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3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updateLinks="never" defaultThemeVersion="124226"/>
  <bookViews>
    <workbookView xWindow="0" yWindow="0" windowWidth="23040" windowHeight="9195"/>
  </bookViews>
  <sheets>
    <sheet name="SD_2020" sheetId="1" r:id="rId1"/>
    <sheet name="Graf 2020,2019" sheetId="3" r:id="rId2"/>
    <sheet name="Graf 2020,2019_bez val. aktual." sheetId="24" r:id="rId3"/>
    <sheet name="Porov_V1, V6_bez val." sheetId="25" r:id="rId4"/>
    <sheet name="Mzdy_2020_50,30,20" sheetId="17" r:id="rId5"/>
    <sheet name="Mzdy_2020_ZVD" sheetId="16" r:id="rId6"/>
    <sheet name="T6b-výkon" sheetId="15" r:id="rId7"/>
    <sheet name="T16-KKŠ" sheetId="14" r:id="rId8"/>
    <sheet name="TaS_2020_20_30_50" sheetId="5" r:id="rId9"/>
    <sheet name="TaS_2020_ZVD" sheetId="4" r:id="rId10"/>
    <sheet name="T14_DG_ZG" sheetId="7" r:id="rId11"/>
    <sheet name="T14 VaV" sheetId="6" r:id="rId12"/>
    <sheet name="07712 rozpis" sheetId="10" r:id="rId13"/>
    <sheet name="Špičkové výkony" sheetId="20" r:id="rId14"/>
    <sheet name="UVP" sheetId="22" r:id="rId15"/>
    <sheet name="Valorizácia" sheetId="18" r:id="rId16"/>
    <sheet name="Špičkové tímy_MŠ" sheetId="8" r:id="rId17"/>
    <sheet name="Špecifiká" sheetId="19" r:id="rId18"/>
    <sheet name="Patenty" sheetId="11" r:id="rId19"/>
    <sheet name="Pub_077 12" sheetId="12" r:id="rId20"/>
    <sheet name="Pub_077 11" sheetId="13" r:id="rId21"/>
    <sheet name=" Štipendiá" sheetId="23" r:id="rId22"/>
  </sheets>
  <externalReferences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</externalReferences>
  <definedNames>
    <definedName name="__MP98" localSheetId="1">#REF!</definedName>
    <definedName name="__MP98" localSheetId="2">#REF!</definedName>
    <definedName name="__MP98" localSheetId="4">#REF!</definedName>
    <definedName name="__MP98" localSheetId="5">#REF!</definedName>
    <definedName name="__MP98" localSheetId="3">#REF!</definedName>
    <definedName name="__MP98">#REF!</definedName>
    <definedName name="__par18" localSheetId="1">#REF!</definedName>
    <definedName name="__par18" localSheetId="2">#REF!</definedName>
    <definedName name="__par18" localSheetId="4">#REF!</definedName>
    <definedName name="__par18" localSheetId="5">#REF!</definedName>
    <definedName name="__par18" localSheetId="3">#REF!</definedName>
    <definedName name="__par18">#REF!</definedName>
    <definedName name="__par1801" localSheetId="1">#REF!</definedName>
    <definedName name="__par1801" localSheetId="2">#REF!</definedName>
    <definedName name="__par1801" localSheetId="4">#REF!</definedName>
    <definedName name="__par1801" localSheetId="5">#REF!</definedName>
    <definedName name="__par1801" localSheetId="3">#REF!</definedName>
    <definedName name="__par1801">#REF!</definedName>
    <definedName name="__pie97" localSheetId="2">#REF!</definedName>
    <definedName name="__pie97" localSheetId="4">#REF!</definedName>
    <definedName name="__pie97" localSheetId="5">#REF!</definedName>
    <definedName name="__pie97" localSheetId="3">#REF!</definedName>
    <definedName name="__pie97">#REF!</definedName>
    <definedName name="__pie98" localSheetId="2">#REF!</definedName>
    <definedName name="__pie98" localSheetId="4">#REF!</definedName>
    <definedName name="__pie98" localSheetId="5">#REF!</definedName>
    <definedName name="__pie98" localSheetId="3">#REF!</definedName>
    <definedName name="__pie98">#REF!</definedName>
    <definedName name="__Pr2" localSheetId="2">[1]vyk95!#REF!</definedName>
    <definedName name="__Pr2" localSheetId="4">[1]vyk95!#REF!</definedName>
    <definedName name="__Pr2" localSheetId="5">[1]vyk95!#REF!</definedName>
    <definedName name="__Pr2" localSheetId="3">[1]vyk95!#REF!</definedName>
    <definedName name="__Pr2">[1]vyk95!#REF!</definedName>
    <definedName name="__Pr3" localSheetId="2">[1]vyk95!#REF!</definedName>
    <definedName name="__Pr3" localSheetId="4">[1]vyk95!#REF!</definedName>
    <definedName name="__Pr3" localSheetId="5">[1]vyk95!#REF!</definedName>
    <definedName name="__Pr3" localSheetId="3">[1]vyk95!#REF!</definedName>
    <definedName name="__Pr3">[1]vyk95!#REF!</definedName>
    <definedName name="_MP98" localSheetId="0">#REF!</definedName>
    <definedName name="_par18" localSheetId="0">#REF!</definedName>
    <definedName name="_par1801" localSheetId="0">#REF!</definedName>
    <definedName name="_pie97" localSheetId="0">#REF!</definedName>
    <definedName name="_pie98" localSheetId="0">#REF!</definedName>
    <definedName name="_pie99">'[2]VYR99-E'!$AK$45</definedName>
    <definedName name="_Pr2" localSheetId="0">[1]vyk95!#REF!</definedName>
    <definedName name="_Pr3" localSheetId="0">[1]vyk95!#REF!</definedName>
    <definedName name="aa" localSheetId="2">#REF!</definedName>
    <definedName name="aa" localSheetId="4">#REF!</definedName>
    <definedName name="aa" localSheetId="3">#REF!</definedName>
    <definedName name="aa">#REF!</definedName>
    <definedName name="aaa" hidden="1">3</definedName>
    <definedName name="AU_paiDOK2000" localSheetId="2">#REF!</definedName>
    <definedName name="AU_paiDOK2000" localSheetId="4">#REF!</definedName>
    <definedName name="AU_paiDOK2000" localSheetId="5">#REF!</definedName>
    <definedName name="AU_paiDOK2000" localSheetId="3">#REF!</definedName>
    <definedName name="AU_paiDOK2000" localSheetId="0">#REF!</definedName>
    <definedName name="AU_paiDOK2000">#REF!</definedName>
    <definedName name="AU_pD2001_DS_bKA" localSheetId="2">#REF!</definedName>
    <definedName name="AU_pD2001_DS_bKA" localSheetId="4">#REF!</definedName>
    <definedName name="AU_pD2001_DS_bKA" localSheetId="5">#REF!</definedName>
    <definedName name="AU_pD2001_DS_bKA" localSheetId="3">#REF!</definedName>
    <definedName name="AU_pD2001_DS_bKA" localSheetId="0">#REF!</definedName>
    <definedName name="AU_pD2001_DS_bKA">#REF!</definedName>
    <definedName name="AU_pP2000_DS_bKA" localSheetId="2">#REF!</definedName>
    <definedName name="AU_pP2000_DS_bKA" localSheetId="4">#REF!</definedName>
    <definedName name="AU_pP2000_DS_bKA" localSheetId="5">#REF!</definedName>
    <definedName name="AU_pP2000_DS_bKA" localSheetId="3">#REF!</definedName>
    <definedName name="AU_pP2000_DS_bKA" localSheetId="0">#REF!</definedName>
    <definedName name="AU_pP2000_DS_bKA">#REF!</definedName>
    <definedName name="AU_pP2001_DS_bKA" localSheetId="2">#REF!</definedName>
    <definedName name="AU_pP2001_DS_bKA" localSheetId="4">#REF!</definedName>
    <definedName name="AU_pP2001_DS_bKA" localSheetId="5">#REF!</definedName>
    <definedName name="AU_pP2001_DS_bKA" localSheetId="3">#REF!</definedName>
    <definedName name="AU_pP2001_DS_bKA" localSheetId="0">#REF!</definedName>
    <definedName name="AU_pP2001_DS_bKA">#REF!</definedName>
    <definedName name="AU_pP2001_DS_sKA" localSheetId="2">#REF!</definedName>
    <definedName name="AU_pP2001_DS_sKA" localSheetId="4">#REF!</definedName>
    <definedName name="AU_pP2001_DS_sKA" localSheetId="5">#REF!</definedName>
    <definedName name="AU_pP2001_DS_sKA" localSheetId="3">#REF!</definedName>
    <definedName name="AU_pP2001_DS_sKA" localSheetId="0">#REF!</definedName>
    <definedName name="AU_pP2001_DS_sKA">#REF!</definedName>
    <definedName name="AU_ppa2000_bDOK" localSheetId="2">#REF!</definedName>
    <definedName name="AU_ppa2000_bDOK" localSheetId="4">#REF!</definedName>
    <definedName name="AU_ppa2000_bDOK" localSheetId="5">#REF!</definedName>
    <definedName name="AU_ppa2000_bDOK" localSheetId="3">#REF!</definedName>
    <definedName name="AU_ppa2000_bDOK" localSheetId="0">#REF!</definedName>
    <definedName name="AU_ppa2000_bDOK">#REF!</definedName>
    <definedName name="AU_pps_bKA" localSheetId="2">#REF!</definedName>
    <definedName name="AU_pps_bKA" localSheetId="4">#REF!</definedName>
    <definedName name="AU_pps_bKA" localSheetId="5">#REF!</definedName>
    <definedName name="AU_pps_bKA" localSheetId="3">#REF!</definedName>
    <definedName name="AU_pps_bKA" localSheetId="0">#REF!</definedName>
    <definedName name="AU_pps_bKA">#REF!</definedName>
    <definedName name="AU_pps_bKA_bDOK" localSheetId="2">#REF!</definedName>
    <definedName name="AU_pps_bKA_bDOK" localSheetId="4">#REF!</definedName>
    <definedName name="AU_pps_bKA_bDOK" localSheetId="5">#REF!</definedName>
    <definedName name="AU_pps_bKA_bDOK" localSheetId="3">#REF!</definedName>
    <definedName name="AU_pps_bKA_bDOK" localSheetId="0">#REF!</definedName>
    <definedName name="AU_pps_bKA_bDOK">#REF!</definedName>
    <definedName name="AU_pps_sKA" localSheetId="2">#REF!</definedName>
    <definedName name="AU_pps_sKA" localSheetId="4">#REF!</definedName>
    <definedName name="AU_pps_sKA" localSheetId="5">#REF!</definedName>
    <definedName name="AU_pps_sKA" localSheetId="3">#REF!</definedName>
    <definedName name="AU_pps_sKA" localSheetId="0">#REF!</definedName>
    <definedName name="AU_pps_sKA">#REF!</definedName>
    <definedName name="AU_pps_sKA_bDOK" localSheetId="2">#REF!</definedName>
    <definedName name="AU_pps_sKA_bDOK" localSheetId="4">#REF!</definedName>
    <definedName name="AU_pps_sKA_bDOK" localSheetId="5">#REF!</definedName>
    <definedName name="AU_pps_sKA_bDOK" localSheetId="3">#REF!</definedName>
    <definedName name="AU_pps_sKA_bDOK" localSheetId="0">#REF!</definedName>
    <definedName name="AU_pps_sKA_bDOK">#REF!</definedName>
    <definedName name="AU_vKEN_aiDOK" localSheetId="2">#REF!</definedName>
    <definedName name="AU_vKEN_aiDOK" localSheetId="4">#REF!</definedName>
    <definedName name="AU_vKEN_aiDOK" localSheetId="5">#REF!</definedName>
    <definedName name="AU_vKEN_aiDOK" localSheetId="3">#REF!</definedName>
    <definedName name="AU_vKEN_aiDOK" localSheetId="0">#REF!</definedName>
    <definedName name="AU_vKEN_aiDOK">#REF!</definedName>
    <definedName name="AU_vKEN_bKA" localSheetId="2">#REF!</definedName>
    <definedName name="AU_vKEN_bKA" localSheetId="4">#REF!</definedName>
    <definedName name="AU_vKEN_bKA" localSheetId="5">#REF!</definedName>
    <definedName name="AU_vKEN_bKA" localSheetId="3">#REF!</definedName>
    <definedName name="AU_vKEN_bKA" localSheetId="0">#REF!</definedName>
    <definedName name="AU_vKEN_bKA">#REF!</definedName>
    <definedName name="AU_vKEN_bKA_bDOK" localSheetId="2">#REF!</definedName>
    <definedName name="AU_vKEN_bKA_bDOK" localSheetId="4">#REF!</definedName>
    <definedName name="AU_vKEN_bKA_bDOK" localSheetId="5">#REF!</definedName>
    <definedName name="AU_vKEN_bKA_bDOK" localSheetId="3">#REF!</definedName>
    <definedName name="AU_vKEN_bKA_bDOK" localSheetId="0">#REF!</definedName>
    <definedName name="AU_vKEN_bKA_bDOK">#REF!</definedName>
    <definedName name="AU_vKEN_bKA_PDS" localSheetId="2">#REF!</definedName>
    <definedName name="AU_vKEN_bKA_PDS" localSheetId="4">#REF!</definedName>
    <definedName name="AU_vKEN_bKA_PDS" localSheetId="5">#REF!</definedName>
    <definedName name="AU_vKEN_bKA_PDS" localSheetId="3">#REF!</definedName>
    <definedName name="AU_vKEN_bKA_PDS" localSheetId="0">#REF!</definedName>
    <definedName name="AU_vKEN_bKA_PDS">#REF!</definedName>
    <definedName name="AU_vKEN_sKA" localSheetId="2">#REF!</definedName>
    <definedName name="AU_vKEN_sKA" localSheetId="4">#REF!</definedName>
    <definedName name="AU_vKEN_sKA" localSheetId="5">#REF!</definedName>
    <definedName name="AU_vKEN_sKA" localSheetId="3">#REF!</definedName>
    <definedName name="AU_vKEN_sKA" localSheetId="0">#REF!</definedName>
    <definedName name="AU_vKEN_sKA">#REF!</definedName>
    <definedName name="AU_vKEN_sKA_bDOK" localSheetId="2">#REF!</definedName>
    <definedName name="AU_vKEN_sKA_bDOK" localSheetId="4">#REF!</definedName>
    <definedName name="AU_vKEN_sKA_bDOK" localSheetId="5">#REF!</definedName>
    <definedName name="AU_vKEN_sKA_bDOK" localSheetId="3">#REF!</definedName>
    <definedName name="AU_vKEN_sKA_bDOK" localSheetId="0">#REF!</definedName>
    <definedName name="AU_vKEN_sKA_bDOK">#REF!</definedName>
    <definedName name="AU_vKEN_sKA_PDS" localSheetId="2">#REF!</definedName>
    <definedName name="AU_vKEN_sKA_PDS" localSheetId="4">#REF!</definedName>
    <definedName name="AU_vKEN_sKA_PDS" localSheetId="5">#REF!</definedName>
    <definedName name="AU_vKEN_sKA_PDS" localSheetId="3">#REF!</definedName>
    <definedName name="AU_vKEN_sKA_PDS" localSheetId="0">#REF!</definedName>
    <definedName name="AU_vKEN_sKA_PDS">#REF!</definedName>
    <definedName name="AU_vKPN_aiDOK" localSheetId="2">#REF!</definedName>
    <definedName name="AU_vKPN_aiDOK" localSheetId="4">#REF!</definedName>
    <definedName name="AU_vKPN_aiDOK" localSheetId="5">#REF!</definedName>
    <definedName name="AU_vKPN_aiDOK" localSheetId="3">#REF!</definedName>
    <definedName name="AU_vKPN_aiDOK" localSheetId="0">#REF!</definedName>
    <definedName name="AU_vKPN_aiDOK">#REF!</definedName>
    <definedName name="AU_vKPN_bKA" localSheetId="2">#REF!</definedName>
    <definedName name="AU_vKPN_bKA" localSheetId="4">#REF!</definedName>
    <definedName name="AU_vKPN_bKA" localSheetId="5">#REF!</definedName>
    <definedName name="AU_vKPN_bKA" localSheetId="3">#REF!</definedName>
    <definedName name="AU_vKPN_bKA" localSheetId="0">#REF!</definedName>
    <definedName name="AU_vKPN_bKA">#REF!</definedName>
    <definedName name="AU_vKPN_bKA_bDOK" localSheetId="2">#REF!</definedName>
    <definedName name="AU_vKPN_bKA_bDOK" localSheetId="4">#REF!</definedName>
    <definedName name="AU_vKPN_bKA_bDOK" localSheetId="5">#REF!</definedName>
    <definedName name="AU_vKPN_bKA_bDOK" localSheetId="3">#REF!</definedName>
    <definedName name="AU_vKPN_bKA_bDOK" localSheetId="0">#REF!</definedName>
    <definedName name="AU_vKPN_bKA_bDOK">#REF!</definedName>
    <definedName name="AU_vKPN_bKA_PDS" localSheetId="2">#REF!</definedName>
    <definedName name="AU_vKPN_bKA_PDS" localSheetId="4">#REF!</definedName>
    <definedName name="AU_vKPN_bKA_PDS" localSheetId="5">#REF!</definedName>
    <definedName name="AU_vKPN_bKA_PDS" localSheetId="3">#REF!</definedName>
    <definedName name="AU_vKPN_bKA_PDS" localSheetId="0">#REF!</definedName>
    <definedName name="AU_vKPN_bKA_PDS">#REF!</definedName>
    <definedName name="AU_vKPN_sKA" localSheetId="2">#REF!</definedName>
    <definedName name="AU_vKPN_sKA" localSheetId="4">#REF!</definedName>
    <definedName name="AU_vKPN_sKA" localSheetId="5">#REF!</definedName>
    <definedName name="AU_vKPN_sKA" localSheetId="3">#REF!</definedName>
    <definedName name="AU_vKPN_sKA" localSheetId="0">#REF!</definedName>
    <definedName name="AU_vKPN_sKA">#REF!</definedName>
    <definedName name="AU_vKPN_sKA_bDOK" localSheetId="2">#REF!</definedName>
    <definedName name="AU_vKPN_sKA_bDOK" localSheetId="4">#REF!</definedName>
    <definedName name="AU_vKPN_sKA_bDOK" localSheetId="5">#REF!</definedName>
    <definedName name="AU_vKPN_sKA_bDOK" localSheetId="3">#REF!</definedName>
    <definedName name="AU_vKPN_sKA_bDOK" localSheetId="0">#REF!</definedName>
    <definedName name="AU_vKPN_sKA_bDOK">#REF!</definedName>
    <definedName name="AU_vKPN_sKA_PDS" localSheetId="2">#REF!</definedName>
    <definedName name="AU_vKPN_sKA_PDS" localSheetId="4">#REF!</definedName>
    <definedName name="AU_vKPN_sKA_PDS" localSheetId="5">#REF!</definedName>
    <definedName name="AU_vKPN_sKA_PDS" localSheetId="3">#REF!</definedName>
    <definedName name="AU_vKPN_sKA_PDS" localSheetId="0">#REF!</definedName>
    <definedName name="AU_vKPN_sKA_PDS">#REF!</definedName>
    <definedName name="Bc_p" localSheetId="2">#REF!</definedName>
    <definedName name="Bc_p" localSheetId="4">'[3]T2-KO'!$E$34</definedName>
    <definedName name="Bc_p" localSheetId="5">'[3]T2-KO'!$E$34</definedName>
    <definedName name="Bc_p" localSheetId="3">#REF!</definedName>
    <definedName name="Bc_p" localSheetId="6">'[4]T2-KO'!$E$34</definedName>
    <definedName name="Bc_p">#REF!</definedName>
    <definedName name="Bc_v" localSheetId="2">#REF!</definedName>
    <definedName name="Bc_v" localSheetId="4">'[3]T2-KO'!$G$34</definedName>
    <definedName name="Bc_v" localSheetId="5">'[3]T2-KO'!$G$34</definedName>
    <definedName name="Bc_v" localSheetId="3">#REF!</definedName>
    <definedName name="Bc_v" localSheetId="6">'[4]T2-KO'!$G$34</definedName>
    <definedName name="Bc_v">#REF!</definedName>
    <definedName name="c.1" localSheetId="2">[1]vyk95!#REF!</definedName>
    <definedName name="c.1" localSheetId="4">[1]vyk95!#REF!</definedName>
    <definedName name="c.1" localSheetId="5">[1]vyk95!#REF!</definedName>
    <definedName name="c.1" localSheetId="3">[1]vyk95!#REF!</definedName>
    <definedName name="c.1" localSheetId="0">[1]vyk95!#REF!</definedName>
    <definedName name="c.1">[1]vyk95!#REF!</definedName>
    <definedName name="c.2" localSheetId="2">[1]vyk95!#REF!</definedName>
    <definedName name="c.2" localSheetId="4">[1]vyk95!#REF!</definedName>
    <definedName name="c.2" localSheetId="5">[1]vyk95!#REF!</definedName>
    <definedName name="c.2" localSheetId="3">[1]vyk95!#REF!</definedName>
    <definedName name="c.2" localSheetId="0">[1]vyk95!#REF!</definedName>
    <definedName name="c.2">[1]vyk95!#REF!</definedName>
    <definedName name="c.3" localSheetId="2">[1]vyk95!#REF!</definedName>
    <definedName name="c.3" localSheetId="4">[1]vyk95!#REF!</definedName>
    <definedName name="c.3" localSheetId="5">[1]vyk95!#REF!</definedName>
    <definedName name="c.3" localSheetId="3">[1]vyk95!#REF!</definedName>
    <definedName name="c.3" localSheetId="0">[1]vyk95!#REF!</definedName>
    <definedName name="c.3">[1]vyk95!#REF!</definedName>
    <definedName name="c.4" localSheetId="2">[1]vyk95!#REF!</definedName>
    <definedName name="c.4" localSheetId="4">[1]vyk95!#REF!</definedName>
    <definedName name="c.4" localSheetId="5">[1]vyk95!#REF!</definedName>
    <definedName name="c.4" localSheetId="3">[1]vyk95!#REF!</definedName>
    <definedName name="c.4" localSheetId="0">[1]vyk95!#REF!</definedName>
    <definedName name="c.4">[1]vyk95!#REF!</definedName>
    <definedName name="c.5" localSheetId="2">[1]vyk95!#REF!</definedName>
    <definedName name="c.5" localSheetId="4">[1]vyk95!#REF!</definedName>
    <definedName name="c.5" localSheetId="5">[1]vyk95!#REF!</definedName>
    <definedName name="c.5" localSheetId="3">[1]vyk95!#REF!</definedName>
    <definedName name="c.5" localSheetId="0">[1]vyk95!#REF!</definedName>
    <definedName name="c.5">[1]vyk95!#REF!</definedName>
    <definedName name="c.6" localSheetId="2">[1]vyk95!#REF!</definedName>
    <definedName name="c.6" localSheetId="4">[1]vyk95!#REF!</definedName>
    <definedName name="c.6" localSheetId="5">[1]vyk95!#REF!</definedName>
    <definedName name="c.6" localSheetId="3">[1]vyk95!#REF!</definedName>
    <definedName name="c.6" localSheetId="0">[1]vyk95!#REF!</definedName>
    <definedName name="c.6">[1]vyk95!#REF!</definedName>
    <definedName name="cdva" localSheetId="2">'[1]Pr-6'!#REF!</definedName>
    <definedName name="cdva" localSheetId="4">'[1]Pr-6'!#REF!</definedName>
    <definedName name="cdva" localSheetId="5">'[1]Pr-6'!#REF!</definedName>
    <definedName name="cdva" localSheetId="3">'[1]Pr-6'!#REF!</definedName>
    <definedName name="cdva" localSheetId="0">'[1]Pr-6'!#REF!</definedName>
    <definedName name="cdva">'[1]Pr-6'!#REF!</definedName>
    <definedName name="cjd" localSheetId="2">'[1]Pr-6'!#REF!</definedName>
    <definedName name="cjd" localSheetId="4">'[1]Pr-6'!#REF!</definedName>
    <definedName name="cjd" localSheetId="5">'[1]Pr-6'!#REF!</definedName>
    <definedName name="cjd" localSheetId="3">'[1]Pr-6'!#REF!</definedName>
    <definedName name="cjd" localSheetId="0">'[1]Pr-6'!#REF!</definedName>
    <definedName name="cjd">'[1]Pr-6'!#REF!</definedName>
    <definedName name="cpat" localSheetId="2">'[1]Pr-6'!#REF!</definedName>
    <definedName name="cpat" localSheetId="4">'[1]Pr-6'!#REF!</definedName>
    <definedName name="cpat" localSheetId="5">'[1]Pr-6'!#REF!</definedName>
    <definedName name="cpat" localSheetId="3">'[1]Pr-6'!#REF!</definedName>
    <definedName name="cpat" localSheetId="0">'[1]Pr-6'!#REF!</definedName>
    <definedName name="cpat">'[1]Pr-6'!#REF!</definedName>
    <definedName name="cse" localSheetId="2">'[1]Pr-6'!#REF!</definedName>
    <definedName name="cse" localSheetId="4">'[1]Pr-6'!#REF!</definedName>
    <definedName name="cse" localSheetId="5">'[1]Pr-6'!#REF!</definedName>
    <definedName name="cse" localSheetId="3">'[1]Pr-6'!#REF!</definedName>
    <definedName name="cse" localSheetId="0">'[1]Pr-6'!#REF!</definedName>
    <definedName name="cse">'[1]Pr-6'!#REF!</definedName>
    <definedName name="cst" localSheetId="2">'[1]Pr-6'!#REF!</definedName>
    <definedName name="cst" localSheetId="4">'[1]Pr-6'!#REF!</definedName>
    <definedName name="cst" localSheetId="5">'[1]Pr-6'!#REF!</definedName>
    <definedName name="cst" localSheetId="3">'[1]Pr-6'!#REF!</definedName>
    <definedName name="cst" localSheetId="0">'[1]Pr-6'!#REF!</definedName>
    <definedName name="cst">'[1]Pr-6'!#REF!</definedName>
    <definedName name="ctri" localSheetId="2">'[1]Pr-6'!#REF!</definedName>
    <definedName name="ctri" localSheetId="4">'[1]Pr-6'!#REF!</definedName>
    <definedName name="ctri" localSheetId="5">'[1]Pr-6'!#REF!</definedName>
    <definedName name="ctri" localSheetId="3">'[1]Pr-6'!#REF!</definedName>
    <definedName name="ctri" localSheetId="0">'[1]Pr-6'!#REF!</definedName>
    <definedName name="ctri">'[1]Pr-6'!#REF!</definedName>
    <definedName name="Cv" localSheetId="2">[1]vyk95!#REF!</definedName>
    <definedName name="Cv" localSheetId="4">[1]vyk95!#REF!</definedName>
    <definedName name="Cv" localSheetId="5">[1]vyk95!#REF!</definedName>
    <definedName name="Cv" localSheetId="3">[1]vyk95!#REF!</definedName>
    <definedName name="Cv" localSheetId="0">[1]vyk95!#REF!</definedName>
    <definedName name="Cv">[1]vyk95!#REF!</definedName>
    <definedName name="cvn" localSheetId="2">'[1]Pr-6'!#REF!</definedName>
    <definedName name="cvn" localSheetId="4">'[1]Pr-6'!#REF!</definedName>
    <definedName name="cvn" localSheetId="5">'[1]Pr-6'!#REF!</definedName>
    <definedName name="cvn" localSheetId="3">'[1]Pr-6'!#REF!</definedName>
    <definedName name="cvn" localSheetId="0">'[1]Pr-6'!#REF!</definedName>
    <definedName name="cvn">'[1]Pr-6'!#REF!</definedName>
    <definedName name="č2" localSheetId="2">'[5]Pr-6'!#REF!</definedName>
    <definedName name="č2" localSheetId="4">'[5]Pr-6'!#REF!</definedName>
    <definedName name="č2" localSheetId="5">'[5]Pr-6'!#REF!</definedName>
    <definedName name="č2" localSheetId="3">'[5]Pr-6'!#REF!</definedName>
    <definedName name="č2" localSheetId="0">'[6]Pr-6'!#REF!</definedName>
    <definedName name="č2">'[5]Pr-6'!#REF!</definedName>
    <definedName name="_xlnm.Database" localSheetId="2">#REF!</definedName>
    <definedName name="_xlnm.Database" localSheetId="4">#REF!</definedName>
    <definedName name="_xlnm.Database" localSheetId="5">#REF!</definedName>
    <definedName name="_xlnm.Database" localSheetId="3">#REF!</definedName>
    <definedName name="_xlnm.Database" localSheetId="0">'[7]T3 - data_odbory'!#REF!</definedName>
    <definedName name="_xlnm.Database">#REF!</definedName>
    <definedName name="denní" localSheetId="2">#REF!</definedName>
    <definedName name="denní" localSheetId="4">#REF!</definedName>
    <definedName name="denní" localSheetId="5">#REF!</definedName>
    <definedName name="denní" localSheetId="3">#REF!</definedName>
    <definedName name="denní" localSheetId="0">#REF!</definedName>
    <definedName name="denní">#REF!</definedName>
    <definedName name="dfghjk" localSheetId="2">'[5]Pr-6'!#REF!</definedName>
    <definedName name="dfghjk" localSheetId="4">'[5]Pr-6'!#REF!</definedName>
    <definedName name="dfghjk" localSheetId="5">'[5]Pr-6'!#REF!</definedName>
    <definedName name="dfghjk" localSheetId="3">'[5]Pr-6'!#REF!</definedName>
    <definedName name="dfghjk" localSheetId="0">'[6]Pr-6'!#REF!</definedName>
    <definedName name="dfghjk">'[5]Pr-6'!#REF!</definedName>
    <definedName name="do">'[8]T2-KPN'!$D$35</definedName>
    <definedName name="doce" localSheetId="4">'[9]T3-vstupy'!$C$53</definedName>
    <definedName name="doce" localSheetId="5">'[9]T3-vstupy'!$C$53</definedName>
    <definedName name="doce">'[10]T3-vstupy'!$C$53</definedName>
    <definedName name="dok">'[8]T2-KPN'!$D$34</definedName>
    <definedName name="dokpo" localSheetId="2">#REF!</definedName>
    <definedName name="dokpo" localSheetId="4">#REF!</definedName>
    <definedName name="dokpo" localSheetId="5">#REF!</definedName>
    <definedName name="dokpo" localSheetId="3">#REF!</definedName>
    <definedName name="dokpo" localSheetId="0">#REF!</definedName>
    <definedName name="dokpo">#REF!</definedName>
    <definedName name="dokpred" localSheetId="2">#REF!</definedName>
    <definedName name="dokpred" localSheetId="4">#REF!</definedName>
    <definedName name="dokpred" localSheetId="5">#REF!</definedName>
    <definedName name="dokpred" localSheetId="3">#REF!</definedName>
    <definedName name="dokpred" localSheetId="0">#REF!</definedName>
    <definedName name="dokpred">#REF!</definedName>
    <definedName name="Drš" localSheetId="2">#REF!</definedName>
    <definedName name="Drš" localSheetId="4">'[3]T2-KO'!$E$36</definedName>
    <definedName name="Drš" localSheetId="5">'[3]T2-KO'!$E$36</definedName>
    <definedName name="Drš" localSheetId="3">#REF!</definedName>
    <definedName name="Drš" localSheetId="6">'[4]T2-KO'!$E$36</definedName>
    <definedName name="Drš">#REF!</definedName>
    <definedName name="Drš_abs" localSheetId="2">#REF!</definedName>
    <definedName name="Drš_abs" localSheetId="4">'[3]T2-KO'!$K$37</definedName>
    <definedName name="Drš_abs" localSheetId="5">'[3]T2-KO'!$K$37</definedName>
    <definedName name="Drš_abs" localSheetId="3">#REF!</definedName>
    <definedName name="Drš_abs">#REF!</definedName>
    <definedName name="DrŠ_denní">'[4]T5b-studenti'!$AZ:$AZ</definedName>
    <definedName name="Drš_vyk">'[3]T3-vstupy'!$C$150</definedName>
    <definedName name="ertz" localSheetId="2">'[5]Pr-6'!#REF!</definedName>
    <definedName name="ertz" localSheetId="4">'[5]Pr-6'!#REF!</definedName>
    <definedName name="ertz" localSheetId="5">'[5]Pr-6'!#REF!</definedName>
    <definedName name="ertz" localSheetId="3">'[5]Pr-6'!#REF!</definedName>
    <definedName name="ertz" localSheetId="0">'[6]Pr-6'!#REF!</definedName>
    <definedName name="ertz">'[5]Pr-6'!#REF!</definedName>
    <definedName name="EU_paiDOK2000" localSheetId="2">#REF!</definedName>
    <definedName name="EU_paiDOK2000" localSheetId="4">#REF!</definedName>
    <definedName name="EU_paiDOK2000" localSheetId="5">#REF!</definedName>
    <definedName name="EU_paiDOK2000" localSheetId="3">#REF!</definedName>
    <definedName name="EU_paiDOK2000" localSheetId="0">#REF!</definedName>
    <definedName name="EU_paiDOK2000">#REF!</definedName>
    <definedName name="EU_pD2001_DS_bKA" localSheetId="2">#REF!</definedName>
    <definedName name="EU_pD2001_DS_bKA" localSheetId="4">#REF!</definedName>
    <definedName name="EU_pD2001_DS_bKA" localSheetId="5">#REF!</definedName>
    <definedName name="EU_pD2001_DS_bKA" localSheetId="3">#REF!</definedName>
    <definedName name="EU_pD2001_DS_bKA" localSheetId="0">#REF!</definedName>
    <definedName name="EU_pD2001_DS_bKA">#REF!</definedName>
    <definedName name="EU_pP2000_DS_bKA" localSheetId="2">#REF!</definedName>
    <definedName name="EU_pP2000_DS_bKA" localSheetId="4">#REF!</definedName>
    <definedName name="EU_pP2000_DS_bKA" localSheetId="5">#REF!</definedName>
    <definedName name="EU_pP2000_DS_bKA" localSheetId="3">#REF!</definedName>
    <definedName name="EU_pP2000_DS_bKA" localSheetId="0">#REF!</definedName>
    <definedName name="EU_pP2000_DS_bKA">#REF!</definedName>
    <definedName name="EU_pP2001_DS_bKA" localSheetId="2">#REF!</definedName>
    <definedName name="EU_pP2001_DS_bKA" localSheetId="4">#REF!</definedName>
    <definedName name="EU_pP2001_DS_bKA" localSheetId="5">#REF!</definedName>
    <definedName name="EU_pP2001_DS_bKA" localSheetId="3">#REF!</definedName>
    <definedName name="EU_pP2001_DS_bKA" localSheetId="0">#REF!</definedName>
    <definedName name="EU_pP2001_DS_bKA">#REF!</definedName>
    <definedName name="EU_pP2001_DS_sKA" localSheetId="2">#REF!</definedName>
    <definedName name="EU_pP2001_DS_sKA" localSheetId="4">#REF!</definedName>
    <definedName name="EU_pP2001_DS_sKA" localSheetId="5">#REF!</definedName>
    <definedName name="EU_pP2001_DS_sKA" localSheetId="3">#REF!</definedName>
    <definedName name="EU_pP2001_DS_sKA" localSheetId="0">#REF!</definedName>
    <definedName name="EU_pP2001_DS_sKA">#REF!</definedName>
    <definedName name="EU_ppa2000_bDOK" localSheetId="2">#REF!</definedName>
    <definedName name="EU_ppa2000_bDOK" localSheetId="4">#REF!</definedName>
    <definedName name="EU_ppa2000_bDOK" localSheetId="5">#REF!</definedName>
    <definedName name="EU_ppa2000_bDOK" localSheetId="3">#REF!</definedName>
    <definedName name="EU_ppa2000_bDOK" localSheetId="0">#REF!</definedName>
    <definedName name="EU_ppa2000_bDOK">#REF!</definedName>
    <definedName name="EU_pps_bKA" localSheetId="2">#REF!</definedName>
    <definedName name="EU_pps_bKA" localSheetId="4">#REF!</definedName>
    <definedName name="EU_pps_bKA" localSheetId="5">#REF!</definedName>
    <definedName name="EU_pps_bKA" localSheetId="3">#REF!</definedName>
    <definedName name="EU_pps_bKA" localSheetId="0">#REF!</definedName>
    <definedName name="EU_pps_bKA">#REF!</definedName>
    <definedName name="EU_pps_bKA_bDOK" localSheetId="2">#REF!</definedName>
    <definedName name="EU_pps_bKA_bDOK" localSheetId="4">#REF!</definedName>
    <definedName name="EU_pps_bKA_bDOK" localSheetId="5">#REF!</definedName>
    <definedName name="EU_pps_bKA_bDOK" localSheetId="3">#REF!</definedName>
    <definedName name="EU_pps_bKA_bDOK" localSheetId="0">#REF!</definedName>
    <definedName name="EU_pps_bKA_bDOK">#REF!</definedName>
    <definedName name="EU_pps_sKA" localSheetId="2">#REF!</definedName>
    <definedName name="EU_pps_sKA" localSheetId="4">#REF!</definedName>
    <definedName name="EU_pps_sKA" localSheetId="5">#REF!</definedName>
    <definedName name="EU_pps_sKA" localSheetId="3">#REF!</definedName>
    <definedName name="EU_pps_sKA" localSheetId="0">#REF!</definedName>
    <definedName name="EU_pps_sKA">#REF!</definedName>
    <definedName name="EU_pps_sKA_bDOK" localSheetId="2">#REF!</definedName>
    <definedName name="EU_pps_sKA_bDOK" localSheetId="4">#REF!</definedName>
    <definedName name="EU_pps_sKA_bDOK" localSheetId="5">#REF!</definedName>
    <definedName name="EU_pps_sKA_bDOK" localSheetId="3">#REF!</definedName>
    <definedName name="EU_pps_sKA_bDOK" localSheetId="0">#REF!</definedName>
    <definedName name="EU_pps_sKA_bDOK">#REF!</definedName>
    <definedName name="EU_vKEN_aiDOK" localSheetId="2">#REF!</definedName>
    <definedName name="EU_vKEN_aiDOK" localSheetId="4">#REF!</definedName>
    <definedName name="EU_vKEN_aiDOK" localSheetId="5">#REF!</definedName>
    <definedName name="EU_vKEN_aiDOK" localSheetId="3">#REF!</definedName>
    <definedName name="EU_vKEN_aiDOK" localSheetId="0">#REF!</definedName>
    <definedName name="EU_vKEN_aiDOK">#REF!</definedName>
    <definedName name="EU_vKEN_bKA" localSheetId="2">#REF!</definedName>
    <definedName name="EU_vKEN_bKA" localSheetId="4">#REF!</definedName>
    <definedName name="EU_vKEN_bKA" localSheetId="5">#REF!</definedName>
    <definedName name="EU_vKEN_bKA" localSheetId="3">#REF!</definedName>
    <definedName name="EU_vKEN_bKA" localSheetId="0">#REF!</definedName>
    <definedName name="EU_vKEN_bKA">#REF!</definedName>
    <definedName name="EU_vKEN_bKA_bDOK" localSheetId="2">#REF!</definedName>
    <definedName name="EU_vKEN_bKA_bDOK" localSheetId="4">#REF!</definedName>
    <definedName name="EU_vKEN_bKA_bDOK" localSheetId="5">#REF!</definedName>
    <definedName name="EU_vKEN_bKA_bDOK" localSheetId="3">#REF!</definedName>
    <definedName name="EU_vKEN_bKA_bDOK" localSheetId="0">#REF!</definedName>
    <definedName name="EU_vKEN_bKA_bDOK">#REF!</definedName>
    <definedName name="EU_vKEN_bKA_PDS" localSheetId="2">#REF!</definedName>
    <definedName name="EU_vKEN_bKA_PDS" localSheetId="4">#REF!</definedName>
    <definedName name="EU_vKEN_bKA_PDS" localSheetId="5">#REF!</definedName>
    <definedName name="EU_vKEN_bKA_PDS" localSheetId="3">#REF!</definedName>
    <definedName name="EU_vKEN_bKA_PDS" localSheetId="0">#REF!</definedName>
    <definedName name="EU_vKEN_bKA_PDS">#REF!</definedName>
    <definedName name="EU_vKEN_sKA" localSheetId="2">#REF!</definedName>
    <definedName name="EU_vKEN_sKA" localSheetId="4">#REF!</definedName>
    <definedName name="EU_vKEN_sKA" localSheetId="5">#REF!</definedName>
    <definedName name="EU_vKEN_sKA" localSheetId="3">#REF!</definedName>
    <definedName name="EU_vKEN_sKA" localSheetId="0">#REF!</definedName>
    <definedName name="EU_vKEN_sKA">#REF!</definedName>
    <definedName name="EU_vKEN_sKA_bDOK" localSheetId="2">#REF!</definedName>
    <definedName name="EU_vKEN_sKA_bDOK" localSheetId="4">#REF!</definedName>
    <definedName name="EU_vKEN_sKA_bDOK" localSheetId="5">#REF!</definedName>
    <definedName name="EU_vKEN_sKA_bDOK" localSheetId="3">#REF!</definedName>
    <definedName name="EU_vKEN_sKA_bDOK" localSheetId="0">#REF!</definedName>
    <definedName name="EU_vKEN_sKA_bDOK">#REF!</definedName>
    <definedName name="EU_vKEN_sKA_PDS" localSheetId="2">#REF!</definedName>
    <definedName name="EU_vKEN_sKA_PDS" localSheetId="4">#REF!</definedName>
    <definedName name="EU_vKEN_sKA_PDS" localSheetId="5">#REF!</definedName>
    <definedName name="EU_vKEN_sKA_PDS" localSheetId="3">#REF!</definedName>
    <definedName name="EU_vKEN_sKA_PDS" localSheetId="0">#REF!</definedName>
    <definedName name="EU_vKEN_sKA_PDS">#REF!</definedName>
    <definedName name="EU_vKPN_aiDOK" localSheetId="2">#REF!</definedName>
    <definedName name="EU_vKPN_aiDOK" localSheetId="4">#REF!</definedName>
    <definedName name="EU_vKPN_aiDOK" localSheetId="5">#REF!</definedName>
    <definedName name="EU_vKPN_aiDOK" localSheetId="3">#REF!</definedName>
    <definedName name="EU_vKPN_aiDOK" localSheetId="0">#REF!</definedName>
    <definedName name="EU_vKPN_aiDOK">#REF!</definedName>
    <definedName name="EU_vKPN_bKA" localSheetId="2">#REF!</definedName>
    <definedName name="EU_vKPN_bKA" localSheetId="4">#REF!</definedName>
    <definedName name="EU_vKPN_bKA" localSheetId="5">#REF!</definedName>
    <definedName name="EU_vKPN_bKA" localSheetId="3">#REF!</definedName>
    <definedName name="EU_vKPN_bKA" localSheetId="0">#REF!</definedName>
    <definedName name="EU_vKPN_bKA">#REF!</definedName>
    <definedName name="EU_vKPN_bKA_bDOK" localSheetId="2">#REF!</definedName>
    <definedName name="EU_vKPN_bKA_bDOK" localSheetId="4">#REF!</definedName>
    <definedName name="EU_vKPN_bKA_bDOK" localSheetId="5">#REF!</definedName>
    <definedName name="EU_vKPN_bKA_bDOK" localSheetId="3">#REF!</definedName>
    <definedName name="EU_vKPN_bKA_bDOK" localSheetId="0">#REF!</definedName>
    <definedName name="EU_vKPN_bKA_bDOK">#REF!</definedName>
    <definedName name="EU_vKPN_bKA_PDS" localSheetId="2">#REF!</definedName>
    <definedName name="EU_vKPN_bKA_PDS" localSheetId="4">#REF!</definedName>
    <definedName name="EU_vKPN_bKA_PDS" localSheetId="5">#REF!</definedName>
    <definedName name="EU_vKPN_bKA_PDS" localSheetId="3">#REF!</definedName>
    <definedName name="EU_vKPN_bKA_PDS" localSheetId="0">#REF!</definedName>
    <definedName name="EU_vKPN_bKA_PDS">#REF!</definedName>
    <definedName name="EU_vKPN_sKA" localSheetId="2">#REF!</definedName>
    <definedName name="EU_vKPN_sKA" localSheetId="4">#REF!</definedName>
    <definedName name="EU_vKPN_sKA" localSheetId="5">#REF!</definedName>
    <definedName name="EU_vKPN_sKA" localSheetId="3">#REF!</definedName>
    <definedName name="EU_vKPN_sKA" localSheetId="0">#REF!</definedName>
    <definedName name="EU_vKPN_sKA">#REF!</definedName>
    <definedName name="EU_vKPN_sKA_bDOK" localSheetId="2">#REF!</definedName>
    <definedName name="EU_vKPN_sKA_bDOK" localSheetId="4">#REF!</definedName>
    <definedName name="EU_vKPN_sKA_bDOK" localSheetId="5">#REF!</definedName>
    <definedName name="EU_vKPN_sKA_bDOK" localSheetId="3">#REF!</definedName>
    <definedName name="EU_vKPN_sKA_bDOK" localSheetId="0">#REF!</definedName>
    <definedName name="EU_vKPN_sKA_bDOK">#REF!</definedName>
    <definedName name="EU_vKPN_sKA_PDS" localSheetId="2">#REF!</definedName>
    <definedName name="EU_vKPN_sKA_PDS" localSheetId="4">#REF!</definedName>
    <definedName name="EU_vKPN_sKA_PDS" localSheetId="5">#REF!</definedName>
    <definedName name="EU_vKPN_sKA_PDS" localSheetId="3">#REF!</definedName>
    <definedName name="EU_vKPN_sKA_PDS" localSheetId="0">#REF!</definedName>
    <definedName name="EU_vKPN_sKA_PDS">#REF!</definedName>
    <definedName name="eur">'[11]T3-vstupy'!$B$128</definedName>
    <definedName name="externeplat" localSheetId="2">#REF!</definedName>
    <definedName name="externeplat" localSheetId="4">#REF!</definedName>
    <definedName name="externeplat" localSheetId="5">#REF!</definedName>
    <definedName name="externeplat" localSheetId="3">#REF!</definedName>
    <definedName name="externeplat" localSheetId="0">#REF!</definedName>
    <definedName name="externeplat">#REF!</definedName>
    <definedName name="exterplat" localSheetId="2">#REF!</definedName>
    <definedName name="exterplat" localSheetId="4">#REF!</definedName>
    <definedName name="exterplat" localSheetId="5">#REF!</definedName>
    <definedName name="exterplat" localSheetId="3">#REF!</definedName>
    <definedName name="exterplat" localSheetId="0">#REF!</definedName>
    <definedName name="exterplat">#REF!</definedName>
    <definedName name="Fak_abs" comment="Názov fakulty v absolventoch">'[4]T5a-abs'!$I:$I</definedName>
    <definedName name="Fakulta" comment="nazov fakulty">'[4]T5b-studenti'!$E:$E</definedName>
    <definedName name="FEI" localSheetId="2">#REF!</definedName>
    <definedName name="FEI" localSheetId="4">#REF!</definedName>
    <definedName name="FEI" localSheetId="5">#REF!</definedName>
    <definedName name="FEI" localSheetId="3">#REF!</definedName>
    <definedName name="FEI" localSheetId="0">#REF!</definedName>
    <definedName name="FEI">#REF!</definedName>
    <definedName name="fein">'[2]VYR99-E'!$J$2</definedName>
    <definedName name="FEL" localSheetId="2">#REF!</definedName>
    <definedName name="FEL" localSheetId="4">#REF!</definedName>
    <definedName name="FEL" localSheetId="5">#REF!</definedName>
    <definedName name="FEL" localSheetId="3">#REF!</definedName>
    <definedName name="FEL">#REF!</definedName>
    <definedName name="fgh" localSheetId="2">'[5]Pr-6'!#REF!</definedName>
    <definedName name="fgh" localSheetId="4">'[5]Pr-6'!#REF!</definedName>
    <definedName name="fgh" localSheetId="5">'[5]Pr-6'!#REF!</definedName>
    <definedName name="fgh" localSheetId="3">'[5]Pr-6'!#REF!</definedName>
    <definedName name="fgh" localSheetId="0">'[6]Pr-6'!#REF!</definedName>
    <definedName name="fgh">'[5]Pr-6'!#REF!</definedName>
    <definedName name="form" comment="forma študia, denna=1, externa=2">'[4]T5b-studenti'!$L:$L</definedName>
    <definedName name="Gon" localSheetId="2">[12]vyk95!#REF!</definedName>
    <definedName name="Gon" localSheetId="4">[12]vyk95!#REF!</definedName>
    <definedName name="Gon" localSheetId="5">[12]vyk95!#REF!</definedName>
    <definedName name="Gon" localSheetId="3">[12]vyk95!#REF!</definedName>
    <definedName name="Gon" localSheetId="0">[12]vyk95!#REF!</definedName>
    <definedName name="Gon">[12]vyk95!#REF!</definedName>
    <definedName name="K_KAP" localSheetId="4">'[3]T3-vstupy'!$C$127</definedName>
    <definedName name="K_KAP" localSheetId="5">'[3]T3-vstupy'!$C$127</definedName>
    <definedName name="K_KAP">'[4]T3-vstupy'!$C$124</definedName>
    <definedName name="K_ŠpP" localSheetId="4">'[3]T3-vstupy'!$C$53</definedName>
    <definedName name="K_ŠpP" localSheetId="5">'[3]T3-vstupy'!$C$53</definedName>
    <definedName name="K_ŠpP">'[4]T3-vstupy'!$C$50</definedName>
    <definedName name="K_TaS" localSheetId="4">'[3]T3-vstupy'!$C$75</definedName>
    <definedName name="K_TaS" localSheetId="5">'[3]T3-vstupy'!$C$75</definedName>
    <definedName name="K_TaS" localSheetId="6">'[4]T3-vstupy'!$C$73</definedName>
    <definedName name="K_TaS">'[13]T3-vstupy'!$C$76</definedName>
    <definedName name="K_VŠO" localSheetId="4">'[3]T3-vstupy'!$C$51</definedName>
    <definedName name="K_VŠO" localSheetId="5">'[3]T3-vstupy'!$C$51</definedName>
    <definedName name="K_VŠO" localSheetId="7">'[13]T3-vstupy'!$C$51</definedName>
    <definedName name="K_VŠO" localSheetId="6">'[4]T3-vstupy'!$C$49</definedName>
    <definedName name="K_VŠO">'[14]T3-vstupy'!$C$49</definedName>
    <definedName name="ka_akredit" localSheetId="2">#REF!</definedName>
    <definedName name="ka_akredit" localSheetId="4">#REF!</definedName>
    <definedName name="ka_akredit" localSheetId="5">#REF!</definedName>
    <definedName name="ka_akredit" localSheetId="3">#REF!</definedName>
    <definedName name="ka_akredit" localSheetId="0">#REF!</definedName>
    <definedName name="ka_akredit">#REF!</definedName>
    <definedName name="ka_neakredit" localSheetId="2">#REF!</definedName>
    <definedName name="ka_neakredit" localSheetId="4">#REF!</definedName>
    <definedName name="ka_neakredit" localSheetId="5">#REF!</definedName>
    <definedName name="ka_neakredit" localSheetId="3">#REF!</definedName>
    <definedName name="ka_neakredit" localSheetId="0">#REF!</definedName>
    <definedName name="ka_neakredit">#REF!</definedName>
    <definedName name="Kap" localSheetId="2">#REF!</definedName>
    <definedName name="Kap" localSheetId="4">#REF!</definedName>
    <definedName name="Kap" localSheetId="5">#REF!</definedName>
    <definedName name="Kap" localSheetId="3">#REF!</definedName>
    <definedName name="Kap" localSheetId="0">#REF!</definedName>
    <definedName name="Kap">#REF!</definedName>
    <definedName name="kat">'[15]Dat 2018'!$K$4:$K$30000</definedName>
    <definedName name="kden" localSheetId="4">[16]koeficienty!$D$31</definedName>
    <definedName name="kden" localSheetId="5">[16]koeficienty!$D$31</definedName>
    <definedName name="kden">[17]koeficienty!$D$31</definedName>
    <definedName name="ken_au" localSheetId="2">#REF!</definedName>
    <definedName name="ken_au" localSheetId="4">#REF!</definedName>
    <definedName name="ken_au" localSheetId="5">#REF!</definedName>
    <definedName name="ken_au" localSheetId="3">#REF!</definedName>
    <definedName name="ken_au" localSheetId="0">#REF!</definedName>
    <definedName name="ken_au">#REF!</definedName>
    <definedName name="ken_eu" localSheetId="2">#REF!</definedName>
    <definedName name="ken_eu" localSheetId="4">#REF!</definedName>
    <definedName name="ken_eu" localSheetId="5">#REF!</definedName>
    <definedName name="ken_eu" localSheetId="3">#REF!</definedName>
    <definedName name="ken_eu" localSheetId="0">#REF!</definedName>
    <definedName name="ken_eu">#REF!</definedName>
    <definedName name="ken_pu" localSheetId="2">#REF!</definedName>
    <definedName name="ken_pu" localSheetId="4">#REF!</definedName>
    <definedName name="ken_pu" localSheetId="5">#REF!</definedName>
    <definedName name="ken_pu" localSheetId="3">#REF!</definedName>
    <definedName name="ken_pu" localSheetId="0">#REF!</definedName>
    <definedName name="ken_pu">#REF!</definedName>
    <definedName name="ken_stu" localSheetId="2">#REF!</definedName>
    <definedName name="ken_stu" localSheetId="4">#REF!</definedName>
    <definedName name="ken_stu" localSheetId="5">#REF!</definedName>
    <definedName name="ken_stu" localSheetId="3">#REF!</definedName>
    <definedName name="ken_stu" localSheetId="0">#REF!</definedName>
    <definedName name="ken_stu">#REF!</definedName>
    <definedName name="ken_tru" localSheetId="2">#REF!</definedName>
    <definedName name="ken_tru" localSheetId="4">#REF!</definedName>
    <definedName name="ken_tru" localSheetId="5">#REF!</definedName>
    <definedName name="ken_tru" localSheetId="3">#REF!</definedName>
    <definedName name="ken_tru" localSheetId="0">#REF!</definedName>
    <definedName name="ken_tru">#REF!</definedName>
    <definedName name="ken_tuke" localSheetId="2">#REF!</definedName>
    <definedName name="ken_tuke" localSheetId="4">#REF!</definedName>
    <definedName name="ken_tuke" localSheetId="5">#REF!</definedName>
    <definedName name="ken_tuke" localSheetId="3">#REF!</definedName>
    <definedName name="ken_tuke" localSheetId="0">#REF!</definedName>
    <definedName name="ken_tuke">#REF!</definedName>
    <definedName name="ken_tuzvo" localSheetId="2">#REF!</definedName>
    <definedName name="ken_tuzvo" localSheetId="4">#REF!</definedName>
    <definedName name="ken_tuzvo" localSheetId="5">#REF!</definedName>
    <definedName name="ken_tuzvo" localSheetId="3">#REF!</definedName>
    <definedName name="ken_tuzvo" localSheetId="0">#REF!</definedName>
    <definedName name="ken_tuzvo">#REF!</definedName>
    <definedName name="ken_tvu" localSheetId="2">#REF!</definedName>
    <definedName name="ken_tvu" localSheetId="4">#REF!</definedName>
    <definedName name="ken_tvu" localSheetId="5">#REF!</definedName>
    <definedName name="ken_tvu" localSheetId="3">#REF!</definedName>
    <definedName name="ken_tvu" localSheetId="0">#REF!</definedName>
    <definedName name="ken_tvu">#REF!</definedName>
    <definedName name="ken_ucm" localSheetId="2">#REF!</definedName>
    <definedName name="ken_ucm" localSheetId="4">#REF!</definedName>
    <definedName name="ken_ucm" localSheetId="5">#REF!</definedName>
    <definedName name="ken_ucm" localSheetId="3">#REF!</definedName>
    <definedName name="ken_ucm" localSheetId="0">#REF!</definedName>
    <definedName name="ken_ucm">#REF!</definedName>
    <definedName name="ken_uk" localSheetId="2">#REF!</definedName>
    <definedName name="ken_uk" localSheetId="4">#REF!</definedName>
    <definedName name="ken_uk" localSheetId="5">#REF!</definedName>
    <definedName name="ken_uk" localSheetId="3">#REF!</definedName>
    <definedName name="ken_uk" localSheetId="0">#REF!</definedName>
    <definedName name="ken_uk">#REF!</definedName>
    <definedName name="ken_ukf" localSheetId="2">#REF!</definedName>
    <definedName name="ken_ukf" localSheetId="4">#REF!</definedName>
    <definedName name="ken_ukf" localSheetId="5">#REF!</definedName>
    <definedName name="ken_ukf" localSheetId="3">#REF!</definedName>
    <definedName name="ken_ukf" localSheetId="0">#REF!</definedName>
    <definedName name="ken_ukf">#REF!</definedName>
    <definedName name="ken_umb" localSheetId="2">#REF!</definedName>
    <definedName name="ken_umb" localSheetId="4">#REF!</definedName>
    <definedName name="ken_umb" localSheetId="5">#REF!</definedName>
    <definedName name="ken_umb" localSheetId="3">#REF!</definedName>
    <definedName name="ken_umb" localSheetId="0">#REF!</definedName>
    <definedName name="ken_umb">#REF!</definedName>
    <definedName name="ken_upjs" localSheetId="2">#REF!</definedName>
    <definedName name="ken_upjs" localSheetId="4">#REF!</definedName>
    <definedName name="ken_upjs" localSheetId="5">#REF!</definedName>
    <definedName name="ken_upjs" localSheetId="3">#REF!</definedName>
    <definedName name="ken_upjs" localSheetId="0">#REF!</definedName>
    <definedName name="ken_upjs">#REF!</definedName>
    <definedName name="ken_vsmu" localSheetId="2">#REF!</definedName>
    <definedName name="ken_vsmu" localSheetId="4">#REF!</definedName>
    <definedName name="ken_vsmu" localSheetId="5">#REF!</definedName>
    <definedName name="ken_vsmu" localSheetId="3">#REF!</definedName>
    <definedName name="ken_vsmu" localSheetId="0">#REF!</definedName>
    <definedName name="ken_vsmu">#REF!</definedName>
    <definedName name="ken_zu" localSheetId="2">#REF!</definedName>
    <definedName name="ken_zu" localSheetId="4">#REF!</definedName>
    <definedName name="ken_zu" localSheetId="5">#REF!</definedName>
    <definedName name="ken_zu" localSheetId="3">#REF!</definedName>
    <definedName name="ken_zu" localSheetId="0">#REF!</definedName>
    <definedName name="ken_zu">#REF!</definedName>
    <definedName name="kensk1" localSheetId="2">#REF!</definedName>
    <definedName name="kensk1" localSheetId="4">#REF!</definedName>
    <definedName name="kensk1" localSheetId="5">#REF!</definedName>
    <definedName name="kensk1" localSheetId="3">#REF!</definedName>
    <definedName name="kensk1" localSheetId="0">#REF!</definedName>
    <definedName name="kensk1">#REF!</definedName>
    <definedName name="kensk10" localSheetId="2">#REF!</definedName>
    <definedName name="kensk10" localSheetId="4">#REF!</definedName>
    <definedName name="kensk10" localSheetId="5">#REF!</definedName>
    <definedName name="kensk10" localSheetId="3">#REF!</definedName>
    <definedName name="kensk10" localSheetId="0">#REF!</definedName>
    <definedName name="kensk10">#REF!</definedName>
    <definedName name="kensk11" localSheetId="2">#REF!</definedName>
    <definedName name="kensk11" localSheetId="4">#REF!</definedName>
    <definedName name="kensk11" localSheetId="5">#REF!</definedName>
    <definedName name="kensk11" localSheetId="3">#REF!</definedName>
    <definedName name="kensk11" localSheetId="0">#REF!</definedName>
    <definedName name="kensk11">#REF!</definedName>
    <definedName name="kensk12" localSheetId="2">#REF!</definedName>
    <definedName name="kensk12" localSheetId="4">#REF!</definedName>
    <definedName name="kensk12" localSheetId="5">#REF!</definedName>
    <definedName name="kensk12" localSheetId="3">#REF!</definedName>
    <definedName name="kensk12" localSheetId="0">#REF!</definedName>
    <definedName name="kensk12">#REF!</definedName>
    <definedName name="kensk13" localSheetId="2">#REF!</definedName>
    <definedName name="kensk13" localSheetId="4">#REF!</definedName>
    <definedName name="kensk13" localSheetId="5">#REF!</definedName>
    <definedName name="kensk13" localSheetId="3">#REF!</definedName>
    <definedName name="kensk13" localSheetId="0">#REF!</definedName>
    <definedName name="kensk13">#REF!</definedName>
    <definedName name="kensk14" localSheetId="2">#REF!</definedName>
    <definedName name="kensk14" localSheetId="4">#REF!</definedName>
    <definedName name="kensk14" localSheetId="5">#REF!</definedName>
    <definedName name="kensk14" localSheetId="3">#REF!</definedName>
    <definedName name="kensk14" localSheetId="0">#REF!</definedName>
    <definedName name="kensk14">#REF!</definedName>
    <definedName name="kensk14a" localSheetId="2">#REF!</definedName>
    <definedName name="kensk14a" localSheetId="4">#REF!</definedName>
    <definedName name="kensk14a" localSheetId="5">#REF!</definedName>
    <definedName name="kensk14a" localSheetId="3">#REF!</definedName>
    <definedName name="kensk14a" localSheetId="0">#REF!</definedName>
    <definedName name="kensk14a">#REF!</definedName>
    <definedName name="kensk15" localSheetId="2">#REF!</definedName>
    <definedName name="kensk15" localSheetId="4">#REF!</definedName>
    <definedName name="kensk15" localSheetId="5">#REF!</definedName>
    <definedName name="kensk15" localSheetId="3">#REF!</definedName>
    <definedName name="kensk15" localSheetId="0">#REF!</definedName>
    <definedName name="kensk15">#REF!</definedName>
    <definedName name="kensk16" localSheetId="2">#REF!</definedName>
    <definedName name="kensk16" localSheetId="4">#REF!</definedName>
    <definedName name="kensk16" localSheetId="5">#REF!</definedName>
    <definedName name="kensk16" localSheetId="3">#REF!</definedName>
    <definedName name="kensk16" localSheetId="0">#REF!</definedName>
    <definedName name="kensk16">#REF!</definedName>
    <definedName name="kensk17">'[7]T2 - KEN'!$B$18</definedName>
    <definedName name="kensk18">'[7]T2 - KEN'!$B$19</definedName>
    <definedName name="kensk1a" localSheetId="2">'[18]T2-KPN'!#REF!</definedName>
    <definedName name="kensk1a" localSheetId="4">'[19]T2-KPN'!#REF!</definedName>
    <definedName name="kensk1a" localSheetId="5">'[19]T2-KPN'!#REF!</definedName>
    <definedName name="kensk1a" localSheetId="3">'[18]T2-KPN'!#REF!</definedName>
    <definedName name="kensk1a" localSheetId="0">'[18]T2-KPN'!#REF!</definedName>
    <definedName name="kensk1a">'[18]T2-KPN'!#REF!</definedName>
    <definedName name="kensk2" localSheetId="2">#REF!</definedName>
    <definedName name="kensk2" localSheetId="4">#REF!</definedName>
    <definedName name="kensk2" localSheetId="5">#REF!</definedName>
    <definedName name="kensk2" localSheetId="3">#REF!</definedName>
    <definedName name="kensk2" localSheetId="0">#REF!</definedName>
    <definedName name="kensk2">#REF!</definedName>
    <definedName name="kensk3" localSheetId="2">#REF!</definedName>
    <definedName name="kensk3" localSheetId="4">#REF!</definedName>
    <definedName name="kensk3" localSheetId="5">#REF!</definedName>
    <definedName name="kensk3" localSheetId="3">#REF!</definedName>
    <definedName name="kensk3" localSheetId="0">#REF!</definedName>
    <definedName name="kensk3">#REF!</definedName>
    <definedName name="kensk4">'[7]T2 - KEN'!$B$5</definedName>
    <definedName name="kensk4a" localSheetId="2">#REF!</definedName>
    <definedName name="kensk4a" localSheetId="4">#REF!</definedName>
    <definedName name="kensk4a" localSheetId="5">#REF!</definedName>
    <definedName name="kensk4a" localSheetId="3">#REF!</definedName>
    <definedName name="kensk4a" localSheetId="0">#REF!</definedName>
    <definedName name="kensk4a">#REF!</definedName>
    <definedName name="kensk5" localSheetId="2">#REF!</definedName>
    <definedName name="kensk5" localSheetId="4">#REF!</definedName>
    <definedName name="kensk5" localSheetId="5">#REF!</definedName>
    <definedName name="kensk5" localSheetId="3">#REF!</definedName>
    <definedName name="kensk5" localSheetId="0">#REF!</definedName>
    <definedName name="kensk5">#REF!</definedName>
    <definedName name="kensk6">'[7]T2 - KEN'!$B$7</definedName>
    <definedName name="kensk7" localSheetId="2">#REF!</definedName>
    <definedName name="kensk7" localSheetId="4">#REF!</definedName>
    <definedName name="kensk7" localSheetId="5">#REF!</definedName>
    <definedName name="kensk7" localSheetId="3">#REF!</definedName>
    <definedName name="kensk7" localSheetId="0">#REF!</definedName>
    <definedName name="kensk7">#REF!</definedName>
    <definedName name="kensk8">'[7]T2 - KEN'!$B$9</definedName>
    <definedName name="kensk9">'[7]T2 - KEN'!$B$10</definedName>
    <definedName name="kext" localSheetId="4">[16]koeficienty!$D$32</definedName>
    <definedName name="kext" localSheetId="5">[16]koeficienty!$D$32</definedName>
    <definedName name="kext">[17]koeficienty!$D$32</definedName>
    <definedName name="kint" localSheetId="4">[16]koeficienty!$D$33</definedName>
    <definedName name="kint" localSheetId="5">[16]koeficienty!$D$33</definedName>
    <definedName name="kint">[17]koeficienty!$D$33</definedName>
    <definedName name="kintds" localSheetId="4">[16]koeficienty!$D$34</definedName>
    <definedName name="kintds" localSheetId="5">[16]koeficienty!$D$34</definedName>
    <definedName name="kintds">[17]koeficienty!$D$34</definedName>
    <definedName name="KKS" localSheetId="4">'[20]T3-vstupy'!$C$52</definedName>
    <definedName name="KKS" localSheetId="5">'[20]T3-vstupy'!$C$52</definedName>
    <definedName name="KKS">'[21]T3-vstupy'!$C$52</definedName>
    <definedName name="KKS_doc" localSheetId="4">'[22]T3-vstupy'!$C$49</definedName>
    <definedName name="KKS_doc" localSheetId="5">'[22]T3-vstupy'!$C$49</definedName>
    <definedName name="KKS_doc" localSheetId="0">'[23]T3-vstupy'!$C$30</definedName>
    <definedName name="KKS_doc" localSheetId="7">'[13]T3-vstupy'!$C$40</definedName>
    <definedName name="KKS_doc" localSheetId="6">'[4]T3-vstupy'!$C$38</definedName>
    <definedName name="KKS_doc">'[24]T3-vstupy'!$C$49</definedName>
    <definedName name="KKS_ost" localSheetId="4">'[22]T3-vstupy'!$C$51</definedName>
    <definedName name="KKS_ost" localSheetId="5">'[22]T3-vstupy'!$C$51</definedName>
    <definedName name="KKS_ost" localSheetId="0">'[23]T3-vstupy'!$C$32</definedName>
    <definedName name="KKS_ost" localSheetId="7">'[13]T3-vstupy'!$C$42</definedName>
    <definedName name="KKS_ost" localSheetId="6">'[4]T3-vstupy'!$C$40</definedName>
    <definedName name="KKS_ost">'[24]T3-vstupy'!$C$51</definedName>
    <definedName name="KKS_phd" localSheetId="4">'[22]T3-vstupy'!$C$50</definedName>
    <definedName name="KKS_phd" localSheetId="5">'[22]T3-vstupy'!$C$50</definedName>
    <definedName name="KKS_phd" localSheetId="0">'[23]T3-vstupy'!$C$31</definedName>
    <definedName name="KKS_phd" localSheetId="7">'[13]T3-vstupy'!$C$41</definedName>
    <definedName name="KKS_phd" localSheetId="6">'[4]T3-vstupy'!$C$39</definedName>
    <definedName name="KKS_phd">'[24]T3-vstupy'!$C$50</definedName>
    <definedName name="KKS_prof" localSheetId="4">'[22]T3-vstupy'!$C$48</definedName>
    <definedName name="KKS_prof" localSheetId="5">'[22]T3-vstupy'!$C$48</definedName>
    <definedName name="KKS_prof" localSheetId="0">'[23]T3-vstupy'!$C$29</definedName>
    <definedName name="KKS_prof" localSheetId="7">'[13]T3-vstupy'!$C$39</definedName>
    <definedName name="KKS_prof" localSheetId="6">'[4]T3-vstupy'!$C$37</definedName>
    <definedName name="KKS_prof">'[24]T3-vstupy'!$C$48</definedName>
    <definedName name="KLs" localSheetId="2">[1]vyk95!#REF!</definedName>
    <definedName name="KLs" localSheetId="4">[1]vyk95!#REF!</definedName>
    <definedName name="KLs" localSheetId="5">[1]vyk95!#REF!</definedName>
    <definedName name="KLs" localSheetId="3">[1]vyk95!#REF!</definedName>
    <definedName name="KLs" localSheetId="0">[1]vyk95!#REF!</definedName>
    <definedName name="KLs">[1]vyk95!#REF!</definedName>
    <definedName name="klsn" localSheetId="2">'[1]Pr-6'!#REF!</definedName>
    <definedName name="klsn" localSheetId="4">'[1]Pr-6'!#REF!</definedName>
    <definedName name="klsn" localSheetId="5">'[1]Pr-6'!#REF!</definedName>
    <definedName name="klsn" localSheetId="3">'[1]Pr-6'!#REF!</definedName>
    <definedName name="klsn" localSheetId="0">'[1]Pr-6'!#REF!</definedName>
    <definedName name="klsn">'[1]Pr-6'!#REF!</definedName>
    <definedName name="kmp" localSheetId="2">'[24]T12-špecifiká'!#REF!</definedName>
    <definedName name="kmp" localSheetId="4">'[22]T12-špecifiká'!#REF!</definedName>
    <definedName name="kmp" localSheetId="5">'[22]T12-špecifiká'!#REF!</definedName>
    <definedName name="kmp" localSheetId="3">'[24]T12-špecifiká'!#REF!</definedName>
    <definedName name="kmp" localSheetId="0">'[24]T12-špecifiká'!#REF!</definedName>
    <definedName name="kmp">'[24]T12-špecifiká'!#REF!</definedName>
    <definedName name="kmt" localSheetId="2">'[24]T12-špecifiká'!#REF!</definedName>
    <definedName name="kmt" localSheetId="4">'[22]T12-špecifiká'!#REF!</definedName>
    <definedName name="kmt" localSheetId="5">'[22]T12-špecifiká'!#REF!</definedName>
    <definedName name="kmt" localSheetId="3">'[24]T12-špecifiká'!#REF!</definedName>
    <definedName name="kmt" localSheetId="0">'[24]T12-špecifiká'!#REF!</definedName>
    <definedName name="kmt">'[24]T12-špecifiká'!#REF!</definedName>
    <definedName name="Kod_šp" localSheetId="2">#REF!</definedName>
    <definedName name="Kod_šp" localSheetId="4">#REF!</definedName>
    <definedName name="Kod_šp" localSheetId="5">#REF!</definedName>
    <definedName name="Kod_šp" localSheetId="3">#REF!</definedName>
    <definedName name="Kod_šp" localSheetId="6">#REF!</definedName>
    <definedName name="Kod_šp">#REF!</definedName>
    <definedName name="KOD_VVŠ" localSheetId="2">#REF!</definedName>
    <definedName name="KOD_VVŠ" localSheetId="4">'[3]T21-Mobility'!$K$3:$M$51</definedName>
    <definedName name="KOD_VVŠ" localSheetId="5">'[3]T21-Mobility'!$K$3:$M$51</definedName>
    <definedName name="KOD_VVŠ" localSheetId="3">#REF!</definedName>
    <definedName name="KOD_VVŠ" localSheetId="6">'[4]T21-Mobility'!$K$3:$M$51</definedName>
    <definedName name="KOD_VVŠ">#REF!</definedName>
    <definedName name="koef_gm_mzdy" localSheetId="4">'[25]T3-vstupy'!$C$44</definedName>
    <definedName name="koef_gm_mzdy" localSheetId="5">'[25]T3-vstupy'!$C$44</definedName>
    <definedName name="koef_gm_mzdy">'[26]T3-vstupy'!$C$44</definedName>
    <definedName name="koef_gm_TaS" localSheetId="4">'[25]T3-vstupy'!$C$65</definedName>
    <definedName name="koef_gm_TaS" localSheetId="5">'[25]T3-vstupy'!$C$65</definedName>
    <definedName name="koef_gm_TaS" localSheetId="0">'[27]T3-vstupy'!$C$70</definedName>
    <definedName name="koef_gm_TaS">'[26]T3-vstupy'!$C$65</definedName>
    <definedName name="koef_kp" localSheetId="2">#REF!</definedName>
    <definedName name="koef_kp" localSheetId="4">'[3]T2-KO'!$B$5:$K$26</definedName>
    <definedName name="koef_kp" localSheetId="5">'[3]T2-KO'!$B$5:$K$26</definedName>
    <definedName name="koef_kp" localSheetId="3">#REF!</definedName>
    <definedName name="koef_kp" localSheetId="6">'[4]T2-KO'!$B$5:$K$26</definedName>
    <definedName name="koef_kp">#REF!</definedName>
    <definedName name="koef_PV" localSheetId="4">'[3]T3-vstupy'!$C$71</definedName>
    <definedName name="koef_PV" localSheetId="5">'[3]T3-vstupy'!$C$71</definedName>
    <definedName name="koef_PV">'[4]T3-vstupy'!$C$69</definedName>
    <definedName name="koef_udr_kat1" localSheetId="4">'[25]T3-vstupy'!$C$108</definedName>
    <definedName name="koef_udr_kat1" localSheetId="5">'[25]T3-vstupy'!$C$108</definedName>
    <definedName name="koef_udr_kat1">'[26]T3-vstupy'!$C$108</definedName>
    <definedName name="koef_udr_kat2" localSheetId="4">'[25]T3-vstupy'!$C$109</definedName>
    <definedName name="koef_udr_kat2" localSheetId="5">'[25]T3-vstupy'!$C$109</definedName>
    <definedName name="koef_udr_kat2">'[26]T3-vstupy'!$C$109</definedName>
    <definedName name="koef_udr_kat3" localSheetId="4">'[25]T3-vstupy'!$C$110</definedName>
    <definedName name="koef_udr_kat3" localSheetId="5">'[25]T3-vstupy'!$C$110</definedName>
    <definedName name="koef_udr_kat3">'[26]T3-vstupy'!$C$110</definedName>
    <definedName name="koef_VV" localSheetId="4">'[3]T3-vstupy'!$C$72</definedName>
    <definedName name="koef_VV" localSheetId="5">'[3]T3-vstupy'!$C$72</definedName>
    <definedName name="koef_VV" localSheetId="6">'[4]T3-vstupy'!$C$70</definedName>
    <definedName name="koef_VV">'[13]T3-vstupy'!$C$73</definedName>
    <definedName name="kpn_ca_do" localSheetId="2">#REF!</definedName>
    <definedName name="kpn_ca_do" localSheetId="4">'[3]T2-KO'!$J$29</definedName>
    <definedName name="kpn_ca_do" localSheetId="5">'[3]T2-KO'!$J$29</definedName>
    <definedName name="kpn_ca_do" localSheetId="3">#REF!</definedName>
    <definedName name="kpn_ca_do" localSheetId="6">'[4]T2-KO'!$J$29</definedName>
    <definedName name="kpn_ca_do">#REF!</definedName>
    <definedName name="kpn_ca_do_1500" localSheetId="2">#REF!</definedName>
    <definedName name="kpn_ca_do_1500" localSheetId="4">#REF!</definedName>
    <definedName name="kpn_ca_do_1500" localSheetId="5">#REF!</definedName>
    <definedName name="kpn_ca_do_1500" localSheetId="3">#REF!</definedName>
    <definedName name="kpn_ca_do_1500" localSheetId="0">#REF!</definedName>
    <definedName name="kpn_ca_do_1500">#REF!</definedName>
    <definedName name="kpn_ca_nad" localSheetId="4">'[28]T2-KPN'!$I$27</definedName>
    <definedName name="kpn_ca_nad" localSheetId="5">'[28]T2-KPN'!$I$27</definedName>
    <definedName name="kpn_ca_nad" localSheetId="7">#REF!</definedName>
    <definedName name="kpn_ca_nad" localSheetId="6">'[4]T2-KO'!$J$30</definedName>
    <definedName name="kpn_ca_nad">'[29]T2-KPN'!$I$27</definedName>
    <definedName name="kpn_ca_nad_1500" localSheetId="2">#REF!</definedName>
    <definedName name="kpn_ca_nad_1500" localSheetId="4">#REF!</definedName>
    <definedName name="kpn_ca_nad_1500" localSheetId="5">#REF!</definedName>
    <definedName name="kpn_ca_nad_1500" localSheetId="3">#REF!</definedName>
    <definedName name="kpn_ca_nad_1500" localSheetId="0">#REF!</definedName>
    <definedName name="kpn_ca_nad_1500">#REF!</definedName>
    <definedName name="kpnsk1" localSheetId="2">#REF!</definedName>
    <definedName name="kpnsk1" localSheetId="4">#REF!</definedName>
    <definedName name="kpnsk1" localSheetId="5">#REF!</definedName>
    <definedName name="kpnsk1" localSheetId="3">#REF!</definedName>
    <definedName name="kpnsk1" localSheetId="0">#REF!</definedName>
    <definedName name="kpnsk1">#REF!</definedName>
    <definedName name="kpnsk10" localSheetId="2">#REF!</definedName>
    <definedName name="kpnsk10" localSheetId="4">#REF!</definedName>
    <definedName name="kpnsk10" localSheetId="5">#REF!</definedName>
    <definedName name="kpnsk10" localSheetId="3">#REF!</definedName>
    <definedName name="kpnsk10" localSheetId="0">#REF!</definedName>
    <definedName name="kpnsk10">#REF!</definedName>
    <definedName name="kpnsk11" localSheetId="2">#REF!</definedName>
    <definedName name="kpnsk11" localSheetId="4">#REF!</definedName>
    <definedName name="kpnsk11" localSheetId="5">#REF!</definedName>
    <definedName name="kpnsk11" localSheetId="3">#REF!</definedName>
    <definedName name="kpnsk11" localSheetId="0">#REF!</definedName>
    <definedName name="kpnsk11">#REF!</definedName>
    <definedName name="kpnsk12" localSheetId="2">#REF!</definedName>
    <definedName name="kpnsk12" localSheetId="4">#REF!</definedName>
    <definedName name="kpnsk12" localSheetId="5">#REF!</definedName>
    <definedName name="kpnsk12" localSheetId="3">#REF!</definedName>
    <definedName name="kpnsk12" localSheetId="0">#REF!</definedName>
    <definedName name="kpnsk12">#REF!</definedName>
    <definedName name="kpnsk13" localSheetId="2">#REF!</definedName>
    <definedName name="kpnsk13" localSheetId="4">#REF!</definedName>
    <definedName name="kpnsk13" localSheetId="5">#REF!</definedName>
    <definedName name="kpnsk13" localSheetId="3">#REF!</definedName>
    <definedName name="kpnsk13" localSheetId="0">#REF!</definedName>
    <definedName name="kpnsk13">#REF!</definedName>
    <definedName name="kpnsk14" localSheetId="2">#REF!</definedName>
    <definedName name="kpnsk14" localSheetId="4">#REF!</definedName>
    <definedName name="kpnsk14" localSheetId="5">#REF!</definedName>
    <definedName name="kpnsk14" localSheetId="3">#REF!</definedName>
    <definedName name="kpnsk14" localSheetId="0">#REF!</definedName>
    <definedName name="kpnsk14">#REF!</definedName>
    <definedName name="kpnsk14a" localSheetId="2">#REF!</definedName>
    <definedName name="kpnsk14a" localSheetId="4">#REF!</definedName>
    <definedName name="kpnsk14a" localSheetId="5">#REF!</definedName>
    <definedName name="kpnsk14a" localSheetId="3">#REF!</definedName>
    <definedName name="kpnsk14a" localSheetId="0">#REF!</definedName>
    <definedName name="kpnsk14a">#REF!</definedName>
    <definedName name="kpnsk15" localSheetId="2">#REF!</definedName>
    <definedName name="kpnsk15" localSheetId="4">#REF!</definedName>
    <definedName name="kpnsk15" localSheetId="5">#REF!</definedName>
    <definedName name="kpnsk15" localSheetId="3">#REF!</definedName>
    <definedName name="kpnsk15" localSheetId="0">#REF!</definedName>
    <definedName name="kpnsk15">#REF!</definedName>
    <definedName name="kpnsk16" localSheetId="2">#REF!</definedName>
    <definedName name="kpnsk16" localSheetId="4">#REF!</definedName>
    <definedName name="kpnsk16" localSheetId="5">#REF!</definedName>
    <definedName name="kpnsk16" localSheetId="3">#REF!</definedName>
    <definedName name="kpnsk16" localSheetId="0">#REF!</definedName>
    <definedName name="kpnsk16">#REF!</definedName>
    <definedName name="kpnsk17" localSheetId="2">#REF!</definedName>
    <definedName name="kpnsk17" localSheetId="4">#REF!</definedName>
    <definedName name="kpnsk17" localSheetId="5">#REF!</definedName>
    <definedName name="kpnsk17" localSheetId="3">#REF!</definedName>
    <definedName name="kpnsk17" localSheetId="0">#REF!</definedName>
    <definedName name="kpnsk17">#REF!</definedName>
    <definedName name="kpnsk18" localSheetId="2">#REF!</definedName>
    <definedName name="kpnsk18" localSheetId="4">#REF!</definedName>
    <definedName name="kpnsk18" localSheetId="5">#REF!</definedName>
    <definedName name="kpnsk18" localSheetId="3">#REF!</definedName>
    <definedName name="kpnsk18" localSheetId="0">#REF!</definedName>
    <definedName name="kpnsk18">#REF!</definedName>
    <definedName name="kpnsk1a" localSheetId="2">'[18]T2-KPN'!#REF!</definedName>
    <definedName name="kpnsk1a" localSheetId="4">'[19]T2-KPN'!#REF!</definedName>
    <definedName name="kpnsk1a" localSheetId="5">'[19]T2-KPN'!#REF!</definedName>
    <definedName name="kpnsk1a" localSheetId="3">'[18]T2-KPN'!#REF!</definedName>
    <definedName name="kpnsk1a" localSheetId="0">'[18]T2-KPN'!#REF!</definedName>
    <definedName name="kpnsk1a">'[18]T2-KPN'!#REF!</definedName>
    <definedName name="kpnsk2" localSheetId="2">#REF!</definedName>
    <definedName name="kpnsk2" localSheetId="4">#REF!</definedName>
    <definedName name="kpnsk2" localSheetId="5">#REF!</definedName>
    <definedName name="kpnsk2" localSheetId="3">#REF!</definedName>
    <definedName name="kpnsk2" localSheetId="0">#REF!</definedName>
    <definedName name="kpnsk2">#REF!</definedName>
    <definedName name="kpnsk3" localSheetId="2">#REF!</definedName>
    <definedName name="kpnsk3" localSheetId="4">#REF!</definedName>
    <definedName name="kpnsk3" localSheetId="5">#REF!</definedName>
    <definedName name="kpnsk3" localSheetId="3">#REF!</definedName>
    <definedName name="kpnsk3" localSheetId="0">#REF!</definedName>
    <definedName name="kpnsk3">#REF!</definedName>
    <definedName name="kpnsk4" localSheetId="2">#REF!</definedName>
    <definedName name="kpnsk4" localSheetId="4">#REF!</definedName>
    <definedName name="kpnsk4" localSheetId="5">#REF!</definedName>
    <definedName name="kpnsk4" localSheetId="3">#REF!</definedName>
    <definedName name="kpnsk4" localSheetId="0">#REF!</definedName>
    <definedName name="kpnsk4">#REF!</definedName>
    <definedName name="kpnsk4a" localSheetId="2">#REF!</definedName>
    <definedName name="kpnsk4a" localSheetId="4">#REF!</definedName>
    <definedName name="kpnsk4a" localSheetId="5">#REF!</definedName>
    <definedName name="kpnsk4a" localSheetId="3">#REF!</definedName>
    <definedName name="kpnsk4a" localSheetId="0">#REF!</definedName>
    <definedName name="kpnsk4a">#REF!</definedName>
    <definedName name="kpnsk5" localSheetId="2">#REF!</definedName>
    <definedName name="kpnsk5" localSheetId="4">#REF!</definedName>
    <definedName name="kpnsk5" localSheetId="5">#REF!</definedName>
    <definedName name="kpnsk5" localSheetId="3">#REF!</definedName>
    <definedName name="kpnsk5" localSheetId="0">#REF!</definedName>
    <definedName name="kpnsk5">#REF!</definedName>
    <definedName name="kpnsk6" localSheetId="2">#REF!</definedName>
    <definedName name="kpnsk6" localSheetId="4">#REF!</definedName>
    <definedName name="kpnsk6" localSheetId="5">#REF!</definedName>
    <definedName name="kpnsk6" localSheetId="3">#REF!</definedName>
    <definedName name="kpnsk6" localSheetId="0">#REF!</definedName>
    <definedName name="kpnsk6">#REF!</definedName>
    <definedName name="kpnsk7" localSheetId="2">#REF!</definedName>
    <definedName name="kpnsk7" localSheetId="4">#REF!</definedName>
    <definedName name="kpnsk7" localSheetId="5">#REF!</definedName>
    <definedName name="kpnsk7" localSheetId="3">#REF!</definedName>
    <definedName name="kpnsk7" localSheetId="0">#REF!</definedName>
    <definedName name="kpnsk7">#REF!</definedName>
    <definedName name="kpnsk8" localSheetId="2">#REF!</definedName>
    <definedName name="kpnsk8" localSheetId="4">#REF!</definedName>
    <definedName name="kpnsk8" localSheetId="5">#REF!</definedName>
    <definedName name="kpnsk8" localSheetId="3">#REF!</definedName>
    <definedName name="kpnsk8" localSheetId="0">#REF!</definedName>
    <definedName name="kpnsk8">#REF!</definedName>
    <definedName name="kpnsk9" localSheetId="2">#REF!</definedName>
    <definedName name="kpnsk9" localSheetId="4">#REF!</definedName>
    <definedName name="kpnsk9" localSheetId="5">#REF!</definedName>
    <definedName name="kpnsk9" localSheetId="3">#REF!</definedName>
    <definedName name="kpnsk9" localSheetId="0">#REF!</definedName>
    <definedName name="kpnsk9">#REF!</definedName>
    <definedName name="Kš_TaS" localSheetId="4">'[3]T3-vstupy'!$C$126</definedName>
    <definedName name="Kš_TaS" localSheetId="5">'[3]T3-vstupy'!$C$126</definedName>
    <definedName name="Kš_TaS">'[4]T3-vstupy'!$C$123</definedName>
    <definedName name="Kval" localSheetId="4">'[3]T3-vstupy'!$C$123</definedName>
    <definedName name="Kval" localSheetId="5">'[3]T3-vstupy'!$C$123</definedName>
    <definedName name="Kval">'[4]T3-vstupy'!$C$120</definedName>
    <definedName name="KZp" localSheetId="2">[1]vyk95!#REF!</definedName>
    <definedName name="KZp" localSheetId="4">[1]vyk95!#REF!</definedName>
    <definedName name="KZp" localSheetId="5">[1]vyk95!#REF!</definedName>
    <definedName name="KZp" localSheetId="3">[1]vyk95!#REF!</definedName>
    <definedName name="KZp" localSheetId="0">[1]vyk95!#REF!</definedName>
    <definedName name="KZp">[1]vyk95!#REF!</definedName>
    <definedName name="kzpn" localSheetId="2">'[1]Pr-6'!#REF!</definedName>
    <definedName name="kzpn" localSheetId="4">'[1]Pr-6'!#REF!</definedName>
    <definedName name="kzpn" localSheetId="5">'[1]Pr-6'!#REF!</definedName>
    <definedName name="kzpn" localSheetId="3">'[1]Pr-6'!#REF!</definedName>
    <definedName name="kzpn" localSheetId="0">'[1]Pr-6'!#REF!</definedName>
    <definedName name="kzpn">'[1]Pr-6'!#REF!</definedName>
    <definedName name="KZs" localSheetId="2">[1]vyk95!#REF!</definedName>
    <definedName name="KZs" localSheetId="4">[1]vyk95!#REF!</definedName>
    <definedName name="KZs" localSheetId="5">[1]vyk95!#REF!</definedName>
    <definedName name="KZs" localSheetId="3">[1]vyk95!#REF!</definedName>
    <definedName name="KZs" localSheetId="0">[1]vyk95!#REF!</definedName>
    <definedName name="KZs">[1]vyk95!#REF!</definedName>
    <definedName name="kzsn" localSheetId="2">'[1]Pr-6'!#REF!</definedName>
    <definedName name="kzsn" localSheetId="4">'[1]Pr-6'!#REF!</definedName>
    <definedName name="kzsn" localSheetId="5">'[1]Pr-6'!#REF!</definedName>
    <definedName name="kzsn" localSheetId="3">'[1]Pr-6'!#REF!</definedName>
    <definedName name="kzsn" localSheetId="0">'[1]Pr-6'!#REF!</definedName>
    <definedName name="kzsn">'[1]Pr-6'!#REF!</definedName>
    <definedName name="level" comment="level = stupeň študia; bakalar=1;druhy=2;Drš=3;spojite=4">'[4]T5b-studenti'!$M:$M</definedName>
    <definedName name="m" localSheetId="2">#REF!</definedName>
    <definedName name="m" localSheetId="4">#REF!</definedName>
    <definedName name="m" localSheetId="5">#REF!</definedName>
    <definedName name="m" localSheetId="3">#REF!</definedName>
    <definedName name="m">#REF!</definedName>
    <definedName name="mes">'[15]Prevodník '!$G$4</definedName>
    <definedName name="mesia" localSheetId="2">#REF!</definedName>
    <definedName name="mesia" localSheetId="4">#REF!</definedName>
    <definedName name="mesia" localSheetId="5">#REF!</definedName>
    <definedName name="mesia" localSheetId="3">#REF!</definedName>
    <definedName name="mesia" localSheetId="0">#REF!</definedName>
    <definedName name="mesia">#REF!</definedName>
    <definedName name="mesiac" localSheetId="7">'[15]Dat 2018'!$A$4:$A$30000</definedName>
    <definedName name="mesiac">'[30]P-3'!$N$3</definedName>
    <definedName name="MI" localSheetId="2">#REF!</definedName>
    <definedName name="MI" localSheetId="4">'[3]T2-KO'!$E$35</definedName>
    <definedName name="MI" localSheetId="5">'[3]T2-KO'!$E$35</definedName>
    <definedName name="MI" localSheetId="3">#REF!</definedName>
    <definedName name="MI" localSheetId="6">'[4]T2-KO'!$E$35</definedName>
    <definedName name="MI">#REF!</definedName>
    <definedName name="mot_odb">'[4]T5b-studenti'!$AO:$AO</definedName>
    <definedName name="mot_zak">'[4]T5b-studenti'!$AN:$AN</definedName>
    <definedName name="motštip" localSheetId="4">'[3]T3-vstupy'!$C$129</definedName>
    <definedName name="motštip" localSheetId="5">'[3]T3-vstupy'!$C$129</definedName>
    <definedName name="motštip">'[4]T3-vstupy'!$C$126</definedName>
    <definedName name="motštip_ŠO" localSheetId="4">'[3]T3-vstupy'!$C$130</definedName>
    <definedName name="motštip_ŠO" localSheetId="5">'[3]T3-vstupy'!$C$130</definedName>
    <definedName name="motštip_ŠO">'[4]T3-vstupy'!$C$127</definedName>
    <definedName name="mp98n">'[2]VYR99-E'!$AA$47</definedName>
    <definedName name="msr">'[31]priem-12'!$P$62</definedName>
    <definedName name="msrn" localSheetId="2">#REF!</definedName>
    <definedName name="msrn" localSheetId="4">#REF!</definedName>
    <definedName name="msrn" localSheetId="5">#REF!</definedName>
    <definedName name="msrn" localSheetId="3">#REF!</definedName>
    <definedName name="msrn">#REF!</definedName>
    <definedName name="msrnn">'[32]priem-12-98'!$P$62</definedName>
    <definedName name="msrp">'[31]priem-12'!$S$64</definedName>
    <definedName name="msrpn" localSheetId="2">#REF!</definedName>
    <definedName name="msrpn" localSheetId="4">#REF!</definedName>
    <definedName name="msrpn" localSheetId="5">#REF!</definedName>
    <definedName name="msrpn" localSheetId="3">#REF!</definedName>
    <definedName name="msrpn">#REF!</definedName>
    <definedName name="msrpnn">'[32]priem-12-98'!$S$64</definedName>
    <definedName name="Mzstu">[1]vyk95!$AA$49</definedName>
    <definedName name="mzstun">'[1]Pr-6'!$AA$49</definedName>
    <definedName name="nefinanc">1</definedName>
    <definedName name="neuči_dval" localSheetId="4">'[3]T3-vstupy'!$C$139</definedName>
    <definedName name="neuči_dval" localSheetId="5">'[3]T3-vstupy'!$C$139</definedName>
    <definedName name="neuči_dval" localSheetId="6">'[4]T3-vstupy'!$C$129</definedName>
    <definedName name="neuči_dval">'[13]T3-vstupy'!$C$140</definedName>
    <definedName name="neuči_val" localSheetId="4">'[3]T3-vstupy'!$C$133</definedName>
    <definedName name="neuči_val" localSheetId="5">'[3]T3-vstupy'!$C$133</definedName>
    <definedName name="neuči_val">'[13]T3-vstupy'!$C$134</definedName>
    <definedName name="NPI">[30]priplatky20!$B$7</definedName>
    <definedName name="NPII">[30]priplatky20!$C$7</definedName>
    <definedName name="_xlnm.Print_Area" localSheetId="12">'07712 rozpis'!$A$1:$AD$33</definedName>
    <definedName name="_xlnm.Print_Area" localSheetId="4">'Mzdy_2020_50,30,20'!$A$1:$V$30</definedName>
    <definedName name="_xlnm.Print_Area" localSheetId="5">Mzdy_2020_ZVD!$B$1:$R$32</definedName>
    <definedName name="_xlnm.Print_Area" localSheetId="7">'T16-KKŠ'!$A$3:$H$15</definedName>
    <definedName name="_xlnm.Print_Area" localSheetId="6">'T6b-výkon'!$B$3:$V$33</definedName>
    <definedName name="_xlnm.Print_Area" localSheetId="9">TaS_2020_ZVD!$B$1:$Z$79</definedName>
    <definedName name="otat" localSheetId="4">'[9]T3-vstupy'!$C$55</definedName>
    <definedName name="otat" localSheetId="5">'[9]T3-vstupy'!$C$55</definedName>
    <definedName name="otat">'[10]T3-vstupy'!$C$55</definedName>
    <definedName name="ovf">'[33]VVZ-VS97'!$L$3</definedName>
    <definedName name="OVNV">'[33]VVZ-VS97'!$I$105</definedName>
    <definedName name="par18n">'[2]VYR99-E'!$AQ$52</definedName>
    <definedName name="Pf" localSheetId="2">[1]vyk95!#REF!</definedName>
    <definedName name="Pf" localSheetId="4">[1]vyk95!#REF!</definedName>
    <definedName name="Pf" localSheetId="5">[1]vyk95!#REF!</definedName>
    <definedName name="Pf" localSheetId="3">[1]vyk95!#REF!</definedName>
    <definedName name="Pf" localSheetId="0">[1]vyk95!#REF!</definedName>
    <definedName name="Pf">[1]vyk95!#REF!</definedName>
    <definedName name="pfn" localSheetId="2">'[1]Pr-6'!#REF!</definedName>
    <definedName name="pfn" localSheetId="4">'[1]Pr-6'!#REF!</definedName>
    <definedName name="pfn" localSheetId="5">'[1]Pr-6'!#REF!</definedName>
    <definedName name="pfn" localSheetId="3">'[1]Pr-6'!#REF!</definedName>
    <definedName name="pfn" localSheetId="0">'[1]Pr-6'!#REF!</definedName>
    <definedName name="pfn">'[1]Pr-6'!#REF!</definedName>
    <definedName name="phdr" localSheetId="4">'[9]T3-vstupy'!$C$54</definedName>
    <definedName name="phdr" localSheetId="5">'[9]T3-vstupy'!$C$54</definedName>
    <definedName name="phdr">'[10]T3-vstupy'!$C$54</definedName>
    <definedName name="piest" localSheetId="2">#REF!</definedName>
    <definedName name="piest" localSheetId="4">#REF!</definedName>
    <definedName name="piest" localSheetId="5">#REF!</definedName>
    <definedName name="piest" localSheetId="3">#REF!</definedName>
    <definedName name="piest" localSheetId="0">#REF!</definedName>
    <definedName name="piest">#REF!</definedName>
    <definedName name="plat81" localSheetId="2">#REF!</definedName>
    <definedName name="plat81" localSheetId="4">#REF!</definedName>
    <definedName name="plat81" localSheetId="5">#REF!</definedName>
    <definedName name="plat81" localSheetId="3">#REF!</definedName>
    <definedName name="plat81">#REF!</definedName>
    <definedName name="plat82" localSheetId="2">#REF!</definedName>
    <definedName name="plat82" localSheetId="4">#REF!</definedName>
    <definedName name="plat82" localSheetId="5">#REF!</definedName>
    <definedName name="plat82" localSheetId="3">#REF!</definedName>
    <definedName name="plat82">#REF!</definedName>
    <definedName name="plat91" localSheetId="2">#REF!</definedName>
    <definedName name="plat91" localSheetId="4">#REF!</definedName>
    <definedName name="plat91" localSheetId="5">#REF!</definedName>
    <definedName name="plat91" localSheetId="3">#REF!</definedName>
    <definedName name="plat91">#REF!</definedName>
    <definedName name="plat92" localSheetId="2">#REF!</definedName>
    <definedName name="plat92" localSheetId="4">#REF!</definedName>
    <definedName name="plat92" localSheetId="5">#REF!</definedName>
    <definedName name="plat92" localSheetId="3">#REF!</definedName>
    <definedName name="plat92">#REF!</definedName>
    <definedName name="plat93" localSheetId="2">#REF!</definedName>
    <definedName name="plat93" localSheetId="4">#REF!</definedName>
    <definedName name="plat93" localSheetId="5">#REF!</definedName>
    <definedName name="plat93" localSheetId="3">#REF!</definedName>
    <definedName name="plat93">#REF!</definedName>
    <definedName name="podiel">'[11]T3-vstupy'!$B$94</definedName>
    <definedName name="poistné" localSheetId="4">'[3]T3-vstupy'!$C$12</definedName>
    <definedName name="poistné" localSheetId="5">'[3]T3-vstupy'!$C$12</definedName>
    <definedName name="poistné" localSheetId="6">'[4]T3-vstupy'!$C$11</definedName>
    <definedName name="poistné">'[13]T3-vstupy'!$C$12</definedName>
    <definedName name="Posp">[30]mp0199!$P$33</definedName>
    <definedName name="Pp_klinické_TaS" localSheetId="4">'[3]T3-vstupy'!$C$62</definedName>
    <definedName name="Pp_klinické_TaS" localSheetId="5">'[3]T3-vstupy'!$C$62</definedName>
    <definedName name="Pp_klinické_TaS" localSheetId="6">'[4]T3-vstupy'!$C$59</definedName>
    <definedName name="Pp_klinické_TaS">'[13]T3-vstupy'!$C$62</definedName>
    <definedName name="Pp_klinické_TaS_rozpísaný" localSheetId="4">'[3]T3-vstupy'!$C$63</definedName>
    <definedName name="Pp_klinické_TaS_rozpísaný" localSheetId="5">'[3]T3-vstupy'!$C$63</definedName>
    <definedName name="Pp_klinické_TaS_rozpísaný" localSheetId="6">'[4]T3-vstupy'!$C$60</definedName>
    <definedName name="Pp_klinické_TaS_rozpísaný">'[13]T3-vstupy'!$C$63</definedName>
    <definedName name="Pp_Rozvoj_BD" localSheetId="4">'[3]T3-vstupy'!$C$20</definedName>
    <definedName name="Pp_Rozvoj_BD" localSheetId="5">'[3]T3-vstupy'!$C$20</definedName>
    <definedName name="Pp_Rozvoj_BD" localSheetId="6">'[4]T3-vstupy'!$C$19</definedName>
    <definedName name="Pp_Rozvoj_BD">'[13]T3-vstupy'!$C$20</definedName>
    <definedName name="Pp_Soc_BD" localSheetId="4">'[3]T3-vstupy'!$C$21</definedName>
    <definedName name="Pp_Soc_BD" localSheetId="5">'[3]T3-vstupy'!$C$21</definedName>
    <definedName name="Pp_Soc_BD" localSheetId="6">'[4]T3-vstupy'!$C$20</definedName>
    <definedName name="Pp_Soc_BD">'[13]T3-vstupy'!$C$21</definedName>
    <definedName name="Pp_VaT_BD" localSheetId="4">'[3]T3-vstupy'!$C$16</definedName>
    <definedName name="Pp_VaT_BD" localSheetId="5">'[3]T3-vstupy'!$C$16</definedName>
    <definedName name="Pp_VaT_BD" localSheetId="6">'[4]T3-vstupy'!$C$15</definedName>
    <definedName name="Pp_VaT_BD">'[13]T3-vstupy'!$C$16</definedName>
    <definedName name="Pp_VaT_mzdy">'[11]T3-vstupy'!$B$76</definedName>
    <definedName name="Pp_VaT_mzdy_zac_roka">'[11]T3-vstupy'!$B$78</definedName>
    <definedName name="Pp_VaV_rozp" localSheetId="4">'[3]T3-vstupy'!$C$68</definedName>
    <definedName name="Pp_VaV_rozp" localSheetId="5">'[3]T3-vstupy'!$C$68</definedName>
    <definedName name="Pp_VaV_rozp" localSheetId="6">'[4]T3-vstupy'!$C$65</definedName>
    <definedName name="Pp_VaV_rozp">'[14]T3-vstupy'!$C$66</definedName>
    <definedName name="Pp_VaV_špič_úč" localSheetId="4">'[3]T3-vstupy'!$C$69</definedName>
    <definedName name="Pp_VaV_špič_úč" localSheetId="5">'[3]T3-vstupy'!$C$69</definedName>
    <definedName name="Pp_VaV_špič_úč" localSheetId="7">'[13]T3-vstupy'!$C$70</definedName>
    <definedName name="Pp_VaV_špič_úč" localSheetId="6">'[4]T3-vstupy'!$C$66</definedName>
    <definedName name="Pp_VaV_špič_úč">'[14]T3-vstupy'!$C$67</definedName>
    <definedName name="Pp_VaV_VVŠ" localSheetId="4">'[3]T3-vstupy'!$C$66</definedName>
    <definedName name="Pp_VaV_VVŠ" localSheetId="5">'[3]T3-vstupy'!$C$66</definedName>
    <definedName name="Pp_VaV_VVŠ" localSheetId="7">'[13]T3-vstupy'!$C$66</definedName>
    <definedName name="Pp_VaV_VVŠ" localSheetId="6">'[4]T3-vstupy'!$C$63</definedName>
    <definedName name="Pp_VaV_VVŠ">'[14]T3-vstupy'!$C$64</definedName>
    <definedName name="Pp_Vzdel_BD" localSheetId="4">'[3]T3-vstupy'!$C$15</definedName>
    <definedName name="Pp_Vzdel_BD" localSheetId="5">'[3]T3-vstupy'!$C$15</definedName>
    <definedName name="Pp_Vzdel_BD" localSheetId="6">'[4]T3-vstupy'!$C$14</definedName>
    <definedName name="Pp_Vzdel_BD">'[13]T3-vstupy'!$C$15</definedName>
    <definedName name="Pp_Vzdel_mzdy" localSheetId="4">'[3]T3-vstupy'!$C$27</definedName>
    <definedName name="Pp_Vzdel_mzdy" localSheetId="5">'[3]T3-vstupy'!$C$27</definedName>
    <definedName name="Pp_Vzdel_mzdy" localSheetId="6">'[4]T3-vstupy'!$C$26</definedName>
    <definedName name="Pp_Vzdel_mzdy">'[13]T3-vstupy'!$C$27</definedName>
    <definedName name="Pp_Vzdel_mzdy_spec" localSheetId="4">'[3]T3-vstupy'!$C$30</definedName>
    <definedName name="Pp_Vzdel_mzdy_spec" localSheetId="5">'[3]T3-vstupy'!$C$30</definedName>
    <definedName name="Pp_Vzdel_mzdy_spec" localSheetId="6">'[4]T3-vstupy'!$C$29</definedName>
    <definedName name="Pp_Vzdel_mzdy_spec">'[13]T3-vstupy'!$C$30</definedName>
    <definedName name="Pp_Vzdel_mzdy_specN" localSheetId="4">'[3]T3-vstupy'!$C$31</definedName>
    <definedName name="Pp_Vzdel_mzdy_specN" localSheetId="5">'[3]T3-vstupy'!$C$31</definedName>
    <definedName name="Pp_Vzdel_mzdy_specN" localSheetId="6">'[4]T3-vstupy'!$C$30</definedName>
    <definedName name="Pp_Vzdel_mzdy_specN">'[13]T3-vstupy'!$C$31</definedName>
    <definedName name="Pp_Vzdel_mzdy_výkon" localSheetId="4">'[3]T3-vstupy'!$C$33</definedName>
    <definedName name="Pp_Vzdel_mzdy_výkon" localSheetId="5">'[3]T3-vstupy'!$C$33</definedName>
    <definedName name="Pp_Vzdel_mzdy_výkon" localSheetId="6">'[4]T3-vstupy'!$C$32</definedName>
    <definedName name="Pp_Vzdel_mzdy_výkon">'[13]T3-vstupy'!$C$33</definedName>
    <definedName name="Pp_Vzdel_mzdy_výkon_PV" localSheetId="4">'[3]T3-vstupy'!$C$34</definedName>
    <definedName name="Pp_Vzdel_mzdy_výkon_PV" localSheetId="5">'[3]T3-vstupy'!$C$34</definedName>
    <definedName name="Pp_Vzdel_mzdy_výkon_PV">'[4]T3-vstupy'!$C$33</definedName>
    <definedName name="Pp_Vzdel_mzdy_výkon_VV" localSheetId="4">'[3]T3-vstupy'!$C$35</definedName>
    <definedName name="Pp_Vzdel_mzdy_výkon_VV" localSheetId="5">'[3]T3-vstupy'!$C$35</definedName>
    <definedName name="Pp_Vzdel_mzdy_výkon_VV" localSheetId="6">'[4]T3-vstupy'!$C$34</definedName>
    <definedName name="Pp_Vzdel_mzdy_výkon_VV">'[13]T3-vstupy'!$C$35</definedName>
    <definedName name="Pp_Vzdel_spec_prax" localSheetId="4">'[3]T3-vstupy'!$C$49</definedName>
    <definedName name="Pp_Vzdel_spec_prax" localSheetId="5">'[3]T3-vstupy'!$C$49</definedName>
    <definedName name="Pp_Vzdel_spec_prax" localSheetId="7">'[13]T3-vstupy'!$C$49</definedName>
    <definedName name="Pp_Vzdel_spec_prax" localSheetId="6">'[4]T3-vstupy'!$C$47</definedName>
    <definedName name="Pp_Vzdel_spec_prax">'[14]T3-vstupy'!$C$47</definedName>
    <definedName name="Pp_Vzdel_TaS" localSheetId="4">'[3]T3-vstupy'!$C$43</definedName>
    <definedName name="Pp_Vzdel_TaS" localSheetId="5">'[3]T3-vstupy'!$C$43</definedName>
    <definedName name="Pp_Vzdel_TaS" localSheetId="6">'[4]T3-vstupy'!$C$41</definedName>
    <definedName name="Pp_Vzdel_TaS">'[13]T3-vstupy'!$C$43</definedName>
    <definedName name="Pp_Vzdel_TaS_ped" localSheetId="4">'[3]T3-vstupy'!$C$54</definedName>
    <definedName name="Pp_Vzdel_TaS_ped" localSheetId="5">'[3]T3-vstupy'!$C$54</definedName>
    <definedName name="Pp_Vzdel_TaS_ped" localSheetId="6">'[4]T3-vstupy'!$C$51</definedName>
    <definedName name="Pp_Vzdel_TaS_ped">'[13]T3-vstupy'!$C$54</definedName>
    <definedName name="Pp_Vzdel_TaS_pedN" localSheetId="4">'[3]T3-vstupy'!$C$55</definedName>
    <definedName name="Pp_Vzdel_TaS_pedN" localSheetId="5">'[3]T3-vstupy'!$C$55</definedName>
    <definedName name="Pp_Vzdel_TaS_pedN" localSheetId="6">'[4]T3-vstupy'!$C$52</definedName>
    <definedName name="Pp_Vzdel_TaS_pedN">'[13]T3-vstupy'!$C$55</definedName>
    <definedName name="Pp_Vzdel_TaS_spec" localSheetId="4">'[3]T3-vstupy'!$C$56</definedName>
    <definedName name="Pp_Vzdel_TaS_spec" localSheetId="5">'[3]T3-vstupy'!$C$56</definedName>
    <definedName name="Pp_Vzdel_TaS_spec" localSheetId="7">'[13]T3-vstupy'!$C$56</definedName>
    <definedName name="Pp_Vzdel_TaS_spec" localSheetId="6">'[4]T3-vstupy'!$C$53</definedName>
    <definedName name="Pp_Vzdel_TaS_spec">'[14]T3-vstupy'!$C$54</definedName>
    <definedName name="Pp_Vzdel_TaS_specN" localSheetId="4">'[3]T3-vstupy'!$C$57</definedName>
    <definedName name="Pp_Vzdel_TaS_specN" localSheetId="5">'[3]T3-vstupy'!$C$57</definedName>
    <definedName name="Pp_Vzdel_TaS_specN" localSheetId="6">'[4]T3-vstupy'!$C$54</definedName>
    <definedName name="Pp_Vzdel_TaS_specN">'[13]T3-vstupy'!$C$57</definedName>
    <definedName name="Pp_Vzdel_TaS_stav" localSheetId="4">'[3]T3-vstupy'!$C$44</definedName>
    <definedName name="Pp_Vzdel_TaS_stav" localSheetId="5">'[3]T3-vstupy'!$C$44</definedName>
    <definedName name="Pp_Vzdel_TaS_stav" localSheetId="6">'[4]T3-vstupy'!$C$42</definedName>
    <definedName name="Pp_Vzdel_TaS_stav">'[13]T3-vstupy'!$C$44</definedName>
    <definedName name="Pp_Vzdel_TaS_výkon" localSheetId="4">'[3]T3-vstupy'!$C$58</definedName>
    <definedName name="Pp_Vzdel_TaS_výkon" localSheetId="5">'[3]T3-vstupy'!$C$58</definedName>
    <definedName name="Pp_Vzdel_TaS_výkon" localSheetId="6">'[4]T3-vstupy'!$C$55</definedName>
    <definedName name="Pp_Vzdel_TaS_výkon">'[13]T3-vstupy'!$C$58</definedName>
    <definedName name="Pp_Vzdel_TaS_výkon_PPŠ" localSheetId="4">'[3]T3-vstupy'!$C$61</definedName>
    <definedName name="Pp_Vzdel_TaS_výkon_PPŠ" localSheetId="5">'[3]T3-vstupy'!$C$61</definedName>
    <definedName name="Pp_Vzdel_TaS_výkon_PPŠ" localSheetId="6">'[4]T3-vstupy'!$C$58</definedName>
    <definedName name="Pp_Vzdel_TaS_výkon_PPŠ">'[14]T3-vstupy'!$C$59</definedName>
    <definedName name="Pp_Vzdel_TaS_výkon_PPŠ_a_zákl" localSheetId="4">'[3]T3-vstupy'!$C$60</definedName>
    <definedName name="Pp_Vzdel_TaS_výkon_PPŠ_a_zákl" localSheetId="5">'[3]T3-vstupy'!$C$60</definedName>
    <definedName name="Pp_Vzdel_TaS_výkon_PPŠ_a_zákl" localSheetId="6">'[4]T3-vstupy'!$C$57</definedName>
    <definedName name="Pp_Vzdel_TaS_výkon_PPŠ_a_zákl">'[13]T3-vstupy'!$C$60</definedName>
    <definedName name="Pp_Vzdel_TaS_výkon_PPŠ_KEN" localSheetId="4">'[3]T3-vstupy'!$C$59</definedName>
    <definedName name="Pp_Vzdel_TaS_výkon_PPŠ_KEN" localSheetId="5">'[3]T3-vstupy'!$C$59</definedName>
    <definedName name="Pp_Vzdel_TaS_výkon_PPŠ_KEN" localSheetId="7">'[13]T3-vstupy'!$C$59</definedName>
    <definedName name="Pp_Vzdel_TaS_výkon_PPŠ_KEN" localSheetId="6">'[4]T3-vstupy'!$C$56</definedName>
    <definedName name="Pp_Vzdel_TaS_výkon_PPŠ_KEN">'[14]T3-vstupy'!$C$57</definedName>
    <definedName name="Pp_Vzdel_TaS_zahr_granty" localSheetId="4">'[3]T3-vstupy'!$C$47</definedName>
    <definedName name="Pp_Vzdel_TaS_zahr_granty" localSheetId="5">'[3]T3-vstupy'!$C$47</definedName>
    <definedName name="Pp_Vzdel_TaS_zahr_granty" localSheetId="7">'[13]T3-vstupy'!$C$47</definedName>
    <definedName name="Pp_Vzdel_TaS_zahr_granty" localSheetId="6">'[4]T3-vstupy'!$C$45</definedName>
    <definedName name="Pp_Vzdel_TaS_zahr_granty">'[14]T3-vstupy'!$C$45</definedName>
    <definedName name="Pp_Vzdel_TaS_zákl" localSheetId="4">'[3]T3-vstupy'!$C$46</definedName>
    <definedName name="Pp_Vzdel_TaS_zákl" localSheetId="5">'[3]T3-vstupy'!$C$46</definedName>
    <definedName name="Pp_Vzdel_TaS_zákl" localSheetId="7">'[13]T3-vstupy'!$C$46</definedName>
    <definedName name="Pp_Vzdel_TaS_zákl" localSheetId="6">'[4]T3-vstupy'!$C$44</definedName>
    <definedName name="Pp_Vzdel_TaS_zákl">'[14]T3-vstupy'!$C$44</definedName>
    <definedName name="Pp02201_mzdy_na_prer_modif" localSheetId="4">'[25]T3-vstupy'!$C$49</definedName>
    <definedName name="Pp02201_mzdy_na_prer_modif" localSheetId="5">'[25]T3-vstupy'!$C$49</definedName>
    <definedName name="Pp02201_mzdy_na_prer_modif">'[26]T3-vstupy'!$C$49</definedName>
    <definedName name="Pp02201_mzdy_vykon" localSheetId="4">'[25]T3-vstupy'!$C$43</definedName>
    <definedName name="Pp02201_mzdy_vykon" localSheetId="5">'[25]T3-vstupy'!$C$43</definedName>
    <definedName name="Pp02201_mzdy_vykon">'[26]T3-vstupy'!$C$43</definedName>
    <definedName name="Pp02201_TaS_na_prer_modif" localSheetId="4">'[25]T3-vstupy'!$C$70</definedName>
    <definedName name="Pp02201_TaS_na_prer_modif" localSheetId="5">'[25]T3-vstupy'!$C$70</definedName>
    <definedName name="Pp02201_TaS_na_prer_modif" localSheetId="0">'[27]T3-vstupy'!$C$75</definedName>
    <definedName name="Pp02201_TaS_na_prer_modif">'[26]T3-vstupy'!$C$70</definedName>
    <definedName name="Pp02201_TaS_prevadzkovi" localSheetId="4">'[34]T3-vstupy'!$C$64</definedName>
    <definedName name="Pp02201_TaS_prevadzkovi" localSheetId="5">'[34]T3-vstupy'!$C$64</definedName>
    <definedName name="Pp02201_TaS_prevadzkovi" localSheetId="0">'[27]T3-vstupy'!$C$64</definedName>
    <definedName name="Pp02201_TaS_prevadzkovi">'[35]T3-vstupy'!$C$64</definedName>
    <definedName name="Pp02201_TaS_vykon" localSheetId="4">'[25]T3-vstupy'!$C$64</definedName>
    <definedName name="Pp02201_TaS_vykon" localSheetId="5">'[25]T3-vstupy'!$C$64</definedName>
    <definedName name="Pp02201_TaS_vykon" localSheetId="0">'[27]T3-vstupy'!$C$69</definedName>
    <definedName name="Pp02201_TaS_vykon">'[26]T3-vstupy'!$C$64</definedName>
    <definedName name="Pp02201_TaS_zahr_granty" localSheetId="4">'[25]T3-vstupy'!$C$60</definedName>
    <definedName name="Pp02201_TaS_zahr_granty" localSheetId="5">'[25]T3-vstupy'!$C$60</definedName>
    <definedName name="Pp02201_TaS_zahr_granty" localSheetId="0">'[27]T3-vstupy'!$C$66</definedName>
    <definedName name="Pp02201_TaS_zahr_granty">'[26]T3-vstupy'!$C$60</definedName>
    <definedName name="Pp07701_na_klinic_zamest" localSheetId="2">'[24]T3-vstupy'!#REF!</definedName>
    <definedName name="Pp07701_na_klinic_zamest" localSheetId="4">'[22]T3-vstupy'!#REF!</definedName>
    <definedName name="Pp07701_na_klinic_zamest" localSheetId="5">'[22]T3-vstupy'!#REF!</definedName>
    <definedName name="Pp07701_na_klinic_zamest" localSheetId="3">'[24]T3-vstupy'!#REF!</definedName>
    <definedName name="Pp07701_na_klinic_zamest" localSheetId="0">'[24]T3-vstupy'!#REF!</definedName>
    <definedName name="Pp07701_na_klinic_zamest">'[24]T3-vstupy'!#REF!</definedName>
    <definedName name="pprg_02201_mzdy" localSheetId="2">#REF!</definedName>
    <definedName name="pprg_02201_mzdy" localSheetId="4">#REF!</definedName>
    <definedName name="pprg_02201_mzdy" localSheetId="5">#REF!</definedName>
    <definedName name="pprg_02201_mzdy" localSheetId="3">#REF!</definedName>
    <definedName name="pprg_02201_mzdy" localSheetId="0">#REF!</definedName>
    <definedName name="pprg_02201_mzdy">#REF!</definedName>
    <definedName name="pprg_02201_mzdy_koef_GM" localSheetId="4">'[36]T3-vstupy'!$C$21</definedName>
    <definedName name="pprg_02201_mzdy_koef_GM" localSheetId="5">'[36]T3-vstupy'!$C$21</definedName>
    <definedName name="pprg_02201_mzdy_koef_GM" localSheetId="0">'[37]T3-vstupy'!$C$21</definedName>
    <definedName name="pprg_02201_mzdy_koef_GM">'[38]T3-vstupy'!$C$21</definedName>
    <definedName name="pprg_02201_mzdy_na_prerozdelovanie" localSheetId="2">#REF!</definedName>
    <definedName name="pprg_02201_mzdy_na_prerozdelovanie" localSheetId="4">#REF!</definedName>
    <definedName name="pprg_02201_mzdy_na_prerozdelovanie" localSheetId="5">#REF!</definedName>
    <definedName name="pprg_02201_mzdy_na_prerozdelovanie" localSheetId="3">#REF!</definedName>
    <definedName name="pprg_02201_mzdy_na_prerozdelovanie" localSheetId="0">#REF!</definedName>
    <definedName name="pprg_02201_mzdy_na_prerozdelovanie">#REF!</definedName>
    <definedName name="pprg_02201_mzdy_prevadzkovi" localSheetId="2">#REF!</definedName>
    <definedName name="pprg_02201_mzdy_prevadzkovi" localSheetId="4">#REF!</definedName>
    <definedName name="pprg_02201_mzdy_prevadzkovi" localSheetId="5">#REF!</definedName>
    <definedName name="pprg_02201_mzdy_prevadzkovi" localSheetId="3">#REF!</definedName>
    <definedName name="pprg_02201_mzdy_prevadzkovi" localSheetId="0">#REF!</definedName>
    <definedName name="pprg_02201_mzdy_prevadzkovi">#REF!</definedName>
    <definedName name="pprg_02201_mzdy_rezerva" localSheetId="2">#REF!</definedName>
    <definedName name="pprg_02201_mzdy_rezerva" localSheetId="4">#REF!</definedName>
    <definedName name="pprg_02201_mzdy_rezerva" localSheetId="5">#REF!</definedName>
    <definedName name="pprg_02201_mzdy_rezerva" localSheetId="3">#REF!</definedName>
    <definedName name="pprg_02201_mzdy_rezerva" localSheetId="0">#REF!</definedName>
    <definedName name="pprg_02201_mzdy_rezerva">#REF!</definedName>
    <definedName name="pprg_02201_mzdy_sucet_narastov_nad_GM" localSheetId="2">#REF!</definedName>
    <definedName name="pprg_02201_mzdy_sucet_narastov_nad_GM" localSheetId="4">#REF!</definedName>
    <definedName name="pprg_02201_mzdy_sucet_narastov_nad_GM" localSheetId="5">#REF!</definedName>
    <definedName name="pprg_02201_mzdy_sucet_narastov_nad_GM" localSheetId="3">#REF!</definedName>
    <definedName name="pprg_02201_mzdy_sucet_narastov_nad_GM" localSheetId="0">#REF!</definedName>
    <definedName name="pprg_02201_mzdy_sucet_narastov_nad_GM">#REF!</definedName>
    <definedName name="pprg_02201_mzdy_vykon" localSheetId="2">#REF!</definedName>
    <definedName name="pprg_02201_mzdy_vykon" localSheetId="4">#REF!</definedName>
    <definedName name="pprg_02201_mzdy_vykon" localSheetId="5">#REF!</definedName>
    <definedName name="pprg_02201_mzdy_vykon" localSheetId="3">#REF!</definedName>
    <definedName name="pprg_02201_mzdy_vykon" localSheetId="0">#REF!</definedName>
    <definedName name="pprg_02201_mzdy_vykon">#REF!</definedName>
    <definedName name="pprg_02201_mzdy_vykon_zac_roka" localSheetId="4">'[36]T3-vstupy'!$C$16</definedName>
    <definedName name="pprg_02201_mzdy_vykon_zac_roka" localSheetId="5">'[36]T3-vstupy'!$C$16</definedName>
    <definedName name="pprg_02201_mzdy_vykon_zac_roka" localSheetId="0">'[37]T3-vstupy'!$C$16</definedName>
    <definedName name="pprg_02201_mzdy_vykon_zac_roka">'[38]T3-vstupy'!$C$16</definedName>
    <definedName name="PPŠ">'[4]T5b-studenti'!$AV:$AV</definedName>
    <definedName name="PPŠ_KAP">'[4]T5b-studenti'!$AX:$AX</definedName>
    <definedName name="PPŠ_KO">'[4]T5b-studenti'!$AW:$AW</definedName>
    <definedName name="Pr_IV_BD" localSheetId="4">'[3]T3-vstupy'!$C$17</definedName>
    <definedName name="Pr_IV_BD" localSheetId="5">'[3]T3-vstupy'!$C$17</definedName>
    <definedName name="Pr_IV_BD" localSheetId="6">'[4]T3-vstupy'!$C$16</definedName>
    <definedName name="Pr_IV_BD">'[13]T3-vstupy'!$C$17</definedName>
    <definedName name="Pr_KD" localSheetId="4">'[3]T3-vstupy'!$C$8</definedName>
    <definedName name="Pr_KD" localSheetId="5">'[3]T3-vstupy'!$C$8</definedName>
    <definedName name="Pr_KD" localSheetId="6">'[4]T3-vstupy'!$C$8</definedName>
    <definedName name="Pr_KD">'[13]T3-vstupy'!$C$8</definedName>
    <definedName name="Pr_KD_Rozvoj" localSheetId="4">'[3]T3-vstupy'!$C$10</definedName>
    <definedName name="Pr_KD_Rozvoj" localSheetId="5">'[3]T3-vstupy'!$C$10</definedName>
    <definedName name="Pr_KD_Rozvoj" localSheetId="6">'[4]T3-vstupy'!$C$9</definedName>
    <definedName name="Pr_KD_Rozvoj">'[13]T3-vstupy'!$C$10</definedName>
    <definedName name="Pr_KD_Stavby" localSheetId="4">'[3]T3-vstupy'!$C$11</definedName>
    <definedName name="Pr_KD_Stavby" localSheetId="5">'[3]T3-vstupy'!$C$11</definedName>
    <definedName name="Pr_KD_Stavby">'[4]T3-vstupy'!$C$10</definedName>
    <definedName name="Pr_KD_VaT" localSheetId="4">'[3]T3-vstupy'!$C$9</definedName>
    <definedName name="Pr_KD_VaT" localSheetId="5">'[3]T3-vstupy'!$C$9</definedName>
    <definedName name="Pr_KD_VaT">'[13]T3-vstupy'!$C$9</definedName>
    <definedName name="Pr_KEGA_BD" localSheetId="4">'[3]T3-vstupy'!$C$19</definedName>
    <definedName name="Pr_KEGA_BD" localSheetId="5">'[3]T3-vstupy'!$C$19</definedName>
    <definedName name="Pr_KEGA_BD" localSheetId="6">'[4]T3-vstupy'!$C$18</definedName>
    <definedName name="Pr_KEGA_BD">'[13]T3-vstupy'!$C$19</definedName>
    <definedName name="Pr_klinické" localSheetId="4">'[3]T3-vstupy'!$C$25</definedName>
    <definedName name="Pr_klinické" localSheetId="5">'[3]T3-vstupy'!$C$25</definedName>
    <definedName name="Pr_klinické" localSheetId="6">'[4]T3-vstupy'!$C$24</definedName>
    <definedName name="Pr_klinické">'[13]T3-vstupy'!$C$25</definedName>
    <definedName name="Pr_KŠ" localSheetId="4">'[3]T3-vstupy'!$C$99</definedName>
    <definedName name="Pr_KŠ" localSheetId="5">'[3]T3-vstupy'!$C$99</definedName>
    <definedName name="Pr_KŠ" localSheetId="6">'[4]T3-vstupy'!$C$97</definedName>
    <definedName name="Pr_KŠ">'[13]T3-vstupy'!$C$100</definedName>
    <definedName name="Pr_KŠ_rozp" localSheetId="4">'[3]T3-vstupy'!$C$100</definedName>
    <definedName name="Pr_KŠ_rozp" localSheetId="5">'[3]T3-vstupy'!$C$100</definedName>
    <definedName name="Pr_KŠ_rozp" localSheetId="6">'[4]T3-vstupy'!$C$98</definedName>
    <definedName name="Pr_KŠ_rozp">'[13]T3-vstupy'!$C$101</definedName>
    <definedName name="Pr_motštip_BD" localSheetId="4">'[3]T3-vstupy'!$C$23</definedName>
    <definedName name="Pr_motštip_BD" localSheetId="5">'[3]T3-vstupy'!$C$23</definedName>
    <definedName name="Pr_motštip_BD" localSheetId="6">'[4]T3-vstupy'!$C$22</definedName>
    <definedName name="Pr_motštip_BD">'[13]T3-vstupy'!$C$23</definedName>
    <definedName name="Pr_p">'[4]T2-KO'!$E$38</definedName>
    <definedName name="Pr_socštip_BD" localSheetId="4">'[3]T3-vstupy'!$C$22</definedName>
    <definedName name="Pr_socštip_BD" localSheetId="5">'[3]T3-vstupy'!$C$22</definedName>
    <definedName name="Pr_socštip_BD" localSheetId="6">'[4]T3-vstupy'!$C$21</definedName>
    <definedName name="Pr_socštip_BD">'[13]T3-vstupy'!$C$22</definedName>
    <definedName name="Pr_ŠD" localSheetId="4">'[3]T3-vstupy'!$C$97</definedName>
    <definedName name="Pr_ŠD" localSheetId="5">'[3]T3-vstupy'!$C$97</definedName>
    <definedName name="Pr_ŠD" localSheetId="6">'[4]T3-vstupy'!$C$95</definedName>
    <definedName name="Pr_ŠD">'[13]T3-vstupy'!$C$98</definedName>
    <definedName name="Pr_ŠDaJKŠPC_BD" localSheetId="4">'[3]T3-vstupy'!$C$24</definedName>
    <definedName name="Pr_ŠDaJKŠPC_BD" localSheetId="5">'[3]T3-vstupy'!$C$24</definedName>
    <definedName name="Pr_ŠDaJKŠPC_BD" localSheetId="6">'[4]T3-vstupy'!$C$23</definedName>
    <definedName name="Pr_ŠDaJKŠPC_BD">'[13]T3-vstupy'!$C$24</definedName>
    <definedName name="Pr_v">'[4]T2-KO'!$G$38</definedName>
    <definedName name="Pr_VaT_TaS_zac_roka">'[11]T3-vstupy'!$B$82</definedName>
    <definedName name="Pr_VaV_rezerva" localSheetId="4">'[3]T3-vstupy'!$C$70</definedName>
    <definedName name="Pr_VaV_rezerva" localSheetId="5">'[3]T3-vstupy'!$C$70</definedName>
    <definedName name="Pr_VaV_rezerva" localSheetId="6">'[4]T3-vstupy'!$C$68</definedName>
    <definedName name="Pr_VaV_rezerva">'[13]T3-vstupy'!$C$71</definedName>
    <definedName name="Pr_VEGA_BD" localSheetId="4">'[3]T3-vstupy'!$C$18</definedName>
    <definedName name="Pr_VEGA_BD" localSheetId="5">'[3]T3-vstupy'!$C$18</definedName>
    <definedName name="Pr_VEGA_BD" localSheetId="6">'[4]T3-vstupy'!$C$17</definedName>
    <definedName name="Pr_VEGA_BD">'[13]T3-vstupy'!$C$18</definedName>
    <definedName name="Pr0220201_KV_zac_roka" localSheetId="4">'[22]T3-vstupy'!$C$82</definedName>
    <definedName name="Pr0220201_KV_zac_roka" localSheetId="5">'[22]T3-vstupy'!$C$82</definedName>
    <definedName name="Pr0220201_KV_zac_roka" localSheetId="0">'[39]T3-vstupy'!$C$92</definedName>
    <definedName name="Pr0220201_KV_zac_roka">'[24]T3-vstupy'!$C$82</definedName>
    <definedName name="Pr0220201_mzdy_zac_roka" localSheetId="4">'[22]T3-vstupy'!$C$76</definedName>
    <definedName name="Pr0220201_mzdy_zac_roka" localSheetId="5">'[22]T3-vstupy'!$C$76</definedName>
    <definedName name="Pr0220201_mzdy_zac_roka">'[24]T3-vstupy'!$C$76</definedName>
    <definedName name="Pr0220201_TaS_zac_roka" localSheetId="4">'[22]T3-vstupy'!$C$79</definedName>
    <definedName name="Pr0220201_TaS_zac_roka" localSheetId="5">'[22]T3-vstupy'!$C$79</definedName>
    <definedName name="Pr0220201_TaS_zac_roka">'[24]T3-vstupy'!$C$79</definedName>
    <definedName name="Prepočet" localSheetId="2">#REF!</definedName>
    <definedName name="Prepočet" localSheetId="4">#REF!</definedName>
    <definedName name="Prepočet" localSheetId="5">#REF!</definedName>
    <definedName name="Prepočet" localSheetId="3">#REF!</definedName>
    <definedName name="Prepočet">#REF!</definedName>
    <definedName name="prie97" localSheetId="2">#REF!</definedName>
    <definedName name="prie97" localSheetId="4">#REF!</definedName>
    <definedName name="prie97" localSheetId="5">#REF!</definedName>
    <definedName name="prie97" localSheetId="3">#REF!</definedName>
    <definedName name="prie97" localSheetId="0">#REF!</definedName>
    <definedName name="prie97">#REF!</definedName>
    <definedName name="prie97n">'[2]VYR99-E'!$AK$45</definedName>
    <definedName name="prie98" localSheetId="2">#REF!</definedName>
    <definedName name="prie98" localSheetId="4">#REF!</definedName>
    <definedName name="prie98" localSheetId="5">#REF!</definedName>
    <definedName name="prie98" localSheetId="3">#REF!</definedName>
    <definedName name="prie98" localSheetId="0">#REF!</definedName>
    <definedName name="prie98">#REF!</definedName>
    <definedName name="priemerny_vykon_VS_podla_KEN" localSheetId="2">'[24]T3-vstupy'!#REF!</definedName>
    <definedName name="priemerny_vykon_VS_podla_KEN" localSheetId="4">'[22]T3-vstupy'!#REF!</definedName>
    <definedName name="priemerny_vykon_VS_podla_KEN" localSheetId="5">'[22]T3-vstupy'!#REF!</definedName>
    <definedName name="priemerny_vykon_VS_podla_KEN" localSheetId="3">'[24]T3-vstupy'!#REF!</definedName>
    <definedName name="priemerny_vykon_VS_podla_KEN" localSheetId="0">'[40]T3-vstupy'!#REF!</definedName>
    <definedName name="priemerny_vykon_VS_podla_KEN">'[24]T3-vstupy'!#REF!</definedName>
    <definedName name="priemerny_vykon_VS_podla_KPN" localSheetId="2">'[24]T3-vstupy'!#REF!</definedName>
    <definedName name="priemerny_vykon_VS_podla_KPN" localSheetId="4">'[22]T3-vstupy'!#REF!</definedName>
    <definedName name="priemerny_vykon_VS_podla_KPN" localSheetId="5">'[22]T3-vstupy'!#REF!</definedName>
    <definedName name="priemerny_vykon_VS_podla_KPN" localSheetId="3">'[24]T3-vstupy'!#REF!</definedName>
    <definedName name="priemerny_vykon_VS_podla_KPN" localSheetId="0">'[40]T3-vstupy'!#REF!</definedName>
    <definedName name="priemerny_vykon_VS_podla_KPN">'[24]T3-vstupy'!#REF!</definedName>
    <definedName name="priest" localSheetId="2">#REF!</definedName>
    <definedName name="priest" localSheetId="4">#REF!</definedName>
    <definedName name="priest" localSheetId="5">#REF!</definedName>
    <definedName name="priest" localSheetId="3">#REF!</definedName>
    <definedName name="priest" localSheetId="0">#REF!</definedName>
    <definedName name="priest">#REF!</definedName>
    <definedName name="prisp_na_1_jedlo" localSheetId="4">'[25]T3-vstupy'!$C$100</definedName>
    <definedName name="prisp_na_1_jedlo" localSheetId="5">'[25]T3-vstupy'!$C$100</definedName>
    <definedName name="prisp_na_1_jedlo" localSheetId="0">'[27]T3-vstupy'!$C$105</definedName>
    <definedName name="prisp_na_1_jedlo" localSheetId="6">'[4]T3-vstupy'!$C$111</definedName>
    <definedName name="prisp_na_1_jedlo">'[26]T3-vstupy'!$C$100</definedName>
    <definedName name="prisp_na_ubyt_stud_SD" localSheetId="4">'[25]T3-vstupy'!$C$105</definedName>
    <definedName name="prisp_na_ubyt_stud_SD" localSheetId="5">'[25]T3-vstupy'!$C$105</definedName>
    <definedName name="prisp_na_ubyt_stud_SD" localSheetId="0">'[27]T3-vstupy'!$C$114</definedName>
    <definedName name="prisp_na_ubyt_stud_SD" localSheetId="6">'[4]T3-vstupy'!$C$114</definedName>
    <definedName name="prisp_na_ubyt_stud_SD">'[26]T3-vstupy'!$C$105</definedName>
    <definedName name="prisp_na_ubyt_stud_ZZ" localSheetId="4">'[25]T3-vstupy'!$C$106</definedName>
    <definedName name="prisp_na_ubyt_stud_ZZ" localSheetId="5">'[25]T3-vstupy'!$C$106</definedName>
    <definedName name="prisp_na_ubyt_stud_ZZ" localSheetId="0">'[27]T3-vstupy'!$C$115</definedName>
    <definedName name="prisp_na_ubyt_stud_ZZ" localSheetId="6">'[4]T3-vstupy'!$C$115</definedName>
    <definedName name="prisp_na_ubyt_stud_ZZ">'[26]T3-vstupy'!$C$106</definedName>
    <definedName name="prísp_zákl_prev" localSheetId="4">'[3]T3-vstupy'!$C$45</definedName>
    <definedName name="prísp_zákl_prev" localSheetId="5">'[3]T3-vstupy'!$C$45</definedName>
    <definedName name="prísp_zákl_prev" localSheetId="6">'[4]T3-vstupy'!$C$43</definedName>
    <definedName name="prísp_zákl_prev">'[14]T3-vstupy'!$C$43</definedName>
    <definedName name="profe" localSheetId="4">'[9]T3-vstupy'!$C$52</definedName>
    <definedName name="profe" localSheetId="5">'[9]T3-vstupy'!$C$52</definedName>
    <definedName name="profe">'[10]T3-vstupy'!$C$52</definedName>
    <definedName name="profKKS" localSheetId="4">'[20]T3-vstupy'!$C$49</definedName>
    <definedName name="profKKS" localSheetId="5">'[20]T3-vstupy'!$C$49</definedName>
    <definedName name="profKKS">'[21]T3-vstupy'!$C$49</definedName>
    <definedName name="Pššp" localSheetId="2">#REF!</definedName>
    <definedName name="Pššp" localSheetId="4">#REF!</definedName>
    <definedName name="Pššp" localSheetId="5">#REF!</definedName>
    <definedName name="Pššp" localSheetId="3">#REF!</definedName>
    <definedName name="Pššp" localSheetId="6">#REF!</definedName>
    <definedName name="Pššp">#REF!</definedName>
    <definedName name="Pšt_dot">'[4]T5b-studenti'!$AM:$AM</definedName>
    <definedName name="Ptz" localSheetId="2">[1]vyk95!#REF!</definedName>
    <definedName name="Ptz" localSheetId="4">[1]vyk95!#REF!</definedName>
    <definedName name="Ptz" localSheetId="5">[1]vyk95!#REF!</definedName>
    <definedName name="Ptz" localSheetId="3">[1]vyk95!#REF!</definedName>
    <definedName name="Ptz" localSheetId="0">[1]vyk95!#REF!</definedName>
    <definedName name="Ptz">[1]vyk95!#REF!</definedName>
    <definedName name="PU_paiDOK2000" localSheetId="2">#REF!</definedName>
    <definedName name="PU_paiDOK2000" localSheetId="4">#REF!</definedName>
    <definedName name="PU_paiDOK2000" localSheetId="5">#REF!</definedName>
    <definedName name="PU_paiDOK2000" localSheetId="3">#REF!</definedName>
    <definedName name="PU_paiDOK2000" localSheetId="0">#REF!</definedName>
    <definedName name="PU_paiDOK2000">#REF!</definedName>
    <definedName name="PU_pD2001_DS_bKA" localSheetId="2">#REF!</definedName>
    <definedName name="PU_pD2001_DS_bKA" localSheetId="4">#REF!</definedName>
    <definedName name="PU_pD2001_DS_bKA" localSheetId="5">#REF!</definedName>
    <definedName name="PU_pD2001_DS_bKA" localSheetId="3">#REF!</definedName>
    <definedName name="PU_pD2001_DS_bKA" localSheetId="0">#REF!</definedName>
    <definedName name="PU_pD2001_DS_bKA">#REF!</definedName>
    <definedName name="PU_pP2000_DS_bKA" localSheetId="2">#REF!</definedName>
    <definedName name="PU_pP2000_DS_bKA" localSheetId="4">#REF!</definedName>
    <definedName name="PU_pP2000_DS_bKA" localSheetId="5">#REF!</definedName>
    <definedName name="PU_pP2000_DS_bKA" localSheetId="3">#REF!</definedName>
    <definedName name="PU_pP2000_DS_bKA" localSheetId="0">#REF!</definedName>
    <definedName name="PU_pP2000_DS_bKA">#REF!</definedName>
    <definedName name="PU_pP2001_DS_bKA" localSheetId="2">#REF!</definedName>
    <definedName name="PU_pP2001_DS_bKA" localSheetId="4">#REF!</definedName>
    <definedName name="PU_pP2001_DS_bKA" localSheetId="5">#REF!</definedName>
    <definedName name="PU_pP2001_DS_bKA" localSheetId="3">#REF!</definedName>
    <definedName name="PU_pP2001_DS_bKA" localSheetId="0">#REF!</definedName>
    <definedName name="PU_pP2001_DS_bKA">#REF!</definedName>
    <definedName name="PU_pP2001_DS_sKA" localSheetId="2">#REF!</definedName>
    <definedName name="PU_pP2001_DS_sKA" localSheetId="4">#REF!</definedName>
    <definedName name="PU_pP2001_DS_sKA" localSheetId="5">#REF!</definedName>
    <definedName name="PU_pP2001_DS_sKA" localSheetId="3">#REF!</definedName>
    <definedName name="PU_pP2001_DS_sKA" localSheetId="0">#REF!</definedName>
    <definedName name="PU_pP2001_DS_sKA">#REF!</definedName>
    <definedName name="PU_ppa2000_bDOK" localSheetId="2">#REF!</definedName>
    <definedName name="PU_ppa2000_bDOK" localSheetId="4">#REF!</definedName>
    <definedName name="PU_ppa2000_bDOK" localSheetId="5">#REF!</definedName>
    <definedName name="PU_ppa2000_bDOK" localSheetId="3">#REF!</definedName>
    <definedName name="PU_ppa2000_bDOK" localSheetId="0">#REF!</definedName>
    <definedName name="PU_ppa2000_bDOK">#REF!</definedName>
    <definedName name="PU_pps_bKA" localSheetId="2">#REF!</definedName>
    <definedName name="PU_pps_bKA" localSheetId="4">#REF!</definedName>
    <definedName name="PU_pps_bKA" localSheetId="5">#REF!</definedName>
    <definedName name="PU_pps_bKA" localSheetId="3">#REF!</definedName>
    <definedName name="PU_pps_bKA" localSheetId="0">#REF!</definedName>
    <definedName name="PU_pps_bKA">#REF!</definedName>
    <definedName name="PU_pps_bKA_bDOK" localSheetId="2">#REF!</definedName>
    <definedName name="PU_pps_bKA_bDOK" localSheetId="4">#REF!</definedName>
    <definedName name="PU_pps_bKA_bDOK" localSheetId="5">#REF!</definedName>
    <definedName name="PU_pps_bKA_bDOK" localSheetId="3">#REF!</definedName>
    <definedName name="PU_pps_bKA_bDOK" localSheetId="0">#REF!</definedName>
    <definedName name="PU_pps_bKA_bDOK">#REF!</definedName>
    <definedName name="PU_pps_sKA" localSheetId="2">#REF!</definedName>
    <definedName name="PU_pps_sKA" localSheetId="4">#REF!</definedName>
    <definedName name="PU_pps_sKA" localSheetId="5">#REF!</definedName>
    <definedName name="PU_pps_sKA" localSheetId="3">#REF!</definedName>
    <definedName name="PU_pps_sKA" localSheetId="0">#REF!</definedName>
    <definedName name="PU_pps_sKA">#REF!</definedName>
    <definedName name="PU_pps_sKA_bDOK" localSheetId="2">#REF!</definedName>
    <definedName name="PU_pps_sKA_bDOK" localSheetId="4">#REF!</definedName>
    <definedName name="PU_pps_sKA_bDOK" localSheetId="5">#REF!</definedName>
    <definedName name="PU_pps_sKA_bDOK" localSheetId="3">#REF!</definedName>
    <definedName name="PU_pps_sKA_bDOK" localSheetId="0">#REF!</definedName>
    <definedName name="PU_pps_sKA_bDOK">#REF!</definedName>
    <definedName name="PU_vKEN_aiDOK" localSheetId="2">#REF!</definedName>
    <definedName name="PU_vKEN_aiDOK" localSheetId="4">#REF!</definedName>
    <definedName name="PU_vKEN_aiDOK" localSheetId="5">#REF!</definedName>
    <definedName name="PU_vKEN_aiDOK" localSheetId="3">#REF!</definedName>
    <definedName name="PU_vKEN_aiDOK" localSheetId="0">#REF!</definedName>
    <definedName name="PU_vKEN_aiDOK">#REF!</definedName>
    <definedName name="PU_vKEN_bKA" localSheetId="2">#REF!</definedName>
    <definedName name="PU_vKEN_bKA" localSheetId="4">#REF!</definedName>
    <definedName name="PU_vKEN_bKA" localSheetId="5">#REF!</definedName>
    <definedName name="PU_vKEN_bKA" localSheetId="3">#REF!</definedName>
    <definedName name="PU_vKEN_bKA" localSheetId="0">#REF!</definedName>
    <definedName name="PU_vKEN_bKA">#REF!</definedName>
    <definedName name="PU_vKEN_bKA_bDOK" localSheetId="2">#REF!</definedName>
    <definedName name="PU_vKEN_bKA_bDOK" localSheetId="4">#REF!</definedName>
    <definedName name="PU_vKEN_bKA_bDOK" localSheetId="5">#REF!</definedName>
    <definedName name="PU_vKEN_bKA_bDOK" localSheetId="3">#REF!</definedName>
    <definedName name="PU_vKEN_bKA_bDOK" localSheetId="0">#REF!</definedName>
    <definedName name="PU_vKEN_bKA_bDOK">#REF!</definedName>
    <definedName name="PU_vKEN_bKA_PDS" localSheetId="2">#REF!</definedName>
    <definedName name="PU_vKEN_bKA_PDS" localSheetId="4">#REF!</definedName>
    <definedName name="PU_vKEN_bKA_PDS" localSheetId="5">#REF!</definedName>
    <definedName name="PU_vKEN_bKA_PDS" localSheetId="3">#REF!</definedName>
    <definedName name="PU_vKEN_bKA_PDS" localSheetId="0">#REF!</definedName>
    <definedName name="PU_vKEN_bKA_PDS">#REF!</definedName>
    <definedName name="PU_vKEN_sKA" localSheetId="2">#REF!</definedName>
    <definedName name="PU_vKEN_sKA" localSheetId="4">#REF!</definedName>
    <definedName name="PU_vKEN_sKA" localSheetId="5">#REF!</definedName>
    <definedName name="PU_vKEN_sKA" localSheetId="3">#REF!</definedName>
    <definedName name="PU_vKEN_sKA" localSheetId="0">#REF!</definedName>
    <definedName name="PU_vKEN_sKA">#REF!</definedName>
    <definedName name="PU_vKEN_sKA_bDOK" localSheetId="2">#REF!</definedName>
    <definedName name="PU_vKEN_sKA_bDOK" localSheetId="4">#REF!</definedName>
    <definedName name="PU_vKEN_sKA_bDOK" localSheetId="5">#REF!</definedName>
    <definedName name="PU_vKEN_sKA_bDOK" localSheetId="3">#REF!</definedName>
    <definedName name="PU_vKEN_sKA_bDOK" localSheetId="0">#REF!</definedName>
    <definedName name="PU_vKEN_sKA_bDOK">#REF!</definedName>
    <definedName name="PU_vKEN_sKA_PDS" localSheetId="2">#REF!</definedName>
    <definedName name="PU_vKEN_sKA_PDS" localSheetId="4">#REF!</definedName>
    <definedName name="PU_vKEN_sKA_PDS" localSheetId="5">#REF!</definedName>
    <definedName name="PU_vKEN_sKA_PDS" localSheetId="3">#REF!</definedName>
    <definedName name="PU_vKEN_sKA_PDS" localSheetId="0">#REF!</definedName>
    <definedName name="PU_vKEN_sKA_PDS">#REF!</definedName>
    <definedName name="PU_vKPN_aiDOK" localSheetId="2">#REF!</definedName>
    <definedName name="PU_vKPN_aiDOK" localSheetId="4">#REF!</definedName>
    <definedName name="PU_vKPN_aiDOK" localSheetId="5">#REF!</definedName>
    <definedName name="PU_vKPN_aiDOK" localSheetId="3">#REF!</definedName>
    <definedName name="PU_vKPN_aiDOK" localSheetId="0">#REF!</definedName>
    <definedName name="PU_vKPN_aiDOK">#REF!</definedName>
    <definedName name="PU_vKPN_bKA" localSheetId="2">#REF!</definedName>
    <definedName name="PU_vKPN_bKA" localSheetId="4">#REF!</definedName>
    <definedName name="PU_vKPN_bKA" localSheetId="5">#REF!</definedName>
    <definedName name="PU_vKPN_bKA" localSheetId="3">#REF!</definedName>
    <definedName name="PU_vKPN_bKA" localSheetId="0">#REF!</definedName>
    <definedName name="PU_vKPN_bKA">#REF!</definedName>
    <definedName name="PU_vKPN_bKA_bDOK" localSheetId="2">#REF!</definedName>
    <definedName name="PU_vKPN_bKA_bDOK" localSheetId="4">#REF!</definedName>
    <definedName name="PU_vKPN_bKA_bDOK" localSheetId="5">#REF!</definedName>
    <definedName name="PU_vKPN_bKA_bDOK" localSheetId="3">#REF!</definedName>
    <definedName name="PU_vKPN_bKA_bDOK" localSheetId="0">#REF!</definedName>
    <definedName name="PU_vKPN_bKA_bDOK">#REF!</definedName>
    <definedName name="PU_vKPN_bKA_PDS" localSheetId="2">#REF!</definedName>
    <definedName name="PU_vKPN_bKA_PDS" localSheetId="4">#REF!</definedName>
    <definedName name="PU_vKPN_bKA_PDS" localSheetId="5">#REF!</definedName>
    <definedName name="PU_vKPN_bKA_PDS" localSheetId="3">#REF!</definedName>
    <definedName name="PU_vKPN_bKA_PDS" localSheetId="0">#REF!</definedName>
    <definedName name="PU_vKPN_bKA_PDS">#REF!</definedName>
    <definedName name="PU_vKPN_sKA" localSheetId="2">#REF!</definedName>
    <definedName name="PU_vKPN_sKA" localSheetId="4">#REF!</definedName>
    <definedName name="PU_vKPN_sKA" localSheetId="5">#REF!</definedName>
    <definedName name="PU_vKPN_sKA" localSheetId="3">#REF!</definedName>
    <definedName name="PU_vKPN_sKA" localSheetId="0">#REF!</definedName>
    <definedName name="PU_vKPN_sKA">#REF!</definedName>
    <definedName name="PU_vKPN_sKA_bDOK" localSheetId="2">#REF!</definedName>
    <definedName name="PU_vKPN_sKA_bDOK" localSheetId="4">#REF!</definedName>
    <definedName name="PU_vKPN_sKA_bDOK" localSheetId="5">#REF!</definedName>
    <definedName name="PU_vKPN_sKA_bDOK" localSheetId="3">#REF!</definedName>
    <definedName name="PU_vKPN_sKA_bDOK" localSheetId="0">#REF!</definedName>
    <definedName name="PU_vKPN_sKA_bDOK">#REF!</definedName>
    <definedName name="PU_vKPN_sKA_PDS" localSheetId="2">#REF!</definedName>
    <definedName name="PU_vKPN_sKA_PDS" localSheetId="4">#REF!</definedName>
    <definedName name="PU_vKPN_sKA_PDS" localSheetId="5">#REF!</definedName>
    <definedName name="PU_vKPN_sKA_PDS" localSheetId="3">#REF!</definedName>
    <definedName name="PU_vKPN_sKA_PDS" localSheetId="0">#REF!</definedName>
    <definedName name="PU_vKPN_sKA_PDS">#REF!</definedName>
    <definedName name="R_vvs">'[4]T3-vstupy'!$C$4</definedName>
    <definedName name="R_vvs_BD" localSheetId="4">'[3]T3-vstupy'!$C$6</definedName>
    <definedName name="R_vvs_BD" localSheetId="5">'[3]T3-vstupy'!$C$6</definedName>
    <definedName name="R_vvs_BD" localSheetId="6">'[4]T3-vstupy'!$C$6</definedName>
    <definedName name="R_vvs_BD">'[13]T3-vstupy'!$C$6</definedName>
    <definedName name="R_vvs_VaT_BD" localSheetId="4">'[3]T3-vstupy'!$C$7</definedName>
    <definedName name="R_vvs_VaT_BD" localSheetId="5">'[3]T3-vstupy'!$C$7</definedName>
    <definedName name="R_vvs_VaT_BD" localSheetId="6">'[4]T3-vstupy'!$C$7</definedName>
    <definedName name="R_vvs_VaT_BD">'[13]T3-vstupy'!$C$7</definedName>
    <definedName name="rok_RD" localSheetId="4">'[3]T3-vstupy'!$C$144</definedName>
    <definedName name="rok_RD" localSheetId="5">'[3]T3-vstupy'!$C$144</definedName>
    <definedName name="rok_RD" localSheetId="6">'[4]T3-vstupy'!$C$133</definedName>
    <definedName name="rok_RD">'[14]T3-vstupy'!$C$134</definedName>
    <definedName name="rok_rozpis" localSheetId="4">'[3]T3-vstupy'!$C$145</definedName>
    <definedName name="rok_rozpis" localSheetId="5">'[3]T3-vstupy'!$C$145</definedName>
    <definedName name="rok_rozpis" localSheetId="6">'[4]T3-vstupy'!$C$134</definedName>
    <definedName name="rok_rozpis">'[14]T3-vstupy'!$C$135</definedName>
    <definedName name="rok_VV1" localSheetId="4">'[3]T3-vstupy'!$C$146</definedName>
    <definedName name="rok_VV1" localSheetId="5">'[3]T3-vstupy'!$C$146</definedName>
    <definedName name="rok_VV1" localSheetId="6">'[4]T3-vstupy'!$C$135</definedName>
    <definedName name="rok_VV1">'[14]T3-vstupy'!$C$136</definedName>
    <definedName name="rok_VV2" localSheetId="4">'[3]T3-vstupy'!$C$147</definedName>
    <definedName name="rok_VV2" localSheetId="5">'[3]T3-vstupy'!$C$147</definedName>
    <definedName name="rok_VV2" localSheetId="6">'[4]T3-vstupy'!$C$136</definedName>
    <definedName name="rok_VV2">'[14]T3-vstupy'!$C$137</definedName>
    <definedName name="rok_VV3" localSheetId="4">'[3]T3-vstupy'!$C$148</definedName>
    <definedName name="rok_VV3" localSheetId="5">'[3]T3-vstupy'!$C$148</definedName>
    <definedName name="rok_VV3" localSheetId="6">'[4]T3-vstupy'!$C$137</definedName>
    <definedName name="rok_VV3">'[14]T3-vstupy'!$C$138</definedName>
    <definedName name="roky" localSheetId="4">'[3]T3-vstupy'!$C$128</definedName>
    <definedName name="roky" localSheetId="5">'[3]T3-vstupy'!$C$128</definedName>
    <definedName name="roky" localSheetId="6">'[4]T3-vstupy'!$C$125</definedName>
    <definedName name="roky">'[14]T3-vstupy'!$C$126</definedName>
    <definedName name="Rozpis_fakulty">[41]!Tabuľka7[#Data]</definedName>
    <definedName name="rtz" localSheetId="2">'[5]Pr-6'!#REF!</definedName>
    <definedName name="rtz" localSheetId="4">'[5]Pr-6'!#REF!</definedName>
    <definedName name="rtz" localSheetId="5">'[5]Pr-6'!#REF!</definedName>
    <definedName name="rtz" localSheetId="3">'[5]Pr-6'!#REF!</definedName>
    <definedName name="rtz" localSheetId="0">'[6]Pr-6'!#REF!</definedName>
    <definedName name="rtz">'[5]Pr-6'!#REF!</definedName>
    <definedName name="rtzui" localSheetId="2">'[5]Pr-6'!#REF!</definedName>
    <definedName name="rtzui" localSheetId="4">'[5]Pr-6'!#REF!</definedName>
    <definedName name="rtzui" localSheetId="5">'[5]Pr-6'!#REF!</definedName>
    <definedName name="rtzui" localSheetId="3">'[5]Pr-6'!#REF!</definedName>
    <definedName name="rtzui" localSheetId="0">'[6]Pr-6'!#REF!</definedName>
    <definedName name="rtzui">'[5]Pr-6'!#REF!</definedName>
    <definedName name="SAPBEXrevision" hidden="1">7</definedName>
    <definedName name="SAPBEXsysID" hidden="1">"BS1"</definedName>
    <definedName name="SAPBEXwbID" hidden="1">"3TG3S316PX9BHXMQEBSXSYZZO"</definedName>
    <definedName name="skut">'[15]Dat 2018'!$I$4:$I$30000</definedName>
    <definedName name="Sp_p" localSheetId="2">#REF!</definedName>
    <definedName name="Sp_p" localSheetId="4">'[3]T2-KO'!$E$37</definedName>
    <definedName name="Sp_p" localSheetId="5">'[3]T2-KO'!$E$37</definedName>
    <definedName name="Sp_p" localSheetId="3">#REF!</definedName>
    <definedName name="Sp_p" localSheetId="6">'[4]T2-KO'!$E$37</definedName>
    <definedName name="Sp_p">#REF!</definedName>
    <definedName name="Sp_v" localSheetId="2">#REF!</definedName>
    <definedName name="Sp_v" localSheetId="4">#REF!</definedName>
    <definedName name="Sp_v" localSheetId="5">#REF!</definedName>
    <definedName name="Sp_v" localSheetId="3">#REF!</definedName>
    <definedName name="Sp_v" localSheetId="6">'[4]T2-KO'!$G$37</definedName>
    <definedName name="Sp_v">#REF!</definedName>
    <definedName name="SPU_paiDOK2000" localSheetId="2">#REF!</definedName>
    <definedName name="SPU_paiDOK2000" localSheetId="4">#REF!</definedName>
    <definedName name="SPU_paiDOK2000" localSheetId="5">#REF!</definedName>
    <definedName name="SPU_paiDOK2000" localSheetId="3">#REF!</definedName>
    <definedName name="SPU_paiDOK2000" localSheetId="0">#REF!</definedName>
    <definedName name="SPU_paiDOK2000">#REF!</definedName>
    <definedName name="SPU_pD2001_DS_bKA" localSheetId="2">#REF!</definedName>
    <definedName name="SPU_pD2001_DS_bKA" localSheetId="4">#REF!</definedName>
    <definedName name="SPU_pD2001_DS_bKA" localSheetId="5">#REF!</definedName>
    <definedName name="SPU_pD2001_DS_bKA" localSheetId="3">#REF!</definedName>
    <definedName name="SPU_pD2001_DS_bKA" localSheetId="0">#REF!</definedName>
    <definedName name="SPU_pD2001_DS_bKA">#REF!</definedName>
    <definedName name="SPU_pP2000_DS_bKA" localSheetId="2">#REF!</definedName>
    <definedName name="SPU_pP2000_DS_bKA" localSheetId="4">#REF!</definedName>
    <definedName name="SPU_pP2000_DS_bKA" localSheetId="5">#REF!</definedName>
    <definedName name="SPU_pP2000_DS_bKA" localSheetId="3">#REF!</definedName>
    <definedName name="SPU_pP2000_DS_bKA" localSheetId="0">#REF!</definedName>
    <definedName name="SPU_pP2000_DS_bKA">#REF!</definedName>
    <definedName name="SPU_pP2001_DS_bKA" localSheetId="2">#REF!</definedName>
    <definedName name="SPU_pP2001_DS_bKA" localSheetId="4">#REF!</definedName>
    <definedName name="SPU_pP2001_DS_bKA" localSheetId="5">#REF!</definedName>
    <definedName name="SPU_pP2001_DS_bKA" localSheetId="3">#REF!</definedName>
    <definedName name="SPU_pP2001_DS_bKA" localSheetId="0">#REF!</definedName>
    <definedName name="SPU_pP2001_DS_bKA">#REF!</definedName>
    <definedName name="SPU_pP2001_DS_sKA" localSheetId="2">#REF!</definedName>
    <definedName name="SPU_pP2001_DS_sKA" localSheetId="4">#REF!</definedName>
    <definedName name="SPU_pP2001_DS_sKA" localSheetId="5">#REF!</definedName>
    <definedName name="SPU_pP2001_DS_sKA" localSheetId="3">#REF!</definedName>
    <definedName name="SPU_pP2001_DS_sKA" localSheetId="0">#REF!</definedName>
    <definedName name="SPU_pP2001_DS_sKA">#REF!</definedName>
    <definedName name="SPU_ppa2000_bDOK" localSheetId="2">#REF!</definedName>
    <definedName name="SPU_ppa2000_bDOK" localSheetId="4">#REF!</definedName>
    <definedName name="SPU_ppa2000_bDOK" localSheetId="5">#REF!</definedName>
    <definedName name="SPU_ppa2000_bDOK" localSheetId="3">#REF!</definedName>
    <definedName name="SPU_ppa2000_bDOK" localSheetId="0">#REF!</definedName>
    <definedName name="SPU_ppa2000_bDOK">#REF!</definedName>
    <definedName name="SPU_pps_bKA" localSheetId="2">#REF!</definedName>
    <definedName name="SPU_pps_bKA" localSheetId="4">#REF!</definedName>
    <definedName name="SPU_pps_bKA" localSheetId="5">#REF!</definedName>
    <definedName name="SPU_pps_bKA" localSheetId="3">#REF!</definedName>
    <definedName name="SPU_pps_bKA" localSheetId="0">#REF!</definedName>
    <definedName name="SPU_pps_bKA">#REF!</definedName>
    <definedName name="SPU_pps_bKA_bDOK" localSheetId="2">#REF!</definedName>
    <definedName name="SPU_pps_bKA_bDOK" localSheetId="4">#REF!</definedName>
    <definedName name="SPU_pps_bKA_bDOK" localSheetId="5">#REF!</definedName>
    <definedName name="SPU_pps_bKA_bDOK" localSheetId="3">#REF!</definedName>
    <definedName name="SPU_pps_bKA_bDOK" localSheetId="0">#REF!</definedName>
    <definedName name="SPU_pps_bKA_bDOK">#REF!</definedName>
    <definedName name="SPU_pps_sKA" localSheetId="2">#REF!</definedName>
    <definedName name="SPU_pps_sKA" localSheetId="4">#REF!</definedName>
    <definedName name="SPU_pps_sKA" localSheetId="5">#REF!</definedName>
    <definedName name="SPU_pps_sKA" localSheetId="3">#REF!</definedName>
    <definedName name="SPU_pps_sKA" localSheetId="0">#REF!</definedName>
    <definedName name="SPU_pps_sKA">#REF!</definedName>
    <definedName name="SPU_pps_sKA_bDOK" localSheetId="2">#REF!</definedName>
    <definedName name="SPU_pps_sKA_bDOK" localSheetId="4">#REF!</definedName>
    <definedName name="SPU_pps_sKA_bDOK" localSheetId="5">#REF!</definedName>
    <definedName name="SPU_pps_sKA_bDOK" localSheetId="3">#REF!</definedName>
    <definedName name="SPU_pps_sKA_bDOK" localSheetId="0">#REF!</definedName>
    <definedName name="SPU_pps_sKA_bDOK">#REF!</definedName>
    <definedName name="SPU_vKEN_aiDOK" localSheetId="2">#REF!</definedName>
    <definedName name="SPU_vKEN_aiDOK" localSheetId="4">#REF!</definedName>
    <definedName name="SPU_vKEN_aiDOK" localSheetId="5">#REF!</definedName>
    <definedName name="SPU_vKEN_aiDOK" localSheetId="3">#REF!</definedName>
    <definedName name="SPU_vKEN_aiDOK" localSheetId="0">#REF!</definedName>
    <definedName name="SPU_vKEN_aiDOK">#REF!</definedName>
    <definedName name="SPU_vKEN_bKA" localSheetId="2">#REF!</definedName>
    <definedName name="SPU_vKEN_bKA" localSheetId="4">#REF!</definedName>
    <definedName name="SPU_vKEN_bKA" localSheetId="5">#REF!</definedName>
    <definedName name="SPU_vKEN_bKA" localSheetId="3">#REF!</definedName>
    <definedName name="SPU_vKEN_bKA" localSheetId="0">#REF!</definedName>
    <definedName name="SPU_vKEN_bKA">#REF!</definedName>
    <definedName name="SPU_vKEN_bKA_bDOK" localSheetId="2">#REF!</definedName>
    <definedName name="SPU_vKEN_bKA_bDOK" localSheetId="4">#REF!</definedName>
    <definedName name="SPU_vKEN_bKA_bDOK" localSheetId="5">#REF!</definedName>
    <definedName name="SPU_vKEN_bKA_bDOK" localSheetId="3">#REF!</definedName>
    <definedName name="SPU_vKEN_bKA_bDOK" localSheetId="0">#REF!</definedName>
    <definedName name="SPU_vKEN_bKA_bDOK">#REF!</definedName>
    <definedName name="SPU_vKEN_bKA_PDS" localSheetId="2">#REF!</definedName>
    <definedName name="SPU_vKEN_bKA_PDS" localSheetId="4">#REF!</definedName>
    <definedName name="SPU_vKEN_bKA_PDS" localSheetId="5">#REF!</definedName>
    <definedName name="SPU_vKEN_bKA_PDS" localSheetId="3">#REF!</definedName>
    <definedName name="SPU_vKEN_bKA_PDS" localSheetId="0">#REF!</definedName>
    <definedName name="SPU_vKEN_bKA_PDS">#REF!</definedName>
    <definedName name="SPU_vKEN_sKA" localSheetId="2">#REF!</definedName>
    <definedName name="SPU_vKEN_sKA" localSheetId="4">#REF!</definedName>
    <definedName name="SPU_vKEN_sKA" localSheetId="5">#REF!</definedName>
    <definedName name="SPU_vKEN_sKA" localSheetId="3">#REF!</definedName>
    <definedName name="SPU_vKEN_sKA" localSheetId="0">#REF!</definedName>
    <definedName name="SPU_vKEN_sKA">#REF!</definedName>
    <definedName name="SPU_vKEN_sKA_bDOK" localSheetId="2">#REF!</definedName>
    <definedName name="SPU_vKEN_sKA_bDOK" localSheetId="4">#REF!</definedName>
    <definedName name="SPU_vKEN_sKA_bDOK" localSheetId="5">#REF!</definedName>
    <definedName name="SPU_vKEN_sKA_bDOK" localSheetId="3">#REF!</definedName>
    <definedName name="SPU_vKEN_sKA_bDOK" localSheetId="0">#REF!</definedName>
    <definedName name="SPU_vKEN_sKA_bDOK">#REF!</definedName>
    <definedName name="SPU_vKEN_sKA_PDS" localSheetId="2">#REF!</definedName>
    <definedName name="SPU_vKEN_sKA_PDS" localSheetId="4">#REF!</definedName>
    <definedName name="SPU_vKEN_sKA_PDS" localSheetId="5">#REF!</definedName>
    <definedName name="SPU_vKEN_sKA_PDS" localSheetId="3">#REF!</definedName>
    <definedName name="SPU_vKEN_sKA_PDS" localSheetId="0">#REF!</definedName>
    <definedName name="SPU_vKEN_sKA_PDS">#REF!</definedName>
    <definedName name="SPU_vKPN_aiDOK" localSheetId="2">#REF!</definedName>
    <definedName name="SPU_vKPN_aiDOK" localSheetId="4">#REF!</definedName>
    <definedName name="SPU_vKPN_aiDOK" localSheetId="5">#REF!</definedName>
    <definedName name="SPU_vKPN_aiDOK" localSheetId="3">#REF!</definedName>
    <definedName name="SPU_vKPN_aiDOK" localSheetId="0">#REF!</definedName>
    <definedName name="SPU_vKPN_aiDOK">#REF!</definedName>
    <definedName name="SPU_vKPN_bKA" localSheetId="2">#REF!</definedName>
    <definedName name="SPU_vKPN_bKA" localSheetId="4">#REF!</definedName>
    <definedName name="SPU_vKPN_bKA" localSheetId="5">#REF!</definedName>
    <definedName name="SPU_vKPN_bKA" localSheetId="3">#REF!</definedName>
    <definedName name="SPU_vKPN_bKA" localSheetId="0">#REF!</definedName>
    <definedName name="SPU_vKPN_bKA">#REF!</definedName>
    <definedName name="SPU_vKPN_bKA_bDOK" localSheetId="2">#REF!</definedName>
    <definedName name="SPU_vKPN_bKA_bDOK" localSheetId="4">#REF!</definedName>
    <definedName name="SPU_vKPN_bKA_bDOK" localSheetId="5">#REF!</definedName>
    <definedName name="SPU_vKPN_bKA_bDOK" localSheetId="3">#REF!</definedName>
    <definedName name="SPU_vKPN_bKA_bDOK" localSheetId="0">#REF!</definedName>
    <definedName name="SPU_vKPN_bKA_bDOK">#REF!</definedName>
    <definedName name="SPU_vKPN_bKA_PDS" localSheetId="2">#REF!</definedName>
    <definedName name="SPU_vKPN_bKA_PDS" localSheetId="4">#REF!</definedName>
    <definedName name="SPU_vKPN_bKA_PDS" localSheetId="5">#REF!</definedName>
    <definedName name="SPU_vKPN_bKA_PDS" localSheetId="3">#REF!</definedName>
    <definedName name="SPU_vKPN_bKA_PDS" localSheetId="0">#REF!</definedName>
    <definedName name="SPU_vKPN_bKA_PDS">#REF!</definedName>
    <definedName name="SPU_vKPN_sKA" localSheetId="2">#REF!</definedName>
    <definedName name="SPU_vKPN_sKA" localSheetId="4">#REF!</definedName>
    <definedName name="SPU_vKPN_sKA" localSheetId="5">#REF!</definedName>
    <definedName name="SPU_vKPN_sKA" localSheetId="3">#REF!</definedName>
    <definedName name="SPU_vKPN_sKA" localSheetId="0">#REF!</definedName>
    <definedName name="SPU_vKPN_sKA">#REF!</definedName>
    <definedName name="SPU_vKPN_sKA_bDOK" localSheetId="2">#REF!</definedName>
    <definedName name="SPU_vKPN_sKA_bDOK" localSheetId="4">#REF!</definedName>
    <definedName name="SPU_vKPN_sKA_bDOK" localSheetId="5">#REF!</definedName>
    <definedName name="SPU_vKPN_sKA_bDOK" localSheetId="3">#REF!</definedName>
    <definedName name="SPU_vKPN_sKA_bDOK" localSheetId="0">#REF!</definedName>
    <definedName name="SPU_vKPN_sKA_bDOK">#REF!</definedName>
    <definedName name="SPU_vKPN_sKA_PDS" localSheetId="2">#REF!</definedName>
    <definedName name="SPU_vKPN_sKA_PDS" localSheetId="4">#REF!</definedName>
    <definedName name="SPU_vKPN_sKA_PDS" localSheetId="5">#REF!</definedName>
    <definedName name="SPU_vKPN_sKA_PDS" localSheetId="3">#REF!</definedName>
    <definedName name="SPU_vKPN_sKA_PDS" localSheetId="0">#REF!</definedName>
    <definedName name="SPU_vKPN_sKA_PDS">#REF!</definedName>
    <definedName name="stavba_ucelova" localSheetId="2">'[11]T3-vstupy'!#REF!</definedName>
    <definedName name="stavba_ucelova" localSheetId="4">'[11]T3-vstupy'!#REF!</definedName>
    <definedName name="stavba_ucelova" localSheetId="5">'[11]T3-vstupy'!#REF!</definedName>
    <definedName name="stavba_ucelova" localSheetId="3">'[11]T3-vstupy'!#REF!</definedName>
    <definedName name="stavba_ucelova">'[11]T3-vstupy'!#REF!</definedName>
    <definedName name="STU_paiDOK2000" localSheetId="2">#REF!</definedName>
    <definedName name="STU_paiDOK2000" localSheetId="4">#REF!</definedName>
    <definedName name="STU_paiDOK2000" localSheetId="5">#REF!</definedName>
    <definedName name="STU_paiDOK2000" localSheetId="3">#REF!</definedName>
    <definedName name="STU_paiDOK2000" localSheetId="0">#REF!</definedName>
    <definedName name="STU_paiDOK2000">#REF!</definedName>
    <definedName name="STU_pD2001_DS_bKA" localSheetId="2">#REF!</definedName>
    <definedName name="STU_pD2001_DS_bKA" localSheetId="4">#REF!</definedName>
    <definedName name="STU_pD2001_DS_bKA" localSheetId="5">#REF!</definedName>
    <definedName name="STU_pD2001_DS_bKA" localSheetId="3">#REF!</definedName>
    <definedName name="STU_pD2001_DS_bKA" localSheetId="0">#REF!</definedName>
    <definedName name="STU_pD2001_DS_bKA">#REF!</definedName>
    <definedName name="STU_pP2000_DS_bKA" localSheetId="2">#REF!</definedName>
    <definedName name="STU_pP2000_DS_bKA" localSheetId="4">#REF!</definedName>
    <definedName name="STU_pP2000_DS_bKA" localSheetId="5">#REF!</definedName>
    <definedName name="STU_pP2000_DS_bKA" localSheetId="3">#REF!</definedName>
    <definedName name="STU_pP2000_DS_bKA" localSheetId="0">#REF!</definedName>
    <definedName name="STU_pP2000_DS_bKA">#REF!</definedName>
    <definedName name="STU_pP2001_DS_bKA" localSheetId="2">#REF!</definedName>
    <definedName name="STU_pP2001_DS_bKA" localSheetId="4">#REF!</definedName>
    <definedName name="STU_pP2001_DS_bKA" localSheetId="5">#REF!</definedName>
    <definedName name="STU_pP2001_DS_bKA" localSheetId="3">#REF!</definedName>
    <definedName name="STU_pP2001_DS_bKA" localSheetId="0">#REF!</definedName>
    <definedName name="STU_pP2001_DS_bKA">#REF!</definedName>
    <definedName name="STU_pP2001_DS_sKA" localSheetId="2">#REF!</definedName>
    <definedName name="STU_pP2001_DS_sKA" localSheetId="4">#REF!</definedName>
    <definedName name="STU_pP2001_DS_sKA" localSheetId="5">#REF!</definedName>
    <definedName name="STU_pP2001_DS_sKA" localSheetId="3">#REF!</definedName>
    <definedName name="STU_pP2001_DS_sKA" localSheetId="0">#REF!</definedName>
    <definedName name="STU_pP2001_DS_sKA">#REF!</definedName>
    <definedName name="STU_ppa2000_bDOK" localSheetId="2">#REF!</definedName>
    <definedName name="STU_ppa2000_bDOK" localSheetId="4">#REF!</definedName>
    <definedName name="STU_ppa2000_bDOK" localSheetId="5">#REF!</definedName>
    <definedName name="STU_ppa2000_bDOK" localSheetId="3">#REF!</definedName>
    <definedName name="STU_ppa2000_bDOK" localSheetId="0">#REF!</definedName>
    <definedName name="STU_ppa2000_bDOK">#REF!</definedName>
    <definedName name="STU_pps_bKA" localSheetId="2">#REF!</definedName>
    <definedName name="STU_pps_bKA" localSheetId="4">#REF!</definedName>
    <definedName name="STU_pps_bKA" localSheetId="5">#REF!</definedName>
    <definedName name="STU_pps_bKA" localSheetId="3">#REF!</definedName>
    <definedName name="STU_pps_bKA" localSheetId="0">#REF!</definedName>
    <definedName name="STU_pps_bKA">#REF!</definedName>
    <definedName name="STU_pps_bKA_bDOK" localSheetId="2">#REF!</definedName>
    <definedName name="STU_pps_bKA_bDOK" localSheetId="4">#REF!</definedName>
    <definedName name="STU_pps_bKA_bDOK" localSheetId="5">#REF!</definedName>
    <definedName name="STU_pps_bKA_bDOK" localSheetId="3">#REF!</definedName>
    <definedName name="STU_pps_bKA_bDOK" localSheetId="0">#REF!</definedName>
    <definedName name="STU_pps_bKA_bDOK">#REF!</definedName>
    <definedName name="STU_pps_sKA" localSheetId="2">#REF!</definedName>
    <definedName name="STU_pps_sKA" localSheetId="4">#REF!</definedName>
    <definedName name="STU_pps_sKA" localSheetId="5">#REF!</definedName>
    <definedName name="STU_pps_sKA" localSheetId="3">#REF!</definedName>
    <definedName name="STU_pps_sKA" localSheetId="0">#REF!</definedName>
    <definedName name="STU_pps_sKA">#REF!</definedName>
    <definedName name="STU_pps_sKA_bDOK" localSheetId="2">#REF!</definedName>
    <definedName name="STU_pps_sKA_bDOK" localSheetId="4">#REF!</definedName>
    <definedName name="STU_pps_sKA_bDOK" localSheetId="5">#REF!</definedName>
    <definedName name="STU_pps_sKA_bDOK" localSheetId="3">#REF!</definedName>
    <definedName name="STU_pps_sKA_bDOK" localSheetId="0">#REF!</definedName>
    <definedName name="STU_pps_sKA_bDOK">#REF!</definedName>
    <definedName name="STU_vKEN_aiDOK" localSheetId="2">#REF!</definedName>
    <definedName name="STU_vKEN_aiDOK" localSheetId="4">#REF!</definedName>
    <definedName name="STU_vKEN_aiDOK" localSheetId="5">#REF!</definedName>
    <definedName name="STU_vKEN_aiDOK" localSheetId="3">#REF!</definedName>
    <definedName name="STU_vKEN_aiDOK" localSheetId="0">#REF!</definedName>
    <definedName name="STU_vKEN_aiDOK">#REF!</definedName>
    <definedName name="STU_vKEN_bKA" localSheetId="2">#REF!</definedName>
    <definedName name="STU_vKEN_bKA" localSheetId="4">#REF!</definedName>
    <definedName name="STU_vKEN_bKA" localSheetId="5">#REF!</definedName>
    <definedName name="STU_vKEN_bKA" localSheetId="3">#REF!</definedName>
    <definedName name="STU_vKEN_bKA" localSheetId="0">#REF!</definedName>
    <definedName name="STU_vKEN_bKA">#REF!</definedName>
    <definedName name="STU_vKEN_bKA_bDOK" localSheetId="2">#REF!</definedName>
    <definedName name="STU_vKEN_bKA_bDOK" localSheetId="4">#REF!</definedName>
    <definedName name="STU_vKEN_bKA_bDOK" localSheetId="5">#REF!</definedName>
    <definedName name="STU_vKEN_bKA_bDOK" localSheetId="3">#REF!</definedName>
    <definedName name="STU_vKEN_bKA_bDOK" localSheetId="0">#REF!</definedName>
    <definedName name="STU_vKEN_bKA_bDOK">#REF!</definedName>
    <definedName name="STU_vKEN_bKA_PDS" localSheetId="2">#REF!</definedName>
    <definedName name="STU_vKEN_bKA_PDS" localSheetId="4">#REF!</definedName>
    <definedName name="STU_vKEN_bKA_PDS" localSheetId="5">#REF!</definedName>
    <definedName name="STU_vKEN_bKA_PDS" localSheetId="3">#REF!</definedName>
    <definedName name="STU_vKEN_bKA_PDS" localSheetId="0">#REF!</definedName>
    <definedName name="STU_vKEN_bKA_PDS">#REF!</definedName>
    <definedName name="STU_vKEN_sKA" localSheetId="2">#REF!</definedName>
    <definedName name="STU_vKEN_sKA" localSheetId="4">#REF!</definedName>
    <definedName name="STU_vKEN_sKA" localSheetId="5">#REF!</definedName>
    <definedName name="STU_vKEN_sKA" localSheetId="3">#REF!</definedName>
    <definedName name="STU_vKEN_sKA" localSheetId="0">#REF!</definedName>
    <definedName name="STU_vKEN_sKA">#REF!</definedName>
    <definedName name="STU_vKEN_sKA_bDOK" localSheetId="2">#REF!</definedName>
    <definedName name="STU_vKEN_sKA_bDOK" localSheetId="4">#REF!</definedName>
    <definedName name="STU_vKEN_sKA_bDOK" localSheetId="5">#REF!</definedName>
    <definedName name="STU_vKEN_sKA_bDOK" localSheetId="3">#REF!</definedName>
    <definedName name="STU_vKEN_sKA_bDOK" localSheetId="0">#REF!</definedName>
    <definedName name="STU_vKEN_sKA_bDOK">#REF!</definedName>
    <definedName name="STU_vKEN_sKA_PDS" localSheetId="2">#REF!</definedName>
    <definedName name="STU_vKEN_sKA_PDS" localSheetId="4">#REF!</definedName>
    <definedName name="STU_vKEN_sKA_PDS" localSheetId="5">#REF!</definedName>
    <definedName name="STU_vKEN_sKA_PDS" localSheetId="3">#REF!</definedName>
    <definedName name="STU_vKEN_sKA_PDS" localSheetId="0">#REF!</definedName>
    <definedName name="STU_vKEN_sKA_PDS">#REF!</definedName>
    <definedName name="STU_vKPN_aiDOK" localSheetId="2">#REF!</definedName>
    <definedName name="STU_vKPN_aiDOK" localSheetId="4">#REF!</definedName>
    <definedName name="STU_vKPN_aiDOK" localSheetId="5">#REF!</definedName>
    <definedName name="STU_vKPN_aiDOK" localSheetId="3">#REF!</definedName>
    <definedName name="STU_vKPN_aiDOK" localSheetId="0">#REF!</definedName>
    <definedName name="STU_vKPN_aiDOK">#REF!</definedName>
    <definedName name="STU_vKPN_bKA" localSheetId="2">#REF!</definedName>
    <definedName name="STU_vKPN_bKA" localSheetId="4">#REF!</definedName>
    <definedName name="STU_vKPN_bKA" localSheetId="5">#REF!</definedName>
    <definedName name="STU_vKPN_bKA" localSheetId="3">#REF!</definedName>
    <definedName name="STU_vKPN_bKA" localSheetId="0">#REF!</definedName>
    <definedName name="STU_vKPN_bKA">#REF!</definedName>
    <definedName name="STU_vKPN_bKA_bDOK" localSheetId="2">#REF!</definedName>
    <definedName name="STU_vKPN_bKA_bDOK" localSheetId="4">#REF!</definedName>
    <definedName name="STU_vKPN_bKA_bDOK" localSheetId="5">#REF!</definedName>
    <definedName name="STU_vKPN_bKA_bDOK" localSheetId="3">#REF!</definedName>
    <definedName name="STU_vKPN_bKA_bDOK" localSheetId="0">#REF!</definedName>
    <definedName name="STU_vKPN_bKA_bDOK">#REF!</definedName>
    <definedName name="STU_vKPN_bKA_PDS" localSheetId="2">#REF!</definedName>
    <definedName name="STU_vKPN_bKA_PDS" localSheetId="4">#REF!</definedName>
    <definedName name="STU_vKPN_bKA_PDS" localSheetId="5">#REF!</definedName>
    <definedName name="STU_vKPN_bKA_PDS" localSheetId="3">#REF!</definedName>
    <definedName name="STU_vKPN_bKA_PDS" localSheetId="0">#REF!</definedName>
    <definedName name="STU_vKPN_bKA_PDS">#REF!</definedName>
    <definedName name="STU_vKPN_sKA" localSheetId="2">#REF!</definedName>
    <definedName name="STU_vKPN_sKA" localSheetId="4">#REF!</definedName>
    <definedName name="STU_vKPN_sKA" localSheetId="5">#REF!</definedName>
    <definedName name="STU_vKPN_sKA" localSheetId="3">#REF!</definedName>
    <definedName name="STU_vKPN_sKA" localSheetId="0">#REF!</definedName>
    <definedName name="STU_vKPN_sKA">#REF!</definedName>
    <definedName name="STU_vKPN_sKA_bDOK" localSheetId="2">#REF!</definedName>
    <definedName name="STU_vKPN_sKA_bDOK" localSheetId="4">#REF!</definedName>
    <definedName name="STU_vKPN_sKA_bDOK" localSheetId="5">#REF!</definedName>
    <definedName name="STU_vKPN_sKA_bDOK" localSheetId="3">#REF!</definedName>
    <definedName name="STU_vKPN_sKA_bDOK" localSheetId="0">#REF!</definedName>
    <definedName name="STU_vKPN_sKA_bDOK">#REF!</definedName>
    <definedName name="STU_vKPN_sKA_PDS" localSheetId="2">#REF!</definedName>
    <definedName name="STU_vKPN_sKA_PDS" localSheetId="4">#REF!</definedName>
    <definedName name="STU_vKPN_sKA_PDS" localSheetId="5">#REF!</definedName>
    <definedName name="STU_vKPN_sKA_PDS" localSheetId="3">#REF!</definedName>
    <definedName name="STU_vKPN_sKA_PDS" localSheetId="0">#REF!</definedName>
    <definedName name="STU_vKPN_sKA_PDS">#REF!</definedName>
    <definedName name="student">'[4]T5b-studenti'!$AY:$AY</definedName>
    <definedName name="SUMA_paiDOK2000" localSheetId="2">#REF!</definedName>
    <definedName name="SUMA_paiDOK2000" localSheetId="4">#REF!</definedName>
    <definedName name="SUMA_paiDOK2000" localSheetId="5">#REF!</definedName>
    <definedName name="SUMA_paiDOK2000" localSheetId="3">#REF!</definedName>
    <definedName name="SUMA_paiDOK2000" localSheetId="0">#REF!</definedName>
    <definedName name="SUMA_paiDOK2000">#REF!</definedName>
    <definedName name="SUMA_pD2001_DS_bKA" localSheetId="2">#REF!</definedName>
    <definedName name="SUMA_pD2001_DS_bKA" localSheetId="4">#REF!</definedName>
    <definedName name="SUMA_pD2001_DS_bKA" localSheetId="5">#REF!</definedName>
    <definedName name="SUMA_pD2001_DS_bKA" localSheetId="3">#REF!</definedName>
    <definedName name="SUMA_pD2001_DS_bKA" localSheetId="0">#REF!</definedName>
    <definedName name="SUMA_pD2001_DS_bKA">#REF!</definedName>
    <definedName name="SUMA_pP2000_DS_bKA" localSheetId="2">#REF!</definedName>
    <definedName name="SUMA_pP2000_DS_bKA" localSheetId="4">#REF!</definedName>
    <definedName name="SUMA_pP2000_DS_bKA" localSheetId="5">#REF!</definedName>
    <definedName name="SUMA_pP2000_DS_bKA" localSheetId="3">#REF!</definedName>
    <definedName name="SUMA_pP2000_DS_bKA" localSheetId="0">#REF!</definedName>
    <definedName name="SUMA_pP2000_DS_bKA">#REF!</definedName>
    <definedName name="SUMA_pP2001_DS_bKA" localSheetId="2">#REF!</definedName>
    <definedName name="SUMA_pP2001_DS_bKA" localSheetId="4">#REF!</definedName>
    <definedName name="SUMA_pP2001_DS_bKA" localSheetId="5">#REF!</definedName>
    <definedName name="SUMA_pP2001_DS_bKA" localSheetId="3">#REF!</definedName>
    <definedName name="SUMA_pP2001_DS_bKA" localSheetId="0">#REF!</definedName>
    <definedName name="SUMA_pP2001_DS_bKA">#REF!</definedName>
    <definedName name="SUMA_pP2001_DS_sKA" localSheetId="2">#REF!</definedName>
    <definedName name="SUMA_pP2001_DS_sKA" localSheetId="4">#REF!</definedName>
    <definedName name="SUMA_pP2001_DS_sKA" localSheetId="5">#REF!</definedName>
    <definedName name="SUMA_pP2001_DS_sKA" localSheetId="3">#REF!</definedName>
    <definedName name="SUMA_pP2001_DS_sKA" localSheetId="0">#REF!</definedName>
    <definedName name="SUMA_pP2001_DS_sKA">#REF!</definedName>
    <definedName name="SUMA_ppa2000_bDOK" localSheetId="2">#REF!</definedName>
    <definedName name="SUMA_ppa2000_bDOK" localSheetId="4">#REF!</definedName>
    <definedName name="SUMA_ppa2000_bDOK" localSheetId="5">#REF!</definedName>
    <definedName name="SUMA_ppa2000_bDOK" localSheetId="3">#REF!</definedName>
    <definedName name="SUMA_ppa2000_bDOK" localSheetId="0">#REF!</definedName>
    <definedName name="SUMA_ppa2000_bDOK">#REF!</definedName>
    <definedName name="SUMA_pps_bKA" localSheetId="2">#REF!</definedName>
    <definedName name="SUMA_pps_bKA" localSheetId="4">#REF!</definedName>
    <definedName name="SUMA_pps_bKA" localSheetId="5">#REF!</definedName>
    <definedName name="SUMA_pps_bKA" localSheetId="3">#REF!</definedName>
    <definedName name="SUMA_pps_bKA" localSheetId="0">#REF!</definedName>
    <definedName name="SUMA_pps_bKA">#REF!</definedName>
    <definedName name="SUMA_pps_bKA_bDOK" localSheetId="2">#REF!</definedName>
    <definedName name="SUMA_pps_bKA_bDOK" localSheetId="4">#REF!</definedName>
    <definedName name="SUMA_pps_bKA_bDOK" localSheetId="5">#REF!</definedName>
    <definedName name="SUMA_pps_bKA_bDOK" localSheetId="3">#REF!</definedName>
    <definedName name="SUMA_pps_bKA_bDOK" localSheetId="0">#REF!</definedName>
    <definedName name="SUMA_pps_bKA_bDOK">#REF!</definedName>
    <definedName name="SUMA_pps_sKA" localSheetId="2">#REF!</definedName>
    <definedName name="SUMA_pps_sKA" localSheetId="4">#REF!</definedName>
    <definedName name="SUMA_pps_sKA" localSheetId="5">#REF!</definedName>
    <definedName name="SUMA_pps_sKA" localSheetId="3">#REF!</definedName>
    <definedName name="SUMA_pps_sKA" localSheetId="0">#REF!</definedName>
    <definedName name="SUMA_pps_sKA">#REF!</definedName>
    <definedName name="SUMA_pps_sKA_bDOK" localSheetId="2">#REF!</definedName>
    <definedName name="SUMA_pps_sKA_bDOK" localSheetId="4">#REF!</definedName>
    <definedName name="SUMA_pps_sKA_bDOK" localSheetId="5">#REF!</definedName>
    <definedName name="SUMA_pps_sKA_bDOK" localSheetId="3">#REF!</definedName>
    <definedName name="SUMA_pps_sKA_bDOK" localSheetId="0">#REF!</definedName>
    <definedName name="SUMA_pps_sKA_bDOK">#REF!</definedName>
    <definedName name="SUMA_vKEN_aiDOK" localSheetId="2">#REF!</definedName>
    <definedName name="SUMA_vKEN_aiDOK" localSheetId="4">#REF!</definedName>
    <definedName name="SUMA_vKEN_aiDOK" localSheetId="5">#REF!</definedName>
    <definedName name="SUMA_vKEN_aiDOK" localSheetId="3">#REF!</definedName>
    <definedName name="SUMA_vKEN_aiDOK" localSheetId="0">#REF!</definedName>
    <definedName name="SUMA_vKEN_aiDOK">#REF!</definedName>
    <definedName name="SUMA_vKEN_bKA" localSheetId="2">#REF!</definedName>
    <definedName name="SUMA_vKEN_bKA" localSheetId="4">#REF!</definedName>
    <definedName name="SUMA_vKEN_bKA" localSheetId="5">#REF!</definedName>
    <definedName name="SUMA_vKEN_bKA" localSheetId="3">#REF!</definedName>
    <definedName name="SUMA_vKEN_bKA" localSheetId="0">#REF!</definedName>
    <definedName name="SUMA_vKEN_bKA">#REF!</definedName>
    <definedName name="SUMA_vKEN_bKA_bDOK" localSheetId="2">#REF!</definedName>
    <definedName name="SUMA_vKEN_bKA_bDOK" localSheetId="4">#REF!</definedName>
    <definedName name="SUMA_vKEN_bKA_bDOK" localSheetId="5">#REF!</definedName>
    <definedName name="SUMA_vKEN_bKA_bDOK" localSheetId="3">#REF!</definedName>
    <definedName name="SUMA_vKEN_bKA_bDOK" localSheetId="0">#REF!</definedName>
    <definedName name="SUMA_vKEN_bKA_bDOK">#REF!</definedName>
    <definedName name="SUMA_vKEN_bKA_PDS" localSheetId="2">#REF!</definedName>
    <definedName name="SUMA_vKEN_bKA_PDS" localSheetId="4">#REF!</definedName>
    <definedName name="SUMA_vKEN_bKA_PDS" localSheetId="5">#REF!</definedName>
    <definedName name="SUMA_vKEN_bKA_PDS" localSheetId="3">#REF!</definedName>
    <definedName name="SUMA_vKEN_bKA_PDS" localSheetId="0">#REF!</definedName>
    <definedName name="SUMA_vKEN_bKA_PDS">#REF!</definedName>
    <definedName name="SUMA_vKEN_sKA" localSheetId="2">#REF!</definedName>
    <definedName name="SUMA_vKEN_sKA" localSheetId="4">#REF!</definedName>
    <definedName name="SUMA_vKEN_sKA" localSheetId="5">#REF!</definedName>
    <definedName name="SUMA_vKEN_sKA" localSheetId="3">#REF!</definedName>
    <definedName name="SUMA_vKEN_sKA" localSheetId="0">#REF!</definedName>
    <definedName name="SUMA_vKEN_sKA">#REF!</definedName>
    <definedName name="SUMA_vKEN_sKA_bDOK" localSheetId="2">#REF!</definedName>
    <definedName name="SUMA_vKEN_sKA_bDOK" localSheetId="4">#REF!</definedName>
    <definedName name="SUMA_vKEN_sKA_bDOK" localSheetId="5">#REF!</definedName>
    <definedName name="SUMA_vKEN_sKA_bDOK" localSheetId="3">#REF!</definedName>
    <definedName name="SUMA_vKEN_sKA_bDOK" localSheetId="0">#REF!</definedName>
    <definedName name="SUMA_vKEN_sKA_bDOK">#REF!</definedName>
    <definedName name="SUMA_vKEN_sKA_PDS" localSheetId="2">#REF!</definedName>
    <definedName name="SUMA_vKEN_sKA_PDS" localSheetId="4">#REF!</definedName>
    <definedName name="SUMA_vKEN_sKA_PDS" localSheetId="5">#REF!</definedName>
    <definedName name="SUMA_vKEN_sKA_PDS" localSheetId="3">#REF!</definedName>
    <definedName name="SUMA_vKEN_sKA_PDS" localSheetId="0">#REF!</definedName>
    <definedName name="SUMA_vKEN_sKA_PDS">#REF!</definedName>
    <definedName name="SUMA_vKPN_aiDOK" localSheetId="2">#REF!</definedName>
    <definedName name="SUMA_vKPN_aiDOK" localSheetId="4">#REF!</definedName>
    <definedName name="SUMA_vKPN_aiDOK" localSheetId="5">#REF!</definedName>
    <definedName name="SUMA_vKPN_aiDOK" localSheetId="3">#REF!</definedName>
    <definedName name="SUMA_vKPN_aiDOK" localSheetId="0">#REF!</definedName>
    <definedName name="SUMA_vKPN_aiDOK">#REF!</definedName>
    <definedName name="SUMA_vKPN_bKA" localSheetId="2">#REF!</definedName>
    <definedName name="SUMA_vKPN_bKA" localSheetId="4">#REF!</definedName>
    <definedName name="SUMA_vKPN_bKA" localSheetId="5">#REF!</definedName>
    <definedName name="SUMA_vKPN_bKA" localSheetId="3">#REF!</definedName>
    <definedName name="SUMA_vKPN_bKA" localSheetId="0">#REF!</definedName>
    <definedName name="SUMA_vKPN_bKA">#REF!</definedName>
    <definedName name="SUMA_vKPN_bKA_bDOK" localSheetId="2">#REF!</definedName>
    <definedName name="SUMA_vKPN_bKA_bDOK" localSheetId="4">#REF!</definedName>
    <definedName name="SUMA_vKPN_bKA_bDOK" localSheetId="5">#REF!</definedName>
    <definedName name="SUMA_vKPN_bKA_bDOK" localSheetId="3">#REF!</definedName>
    <definedName name="SUMA_vKPN_bKA_bDOK" localSheetId="0">#REF!</definedName>
    <definedName name="SUMA_vKPN_bKA_bDOK">#REF!</definedName>
    <definedName name="SUMA_vKPN_bKA_PDS" localSheetId="2">#REF!</definedName>
    <definedName name="SUMA_vKPN_bKA_PDS" localSheetId="4">#REF!</definedName>
    <definedName name="SUMA_vKPN_bKA_PDS" localSheetId="5">#REF!</definedName>
    <definedName name="SUMA_vKPN_bKA_PDS" localSheetId="3">#REF!</definedName>
    <definedName name="SUMA_vKPN_bKA_PDS" localSheetId="0">#REF!</definedName>
    <definedName name="SUMA_vKPN_bKA_PDS">#REF!</definedName>
    <definedName name="SUMA_vKPN_sKA" localSheetId="2">#REF!</definedName>
    <definedName name="SUMA_vKPN_sKA" localSheetId="4">#REF!</definedName>
    <definedName name="SUMA_vKPN_sKA" localSheetId="5">#REF!</definedName>
    <definedName name="SUMA_vKPN_sKA" localSheetId="3">#REF!</definedName>
    <definedName name="SUMA_vKPN_sKA" localSheetId="0">#REF!</definedName>
    <definedName name="SUMA_vKPN_sKA">#REF!</definedName>
    <definedName name="SUMA_vKPN_sKA_bDOK" localSheetId="2">#REF!</definedName>
    <definedName name="SUMA_vKPN_sKA_bDOK" localSheetId="4">#REF!</definedName>
    <definedName name="SUMA_vKPN_sKA_bDOK" localSheetId="5">#REF!</definedName>
    <definedName name="SUMA_vKPN_sKA_bDOK" localSheetId="3">#REF!</definedName>
    <definedName name="SUMA_vKPN_sKA_bDOK" localSheetId="0">#REF!</definedName>
    <definedName name="SUMA_vKPN_sKA_bDOK">#REF!</definedName>
    <definedName name="SUMA_vKPN_sKA_PDS" localSheetId="2">#REF!</definedName>
    <definedName name="SUMA_vKPN_sKA_PDS" localSheetId="4">#REF!</definedName>
    <definedName name="SUMA_vKPN_sKA_PDS" localSheetId="5">#REF!</definedName>
    <definedName name="SUMA_vKPN_sKA_PDS" localSheetId="3">#REF!</definedName>
    <definedName name="SUMA_vKPN_sKA_PDS" localSheetId="0">#REF!</definedName>
    <definedName name="SUMA_vKPN_sKA_PDS">#REF!</definedName>
    <definedName name="ŠD_dval">'[4]T3-vstupy'!$C$131</definedName>
    <definedName name="ŠD_val" localSheetId="4">'[3]T3-vstupy'!$C$136</definedName>
    <definedName name="ŠD_val" localSheetId="5">'[3]T3-vstupy'!$C$136</definedName>
    <definedName name="ŠD_val">'[13]T3-vstupy'!$C$137</definedName>
    <definedName name="ŠDaJ_val">'[4]T3-vstupy'!$C$144</definedName>
    <definedName name="Tab_odbory" localSheetId="2">#REF!</definedName>
    <definedName name="Tab_odbory" localSheetId="4">'[3]T2-odbory_predmety'!$A$4:$H$691</definedName>
    <definedName name="Tab_odbory" localSheetId="5">'[3]T2-odbory_predmety'!$A$4:$H$691</definedName>
    <definedName name="Tab_odbory" localSheetId="3">#REF!</definedName>
    <definedName name="Tab_odbory">#REF!</definedName>
    <definedName name="TaS_kul">'[4]T5b-studenti'!$AQ:$AQ</definedName>
    <definedName name="TaS_odb">'[4]T5b-studenti'!$AP:$AP</definedName>
    <definedName name="TRU_paiDOK2000" localSheetId="2">#REF!</definedName>
    <definedName name="TRU_paiDOK2000" localSheetId="4">#REF!</definedName>
    <definedName name="TRU_paiDOK2000" localSheetId="5">#REF!</definedName>
    <definedName name="TRU_paiDOK2000" localSheetId="3">#REF!</definedName>
    <definedName name="TRU_paiDOK2000" localSheetId="0">#REF!</definedName>
    <definedName name="TRU_paiDOK2000">#REF!</definedName>
    <definedName name="TRU_pD2001_DS_bKA" localSheetId="2">#REF!</definedName>
    <definedName name="TRU_pD2001_DS_bKA" localSheetId="4">#REF!</definedName>
    <definedName name="TRU_pD2001_DS_bKA" localSheetId="5">#REF!</definedName>
    <definedName name="TRU_pD2001_DS_bKA" localSheetId="3">#REF!</definedName>
    <definedName name="TRU_pD2001_DS_bKA" localSheetId="0">#REF!</definedName>
    <definedName name="TRU_pD2001_DS_bKA">#REF!</definedName>
    <definedName name="TRU_pP2000_DS_bKA" localSheetId="2">#REF!</definedName>
    <definedName name="TRU_pP2000_DS_bKA" localSheetId="4">#REF!</definedName>
    <definedName name="TRU_pP2000_DS_bKA" localSheetId="5">#REF!</definedName>
    <definedName name="TRU_pP2000_DS_bKA" localSheetId="3">#REF!</definedName>
    <definedName name="TRU_pP2000_DS_bKA" localSheetId="0">#REF!</definedName>
    <definedName name="TRU_pP2000_DS_bKA">#REF!</definedName>
    <definedName name="TRU_pP2001_DS_bKA" localSheetId="2">#REF!</definedName>
    <definedName name="TRU_pP2001_DS_bKA" localSheetId="4">#REF!</definedName>
    <definedName name="TRU_pP2001_DS_bKA" localSheetId="5">#REF!</definedName>
    <definedName name="TRU_pP2001_DS_bKA" localSheetId="3">#REF!</definedName>
    <definedName name="TRU_pP2001_DS_bKA" localSheetId="0">#REF!</definedName>
    <definedName name="TRU_pP2001_DS_bKA">#REF!</definedName>
    <definedName name="TRU_pP2001_DS_sKA" localSheetId="2">#REF!</definedName>
    <definedName name="TRU_pP2001_DS_sKA" localSheetId="4">#REF!</definedName>
    <definedName name="TRU_pP2001_DS_sKA" localSheetId="5">#REF!</definedName>
    <definedName name="TRU_pP2001_DS_sKA" localSheetId="3">#REF!</definedName>
    <definedName name="TRU_pP2001_DS_sKA" localSheetId="0">#REF!</definedName>
    <definedName name="TRU_pP2001_DS_sKA">#REF!</definedName>
    <definedName name="TRU_ppa2000_bDOK" localSheetId="2">#REF!</definedName>
    <definedName name="TRU_ppa2000_bDOK" localSheetId="4">#REF!</definedName>
    <definedName name="TRU_ppa2000_bDOK" localSheetId="5">#REF!</definedName>
    <definedName name="TRU_ppa2000_bDOK" localSheetId="3">#REF!</definedName>
    <definedName name="TRU_ppa2000_bDOK" localSheetId="0">#REF!</definedName>
    <definedName name="TRU_ppa2000_bDOK">#REF!</definedName>
    <definedName name="TRU_pps_bKA" localSheetId="2">#REF!</definedName>
    <definedName name="TRU_pps_bKA" localSheetId="4">#REF!</definedName>
    <definedName name="TRU_pps_bKA" localSheetId="5">#REF!</definedName>
    <definedName name="TRU_pps_bKA" localSheetId="3">#REF!</definedName>
    <definedName name="TRU_pps_bKA" localSheetId="0">#REF!</definedName>
    <definedName name="TRU_pps_bKA">#REF!</definedName>
    <definedName name="TRU_pps_bKA_bDOK" localSheetId="2">#REF!</definedName>
    <definedName name="TRU_pps_bKA_bDOK" localSheetId="4">#REF!</definedName>
    <definedName name="TRU_pps_bKA_bDOK" localSheetId="5">#REF!</definedName>
    <definedName name="TRU_pps_bKA_bDOK" localSheetId="3">#REF!</definedName>
    <definedName name="TRU_pps_bKA_bDOK" localSheetId="0">#REF!</definedName>
    <definedName name="TRU_pps_bKA_bDOK">#REF!</definedName>
    <definedName name="TRU_pps_sKA" localSheetId="2">#REF!</definedName>
    <definedName name="TRU_pps_sKA" localSheetId="4">#REF!</definedName>
    <definedName name="TRU_pps_sKA" localSheetId="5">#REF!</definedName>
    <definedName name="TRU_pps_sKA" localSheetId="3">#REF!</definedName>
    <definedName name="TRU_pps_sKA" localSheetId="0">#REF!</definedName>
    <definedName name="TRU_pps_sKA">#REF!</definedName>
    <definedName name="TRU_pps_sKA_bDOK" localSheetId="2">#REF!</definedName>
    <definedName name="TRU_pps_sKA_bDOK" localSheetId="4">#REF!</definedName>
    <definedName name="TRU_pps_sKA_bDOK" localSheetId="5">#REF!</definedName>
    <definedName name="TRU_pps_sKA_bDOK" localSheetId="3">#REF!</definedName>
    <definedName name="TRU_pps_sKA_bDOK" localSheetId="0">#REF!</definedName>
    <definedName name="TRU_pps_sKA_bDOK">#REF!</definedName>
    <definedName name="TRU_vKEN_aiDOK" localSheetId="2">#REF!</definedName>
    <definedName name="TRU_vKEN_aiDOK" localSheetId="4">#REF!</definedName>
    <definedName name="TRU_vKEN_aiDOK" localSheetId="5">#REF!</definedName>
    <definedName name="TRU_vKEN_aiDOK" localSheetId="3">#REF!</definedName>
    <definedName name="TRU_vKEN_aiDOK" localSheetId="0">#REF!</definedName>
    <definedName name="TRU_vKEN_aiDOK">#REF!</definedName>
    <definedName name="TRU_vKEN_bKA" localSheetId="2">#REF!</definedName>
    <definedName name="TRU_vKEN_bKA" localSheetId="4">#REF!</definedName>
    <definedName name="TRU_vKEN_bKA" localSheetId="5">#REF!</definedName>
    <definedName name="TRU_vKEN_bKA" localSheetId="3">#REF!</definedName>
    <definedName name="TRU_vKEN_bKA" localSheetId="0">#REF!</definedName>
    <definedName name="TRU_vKEN_bKA">#REF!</definedName>
    <definedName name="TRU_vKEN_bKA_bDOK" localSheetId="2">#REF!</definedName>
    <definedName name="TRU_vKEN_bKA_bDOK" localSheetId="4">#REF!</definedName>
    <definedName name="TRU_vKEN_bKA_bDOK" localSheetId="5">#REF!</definedName>
    <definedName name="TRU_vKEN_bKA_bDOK" localSheetId="3">#REF!</definedName>
    <definedName name="TRU_vKEN_bKA_bDOK" localSheetId="0">#REF!</definedName>
    <definedName name="TRU_vKEN_bKA_bDOK">#REF!</definedName>
    <definedName name="TRU_vKEN_bKA_PDS" localSheetId="2">#REF!</definedName>
    <definedName name="TRU_vKEN_bKA_PDS" localSheetId="4">#REF!</definedName>
    <definedName name="TRU_vKEN_bKA_PDS" localSheetId="5">#REF!</definedName>
    <definedName name="TRU_vKEN_bKA_PDS" localSheetId="3">#REF!</definedName>
    <definedName name="TRU_vKEN_bKA_PDS" localSheetId="0">#REF!</definedName>
    <definedName name="TRU_vKEN_bKA_PDS">#REF!</definedName>
    <definedName name="TRU_vKEN_sKA" localSheetId="2">#REF!</definedName>
    <definedName name="TRU_vKEN_sKA" localSheetId="4">#REF!</definedName>
    <definedName name="TRU_vKEN_sKA" localSheetId="5">#REF!</definedName>
    <definedName name="TRU_vKEN_sKA" localSheetId="3">#REF!</definedName>
    <definedName name="TRU_vKEN_sKA" localSheetId="0">#REF!</definedName>
    <definedName name="TRU_vKEN_sKA">#REF!</definedName>
    <definedName name="TRU_vKEN_sKA_bDOK" localSheetId="2">#REF!</definedName>
    <definedName name="TRU_vKEN_sKA_bDOK" localSheetId="4">#REF!</definedName>
    <definedName name="TRU_vKEN_sKA_bDOK" localSheetId="5">#REF!</definedName>
    <definedName name="TRU_vKEN_sKA_bDOK" localSheetId="3">#REF!</definedName>
    <definedName name="TRU_vKEN_sKA_bDOK" localSheetId="0">#REF!</definedName>
    <definedName name="TRU_vKEN_sKA_bDOK">#REF!</definedName>
    <definedName name="TRU_vKEN_sKA_PDS" localSheetId="2">#REF!</definedName>
    <definedName name="TRU_vKEN_sKA_PDS" localSheetId="4">#REF!</definedName>
    <definedName name="TRU_vKEN_sKA_PDS" localSheetId="5">#REF!</definedName>
    <definedName name="TRU_vKEN_sKA_PDS" localSheetId="3">#REF!</definedName>
    <definedName name="TRU_vKEN_sKA_PDS" localSheetId="0">#REF!</definedName>
    <definedName name="TRU_vKEN_sKA_PDS">#REF!</definedName>
    <definedName name="TRU_vKPN_aiDOK" localSheetId="2">#REF!</definedName>
    <definedName name="TRU_vKPN_aiDOK" localSheetId="4">#REF!</definedName>
    <definedName name="TRU_vKPN_aiDOK" localSheetId="5">#REF!</definedName>
    <definedName name="TRU_vKPN_aiDOK" localSheetId="3">#REF!</definedName>
    <definedName name="TRU_vKPN_aiDOK" localSheetId="0">#REF!</definedName>
    <definedName name="TRU_vKPN_aiDOK">#REF!</definedName>
    <definedName name="TRU_vKPN_bKA" localSheetId="2">#REF!</definedName>
    <definedName name="TRU_vKPN_bKA" localSheetId="4">#REF!</definedName>
    <definedName name="TRU_vKPN_bKA" localSheetId="5">#REF!</definedName>
    <definedName name="TRU_vKPN_bKA" localSheetId="3">#REF!</definedName>
    <definedName name="TRU_vKPN_bKA" localSheetId="0">#REF!</definedName>
    <definedName name="TRU_vKPN_bKA">#REF!</definedName>
    <definedName name="TRU_vKPN_bKA_bDOK" localSheetId="2">#REF!</definedName>
    <definedName name="TRU_vKPN_bKA_bDOK" localSheetId="4">#REF!</definedName>
    <definedName name="TRU_vKPN_bKA_bDOK" localSheetId="5">#REF!</definedName>
    <definedName name="TRU_vKPN_bKA_bDOK" localSheetId="3">#REF!</definedName>
    <definedName name="TRU_vKPN_bKA_bDOK" localSheetId="0">#REF!</definedName>
    <definedName name="TRU_vKPN_bKA_bDOK">#REF!</definedName>
    <definedName name="TRU_vKPN_bKA_PDS" localSheetId="2">#REF!</definedName>
    <definedName name="TRU_vKPN_bKA_PDS" localSheetId="4">#REF!</definedName>
    <definedName name="TRU_vKPN_bKA_PDS" localSheetId="5">#REF!</definedName>
    <definedName name="TRU_vKPN_bKA_PDS" localSheetId="3">#REF!</definedName>
    <definedName name="TRU_vKPN_bKA_PDS" localSheetId="0">#REF!</definedName>
    <definedName name="TRU_vKPN_bKA_PDS">#REF!</definedName>
    <definedName name="TRU_vKPN_sKA" localSheetId="2">#REF!</definedName>
    <definedName name="TRU_vKPN_sKA" localSheetId="4">#REF!</definedName>
    <definedName name="TRU_vKPN_sKA" localSheetId="5">#REF!</definedName>
    <definedName name="TRU_vKPN_sKA" localSheetId="3">#REF!</definedName>
    <definedName name="TRU_vKPN_sKA" localSheetId="0">#REF!</definedName>
    <definedName name="TRU_vKPN_sKA">#REF!</definedName>
    <definedName name="TRU_vKPN_sKA_bDOK" localSheetId="2">#REF!</definedName>
    <definedName name="TRU_vKPN_sKA_bDOK" localSheetId="4">#REF!</definedName>
    <definedName name="TRU_vKPN_sKA_bDOK" localSheetId="5">#REF!</definedName>
    <definedName name="TRU_vKPN_sKA_bDOK" localSheetId="3">#REF!</definedName>
    <definedName name="TRU_vKPN_sKA_bDOK" localSheetId="0">#REF!</definedName>
    <definedName name="TRU_vKPN_sKA_bDOK">#REF!</definedName>
    <definedName name="TRU_vKPN_sKA_PDS" localSheetId="2">#REF!</definedName>
    <definedName name="TRU_vKPN_sKA_PDS" localSheetId="4">#REF!</definedName>
    <definedName name="TRU_vKPN_sKA_PDS" localSheetId="5">#REF!</definedName>
    <definedName name="TRU_vKPN_sKA_PDS" localSheetId="3">#REF!</definedName>
    <definedName name="TRU_vKPN_sKA_PDS" localSheetId="0">#REF!</definedName>
    <definedName name="TRU_vKPN_sKA_PDS">#REF!</definedName>
    <definedName name="TUKE_paiDOK2000" localSheetId="2">#REF!</definedName>
    <definedName name="TUKE_paiDOK2000" localSheetId="4">#REF!</definedName>
    <definedName name="TUKE_paiDOK2000" localSheetId="5">#REF!</definedName>
    <definedName name="TUKE_paiDOK2000" localSheetId="3">#REF!</definedName>
    <definedName name="TUKE_paiDOK2000" localSheetId="0">#REF!</definedName>
    <definedName name="TUKE_paiDOK2000">#REF!</definedName>
    <definedName name="TUKE_pD2001_DS_bKA" localSheetId="2">#REF!</definedName>
    <definedName name="TUKE_pD2001_DS_bKA" localSheetId="4">#REF!</definedName>
    <definedName name="TUKE_pD2001_DS_bKA" localSheetId="5">#REF!</definedName>
    <definedName name="TUKE_pD2001_DS_bKA" localSheetId="3">#REF!</definedName>
    <definedName name="TUKE_pD2001_DS_bKA" localSheetId="0">#REF!</definedName>
    <definedName name="TUKE_pD2001_DS_bKA">#REF!</definedName>
    <definedName name="TUKE_pP2000_DS_bKA" localSheetId="2">#REF!</definedName>
    <definedName name="TUKE_pP2000_DS_bKA" localSheetId="4">#REF!</definedName>
    <definedName name="TUKE_pP2000_DS_bKA" localSheetId="5">#REF!</definedName>
    <definedName name="TUKE_pP2000_DS_bKA" localSheetId="3">#REF!</definedName>
    <definedName name="TUKE_pP2000_DS_bKA" localSheetId="0">#REF!</definedName>
    <definedName name="TUKE_pP2000_DS_bKA">#REF!</definedName>
    <definedName name="TUKE_pP2001_DS_bKA" localSheetId="2">#REF!</definedName>
    <definedName name="TUKE_pP2001_DS_bKA" localSheetId="4">#REF!</definedName>
    <definedName name="TUKE_pP2001_DS_bKA" localSheetId="5">#REF!</definedName>
    <definedName name="TUKE_pP2001_DS_bKA" localSheetId="3">#REF!</definedName>
    <definedName name="TUKE_pP2001_DS_bKA" localSheetId="0">#REF!</definedName>
    <definedName name="TUKE_pP2001_DS_bKA">#REF!</definedName>
    <definedName name="TUKE_pP2001_DS_sKA" localSheetId="2">#REF!</definedName>
    <definedName name="TUKE_pP2001_DS_sKA" localSheetId="4">#REF!</definedName>
    <definedName name="TUKE_pP2001_DS_sKA" localSheetId="5">#REF!</definedName>
    <definedName name="TUKE_pP2001_DS_sKA" localSheetId="3">#REF!</definedName>
    <definedName name="TUKE_pP2001_DS_sKA" localSheetId="0">#REF!</definedName>
    <definedName name="TUKE_pP2001_DS_sKA">#REF!</definedName>
    <definedName name="TUKE_ppa2000_bDOK" localSheetId="2">#REF!</definedName>
    <definedName name="TUKE_ppa2000_bDOK" localSheetId="4">#REF!</definedName>
    <definedName name="TUKE_ppa2000_bDOK" localSheetId="5">#REF!</definedName>
    <definedName name="TUKE_ppa2000_bDOK" localSheetId="3">#REF!</definedName>
    <definedName name="TUKE_ppa2000_bDOK" localSheetId="0">#REF!</definedName>
    <definedName name="TUKE_ppa2000_bDOK">#REF!</definedName>
    <definedName name="TUKE_pps_bKA" localSheetId="2">#REF!</definedName>
    <definedName name="TUKE_pps_bKA" localSheetId="4">#REF!</definedName>
    <definedName name="TUKE_pps_bKA" localSheetId="5">#REF!</definedName>
    <definedName name="TUKE_pps_bKA" localSheetId="3">#REF!</definedName>
    <definedName name="TUKE_pps_bKA" localSheetId="0">#REF!</definedName>
    <definedName name="TUKE_pps_bKA">#REF!</definedName>
    <definedName name="TUKE_pps_bKA_bDOK" localSheetId="2">#REF!</definedName>
    <definedName name="TUKE_pps_bKA_bDOK" localSheetId="4">#REF!</definedName>
    <definedName name="TUKE_pps_bKA_bDOK" localSheetId="5">#REF!</definedName>
    <definedName name="TUKE_pps_bKA_bDOK" localSheetId="3">#REF!</definedName>
    <definedName name="TUKE_pps_bKA_bDOK" localSheetId="0">#REF!</definedName>
    <definedName name="TUKE_pps_bKA_bDOK">#REF!</definedName>
    <definedName name="TUKE_pps_sKA" localSheetId="2">#REF!</definedName>
    <definedName name="TUKE_pps_sKA" localSheetId="4">#REF!</definedName>
    <definedName name="TUKE_pps_sKA" localSheetId="5">#REF!</definedName>
    <definedName name="TUKE_pps_sKA" localSheetId="3">#REF!</definedName>
    <definedName name="TUKE_pps_sKA" localSheetId="0">#REF!</definedName>
    <definedName name="TUKE_pps_sKA">#REF!</definedName>
    <definedName name="TUKE_pps_sKA_bDOK" localSheetId="2">#REF!</definedName>
    <definedName name="TUKE_pps_sKA_bDOK" localSheetId="4">#REF!</definedName>
    <definedName name="TUKE_pps_sKA_bDOK" localSheetId="5">#REF!</definedName>
    <definedName name="TUKE_pps_sKA_bDOK" localSheetId="3">#REF!</definedName>
    <definedName name="TUKE_pps_sKA_bDOK" localSheetId="0">#REF!</definedName>
    <definedName name="TUKE_pps_sKA_bDOK">#REF!</definedName>
    <definedName name="TUKE_vKEN_aiDOK" localSheetId="2">#REF!</definedName>
    <definedName name="TUKE_vKEN_aiDOK" localSheetId="4">#REF!</definedName>
    <definedName name="TUKE_vKEN_aiDOK" localSheetId="5">#REF!</definedName>
    <definedName name="TUKE_vKEN_aiDOK" localSheetId="3">#REF!</definedName>
    <definedName name="TUKE_vKEN_aiDOK" localSheetId="0">#REF!</definedName>
    <definedName name="TUKE_vKEN_aiDOK">#REF!</definedName>
    <definedName name="TUKE_vKEN_bKA" localSheetId="2">#REF!</definedName>
    <definedName name="TUKE_vKEN_bKA" localSheetId="4">#REF!</definedName>
    <definedName name="TUKE_vKEN_bKA" localSheetId="5">#REF!</definedName>
    <definedName name="TUKE_vKEN_bKA" localSheetId="3">#REF!</definedName>
    <definedName name="TUKE_vKEN_bKA" localSheetId="0">#REF!</definedName>
    <definedName name="TUKE_vKEN_bKA">#REF!</definedName>
    <definedName name="TUKE_vKEN_bKA_bDOK" localSheetId="2">#REF!</definedName>
    <definedName name="TUKE_vKEN_bKA_bDOK" localSheetId="4">#REF!</definedName>
    <definedName name="TUKE_vKEN_bKA_bDOK" localSheetId="5">#REF!</definedName>
    <definedName name="TUKE_vKEN_bKA_bDOK" localSheetId="3">#REF!</definedName>
    <definedName name="TUKE_vKEN_bKA_bDOK" localSheetId="0">#REF!</definedName>
    <definedName name="TUKE_vKEN_bKA_bDOK">#REF!</definedName>
    <definedName name="TUKE_vKEN_bKA_PDS" localSheetId="2">#REF!</definedName>
    <definedName name="TUKE_vKEN_bKA_PDS" localSheetId="4">#REF!</definedName>
    <definedName name="TUKE_vKEN_bKA_PDS" localSheetId="5">#REF!</definedName>
    <definedName name="TUKE_vKEN_bKA_PDS" localSheetId="3">#REF!</definedName>
    <definedName name="TUKE_vKEN_bKA_PDS" localSheetId="0">#REF!</definedName>
    <definedName name="TUKE_vKEN_bKA_PDS">#REF!</definedName>
    <definedName name="TUKE_vKEN_sKA" localSheetId="2">#REF!</definedName>
    <definedName name="TUKE_vKEN_sKA" localSheetId="4">#REF!</definedName>
    <definedName name="TUKE_vKEN_sKA" localSheetId="5">#REF!</definedName>
    <definedName name="TUKE_vKEN_sKA" localSheetId="3">#REF!</definedName>
    <definedName name="TUKE_vKEN_sKA" localSheetId="0">#REF!</definedName>
    <definedName name="TUKE_vKEN_sKA">#REF!</definedName>
    <definedName name="TUKE_vKEN_sKA_bDOK" localSheetId="2">#REF!</definedName>
    <definedName name="TUKE_vKEN_sKA_bDOK" localSheetId="4">#REF!</definedName>
    <definedName name="TUKE_vKEN_sKA_bDOK" localSheetId="5">#REF!</definedName>
    <definedName name="TUKE_vKEN_sKA_bDOK" localSheetId="3">#REF!</definedName>
    <definedName name="TUKE_vKEN_sKA_bDOK" localSheetId="0">#REF!</definedName>
    <definedName name="TUKE_vKEN_sKA_bDOK">#REF!</definedName>
    <definedName name="TUKE_vKEN_sKA_PDS" localSheetId="2">#REF!</definedName>
    <definedName name="TUKE_vKEN_sKA_PDS" localSheetId="4">#REF!</definedName>
    <definedName name="TUKE_vKEN_sKA_PDS" localSheetId="5">#REF!</definedName>
    <definedName name="TUKE_vKEN_sKA_PDS" localSheetId="3">#REF!</definedName>
    <definedName name="TUKE_vKEN_sKA_PDS" localSheetId="0">#REF!</definedName>
    <definedName name="TUKE_vKEN_sKA_PDS">#REF!</definedName>
    <definedName name="TUKE_vKPN_aiDOK" localSheetId="2">#REF!</definedName>
    <definedName name="TUKE_vKPN_aiDOK" localSheetId="4">#REF!</definedName>
    <definedName name="TUKE_vKPN_aiDOK" localSheetId="5">#REF!</definedName>
    <definedName name="TUKE_vKPN_aiDOK" localSheetId="3">#REF!</definedName>
    <definedName name="TUKE_vKPN_aiDOK" localSheetId="0">#REF!</definedName>
    <definedName name="TUKE_vKPN_aiDOK">#REF!</definedName>
    <definedName name="TUKE_vKPN_bKA" localSheetId="2">#REF!</definedName>
    <definedName name="TUKE_vKPN_bKA" localSheetId="4">#REF!</definedName>
    <definedName name="TUKE_vKPN_bKA" localSheetId="5">#REF!</definedName>
    <definedName name="TUKE_vKPN_bKA" localSheetId="3">#REF!</definedName>
    <definedName name="TUKE_vKPN_bKA" localSheetId="0">#REF!</definedName>
    <definedName name="TUKE_vKPN_bKA">#REF!</definedName>
    <definedName name="TUKE_vKPN_bKA_bDOK" localSheetId="2">#REF!</definedName>
    <definedName name="TUKE_vKPN_bKA_bDOK" localSheetId="4">#REF!</definedName>
    <definedName name="TUKE_vKPN_bKA_bDOK" localSheetId="5">#REF!</definedName>
    <definedName name="TUKE_vKPN_bKA_bDOK" localSheetId="3">#REF!</definedName>
    <definedName name="TUKE_vKPN_bKA_bDOK" localSheetId="0">#REF!</definedName>
    <definedName name="TUKE_vKPN_bKA_bDOK">#REF!</definedName>
    <definedName name="TUKE_vKPN_bKA_PDS" localSheetId="2">#REF!</definedName>
    <definedName name="TUKE_vKPN_bKA_PDS" localSheetId="4">#REF!</definedName>
    <definedName name="TUKE_vKPN_bKA_PDS" localSheetId="5">#REF!</definedName>
    <definedName name="TUKE_vKPN_bKA_PDS" localSheetId="3">#REF!</definedName>
    <definedName name="TUKE_vKPN_bKA_PDS" localSheetId="0">#REF!</definedName>
    <definedName name="TUKE_vKPN_bKA_PDS">#REF!</definedName>
    <definedName name="TUKE_vKPN_sKA" localSheetId="2">#REF!</definedName>
    <definedName name="TUKE_vKPN_sKA" localSheetId="4">#REF!</definedName>
    <definedName name="TUKE_vKPN_sKA" localSheetId="5">#REF!</definedName>
    <definedName name="TUKE_vKPN_sKA" localSheetId="3">#REF!</definedName>
    <definedName name="TUKE_vKPN_sKA" localSheetId="0">#REF!</definedName>
    <definedName name="TUKE_vKPN_sKA">#REF!</definedName>
    <definedName name="TUKE_vKPN_sKA_bDOK" localSheetId="2">#REF!</definedName>
    <definedName name="TUKE_vKPN_sKA_bDOK" localSheetId="4">#REF!</definedName>
    <definedName name="TUKE_vKPN_sKA_bDOK" localSheetId="5">#REF!</definedName>
    <definedName name="TUKE_vKPN_sKA_bDOK" localSheetId="3">#REF!</definedName>
    <definedName name="TUKE_vKPN_sKA_bDOK" localSheetId="0">#REF!</definedName>
    <definedName name="TUKE_vKPN_sKA_bDOK">#REF!</definedName>
    <definedName name="TUKE_vKPN_sKA_PDS" localSheetId="2">#REF!</definedName>
    <definedName name="TUKE_vKPN_sKA_PDS" localSheetId="4">#REF!</definedName>
    <definedName name="TUKE_vKPN_sKA_PDS" localSheetId="5">#REF!</definedName>
    <definedName name="TUKE_vKPN_sKA_PDS" localSheetId="3">#REF!</definedName>
    <definedName name="TUKE_vKPN_sKA_PDS" localSheetId="0">#REF!</definedName>
    <definedName name="TUKE_vKPN_sKA_PDS">#REF!</definedName>
    <definedName name="TUZVO_paiDOK2000" localSheetId="2">#REF!</definedName>
    <definedName name="TUZVO_paiDOK2000" localSheetId="4">#REF!</definedName>
    <definedName name="TUZVO_paiDOK2000" localSheetId="5">#REF!</definedName>
    <definedName name="TUZVO_paiDOK2000" localSheetId="3">#REF!</definedName>
    <definedName name="TUZVO_paiDOK2000" localSheetId="0">#REF!</definedName>
    <definedName name="TUZVO_paiDOK2000">#REF!</definedName>
    <definedName name="TUZVO_pD2001_DS_bKA" localSheetId="2">#REF!</definedName>
    <definedName name="TUZVO_pD2001_DS_bKA" localSheetId="4">#REF!</definedName>
    <definedName name="TUZVO_pD2001_DS_bKA" localSheetId="5">#REF!</definedName>
    <definedName name="TUZVO_pD2001_DS_bKA" localSheetId="3">#REF!</definedName>
    <definedName name="TUZVO_pD2001_DS_bKA" localSheetId="0">#REF!</definedName>
    <definedName name="TUZVO_pD2001_DS_bKA">#REF!</definedName>
    <definedName name="TUZVO_pP2000_DS_bKA" localSheetId="2">#REF!</definedName>
    <definedName name="TUZVO_pP2000_DS_bKA" localSheetId="4">#REF!</definedName>
    <definedName name="TUZVO_pP2000_DS_bKA" localSheetId="5">#REF!</definedName>
    <definedName name="TUZVO_pP2000_DS_bKA" localSheetId="3">#REF!</definedName>
    <definedName name="TUZVO_pP2000_DS_bKA" localSheetId="0">#REF!</definedName>
    <definedName name="TUZVO_pP2000_DS_bKA">#REF!</definedName>
    <definedName name="TUZVO_pP2001_DS_bKA" localSheetId="2">#REF!</definedName>
    <definedName name="TUZVO_pP2001_DS_bKA" localSheetId="4">#REF!</definedName>
    <definedName name="TUZVO_pP2001_DS_bKA" localSheetId="5">#REF!</definedName>
    <definedName name="TUZVO_pP2001_DS_bKA" localSheetId="3">#REF!</definedName>
    <definedName name="TUZVO_pP2001_DS_bKA" localSheetId="0">#REF!</definedName>
    <definedName name="TUZVO_pP2001_DS_bKA">#REF!</definedName>
    <definedName name="TUZVO_pP2001_DS_sKA" localSheetId="2">#REF!</definedName>
    <definedName name="TUZVO_pP2001_DS_sKA" localSheetId="4">#REF!</definedName>
    <definedName name="TUZVO_pP2001_DS_sKA" localSheetId="5">#REF!</definedName>
    <definedName name="TUZVO_pP2001_DS_sKA" localSheetId="3">#REF!</definedName>
    <definedName name="TUZVO_pP2001_DS_sKA" localSheetId="0">#REF!</definedName>
    <definedName name="TUZVO_pP2001_DS_sKA">#REF!</definedName>
    <definedName name="TUZVO_ppa2000_bDOK" localSheetId="2">#REF!</definedName>
    <definedName name="TUZVO_ppa2000_bDOK" localSheetId="4">#REF!</definedName>
    <definedName name="TUZVO_ppa2000_bDOK" localSheetId="5">#REF!</definedName>
    <definedName name="TUZVO_ppa2000_bDOK" localSheetId="3">#REF!</definedName>
    <definedName name="TUZVO_ppa2000_bDOK" localSheetId="0">#REF!</definedName>
    <definedName name="TUZVO_ppa2000_bDOK">#REF!</definedName>
    <definedName name="TUZVO_pps_bKA" localSheetId="2">#REF!</definedName>
    <definedName name="TUZVO_pps_bKA" localSheetId="4">#REF!</definedName>
    <definedName name="TUZVO_pps_bKA" localSheetId="5">#REF!</definedName>
    <definedName name="TUZVO_pps_bKA" localSheetId="3">#REF!</definedName>
    <definedName name="TUZVO_pps_bKA" localSheetId="0">#REF!</definedName>
    <definedName name="TUZVO_pps_bKA">#REF!</definedName>
    <definedName name="TUZVO_pps_bKA_bDOK" localSheetId="2">#REF!</definedName>
    <definedName name="TUZVO_pps_bKA_bDOK" localSheetId="4">#REF!</definedName>
    <definedName name="TUZVO_pps_bKA_bDOK" localSheetId="5">#REF!</definedName>
    <definedName name="TUZVO_pps_bKA_bDOK" localSheetId="3">#REF!</definedName>
    <definedName name="TUZVO_pps_bKA_bDOK" localSheetId="0">#REF!</definedName>
    <definedName name="TUZVO_pps_bKA_bDOK">#REF!</definedName>
    <definedName name="TUZVO_pps_sKA" localSheetId="2">#REF!</definedName>
    <definedName name="TUZVO_pps_sKA" localSheetId="4">#REF!</definedName>
    <definedName name="TUZVO_pps_sKA" localSheetId="5">#REF!</definedName>
    <definedName name="TUZVO_pps_sKA" localSheetId="3">#REF!</definedName>
    <definedName name="TUZVO_pps_sKA" localSheetId="0">#REF!</definedName>
    <definedName name="TUZVO_pps_sKA">#REF!</definedName>
    <definedName name="TUZVO_pps_sKA_bDOK" localSheetId="2">#REF!</definedName>
    <definedName name="TUZVO_pps_sKA_bDOK" localSheetId="4">#REF!</definedName>
    <definedName name="TUZVO_pps_sKA_bDOK" localSheetId="5">#REF!</definedName>
    <definedName name="TUZVO_pps_sKA_bDOK" localSheetId="3">#REF!</definedName>
    <definedName name="TUZVO_pps_sKA_bDOK" localSheetId="0">#REF!</definedName>
    <definedName name="TUZVO_pps_sKA_bDOK">#REF!</definedName>
    <definedName name="TUZVO_vKEN_aiDOK" localSheetId="2">#REF!</definedName>
    <definedName name="TUZVO_vKEN_aiDOK" localSheetId="4">#REF!</definedName>
    <definedName name="TUZVO_vKEN_aiDOK" localSheetId="5">#REF!</definedName>
    <definedName name="TUZVO_vKEN_aiDOK" localSheetId="3">#REF!</definedName>
    <definedName name="TUZVO_vKEN_aiDOK" localSheetId="0">#REF!</definedName>
    <definedName name="TUZVO_vKEN_aiDOK">#REF!</definedName>
    <definedName name="TUZVO_vKEN_bKA" localSheetId="2">#REF!</definedName>
    <definedName name="TUZVO_vKEN_bKA" localSheetId="4">#REF!</definedName>
    <definedName name="TUZVO_vKEN_bKA" localSheetId="5">#REF!</definedName>
    <definedName name="TUZVO_vKEN_bKA" localSheetId="3">#REF!</definedName>
    <definedName name="TUZVO_vKEN_bKA" localSheetId="0">#REF!</definedName>
    <definedName name="TUZVO_vKEN_bKA">#REF!</definedName>
    <definedName name="TUZVO_vKEN_bKA_bDOK" localSheetId="2">#REF!</definedName>
    <definedName name="TUZVO_vKEN_bKA_bDOK" localSheetId="4">#REF!</definedName>
    <definedName name="TUZVO_vKEN_bKA_bDOK" localSheetId="5">#REF!</definedName>
    <definedName name="TUZVO_vKEN_bKA_bDOK" localSheetId="3">#REF!</definedName>
    <definedName name="TUZVO_vKEN_bKA_bDOK" localSheetId="0">#REF!</definedName>
    <definedName name="TUZVO_vKEN_bKA_bDOK">#REF!</definedName>
    <definedName name="TUZVO_vKEN_bKA_PDS" localSheetId="2">#REF!</definedName>
    <definedName name="TUZVO_vKEN_bKA_PDS" localSheetId="4">#REF!</definedName>
    <definedName name="TUZVO_vKEN_bKA_PDS" localSheetId="5">#REF!</definedName>
    <definedName name="TUZVO_vKEN_bKA_PDS" localSheetId="3">#REF!</definedName>
    <definedName name="TUZVO_vKEN_bKA_PDS" localSheetId="0">#REF!</definedName>
    <definedName name="TUZVO_vKEN_bKA_PDS">#REF!</definedName>
    <definedName name="TUZVO_vKEN_sKA" localSheetId="2">#REF!</definedName>
    <definedName name="TUZVO_vKEN_sKA" localSheetId="4">#REF!</definedName>
    <definedName name="TUZVO_vKEN_sKA" localSheetId="5">#REF!</definedName>
    <definedName name="TUZVO_vKEN_sKA" localSheetId="3">#REF!</definedName>
    <definedName name="TUZVO_vKEN_sKA" localSheetId="0">#REF!</definedName>
    <definedName name="TUZVO_vKEN_sKA">#REF!</definedName>
    <definedName name="TUZVO_vKEN_sKA_bDOK" localSheetId="2">#REF!</definedName>
    <definedName name="TUZVO_vKEN_sKA_bDOK" localSheetId="4">#REF!</definedName>
    <definedName name="TUZVO_vKEN_sKA_bDOK" localSheetId="5">#REF!</definedName>
    <definedName name="TUZVO_vKEN_sKA_bDOK" localSheetId="3">#REF!</definedName>
    <definedName name="TUZVO_vKEN_sKA_bDOK" localSheetId="0">#REF!</definedName>
    <definedName name="TUZVO_vKEN_sKA_bDOK">#REF!</definedName>
    <definedName name="TUZVO_vKEN_sKA_PDS" localSheetId="2">#REF!</definedName>
    <definedName name="TUZVO_vKEN_sKA_PDS" localSheetId="4">#REF!</definedName>
    <definedName name="TUZVO_vKEN_sKA_PDS" localSheetId="5">#REF!</definedName>
    <definedName name="TUZVO_vKEN_sKA_PDS" localSheetId="3">#REF!</definedName>
    <definedName name="TUZVO_vKEN_sKA_PDS" localSheetId="0">#REF!</definedName>
    <definedName name="TUZVO_vKEN_sKA_PDS">#REF!</definedName>
    <definedName name="TUZVO_vKPN_aiDOK" localSheetId="2">#REF!</definedName>
    <definedName name="TUZVO_vKPN_aiDOK" localSheetId="4">#REF!</definedName>
    <definedName name="TUZVO_vKPN_aiDOK" localSheetId="5">#REF!</definedName>
    <definedName name="TUZVO_vKPN_aiDOK" localSheetId="3">#REF!</definedName>
    <definedName name="TUZVO_vKPN_aiDOK" localSheetId="0">#REF!</definedName>
    <definedName name="TUZVO_vKPN_aiDOK">#REF!</definedName>
    <definedName name="TUZVO_vKPN_bKA" localSheetId="2">#REF!</definedName>
    <definedName name="TUZVO_vKPN_bKA" localSheetId="4">#REF!</definedName>
    <definedName name="TUZVO_vKPN_bKA" localSheetId="5">#REF!</definedName>
    <definedName name="TUZVO_vKPN_bKA" localSheetId="3">#REF!</definedName>
    <definedName name="TUZVO_vKPN_bKA" localSheetId="0">#REF!</definedName>
    <definedName name="TUZVO_vKPN_bKA">#REF!</definedName>
    <definedName name="TUZVO_vKPN_bKA_bDOK" localSheetId="2">#REF!</definedName>
    <definedName name="TUZVO_vKPN_bKA_bDOK" localSheetId="4">#REF!</definedName>
    <definedName name="TUZVO_vKPN_bKA_bDOK" localSheetId="5">#REF!</definedName>
    <definedName name="TUZVO_vKPN_bKA_bDOK" localSheetId="3">#REF!</definedName>
    <definedName name="TUZVO_vKPN_bKA_bDOK" localSheetId="0">#REF!</definedName>
    <definedName name="TUZVO_vKPN_bKA_bDOK">#REF!</definedName>
    <definedName name="TUZVO_vKPN_bKA_PDS" localSheetId="2">#REF!</definedName>
    <definedName name="TUZVO_vKPN_bKA_PDS" localSheetId="4">#REF!</definedName>
    <definedName name="TUZVO_vKPN_bKA_PDS" localSheetId="5">#REF!</definedName>
    <definedName name="TUZVO_vKPN_bKA_PDS" localSheetId="3">#REF!</definedName>
    <definedName name="TUZVO_vKPN_bKA_PDS" localSheetId="0">#REF!</definedName>
    <definedName name="TUZVO_vKPN_bKA_PDS">#REF!</definedName>
    <definedName name="TUZVO_vKPN_sKA" localSheetId="2">#REF!</definedName>
    <definedName name="TUZVO_vKPN_sKA" localSheetId="4">#REF!</definedName>
    <definedName name="TUZVO_vKPN_sKA" localSheetId="5">#REF!</definedName>
    <definedName name="TUZVO_vKPN_sKA" localSheetId="3">#REF!</definedName>
    <definedName name="TUZVO_vKPN_sKA" localSheetId="0">#REF!</definedName>
    <definedName name="TUZVO_vKPN_sKA">#REF!</definedName>
    <definedName name="TUZVO_vKPN_sKA_bDOK" localSheetId="2">#REF!</definedName>
    <definedName name="TUZVO_vKPN_sKA_bDOK" localSheetId="4">#REF!</definedName>
    <definedName name="TUZVO_vKPN_sKA_bDOK" localSheetId="5">#REF!</definedName>
    <definedName name="TUZVO_vKPN_sKA_bDOK" localSheetId="3">#REF!</definedName>
    <definedName name="TUZVO_vKPN_sKA_bDOK" localSheetId="0">#REF!</definedName>
    <definedName name="TUZVO_vKPN_sKA_bDOK">#REF!</definedName>
    <definedName name="TUZVO_vKPN_sKA_PDS" localSheetId="2">#REF!</definedName>
    <definedName name="TUZVO_vKPN_sKA_PDS" localSheetId="4">#REF!</definedName>
    <definedName name="TUZVO_vKPN_sKA_PDS" localSheetId="5">#REF!</definedName>
    <definedName name="TUZVO_vKPN_sKA_PDS" localSheetId="3">#REF!</definedName>
    <definedName name="TUZVO_vKPN_sKA_PDS" localSheetId="0">#REF!</definedName>
    <definedName name="TUZVO_vKPN_sKA_PDS">#REF!</definedName>
    <definedName name="TVU_paiDOK2000" localSheetId="2">#REF!</definedName>
    <definedName name="TVU_paiDOK2000" localSheetId="4">#REF!</definedName>
    <definedName name="TVU_paiDOK2000" localSheetId="5">#REF!</definedName>
    <definedName name="TVU_paiDOK2000" localSheetId="3">#REF!</definedName>
    <definedName name="TVU_paiDOK2000" localSheetId="0">#REF!</definedName>
    <definedName name="TVU_paiDOK2000">#REF!</definedName>
    <definedName name="TVU_pD2001_DS_bKA" localSheetId="2">#REF!</definedName>
    <definedName name="TVU_pD2001_DS_bKA" localSheetId="4">#REF!</definedName>
    <definedName name="TVU_pD2001_DS_bKA" localSheetId="5">#REF!</definedName>
    <definedName name="TVU_pD2001_DS_bKA" localSheetId="3">#REF!</definedName>
    <definedName name="TVU_pD2001_DS_bKA" localSheetId="0">#REF!</definedName>
    <definedName name="TVU_pD2001_DS_bKA">#REF!</definedName>
    <definedName name="TVU_pP2000_DS_bKA" localSheetId="2">#REF!</definedName>
    <definedName name="TVU_pP2000_DS_bKA" localSheetId="4">#REF!</definedName>
    <definedName name="TVU_pP2000_DS_bKA" localSheetId="5">#REF!</definedName>
    <definedName name="TVU_pP2000_DS_bKA" localSheetId="3">#REF!</definedName>
    <definedName name="TVU_pP2000_DS_bKA" localSheetId="0">#REF!</definedName>
    <definedName name="TVU_pP2000_DS_bKA">#REF!</definedName>
    <definedName name="TVU_pP2001_DS_bKA" localSheetId="2">#REF!</definedName>
    <definedName name="TVU_pP2001_DS_bKA" localSheetId="4">#REF!</definedName>
    <definedName name="TVU_pP2001_DS_bKA" localSheetId="5">#REF!</definedName>
    <definedName name="TVU_pP2001_DS_bKA" localSheetId="3">#REF!</definedName>
    <definedName name="TVU_pP2001_DS_bKA" localSheetId="0">#REF!</definedName>
    <definedName name="TVU_pP2001_DS_bKA">#REF!</definedName>
    <definedName name="TVU_pP2001_DS_sKA" localSheetId="2">#REF!</definedName>
    <definedName name="TVU_pP2001_DS_sKA" localSheetId="4">#REF!</definedName>
    <definedName name="TVU_pP2001_DS_sKA" localSheetId="5">#REF!</definedName>
    <definedName name="TVU_pP2001_DS_sKA" localSheetId="3">#REF!</definedName>
    <definedName name="TVU_pP2001_DS_sKA" localSheetId="0">#REF!</definedName>
    <definedName name="TVU_pP2001_DS_sKA">#REF!</definedName>
    <definedName name="TVU_ppa2000_bDOK" localSheetId="2">#REF!</definedName>
    <definedName name="TVU_ppa2000_bDOK" localSheetId="4">#REF!</definedName>
    <definedName name="TVU_ppa2000_bDOK" localSheetId="5">#REF!</definedName>
    <definedName name="TVU_ppa2000_bDOK" localSheetId="3">#REF!</definedName>
    <definedName name="TVU_ppa2000_bDOK" localSheetId="0">#REF!</definedName>
    <definedName name="TVU_ppa2000_bDOK">#REF!</definedName>
    <definedName name="TVU_pps_bKA" localSheetId="2">#REF!</definedName>
    <definedName name="TVU_pps_bKA" localSheetId="4">#REF!</definedName>
    <definedName name="TVU_pps_bKA" localSheetId="5">#REF!</definedName>
    <definedName name="TVU_pps_bKA" localSheetId="3">#REF!</definedName>
    <definedName name="TVU_pps_bKA" localSheetId="0">#REF!</definedName>
    <definedName name="TVU_pps_bKA">#REF!</definedName>
    <definedName name="TVU_pps_bKA_bDOK" localSheetId="2">#REF!</definedName>
    <definedName name="TVU_pps_bKA_bDOK" localSheetId="4">#REF!</definedName>
    <definedName name="TVU_pps_bKA_bDOK" localSheetId="5">#REF!</definedName>
    <definedName name="TVU_pps_bKA_bDOK" localSheetId="3">#REF!</definedName>
    <definedName name="TVU_pps_bKA_bDOK" localSheetId="0">#REF!</definedName>
    <definedName name="TVU_pps_bKA_bDOK">#REF!</definedName>
    <definedName name="TVU_pps_sKA" localSheetId="2">#REF!</definedName>
    <definedName name="TVU_pps_sKA" localSheetId="4">#REF!</definedName>
    <definedName name="TVU_pps_sKA" localSheetId="5">#REF!</definedName>
    <definedName name="TVU_pps_sKA" localSheetId="3">#REF!</definedName>
    <definedName name="TVU_pps_sKA" localSheetId="0">#REF!</definedName>
    <definedName name="TVU_pps_sKA">#REF!</definedName>
    <definedName name="TVU_pps_sKA_bDOK" localSheetId="2">#REF!</definedName>
    <definedName name="TVU_pps_sKA_bDOK" localSheetId="4">#REF!</definedName>
    <definedName name="TVU_pps_sKA_bDOK" localSheetId="5">#REF!</definedName>
    <definedName name="TVU_pps_sKA_bDOK" localSheetId="3">#REF!</definedName>
    <definedName name="TVU_pps_sKA_bDOK" localSheetId="0">#REF!</definedName>
    <definedName name="TVU_pps_sKA_bDOK">#REF!</definedName>
    <definedName name="TVU_vKEN_aiDOK" localSheetId="2">#REF!</definedName>
    <definedName name="TVU_vKEN_aiDOK" localSheetId="4">#REF!</definedName>
    <definedName name="TVU_vKEN_aiDOK" localSheetId="5">#REF!</definedName>
    <definedName name="TVU_vKEN_aiDOK" localSheetId="3">#REF!</definedName>
    <definedName name="TVU_vKEN_aiDOK" localSheetId="0">#REF!</definedName>
    <definedName name="TVU_vKEN_aiDOK">#REF!</definedName>
    <definedName name="TVU_vKEN_bKA" localSheetId="2">#REF!</definedName>
    <definedName name="TVU_vKEN_bKA" localSheetId="4">#REF!</definedName>
    <definedName name="TVU_vKEN_bKA" localSheetId="5">#REF!</definedName>
    <definedName name="TVU_vKEN_bKA" localSheetId="3">#REF!</definedName>
    <definedName name="TVU_vKEN_bKA" localSheetId="0">#REF!</definedName>
    <definedName name="TVU_vKEN_bKA">#REF!</definedName>
    <definedName name="TVU_vKEN_bKA_bDOK" localSheetId="2">#REF!</definedName>
    <definedName name="TVU_vKEN_bKA_bDOK" localSheetId="4">#REF!</definedName>
    <definedName name="TVU_vKEN_bKA_bDOK" localSheetId="5">#REF!</definedName>
    <definedName name="TVU_vKEN_bKA_bDOK" localSheetId="3">#REF!</definedName>
    <definedName name="TVU_vKEN_bKA_bDOK" localSheetId="0">#REF!</definedName>
    <definedName name="TVU_vKEN_bKA_bDOK">#REF!</definedName>
    <definedName name="TVU_vKEN_bKA_PDS" localSheetId="2">#REF!</definedName>
    <definedName name="TVU_vKEN_bKA_PDS" localSheetId="4">#REF!</definedName>
    <definedName name="TVU_vKEN_bKA_PDS" localSheetId="5">#REF!</definedName>
    <definedName name="TVU_vKEN_bKA_PDS" localSheetId="3">#REF!</definedName>
    <definedName name="TVU_vKEN_bKA_PDS" localSheetId="0">#REF!</definedName>
    <definedName name="TVU_vKEN_bKA_PDS">#REF!</definedName>
    <definedName name="TVU_vKEN_sKA" localSheetId="2">#REF!</definedName>
    <definedName name="TVU_vKEN_sKA" localSheetId="4">#REF!</definedName>
    <definedName name="TVU_vKEN_sKA" localSheetId="5">#REF!</definedName>
    <definedName name="TVU_vKEN_sKA" localSheetId="3">#REF!</definedName>
    <definedName name="TVU_vKEN_sKA" localSheetId="0">#REF!</definedName>
    <definedName name="TVU_vKEN_sKA">#REF!</definedName>
    <definedName name="TVU_vKEN_sKA_bDOK" localSheetId="2">#REF!</definedName>
    <definedName name="TVU_vKEN_sKA_bDOK" localSheetId="4">#REF!</definedName>
    <definedName name="TVU_vKEN_sKA_bDOK" localSheetId="5">#REF!</definedName>
    <definedName name="TVU_vKEN_sKA_bDOK" localSheetId="3">#REF!</definedName>
    <definedName name="TVU_vKEN_sKA_bDOK" localSheetId="0">#REF!</definedName>
    <definedName name="TVU_vKEN_sKA_bDOK">#REF!</definedName>
    <definedName name="TVU_vKEN_sKA_PDS" localSheetId="2">#REF!</definedName>
    <definedName name="TVU_vKEN_sKA_PDS" localSheetId="4">#REF!</definedName>
    <definedName name="TVU_vKEN_sKA_PDS" localSheetId="5">#REF!</definedName>
    <definedName name="TVU_vKEN_sKA_PDS" localSheetId="3">#REF!</definedName>
    <definedName name="TVU_vKEN_sKA_PDS" localSheetId="0">#REF!</definedName>
    <definedName name="TVU_vKEN_sKA_PDS">#REF!</definedName>
    <definedName name="TVU_vKPN_aiDOK" localSheetId="2">#REF!</definedName>
    <definedName name="TVU_vKPN_aiDOK" localSheetId="4">#REF!</definedName>
    <definedName name="TVU_vKPN_aiDOK" localSheetId="5">#REF!</definedName>
    <definedName name="TVU_vKPN_aiDOK" localSheetId="3">#REF!</definedName>
    <definedName name="TVU_vKPN_aiDOK" localSheetId="0">#REF!</definedName>
    <definedName name="TVU_vKPN_aiDOK">#REF!</definedName>
    <definedName name="TVU_vKPN_bKA" localSheetId="2">#REF!</definedName>
    <definedName name="TVU_vKPN_bKA" localSheetId="4">#REF!</definedName>
    <definedName name="TVU_vKPN_bKA" localSheetId="5">#REF!</definedName>
    <definedName name="TVU_vKPN_bKA" localSheetId="3">#REF!</definedName>
    <definedName name="TVU_vKPN_bKA" localSheetId="0">#REF!</definedName>
    <definedName name="TVU_vKPN_bKA">#REF!</definedName>
    <definedName name="TVU_vKPN_bKA_bDOK" localSheetId="2">#REF!</definedName>
    <definedName name="TVU_vKPN_bKA_bDOK" localSheetId="4">#REF!</definedName>
    <definedName name="TVU_vKPN_bKA_bDOK" localSheetId="5">#REF!</definedName>
    <definedName name="TVU_vKPN_bKA_bDOK" localSheetId="3">#REF!</definedName>
    <definedName name="TVU_vKPN_bKA_bDOK" localSheetId="0">#REF!</definedName>
    <definedName name="TVU_vKPN_bKA_bDOK">#REF!</definedName>
    <definedName name="TVU_vKPN_bKA_PDS" localSheetId="2">#REF!</definedName>
    <definedName name="TVU_vKPN_bKA_PDS" localSheetId="4">#REF!</definedName>
    <definedName name="TVU_vKPN_bKA_PDS" localSheetId="5">#REF!</definedName>
    <definedName name="TVU_vKPN_bKA_PDS" localSheetId="3">#REF!</definedName>
    <definedName name="TVU_vKPN_bKA_PDS" localSheetId="0">#REF!</definedName>
    <definedName name="TVU_vKPN_bKA_PDS">#REF!</definedName>
    <definedName name="TVU_vKPN_sKA" localSheetId="2">#REF!</definedName>
    <definedName name="TVU_vKPN_sKA" localSheetId="4">#REF!</definedName>
    <definedName name="TVU_vKPN_sKA" localSheetId="5">#REF!</definedName>
    <definedName name="TVU_vKPN_sKA" localSheetId="3">#REF!</definedName>
    <definedName name="TVU_vKPN_sKA" localSheetId="0">#REF!</definedName>
    <definedName name="TVU_vKPN_sKA">#REF!</definedName>
    <definedName name="TVU_vKPN_sKA_bDOK" localSheetId="2">#REF!</definedName>
    <definedName name="TVU_vKPN_sKA_bDOK" localSheetId="4">#REF!</definedName>
    <definedName name="TVU_vKPN_sKA_bDOK" localSheetId="5">#REF!</definedName>
    <definedName name="TVU_vKPN_sKA_bDOK" localSheetId="3">#REF!</definedName>
    <definedName name="TVU_vKPN_sKA_bDOK" localSheetId="0">#REF!</definedName>
    <definedName name="TVU_vKPN_sKA_bDOK">#REF!</definedName>
    <definedName name="TVU_vKPN_sKA_PDS" localSheetId="2">#REF!</definedName>
    <definedName name="TVU_vKPN_sKA_PDS" localSheetId="4">#REF!</definedName>
    <definedName name="TVU_vKPN_sKA_PDS" localSheetId="5">#REF!</definedName>
    <definedName name="TVU_vKPN_sKA_PDS" localSheetId="3">#REF!</definedName>
    <definedName name="TVU_vKPN_sKA_PDS" localSheetId="0">#REF!</definedName>
    <definedName name="TVU_vKPN_sKA_PDS">#REF!</definedName>
    <definedName name="Ua" localSheetId="2">#REF!</definedName>
    <definedName name="Ua" localSheetId="4">#REF!</definedName>
    <definedName name="Ua" localSheetId="5">#REF!</definedName>
    <definedName name="Ua" localSheetId="3">#REF!</definedName>
    <definedName name="Ua">#REF!</definedName>
    <definedName name="Uc" localSheetId="2">#REF!</definedName>
    <definedName name="Uc" localSheetId="4">#REF!</definedName>
    <definedName name="Uc" localSheetId="5">#REF!</definedName>
    <definedName name="Uc" localSheetId="3">#REF!</definedName>
    <definedName name="Uc">#REF!</definedName>
    <definedName name="UCM_paiDOK2000" localSheetId="2">#REF!</definedName>
    <definedName name="UCM_paiDOK2000" localSheetId="4">#REF!</definedName>
    <definedName name="UCM_paiDOK2000" localSheetId="5">#REF!</definedName>
    <definedName name="UCM_paiDOK2000" localSheetId="3">#REF!</definedName>
    <definedName name="UCM_paiDOK2000" localSheetId="0">#REF!</definedName>
    <definedName name="UCM_paiDOK2000">#REF!</definedName>
    <definedName name="UCM_pD2001_DS_bKA" localSheetId="2">#REF!</definedName>
    <definedName name="UCM_pD2001_DS_bKA" localSheetId="4">#REF!</definedName>
    <definedName name="UCM_pD2001_DS_bKA" localSheetId="5">#REF!</definedName>
    <definedName name="UCM_pD2001_DS_bKA" localSheetId="3">#REF!</definedName>
    <definedName name="UCM_pD2001_DS_bKA" localSheetId="0">#REF!</definedName>
    <definedName name="UCM_pD2001_DS_bKA">#REF!</definedName>
    <definedName name="UCM_pP2000_DS_bKA" localSheetId="2">#REF!</definedName>
    <definedName name="UCM_pP2000_DS_bKA" localSheetId="4">#REF!</definedName>
    <definedName name="UCM_pP2000_DS_bKA" localSheetId="5">#REF!</definedName>
    <definedName name="UCM_pP2000_DS_bKA" localSheetId="3">#REF!</definedName>
    <definedName name="UCM_pP2000_DS_bKA" localSheetId="0">#REF!</definedName>
    <definedName name="UCM_pP2000_DS_bKA">#REF!</definedName>
    <definedName name="UCM_pP2001_DS_bKA" localSheetId="2">#REF!</definedName>
    <definedName name="UCM_pP2001_DS_bKA" localSheetId="4">#REF!</definedName>
    <definedName name="UCM_pP2001_DS_bKA" localSheetId="5">#REF!</definedName>
    <definedName name="UCM_pP2001_DS_bKA" localSheetId="3">#REF!</definedName>
    <definedName name="UCM_pP2001_DS_bKA" localSheetId="0">#REF!</definedName>
    <definedName name="UCM_pP2001_DS_bKA">#REF!</definedName>
    <definedName name="UCM_pP2001_DS_sKA" localSheetId="2">#REF!</definedName>
    <definedName name="UCM_pP2001_DS_sKA" localSheetId="4">#REF!</definedName>
    <definedName name="UCM_pP2001_DS_sKA" localSheetId="5">#REF!</definedName>
    <definedName name="UCM_pP2001_DS_sKA" localSheetId="3">#REF!</definedName>
    <definedName name="UCM_pP2001_DS_sKA" localSheetId="0">#REF!</definedName>
    <definedName name="UCM_pP2001_DS_sKA">#REF!</definedName>
    <definedName name="UCM_ppa2000_bDOK" localSheetId="2">#REF!</definedName>
    <definedName name="UCM_ppa2000_bDOK" localSheetId="4">#REF!</definedName>
    <definedName name="UCM_ppa2000_bDOK" localSheetId="5">#REF!</definedName>
    <definedName name="UCM_ppa2000_bDOK" localSheetId="3">#REF!</definedName>
    <definedName name="UCM_ppa2000_bDOK" localSheetId="0">#REF!</definedName>
    <definedName name="UCM_ppa2000_bDOK">#REF!</definedName>
    <definedName name="UCM_pps_bKA" localSheetId="2">#REF!</definedName>
    <definedName name="UCM_pps_bKA" localSheetId="4">#REF!</definedName>
    <definedName name="UCM_pps_bKA" localSheetId="5">#REF!</definedName>
    <definedName name="UCM_pps_bKA" localSheetId="3">#REF!</definedName>
    <definedName name="UCM_pps_bKA" localSheetId="0">#REF!</definedName>
    <definedName name="UCM_pps_bKA">#REF!</definedName>
    <definedName name="UCM_pps_bKA_bDOK" localSheetId="2">#REF!</definedName>
    <definedName name="UCM_pps_bKA_bDOK" localSheetId="4">#REF!</definedName>
    <definedName name="UCM_pps_bKA_bDOK" localSheetId="5">#REF!</definedName>
    <definedName name="UCM_pps_bKA_bDOK" localSheetId="3">#REF!</definedName>
    <definedName name="UCM_pps_bKA_bDOK" localSheetId="0">#REF!</definedName>
    <definedName name="UCM_pps_bKA_bDOK">#REF!</definedName>
    <definedName name="UCM_pps_sKA" localSheetId="2">#REF!</definedName>
    <definedName name="UCM_pps_sKA" localSheetId="4">#REF!</definedName>
    <definedName name="UCM_pps_sKA" localSheetId="5">#REF!</definedName>
    <definedName name="UCM_pps_sKA" localSheetId="3">#REF!</definedName>
    <definedName name="UCM_pps_sKA" localSheetId="0">#REF!</definedName>
    <definedName name="UCM_pps_sKA">#REF!</definedName>
    <definedName name="UCM_pps_sKA_bDOK" localSheetId="2">#REF!</definedName>
    <definedName name="UCM_pps_sKA_bDOK" localSheetId="4">#REF!</definedName>
    <definedName name="UCM_pps_sKA_bDOK" localSheetId="5">#REF!</definedName>
    <definedName name="UCM_pps_sKA_bDOK" localSheetId="3">#REF!</definedName>
    <definedName name="UCM_pps_sKA_bDOK" localSheetId="0">#REF!</definedName>
    <definedName name="UCM_pps_sKA_bDOK">#REF!</definedName>
    <definedName name="UCM_vKEN_aiDOK" localSheetId="2">#REF!</definedName>
    <definedName name="UCM_vKEN_aiDOK" localSheetId="4">#REF!</definedName>
    <definedName name="UCM_vKEN_aiDOK" localSheetId="5">#REF!</definedName>
    <definedName name="UCM_vKEN_aiDOK" localSheetId="3">#REF!</definedName>
    <definedName name="UCM_vKEN_aiDOK" localSheetId="0">#REF!</definedName>
    <definedName name="UCM_vKEN_aiDOK">#REF!</definedName>
    <definedName name="UCM_vKEN_bKA" localSheetId="2">#REF!</definedName>
    <definedName name="UCM_vKEN_bKA" localSheetId="4">#REF!</definedName>
    <definedName name="UCM_vKEN_bKA" localSheetId="5">#REF!</definedName>
    <definedName name="UCM_vKEN_bKA" localSheetId="3">#REF!</definedName>
    <definedName name="UCM_vKEN_bKA" localSheetId="0">#REF!</definedName>
    <definedName name="UCM_vKEN_bKA">#REF!</definedName>
    <definedName name="UCM_vKEN_bKA_bDOK" localSheetId="2">#REF!</definedName>
    <definedName name="UCM_vKEN_bKA_bDOK" localSheetId="4">#REF!</definedName>
    <definedName name="UCM_vKEN_bKA_bDOK" localSheetId="5">#REF!</definedName>
    <definedName name="UCM_vKEN_bKA_bDOK" localSheetId="3">#REF!</definedName>
    <definedName name="UCM_vKEN_bKA_bDOK" localSheetId="0">#REF!</definedName>
    <definedName name="UCM_vKEN_bKA_bDOK">#REF!</definedName>
    <definedName name="UCM_vKEN_bKA_PDS" localSheetId="2">#REF!</definedName>
    <definedName name="UCM_vKEN_bKA_PDS" localSheetId="4">#REF!</definedName>
    <definedName name="UCM_vKEN_bKA_PDS" localSheetId="5">#REF!</definedName>
    <definedName name="UCM_vKEN_bKA_PDS" localSheetId="3">#REF!</definedName>
    <definedName name="UCM_vKEN_bKA_PDS" localSheetId="0">#REF!</definedName>
    <definedName name="UCM_vKEN_bKA_PDS">#REF!</definedName>
    <definedName name="UCM_vKEN_sKA" localSheetId="2">#REF!</definedName>
    <definedName name="UCM_vKEN_sKA" localSheetId="4">#REF!</definedName>
    <definedName name="UCM_vKEN_sKA" localSheetId="5">#REF!</definedName>
    <definedName name="UCM_vKEN_sKA" localSheetId="3">#REF!</definedName>
    <definedName name="UCM_vKEN_sKA" localSheetId="0">#REF!</definedName>
    <definedName name="UCM_vKEN_sKA">#REF!</definedName>
    <definedName name="UCM_vKEN_sKA_bDOK" localSheetId="2">#REF!</definedName>
    <definedName name="UCM_vKEN_sKA_bDOK" localSheetId="4">#REF!</definedName>
    <definedName name="UCM_vKEN_sKA_bDOK" localSheetId="5">#REF!</definedName>
    <definedName name="UCM_vKEN_sKA_bDOK" localSheetId="3">#REF!</definedName>
    <definedName name="UCM_vKEN_sKA_bDOK" localSheetId="0">#REF!</definedName>
    <definedName name="UCM_vKEN_sKA_bDOK">#REF!</definedName>
    <definedName name="UCM_vKEN_sKA_PDS" localSheetId="2">#REF!</definedName>
    <definedName name="UCM_vKEN_sKA_PDS" localSheetId="4">#REF!</definedName>
    <definedName name="UCM_vKEN_sKA_PDS" localSheetId="5">#REF!</definedName>
    <definedName name="UCM_vKEN_sKA_PDS" localSheetId="3">#REF!</definedName>
    <definedName name="UCM_vKEN_sKA_PDS" localSheetId="0">#REF!</definedName>
    <definedName name="UCM_vKEN_sKA_PDS">#REF!</definedName>
    <definedName name="UCM_vKPN_aiDOK" localSheetId="2">#REF!</definedName>
    <definedName name="UCM_vKPN_aiDOK" localSheetId="4">#REF!</definedName>
    <definedName name="UCM_vKPN_aiDOK" localSheetId="5">#REF!</definedName>
    <definedName name="UCM_vKPN_aiDOK" localSheetId="3">#REF!</definedName>
    <definedName name="UCM_vKPN_aiDOK" localSheetId="0">#REF!</definedName>
    <definedName name="UCM_vKPN_aiDOK">#REF!</definedName>
    <definedName name="UCM_vKPN_bKA" localSheetId="2">#REF!</definedName>
    <definedName name="UCM_vKPN_bKA" localSheetId="4">#REF!</definedName>
    <definedName name="UCM_vKPN_bKA" localSheetId="5">#REF!</definedName>
    <definedName name="UCM_vKPN_bKA" localSheetId="3">#REF!</definedName>
    <definedName name="UCM_vKPN_bKA" localSheetId="0">#REF!</definedName>
    <definedName name="UCM_vKPN_bKA">#REF!</definedName>
    <definedName name="UCM_vKPN_bKA_bDOK" localSheetId="2">#REF!</definedName>
    <definedName name="UCM_vKPN_bKA_bDOK" localSheetId="4">#REF!</definedName>
    <definedName name="UCM_vKPN_bKA_bDOK" localSheetId="5">#REF!</definedName>
    <definedName name="UCM_vKPN_bKA_bDOK" localSheetId="3">#REF!</definedName>
    <definedName name="UCM_vKPN_bKA_bDOK" localSheetId="0">#REF!</definedName>
    <definedName name="UCM_vKPN_bKA_bDOK">#REF!</definedName>
    <definedName name="UCM_vKPN_bKA_PDS" localSheetId="2">#REF!</definedName>
    <definedName name="UCM_vKPN_bKA_PDS" localSheetId="4">#REF!</definedName>
    <definedName name="UCM_vKPN_bKA_PDS" localSheetId="5">#REF!</definedName>
    <definedName name="UCM_vKPN_bKA_PDS" localSheetId="3">#REF!</definedName>
    <definedName name="UCM_vKPN_bKA_PDS" localSheetId="0">#REF!</definedName>
    <definedName name="UCM_vKPN_bKA_PDS">#REF!</definedName>
    <definedName name="UCM_vKPN_sKA" localSheetId="2">#REF!</definedName>
    <definedName name="UCM_vKPN_sKA" localSheetId="4">#REF!</definedName>
    <definedName name="UCM_vKPN_sKA" localSheetId="5">#REF!</definedName>
    <definedName name="UCM_vKPN_sKA" localSheetId="3">#REF!</definedName>
    <definedName name="UCM_vKPN_sKA" localSheetId="0">#REF!</definedName>
    <definedName name="UCM_vKPN_sKA">#REF!</definedName>
    <definedName name="UCM_vKPN_sKA_bDOK" localSheetId="2">#REF!</definedName>
    <definedName name="UCM_vKPN_sKA_bDOK" localSheetId="4">#REF!</definedName>
    <definedName name="UCM_vKPN_sKA_bDOK" localSheetId="5">#REF!</definedName>
    <definedName name="UCM_vKPN_sKA_bDOK" localSheetId="3">#REF!</definedName>
    <definedName name="UCM_vKPN_sKA_bDOK" localSheetId="0">#REF!</definedName>
    <definedName name="UCM_vKPN_sKA_bDOK">#REF!</definedName>
    <definedName name="UCM_vKPN_sKA_PDS" localSheetId="2">#REF!</definedName>
    <definedName name="UCM_vKPN_sKA_PDS" localSheetId="4">#REF!</definedName>
    <definedName name="UCM_vKPN_sKA_PDS" localSheetId="5">#REF!</definedName>
    <definedName name="UCM_vKPN_sKA_PDS" localSheetId="3">#REF!</definedName>
    <definedName name="UCM_vKPN_sKA_PDS" localSheetId="0">#REF!</definedName>
    <definedName name="UCM_vKPN_sKA_PDS">#REF!</definedName>
    <definedName name="uči_dval" localSheetId="4">'[3]T3-vstupy'!$C$138</definedName>
    <definedName name="uči_dval" localSheetId="5">'[3]T3-vstupy'!$C$138</definedName>
    <definedName name="uči_dval" localSheetId="6">'[4]T3-vstupy'!$C$128</definedName>
    <definedName name="uči_dval">'[13]T3-vstupy'!$C$139</definedName>
    <definedName name="uči_neuči_val">'[4]T3-vstupy'!$C$141</definedName>
    <definedName name="uči_val" localSheetId="4">'[3]T3-vstupy'!$C$132</definedName>
    <definedName name="uči_val" localSheetId="5">'[3]T3-vstupy'!$C$132</definedName>
    <definedName name="uči_val">'[13]T3-vstupy'!$C$133</definedName>
    <definedName name="Ue" localSheetId="2">#REF!</definedName>
    <definedName name="Ue" localSheetId="4">#REF!</definedName>
    <definedName name="Ue" localSheetId="5">#REF!</definedName>
    <definedName name="Ue" localSheetId="3">#REF!</definedName>
    <definedName name="Ue">#REF!</definedName>
    <definedName name="Uj" localSheetId="2">#REF!</definedName>
    <definedName name="Uj" localSheetId="4">#REF!</definedName>
    <definedName name="Uj" localSheetId="5">#REF!</definedName>
    <definedName name="Uj" localSheetId="3">#REF!</definedName>
    <definedName name="Uj">#REF!</definedName>
    <definedName name="UK_paiDOK2000" localSheetId="2">#REF!</definedName>
    <definedName name="UK_paiDOK2000" localSheetId="4">#REF!</definedName>
    <definedName name="UK_paiDOK2000" localSheetId="5">#REF!</definedName>
    <definedName name="UK_paiDOK2000" localSheetId="3">#REF!</definedName>
    <definedName name="UK_paiDOK2000" localSheetId="0">#REF!</definedName>
    <definedName name="UK_paiDOK2000">#REF!</definedName>
    <definedName name="UK_pD2001_DS_bKA" localSheetId="2">#REF!</definedName>
    <definedName name="UK_pD2001_DS_bKA" localSheetId="4">#REF!</definedName>
    <definedName name="UK_pD2001_DS_bKA" localSheetId="5">#REF!</definedName>
    <definedName name="UK_pD2001_DS_bKA" localSheetId="3">#REF!</definedName>
    <definedName name="UK_pD2001_DS_bKA" localSheetId="0">#REF!</definedName>
    <definedName name="UK_pD2001_DS_bKA">#REF!</definedName>
    <definedName name="UK_pP2000_DS_bKA" localSheetId="2">#REF!</definedName>
    <definedName name="UK_pP2000_DS_bKA" localSheetId="4">#REF!</definedName>
    <definedName name="UK_pP2000_DS_bKA" localSheetId="5">#REF!</definedName>
    <definedName name="UK_pP2000_DS_bKA" localSheetId="3">#REF!</definedName>
    <definedName name="UK_pP2000_DS_bKA" localSheetId="0">#REF!</definedName>
    <definedName name="UK_pP2000_DS_bKA">#REF!</definedName>
    <definedName name="UK_pP2001_DS_bKA" localSheetId="2">#REF!</definedName>
    <definedName name="UK_pP2001_DS_bKA" localSheetId="4">#REF!</definedName>
    <definedName name="UK_pP2001_DS_bKA" localSheetId="5">#REF!</definedName>
    <definedName name="UK_pP2001_DS_bKA" localSheetId="3">#REF!</definedName>
    <definedName name="UK_pP2001_DS_bKA" localSheetId="0">#REF!</definedName>
    <definedName name="UK_pP2001_DS_bKA">#REF!</definedName>
    <definedName name="UK_pP2001_DS_sKA" localSheetId="2">#REF!</definedName>
    <definedName name="UK_pP2001_DS_sKA" localSheetId="4">#REF!</definedName>
    <definedName name="UK_pP2001_DS_sKA" localSheetId="5">#REF!</definedName>
    <definedName name="UK_pP2001_DS_sKA" localSheetId="3">#REF!</definedName>
    <definedName name="UK_pP2001_DS_sKA" localSheetId="0">#REF!</definedName>
    <definedName name="UK_pP2001_DS_sKA">#REF!</definedName>
    <definedName name="UK_ppa2000_bDOK" localSheetId="2">#REF!</definedName>
    <definedName name="UK_ppa2000_bDOK" localSheetId="4">#REF!</definedName>
    <definedName name="UK_ppa2000_bDOK" localSheetId="5">#REF!</definedName>
    <definedName name="UK_ppa2000_bDOK" localSheetId="3">#REF!</definedName>
    <definedName name="UK_ppa2000_bDOK" localSheetId="0">#REF!</definedName>
    <definedName name="UK_ppa2000_bDOK">#REF!</definedName>
    <definedName name="UK_pps_bKA" localSheetId="2">#REF!</definedName>
    <definedName name="UK_pps_bKA" localSheetId="4">#REF!</definedName>
    <definedName name="UK_pps_bKA" localSheetId="5">#REF!</definedName>
    <definedName name="UK_pps_bKA" localSheetId="3">#REF!</definedName>
    <definedName name="UK_pps_bKA" localSheetId="0">#REF!</definedName>
    <definedName name="UK_pps_bKA">#REF!</definedName>
    <definedName name="UK_pps_bKA_bDOK" localSheetId="2">#REF!</definedName>
    <definedName name="UK_pps_bKA_bDOK" localSheetId="4">#REF!</definedName>
    <definedName name="UK_pps_bKA_bDOK" localSheetId="5">#REF!</definedName>
    <definedName name="UK_pps_bKA_bDOK" localSheetId="3">#REF!</definedName>
    <definedName name="UK_pps_bKA_bDOK" localSheetId="0">#REF!</definedName>
    <definedName name="UK_pps_bKA_bDOK">#REF!</definedName>
    <definedName name="UK_pps_sKA" localSheetId="2">#REF!</definedName>
    <definedName name="UK_pps_sKA" localSheetId="4">#REF!</definedName>
    <definedName name="UK_pps_sKA" localSheetId="5">#REF!</definedName>
    <definedName name="UK_pps_sKA" localSheetId="3">#REF!</definedName>
    <definedName name="UK_pps_sKA" localSheetId="0">#REF!</definedName>
    <definedName name="UK_pps_sKA">#REF!</definedName>
    <definedName name="UK_pps_sKA_bDOK" localSheetId="2">#REF!</definedName>
    <definedName name="UK_pps_sKA_bDOK" localSheetId="4">#REF!</definedName>
    <definedName name="UK_pps_sKA_bDOK" localSheetId="5">#REF!</definedName>
    <definedName name="UK_pps_sKA_bDOK" localSheetId="3">#REF!</definedName>
    <definedName name="UK_pps_sKA_bDOK" localSheetId="0">#REF!</definedName>
    <definedName name="UK_pps_sKA_bDOK">#REF!</definedName>
    <definedName name="UK_vKEN_aiDOK" localSheetId="2">#REF!</definedName>
    <definedName name="UK_vKEN_aiDOK" localSheetId="4">#REF!</definedName>
    <definedName name="UK_vKEN_aiDOK" localSheetId="5">#REF!</definedName>
    <definedName name="UK_vKEN_aiDOK" localSheetId="3">#REF!</definedName>
    <definedName name="UK_vKEN_aiDOK" localSheetId="0">#REF!</definedName>
    <definedName name="UK_vKEN_aiDOK">#REF!</definedName>
    <definedName name="UK_vKEN_bKA" localSheetId="2">#REF!</definedName>
    <definedName name="UK_vKEN_bKA" localSheetId="4">#REF!</definedName>
    <definedName name="UK_vKEN_bKA" localSheetId="5">#REF!</definedName>
    <definedName name="UK_vKEN_bKA" localSheetId="3">#REF!</definedName>
    <definedName name="UK_vKEN_bKA" localSheetId="0">#REF!</definedName>
    <definedName name="UK_vKEN_bKA">#REF!</definedName>
    <definedName name="UK_vKEN_bKA_bDOK" localSheetId="2">#REF!</definedName>
    <definedName name="UK_vKEN_bKA_bDOK" localSheetId="4">#REF!</definedName>
    <definedName name="UK_vKEN_bKA_bDOK" localSheetId="5">#REF!</definedName>
    <definedName name="UK_vKEN_bKA_bDOK" localSheetId="3">#REF!</definedName>
    <definedName name="UK_vKEN_bKA_bDOK" localSheetId="0">#REF!</definedName>
    <definedName name="UK_vKEN_bKA_bDOK">#REF!</definedName>
    <definedName name="UK_vKEN_bKA_PDS" localSheetId="2">#REF!</definedName>
    <definedName name="UK_vKEN_bKA_PDS" localSheetId="4">#REF!</definedName>
    <definedName name="UK_vKEN_bKA_PDS" localSheetId="5">#REF!</definedName>
    <definedName name="UK_vKEN_bKA_PDS" localSheetId="3">#REF!</definedName>
    <definedName name="UK_vKEN_bKA_PDS" localSheetId="0">#REF!</definedName>
    <definedName name="UK_vKEN_bKA_PDS">#REF!</definedName>
    <definedName name="UK_vKEN_sKA" localSheetId="2">#REF!</definedName>
    <definedName name="UK_vKEN_sKA" localSheetId="4">#REF!</definedName>
    <definedName name="UK_vKEN_sKA" localSheetId="5">#REF!</definedName>
    <definedName name="UK_vKEN_sKA" localSheetId="3">#REF!</definedName>
    <definedName name="UK_vKEN_sKA" localSheetId="0">#REF!</definedName>
    <definedName name="UK_vKEN_sKA">#REF!</definedName>
    <definedName name="UK_vKEN_sKA_bDOK" localSheetId="2">#REF!</definedName>
    <definedName name="UK_vKEN_sKA_bDOK" localSheetId="4">#REF!</definedName>
    <definedName name="UK_vKEN_sKA_bDOK" localSheetId="5">#REF!</definedName>
    <definedName name="UK_vKEN_sKA_bDOK" localSheetId="3">#REF!</definedName>
    <definedName name="UK_vKEN_sKA_bDOK" localSheetId="0">#REF!</definedName>
    <definedName name="UK_vKEN_sKA_bDOK">#REF!</definedName>
    <definedName name="UK_vKEN_sKA_PDS" localSheetId="2">#REF!</definedName>
    <definedName name="UK_vKEN_sKA_PDS" localSheetId="4">#REF!</definedName>
    <definedName name="UK_vKEN_sKA_PDS" localSheetId="5">#REF!</definedName>
    <definedName name="UK_vKEN_sKA_PDS" localSheetId="3">#REF!</definedName>
    <definedName name="UK_vKEN_sKA_PDS" localSheetId="0">#REF!</definedName>
    <definedName name="UK_vKEN_sKA_PDS">#REF!</definedName>
    <definedName name="UK_vKPN_aiDOK" localSheetId="2">#REF!</definedName>
    <definedName name="UK_vKPN_aiDOK" localSheetId="4">#REF!</definedName>
    <definedName name="UK_vKPN_aiDOK" localSheetId="5">#REF!</definedName>
    <definedName name="UK_vKPN_aiDOK" localSheetId="3">#REF!</definedName>
    <definedName name="UK_vKPN_aiDOK" localSheetId="0">#REF!</definedName>
    <definedName name="UK_vKPN_aiDOK">#REF!</definedName>
    <definedName name="UK_vKPN_bKA" localSheetId="2">#REF!</definedName>
    <definedName name="UK_vKPN_bKA" localSheetId="4">#REF!</definedName>
    <definedName name="UK_vKPN_bKA" localSheetId="5">#REF!</definedName>
    <definedName name="UK_vKPN_bKA" localSheetId="3">#REF!</definedName>
    <definedName name="UK_vKPN_bKA" localSheetId="0">#REF!</definedName>
    <definedName name="UK_vKPN_bKA">#REF!</definedName>
    <definedName name="UK_vKPN_bKA_bDOK" localSheetId="2">#REF!</definedName>
    <definedName name="UK_vKPN_bKA_bDOK" localSheetId="4">#REF!</definedName>
    <definedName name="UK_vKPN_bKA_bDOK" localSheetId="5">#REF!</definedName>
    <definedName name="UK_vKPN_bKA_bDOK" localSheetId="3">#REF!</definedName>
    <definedName name="UK_vKPN_bKA_bDOK" localSheetId="0">#REF!</definedName>
    <definedName name="UK_vKPN_bKA_bDOK">#REF!</definedName>
    <definedName name="UK_vKPN_bKA_PDS" localSheetId="2">#REF!</definedName>
    <definedName name="UK_vKPN_bKA_PDS" localSheetId="4">#REF!</definedName>
    <definedName name="UK_vKPN_bKA_PDS" localSheetId="5">#REF!</definedName>
    <definedName name="UK_vKPN_bKA_PDS" localSheetId="3">#REF!</definedName>
    <definedName name="UK_vKPN_bKA_PDS" localSheetId="0">#REF!</definedName>
    <definedName name="UK_vKPN_bKA_PDS">#REF!</definedName>
    <definedName name="UK_vKPN_sKA" localSheetId="2">#REF!</definedName>
    <definedName name="UK_vKPN_sKA" localSheetId="4">#REF!</definedName>
    <definedName name="UK_vKPN_sKA" localSheetId="5">#REF!</definedName>
    <definedName name="UK_vKPN_sKA" localSheetId="3">#REF!</definedName>
    <definedName name="UK_vKPN_sKA" localSheetId="0">#REF!</definedName>
    <definedName name="UK_vKPN_sKA">#REF!</definedName>
    <definedName name="UK_vKPN_sKA_bDOK" localSheetId="2">#REF!</definedName>
    <definedName name="UK_vKPN_sKA_bDOK" localSheetId="4">#REF!</definedName>
    <definedName name="UK_vKPN_sKA_bDOK" localSheetId="5">#REF!</definedName>
    <definedName name="UK_vKPN_sKA_bDOK" localSheetId="3">#REF!</definedName>
    <definedName name="UK_vKPN_sKA_bDOK" localSheetId="0">#REF!</definedName>
    <definedName name="UK_vKPN_sKA_bDOK">#REF!</definedName>
    <definedName name="UK_vKPN_sKA_PDS" localSheetId="2">#REF!</definedName>
    <definedName name="UK_vKPN_sKA_PDS" localSheetId="4">#REF!</definedName>
    <definedName name="UK_vKPN_sKA_PDS" localSheetId="5">#REF!</definedName>
    <definedName name="UK_vKPN_sKA_PDS" localSheetId="3">#REF!</definedName>
    <definedName name="UK_vKPN_sKA_PDS" localSheetId="0">#REF!</definedName>
    <definedName name="UK_vKPN_sKA_PDS">#REF!</definedName>
    <definedName name="UKF_paiDOK2000" localSheetId="2">#REF!</definedName>
    <definedName name="UKF_paiDOK2000" localSheetId="4">#REF!</definedName>
    <definedName name="UKF_paiDOK2000" localSheetId="5">#REF!</definedName>
    <definedName name="UKF_paiDOK2000" localSheetId="3">#REF!</definedName>
    <definedName name="UKF_paiDOK2000" localSheetId="0">#REF!</definedName>
    <definedName name="UKF_paiDOK2000">#REF!</definedName>
    <definedName name="UKF_pD2001_DS_bKA" localSheetId="2">#REF!</definedName>
    <definedName name="UKF_pD2001_DS_bKA" localSheetId="4">#REF!</definedName>
    <definedName name="UKF_pD2001_DS_bKA" localSheetId="5">#REF!</definedName>
    <definedName name="UKF_pD2001_DS_bKA" localSheetId="3">#REF!</definedName>
    <definedName name="UKF_pD2001_DS_bKA" localSheetId="0">#REF!</definedName>
    <definedName name="UKF_pD2001_DS_bKA">#REF!</definedName>
    <definedName name="UKF_pP2000_DS_bKA" localSheetId="2">#REF!</definedName>
    <definedName name="UKF_pP2000_DS_bKA" localSheetId="4">#REF!</definedName>
    <definedName name="UKF_pP2000_DS_bKA" localSheetId="5">#REF!</definedName>
    <definedName name="UKF_pP2000_DS_bKA" localSheetId="3">#REF!</definedName>
    <definedName name="UKF_pP2000_DS_bKA" localSheetId="0">#REF!</definedName>
    <definedName name="UKF_pP2000_DS_bKA">#REF!</definedName>
    <definedName name="UKF_pP2001_DS_bKA" localSheetId="2">#REF!</definedName>
    <definedName name="UKF_pP2001_DS_bKA" localSheetId="4">#REF!</definedName>
    <definedName name="UKF_pP2001_DS_bKA" localSheetId="5">#REF!</definedName>
    <definedName name="UKF_pP2001_DS_bKA" localSheetId="3">#REF!</definedName>
    <definedName name="UKF_pP2001_DS_bKA" localSheetId="0">#REF!</definedName>
    <definedName name="UKF_pP2001_DS_bKA">#REF!</definedName>
    <definedName name="UKF_pP2001_DS_sKA" localSheetId="2">#REF!</definedName>
    <definedName name="UKF_pP2001_DS_sKA" localSheetId="4">#REF!</definedName>
    <definedName name="UKF_pP2001_DS_sKA" localSheetId="5">#REF!</definedName>
    <definedName name="UKF_pP2001_DS_sKA" localSheetId="3">#REF!</definedName>
    <definedName name="UKF_pP2001_DS_sKA" localSheetId="0">#REF!</definedName>
    <definedName name="UKF_pP2001_DS_sKA">#REF!</definedName>
    <definedName name="UKF_ppa2000_bDOK" localSheetId="2">#REF!</definedName>
    <definedName name="UKF_ppa2000_bDOK" localSheetId="4">#REF!</definedName>
    <definedName name="UKF_ppa2000_bDOK" localSheetId="5">#REF!</definedName>
    <definedName name="UKF_ppa2000_bDOK" localSheetId="3">#REF!</definedName>
    <definedName name="UKF_ppa2000_bDOK" localSheetId="0">#REF!</definedName>
    <definedName name="UKF_ppa2000_bDOK">#REF!</definedName>
    <definedName name="UKF_pps_bKA" localSheetId="2">#REF!</definedName>
    <definedName name="UKF_pps_bKA" localSheetId="4">#REF!</definedName>
    <definedName name="UKF_pps_bKA" localSheetId="5">#REF!</definedName>
    <definedName name="UKF_pps_bKA" localSheetId="3">#REF!</definedName>
    <definedName name="UKF_pps_bKA" localSheetId="0">#REF!</definedName>
    <definedName name="UKF_pps_bKA">#REF!</definedName>
    <definedName name="UKF_pps_bKA_bDOK" localSheetId="2">#REF!</definedName>
    <definedName name="UKF_pps_bKA_bDOK" localSheetId="4">#REF!</definedName>
    <definedName name="UKF_pps_bKA_bDOK" localSheetId="5">#REF!</definedName>
    <definedName name="UKF_pps_bKA_bDOK" localSheetId="3">#REF!</definedName>
    <definedName name="UKF_pps_bKA_bDOK" localSheetId="0">#REF!</definedName>
    <definedName name="UKF_pps_bKA_bDOK">#REF!</definedName>
    <definedName name="UKF_pps_sKA" localSheetId="2">#REF!</definedName>
    <definedName name="UKF_pps_sKA" localSheetId="4">#REF!</definedName>
    <definedName name="UKF_pps_sKA" localSheetId="5">#REF!</definedName>
    <definedName name="UKF_pps_sKA" localSheetId="3">#REF!</definedName>
    <definedName name="UKF_pps_sKA" localSheetId="0">#REF!</definedName>
    <definedName name="UKF_pps_sKA">#REF!</definedName>
    <definedName name="UKF_pps_sKA_bDOK" localSheetId="2">#REF!</definedName>
    <definedName name="UKF_pps_sKA_bDOK" localSheetId="4">#REF!</definedName>
    <definedName name="UKF_pps_sKA_bDOK" localSheetId="5">#REF!</definedName>
    <definedName name="UKF_pps_sKA_bDOK" localSheetId="3">#REF!</definedName>
    <definedName name="UKF_pps_sKA_bDOK" localSheetId="0">#REF!</definedName>
    <definedName name="UKF_pps_sKA_bDOK">#REF!</definedName>
    <definedName name="UKF_vKEN_aiDOK" localSheetId="2">#REF!</definedName>
    <definedName name="UKF_vKEN_aiDOK" localSheetId="4">#REF!</definedName>
    <definedName name="UKF_vKEN_aiDOK" localSheetId="5">#REF!</definedName>
    <definedName name="UKF_vKEN_aiDOK" localSheetId="3">#REF!</definedName>
    <definedName name="UKF_vKEN_aiDOK" localSheetId="0">#REF!</definedName>
    <definedName name="UKF_vKEN_aiDOK">#REF!</definedName>
    <definedName name="UKF_vKEN_bKA" localSheetId="2">#REF!</definedName>
    <definedName name="UKF_vKEN_bKA" localSheetId="4">#REF!</definedName>
    <definedName name="UKF_vKEN_bKA" localSheetId="5">#REF!</definedName>
    <definedName name="UKF_vKEN_bKA" localSheetId="3">#REF!</definedName>
    <definedName name="UKF_vKEN_bKA" localSheetId="0">#REF!</definedName>
    <definedName name="UKF_vKEN_bKA">#REF!</definedName>
    <definedName name="UKF_vKEN_bKA_bDOK" localSheetId="2">#REF!</definedName>
    <definedName name="UKF_vKEN_bKA_bDOK" localSheetId="4">#REF!</definedName>
    <definedName name="UKF_vKEN_bKA_bDOK" localSheetId="5">#REF!</definedName>
    <definedName name="UKF_vKEN_bKA_bDOK" localSheetId="3">#REF!</definedName>
    <definedName name="UKF_vKEN_bKA_bDOK" localSheetId="0">#REF!</definedName>
    <definedName name="UKF_vKEN_bKA_bDOK">#REF!</definedName>
    <definedName name="UKF_vKEN_bKA_PDS" localSheetId="2">#REF!</definedName>
    <definedName name="UKF_vKEN_bKA_PDS" localSheetId="4">#REF!</definedName>
    <definedName name="UKF_vKEN_bKA_PDS" localSheetId="5">#REF!</definedName>
    <definedName name="UKF_vKEN_bKA_PDS" localSheetId="3">#REF!</definedName>
    <definedName name="UKF_vKEN_bKA_PDS" localSheetId="0">#REF!</definedName>
    <definedName name="UKF_vKEN_bKA_PDS">#REF!</definedName>
    <definedName name="UKF_vKEN_sKA" localSheetId="2">#REF!</definedName>
    <definedName name="UKF_vKEN_sKA" localSheetId="4">#REF!</definedName>
    <definedName name="UKF_vKEN_sKA" localSheetId="5">#REF!</definedName>
    <definedName name="UKF_vKEN_sKA" localSheetId="3">#REF!</definedName>
    <definedName name="UKF_vKEN_sKA" localSheetId="0">#REF!</definedName>
    <definedName name="UKF_vKEN_sKA">#REF!</definedName>
    <definedName name="UKF_vKEN_sKA_bDOK" localSheetId="2">#REF!</definedName>
    <definedName name="UKF_vKEN_sKA_bDOK" localSheetId="4">#REF!</definedName>
    <definedName name="UKF_vKEN_sKA_bDOK" localSheetId="5">#REF!</definedName>
    <definedName name="UKF_vKEN_sKA_bDOK" localSheetId="3">#REF!</definedName>
    <definedName name="UKF_vKEN_sKA_bDOK" localSheetId="0">#REF!</definedName>
    <definedName name="UKF_vKEN_sKA_bDOK">#REF!</definedName>
    <definedName name="UKF_vKEN_sKA_PDS" localSheetId="2">#REF!</definedName>
    <definedName name="UKF_vKEN_sKA_PDS" localSheetId="4">#REF!</definedName>
    <definedName name="UKF_vKEN_sKA_PDS" localSheetId="5">#REF!</definedName>
    <definedName name="UKF_vKEN_sKA_PDS" localSheetId="3">#REF!</definedName>
    <definedName name="UKF_vKEN_sKA_PDS" localSheetId="0">#REF!</definedName>
    <definedName name="UKF_vKEN_sKA_PDS">#REF!</definedName>
    <definedName name="UKF_vKPN_aiDOK" localSheetId="2">#REF!</definedName>
    <definedName name="UKF_vKPN_aiDOK" localSheetId="4">#REF!</definedName>
    <definedName name="UKF_vKPN_aiDOK" localSheetId="5">#REF!</definedName>
    <definedName name="UKF_vKPN_aiDOK" localSheetId="3">#REF!</definedName>
    <definedName name="UKF_vKPN_aiDOK" localSheetId="0">#REF!</definedName>
    <definedName name="UKF_vKPN_aiDOK">#REF!</definedName>
    <definedName name="UKF_vKPN_bKA" localSheetId="2">#REF!</definedName>
    <definedName name="UKF_vKPN_bKA" localSheetId="4">#REF!</definedName>
    <definedName name="UKF_vKPN_bKA" localSheetId="5">#REF!</definedName>
    <definedName name="UKF_vKPN_bKA" localSheetId="3">#REF!</definedName>
    <definedName name="UKF_vKPN_bKA" localSheetId="0">#REF!</definedName>
    <definedName name="UKF_vKPN_bKA">#REF!</definedName>
    <definedName name="UKF_vKPN_bKA_bDOK" localSheetId="2">#REF!</definedName>
    <definedName name="UKF_vKPN_bKA_bDOK" localSheetId="4">#REF!</definedName>
    <definedName name="UKF_vKPN_bKA_bDOK" localSheetId="5">#REF!</definedName>
    <definedName name="UKF_vKPN_bKA_bDOK" localSheetId="3">#REF!</definedName>
    <definedName name="UKF_vKPN_bKA_bDOK" localSheetId="0">#REF!</definedName>
    <definedName name="UKF_vKPN_bKA_bDOK">#REF!</definedName>
    <definedName name="UKF_vKPN_bKA_PDS" localSheetId="2">#REF!</definedName>
    <definedName name="UKF_vKPN_bKA_PDS" localSheetId="4">#REF!</definedName>
    <definedName name="UKF_vKPN_bKA_PDS" localSheetId="5">#REF!</definedName>
    <definedName name="UKF_vKPN_bKA_PDS" localSheetId="3">#REF!</definedName>
    <definedName name="UKF_vKPN_bKA_PDS" localSheetId="0">#REF!</definedName>
    <definedName name="UKF_vKPN_bKA_PDS">#REF!</definedName>
    <definedName name="UKF_vKPN_sKA" localSheetId="2">#REF!</definedName>
    <definedName name="UKF_vKPN_sKA" localSheetId="4">#REF!</definedName>
    <definedName name="UKF_vKPN_sKA" localSheetId="5">#REF!</definedName>
    <definedName name="UKF_vKPN_sKA" localSheetId="3">#REF!</definedName>
    <definedName name="UKF_vKPN_sKA" localSheetId="0">#REF!</definedName>
    <definedName name="UKF_vKPN_sKA">#REF!</definedName>
    <definedName name="UKF_vKPN_sKA_bDOK" localSheetId="2">#REF!</definedName>
    <definedName name="UKF_vKPN_sKA_bDOK" localSheetId="4">#REF!</definedName>
    <definedName name="UKF_vKPN_sKA_bDOK" localSheetId="5">#REF!</definedName>
    <definedName name="UKF_vKPN_sKA_bDOK" localSheetId="3">#REF!</definedName>
    <definedName name="UKF_vKPN_sKA_bDOK" localSheetId="0">#REF!</definedName>
    <definedName name="UKF_vKPN_sKA_bDOK">#REF!</definedName>
    <definedName name="UKF_vKPN_sKA_PDS" localSheetId="2">#REF!</definedName>
    <definedName name="UKF_vKPN_sKA_PDS" localSheetId="4">#REF!</definedName>
    <definedName name="UKF_vKPN_sKA_PDS" localSheetId="5">#REF!</definedName>
    <definedName name="UKF_vKPN_sKA_PDS" localSheetId="3">#REF!</definedName>
    <definedName name="UKF_vKPN_sKA_PDS" localSheetId="0">#REF!</definedName>
    <definedName name="UKF_vKPN_sKA_PDS">#REF!</definedName>
    <definedName name="Um" localSheetId="2">#REF!</definedName>
    <definedName name="Um" localSheetId="4">#REF!</definedName>
    <definedName name="Um" localSheetId="5">#REF!</definedName>
    <definedName name="Um" localSheetId="3">#REF!</definedName>
    <definedName name="Um">#REF!</definedName>
    <definedName name="UMB_paiDOK2000" localSheetId="2">#REF!</definedName>
    <definedName name="UMB_paiDOK2000" localSheetId="4">#REF!</definedName>
    <definedName name="UMB_paiDOK2000" localSheetId="5">#REF!</definedName>
    <definedName name="UMB_paiDOK2000" localSheetId="3">#REF!</definedName>
    <definedName name="UMB_paiDOK2000" localSheetId="0">#REF!</definedName>
    <definedName name="UMB_paiDOK2000">#REF!</definedName>
    <definedName name="UMB_pD2001_DS_bKA" localSheetId="2">#REF!</definedName>
    <definedName name="UMB_pD2001_DS_bKA" localSheetId="4">#REF!</definedName>
    <definedName name="UMB_pD2001_DS_bKA" localSheetId="5">#REF!</definedName>
    <definedName name="UMB_pD2001_DS_bKA" localSheetId="3">#REF!</definedName>
    <definedName name="UMB_pD2001_DS_bKA" localSheetId="0">#REF!</definedName>
    <definedName name="UMB_pD2001_DS_bKA">#REF!</definedName>
    <definedName name="UMB_pP2000_DS_bKA" localSheetId="2">#REF!</definedName>
    <definedName name="UMB_pP2000_DS_bKA" localSheetId="4">#REF!</definedName>
    <definedName name="UMB_pP2000_DS_bKA" localSheetId="5">#REF!</definedName>
    <definedName name="UMB_pP2000_DS_bKA" localSheetId="3">#REF!</definedName>
    <definedName name="UMB_pP2000_DS_bKA" localSheetId="0">#REF!</definedName>
    <definedName name="UMB_pP2000_DS_bKA">#REF!</definedName>
    <definedName name="UMB_pP2001_DS_bKA" localSheetId="2">#REF!</definedName>
    <definedName name="UMB_pP2001_DS_bKA" localSheetId="4">#REF!</definedName>
    <definedName name="UMB_pP2001_DS_bKA" localSheetId="5">#REF!</definedName>
    <definedName name="UMB_pP2001_DS_bKA" localSheetId="3">#REF!</definedName>
    <definedName name="UMB_pP2001_DS_bKA" localSheetId="0">#REF!</definedName>
    <definedName name="UMB_pP2001_DS_bKA">#REF!</definedName>
    <definedName name="UMB_pP2001_DS_sKA" localSheetId="2">#REF!</definedName>
    <definedName name="UMB_pP2001_DS_sKA" localSheetId="4">#REF!</definedName>
    <definedName name="UMB_pP2001_DS_sKA" localSheetId="5">#REF!</definedName>
    <definedName name="UMB_pP2001_DS_sKA" localSheetId="3">#REF!</definedName>
    <definedName name="UMB_pP2001_DS_sKA" localSheetId="0">#REF!</definedName>
    <definedName name="UMB_pP2001_DS_sKA">#REF!</definedName>
    <definedName name="UMB_ppa2000_bDOK" localSheetId="2">#REF!</definedName>
    <definedName name="UMB_ppa2000_bDOK" localSheetId="4">#REF!</definedName>
    <definedName name="UMB_ppa2000_bDOK" localSheetId="5">#REF!</definedName>
    <definedName name="UMB_ppa2000_bDOK" localSheetId="3">#REF!</definedName>
    <definedName name="UMB_ppa2000_bDOK" localSheetId="0">#REF!</definedName>
    <definedName name="UMB_ppa2000_bDOK">#REF!</definedName>
    <definedName name="UMB_pps_bKA" localSheetId="2">#REF!</definedName>
    <definedName name="UMB_pps_bKA" localSheetId="4">#REF!</definedName>
    <definedName name="UMB_pps_bKA" localSheetId="5">#REF!</definedName>
    <definedName name="UMB_pps_bKA" localSheetId="3">#REF!</definedName>
    <definedName name="UMB_pps_bKA" localSheetId="0">#REF!</definedName>
    <definedName name="UMB_pps_bKA">#REF!</definedName>
    <definedName name="UMB_pps_bKA_bDOK" localSheetId="2">#REF!</definedName>
    <definedName name="UMB_pps_bKA_bDOK" localSheetId="4">#REF!</definedName>
    <definedName name="UMB_pps_bKA_bDOK" localSheetId="5">#REF!</definedName>
    <definedName name="UMB_pps_bKA_bDOK" localSheetId="3">#REF!</definedName>
    <definedName name="UMB_pps_bKA_bDOK" localSheetId="0">#REF!</definedName>
    <definedName name="UMB_pps_bKA_bDOK">#REF!</definedName>
    <definedName name="UMB_pps_sKA" localSheetId="2">#REF!</definedName>
    <definedName name="UMB_pps_sKA" localSheetId="4">#REF!</definedName>
    <definedName name="UMB_pps_sKA" localSheetId="5">#REF!</definedName>
    <definedName name="UMB_pps_sKA" localSheetId="3">#REF!</definedName>
    <definedName name="UMB_pps_sKA" localSheetId="0">#REF!</definedName>
    <definedName name="UMB_pps_sKA">#REF!</definedName>
    <definedName name="UMB_pps_sKA_bDOK" localSheetId="2">#REF!</definedName>
    <definedName name="UMB_pps_sKA_bDOK" localSheetId="4">#REF!</definedName>
    <definedName name="UMB_pps_sKA_bDOK" localSheetId="5">#REF!</definedName>
    <definedName name="UMB_pps_sKA_bDOK" localSheetId="3">#REF!</definedName>
    <definedName name="UMB_pps_sKA_bDOK" localSheetId="0">#REF!</definedName>
    <definedName name="UMB_pps_sKA_bDOK">#REF!</definedName>
    <definedName name="UMB_vKEN_aiDOK" localSheetId="2">#REF!</definedName>
    <definedName name="UMB_vKEN_aiDOK" localSheetId="4">#REF!</definedName>
    <definedName name="UMB_vKEN_aiDOK" localSheetId="5">#REF!</definedName>
    <definedName name="UMB_vKEN_aiDOK" localSheetId="3">#REF!</definedName>
    <definedName name="UMB_vKEN_aiDOK" localSheetId="0">#REF!</definedName>
    <definedName name="UMB_vKEN_aiDOK">#REF!</definedName>
    <definedName name="UMB_vKEN_bKA" localSheetId="2">#REF!</definedName>
    <definedName name="UMB_vKEN_bKA" localSheetId="4">#REF!</definedName>
    <definedName name="UMB_vKEN_bKA" localSheetId="5">#REF!</definedName>
    <definedName name="UMB_vKEN_bKA" localSheetId="3">#REF!</definedName>
    <definedName name="UMB_vKEN_bKA" localSheetId="0">#REF!</definedName>
    <definedName name="UMB_vKEN_bKA">#REF!</definedName>
    <definedName name="UMB_vKEN_bKA_bDOK" localSheetId="2">#REF!</definedName>
    <definedName name="UMB_vKEN_bKA_bDOK" localSheetId="4">#REF!</definedName>
    <definedName name="UMB_vKEN_bKA_bDOK" localSheetId="5">#REF!</definedName>
    <definedName name="UMB_vKEN_bKA_bDOK" localSheetId="3">#REF!</definedName>
    <definedName name="UMB_vKEN_bKA_bDOK" localSheetId="0">#REF!</definedName>
    <definedName name="UMB_vKEN_bKA_bDOK">#REF!</definedName>
    <definedName name="UMB_vKEN_bKA_PDS" localSheetId="2">#REF!</definedName>
    <definedName name="UMB_vKEN_bKA_PDS" localSheetId="4">#REF!</definedName>
    <definedName name="UMB_vKEN_bKA_PDS" localSheetId="5">#REF!</definedName>
    <definedName name="UMB_vKEN_bKA_PDS" localSheetId="3">#REF!</definedName>
    <definedName name="UMB_vKEN_bKA_PDS" localSheetId="0">#REF!</definedName>
    <definedName name="UMB_vKEN_bKA_PDS">#REF!</definedName>
    <definedName name="UMB_vKEN_sKA" localSheetId="2">#REF!</definedName>
    <definedName name="UMB_vKEN_sKA" localSheetId="4">#REF!</definedName>
    <definedName name="UMB_vKEN_sKA" localSheetId="5">#REF!</definedName>
    <definedName name="UMB_vKEN_sKA" localSheetId="3">#REF!</definedName>
    <definedName name="UMB_vKEN_sKA" localSheetId="0">#REF!</definedName>
    <definedName name="UMB_vKEN_sKA">#REF!</definedName>
    <definedName name="UMB_vKEN_sKA_bDOK" localSheetId="2">#REF!</definedName>
    <definedName name="UMB_vKEN_sKA_bDOK" localSheetId="4">#REF!</definedName>
    <definedName name="UMB_vKEN_sKA_bDOK" localSheetId="5">#REF!</definedName>
    <definedName name="UMB_vKEN_sKA_bDOK" localSheetId="3">#REF!</definedName>
    <definedName name="UMB_vKEN_sKA_bDOK" localSheetId="0">#REF!</definedName>
    <definedName name="UMB_vKEN_sKA_bDOK">#REF!</definedName>
    <definedName name="UMB_vKEN_sKA_PDS" localSheetId="2">#REF!</definedName>
    <definedName name="UMB_vKEN_sKA_PDS" localSheetId="4">#REF!</definedName>
    <definedName name="UMB_vKEN_sKA_PDS" localSheetId="5">#REF!</definedName>
    <definedName name="UMB_vKEN_sKA_PDS" localSheetId="3">#REF!</definedName>
    <definedName name="UMB_vKEN_sKA_PDS" localSheetId="0">#REF!</definedName>
    <definedName name="UMB_vKEN_sKA_PDS">#REF!</definedName>
    <definedName name="UMB_vKPN_aiDOK" localSheetId="2">#REF!</definedName>
    <definedName name="UMB_vKPN_aiDOK" localSheetId="4">#REF!</definedName>
    <definedName name="UMB_vKPN_aiDOK" localSheetId="5">#REF!</definedName>
    <definedName name="UMB_vKPN_aiDOK" localSheetId="3">#REF!</definedName>
    <definedName name="UMB_vKPN_aiDOK" localSheetId="0">#REF!</definedName>
    <definedName name="UMB_vKPN_aiDOK">#REF!</definedName>
    <definedName name="UMB_vKPN_bKA" localSheetId="2">#REF!</definedName>
    <definedName name="UMB_vKPN_bKA" localSheetId="4">#REF!</definedName>
    <definedName name="UMB_vKPN_bKA" localSheetId="5">#REF!</definedName>
    <definedName name="UMB_vKPN_bKA" localSheetId="3">#REF!</definedName>
    <definedName name="UMB_vKPN_bKA" localSheetId="0">#REF!</definedName>
    <definedName name="UMB_vKPN_bKA">#REF!</definedName>
    <definedName name="UMB_vKPN_bKA_bDOK" localSheetId="2">#REF!</definedName>
    <definedName name="UMB_vKPN_bKA_bDOK" localSheetId="4">#REF!</definedName>
    <definedName name="UMB_vKPN_bKA_bDOK" localSheetId="5">#REF!</definedName>
    <definedName name="UMB_vKPN_bKA_bDOK" localSheetId="3">#REF!</definedName>
    <definedName name="UMB_vKPN_bKA_bDOK" localSheetId="0">#REF!</definedName>
    <definedName name="UMB_vKPN_bKA_bDOK">#REF!</definedName>
    <definedName name="UMB_vKPN_bKA_PDS" localSheetId="2">#REF!</definedName>
    <definedName name="UMB_vKPN_bKA_PDS" localSheetId="4">#REF!</definedName>
    <definedName name="UMB_vKPN_bKA_PDS" localSheetId="5">#REF!</definedName>
    <definedName name="UMB_vKPN_bKA_PDS" localSheetId="3">#REF!</definedName>
    <definedName name="UMB_vKPN_bKA_PDS" localSheetId="0">#REF!</definedName>
    <definedName name="UMB_vKPN_bKA_PDS">#REF!</definedName>
    <definedName name="UMB_vKPN_sKA" localSheetId="2">#REF!</definedName>
    <definedName name="UMB_vKPN_sKA" localSheetId="4">#REF!</definedName>
    <definedName name="UMB_vKPN_sKA" localSheetId="5">#REF!</definedName>
    <definedName name="UMB_vKPN_sKA" localSheetId="3">#REF!</definedName>
    <definedName name="UMB_vKPN_sKA" localSheetId="0">#REF!</definedName>
    <definedName name="UMB_vKPN_sKA">#REF!</definedName>
    <definedName name="UMB_vKPN_sKA_bDOK" localSheetId="2">#REF!</definedName>
    <definedName name="UMB_vKPN_sKA_bDOK" localSheetId="4">#REF!</definedName>
    <definedName name="UMB_vKPN_sKA_bDOK" localSheetId="5">#REF!</definedName>
    <definedName name="UMB_vKPN_sKA_bDOK" localSheetId="3">#REF!</definedName>
    <definedName name="UMB_vKPN_sKA_bDOK" localSheetId="0">#REF!</definedName>
    <definedName name="UMB_vKPN_sKA_bDOK">#REF!</definedName>
    <definedName name="UMB_vKPN_sKA_PDS" localSheetId="2">#REF!</definedName>
    <definedName name="UMB_vKPN_sKA_PDS" localSheetId="4">#REF!</definedName>
    <definedName name="UMB_vKPN_sKA_PDS" localSheetId="5">#REF!</definedName>
    <definedName name="UMB_vKPN_sKA_PDS" localSheetId="3">#REF!</definedName>
    <definedName name="UMB_vKPN_sKA_PDS" localSheetId="0">#REF!</definedName>
    <definedName name="UMB_vKPN_sKA_PDS">#REF!</definedName>
    <definedName name="university">'[4]T5b-studenti'!$D:$D</definedName>
    <definedName name="UPJS_paiDOK2000" localSheetId="2">#REF!</definedName>
    <definedName name="UPJS_paiDOK2000" localSheetId="4">#REF!</definedName>
    <definedName name="UPJS_paiDOK2000" localSheetId="5">#REF!</definedName>
    <definedName name="UPJS_paiDOK2000" localSheetId="3">#REF!</definedName>
    <definedName name="UPJS_paiDOK2000" localSheetId="0">#REF!</definedName>
    <definedName name="UPJS_paiDOK2000">#REF!</definedName>
    <definedName name="UPJS_pD2001_DS_bKA" localSheetId="2">#REF!</definedName>
    <definedName name="UPJS_pD2001_DS_bKA" localSheetId="4">#REF!</definedName>
    <definedName name="UPJS_pD2001_DS_bKA" localSheetId="5">#REF!</definedName>
    <definedName name="UPJS_pD2001_DS_bKA" localSheetId="3">#REF!</definedName>
    <definedName name="UPJS_pD2001_DS_bKA" localSheetId="0">#REF!</definedName>
    <definedName name="UPJS_pD2001_DS_bKA">#REF!</definedName>
    <definedName name="UPJS_pP2000_DS_bKA" localSheetId="2">#REF!</definedName>
    <definedName name="UPJS_pP2000_DS_bKA" localSheetId="4">#REF!</definedName>
    <definedName name="UPJS_pP2000_DS_bKA" localSheetId="5">#REF!</definedName>
    <definedName name="UPJS_pP2000_DS_bKA" localSheetId="3">#REF!</definedName>
    <definedName name="UPJS_pP2000_DS_bKA" localSheetId="0">#REF!</definedName>
    <definedName name="UPJS_pP2000_DS_bKA">#REF!</definedName>
    <definedName name="UPJS_pP2001_DS_bKA" localSheetId="2">#REF!</definedName>
    <definedName name="UPJS_pP2001_DS_bKA" localSheetId="4">#REF!</definedName>
    <definedName name="UPJS_pP2001_DS_bKA" localSheetId="5">#REF!</definedName>
    <definedName name="UPJS_pP2001_DS_bKA" localSheetId="3">#REF!</definedName>
    <definedName name="UPJS_pP2001_DS_bKA" localSheetId="0">#REF!</definedName>
    <definedName name="UPJS_pP2001_DS_bKA">#REF!</definedName>
    <definedName name="UPJS_pP2001_DS_sKA" localSheetId="2">#REF!</definedName>
    <definedName name="UPJS_pP2001_DS_sKA" localSheetId="4">#REF!</definedName>
    <definedName name="UPJS_pP2001_DS_sKA" localSheetId="5">#REF!</definedName>
    <definedName name="UPJS_pP2001_DS_sKA" localSheetId="3">#REF!</definedName>
    <definedName name="UPJS_pP2001_DS_sKA" localSheetId="0">#REF!</definedName>
    <definedName name="UPJS_pP2001_DS_sKA">#REF!</definedName>
    <definedName name="UPJS_ppa2000_bDOK" localSheetId="2">#REF!</definedName>
    <definedName name="UPJS_ppa2000_bDOK" localSheetId="4">#REF!</definedName>
    <definedName name="UPJS_ppa2000_bDOK" localSheetId="5">#REF!</definedName>
    <definedName name="UPJS_ppa2000_bDOK" localSheetId="3">#REF!</definedName>
    <definedName name="UPJS_ppa2000_bDOK" localSheetId="0">#REF!</definedName>
    <definedName name="UPJS_ppa2000_bDOK">#REF!</definedName>
    <definedName name="UPJS_pps_bKA" localSheetId="2">#REF!</definedName>
    <definedName name="UPJS_pps_bKA" localSheetId="4">#REF!</definedName>
    <definedName name="UPJS_pps_bKA" localSheetId="5">#REF!</definedName>
    <definedName name="UPJS_pps_bKA" localSheetId="3">#REF!</definedName>
    <definedName name="UPJS_pps_bKA" localSheetId="0">#REF!</definedName>
    <definedName name="UPJS_pps_bKA">#REF!</definedName>
    <definedName name="UPJS_pps_bKA_bDOK" localSheetId="2">#REF!</definedName>
    <definedName name="UPJS_pps_bKA_bDOK" localSheetId="4">#REF!</definedName>
    <definedName name="UPJS_pps_bKA_bDOK" localSheetId="5">#REF!</definedName>
    <definedName name="UPJS_pps_bKA_bDOK" localSheetId="3">#REF!</definedName>
    <definedName name="UPJS_pps_bKA_bDOK" localSheetId="0">#REF!</definedName>
    <definedName name="UPJS_pps_bKA_bDOK">#REF!</definedName>
    <definedName name="UPJS_pps_sKA" localSheetId="2">#REF!</definedName>
    <definedName name="UPJS_pps_sKA" localSheetId="4">#REF!</definedName>
    <definedName name="UPJS_pps_sKA" localSheetId="5">#REF!</definedName>
    <definedName name="UPJS_pps_sKA" localSheetId="3">#REF!</definedName>
    <definedName name="UPJS_pps_sKA" localSheetId="0">#REF!</definedName>
    <definedName name="UPJS_pps_sKA">#REF!</definedName>
    <definedName name="UPJS_pps_sKA_bDOK" localSheetId="2">#REF!</definedName>
    <definedName name="UPJS_pps_sKA_bDOK" localSheetId="4">#REF!</definedName>
    <definedName name="UPJS_pps_sKA_bDOK" localSheetId="5">#REF!</definedName>
    <definedName name="UPJS_pps_sKA_bDOK" localSheetId="3">#REF!</definedName>
    <definedName name="UPJS_pps_sKA_bDOK" localSheetId="0">#REF!</definedName>
    <definedName name="UPJS_pps_sKA_bDOK">#REF!</definedName>
    <definedName name="UPJS_vKEN_aiDOK" localSheetId="2">#REF!</definedName>
    <definedName name="UPJS_vKEN_aiDOK" localSheetId="4">#REF!</definedName>
    <definedName name="UPJS_vKEN_aiDOK" localSheetId="5">#REF!</definedName>
    <definedName name="UPJS_vKEN_aiDOK" localSheetId="3">#REF!</definedName>
    <definedName name="UPJS_vKEN_aiDOK" localSheetId="0">#REF!</definedName>
    <definedName name="UPJS_vKEN_aiDOK">#REF!</definedName>
    <definedName name="UPJS_vKEN_bKA" localSheetId="2">#REF!</definedName>
    <definedName name="UPJS_vKEN_bKA" localSheetId="4">#REF!</definedName>
    <definedName name="UPJS_vKEN_bKA" localSheetId="5">#REF!</definedName>
    <definedName name="UPJS_vKEN_bKA" localSheetId="3">#REF!</definedName>
    <definedName name="UPJS_vKEN_bKA" localSheetId="0">#REF!</definedName>
    <definedName name="UPJS_vKEN_bKA">#REF!</definedName>
    <definedName name="UPJS_vKEN_bKA_bDOK" localSheetId="2">#REF!</definedName>
    <definedName name="UPJS_vKEN_bKA_bDOK" localSheetId="4">#REF!</definedName>
    <definedName name="UPJS_vKEN_bKA_bDOK" localSheetId="5">#REF!</definedName>
    <definedName name="UPJS_vKEN_bKA_bDOK" localSheetId="3">#REF!</definedName>
    <definedName name="UPJS_vKEN_bKA_bDOK" localSheetId="0">#REF!</definedName>
    <definedName name="UPJS_vKEN_bKA_bDOK">#REF!</definedName>
    <definedName name="UPJS_vKEN_bKA_PDS" localSheetId="2">#REF!</definedName>
    <definedName name="UPJS_vKEN_bKA_PDS" localSheetId="4">#REF!</definedName>
    <definedName name="UPJS_vKEN_bKA_PDS" localSheetId="5">#REF!</definedName>
    <definedName name="UPJS_vKEN_bKA_PDS" localSheetId="3">#REF!</definedName>
    <definedName name="UPJS_vKEN_bKA_PDS" localSheetId="0">#REF!</definedName>
    <definedName name="UPJS_vKEN_bKA_PDS">#REF!</definedName>
    <definedName name="UPJS_vKEN_sKA" localSheetId="2">#REF!</definedName>
    <definedName name="UPJS_vKEN_sKA" localSheetId="4">#REF!</definedName>
    <definedName name="UPJS_vKEN_sKA" localSheetId="5">#REF!</definedName>
    <definedName name="UPJS_vKEN_sKA" localSheetId="3">#REF!</definedName>
    <definedName name="UPJS_vKEN_sKA" localSheetId="0">#REF!</definedName>
    <definedName name="UPJS_vKEN_sKA">#REF!</definedName>
    <definedName name="UPJS_vKEN_sKA_bDOK" localSheetId="2">#REF!</definedName>
    <definedName name="UPJS_vKEN_sKA_bDOK" localSheetId="4">#REF!</definedName>
    <definedName name="UPJS_vKEN_sKA_bDOK" localSheetId="5">#REF!</definedName>
    <definedName name="UPJS_vKEN_sKA_bDOK" localSheetId="3">#REF!</definedName>
    <definedName name="UPJS_vKEN_sKA_bDOK" localSheetId="0">#REF!</definedName>
    <definedName name="UPJS_vKEN_sKA_bDOK">#REF!</definedName>
    <definedName name="UPJS_vKEN_sKA_PDS" localSheetId="2">#REF!</definedName>
    <definedName name="UPJS_vKEN_sKA_PDS" localSheetId="4">#REF!</definedName>
    <definedName name="UPJS_vKEN_sKA_PDS" localSheetId="5">#REF!</definedName>
    <definedName name="UPJS_vKEN_sKA_PDS" localSheetId="3">#REF!</definedName>
    <definedName name="UPJS_vKEN_sKA_PDS" localSheetId="0">#REF!</definedName>
    <definedName name="UPJS_vKEN_sKA_PDS">#REF!</definedName>
    <definedName name="UPJS_vKPN_aiDOK" localSheetId="2">#REF!</definedName>
    <definedName name="UPJS_vKPN_aiDOK" localSheetId="4">#REF!</definedName>
    <definedName name="UPJS_vKPN_aiDOK" localSheetId="5">#REF!</definedName>
    <definedName name="UPJS_vKPN_aiDOK" localSheetId="3">#REF!</definedName>
    <definedName name="UPJS_vKPN_aiDOK" localSheetId="0">#REF!</definedName>
    <definedName name="UPJS_vKPN_aiDOK">#REF!</definedName>
    <definedName name="UPJS_vKPN_bKA" localSheetId="2">#REF!</definedName>
    <definedName name="UPJS_vKPN_bKA" localSheetId="4">#REF!</definedName>
    <definedName name="UPJS_vKPN_bKA" localSheetId="5">#REF!</definedName>
    <definedName name="UPJS_vKPN_bKA" localSheetId="3">#REF!</definedName>
    <definedName name="UPJS_vKPN_bKA" localSheetId="0">#REF!</definedName>
    <definedName name="UPJS_vKPN_bKA">#REF!</definedName>
    <definedName name="UPJS_vKPN_bKA_bDOK" localSheetId="2">#REF!</definedName>
    <definedName name="UPJS_vKPN_bKA_bDOK" localSheetId="4">#REF!</definedName>
    <definedName name="UPJS_vKPN_bKA_bDOK" localSheetId="5">#REF!</definedName>
    <definedName name="UPJS_vKPN_bKA_bDOK" localSheetId="3">#REF!</definedName>
    <definedName name="UPJS_vKPN_bKA_bDOK" localSheetId="0">#REF!</definedName>
    <definedName name="UPJS_vKPN_bKA_bDOK">#REF!</definedName>
    <definedName name="UPJS_vKPN_bKA_PDS" localSheetId="2">#REF!</definedName>
    <definedName name="UPJS_vKPN_bKA_PDS" localSheetId="4">#REF!</definedName>
    <definedName name="UPJS_vKPN_bKA_PDS" localSheetId="5">#REF!</definedName>
    <definedName name="UPJS_vKPN_bKA_PDS" localSheetId="3">#REF!</definedName>
    <definedName name="UPJS_vKPN_bKA_PDS" localSheetId="0">#REF!</definedName>
    <definedName name="UPJS_vKPN_bKA_PDS">#REF!</definedName>
    <definedName name="UPJS_vKPN_sKA" localSheetId="2">#REF!</definedName>
    <definedName name="UPJS_vKPN_sKA" localSheetId="4">#REF!</definedName>
    <definedName name="UPJS_vKPN_sKA" localSheetId="5">#REF!</definedName>
    <definedName name="UPJS_vKPN_sKA" localSheetId="3">#REF!</definedName>
    <definedName name="UPJS_vKPN_sKA" localSheetId="0">#REF!</definedName>
    <definedName name="UPJS_vKPN_sKA">#REF!</definedName>
    <definedName name="UPJS_vKPN_sKA_bDOK" localSheetId="2">#REF!</definedName>
    <definedName name="UPJS_vKPN_sKA_bDOK" localSheetId="4">#REF!</definedName>
    <definedName name="UPJS_vKPN_sKA_bDOK" localSheetId="5">#REF!</definedName>
    <definedName name="UPJS_vKPN_sKA_bDOK" localSheetId="3">#REF!</definedName>
    <definedName name="UPJS_vKPN_sKA_bDOK" localSheetId="0">#REF!</definedName>
    <definedName name="UPJS_vKPN_sKA_bDOK">#REF!</definedName>
    <definedName name="UPJS_vKPN_sKA_PDS" localSheetId="2">#REF!</definedName>
    <definedName name="UPJS_vKPN_sKA_PDS" localSheetId="4">#REF!</definedName>
    <definedName name="UPJS_vKPN_sKA_PDS" localSheetId="5">#REF!</definedName>
    <definedName name="UPJS_vKPN_sKA_PDS" localSheetId="3">#REF!</definedName>
    <definedName name="UPJS_vKPN_sKA_PDS" localSheetId="0">#REF!</definedName>
    <definedName name="UPJS_vKPN_sKA_PDS">#REF!</definedName>
    <definedName name="Uv" localSheetId="2">#REF!</definedName>
    <definedName name="Uv" localSheetId="4">#REF!</definedName>
    <definedName name="Uv" localSheetId="5">#REF!</definedName>
    <definedName name="Uv" localSheetId="3">#REF!</definedName>
    <definedName name="Uv">#REF!</definedName>
    <definedName name="UVL_paiDOK2000" localSheetId="2">#REF!</definedName>
    <definedName name="UVL_paiDOK2000" localSheetId="4">#REF!</definedName>
    <definedName name="UVL_paiDOK2000" localSheetId="5">#REF!</definedName>
    <definedName name="UVL_paiDOK2000" localSheetId="3">#REF!</definedName>
    <definedName name="UVL_paiDOK2000" localSheetId="0">#REF!</definedName>
    <definedName name="UVL_paiDOK2000">#REF!</definedName>
    <definedName name="UVL_pD2001_DS_bKA" localSheetId="2">#REF!</definedName>
    <definedName name="UVL_pD2001_DS_bKA" localSheetId="4">#REF!</definedName>
    <definedName name="UVL_pD2001_DS_bKA" localSheetId="5">#REF!</definedName>
    <definedName name="UVL_pD2001_DS_bKA" localSheetId="3">#REF!</definedName>
    <definedName name="UVL_pD2001_DS_bKA" localSheetId="0">#REF!</definedName>
    <definedName name="UVL_pD2001_DS_bKA">#REF!</definedName>
    <definedName name="UVL_pP2000_DS_bKA" localSheetId="2">#REF!</definedName>
    <definedName name="UVL_pP2000_DS_bKA" localSheetId="4">#REF!</definedName>
    <definedName name="UVL_pP2000_DS_bKA" localSheetId="5">#REF!</definedName>
    <definedName name="UVL_pP2000_DS_bKA" localSheetId="3">#REF!</definedName>
    <definedName name="UVL_pP2000_DS_bKA" localSheetId="0">#REF!</definedName>
    <definedName name="UVL_pP2000_DS_bKA">#REF!</definedName>
    <definedName name="UVL_pP2001_DS_bKA" localSheetId="2">#REF!</definedName>
    <definedName name="UVL_pP2001_DS_bKA" localSheetId="4">#REF!</definedName>
    <definedName name="UVL_pP2001_DS_bKA" localSheetId="5">#REF!</definedName>
    <definedName name="UVL_pP2001_DS_bKA" localSheetId="3">#REF!</definedName>
    <definedName name="UVL_pP2001_DS_bKA" localSheetId="0">#REF!</definedName>
    <definedName name="UVL_pP2001_DS_bKA">#REF!</definedName>
    <definedName name="UVL_pP2001_DS_sKA" localSheetId="2">#REF!</definedName>
    <definedName name="UVL_pP2001_DS_sKA" localSheetId="4">#REF!</definedName>
    <definedName name="UVL_pP2001_DS_sKA" localSheetId="5">#REF!</definedName>
    <definedName name="UVL_pP2001_DS_sKA" localSheetId="3">#REF!</definedName>
    <definedName name="UVL_pP2001_DS_sKA" localSheetId="0">#REF!</definedName>
    <definedName name="UVL_pP2001_DS_sKA">#REF!</definedName>
    <definedName name="UVL_ppa2000_bDOK" localSheetId="2">#REF!</definedName>
    <definedName name="UVL_ppa2000_bDOK" localSheetId="4">#REF!</definedName>
    <definedName name="UVL_ppa2000_bDOK" localSheetId="5">#REF!</definedName>
    <definedName name="UVL_ppa2000_bDOK" localSheetId="3">#REF!</definedName>
    <definedName name="UVL_ppa2000_bDOK" localSheetId="0">#REF!</definedName>
    <definedName name="UVL_ppa2000_bDOK">#REF!</definedName>
    <definedName name="UVL_pps_bKA" localSheetId="2">#REF!</definedName>
    <definedName name="UVL_pps_bKA" localSheetId="4">#REF!</definedName>
    <definedName name="UVL_pps_bKA" localSheetId="5">#REF!</definedName>
    <definedName name="UVL_pps_bKA" localSheetId="3">#REF!</definedName>
    <definedName name="UVL_pps_bKA" localSheetId="0">#REF!</definedName>
    <definedName name="UVL_pps_bKA">#REF!</definedName>
    <definedName name="UVL_pps_bKA_bDOK" localSheetId="2">#REF!</definedName>
    <definedName name="UVL_pps_bKA_bDOK" localSheetId="4">#REF!</definedName>
    <definedName name="UVL_pps_bKA_bDOK" localSheetId="5">#REF!</definedName>
    <definedName name="UVL_pps_bKA_bDOK" localSheetId="3">#REF!</definedName>
    <definedName name="UVL_pps_bKA_bDOK" localSheetId="0">#REF!</definedName>
    <definedName name="UVL_pps_bKA_bDOK">#REF!</definedName>
    <definedName name="UVL_pps_sKA" localSheetId="2">#REF!</definedName>
    <definedName name="UVL_pps_sKA" localSheetId="4">#REF!</definedName>
    <definedName name="UVL_pps_sKA" localSheetId="5">#REF!</definedName>
    <definedName name="UVL_pps_sKA" localSheetId="3">#REF!</definedName>
    <definedName name="UVL_pps_sKA" localSheetId="0">#REF!</definedName>
    <definedName name="UVL_pps_sKA">#REF!</definedName>
    <definedName name="UVL_pps_sKA_bDOK" localSheetId="2">#REF!</definedName>
    <definedName name="UVL_pps_sKA_bDOK" localSheetId="4">#REF!</definedName>
    <definedName name="UVL_pps_sKA_bDOK" localSheetId="5">#REF!</definedName>
    <definedName name="UVL_pps_sKA_bDOK" localSheetId="3">#REF!</definedName>
    <definedName name="UVL_pps_sKA_bDOK" localSheetId="0">#REF!</definedName>
    <definedName name="UVL_pps_sKA_bDOK">#REF!</definedName>
    <definedName name="UVL_vKEN_aiDOK" localSheetId="2">#REF!</definedName>
    <definedName name="UVL_vKEN_aiDOK" localSheetId="4">#REF!</definedName>
    <definedName name="UVL_vKEN_aiDOK" localSheetId="5">#REF!</definedName>
    <definedName name="UVL_vKEN_aiDOK" localSheetId="3">#REF!</definedName>
    <definedName name="UVL_vKEN_aiDOK" localSheetId="0">#REF!</definedName>
    <definedName name="UVL_vKEN_aiDOK">#REF!</definedName>
    <definedName name="UVL_vKEN_bKA" localSheetId="2">#REF!</definedName>
    <definedName name="UVL_vKEN_bKA" localSheetId="4">#REF!</definedName>
    <definedName name="UVL_vKEN_bKA" localSheetId="5">#REF!</definedName>
    <definedName name="UVL_vKEN_bKA" localSheetId="3">#REF!</definedName>
    <definedName name="UVL_vKEN_bKA" localSheetId="0">#REF!</definedName>
    <definedName name="UVL_vKEN_bKA">#REF!</definedName>
    <definedName name="UVL_vKEN_bKA_bDOK" localSheetId="2">#REF!</definedName>
    <definedName name="UVL_vKEN_bKA_bDOK" localSheetId="4">#REF!</definedName>
    <definedName name="UVL_vKEN_bKA_bDOK" localSheetId="5">#REF!</definedName>
    <definedName name="UVL_vKEN_bKA_bDOK" localSheetId="3">#REF!</definedName>
    <definedName name="UVL_vKEN_bKA_bDOK" localSheetId="0">#REF!</definedName>
    <definedName name="UVL_vKEN_bKA_bDOK">#REF!</definedName>
    <definedName name="UVL_vKEN_bKA_PDS" localSheetId="2">#REF!</definedName>
    <definedName name="UVL_vKEN_bKA_PDS" localSheetId="4">#REF!</definedName>
    <definedName name="UVL_vKEN_bKA_PDS" localSheetId="5">#REF!</definedName>
    <definedName name="UVL_vKEN_bKA_PDS" localSheetId="3">#REF!</definedName>
    <definedName name="UVL_vKEN_bKA_PDS" localSheetId="0">#REF!</definedName>
    <definedName name="UVL_vKEN_bKA_PDS">#REF!</definedName>
    <definedName name="UVL_vKEN_sKA" localSheetId="2">#REF!</definedName>
    <definedName name="UVL_vKEN_sKA" localSheetId="4">#REF!</definedName>
    <definedName name="UVL_vKEN_sKA" localSheetId="5">#REF!</definedName>
    <definedName name="UVL_vKEN_sKA" localSheetId="3">#REF!</definedName>
    <definedName name="UVL_vKEN_sKA" localSheetId="0">#REF!</definedName>
    <definedName name="UVL_vKEN_sKA">#REF!</definedName>
    <definedName name="UVL_vKEN_sKA_bDOK" localSheetId="2">#REF!</definedName>
    <definedName name="UVL_vKEN_sKA_bDOK" localSheetId="4">#REF!</definedName>
    <definedName name="UVL_vKEN_sKA_bDOK" localSheetId="5">#REF!</definedName>
    <definedName name="UVL_vKEN_sKA_bDOK" localSheetId="3">#REF!</definedName>
    <definedName name="UVL_vKEN_sKA_bDOK" localSheetId="0">#REF!</definedName>
    <definedName name="UVL_vKEN_sKA_bDOK">#REF!</definedName>
    <definedName name="UVL_vKEN_sKA_PDS" localSheetId="2">#REF!</definedName>
    <definedName name="UVL_vKEN_sKA_PDS" localSheetId="4">#REF!</definedName>
    <definedName name="UVL_vKEN_sKA_PDS" localSheetId="5">#REF!</definedName>
    <definedName name="UVL_vKEN_sKA_PDS" localSheetId="3">#REF!</definedName>
    <definedName name="UVL_vKEN_sKA_PDS" localSheetId="0">#REF!</definedName>
    <definedName name="UVL_vKEN_sKA_PDS">#REF!</definedName>
    <definedName name="UVL_vKPN_aiDOK" localSheetId="2">#REF!</definedName>
    <definedName name="UVL_vKPN_aiDOK" localSheetId="4">#REF!</definedName>
    <definedName name="UVL_vKPN_aiDOK" localSheetId="5">#REF!</definedName>
    <definedName name="UVL_vKPN_aiDOK" localSheetId="3">#REF!</definedName>
    <definedName name="UVL_vKPN_aiDOK" localSheetId="0">#REF!</definedName>
    <definedName name="UVL_vKPN_aiDOK">#REF!</definedName>
    <definedName name="UVL_vKPN_bKA" localSheetId="2">#REF!</definedName>
    <definedName name="UVL_vKPN_bKA" localSheetId="4">#REF!</definedName>
    <definedName name="UVL_vKPN_bKA" localSheetId="5">#REF!</definedName>
    <definedName name="UVL_vKPN_bKA" localSheetId="3">#REF!</definedName>
    <definedName name="UVL_vKPN_bKA" localSheetId="0">#REF!</definedName>
    <definedName name="UVL_vKPN_bKA">#REF!</definedName>
    <definedName name="UVL_vKPN_bKA_bDOK" localSheetId="2">#REF!</definedName>
    <definedName name="UVL_vKPN_bKA_bDOK" localSheetId="4">#REF!</definedName>
    <definedName name="UVL_vKPN_bKA_bDOK" localSheetId="5">#REF!</definedName>
    <definedName name="UVL_vKPN_bKA_bDOK" localSheetId="3">#REF!</definedName>
    <definedName name="UVL_vKPN_bKA_bDOK" localSheetId="0">#REF!</definedName>
    <definedName name="UVL_vKPN_bKA_bDOK">#REF!</definedName>
    <definedName name="UVL_vKPN_bKA_PDS" localSheetId="2">#REF!</definedName>
    <definedName name="UVL_vKPN_bKA_PDS" localSheetId="4">#REF!</definedName>
    <definedName name="UVL_vKPN_bKA_PDS" localSheetId="5">#REF!</definedName>
    <definedName name="UVL_vKPN_bKA_PDS" localSheetId="3">#REF!</definedName>
    <definedName name="UVL_vKPN_bKA_PDS" localSheetId="0">#REF!</definedName>
    <definedName name="UVL_vKPN_bKA_PDS">#REF!</definedName>
    <definedName name="UVL_vKPN_sKA" localSheetId="2">#REF!</definedName>
    <definedName name="UVL_vKPN_sKA" localSheetId="4">#REF!</definedName>
    <definedName name="UVL_vKPN_sKA" localSheetId="5">#REF!</definedName>
    <definedName name="UVL_vKPN_sKA" localSheetId="3">#REF!</definedName>
    <definedName name="UVL_vKPN_sKA" localSheetId="0">#REF!</definedName>
    <definedName name="UVL_vKPN_sKA">#REF!</definedName>
    <definedName name="UVL_vKPN_sKA_bDOK" localSheetId="2">#REF!</definedName>
    <definedName name="UVL_vKPN_sKA_bDOK" localSheetId="4">#REF!</definedName>
    <definedName name="UVL_vKPN_sKA_bDOK" localSheetId="5">#REF!</definedName>
    <definedName name="UVL_vKPN_sKA_bDOK" localSheetId="3">#REF!</definedName>
    <definedName name="UVL_vKPN_sKA_bDOK" localSheetId="0">#REF!</definedName>
    <definedName name="UVL_vKPN_sKA_bDOK">#REF!</definedName>
    <definedName name="UVL_vKPN_sKA_PDS" localSheetId="2">#REF!</definedName>
    <definedName name="UVL_vKPN_sKA_PDS" localSheetId="4">#REF!</definedName>
    <definedName name="UVL_vKPN_sKA_PDS" localSheetId="5">#REF!</definedName>
    <definedName name="UVL_vKPN_sKA_PDS" localSheetId="3">#REF!</definedName>
    <definedName name="UVL_vKPN_sKA_PDS" localSheetId="0">#REF!</definedName>
    <definedName name="UVL_vKPN_sKA_PDS">#REF!</definedName>
    <definedName name="váha_absDrš">'[11]T3-vstupy'!$B$89</definedName>
    <definedName name="váha_DG">'[11]T3-vstupy'!$B$86</definedName>
    <definedName name="váha_poDs">'[11]T3-vstupy'!$B$88</definedName>
    <definedName name="váha_Pub" localSheetId="4">'[11]T3-vstupy'!$B$90</definedName>
    <definedName name="váha_Pub" localSheetId="5">'[11]T3-vstupy'!$B$90</definedName>
    <definedName name="váha_Pub" localSheetId="6">'[4]T3-vstupy'!$C$71</definedName>
    <definedName name="váha_Pub">'[14]T3-vstupy'!$C$72</definedName>
    <definedName name="váha_um" localSheetId="4">'[11]T3-vstupy'!$B$133</definedName>
    <definedName name="váha_um" localSheetId="5">'[11]T3-vstupy'!$B$133</definedName>
    <definedName name="váha_um" localSheetId="7">'[13]T3-vstupy'!$C$75</definedName>
    <definedName name="váha_um" localSheetId="6">'[4]T3-vstupy'!$C$72</definedName>
    <definedName name="váha_um">'[14]T3-vstupy'!$C$73</definedName>
    <definedName name="váha_ZG">'[11]T3-vstupy'!$B$87</definedName>
    <definedName name="VaV_uči_val" localSheetId="4">'[42]T3-vstupy'!$C$136</definedName>
    <definedName name="VaV_uči_val" localSheetId="5">'[42]T3-vstupy'!$C$136</definedName>
    <definedName name="VaV_uči_val">'[13]T3-vstupy'!$C$136</definedName>
    <definedName name="VaV_val" localSheetId="4">'[42]T3-vstupy'!$C$135</definedName>
    <definedName name="VaV_val" localSheetId="5">'[42]T3-vstupy'!$C$135</definedName>
    <definedName name="VaV_val">'[13]T3-vstupy'!$C$135</definedName>
    <definedName name="vbn" localSheetId="2">'[5]Pr-6'!#REF!</definedName>
    <definedName name="vbn" localSheetId="4">'[5]Pr-6'!#REF!</definedName>
    <definedName name="vbn" localSheetId="5">'[5]Pr-6'!#REF!</definedName>
    <definedName name="vbn" localSheetId="3">'[5]Pr-6'!#REF!</definedName>
    <definedName name="vbn" localSheetId="0">'[6]Pr-6'!#REF!</definedName>
    <definedName name="vbn">'[5]Pr-6'!#REF!</definedName>
    <definedName name="VSMU_paiDOK2000" localSheetId="2">#REF!</definedName>
    <definedName name="VSMU_paiDOK2000" localSheetId="4">#REF!</definedName>
    <definedName name="VSMU_paiDOK2000" localSheetId="5">#REF!</definedName>
    <definedName name="VSMU_paiDOK2000" localSheetId="3">#REF!</definedName>
    <definedName name="VSMU_paiDOK2000" localSheetId="0">#REF!</definedName>
    <definedName name="VSMU_paiDOK2000">#REF!</definedName>
    <definedName name="VSMU_pD2001_DS_bKA" localSheetId="2">#REF!</definedName>
    <definedName name="VSMU_pD2001_DS_bKA" localSheetId="4">#REF!</definedName>
    <definedName name="VSMU_pD2001_DS_bKA" localSheetId="5">#REF!</definedName>
    <definedName name="VSMU_pD2001_DS_bKA" localSheetId="3">#REF!</definedName>
    <definedName name="VSMU_pD2001_DS_bKA" localSheetId="0">#REF!</definedName>
    <definedName name="VSMU_pD2001_DS_bKA">#REF!</definedName>
    <definedName name="VSMU_pP2000_DS_bKA" localSheetId="2">#REF!</definedName>
    <definedName name="VSMU_pP2000_DS_bKA" localSheetId="4">#REF!</definedName>
    <definedName name="VSMU_pP2000_DS_bKA" localSheetId="5">#REF!</definedName>
    <definedName name="VSMU_pP2000_DS_bKA" localSheetId="3">#REF!</definedName>
    <definedName name="VSMU_pP2000_DS_bKA" localSheetId="0">#REF!</definedName>
    <definedName name="VSMU_pP2000_DS_bKA">#REF!</definedName>
    <definedName name="VSMU_pP2001_DS_bKA" localSheetId="2">#REF!</definedName>
    <definedName name="VSMU_pP2001_DS_bKA" localSheetId="4">#REF!</definedName>
    <definedName name="VSMU_pP2001_DS_bKA" localSheetId="5">#REF!</definedName>
    <definedName name="VSMU_pP2001_DS_bKA" localSheetId="3">#REF!</definedName>
    <definedName name="VSMU_pP2001_DS_bKA" localSheetId="0">#REF!</definedName>
    <definedName name="VSMU_pP2001_DS_bKA">#REF!</definedName>
    <definedName name="VSMU_pP2001_DS_sKA" localSheetId="2">#REF!</definedName>
    <definedName name="VSMU_pP2001_DS_sKA" localSheetId="4">#REF!</definedName>
    <definedName name="VSMU_pP2001_DS_sKA" localSheetId="5">#REF!</definedName>
    <definedName name="VSMU_pP2001_DS_sKA" localSheetId="3">#REF!</definedName>
    <definedName name="VSMU_pP2001_DS_sKA" localSheetId="0">#REF!</definedName>
    <definedName name="VSMU_pP2001_DS_sKA">#REF!</definedName>
    <definedName name="VSMU_ppa2000_bDOK" localSheetId="2">#REF!</definedName>
    <definedName name="VSMU_ppa2000_bDOK" localSheetId="4">#REF!</definedName>
    <definedName name="VSMU_ppa2000_bDOK" localSheetId="5">#REF!</definedName>
    <definedName name="VSMU_ppa2000_bDOK" localSheetId="3">#REF!</definedName>
    <definedName name="VSMU_ppa2000_bDOK" localSheetId="0">#REF!</definedName>
    <definedName name="VSMU_ppa2000_bDOK">#REF!</definedName>
    <definedName name="VSMU_pps_bKA" localSheetId="2">#REF!</definedName>
    <definedName name="VSMU_pps_bKA" localSheetId="4">#REF!</definedName>
    <definedName name="VSMU_pps_bKA" localSheetId="5">#REF!</definedName>
    <definedName name="VSMU_pps_bKA" localSheetId="3">#REF!</definedName>
    <definedName name="VSMU_pps_bKA" localSheetId="0">#REF!</definedName>
    <definedName name="VSMU_pps_bKA">#REF!</definedName>
    <definedName name="VSMU_pps_bKA_bDOK" localSheetId="2">#REF!</definedName>
    <definedName name="VSMU_pps_bKA_bDOK" localSheetId="4">#REF!</definedName>
    <definedName name="VSMU_pps_bKA_bDOK" localSheetId="5">#REF!</definedName>
    <definedName name="VSMU_pps_bKA_bDOK" localSheetId="3">#REF!</definedName>
    <definedName name="VSMU_pps_bKA_bDOK" localSheetId="0">#REF!</definedName>
    <definedName name="VSMU_pps_bKA_bDOK">#REF!</definedName>
    <definedName name="VSMU_pps_sKA" localSheetId="2">#REF!</definedName>
    <definedName name="VSMU_pps_sKA" localSheetId="4">#REF!</definedName>
    <definedName name="VSMU_pps_sKA" localSheetId="5">#REF!</definedName>
    <definedName name="VSMU_pps_sKA" localSheetId="3">#REF!</definedName>
    <definedName name="VSMU_pps_sKA" localSheetId="0">#REF!</definedName>
    <definedName name="VSMU_pps_sKA">#REF!</definedName>
    <definedName name="VSMU_pps_sKA_bDOK" localSheetId="2">#REF!</definedName>
    <definedName name="VSMU_pps_sKA_bDOK" localSheetId="4">#REF!</definedName>
    <definedName name="VSMU_pps_sKA_bDOK" localSheetId="5">#REF!</definedName>
    <definedName name="VSMU_pps_sKA_bDOK" localSheetId="3">#REF!</definedName>
    <definedName name="VSMU_pps_sKA_bDOK" localSheetId="0">#REF!</definedName>
    <definedName name="VSMU_pps_sKA_bDOK">#REF!</definedName>
    <definedName name="VSMU_vKEN_aiDOK" localSheetId="2">#REF!</definedName>
    <definedName name="VSMU_vKEN_aiDOK" localSheetId="4">#REF!</definedName>
    <definedName name="VSMU_vKEN_aiDOK" localSheetId="5">#REF!</definedName>
    <definedName name="VSMU_vKEN_aiDOK" localSheetId="3">#REF!</definedName>
    <definedName name="VSMU_vKEN_aiDOK" localSheetId="0">#REF!</definedName>
    <definedName name="VSMU_vKEN_aiDOK">#REF!</definedName>
    <definedName name="VSMU_vKEN_bKA" localSheetId="2">#REF!</definedName>
    <definedName name="VSMU_vKEN_bKA" localSheetId="4">#REF!</definedName>
    <definedName name="VSMU_vKEN_bKA" localSheetId="5">#REF!</definedName>
    <definedName name="VSMU_vKEN_bKA" localSheetId="3">#REF!</definedName>
    <definedName name="VSMU_vKEN_bKA" localSheetId="0">#REF!</definedName>
    <definedName name="VSMU_vKEN_bKA">#REF!</definedName>
    <definedName name="VSMU_vKEN_bKA_bDOK" localSheetId="2">#REF!</definedName>
    <definedName name="VSMU_vKEN_bKA_bDOK" localSheetId="4">#REF!</definedName>
    <definedName name="VSMU_vKEN_bKA_bDOK" localSheetId="5">#REF!</definedName>
    <definedName name="VSMU_vKEN_bKA_bDOK" localSheetId="3">#REF!</definedName>
    <definedName name="VSMU_vKEN_bKA_bDOK" localSheetId="0">#REF!</definedName>
    <definedName name="VSMU_vKEN_bKA_bDOK">#REF!</definedName>
    <definedName name="VSMU_vKEN_bKA_PDS" localSheetId="2">#REF!</definedName>
    <definedName name="VSMU_vKEN_bKA_PDS" localSheetId="4">#REF!</definedName>
    <definedName name="VSMU_vKEN_bKA_PDS" localSheetId="5">#REF!</definedName>
    <definedName name="VSMU_vKEN_bKA_PDS" localSheetId="3">#REF!</definedName>
    <definedName name="VSMU_vKEN_bKA_PDS" localSheetId="0">#REF!</definedName>
    <definedName name="VSMU_vKEN_bKA_PDS">#REF!</definedName>
    <definedName name="VSMU_vKEN_sKA" localSheetId="2">#REF!</definedName>
    <definedName name="VSMU_vKEN_sKA" localSheetId="4">#REF!</definedName>
    <definedName name="VSMU_vKEN_sKA" localSheetId="5">#REF!</definedName>
    <definedName name="VSMU_vKEN_sKA" localSheetId="3">#REF!</definedName>
    <definedName name="VSMU_vKEN_sKA" localSheetId="0">#REF!</definedName>
    <definedName name="VSMU_vKEN_sKA">#REF!</definedName>
    <definedName name="VSMU_vKEN_sKA_bDOK" localSheetId="2">#REF!</definedName>
    <definedName name="VSMU_vKEN_sKA_bDOK" localSheetId="4">#REF!</definedName>
    <definedName name="VSMU_vKEN_sKA_bDOK" localSheetId="5">#REF!</definedName>
    <definedName name="VSMU_vKEN_sKA_bDOK" localSheetId="3">#REF!</definedName>
    <definedName name="VSMU_vKEN_sKA_bDOK" localSheetId="0">#REF!</definedName>
    <definedName name="VSMU_vKEN_sKA_bDOK">#REF!</definedName>
    <definedName name="VSMU_vKEN_sKA_PDS" localSheetId="2">#REF!</definedName>
    <definedName name="VSMU_vKEN_sKA_PDS" localSheetId="4">#REF!</definedName>
    <definedName name="VSMU_vKEN_sKA_PDS" localSheetId="5">#REF!</definedName>
    <definedName name="VSMU_vKEN_sKA_PDS" localSheetId="3">#REF!</definedName>
    <definedName name="VSMU_vKEN_sKA_PDS" localSheetId="0">#REF!</definedName>
    <definedName name="VSMU_vKEN_sKA_PDS">#REF!</definedName>
    <definedName name="VSMU_vKPN_aiDOK" localSheetId="2">#REF!</definedName>
    <definedName name="VSMU_vKPN_aiDOK" localSheetId="4">#REF!</definedName>
    <definedName name="VSMU_vKPN_aiDOK" localSheetId="5">#REF!</definedName>
    <definedName name="VSMU_vKPN_aiDOK" localSheetId="3">#REF!</definedName>
    <definedName name="VSMU_vKPN_aiDOK" localSheetId="0">#REF!</definedName>
    <definedName name="VSMU_vKPN_aiDOK">#REF!</definedName>
    <definedName name="VSMU_vKPN_bKA" localSheetId="2">#REF!</definedName>
    <definedName name="VSMU_vKPN_bKA" localSheetId="4">#REF!</definedName>
    <definedName name="VSMU_vKPN_bKA" localSheetId="5">#REF!</definedName>
    <definedName name="VSMU_vKPN_bKA" localSheetId="3">#REF!</definedName>
    <definedName name="VSMU_vKPN_bKA" localSheetId="0">#REF!</definedName>
    <definedName name="VSMU_vKPN_bKA">#REF!</definedName>
    <definedName name="VSMU_vKPN_bKA_bDOK" localSheetId="2">#REF!</definedName>
    <definedName name="VSMU_vKPN_bKA_bDOK" localSheetId="4">#REF!</definedName>
    <definedName name="VSMU_vKPN_bKA_bDOK" localSheetId="5">#REF!</definedName>
    <definedName name="VSMU_vKPN_bKA_bDOK" localSheetId="3">#REF!</definedName>
    <definedName name="VSMU_vKPN_bKA_bDOK" localSheetId="0">#REF!</definedName>
    <definedName name="VSMU_vKPN_bKA_bDOK">#REF!</definedName>
    <definedName name="VSMU_vKPN_bKA_PDS" localSheetId="2">#REF!</definedName>
    <definedName name="VSMU_vKPN_bKA_PDS" localSheetId="4">#REF!</definedName>
    <definedName name="VSMU_vKPN_bKA_PDS" localSheetId="5">#REF!</definedName>
    <definedName name="VSMU_vKPN_bKA_PDS" localSheetId="3">#REF!</definedName>
    <definedName name="VSMU_vKPN_bKA_PDS" localSheetId="0">#REF!</definedName>
    <definedName name="VSMU_vKPN_bKA_PDS">#REF!</definedName>
    <definedName name="VSMU_vKPN_sKA" localSheetId="2">#REF!</definedName>
    <definedName name="VSMU_vKPN_sKA" localSheetId="4">#REF!</definedName>
    <definedName name="VSMU_vKPN_sKA" localSheetId="5">#REF!</definedName>
    <definedName name="VSMU_vKPN_sKA" localSheetId="3">#REF!</definedName>
    <definedName name="VSMU_vKPN_sKA" localSheetId="0">#REF!</definedName>
    <definedName name="VSMU_vKPN_sKA">#REF!</definedName>
    <definedName name="VSMU_vKPN_sKA_bDOK" localSheetId="2">#REF!</definedName>
    <definedName name="VSMU_vKPN_sKA_bDOK" localSheetId="4">#REF!</definedName>
    <definedName name="VSMU_vKPN_sKA_bDOK" localSheetId="5">#REF!</definedName>
    <definedName name="VSMU_vKPN_sKA_bDOK" localSheetId="3">#REF!</definedName>
    <definedName name="VSMU_vKPN_sKA_bDOK" localSheetId="0">#REF!</definedName>
    <definedName name="VSMU_vKPN_sKA_bDOK">#REF!</definedName>
    <definedName name="VSMU_vKPN_sKA_PDS" localSheetId="2">#REF!</definedName>
    <definedName name="VSMU_vKPN_sKA_PDS" localSheetId="4">#REF!</definedName>
    <definedName name="VSMU_vKPN_sKA_PDS" localSheetId="5">#REF!</definedName>
    <definedName name="VSMU_vKPN_sKA_PDS" localSheetId="3">#REF!</definedName>
    <definedName name="VSMU_vKPN_sKA_PDS" localSheetId="0">#REF!</definedName>
    <definedName name="VSMU_vKPN_sKA_PDS">#REF!</definedName>
    <definedName name="VSVU_paiDOK2000" localSheetId="2">#REF!</definedName>
    <definedName name="VSVU_paiDOK2000" localSheetId="4">#REF!</definedName>
    <definedName name="VSVU_paiDOK2000" localSheetId="5">#REF!</definedName>
    <definedName name="VSVU_paiDOK2000" localSheetId="3">#REF!</definedName>
    <definedName name="VSVU_paiDOK2000" localSheetId="0">#REF!</definedName>
    <definedName name="VSVU_paiDOK2000">#REF!</definedName>
    <definedName name="VSVU_pD2001_DS_bKA" localSheetId="2">#REF!</definedName>
    <definedName name="VSVU_pD2001_DS_bKA" localSheetId="4">#REF!</definedName>
    <definedName name="VSVU_pD2001_DS_bKA" localSheetId="5">#REF!</definedName>
    <definedName name="VSVU_pD2001_DS_bKA" localSheetId="3">#REF!</definedName>
    <definedName name="VSVU_pD2001_DS_bKA" localSheetId="0">#REF!</definedName>
    <definedName name="VSVU_pD2001_DS_bKA">#REF!</definedName>
    <definedName name="VSVU_pP2000_DS_bKA" localSheetId="2">#REF!</definedName>
    <definedName name="VSVU_pP2000_DS_bKA" localSheetId="4">#REF!</definedName>
    <definedName name="VSVU_pP2000_DS_bKA" localSheetId="5">#REF!</definedName>
    <definedName name="VSVU_pP2000_DS_bKA" localSheetId="3">#REF!</definedName>
    <definedName name="VSVU_pP2000_DS_bKA" localSheetId="0">#REF!</definedName>
    <definedName name="VSVU_pP2000_DS_bKA">#REF!</definedName>
    <definedName name="VSVU_pP2001_DS_bKA" localSheetId="2">#REF!</definedName>
    <definedName name="VSVU_pP2001_DS_bKA" localSheetId="4">#REF!</definedName>
    <definedName name="VSVU_pP2001_DS_bKA" localSheetId="5">#REF!</definedName>
    <definedName name="VSVU_pP2001_DS_bKA" localSheetId="3">#REF!</definedName>
    <definedName name="VSVU_pP2001_DS_bKA" localSheetId="0">#REF!</definedName>
    <definedName name="VSVU_pP2001_DS_bKA">#REF!</definedName>
    <definedName name="VSVU_pP2001_DS_sKA" localSheetId="2">#REF!</definedName>
    <definedName name="VSVU_pP2001_DS_sKA" localSheetId="4">#REF!</definedName>
    <definedName name="VSVU_pP2001_DS_sKA" localSheetId="5">#REF!</definedName>
    <definedName name="VSVU_pP2001_DS_sKA" localSheetId="3">#REF!</definedName>
    <definedName name="VSVU_pP2001_DS_sKA" localSheetId="0">#REF!</definedName>
    <definedName name="VSVU_pP2001_DS_sKA">#REF!</definedName>
    <definedName name="VSVU_ppa2000_bDOK" localSheetId="2">#REF!</definedName>
    <definedName name="VSVU_ppa2000_bDOK" localSheetId="4">#REF!</definedName>
    <definedName name="VSVU_ppa2000_bDOK" localSheetId="5">#REF!</definedName>
    <definedName name="VSVU_ppa2000_bDOK" localSheetId="3">#REF!</definedName>
    <definedName name="VSVU_ppa2000_bDOK" localSheetId="0">#REF!</definedName>
    <definedName name="VSVU_ppa2000_bDOK">#REF!</definedName>
    <definedName name="VSVU_pps_bKA" localSheetId="2">#REF!</definedName>
    <definedName name="VSVU_pps_bKA" localSheetId="4">#REF!</definedName>
    <definedName name="VSVU_pps_bKA" localSheetId="5">#REF!</definedName>
    <definedName name="VSVU_pps_bKA" localSheetId="3">#REF!</definedName>
    <definedName name="VSVU_pps_bKA" localSheetId="0">#REF!</definedName>
    <definedName name="VSVU_pps_bKA">#REF!</definedName>
    <definedName name="VSVU_pps_bKA_bDOK" localSheetId="2">#REF!</definedName>
    <definedName name="VSVU_pps_bKA_bDOK" localSheetId="4">#REF!</definedName>
    <definedName name="VSVU_pps_bKA_bDOK" localSheetId="5">#REF!</definedName>
    <definedName name="VSVU_pps_bKA_bDOK" localSheetId="3">#REF!</definedName>
    <definedName name="VSVU_pps_bKA_bDOK" localSheetId="0">#REF!</definedName>
    <definedName name="VSVU_pps_bKA_bDOK">#REF!</definedName>
    <definedName name="VSVU_pps_sKA" localSheetId="2">#REF!</definedName>
    <definedName name="VSVU_pps_sKA" localSheetId="4">#REF!</definedName>
    <definedName name="VSVU_pps_sKA" localSheetId="5">#REF!</definedName>
    <definedName name="VSVU_pps_sKA" localSheetId="3">#REF!</definedName>
    <definedName name="VSVU_pps_sKA" localSheetId="0">#REF!</definedName>
    <definedName name="VSVU_pps_sKA">#REF!</definedName>
    <definedName name="VSVU_pps_sKA_bDOK" localSheetId="2">#REF!</definedName>
    <definedName name="VSVU_pps_sKA_bDOK" localSheetId="4">#REF!</definedName>
    <definedName name="VSVU_pps_sKA_bDOK" localSheetId="5">#REF!</definedName>
    <definedName name="VSVU_pps_sKA_bDOK" localSheetId="3">#REF!</definedName>
    <definedName name="VSVU_pps_sKA_bDOK" localSheetId="0">#REF!</definedName>
    <definedName name="VSVU_pps_sKA_bDOK">#REF!</definedName>
    <definedName name="VSVU_vKEN_aiDOK" localSheetId="2">#REF!</definedName>
    <definedName name="VSVU_vKEN_aiDOK" localSheetId="4">#REF!</definedName>
    <definedName name="VSVU_vKEN_aiDOK" localSheetId="5">#REF!</definedName>
    <definedName name="VSVU_vKEN_aiDOK" localSheetId="3">#REF!</definedName>
    <definedName name="VSVU_vKEN_aiDOK" localSheetId="0">#REF!</definedName>
    <definedName name="VSVU_vKEN_aiDOK">#REF!</definedName>
    <definedName name="VSVU_vKEN_bKA" localSheetId="2">#REF!</definedName>
    <definedName name="VSVU_vKEN_bKA" localSheetId="4">#REF!</definedName>
    <definedName name="VSVU_vKEN_bKA" localSheetId="5">#REF!</definedName>
    <definedName name="VSVU_vKEN_bKA" localSheetId="3">#REF!</definedName>
    <definedName name="VSVU_vKEN_bKA" localSheetId="0">#REF!</definedName>
    <definedName name="VSVU_vKEN_bKA">#REF!</definedName>
    <definedName name="VSVU_vKEN_bKA_bDOK" localSheetId="2">#REF!</definedName>
    <definedName name="VSVU_vKEN_bKA_bDOK" localSheetId="4">#REF!</definedName>
    <definedName name="VSVU_vKEN_bKA_bDOK" localSheetId="5">#REF!</definedName>
    <definedName name="VSVU_vKEN_bKA_bDOK" localSheetId="3">#REF!</definedName>
    <definedName name="VSVU_vKEN_bKA_bDOK" localSheetId="0">#REF!</definedName>
    <definedName name="VSVU_vKEN_bKA_bDOK">#REF!</definedName>
    <definedName name="VSVU_vKEN_bKA_PDS" localSheetId="2">#REF!</definedName>
    <definedName name="VSVU_vKEN_bKA_PDS" localSheetId="4">#REF!</definedName>
    <definedName name="VSVU_vKEN_bKA_PDS" localSheetId="5">#REF!</definedName>
    <definedName name="VSVU_vKEN_bKA_PDS" localSheetId="3">#REF!</definedName>
    <definedName name="VSVU_vKEN_bKA_PDS" localSheetId="0">#REF!</definedName>
    <definedName name="VSVU_vKEN_bKA_PDS">#REF!</definedName>
    <definedName name="VSVU_vKEN_sKA" localSheetId="2">#REF!</definedName>
    <definedName name="VSVU_vKEN_sKA" localSheetId="4">#REF!</definedName>
    <definedName name="VSVU_vKEN_sKA" localSheetId="5">#REF!</definedName>
    <definedName name="VSVU_vKEN_sKA" localSheetId="3">#REF!</definedName>
    <definedName name="VSVU_vKEN_sKA" localSheetId="0">#REF!</definedName>
    <definedName name="VSVU_vKEN_sKA">#REF!</definedName>
    <definedName name="VSVU_vKEN_sKA_bDOK" localSheetId="2">#REF!</definedName>
    <definedName name="VSVU_vKEN_sKA_bDOK" localSheetId="4">#REF!</definedName>
    <definedName name="VSVU_vKEN_sKA_bDOK" localSheetId="5">#REF!</definedName>
    <definedName name="VSVU_vKEN_sKA_bDOK" localSheetId="3">#REF!</definedName>
    <definedName name="VSVU_vKEN_sKA_bDOK" localSheetId="0">#REF!</definedName>
    <definedName name="VSVU_vKEN_sKA_bDOK">#REF!</definedName>
    <definedName name="VSVU_vKEN_sKA_PDS" localSheetId="2">#REF!</definedName>
    <definedName name="VSVU_vKEN_sKA_PDS" localSheetId="4">#REF!</definedName>
    <definedName name="VSVU_vKEN_sKA_PDS" localSheetId="5">#REF!</definedName>
    <definedName name="VSVU_vKEN_sKA_PDS" localSheetId="3">#REF!</definedName>
    <definedName name="VSVU_vKEN_sKA_PDS" localSheetId="0">#REF!</definedName>
    <definedName name="VSVU_vKEN_sKA_PDS">#REF!</definedName>
    <definedName name="VSVU_vKPN_aiDOK" localSheetId="2">#REF!</definedName>
    <definedName name="VSVU_vKPN_aiDOK" localSheetId="4">#REF!</definedName>
    <definedName name="VSVU_vKPN_aiDOK" localSheetId="5">#REF!</definedName>
    <definedName name="VSVU_vKPN_aiDOK" localSheetId="3">#REF!</definedName>
    <definedName name="VSVU_vKPN_aiDOK" localSheetId="0">#REF!</definedName>
    <definedName name="VSVU_vKPN_aiDOK">#REF!</definedName>
    <definedName name="VSVU_vKPN_bKA" localSheetId="2">#REF!</definedName>
    <definedName name="VSVU_vKPN_bKA" localSheetId="4">#REF!</definedName>
    <definedName name="VSVU_vKPN_bKA" localSheetId="5">#REF!</definedName>
    <definedName name="VSVU_vKPN_bKA" localSheetId="3">#REF!</definedName>
    <definedName name="VSVU_vKPN_bKA" localSheetId="0">#REF!</definedName>
    <definedName name="VSVU_vKPN_bKA">#REF!</definedName>
    <definedName name="VSVU_vKPN_bKA_bDOK" localSheetId="2">#REF!</definedName>
    <definedName name="VSVU_vKPN_bKA_bDOK" localSheetId="4">#REF!</definedName>
    <definedName name="VSVU_vKPN_bKA_bDOK" localSheetId="5">#REF!</definedName>
    <definedName name="VSVU_vKPN_bKA_bDOK" localSheetId="3">#REF!</definedName>
    <definedName name="VSVU_vKPN_bKA_bDOK" localSheetId="0">#REF!</definedName>
    <definedName name="VSVU_vKPN_bKA_bDOK">#REF!</definedName>
    <definedName name="VSVU_vKPN_bKA_PDS" localSheetId="2">#REF!</definedName>
    <definedName name="VSVU_vKPN_bKA_PDS" localSheetId="4">#REF!</definedName>
    <definedName name="VSVU_vKPN_bKA_PDS" localSheetId="5">#REF!</definedName>
    <definedName name="VSVU_vKPN_bKA_PDS" localSheetId="3">#REF!</definedName>
    <definedName name="VSVU_vKPN_bKA_PDS" localSheetId="0">#REF!</definedName>
    <definedName name="VSVU_vKPN_bKA_PDS">#REF!</definedName>
    <definedName name="VSVU_vKPN_sKA" localSheetId="2">#REF!</definedName>
    <definedName name="VSVU_vKPN_sKA" localSheetId="4">#REF!</definedName>
    <definedName name="VSVU_vKPN_sKA" localSheetId="5">#REF!</definedName>
    <definedName name="VSVU_vKPN_sKA" localSheetId="3">#REF!</definedName>
    <definedName name="VSVU_vKPN_sKA" localSheetId="0">#REF!</definedName>
    <definedName name="VSVU_vKPN_sKA">#REF!</definedName>
    <definedName name="VSVU_vKPN_sKA_bDOK" localSheetId="2">#REF!</definedName>
    <definedName name="VSVU_vKPN_sKA_bDOK" localSheetId="4">#REF!</definedName>
    <definedName name="VSVU_vKPN_sKA_bDOK" localSheetId="5">#REF!</definedName>
    <definedName name="VSVU_vKPN_sKA_bDOK" localSheetId="3">#REF!</definedName>
    <definedName name="VSVU_vKPN_sKA_bDOK" localSheetId="0">#REF!</definedName>
    <definedName name="VSVU_vKPN_sKA_bDOK">#REF!</definedName>
    <definedName name="VSVU_vKPN_sKA_PDS" localSheetId="2">#REF!</definedName>
    <definedName name="VSVU_vKPN_sKA_PDS" localSheetId="4">#REF!</definedName>
    <definedName name="VSVU_vKPN_sKA_PDS" localSheetId="5">#REF!</definedName>
    <definedName name="VSVU_vKPN_sKA_PDS" localSheetId="3">#REF!</definedName>
    <definedName name="VSVU_vKPN_sKA_PDS" localSheetId="0">#REF!</definedName>
    <definedName name="VSVU_vKPN_sKA_PDS">#REF!</definedName>
    <definedName name="vvš_abs" localSheetId="2">#REF!</definedName>
    <definedName name="vvš_abs" localSheetId="4">#REF!</definedName>
    <definedName name="vvš_abs" localSheetId="5">#REF!</definedName>
    <definedName name="vvš_abs" localSheetId="3">#REF!</definedName>
    <definedName name="vvš_abs" comment="nazov univerzity pri absolventoch" localSheetId="6">'[4]T5a-abs'!$H:$H</definedName>
    <definedName name="vvš_abs">#REF!</definedName>
    <definedName name="VVŠ_abs_naša" comment="naša skratka VVŠ v absolventoch">'[4]T5a-abs'!$AB:$AB</definedName>
    <definedName name="VVŠ_naša" comment="Názov univerzity naša skratka">'[4]T5b-studenti'!$BA:$BA</definedName>
    <definedName name="výk_DG" localSheetId="4">'[3]T3-vstupy'!$C$78</definedName>
    <definedName name="výk_DG" localSheetId="5">'[3]T3-vstupy'!$C$78</definedName>
    <definedName name="výk_DG" localSheetId="7">'[13]T3-vstupy'!$C$79</definedName>
    <definedName name="výk_DG" localSheetId="6">'[4]T3-vstupy'!$C$76</definedName>
    <definedName name="výk_DG">'[14]T3-vstupy'!$C$77</definedName>
    <definedName name="výk_Dršpo" localSheetId="4">'[3]T3-vstupy'!$C$80</definedName>
    <definedName name="výk_Dršpo" localSheetId="5">'[3]T3-vstupy'!$C$80</definedName>
    <definedName name="výk_Dršpo" localSheetId="7">'[13]T3-vstupy'!$C$81</definedName>
    <definedName name="výk_Dršpo" localSheetId="6">'[4]T3-vstupy'!$C$78</definedName>
    <definedName name="výk_Dršpo">'[14]T3-vstupy'!$C$79</definedName>
    <definedName name="výk_KA" localSheetId="4">'[3]T3-vstupy'!$C$76</definedName>
    <definedName name="výk_KA" localSheetId="5">'[3]T3-vstupy'!$C$76</definedName>
    <definedName name="výk_KA" localSheetId="7">'[13]T3-vstupy'!$C$77</definedName>
    <definedName name="výk_KA" localSheetId="6">'[4]T3-vstupy'!$C$74</definedName>
    <definedName name="výk_KA">'[14]T3-vstupy'!$C$75</definedName>
    <definedName name="výk_Pat" localSheetId="4">'[3]T3-vstupy'!$C$82</definedName>
    <definedName name="výk_Pat" localSheetId="5">'[3]T3-vstupy'!$C$82</definedName>
    <definedName name="výk_Pat" localSheetId="7">'[13]T3-vstupy'!$C$83</definedName>
    <definedName name="výk_Pat" localSheetId="6">'[4]T3-vstupy'!$C$80</definedName>
    <definedName name="výk_Pat">'[14]T3-vstupy'!$C$81</definedName>
    <definedName name="výk_PC" localSheetId="4">'[3]T3-vstupy'!$C$77</definedName>
    <definedName name="výk_PC" localSheetId="5">'[3]T3-vstupy'!$C$77</definedName>
    <definedName name="výk_PC" localSheetId="7">'[13]T3-vstupy'!$C$78</definedName>
    <definedName name="výk_PC" localSheetId="6">'[4]T3-vstupy'!$C$75</definedName>
    <definedName name="výk_PC">'[14]T3-vstupy'!$C$76</definedName>
    <definedName name="výk_Pub" localSheetId="4">'[11]T3-vstupy'!$B$95</definedName>
    <definedName name="výk_Pub" localSheetId="5">'[11]T3-vstupy'!$B$95</definedName>
    <definedName name="výk_Pub" localSheetId="7">'[13]T3-vstupy'!$C$82</definedName>
    <definedName name="výk_Pub" localSheetId="6">'[4]T3-vstupy'!$C$79</definedName>
    <definedName name="výk_Pub">'[14]T3-vstupy'!$C$80</definedName>
    <definedName name="výk_um" localSheetId="4">'[11]T3-vstupy'!$B$93</definedName>
    <definedName name="výk_um" localSheetId="5">'[11]T3-vstupy'!$B$93</definedName>
    <definedName name="výk_um" localSheetId="6">'[4]T3-vstupy'!$C$81</definedName>
    <definedName name="výk_um">'[14]T3-vstupy'!$C$82</definedName>
    <definedName name="výk_ZG" localSheetId="4">'[3]T3-vstupy'!$C$79</definedName>
    <definedName name="výk_ZG" localSheetId="5">'[3]T3-vstupy'!$C$79</definedName>
    <definedName name="výk_ZG" localSheetId="7">'[13]T3-vstupy'!$C$80</definedName>
    <definedName name="výk_ZG" localSheetId="6">'[4]T3-vstupy'!$C$77</definedName>
    <definedName name="výk_ZG">'[14]T3-vstupy'!$C$78</definedName>
    <definedName name="výkon_abs" localSheetId="2">#REF!</definedName>
    <definedName name="výkon_abs" localSheetId="4">#REF!</definedName>
    <definedName name="výkon_abs" localSheetId="5">#REF!</definedName>
    <definedName name="výkon_abs" localSheetId="3">#REF!</definedName>
    <definedName name="výkon_abs" comment="výkon absolventov" localSheetId="6">'[4]T5a-abs'!$Y:$Y</definedName>
    <definedName name="výkon_abs">#REF!</definedName>
    <definedName name="x" localSheetId="2">#REF!</definedName>
    <definedName name="x" localSheetId="4">#REF!</definedName>
    <definedName name="x" localSheetId="5">#REF!</definedName>
    <definedName name="x" localSheetId="3">#REF!</definedName>
    <definedName name="x">#REF!</definedName>
    <definedName name="xxx" hidden="1">"3TGMUFSSIAIMK2KTNC9DELQD0"</definedName>
    <definedName name="xxxxxxxxxxxx" localSheetId="2">#REF!</definedName>
    <definedName name="xxxxxxxxxxxx" localSheetId="4">#REF!</definedName>
    <definedName name="xxxxxxxxxxxx" localSheetId="5">#REF!</definedName>
    <definedName name="xxxxxxxxxxxx" localSheetId="3">#REF!</definedName>
    <definedName name="xxxxxxxxxxxx">#REF!</definedName>
    <definedName name="Z_1D6897AC_30A1_4C63_B6DA_5AE51902E5B9_.wvu.PrintArea" localSheetId="7" hidden="1">'T16-KKŠ'!$B$3:$H$15</definedName>
    <definedName name="Z_2BB97BB4_8919_45BF_99EB_80901B29C59A_.wvu.PrintArea" localSheetId="7" hidden="1">'T16-KKŠ'!$B$3:$H$15</definedName>
    <definedName name="Z_5B10B38E_887D_4455_81F4_2D2579A7BE9B_.wvu.PrintArea" localSheetId="7" hidden="1">'T16-KKŠ'!$B$3:$H$15</definedName>
    <definedName name="Z_6121A3DD_32B9_47F9_AA88_7F5C6B0A94CA_.wvu.PrintArea" localSheetId="7" hidden="1">'T16-KKŠ'!$B$3:$H$15</definedName>
    <definedName name="Z_AC7098BB_47C3_4B9C_AB0B_EAB7EE4ECDAB_.wvu.PrintArea" localSheetId="7" hidden="1">'T16-KKŠ'!$B$2:$H$15</definedName>
    <definedName name="ZMI">[30]priplatky20!$K$7</definedName>
    <definedName name="ZMII">[30]priplatky20!$L$7</definedName>
    <definedName name="ZU_paiDOK2000" localSheetId="2">#REF!</definedName>
    <definedName name="ZU_paiDOK2000" localSheetId="4">#REF!</definedName>
    <definedName name="ZU_paiDOK2000" localSheetId="5">#REF!</definedName>
    <definedName name="ZU_paiDOK2000" localSheetId="3">#REF!</definedName>
    <definedName name="ZU_paiDOK2000" localSheetId="0">#REF!</definedName>
    <definedName name="ZU_paiDOK2000">#REF!</definedName>
    <definedName name="ZU_pD2001_DS_bKA" localSheetId="2">#REF!</definedName>
    <definedName name="ZU_pD2001_DS_bKA" localSheetId="4">#REF!</definedName>
    <definedName name="ZU_pD2001_DS_bKA" localSheetId="5">#REF!</definedName>
    <definedName name="ZU_pD2001_DS_bKA" localSheetId="3">#REF!</definedName>
    <definedName name="ZU_pD2001_DS_bKA" localSheetId="0">#REF!</definedName>
    <definedName name="ZU_pD2001_DS_bKA">#REF!</definedName>
    <definedName name="ZU_pP2000_DS_bKA" localSheetId="2">#REF!</definedName>
    <definedName name="ZU_pP2000_DS_bKA" localSheetId="4">#REF!</definedName>
    <definedName name="ZU_pP2000_DS_bKA" localSheetId="5">#REF!</definedName>
    <definedName name="ZU_pP2000_DS_bKA" localSheetId="3">#REF!</definedName>
    <definedName name="ZU_pP2000_DS_bKA" localSheetId="0">#REF!</definedName>
    <definedName name="ZU_pP2000_DS_bKA">#REF!</definedName>
    <definedName name="ZU_pP2001_DS_bKA" localSheetId="2">#REF!</definedName>
    <definedName name="ZU_pP2001_DS_bKA" localSheetId="4">#REF!</definedName>
    <definedName name="ZU_pP2001_DS_bKA" localSheetId="5">#REF!</definedName>
    <definedName name="ZU_pP2001_DS_bKA" localSheetId="3">#REF!</definedName>
    <definedName name="ZU_pP2001_DS_bKA" localSheetId="0">#REF!</definedName>
    <definedName name="ZU_pP2001_DS_bKA">#REF!</definedName>
    <definedName name="ZU_pP2001_DS_sKA" localSheetId="2">#REF!</definedName>
    <definedName name="ZU_pP2001_DS_sKA" localSheetId="4">#REF!</definedName>
    <definedName name="ZU_pP2001_DS_sKA" localSheetId="5">#REF!</definedName>
    <definedName name="ZU_pP2001_DS_sKA" localSheetId="3">#REF!</definedName>
    <definedName name="ZU_pP2001_DS_sKA" localSheetId="0">#REF!</definedName>
    <definedName name="ZU_pP2001_DS_sKA">#REF!</definedName>
    <definedName name="ZU_ppa2000_bDOK" localSheetId="2">#REF!</definedName>
    <definedName name="ZU_ppa2000_bDOK" localSheetId="4">#REF!</definedName>
    <definedName name="ZU_ppa2000_bDOK" localSheetId="5">#REF!</definedName>
    <definedName name="ZU_ppa2000_bDOK" localSheetId="3">#REF!</definedName>
    <definedName name="ZU_ppa2000_bDOK" localSheetId="0">#REF!</definedName>
    <definedName name="ZU_ppa2000_bDOK">#REF!</definedName>
    <definedName name="ZU_pps_bKA" localSheetId="2">#REF!</definedName>
    <definedName name="ZU_pps_bKA" localSheetId="4">#REF!</definedName>
    <definedName name="ZU_pps_bKA" localSheetId="5">#REF!</definedName>
    <definedName name="ZU_pps_bKA" localSheetId="3">#REF!</definedName>
    <definedName name="ZU_pps_bKA" localSheetId="0">#REF!</definedName>
    <definedName name="ZU_pps_bKA">#REF!</definedName>
    <definedName name="ZU_pps_bKA_bDOK" localSheetId="2">#REF!</definedName>
    <definedName name="ZU_pps_bKA_bDOK" localSheetId="4">#REF!</definedName>
    <definedName name="ZU_pps_bKA_bDOK" localSheetId="5">#REF!</definedName>
    <definedName name="ZU_pps_bKA_bDOK" localSheetId="3">#REF!</definedName>
    <definedName name="ZU_pps_bKA_bDOK" localSheetId="0">#REF!</definedName>
    <definedName name="ZU_pps_bKA_bDOK">#REF!</definedName>
    <definedName name="ZU_pps_sKA" localSheetId="2">#REF!</definedName>
    <definedName name="ZU_pps_sKA" localSheetId="4">#REF!</definedName>
    <definedName name="ZU_pps_sKA" localSheetId="5">#REF!</definedName>
    <definedName name="ZU_pps_sKA" localSheetId="3">#REF!</definedName>
    <definedName name="ZU_pps_sKA" localSheetId="0">#REF!</definedName>
    <definedName name="ZU_pps_sKA">#REF!</definedName>
    <definedName name="ZU_pps_sKA_bDOK" localSheetId="2">#REF!</definedName>
    <definedName name="ZU_pps_sKA_bDOK" localSheetId="4">#REF!</definedName>
    <definedName name="ZU_pps_sKA_bDOK" localSheetId="5">#REF!</definedName>
    <definedName name="ZU_pps_sKA_bDOK" localSheetId="3">#REF!</definedName>
    <definedName name="ZU_pps_sKA_bDOK" localSheetId="0">#REF!</definedName>
    <definedName name="ZU_pps_sKA_bDOK">#REF!</definedName>
    <definedName name="ZU_vKEN_aiDOK" localSheetId="2">#REF!</definedName>
    <definedName name="ZU_vKEN_aiDOK" localSheetId="4">#REF!</definedName>
    <definedName name="ZU_vKEN_aiDOK" localSheetId="5">#REF!</definedName>
    <definedName name="ZU_vKEN_aiDOK" localSheetId="3">#REF!</definedName>
    <definedName name="ZU_vKEN_aiDOK" localSheetId="0">#REF!</definedName>
    <definedName name="ZU_vKEN_aiDOK">#REF!</definedName>
    <definedName name="ZU_vKEN_bKA" localSheetId="2">#REF!</definedName>
    <definedName name="ZU_vKEN_bKA" localSheetId="4">#REF!</definedName>
    <definedName name="ZU_vKEN_bKA" localSheetId="5">#REF!</definedName>
    <definedName name="ZU_vKEN_bKA" localSheetId="3">#REF!</definedName>
    <definedName name="ZU_vKEN_bKA" localSheetId="0">#REF!</definedName>
    <definedName name="ZU_vKEN_bKA">#REF!</definedName>
    <definedName name="ZU_vKEN_bKA_bDOK" localSheetId="2">#REF!</definedName>
    <definedName name="ZU_vKEN_bKA_bDOK" localSheetId="4">#REF!</definedName>
    <definedName name="ZU_vKEN_bKA_bDOK" localSheetId="5">#REF!</definedName>
    <definedName name="ZU_vKEN_bKA_bDOK" localSheetId="3">#REF!</definedName>
    <definedName name="ZU_vKEN_bKA_bDOK" localSheetId="0">#REF!</definedName>
    <definedName name="ZU_vKEN_bKA_bDOK">#REF!</definedName>
    <definedName name="ZU_vKEN_bKA_PDS" localSheetId="2">#REF!</definedName>
    <definedName name="ZU_vKEN_bKA_PDS" localSheetId="4">#REF!</definedName>
    <definedName name="ZU_vKEN_bKA_PDS" localSheetId="5">#REF!</definedName>
    <definedName name="ZU_vKEN_bKA_PDS" localSheetId="3">#REF!</definedName>
    <definedName name="ZU_vKEN_bKA_PDS" localSheetId="0">#REF!</definedName>
    <definedName name="ZU_vKEN_bKA_PDS">#REF!</definedName>
    <definedName name="ZU_vKEN_sKA" localSheetId="2">#REF!</definedName>
    <definedName name="ZU_vKEN_sKA" localSheetId="4">#REF!</definedName>
    <definedName name="ZU_vKEN_sKA" localSheetId="5">#REF!</definedName>
    <definedName name="ZU_vKEN_sKA" localSheetId="3">#REF!</definedName>
    <definedName name="ZU_vKEN_sKA" localSheetId="0">#REF!</definedName>
    <definedName name="ZU_vKEN_sKA">#REF!</definedName>
    <definedName name="ZU_vKEN_sKA_bDOK" localSheetId="2">#REF!</definedName>
    <definedName name="ZU_vKEN_sKA_bDOK" localSheetId="4">#REF!</definedName>
    <definedName name="ZU_vKEN_sKA_bDOK" localSheetId="5">#REF!</definedName>
    <definedName name="ZU_vKEN_sKA_bDOK" localSheetId="3">#REF!</definedName>
    <definedName name="ZU_vKEN_sKA_bDOK" localSheetId="0">#REF!</definedName>
    <definedName name="ZU_vKEN_sKA_bDOK">#REF!</definedName>
    <definedName name="ZU_vKEN_sKA_PDS" localSheetId="2">#REF!</definedName>
    <definedName name="ZU_vKEN_sKA_PDS" localSheetId="4">#REF!</definedName>
    <definedName name="ZU_vKEN_sKA_PDS" localSheetId="5">#REF!</definedName>
    <definedName name="ZU_vKEN_sKA_PDS" localSheetId="3">#REF!</definedName>
    <definedName name="ZU_vKEN_sKA_PDS" localSheetId="0">#REF!</definedName>
    <definedName name="ZU_vKEN_sKA_PDS">#REF!</definedName>
    <definedName name="ZU_vKPN_aiDOK" localSheetId="2">#REF!</definedName>
    <definedName name="ZU_vKPN_aiDOK" localSheetId="4">#REF!</definedName>
    <definedName name="ZU_vKPN_aiDOK" localSheetId="5">#REF!</definedName>
    <definedName name="ZU_vKPN_aiDOK" localSheetId="3">#REF!</definedName>
    <definedName name="ZU_vKPN_aiDOK" localSheetId="0">#REF!</definedName>
    <definedName name="ZU_vKPN_aiDOK">#REF!</definedName>
    <definedName name="ZU_vKPN_bKA" localSheetId="2">#REF!</definedName>
    <definedName name="ZU_vKPN_bKA" localSheetId="4">#REF!</definedName>
    <definedName name="ZU_vKPN_bKA" localSheetId="5">#REF!</definedName>
    <definedName name="ZU_vKPN_bKA" localSheetId="3">#REF!</definedName>
    <definedName name="ZU_vKPN_bKA" localSheetId="0">#REF!</definedName>
    <definedName name="ZU_vKPN_bKA">#REF!</definedName>
    <definedName name="ZU_vKPN_bKA_bDOK" localSheetId="2">#REF!</definedName>
    <definedName name="ZU_vKPN_bKA_bDOK" localSheetId="4">#REF!</definedName>
    <definedName name="ZU_vKPN_bKA_bDOK" localSheetId="5">#REF!</definedName>
    <definedName name="ZU_vKPN_bKA_bDOK" localSheetId="3">#REF!</definedName>
    <definedName name="ZU_vKPN_bKA_bDOK" localSheetId="0">#REF!</definedName>
    <definedName name="ZU_vKPN_bKA_bDOK">#REF!</definedName>
    <definedName name="ZU_vKPN_bKA_PDS" localSheetId="2">#REF!</definedName>
    <definedName name="ZU_vKPN_bKA_PDS" localSheetId="4">#REF!</definedName>
    <definedName name="ZU_vKPN_bKA_PDS" localSheetId="5">#REF!</definedName>
    <definedName name="ZU_vKPN_bKA_PDS" localSheetId="3">#REF!</definedName>
    <definedName name="ZU_vKPN_bKA_PDS" localSheetId="0">#REF!</definedName>
    <definedName name="ZU_vKPN_bKA_PDS">#REF!</definedName>
    <definedName name="ZU_vKPN_sKA" localSheetId="2">#REF!</definedName>
    <definedName name="ZU_vKPN_sKA" localSheetId="4">#REF!</definedName>
    <definedName name="ZU_vKPN_sKA" localSheetId="5">#REF!</definedName>
    <definedName name="ZU_vKPN_sKA" localSheetId="3">#REF!</definedName>
    <definedName name="ZU_vKPN_sKA" localSheetId="0">#REF!</definedName>
    <definedName name="ZU_vKPN_sKA">#REF!</definedName>
    <definedName name="ZU_vKPN_sKA_bDOK" localSheetId="2">#REF!</definedName>
    <definedName name="ZU_vKPN_sKA_bDOK" localSheetId="4">#REF!</definedName>
    <definedName name="ZU_vKPN_sKA_bDOK" localSheetId="5">#REF!</definedName>
    <definedName name="ZU_vKPN_sKA_bDOK" localSheetId="3">#REF!</definedName>
    <definedName name="ZU_vKPN_sKA_bDOK" localSheetId="0">#REF!</definedName>
    <definedName name="ZU_vKPN_sKA_bDOK">#REF!</definedName>
    <definedName name="ZU_vKPN_sKA_PDS" localSheetId="2">#REF!</definedName>
    <definedName name="ZU_vKPN_sKA_PDS" localSheetId="4">#REF!</definedName>
    <definedName name="ZU_vKPN_sKA_PDS" localSheetId="5">#REF!</definedName>
    <definedName name="ZU_vKPN_sKA_PDS" localSheetId="3">#REF!</definedName>
    <definedName name="ZU_vKPN_sKA_PDS" localSheetId="0">#REF!</definedName>
    <definedName name="ZU_vKPN_sKA_PDS">#REF!</definedName>
  </definedNames>
  <calcPr calcId="145621"/>
</workbook>
</file>

<file path=xl/calcChain.xml><?xml version="1.0" encoding="utf-8"?>
<calcChain xmlns="http://schemas.openxmlformats.org/spreadsheetml/2006/main">
  <c r="Q49" i="1" l="1"/>
  <c r="Q46" i="1"/>
  <c r="U6" i="4" l="1"/>
  <c r="T44" i="1" l="1"/>
  <c r="K43" i="1"/>
  <c r="I43" i="1"/>
  <c r="V26" i="1" l="1"/>
  <c r="V24" i="1"/>
  <c r="C59" i="24" l="1"/>
  <c r="C57" i="24"/>
  <c r="C56" i="24"/>
  <c r="C55" i="24"/>
  <c r="C54" i="24"/>
  <c r="C53" i="24"/>
  <c r="C52" i="24"/>
  <c r="C51" i="24"/>
  <c r="C50" i="24"/>
  <c r="C49" i="24"/>
  <c r="I58" i="24"/>
  <c r="H58" i="24"/>
  <c r="F107" i="24" l="1"/>
  <c r="E107" i="24"/>
  <c r="C63" i="24"/>
  <c r="C63" i="3" l="1"/>
  <c r="S63" i="1" l="1"/>
  <c r="T63" i="1" s="1"/>
  <c r="L54" i="10"/>
  <c r="N3" i="10" l="1"/>
  <c r="C50" i="25" l="1"/>
  <c r="C51" i="25"/>
  <c r="C52" i="25"/>
  <c r="C53" i="25"/>
  <c r="C54" i="25"/>
  <c r="C55" i="25"/>
  <c r="C56" i="25"/>
  <c r="C57" i="25"/>
  <c r="C58" i="25"/>
  <c r="C59" i="25"/>
  <c r="C60" i="25"/>
  <c r="C61" i="25"/>
  <c r="C49" i="25"/>
  <c r="C6" i="25"/>
  <c r="C7" i="25"/>
  <c r="C8" i="25"/>
  <c r="C9" i="25"/>
  <c r="C10" i="25"/>
  <c r="C11" i="25"/>
  <c r="C12" i="25"/>
  <c r="C13" i="25"/>
  <c r="C14" i="25"/>
  <c r="C15" i="25"/>
  <c r="C16" i="25"/>
  <c r="C17" i="25"/>
  <c r="C5" i="25"/>
  <c r="C63" i="25" l="1"/>
  <c r="C107" i="25"/>
  <c r="E107" i="25" s="1"/>
  <c r="C106" i="25"/>
  <c r="C104" i="25"/>
  <c r="C103" i="25"/>
  <c r="C102" i="25"/>
  <c r="C101" i="25"/>
  <c r="C100" i="25"/>
  <c r="C99" i="25"/>
  <c r="C98" i="25"/>
  <c r="C97" i="25"/>
  <c r="C96" i="25"/>
  <c r="C95" i="25"/>
  <c r="C94" i="25"/>
  <c r="C93" i="25"/>
  <c r="E60" i="25"/>
  <c r="C18" i="25"/>
  <c r="T11" i="22"/>
  <c r="C108" i="25" l="1"/>
  <c r="F24" i="10"/>
  <c r="F25" i="10"/>
  <c r="F26" i="10"/>
  <c r="F27" i="10"/>
  <c r="F28" i="10"/>
  <c r="F29" i="10"/>
  <c r="F30" i="10"/>
  <c r="F31" i="10"/>
  <c r="F32" i="10"/>
  <c r="F23" i="10"/>
  <c r="L53" i="10" l="1"/>
  <c r="W67" i="4"/>
  <c r="U67" i="4"/>
  <c r="J26" i="5"/>
  <c r="B13" i="4"/>
  <c r="B12" i="4" l="1"/>
  <c r="G99" i="1" l="1"/>
  <c r="L33" i="18" l="1"/>
  <c r="M33" i="18"/>
  <c r="O33" i="18"/>
  <c r="Q33" i="18"/>
  <c r="Q24" i="18"/>
  <c r="Q25" i="18"/>
  <c r="Q26" i="18"/>
  <c r="Q27" i="18"/>
  <c r="Q28" i="18"/>
  <c r="Q29" i="18"/>
  <c r="Q30" i="18"/>
  <c r="Q23" i="18"/>
  <c r="P23" i="18"/>
  <c r="P33" i="18"/>
  <c r="P24" i="18"/>
  <c r="P25" i="18"/>
  <c r="P26" i="18"/>
  <c r="P27" i="18"/>
  <c r="P28" i="18"/>
  <c r="P29" i="18"/>
  <c r="P30" i="18"/>
  <c r="O31" i="18"/>
  <c r="O30" i="18"/>
  <c r="O29" i="18"/>
  <c r="L14" i="22"/>
  <c r="L12" i="22"/>
  <c r="L7" i="22"/>
  <c r="L8" i="22"/>
  <c r="L9" i="22"/>
  <c r="L10" i="22"/>
  <c r="L6" i="22"/>
  <c r="L15" i="22" l="1"/>
  <c r="M13" i="22" l="1"/>
  <c r="N13" i="22" s="1"/>
  <c r="M14" i="22"/>
  <c r="N14" i="22" s="1"/>
  <c r="M8" i="22"/>
  <c r="N8" i="22" s="1"/>
  <c r="M9" i="22"/>
  <c r="N9" i="22" s="1"/>
  <c r="M10" i="22"/>
  <c r="N10" i="22" s="1"/>
  <c r="M7" i="22"/>
  <c r="N7" i="22" s="1"/>
  <c r="M11" i="22"/>
  <c r="M12" i="22"/>
  <c r="N12" i="22" s="1"/>
  <c r="M6" i="22"/>
  <c r="M15" i="22" l="1"/>
  <c r="E8" i="8" l="1"/>
  <c r="D7" i="22" l="1"/>
  <c r="D6" i="22"/>
  <c r="D14" i="22"/>
  <c r="D12" i="22"/>
  <c r="D11" i="22"/>
  <c r="D8" i="22"/>
  <c r="D9" i="22"/>
  <c r="D10" i="22"/>
  <c r="C14" i="22"/>
  <c r="C12" i="22"/>
  <c r="C11" i="22"/>
  <c r="C10" i="22"/>
  <c r="C9" i="22"/>
  <c r="C8" i="22"/>
  <c r="C7" i="22"/>
  <c r="C15" i="22" s="1"/>
  <c r="C6" i="22"/>
  <c r="K13" i="22"/>
  <c r="K14" i="22"/>
  <c r="J7" i="22"/>
  <c r="K7" i="22" s="1"/>
  <c r="J8" i="22"/>
  <c r="K8" i="22" s="1"/>
  <c r="J9" i="22"/>
  <c r="K9" i="22" s="1"/>
  <c r="J10" i="22"/>
  <c r="K10" i="22" s="1"/>
  <c r="J11" i="22"/>
  <c r="K11" i="22" s="1"/>
  <c r="J12" i="22"/>
  <c r="K12" i="22" s="1"/>
  <c r="J13" i="22"/>
  <c r="J14" i="22"/>
  <c r="J6" i="22"/>
  <c r="K6" i="22" s="1"/>
  <c r="K15" i="22" l="1"/>
  <c r="J15" i="22"/>
  <c r="D15" i="22"/>
  <c r="C107" i="24" l="1"/>
  <c r="C106" i="24"/>
  <c r="C104" i="24"/>
  <c r="C103" i="24"/>
  <c r="C102" i="24"/>
  <c r="C101" i="24"/>
  <c r="C100" i="24"/>
  <c r="C99" i="24"/>
  <c r="C98" i="24"/>
  <c r="C97" i="24"/>
  <c r="C96" i="24"/>
  <c r="C95" i="24"/>
  <c r="C94" i="24"/>
  <c r="C93" i="24"/>
  <c r="F60" i="24"/>
  <c r="E60" i="24"/>
  <c r="C18" i="24"/>
  <c r="C108" i="24" l="1"/>
  <c r="C104" i="3"/>
  <c r="C107" i="3"/>
  <c r="E107" i="3" s="1"/>
  <c r="C106" i="3"/>
  <c r="F107" i="3" l="1"/>
  <c r="K76" i="1" l="1"/>
  <c r="J76" i="1"/>
  <c r="I76" i="1"/>
  <c r="H76" i="1"/>
  <c r="G76" i="1"/>
  <c r="F76" i="1"/>
  <c r="E76" i="1"/>
  <c r="D76" i="1"/>
  <c r="C62" i="23"/>
  <c r="B62" i="23"/>
  <c r="D61" i="23"/>
  <c r="C61" i="23"/>
  <c r="D60" i="23"/>
  <c r="C60" i="23"/>
  <c r="D59" i="23"/>
  <c r="C59" i="23"/>
  <c r="D58" i="23"/>
  <c r="C58" i="23"/>
  <c r="D57" i="23"/>
  <c r="C57" i="23"/>
  <c r="D56" i="23"/>
  <c r="C56" i="23"/>
  <c r="D55" i="23"/>
  <c r="C55" i="23"/>
  <c r="D54" i="23"/>
  <c r="C54" i="23"/>
  <c r="T30" i="1" l="1"/>
  <c r="E78" i="1"/>
  <c r="F78" i="1"/>
  <c r="Q78" i="1"/>
  <c r="K78" i="1"/>
  <c r="K75" i="1" s="1"/>
  <c r="J78" i="1"/>
  <c r="I78" i="1"/>
  <c r="H78" i="1"/>
  <c r="G78" i="1"/>
  <c r="D78" i="1"/>
  <c r="J77" i="1"/>
  <c r="I77" i="1"/>
  <c r="H77" i="1"/>
  <c r="G77" i="1"/>
  <c r="F77" i="1"/>
  <c r="E77" i="1"/>
  <c r="D77" i="1"/>
  <c r="G36" i="1"/>
  <c r="F36" i="1"/>
  <c r="D36" i="1"/>
  <c r="R32" i="1"/>
  <c r="E20" i="1"/>
  <c r="E31" i="1"/>
  <c r="L75" i="1"/>
  <c r="P75" i="1"/>
  <c r="R75" i="1"/>
  <c r="E75" i="1" l="1"/>
  <c r="G75" i="1"/>
  <c r="F75" i="1"/>
  <c r="J75" i="1"/>
  <c r="H75" i="1"/>
  <c r="M77" i="1"/>
  <c r="T77" i="1" s="1"/>
  <c r="D75" i="1"/>
  <c r="M78" i="1"/>
  <c r="T78" i="1" s="1"/>
  <c r="R62" i="1"/>
  <c r="Q57" i="1"/>
  <c r="Q55" i="1"/>
  <c r="Q52" i="1"/>
  <c r="I83" i="1"/>
  <c r="Q94" i="1"/>
  <c r="Q93" i="1"/>
  <c r="C85" i="1"/>
  <c r="M76" i="1"/>
  <c r="T76" i="1" s="1"/>
  <c r="C69" i="18"/>
  <c r="Q9" i="18" s="1"/>
  <c r="D68" i="18"/>
  <c r="K38" i="1" s="1"/>
  <c r="D67" i="18"/>
  <c r="D66" i="18"/>
  <c r="D65" i="18"/>
  <c r="D64" i="18"/>
  <c r="O28" i="18" s="1"/>
  <c r="D63" i="18"/>
  <c r="O27" i="18" s="1"/>
  <c r="D62" i="18"/>
  <c r="O26" i="18" s="1"/>
  <c r="D61" i="18"/>
  <c r="O25" i="18" s="1"/>
  <c r="D60" i="18"/>
  <c r="O24" i="18" s="1"/>
  <c r="D59" i="18"/>
  <c r="O23" i="18" s="1"/>
  <c r="L38" i="1" l="1"/>
  <c r="P38" i="1"/>
  <c r="D69" i="18"/>
  <c r="R9" i="18" s="1"/>
  <c r="S9" i="18" s="1"/>
  <c r="E69" i="18"/>
  <c r="Q95" i="1"/>
  <c r="M75" i="1"/>
  <c r="C111" i="18" l="1"/>
  <c r="D110" i="18"/>
  <c r="E110" i="18" s="1"/>
  <c r="D109" i="18"/>
  <c r="D111" i="18" s="1"/>
  <c r="E109" i="18" l="1"/>
  <c r="E111" i="18" l="1"/>
  <c r="F110" i="18" s="1"/>
  <c r="G110" i="18" s="1"/>
  <c r="N84" i="1" s="1"/>
  <c r="N85" i="1" s="1"/>
  <c r="F109" i="18" l="1"/>
  <c r="F111" i="18"/>
  <c r="G109" i="18"/>
  <c r="I84" i="1" s="1"/>
  <c r="I85" i="1" l="1"/>
  <c r="M85" i="1" s="1"/>
  <c r="T85" i="1" s="1"/>
  <c r="M84" i="1"/>
  <c r="T84" i="1" s="1"/>
  <c r="G7" i="22"/>
  <c r="G8" i="22"/>
  <c r="G9" i="22"/>
  <c r="G10" i="22"/>
  <c r="G11" i="22"/>
  <c r="G12" i="22"/>
  <c r="G13" i="22"/>
  <c r="G14" i="22"/>
  <c r="G6" i="22"/>
  <c r="N296" i="13"/>
  <c r="J21" i="18"/>
  <c r="E31" i="18"/>
  <c r="I80" i="1" l="1"/>
  <c r="G15" i="22"/>
  <c r="H13" i="22" s="1"/>
  <c r="E30" i="18"/>
  <c r="F30" i="18" s="1"/>
  <c r="G30" i="18" s="1"/>
  <c r="L30" i="18" s="1"/>
  <c r="F31" i="18"/>
  <c r="G31" i="18" s="1"/>
  <c r="L31" i="18" s="1"/>
  <c r="D32" i="18"/>
  <c r="C32" i="18"/>
  <c r="E29" i="18"/>
  <c r="F29" i="18" s="1"/>
  <c r="G29" i="18" s="1"/>
  <c r="L29" i="18" s="1"/>
  <c r="E28" i="18"/>
  <c r="F28" i="18" s="1"/>
  <c r="G28" i="18" s="1"/>
  <c r="L28" i="18" s="1"/>
  <c r="E27" i="18"/>
  <c r="F27" i="18" s="1"/>
  <c r="G27" i="18" s="1"/>
  <c r="L27" i="18" s="1"/>
  <c r="E26" i="18"/>
  <c r="F26" i="18" s="1"/>
  <c r="G26" i="18" s="1"/>
  <c r="L26" i="18" s="1"/>
  <c r="E25" i="18"/>
  <c r="F25" i="18" s="1"/>
  <c r="G25" i="18" s="1"/>
  <c r="L25" i="18" s="1"/>
  <c r="E24" i="18"/>
  <c r="F24" i="18" s="1"/>
  <c r="G24" i="18" s="1"/>
  <c r="L24" i="18" s="1"/>
  <c r="E23" i="18"/>
  <c r="F23" i="18" s="1"/>
  <c r="G23" i="18" s="1"/>
  <c r="L23" i="18" s="1"/>
  <c r="E16" i="1" l="1"/>
  <c r="I16" i="1"/>
  <c r="G16" i="1"/>
  <c r="H16" i="1"/>
  <c r="P16" i="1"/>
  <c r="F16" i="1"/>
  <c r="J16" i="1"/>
  <c r="K16" i="1"/>
  <c r="I13" i="22"/>
  <c r="H8" i="22"/>
  <c r="H11" i="22"/>
  <c r="H12" i="22"/>
  <c r="H10" i="22"/>
  <c r="H7" i="22"/>
  <c r="H9" i="22"/>
  <c r="H6" i="22"/>
  <c r="I6" i="22" s="1"/>
  <c r="H14" i="22"/>
  <c r="D16" i="1"/>
  <c r="G32" i="18"/>
  <c r="R6" i="18" s="1"/>
  <c r="F32" i="18"/>
  <c r="Q6" i="18" s="1"/>
  <c r="E32" i="18"/>
  <c r="S6" i="18" l="1"/>
  <c r="I14" i="22"/>
  <c r="I9" i="22"/>
  <c r="I7" i="22"/>
  <c r="I10" i="22"/>
  <c r="I12" i="22"/>
  <c r="I11" i="22"/>
  <c r="I8" i="22"/>
  <c r="H15" i="22"/>
  <c r="R34" i="1"/>
  <c r="M45" i="1"/>
  <c r="T45" i="1" s="1"/>
  <c r="D61" i="24" l="1"/>
  <c r="D61" i="25"/>
  <c r="I15" i="22"/>
  <c r="E12" i="20"/>
  <c r="E11" i="20"/>
  <c r="E10" i="20"/>
  <c r="E9" i="20"/>
  <c r="E8" i="20"/>
  <c r="E7" i="20"/>
  <c r="E6" i="20"/>
  <c r="E5" i="20"/>
  <c r="E4" i="20"/>
  <c r="D14" i="20"/>
  <c r="D12" i="20"/>
  <c r="D11" i="20"/>
  <c r="D10" i="20"/>
  <c r="D9" i="20"/>
  <c r="D8" i="20"/>
  <c r="D7" i="20"/>
  <c r="D6" i="20"/>
  <c r="D5" i="20"/>
  <c r="D4" i="20"/>
  <c r="L57" i="10"/>
  <c r="L55" i="10"/>
  <c r="Q50" i="1"/>
  <c r="T50" i="1" s="1"/>
  <c r="Q48" i="1"/>
  <c r="T48" i="1" s="1"/>
  <c r="Q47" i="1"/>
  <c r="Q61" i="1"/>
  <c r="T61" i="1" s="1"/>
  <c r="Q59" i="1"/>
  <c r="Q54" i="1"/>
  <c r="Q53" i="1"/>
  <c r="Q51" i="1"/>
  <c r="Q26" i="1"/>
  <c r="F61" i="25" l="1"/>
  <c r="E61" i="25"/>
  <c r="F61" i="24"/>
  <c r="E61" i="24"/>
  <c r="T53" i="1"/>
  <c r="T26" i="1"/>
  <c r="T51" i="1"/>
  <c r="T54" i="1"/>
  <c r="T59" i="1"/>
  <c r="T47" i="1"/>
  <c r="C101" i="18" l="1"/>
  <c r="Q11" i="18" s="1"/>
  <c r="D100" i="18"/>
  <c r="K40" i="1" s="1"/>
  <c r="D99" i="18"/>
  <c r="J40" i="1" s="1"/>
  <c r="D98" i="18"/>
  <c r="I40" i="1" s="1"/>
  <c r="D97" i="18"/>
  <c r="H40" i="1" s="1"/>
  <c r="D96" i="18"/>
  <c r="G40" i="1" s="1"/>
  <c r="D95" i="18"/>
  <c r="F40" i="1" s="1"/>
  <c r="D94" i="18"/>
  <c r="E40" i="1" s="1"/>
  <c r="D93" i="18"/>
  <c r="D83" i="18"/>
  <c r="E83" i="18" s="1"/>
  <c r="K39" i="1" s="1"/>
  <c r="D82" i="18"/>
  <c r="E82" i="18" s="1"/>
  <c r="J39" i="1" s="1"/>
  <c r="D81" i="18"/>
  <c r="E81" i="18" s="1"/>
  <c r="I39" i="1" s="1"/>
  <c r="D80" i="18"/>
  <c r="E80" i="18" s="1"/>
  <c r="H39" i="1" s="1"/>
  <c r="D79" i="18"/>
  <c r="E79" i="18" s="1"/>
  <c r="G39" i="1" s="1"/>
  <c r="D78" i="18"/>
  <c r="E78" i="18" s="1"/>
  <c r="F39" i="1" s="1"/>
  <c r="D77" i="18"/>
  <c r="E77" i="18" s="1"/>
  <c r="E39" i="1" s="1"/>
  <c r="D76" i="18"/>
  <c r="D84" i="18" l="1"/>
  <c r="Q10" i="18" s="1"/>
  <c r="E76" i="18"/>
  <c r="D101" i="18"/>
  <c r="R11" i="18" s="1"/>
  <c r="S11" i="18" s="1"/>
  <c r="D40" i="1"/>
  <c r="M40" i="1" s="1"/>
  <c r="T40" i="1" s="1"/>
  <c r="C70" i="18"/>
  <c r="J38" i="1"/>
  <c r="I38" i="1"/>
  <c r="H38" i="1"/>
  <c r="G38" i="1"/>
  <c r="F38" i="1"/>
  <c r="E38" i="1"/>
  <c r="D38" i="1" l="1"/>
  <c r="M38" i="1" s="1"/>
  <c r="T38" i="1" s="1"/>
  <c r="E84" i="18"/>
  <c r="R10" i="18" s="1"/>
  <c r="S10" i="18" s="1"/>
  <c r="D39" i="1"/>
  <c r="C48" i="18"/>
  <c r="C49" i="18" s="1"/>
  <c r="D47" i="18"/>
  <c r="E47" i="18" s="1"/>
  <c r="D46" i="18"/>
  <c r="D45" i="18"/>
  <c r="D44" i="18"/>
  <c r="E44" i="18" s="1"/>
  <c r="D43" i="18"/>
  <c r="D42" i="18"/>
  <c r="E42" i="18" s="1"/>
  <c r="D41" i="18"/>
  <c r="E41" i="18" s="1"/>
  <c r="D40" i="18"/>
  <c r="D39" i="18"/>
  <c r="T47" i="6"/>
  <c r="T45" i="6"/>
  <c r="T44" i="6"/>
  <c r="T43" i="6"/>
  <c r="T42" i="6"/>
  <c r="S45" i="6"/>
  <c r="S44" i="6"/>
  <c r="S43" i="6"/>
  <c r="S42" i="6"/>
  <c r="S41" i="6"/>
  <c r="S40" i="6"/>
  <c r="T40" i="6" s="1"/>
  <c r="T41" i="6"/>
  <c r="T39" i="6"/>
  <c r="T38" i="6"/>
  <c r="T37" i="6"/>
  <c r="S39" i="6"/>
  <c r="S38" i="6"/>
  <c r="S37" i="6"/>
  <c r="C37" i="4"/>
  <c r="C36" i="4"/>
  <c r="C35" i="4"/>
  <c r="C34" i="4"/>
  <c r="C33" i="4"/>
  <c r="C40" i="4"/>
  <c r="C39" i="4"/>
  <c r="C38" i="4"/>
  <c r="B40" i="4"/>
  <c r="B39" i="4"/>
  <c r="B38" i="4"/>
  <c r="B37" i="4"/>
  <c r="B36" i="4"/>
  <c r="B35" i="4"/>
  <c r="B34" i="4"/>
  <c r="B33" i="4"/>
  <c r="D48" i="18" l="1"/>
  <c r="E48" i="18" s="1"/>
  <c r="E40" i="18"/>
  <c r="F40" i="18" s="1"/>
  <c r="E46" i="18"/>
  <c r="F46" i="18" s="1"/>
  <c r="F41" i="18"/>
  <c r="F47" i="18"/>
  <c r="F42" i="18"/>
  <c r="F44" i="18"/>
  <c r="E39" i="18"/>
  <c r="E45" i="18"/>
  <c r="F45" i="18" s="1"/>
  <c r="E43" i="18"/>
  <c r="F43" i="18" s="1"/>
  <c r="S47" i="6"/>
  <c r="D49" i="18" l="1"/>
  <c r="F48" i="18"/>
  <c r="E49" i="18"/>
  <c r="F39" i="18"/>
  <c r="F49" i="18"/>
  <c r="G48" i="18" l="1"/>
  <c r="Q8" i="18"/>
  <c r="G39" i="18"/>
  <c r="G41" i="18"/>
  <c r="G43" i="18"/>
  <c r="G45" i="18"/>
  <c r="G47" i="18"/>
  <c r="G40" i="18"/>
  <c r="G42" i="18"/>
  <c r="G44" i="18"/>
  <c r="G46" i="18"/>
  <c r="G49" i="18" l="1"/>
  <c r="Q9" i="4"/>
  <c r="Q10" i="4"/>
  <c r="Q11" i="4"/>
  <c r="Z61" i="4"/>
  <c r="Z62" i="4"/>
  <c r="S76" i="4"/>
  <c r="Q6" i="4"/>
  <c r="Q2" i="4"/>
  <c r="J34" i="5" l="1"/>
  <c r="J33" i="5"/>
  <c r="J29" i="5"/>
  <c r="J28" i="5"/>
  <c r="J27" i="5"/>
  <c r="Y3" i="5"/>
  <c r="N3" i="5"/>
  <c r="M3" i="5"/>
  <c r="K3" i="5"/>
  <c r="J3" i="5"/>
  <c r="O33" i="1"/>
  <c r="O19" i="1" s="1"/>
  <c r="Q28" i="1"/>
  <c r="T28" i="1" s="1"/>
  <c r="Q25" i="1"/>
  <c r="Q24" i="1"/>
  <c r="Q23" i="1"/>
  <c r="T23" i="1" s="1"/>
  <c r="Q22" i="1"/>
  <c r="T22" i="1" s="1"/>
  <c r="Q60" i="1"/>
  <c r="T25" i="1" l="1"/>
  <c r="T24" i="1"/>
  <c r="T33" i="1"/>
  <c r="Q29" i="1"/>
  <c r="T29" i="1" s="1"/>
  <c r="C18" i="3" l="1"/>
  <c r="V24" i="17"/>
  <c r="V22" i="17"/>
  <c r="D17" i="18" l="1"/>
  <c r="C17" i="18"/>
  <c r="G16" i="18"/>
  <c r="H16" i="18" s="1"/>
  <c r="E16" i="18"/>
  <c r="G15" i="18"/>
  <c r="H15" i="18" s="1"/>
  <c r="M30" i="18" s="1"/>
  <c r="E15" i="18"/>
  <c r="G14" i="18"/>
  <c r="H14" i="18" s="1"/>
  <c r="M29" i="18" s="1"/>
  <c r="E14" i="18"/>
  <c r="G13" i="18"/>
  <c r="H13" i="18" s="1"/>
  <c r="M28" i="18" s="1"/>
  <c r="E13" i="18"/>
  <c r="G12" i="18"/>
  <c r="H12" i="18" s="1"/>
  <c r="M27" i="18" s="1"/>
  <c r="E12" i="18"/>
  <c r="G11" i="18"/>
  <c r="H11" i="18" s="1"/>
  <c r="M26" i="18" s="1"/>
  <c r="E11" i="18"/>
  <c r="G10" i="18"/>
  <c r="H10" i="18" s="1"/>
  <c r="M25" i="18" s="1"/>
  <c r="E10" i="18"/>
  <c r="G9" i="18"/>
  <c r="H9" i="18" s="1"/>
  <c r="M24" i="18" s="1"/>
  <c r="E9" i="18"/>
  <c r="G8" i="18"/>
  <c r="H8" i="18" s="1"/>
  <c r="M23" i="18" s="1"/>
  <c r="E8" i="18"/>
  <c r="M31" i="18" l="1"/>
  <c r="I17" i="1"/>
  <c r="D17" i="1"/>
  <c r="K17" i="1"/>
  <c r="J17" i="1"/>
  <c r="F17" i="1"/>
  <c r="E17" i="1"/>
  <c r="G17" i="1"/>
  <c r="H17" i="1"/>
  <c r="H17" i="18"/>
  <c r="R7" i="18" s="1"/>
  <c r="E17" i="18"/>
  <c r="G17" i="18"/>
  <c r="Q7" i="18" s="1"/>
  <c r="U18" i="17"/>
  <c r="J15" i="1" s="1"/>
  <c r="U17" i="17"/>
  <c r="I15" i="1" s="1"/>
  <c r="U14" i="17"/>
  <c r="F15" i="1" s="1"/>
  <c r="U12" i="17"/>
  <c r="D15" i="1" s="1"/>
  <c r="F22" i="17"/>
  <c r="L24" i="17"/>
  <c r="G4" i="16"/>
  <c r="J27" i="16"/>
  <c r="Q24" i="16"/>
  <c r="U25" i="17" s="1"/>
  <c r="V25" i="17" s="1"/>
  <c r="Q15" i="1" s="1"/>
  <c r="P24" i="16"/>
  <c r="R23" i="16"/>
  <c r="R22" i="16"/>
  <c r="R21" i="16"/>
  <c r="R20" i="16"/>
  <c r="R19" i="16"/>
  <c r="R18" i="16"/>
  <c r="R17" i="16"/>
  <c r="R16" i="16"/>
  <c r="R15" i="16"/>
  <c r="O24" i="17"/>
  <c r="M17" i="1" l="1"/>
  <c r="T17" i="1" s="1"/>
  <c r="S7" i="18"/>
  <c r="M15" i="1"/>
  <c r="T15" i="1" s="1"/>
  <c r="P24" i="17"/>
  <c r="S24" i="17"/>
  <c r="U24" i="17" s="1"/>
  <c r="R24" i="16"/>
  <c r="C8" i="16" s="1"/>
  <c r="G22" i="16" l="1"/>
  <c r="G18" i="16"/>
  <c r="M16" i="1" l="1"/>
  <c r="T16" i="1" s="1"/>
  <c r="E19" i="16"/>
  <c r="E20" i="16"/>
  <c r="E21" i="16"/>
  <c r="E22" i="16"/>
  <c r="E23" i="16"/>
  <c r="E24" i="16"/>
  <c r="E25" i="16"/>
  <c r="E26" i="16"/>
  <c r="E18" i="16"/>
  <c r="C19" i="16"/>
  <c r="C20" i="16"/>
  <c r="C21" i="16"/>
  <c r="C22" i="16"/>
  <c r="C23" i="16"/>
  <c r="C24" i="16"/>
  <c r="C25" i="16"/>
  <c r="C26" i="16"/>
  <c r="C18" i="16"/>
  <c r="G3" i="16"/>
  <c r="F5" i="16"/>
  <c r="R58" i="15"/>
  <c r="R59" i="15"/>
  <c r="R60" i="15"/>
  <c r="R61" i="15"/>
  <c r="R62" i="15"/>
  <c r="R63" i="15"/>
  <c r="R64" i="15"/>
  <c r="R57" i="15"/>
  <c r="F9" i="16" l="1"/>
  <c r="O25" i="17"/>
  <c r="O23" i="17"/>
  <c r="O26" i="17" s="1"/>
  <c r="G15" i="17"/>
  <c r="B22" i="17"/>
  <c r="C16" i="17" s="1"/>
  <c r="L31" i="16"/>
  <c r="G31" i="16"/>
  <c r="B30" i="16"/>
  <c r="B28" i="16"/>
  <c r="H26" i="16"/>
  <c r="F26" i="16"/>
  <c r="D26" i="16"/>
  <c r="H25" i="16"/>
  <c r="F25" i="16"/>
  <c r="D25" i="16"/>
  <c r="I25" i="16" s="1"/>
  <c r="H24" i="16"/>
  <c r="F24" i="16"/>
  <c r="D24" i="16"/>
  <c r="I24" i="16" s="1"/>
  <c r="H23" i="16"/>
  <c r="F23" i="16"/>
  <c r="D23" i="16"/>
  <c r="I23" i="16" s="1"/>
  <c r="H22" i="16"/>
  <c r="F22" i="16"/>
  <c r="D22" i="16"/>
  <c r="H21" i="16"/>
  <c r="F21" i="16"/>
  <c r="D21" i="16"/>
  <c r="I21" i="16" s="1"/>
  <c r="H20" i="16"/>
  <c r="E31" i="16"/>
  <c r="C31" i="16"/>
  <c r="H19" i="16"/>
  <c r="F19" i="16"/>
  <c r="D19" i="16"/>
  <c r="H18" i="16"/>
  <c r="F18" i="16"/>
  <c r="D18" i="16"/>
  <c r="C5" i="16"/>
  <c r="I22" i="16" l="1"/>
  <c r="H31" i="16"/>
  <c r="I19" i="16"/>
  <c r="I26" i="16"/>
  <c r="C6" i="16"/>
  <c r="G5" i="16"/>
  <c r="C21" i="17"/>
  <c r="C15" i="17"/>
  <c r="C17" i="17"/>
  <c r="G16" i="17"/>
  <c r="G19" i="17"/>
  <c r="G21" i="17"/>
  <c r="G14" i="17"/>
  <c r="G17" i="17"/>
  <c r="G13" i="17"/>
  <c r="J30" i="16"/>
  <c r="L25" i="17" s="1"/>
  <c r="S25" i="17" s="1"/>
  <c r="C12" i="17"/>
  <c r="C18" i="17"/>
  <c r="P25" i="17"/>
  <c r="G12" i="17"/>
  <c r="C13" i="17"/>
  <c r="G18" i="17"/>
  <c r="C19" i="17"/>
  <c r="B26" i="17"/>
  <c r="C14" i="17"/>
  <c r="F26" i="17"/>
  <c r="F28" i="17" s="1"/>
  <c r="I18" i="16"/>
  <c r="D20" i="16"/>
  <c r="D31" i="16" s="1"/>
  <c r="F20" i="16"/>
  <c r="F31" i="16" s="1"/>
  <c r="C7" i="16"/>
  <c r="Q25" i="17" l="1"/>
  <c r="G22" i="17"/>
  <c r="J29" i="16"/>
  <c r="G7" i="16"/>
  <c r="J28" i="16"/>
  <c r="G6" i="16"/>
  <c r="M30" i="16"/>
  <c r="G8" i="16"/>
  <c r="C22" i="17"/>
  <c r="C9" i="16"/>
  <c r="G9" i="16" s="1"/>
  <c r="I20" i="16"/>
  <c r="I31" i="16" s="1"/>
  <c r="M28" i="16" l="1"/>
  <c r="L23" i="17"/>
  <c r="M29" i="16"/>
  <c r="I21" i="17"/>
  <c r="Q23" i="17"/>
  <c r="P23" i="17"/>
  <c r="S23" i="17"/>
  <c r="U23" i="17" s="1"/>
  <c r="V23" i="17" s="1"/>
  <c r="Q14" i="1" s="1"/>
  <c r="J18" i="16"/>
  <c r="I12" i="17" s="1"/>
  <c r="J23" i="16"/>
  <c r="J19" i="16"/>
  <c r="J24" i="16"/>
  <c r="J22" i="16"/>
  <c r="J20" i="16"/>
  <c r="J25" i="16"/>
  <c r="J21" i="16"/>
  <c r="J26" i="16"/>
  <c r="L20" i="17" s="1"/>
  <c r="Q13" i="1" l="1"/>
  <c r="Q12" i="1" s="1"/>
  <c r="Q18" i="1" s="1"/>
  <c r="T14" i="1"/>
  <c r="Q20" i="17"/>
  <c r="S20" i="17"/>
  <c r="V20" i="17" s="1"/>
  <c r="L13" i="1" s="1"/>
  <c r="L12" i="1" s="1"/>
  <c r="L18" i="1" s="1"/>
  <c r="M22" i="16"/>
  <c r="I16" i="17"/>
  <c r="M19" i="16"/>
  <c r="I13" i="17"/>
  <c r="M23" i="16"/>
  <c r="I17" i="17"/>
  <c r="M25" i="16"/>
  <c r="I19" i="17"/>
  <c r="M24" i="16"/>
  <c r="I18" i="17"/>
  <c r="M21" i="16"/>
  <c r="I15" i="17"/>
  <c r="M20" i="16"/>
  <c r="I14" i="17"/>
  <c r="J31" i="16"/>
  <c r="M18" i="16"/>
  <c r="I22" i="17" l="1"/>
  <c r="J18" i="17" s="1"/>
  <c r="J32" i="16"/>
  <c r="M31" i="16"/>
  <c r="J17" i="17" l="1"/>
  <c r="J15" i="17"/>
  <c r="J14" i="17"/>
  <c r="J19" i="17"/>
  <c r="J16" i="17"/>
  <c r="B3" i="17"/>
  <c r="J21" i="17"/>
  <c r="J13" i="17"/>
  <c r="J12" i="17"/>
  <c r="B6" i="17"/>
  <c r="B7" i="17"/>
  <c r="B8" i="17"/>
  <c r="J22" i="17" l="1"/>
  <c r="K14" i="17"/>
  <c r="K17" i="17"/>
  <c r="K18" i="17"/>
  <c r="K16" i="17"/>
  <c r="K13" i="17"/>
  <c r="K21" i="17"/>
  <c r="K19" i="17"/>
  <c r="K12" i="17"/>
  <c r="K15" i="17"/>
  <c r="H13" i="17"/>
  <c r="H15" i="17"/>
  <c r="H14" i="17"/>
  <c r="H21" i="17"/>
  <c r="H19" i="17"/>
  <c r="H18" i="17"/>
  <c r="H16" i="17"/>
  <c r="H12" i="17"/>
  <c r="H17" i="17"/>
  <c r="E16" i="17"/>
  <c r="E12" i="17"/>
  <c r="E13" i="17"/>
  <c r="E19" i="17"/>
  <c r="E14" i="17"/>
  <c r="E17" i="17"/>
  <c r="E18" i="17"/>
  <c r="E21" i="17"/>
  <c r="E15" i="17"/>
  <c r="L16" i="17" l="1"/>
  <c r="S16" i="17" s="1"/>
  <c r="L19" i="17"/>
  <c r="S19" i="17" s="1"/>
  <c r="L17" i="17"/>
  <c r="S17" i="17" s="1"/>
  <c r="V17" i="17" s="1"/>
  <c r="I13" i="1" s="1"/>
  <c r="P20" i="17"/>
  <c r="L14" i="17"/>
  <c r="Q19" i="17"/>
  <c r="V19" i="17"/>
  <c r="K13" i="1" s="1"/>
  <c r="P19" i="17"/>
  <c r="K22" i="17"/>
  <c r="H22" i="17"/>
  <c r="Q17" i="17"/>
  <c r="L13" i="17"/>
  <c r="S13" i="17" s="1"/>
  <c r="V16" i="17"/>
  <c r="H13" i="1" s="1"/>
  <c r="L12" i="17"/>
  <c r="E22" i="17"/>
  <c r="L15" i="17"/>
  <c r="S15" i="17" s="1"/>
  <c r="L21" i="17"/>
  <c r="S21" i="17" s="1"/>
  <c r="L18" i="17"/>
  <c r="M67" i="15"/>
  <c r="L67" i="15"/>
  <c r="K67" i="15"/>
  <c r="J67" i="15"/>
  <c r="I67" i="15"/>
  <c r="H67" i="15"/>
  <c r="G67" i="15"/>
  <c r="F67" i="15"/>
  <c r="V64" i="15" s="1"/>
  <c r="E67" i="15"/>
  <c r="D67" i="15"/>
  <c r="C67" i="15"/>
  <c r="U64" i="15"/>
  <c r="O64" i="15"/>
  <c r="V63" i="15"/>
  <c r="U63" i="15"/>
  <c r="Q63" i="15"/>
  <c r="S63" i="15" s="1"/>
  <c r="O63" i="15"/>
  <c r="V62" i="15"/>
  <c r="U62" i="15"/>
  <c r="O62" i="15"/>
  <c r="V61" i="15"/>
  <c r="U61" i="15"/>
  <c r="Q61" i="15"/>
  <c r="S61" i="15" s="1"/>
  <c r="O61" i="15"/>
  <c r="V60" i="15"/>
  <c r="U60" i="15"/>
  <c r="O60" i="15"/>
  <c r="V59" i="15"/>
  <c r="U59" i="15"/>
  <c r="Q59" i="15"/>
  <c r="S59" i="15" s="1"/>
  <c r="O59" i="15"/>
  <c r="V58" i="15"/>
  <c r="U58" i="15"/>
  <c r="O58" i="15"/>
  <c r="V57" i="15"/>
  <c r="V67" i="15" s="1"/>
  <c r="U57" i="15"/>
  <c r="U67" i="15" s="1"/>
  <c r="Q57" i="15"/>
  <c r="S57" i="15" s="1"/>
  <c r="O57" i="15"/>
  <c r="O67" i="15" s="1"/>
  <c r="E55" i="15"/>
  <c r="D55" i="15"/>
  <c r="C55" i="15"/>
  <c r="C53" i="15"/>
  <c r="E50" i="15"/>
  <c r="E53" i="15" s="1"/>
  <c r="D50" i="15"/>
  <c r="D53" i="15" s="1"/>
  <c r="C50" i="15"/>
  <c r="L29" i="15"/>
  <c r="K29" i="15"/>
  <c r="F29" i="15"/>
  <c r="E29" i="15"/>
  <c r="C29" i="15"/>
  <c r="L28" i="15"/>
  <c r="K28" i="15"/>
  <c r="H28" i="15"/>
  <c r="V26" i="15"/>
  <c r="Q26" i="15"/>
  <c r="L26" i="15"/>
  <c r="K26" i="15"/>
  <c r="J26" i="15"/>
  <c r="J28" i="15" s="1"/>
  <c r="I26" i="15"/>
  <c r="I28" i="15" s="1"/>
  <c r="H26" i="15"/>
  <c r="U24" i="15" s="1"/>
  <c r="G26" i="15"/>
  <c r="U26" i="15" s="1"/>
  <c r="F26" i="15"/>
  <c r="V25" i="15" s="1"/>
  <c r="E26" i="15"/>
  <c r="E28" i="15" s="1"/>
  <c r="D26" i="15"/>
  <c r="D28" i="15" s="1"/>
  <c r="C26" i="15"/>
  <c r="C28" i="15" s="1"/>
  <c r="U25" i="15"/>
  <c r="O25" i="15"/>
  <c r="S25" i="15" s="1"/>
  <c r="V24" i="15"/>
  <c r="O24" i="15"/>
  <c r="S24" i="15" s="1"/>
  <c r="O23" i="15"/>
  <c r="S23" i="15" s="1"/>
  <c r="V22" i="15"/>
  <c r="U22" i="15"/>
  <c r="O22" i="15"/>
  <c r="S22" i="15" s="1"/>
  <c r="V21" i="15"/>
  <c r="U21" i="15"/>
  <c r="O21" i="15"/>
  <c r="S21" i="15" s="1"/>
  <c r="V20" i="15"/>
  <c r="O20" i="15"/>
  <c r="S20" i="15" s="1"/>
  <c r="V19" i="15"/>
  <c r="U19" i="15"/>
  <c r="S19" i="15"/>
  <c r="O19" i="15"/>
  <c r="V18" i="15"/>
  <c r="O18" i="15"/>
  <c r="S18" i="15" s="1"/>
  <c r="V17" i="15"/>
  <c r="U17" i="15"/>
  <c r="S17" i="15"/>
  <c r="O17" i="15"/>
  <c r="V16" i="15"/>
  <c r="U16" i="15"/>
  <c r="O16" i="15"/>
  <c r="S16" i="15" s="1"/>
  <c r="V15" i="15"/>
  <c r="U15" i="15"/>
  <c r="O15" i="15"/>
  <c r="S15" i="15" s="1"/>
  <c r="V14" i="15"/>
  <c r="U14" i="15"/>
  <c r="O14" i="15"/>
  <c r="S14" i="15" s="1"/>
  <c r="V13" i="15"/>
  <c r="U13" i="15"/>
  <c r="O13" i="15"/>
  <c r="S13" i="15" s="1"/>
  <c r="V12" i="15"/>
  <c r="U12" i="15"/>
  <c r="O12" i="15"/>
  <c r="S12" i="15" s="1"/>
  <c r="V11" i="15"/>
  <c r="U11" i="15"/>
  <c r="O11" i="15"/>
  <c r="S11" i="15" s="1"/>
  <c r="V10" i="15"/>
  <c r="U10" i="15"/>
  <c r="O10" i="15"/>
  <c r="S10" i="15" s="1"/>
  <c r="V9" i="15"/>
  <c r="U9" i="15"/>
  <c r="O9" i="15"/>
  <c r="S9" i="15" s="1"/>
  <c r="V8" i="15"/>
  <c r="U8" i="15"/>
  <c r="O8" i="15"/>
  <c r="S8" i="15" s="1"/>
  <c r="V7" i="15"/>
  <c r="U7" i="15"/>
  <c r="S7" i="15"/>
  <c r="O7" i="15"/>
  <c r="V6" i="15"/>
  <c r="U6" i="15"/>
  <c r="M26" i="15"/>
  <c r="H12" i="1" l="1"/>
  <c r="H18" i="1" s="1"/>
  <c r="K12" i="1"/>
  <c r="K18" i="1" s="1"/>
  <c r="I12" i="1"/>
  <c r="I18" i="1" s="1"/>
  <c r="P16" i="17"/>
  <c r="Q16" i="17"/>
  <c r="P17" i="17"/>
  <c r="P14" i="17"/>
  <c r="S14" i="17"/>
  <c r="V14" i="17" s="1"/>
  <c r="F13" i="1" s="1"/>
  <c r="S18" i="17"/>
  <c r="V18" i="17" s="1"/>
  <c r="J13" i="1" s="1"/>
  <c r="S12" i="17"/>
  <c r="V12" i="17" s="1"/>
  <c r="D13" i="1" s="1"/>
  <c r="Q14" i="17"/>
  <c r="P13" i="17"/>
  <c r="V13" i="17"/>
  <c r="E13" i="1" s="1"/>
  <c r="Q13" i="17"/>
  <c r="Q21" i="17"/>
  <c r="P21" i="17"/>
  <c r="V21" i="17"/>
  <c r="P13" i="1" s="1"/>
  <c r="Q12" i="17"/>
  <c r="L26" i="17"/>
  <c r="Q26" i="17" s="1"/>
  <c r="P12" i="17"/>
  <c r="P18" i="17"/>
  <c r="Q18" i="17"/>
  <c r="Q15" i="17"/>
  <c r="P15" i="17"/>
  <c r="V15" i="17"/>
  <c r="G13" i="1" s="1"/>
  <c r="L22" i="17"/>
  <c r="M28" i="15"/>
  <c r="M29" i="15"/>
  <c r="S60" i="15"/>
  <c r="S58" i="15"/>
  <c r="O6" i="15"/>
  <c r="D29" i="15"/>
  <c r="Q58" i="15"/>
  <c r="Q60" i="15"/>
  <c r="Q62" i="15"/>
  <c r="S62" i="15" s="1"/>
  <c r="Q64" i="15"/>
  <c r="S64" i="15" s="1"/>
  <c r="U23" i="15"/>
  <c r="F28" i="15"/>
  <c r="G29" i="15"/>
  <c r="U18" i="15"/>
  <c r="V23" i="15"/>
  <c r="G28" i="15"/>
  <c r="H29" i="15"/>
  <c r="I29" i="15"/>
  <c r="U20" i="15"/>
  <c r="J29" i="15"/>
  <c r="G12" i="1" l="1"/>
  <c r="G18" i="1" s="1"/>
  <c r="P12" i="1"/>
  <c r="P18" i="1" s="1"/>
  <c r="E12" i="1"/>
  <c r="E18" i="1" s="1"/>
  <c r="J12" i="1"/>
  <c r="J18" i="1" s="1"/>
  <c r="F12" i="1"/>
  <c r="F18" i="1" s="1"/>
  <c r="V27" i="17"/>
  <c r="D12" i="1"/>
  <c r="M13" i="1"/>
  <c r="T13" i="1" s="1"/>
  <c r="P26" i="17"/>
  <c r="S27" i="17"/>
  <c r="O26" i="15"/>
  <c r="S6" i="15"/>
  <c r="S67" i="15"/>
  <c r="T60" i="15" s="1"/>
  <c r="D18" i="1" l="1"/>
  <c r="M18" i="1" s="1"/>
  <c r="T18" i="1" s="1"/>
  <c r="M12" i="1"/>
  <c r="T12" i="1" s="1"/>
  <c r="T64" i="15"/>
  <c r="T58" i="15"/>
  <c r="T62" i="15"/>
  <c r="S26" i="15"/>
  <c r="T57" i="15"/>
  <c r="T59" i="15"/>
  <c r="T63" i="15"/>
  <c r="T61" i="15"/>
  <c r="T17" i="15" l="1"/>
  <c r="T20" i="15"/>
  <c r="T19" i="15"/>
  <c r="T15" i="15"/>
  <c r="T12" i="15"/>
  <c r="T23" i="15"/>
  <c r="T8" i="15"/>
  <c r="T25" i="15"/>
  <c r="T22" i="15"/>
  <c r="T14" i="15"/>
  <c r="T24" i="15"/>
  <c r="T21" i="15"/>
  <c r="T16" i="15"/>
  <c r="T9" i="15"/>
  <c r="T10" i="15"/>
  <c r="T7" i="15"/>
  <c r="T13" i="15"/>
  <c r="T18" i="15"/>
  <c r="T11" i="15"/>
  <c r="T67" i="15"/>
  <c r="T6" i="15"/>
  <c r="T26" i="15" l="1"/>
  <c r="F14" i="14" l="1"/>
  <c r="E14" i="14"/>
  <c r="D14" i="14"/>
  <c r="C14" i="14"/>
  <c r="G13" i="14"/>
  <c r="G12" i="14"/>
  <c r="G11" i="14"/>
  <c r="G10" i="14"/>
  <c r="G9" i="14"/>
  <c r="G8" i="14"/>
  <c r="G7" i="14"/>
  <c r="G6" i="14"/>
  <c r="G14" i="14" l="1"/>
  <c r="F304" i="13"/>
  <c r="E304" i="13"/>
  <c r="D304" i="13"/>
  <c r="F303" i="13"/>
  <c r="E303" i="13"/>
  <c r="D303" i="13"/>
  <c r="F302" i="13"/>
  <c r="E302" i="13"/>
  <c r="D302" i="13"/>
  <c r="F301" i="13"/>
  <c r="E301" i="13"/>
  <c r="D301" i="13"/>
  <c r="F300" i="13"/>
  <c r="E300" i="13"/>
  <c r="D300" i="13"/>
  <c r="F299" i="13"/>
  <c r="E299" i="13"/>
  <c r="D299" i="13"/>
  <c r="F298" i="13"/>
  <c r="E298" i="13"/>
  <c r="D298" i="13"/>
  <c r="F297" i="13"/>
  <c r="E297" i="13"/>
  <c r="D297" i="13"/>
  <c r="F296" i="13"/>
  <c r="E296" i="13"/>
  <c r="D296" i="13"/>
  <c r="D306" i="13" s="1"/>
  <c r="K174" i="13"/>
  <c r="L152" i="13"/>
  <c r="J145" i="13"/>
  <c r="J133" i="13"/>
  <c r="L123" i="13"/>
  <c r="L108" i="13"/>
  <c r="K108" i="13"/>
  <c r="L101" i="13"/>
  <c r="L91" i="13"/>
  <c r="L88" i="13"/>
  <c r="L85" i="13"/>
  <c r="L82" i="13"/>
  <c r="L79" i="13"/>
  <c r="L76" i="13"/>
  <c r="L73" i="13"/>
  <c r="L70" i="13"/>
  <c r="L67" i="13"/>
  <c r="L64" i="13"/>
  <c r="L61" i="13"/>
  <c r="L58" i="13"/>
  <c r="L55" i="13"/>
  <c r="L52" i="13"/>
  <c r="K46" i="13"/>
  <c r="K43" i="13"/>
  <c r="K40" i="13"/>
  <c r="L37" i="13"/>
  <c r="K32" i="13"/>
  <c r="K31" i="13"/>
  <c r="J31" i="13"/>
  <c r="L23" i="13"/>
  <c r="K23" i="13"/>
  <c r="L22" i="13"/>
  <c r="J20" i="13"/>
  <c r="J19" i="13"/>
  <c r="L18" i="13"/>
  <c r="K15" i="13"/>
  <c r="K14" i="13"/>
  <c r="L13" i="13"/>
  <c r="K10" i="13"/>
  <c r="J10" i="13"/>
  <c r="L9" i="13"/>
  <c r="K9" i="13"/>
  <c r="H5" i="13"/>
  <c r="F3" i="13"/>
  <c r="L170" i="13" s="1"/>
  <c r="E3" i="13"/>
  <c r="K189" i="13" s="1"/>
  <c r="D3" i="13"/>
  <c r="J301" i="13" s="1"/>
  <c r="P303" i="12"/>
  <c r="D303" i="12"/>
  <c r="U301" i="12"/>
  <c r="T301" i="12"/>
  <c r="S301" i="12"/>
  <c r="R301" i="12"/>
  <c r="Q301" i="12"/>
  <c r="P301" i="12"/>
  <c r="O301" i="12"/>
  <c r="N301" i="12"/>
  <c r="M301" i="12"/>
  <c r="L301" i="12"/>
  <c r="K301" i="12"/>
  <c r="J301" i="12"/>
  <c r="I301" i="12"/>
  <c r="H301" i="12"/>
  <c r="G301" i="12"/>
  <c r="F301" i="12"/>
  <c r="E301" i="12"/>
  <c r="D301" i="12"/>
  <c r="U300" i="12"/>
  <c r="T300" i="12"/>
  <c r="S300" i="12"/>
  <c r="R300" i="12"/>
  <c r="Q300" i="12"/>
  <c r="P300" i="12"/>
  <c r="O300" i="12"/>
  <c r="N300" i="12"/>
  <c r="M300" i="12"/>
  <c r="L300" i="12"/>
  <c r="K300" i="12"/>
  <c r="J300" i="12"/>
  <c r="I300" i="12"/>
  <c r="H300" i="12"/>
  <c r="G300" i="12"/>
  <c r="F300" i="12"/>
  <c r="E300" i="12"/>
  <c r="D300" i="12"/>
  <c r="U299" i="12"/>
  <c r="T299" i="12"/>
  <c r="S299" i="12"/>
  <c r="R299" i="12"/>
  <c r="Q299" i="12"/>
  <c r="P299" i="12"/>
  <c r="O299" i="12"/>
  <c r="N299" i="12"/>
  <c r="M299" i="12"/>
  <c r="L299" i="12"/>
  <c r="K299" i="12"/>
  <c r="J299" i="12"/>
  <c r="I299" i="12"/>
  <c r="H299" i="12"/>
  <c r="G299" i="12"/>
  <c r="F299" i="12"/>
  <c r="E299" i="12"/>
  <c r="D299" i="12"/>
  <c r="U298" i="12"/>
  <c r="T298" i="12"/>
  <c r="S298" i="12"/>
  <c r="R298" i="12"/>
  <c r="Q298" i="12"/>
  <c r="P298" i="12"/>
  <c r="O298" i="12"/>
  <c r="N298" i="12"/>
  <c r="M298" i="12"/>
  <c r="L298" i="12"/>
  <c r="K298" i="12"/>
  <c r="J298" i="12"/>
  <c r="I298" i="12"/>
  <c r="H298" i="12"/>
  <c r="G298" i="12"/>
  <c r="F298" i="12"/>
  <c r="E298" i="12"/>
  <c r="D298" i="12"/>
  <c r="U297" i="12"/>
  <c r="T297" i="12"/>
  <c r="S297" i="12"/>
  <c r="R297" i="12"/>
  <c r="Q297" i="12"/>
  <c r="P297" i="12"/>
  <c r="O297" i="12"/>
  <c r="N297" i="12"/>
  <c r="M297" i="12"/>
  <c r="L297" i="12"/>
  <c r="K297" i="12"/>
  <c r="J297" i="12"/>
  <c r="I297" i="12"/>
  <c r="H297" i="12"/>
  <c r="G297" i="12"/>
  <c r="F297" i="12"/>
  <c r="E297" i="12"/>
  <c r="D297" i="12"/>
  <c r="U296" i="12"/>
  <c r="T296" i="12"/>
  <c r="S296" i="12"/>
  <c r="R296" i="12"/>
  <c r="Q296" i="12"/>
  <c r="P296" i="12"/>
  <c r="O296" i="12"/>
  <c r="N296" i="12"/>
  <c r="M296" i="12"/>
  <c r="L296" i="12"/>
  <c r="K296" i="12"/>
  <c r="J296" i="12"/>
  <c r="I296" i="12"/>
  <c r="H296" i="12"/>
  <c r="G296" i="12"/>
  <c r="F296" i="12"/>
  <c r="E296" i="12"/>
  <c r="D296" i="12"/>
  <c r="U295" i="12"/>
  <c r="T295" i="12"/>
  <c r="S295" i="12"/>
  <c r="R295" i="12"/>
  <c r="Q295" i="12"/>
  <c r="P295" i="12"/>
  <c r="O295" i="12"/>
  <c r="N295" i="12"/>
  <c r="M295" i="12"/>
  <c r="L295" i="12"/>
  <c r="K295" i="12"/>
  <c r="J295" i="12"/>
  <c r="I295" i="12"/>
  <c r="H295" i="12"/>
  <c r="G295" i="12"/>
  <c r="F295" i="12"/>
  <c r="E295" i="12"/>
  <c r="D295" i="12"/>
  <c r="U294" i="12"/>
  <c r="T294" i="12"/>
  <c r="S294" i="12"/>
  <c r="R294" i="12"/>
  <c r="Q294" i="12"/>
  <c r="P294" i="12"/>
  <c r="O294" i="12"/>
  <c r="N294" i="12"/>
  <c r="M294" i="12"/>
  <c r="L294" i="12"/>
  <c r="K294" i="12"/>
  <c r="J294" i="12"/>
  <c r="I294" i="12"/>
  <c r="H294" i="12"/>
  <c r="G294" i="12"/>
  <c r="F294" i="12"/>
  <c r="E294" i="12"/>
  <c r="D294" i="12"/>
  <c r="U293" i="12"/>
  <c r="U303" i="12" s="1"/>
  <c r="T293" i="12"/>
  <c r="S293" i="12"/>
  <c r="R293" i="12"/>
  <c r="R303" i="12" s="1"/>
  <c r="Q293" i="12"/>
  <c r="P293" i="12"/>
  <c r="O293" i="12"/>
  <c r="N293" i="12"/>
  <c r="M293" i="12"/>
  <c r="L293" i="12"/>
  <c r="K293" i="12"/>
  <c r="J293" i="12"/>
  <c r="I293" i="12"/>
  <c r="I303" i="12" s="1"/>
  <c r="H293" i="12"/>
  <c r="G293" i="12"/>
  <c r="F293" i="12"/>
  <c r="F303" i="12" s="1"/>
  <c r="E293" i="12"/>
  <c r="D293" i="12"/>
  <c r="AM273" i="12"/>
  <c r="AF181" i="12"/>
  <c r="AG155" i="12"/>
  <c r="AN147" i="12"/>
  <c r="AF139" i="12"/>
  <c r="AN125" i="12"/>
  <c r="Y122" i="12"/>
  <c r="AK118" i="12"/>
  <c r="AB115" i="12"/>
  <c r="AN111" i="12"/>
  <c r="AH101" i="12"/>
  <c r="AN99" i="12"/>
  <c r="AM95" i="12"/>
  <c r="AB95" i="12"/>
  <c r="AH93" i="12"/>
  <c r="AN91" i="12"/>
  <c r="Y90" i="12"/>
  <c r="AK86" i="12"/>
  <c r="Y85" i="12"/>
  <c r="AH83" i="12"/>
  <c r="AA82" i="12"/>
  <c r="AF79" i="12"/>
  <c r="Y78" i="12"/>
  <c r="Y77" i="12"/>
  <c r="AK76" i="12"/>
  <c r="AG74" i="12"/>
  <c r="AH69" i="12"/>
  <c r="X67" i="12"/>
  <c r="AI65" i="12"/>
  <c r="AM64" i="12"/>
  <c r="AF64" i="12"/>
  <c r="AC63" i="12"/>
  <c r="AG62" i="12"/>
  <c r="AA60" i="12"/>
  <c r="AF56" i="12"/>
  <c r="AC55" i="12"/>
  <c r="AD53" i="12"/>
  <c r="AM48" i="12"/>
  <c r="AF48" i="12"/>
  <c r="AC47" i="12"/>
  <c r="AG46" i="12"/>
  <c r="AB45" i="12"/>
  <c r="AK44" i="12"/>
  <c r="AA44" i="12"/>
  <c r="AH43" i="12"/>
  <c r="AG42" i="12"/>
  <c r="AB41" i="12"/>
  <c r="AK40" i="12"/>
  <c r="AA40" i="12"/>
  <c r="Y40" i="12"/>
  <c r="AH39" i="12"/>
  <c r="X39" i="12"/>
  <c r="AG36" i="12"/>
  <c r="AD35" i="12"/>
  <c r="AM34" i="12"/>
  <c r="AF34" i="12"/>
  <c r="AF33" i="12"/>
  <c r="X33" i="12"/>
  <c r="AD31" i="12"/>
  <c r="AA30" i="12"/>
  <c r="AN29" i="12"/>
  <c r="AF29" i="12"/>
  <c r="AM28" i="12"/>
  <c r="AK28" i="12"/>
  <c r="AC28" i="12"/>
  <c r="AH27" i="12"/>
  <c r="AC27" i="12"/>
  <c r="AM26" i="12"/>
  <c r="AG26" i="12"/>
  <c r="AM25" i="12"/>
  <c r="AB25" i="12"/>
  <c r="AM24" i="12"/>
  <c r="AG24" i="12"/>
  <c r="AA24" i="12"/>
  <c r="Y24" i="12"/>
  <c r="AG23" i="12"/>
  <c r="AG22" i="12"/>
  <c r="AA22" i="12"/>
  <c r="AN21" i="12"/>
  <c r="AM21" i="12"/>
  <c r="AF21" i="12"/>
  <c r="AA21" i="12"/>
  <c r="AK20" i="12"/>
  <c r="AG20" i="12"/>
  <c r="AC20" i="12"/>
  <c r="AN19" i="12"/>
  <c r="X19" i="12"/>
  <c r="AK18" i="12"/>
  <c r="AF18" i="12"/>
  <c r="AD18" i="12"/>
  <c r="AC18" i="12"/>
  <c r="X18" i="12"/>
  <c r="AN17" i="12"/>
  <c r="AK17" i="12"/>
  <c r="AF17" i="12"/>
  <c r="AA17" i="12"/>
  <c r="Y17" i="12"/>
  <c r="X17" i="12"/>
  <c r="AM16" i="12"/>
  <c r="AG16" i="12"/>
  <c r="AF16" i="12"/>
  <c r="Z16" i="12"/>
  <c r="AN15" i="12"/>
  <c r="AH15" i="12"/>
  <c r="AD15" i="12"/>
  <c r="AB15" i="12"/>
  <c r="AA15" i="12"/>
  <c r="AJ14" i="12"/>
  <c r="AC14" i="12"/>
  <c r="Y14" i="12"/>
  <c r="AK13" i="12"/>
  <c r="AG13" i="12"/>
  <c r="AD13" i="12"/>
  <c r="AC13" i="12"/>
  <c r="AL12" i="12"/>
  <c r="AK12" i="12"/>
  <c r="AG12" i="12"/>
  <c r="AF12" i="12"/>
  <c r="AA12" i="12"/>
  <c r="Y12" i="12"/>
  <c r="AN11" i="12"/>
  <c r="AJ11" i="12"/>
  <c r="AH11" i="12"/>
  <c r="AG11" i="12"/>
  <c r="AF11" i="12"/>
  <c r="AC11" i="12"/>
  <c r="AB11" i="12"/>
  <c r="X11" i="12"/>
  <c r="AK10" i="12"/>
  <c r="AG10" i="12"/>
  <c r="AD10" i="12"/>
  <c r="Y10" i="12"/>
  <c r="AN9" i="12"/>
  <c r="AM9" i="12"/>
  <c r="AH9" i="12"/>
  <c r="AD9" i="12"/>
  <c r="AB9" i="12"/>
  <c r="AA9" i="12"/>
  <c r="AM8" i="12"/>
  <c r="AK8" i="12"/>
  <c r="AJ8" i="12"/>
  <c r="AF8" i="12"/>
  <c r="AA8" i="12"/>
  <c r="Y8" i="12"/>
  <c r="AM7" i="12"/>
  <c r="AH7" i="12"/>
  <c r="AF7" i="12"/>
  <c r="AA7" i="12"/>
  <c r="Z7" i="12"/>
  <c r="AP3" i="12"/>
  <c r="U2" i="12"/>
  <c r="AN127" i="12" s="1"/>
  <c r="T2" i="12"/>
  <c r="AM180" i="12" s="1"/>
  <c r="S2" i="12"/>
  <c r="R2" i="12"/>
  <c r="AK98" i="12" s="1"/>
  <c r="Q2" i="12"/>
  <c r="AJ25" i="12" s="1"/>
  <c r="P2" i="12"/>
  <c r="AI35" i="12" s="1"/>
  <c r="O2" i="12"/>
  <c r="AH81" i="12" s="1"/>
  <c r="N2" i="12"/>
  <c r="AG54" i="12" s="1"/>
  <c r="M2" i="12"/>
  <c r="AF90" i="12" s="1"/>
  <c r="L2" i="12"/>
  <c r="AE70" i="12" s="1"/>
  <c r="K2" i="12"/>
  <c r="AD41" i="12" s="1"/>
  <c r="J2" i="12"/>
  <c r="I2" i="12"/>
  <c r="AB21" i="12" s="1"/>
  <c r="H2" i="12"/>
  <c r="AA99" i="12" s="1"/>
  <c r="G2" i="12"/>
  <c r="F2" i="12"/>
  <c r="Y104" i="12" s="1"/>
  <c r="E2" i="12"/>
  <c r="X8" i="12" s="1"/>
  <c r="D2" i="12"/>
  <c r="W53" i="12" s="1"/>
  <c r="U1" i="12"/>
  <c r="T1" i="12"/>
  <c r="S1" i="12"/>
  <c r="R1" i="12"/>
  <c r="Q1" i="12"/>
  <c r="P1" i="12"/>
  <c r="O1" i="12"/>
  <c r="N1" i="12"/>
  <c r="M1" i="12"/>
  <c r="L1" i="12"/>
  <c r="K1" i="12"/>
  <c r="J1" i="12"/>
  <c r="I1" i="12"/>
  <c r="H1" i="12"/>
  <c r="G1" i="12"/>
  <c r="F1" i="12"/>
  <c r="E1" i="12"/>
  <c r="D1" i="12"/>
  <c r="E290" i="11"/>
  <c r="D290" i="11"/>
  <c r="D289" i="11"/>
  <c r="E289" i="11" s="1"/>
  <c r="E288" i="11"/>
  <c r="G302" i="13" s="1"/>
  <c r="D288" i="11"/>
  <c r="E287" i="11"/>
  <c r="G301" i="13" s="1"/>
  <c r="D287" i="11"/>
  <c r="D286" i="11"/>
  <c r="E286" i="11" s="1"/>
  <c r="D285" i="11"/>
  <c r="E285" i="11" s="1"/>
  <c r="D284" i="11"/>
  <c r="E284" i="11" s="1"/>
  <c r="E283" i="11"/>
  <c r="G297" i="13" s="1"/>
  <c r="D283" i="11"/>
  <c r="D282" i="11"/>
  <c r="E282" i="11" s="1"/>
  <c r="E279" i="11"/>
  <c r="G284" i="13" s="1"/>
  <c r="E278" i="11"/>
  <c r="G283" i="13" s="1"/>
  <c r="E275" i="11"/>
  <c r="G280" i="13" s="1"/>
  <c r="E273" i="11"/>
  <c r="G278" i="13" s="1"/>
  <c r="E271" i="11"/>
  <c r="G276" i="13" s="1"/>
  <c r="E270" i="11"/>
  <c r="G275" i="13" s="1"/>
  <c r="E268" i="11"/>
  <c r="G273" i="13" s="1"/>
  <c r="E267" i="11"/>
  <c r="G272" i="13" s="1"/>
  <c r="E266" i="11"/>
  <c r="G271" i="13" s="1"/>
  <c r="E264" i="11"/>
  <c r="G269" i="13" s="1"/>
  <c r="E263" i="11"/>
  <c r="G268" i="13" s="1"/>
  <c r="E261" i="11"/>
  <c r="G266" i="13" s="1"/>
  <c r="E259" i="11"/>
  <c r="G264" i="13" s="1"/>
  <c r="E258" i="11"/>
  <c r="G263" i="13" s="1"/>
  <c r="E256" i="11"/>
  <c r="G261" i="13" s="1"/>
  <c r="E255" i="11"/>
  <c r="G260" i="13" s="1"/>
  <c r="E254" i="11"/>
  <c r="G259" i="13" s="1"/>
  <c r="E252" i="11"/>
  <c r="G257" i="13" s="1"/>
  <c r="E251" i="11"/>
  <c r="G256" i="13" s="1"/>
  <c r="E249" i="11"/>
  <c r="G254" i="13" s="1"/>
  <c r="E247" i="11"/>
  <c r="G252" i="13" s="1"/>
  <c r="E246" i="11"/>
  <c r="G251" i="13" s="1"/>
  <c r="E244" i="11"/>
  <c r="G249" i="13" s="1"/>
  <c r="E243" i="11"/>
  <c r="G248" i="13" s="1"/>
  <c r="E242" i="11"/>
  <c r="G247" i="13" s="1"/>
  <c r="E240" i="11"/>
  <c r="G245" i="13" s="1"/>
  <c r="E239" i="11"/>
  <c r="G244" i="13" s="1"/>
  <c r="E237" i="11"/>
  <c r="G242" i="13" s="1"/>
  <c r="E235" i="11"/>
  <c r="G240" i="13" s="1"/>
  <c r="E234" i="11"/>
  <c r="G239" i="13" s="1"/>
  <c r="E232" i="11"/>
  <c r="G237" i="13" s="1"/>
  <c r="E231" i="11"/>
  <c r="G236" i="13" s="1"/>
  <c r="E230" i="11"/>
  <c r="G235" i="13" s="1"/>
  <c r="E228" i="11"/>
  <c r="G233" i="13" s="1"/>
  <c r="E227" i="11"/>
  <c r="G232" i="13" s="1"/>
  <c r="E225" i="11"/>
  <c r="G230" i="13" s="1"/>
  <c r="E223" i="11"/>
  <c r="G228" i="13" s="1"/>
  <c r="E222" i="11"/>
  <c r="G227" i="13" s="1"/>
  <c r="E220" i="11"/>
  <c r="G225" i="13" s="1"/>
  <c r="E219" i="11"/>
  <c r="G224" i="13" s="1"/>
  <c r="E218" i="11"/>
  <c r="G223" i="13" s="1"/>
  <c r="E216" i="11"/>
  <c r="G221" i="13" s="1"/>
  <c r="E215" i="11"/>
  <c r="G220" i="13" s="1"/>
  <c r="E213" i="11"/>
  <c r="G218" i="13" s="1"/>
  <c r="E211" i="11"/>
  <c r="G216" i="13" s="1"/>
  <c r="E210" i="11"/>
  <c r="G215" i="13" s="1"/>
  <c r="E208" i="11"/>
  <c r="G213" i="13" s="1"/>
  <c r="E207" i="11"/>
  <c r="G212" i="13" s="1"/>
  <c r="E206" i="11"/>
  <c r="G211" i="13" s="1"/>
  <c r="E204" i="11"/>
  <c r="G209" i="13" s="1"/>
  <c r="E203" i="11"/>
  <c r="G208" i="13" s="1"/>
  <c r="E201" i="11"/>
  <c r="G206" i="13" s="1"/>
  <c r="E199" i="11"/>
  <c r="G204" i="13" s="1"/>
  <c r="E198" i="11"/>
  <c r="G203" i="13" s="1"/>
  <c r="E196" i="11"/>
  <c r="G201" i="13" s="1"/>
  <c r="E195" i="11"/>
  <c r="G200" i="13" s="1"/>
  <c r="E194" i="11"/>
  <c r="G199" i="13" s="1"/>
  <c r="E192" i="11"/>
  <c r="G197" i="13" s="1"/>
  <c r="E191" i="11"/>
  <c r="G196" i="13" s="1"/>
  <c r="E189" i="11"/>
  <c r="G194" i="13" s="1"/>
  <c r="E187" i="11"/>
  <c r="G192" i="13" s="1"/>
  <c r="E186" i="11"/>
  <c r="G191" i="13" s="1"/>
  <c r="E184" i="11"/>
  <c r="G189" i="13" s="1"/>
  <c r="E183" i="11"/>
  <c r="G188" i="13" s="1"/>
  <c r="E182" i="11"/>
  <c r="G187" i="13" s="1"/>
  <c r="E180" i="11"/>
  <c r="G185" i="13" s="1"/>
  <c r="E179" i="11"/>
  <c r="G184" i="13" s="1"/>
  <c r="E177" i="11"/>
  <c r="G182" i="13" s="1"/>
  <c r="E175" i="11"/>
  <c r="G180" i="13" s="1"/>
  <c r="E174" i="11"/>
  <c r="G179" i="13" s="1"/>
  <c r="E172" i="11"/>
  <c r="G177" i="13" s="1"/>
  <c r="E171" i="11"/>
  <c r="G176" i="13" s="1"/>
  <c r="E170" i="11"/>
  <c r="G175" i="13" s="1"/>
  <c r="E168" i="11"/>
  <c r="G173" i="13" s="1"/>
  <c r="E167" i="11"/>
  <c r="G172" i="13" s="1"/>
  <c r="E165" i="11"/>
  <c r="G170" i="13" s="1"/>
  <c r="E163" i="11"/>
  <c r="G168" i="13" s="1"/>
  <c r="E162" i="11"/>
  <c r="G167" i="13" s="1"/>
  <c r="E160" i="11"/>
  <c r="G165" i="13" s="1"/>
  <c r="E159" i="11"/>
  <c r="G164" i="13" s="1"/>
  <c r="E158" i="11"/>
  <c r="G163" i="13" s="1"/>
  <c r="E156" i="11"/>
  <c r="G161" i="13" s="1"/>
  <c r="E155" i="11"/>
  <c r="G160" i="13" s="1"/>
  <c r="E153" i="11"/>
  <c r="G158" i="13" s="1"/>
  <c r="E151" i="11"/>
  <c r="G156" i="13" s="1"/>
  <c r="E150" i="11"/>
  <c r="G155" i="13" s="1"/>
  <c r="E148" i="11"/>
  <c r="G153" i="13" s="1"/>
  <c r="E147" i="11"/>
  <c r="G152" i="13" s="1"/>
  <c r="E146" i="11"/>
  <c r="G151" i="13" s="1"/>
  <c r="E144" i="11"/>
  <c r="G149" i="13" s="1"/>
  <c r="E143" i="11"/>
  <c r="G148" i="13" s="1"/>
  <c r="E141" i="11"/>
  <c r="G146" i="13" s="1"/>
  <c r="E139" i="11"/>
  <c r="G144" i="13" s="1"/>
  <c r="E138" i="11"/>
  <c r="G143" i="13" s="1"/>
  <c r="E136" i="11"/>
  <c r="G141" i="13" s="1"/>
  <c r="E135" i="11"/>
  <c r="G140" i="13" s="1"/>
  <c r="E134" i="11"/>
  <c r="G139" i="13" s="1"/>
  <c r="E132" i="11"/>
  <c r="G137" i="13" s="1"/>
  <c r="E131" i="11"/>
  <c r="G136" i="13" s="1"/>
  <c r="E129" i="11"/>
  <c r="G134" i="13" s="1"/>
  <c r="E127" i="11"/>
  <c r="G132" i="13" s="1"/>
  <c r="E126" i="11"/>
  <c r="G131" i="13" s="1"/>
  <c r="E124" i="11"/>
  <c r="G129" i="13" s="1"/>
  <c r="E123" i="11"/>
  <c r="G128" i="13" s="1"/>
  <c r="E122" i="11"/>
  <c r="G127" i="13" s="1"/>
  <c r="E120" i="11"/>
  <c r="G125" i="13" s="1"/>
  <c r="E119" i="11"/>
  <c r="G124" i="13" s="1"/>
  <c r="E117" i="11"/>
  <c r="G122" i="13" s="1"/>
  <c r="E115" i="11"/>
  <c r="G120" i="13" s="1"/>
  <c r="E114" i="11"/>
  <c r="G119" i="13" s="1"/>
  <c r="E112" i="11"/>
  <c r="G117" i="13" s="1"/>
  <c r="E111" i="11"/>
  <c r="G116" i="13" s="1"/>
  <c r="E110" i="11"/>
  <c r="G115" i="13" s="1"/>
  <c r="E108" i="11"/>
  <c r="G113" i="13" s="1"/>
  <c r="E107" i="11"/>
  <c r="G112" i="13" s="1"/>
  <c r="E105" i="11"/>
  <c r="G110" i="13" s="1"/>
  <c r="E103" i="11"/>
  <c r="G108" i="13" s="1"/>
  <c r="E102" i="11"/>
  <c r="G107" i="13" s="1"/>
  <c r="E100" i="11"/>
  <c r="G105" i="13" s="1"/>
  <c r="E99" i="11"/>
  <c r="G104" i="13" s="1"/>
  <c r="E98" i="11"/>
  <c r="G103" i="13" s="1"/>
  <c r="E96" i="11"/>
  <c r="G101" i="13" s="1"/>
  <c r="E95" i="11"/>
  <c r="G100" i="13" s="1"/>
  <c r="E93" i="11"/>
  <c r="G98" i="13" s="1"/>
  <c r="E91" i="11"/>
  <c r="G96" i="13" s="1"/>
  <c r="E90" i="11"/>
  <c r="G95" i="13" s="1"/>
  <c r="E88" i="11"/>
  <c r="G93" i="13" s="1"/>
  <c r="E87" i="11"/>
  <c r="G92" i="13" s="1"/>
  <c r="E86" i="11"/>
  <c r="G91" i="13" s="1"/>
  <c r="E84" i="11"/>
  <c r="G89" i="13" s="1"/>
  <c r="E83" i="11"/>
  <c r="G88" i="13" s="1"/>
  <c r="E81" i="11"/>
  <c r="G86" i="13" s="1"/>
  <c r="E79" i="11"/>
  <c r="G84" i="13" s="1"/>
  <c r="E78" i="11"/>
  <c r="G83" i="13" s="1"/>
  <c r="E76" i="11"/>
  <c r="G81" i="13" s="1"/>
  <c r="E75" i="11"/>
  <c r="G80" i="13" s="1"/>
  <c r="E74" i="11"/>
  <c r="G79" i="13" s="1"/>
  <c r="E72" i="11"/>
  <c r="G77" i="13" s="1"/>
  <c r="E71" i="11"/>
  <c r="G76" i="13" s="1"/>
  <c r="E69" i="11"/>
  <c r="G74" i="13" s="1"/>
  <c r="E67" i="11"/>
  <c r="G72" i="13" s="1"/>
  <c r="E66" i="11"/>
  <c r="G71" i="13" s="1"/>
  <c r="E64" i="11"/>
  <c r="G69" i="13" s="1"/>
  <c r="E63" i="11"/>
  <c r="G68" i="13" s="1"/>
  <c r="E62" i="11"/>
  <c r="G67" i="13" s="1"/>
  <c r="E60" i="11"/>
  <c r="G65" i="13" s="1"/>
  <c r="E59" i="11"/>
  <c r="G64" i="13" s="1"/>
  <c r="E57" i="11"/>
  <c r="G62" i="13" s="1"/>
  <c r="E55" i="11"/>
  <c r="G60" i="13" s="1"/>
  <c r="E54" i="11"/>
  <c r="G59" i="13" s="1"/>
  <c r="E52" i="11"/>
  <c r="G57" i="13" s="1"/>
  <c r="E51" i="11"/>
  <c r="G56" i="13" s="1"/>
  <c r="E50" i="11"/>
  <c r="G55" i="13" s="1"/>
  <c r="E48" i="11"/>
  <c r="G53" i="13" s="1"/>
  <c r="E47" i="11"/>
  <c r="G52" i="13" s="1"/>
  <c r="E45" i="11"/>
  <c r="G50" i="13" s="1"/>
  <c r="E43" i="11"/>
  <c r="G48" i="13" s="1"/>
  <c r="E42" i="11"/>
  <c r="G47" i="13" s="1"/>
  <c r="E40" i="11"/>
  <c r="G45" i="13" s="1"/>
  <c r="E39" i="11"/>
  <c r="G44" i="13" s="1"/>
  <c r="E38" i="11"/>
  <c r="G43" i="13" s="1"/>
  <c r="E36" i="11"/>
  <c r="G41" i="13" s="1"/>
  <c r="E35" i="11"/>
  <c r="G40" i="13" s="1"/>
  <c r="E33" i="11"/>
  <c r="G38" i="13" s="1"/>
  <c r="E31" i="11"/>
  <c r="G36" i="13" s="1"/>
  <c r="E30" i="11"/>
  <c r="G35" i="13" s="1"/>
  <c r="E28" i="11"/>
  <c r="G33" i="13" s="1"/>
  <c r="E27" i="11"/>
  <c r="G32" i="13" s="1"/>
  <c r="E26" i="11"/>
  <c r="G31" i="13" s="1"/>
  <c r="E24" i="11"/>
  <c r="G29" i="13" s="1"/>
  <c r="E23" i="11"/>
  <c r="G28" i="13" s="1"/>
  <c r="E21" i="11"/>
  <c r="G26" i="13" s="1"/>
  <c r="E19" i="11"/>
  <c r="G24" i="13" s="1"/>
  <c r="E18" i="11"/>
  <c r="G23" i="13" s="1"/>
  <c r="E16" i="11"/>
  <c r="G21" i="13" s="1"/>
  <c r="E15" i="11"/>
  <c r="G20" i="13" s="1"/>
  <c r="E14" i="11"/>
  <c r="G19" i="13" s="1"/>
  <c r="E12" i="11"/>
  <c r="G17" i="13" s="1"/>
  <c r="E11" i="11"/>
  <c r="G16" i="13" s="1"/>
  <c r="E9" i="11"/>
  <c r="G14" i="13" s="1"/>
  <c r="E7" i="11"/>
  <c r="G12" i="13" s="1"/>
  <c r="E6" i="11"/>
  <c r="G11" i="13" s="1"/>
  <c r="E4" i="11"/>
  <c r="G9" i="13" s="1"/>
  <c r="E3" i="11"/>
  <c r="G8" i="13" s="1"/>
  <c r="D1" i="11"/>
  <c r="E277" i="11" s="1"/>
  <c r="G282" i="13" s="1"/>
  <c r="G299" i="13" l="1"/>
  <c r="F285" i="11"/>
  <c r="G303" i="13"/>
  <c r="F289" i="11"/>
  <c r="G300" i="13"/>
  <c r="F286" i="11"/>
  <c r="G296" i="13"/>
  <c r="E292" i="11"/>
  <c r="F287" i="11" s="1"/>
  <c r="F282" i="11"/>
  <c r="G298" i="13"/>
  <c r="F284" i="11"/>
  <c r="Z281" i="12"/>
  <c r="Z277" i="12"/>
  <c r="Z273" i="12"/>
  <c r="Z293" i="12"/>
  <c r="Z283" i="12"/>
  <c r="Z300" i="12"/>
  <c r="Z295" i="12"/>
  <c r="Z284" i="12"/>
  <c r="Z280" i="12"/>
  <c r="Z276" i="12"/>
  <c r="Z278" i="12"/>
  <c r="Z270" i="12"/>
  <c r="Z267" i="12"/>
  <c r="Z265" i="12"/>
  <c r="Z262" i="12"/>
  <c r="Z260" i="12"/>
  <c r="Z274" i="12"/>
  <c r="Z269" i="12"/>
  <c r="Z275" i="12"/>
  <c r="Z268" i="12"/>
  <c r="Z255" i="12"/>
  <c r="Z251" i="12"/>
  <c r="Z259" i="12"/>
  <c r="Z296" i="12"/>
  <c r="Z279" i="12"/>
  <c r="Z227" i="12"/>
  <c r="Z271" i="12"/>
  <c r="Z264" i="12"/>
  <c r="Z248" i="12"/>
  <c r="Z235" i="12"/>
  <c r="Z241" i="12"/>
  <c r="Z238" i="12"/>
  <c r="Z282" i="12"/>
  <c r="Z247" i="12"/>
  <c r="Z244" i="12"/>
  <c r="Z237" i="12"/>
  <c r="Z234" i="12"/>
  <c r="Z232" i="12"/>
  <c r="Z228" i="12"/>
  <c r="Z225" i="12"/>
  <c r="Z221" i="12"/>
  <c r="Z217" i="12"/>
  <c r="Z213" i="12"/>
  <c r="Z272" i="12"/>
  <c r="Z254" i="12"/>
  <c r="Z253" i="12"/>
  <c r="Z243" i="12"/>
  <c r="Z240" i="12"/>
  <c r="Z263" i="12"/>
  <c r="Z256" i="12"/>
  <c r="Z252" i="12"/>
  <c r="Z250" i="12"/>
  <c r="Z246" i="12"/>
  <c r="Z257" i="12"/>
  <c r="Z249" i="12"/>
  <c r="Z229" i="12"/>
  <c r="Z226" i="12"/>
  <c r="Z222" i="12"/>
  <c r="Z218" i="12"/>
  <c r="Z214" i="12"/>
  <c r="Z261" i="12"/>
  <c r="Z258" i="12"/>
  <c r="Z245" i="12"/>
  <c r="Z242" i="12"/>
  <c r="Z210" i="12"/>
  <c r="Z207" i="12"/>
  <c r="Z198" i="12"/>
  <c r="Z192" i="12"/>
  <c r="Z239" i="12"/>
  <c r="Z200" i="12"/>
  <c r="Z187" i="12"/>
  <c r="Z182" i="12"/>
  <c r="Z179" i="12"/>
  <c r="Z175" i="12"/>
  <c r="Z171" i="12"/>
  <c r="Z167" i="12"/>
  <c r="Z236" i="12"/>
  <c r="Z212" i="12"/>
  <c r="Z197" i="12"/>
  <c r="Z195" i="12"/>
  <c r="Z193" i="12"/>
  <c r="Z188" i="12"/>
  <c r="Z233" i="12"/>
  <c r="Z231" i="12"/>
  <c r="Z220" i="12"/>
  <c r="Z202" i="12"/>
  <c r="Z266" i="12"/>
  <c r="Z224" i="12"/>
  <c r="Z208" i="12"/>
  <c r="Z205" i="12"/>
  <c r="Z199" i="12"/>
  <c r="Z177" i="12"/>
  <c r="Z173" i="12"/>
  <c r="Z169" i="12"/>
  <c r="Z191" i="12"/>
  <c r="Z186" i="12"/>
  <c r="Z181" i="12"/>
  <c r="Z215" i="12"/>
  <c r="Z211" i="12"/>
  <c r="Z230" i="12"/>
  <c r="Z216" i="12"/>
  <c r="Z194" i="12"/>
  <c r="Z189" i="12"/>
  <c r="Z160" i="12"/>
  <c r="Z183" i="12"/>
  <c r="Z164" i="12"/>
  <c r="Z162" i="12"/>
  <c r="Z178" i="12"/>
  <c r="Z154" i="12"/>
  <c r="Z150" i="12"/>
  <c r="Z146" i="12"/>
  <c r="Z142" i="12"/>
  <c r="Z138" i="12"/>
  <c r="Z134" i="12"/>
  <c r="Z180" i="12"/>
  <c r="Z172" i="12"/>
  <c r="Z155" i="12"/>
  <c r="Z151" i="12"/>
  <c r="Z204" i="12"/>
  <c r="Z201" i="12"/>
  <c r="Z184" i="12"/>
  <c r="Z161" i="12"/>
  <c r="Z190" i="12"/>
  <c r="Z163" i="12"/>
  <c r="Z223" i="12"/>
  <c r="Z174" i="12"/>
  <c r="Z166" i="12"/>
  <c r="Z159" i="12"/>
  <c r="Z156" i="12"/>
  <c r="Z209" i="12"/>
  <c r="Z185" i="12"/>
  <c r="Z176" i="12"/>
  <c r="Z157" i="12"/>
  <c r="Z153" i="12"/>
  <c r="Z149" i="12"/>
  <c r="Z131" i="12"/>
  <c r="Z129" i="12"/>
  <c r="Z119" i="12"/>
  <c r="Z115" i="12"/>
  <c r="Z111" i="12"/>
  <c r="Z107" i="12"/>
  <c r="Z103" i="12"/>
  <c r="Z99" i="12"/>
  <c r="Z95" i="12"/>
  <c r="Z91" i="12"/>
  <c r="Z87" i="12"/>
  <c r="Z165" i="12"/>
  <c r="Z148" i="12"/>
  <c r="Z141" i="12"/>
  <c r="Z140" i="12"/>
  <c r="Z139" i="12"/>
  <c r="Z123" i="12"/>
  <c r="Z196" i="12"/>
  <c r="Z137" i="12"/>
  <c r="Z133" i="12"/>
  <c r="Z130" i="12"/>
  <c r="Z128" i="12"/>
  <c r="Z152" i="12"/>
  <c r="Z145" i="12"/>
  <c r="Z124" i="12"/>
  <c r="Z121" i="12"/>
  <c r="Z117" i="12"/>
  <c r="Z113" i="12"/>
  <c r="Z109" i="12"/>
  <c r="Z105" i="12"/>
  <c r="Z101" i="12"/>
  <c r="Z206" i="12"/>
  <c r="Z136" i="12"/>
  <c r="Z158" i="12"/>
  <c r="Z135" i="12"/>
  <c r="Z132" i="12"/>
  <c r="Z125" i="12"/>
  <c r="Z88" i="12"/>
  <c r="Z84" i="12"/>
  <c r="Z72" i="12"/>
  <c r="Z219" i="12"/>
  <c r="Z170" i="12"/>
  <c r="Z118" i="12"/>
  <c r="Z106" i="12"/>
  <c r="Z94" i="12"/>
  <c r="Z67" i="12"/>
  <c r="Z63" i="12"/>
  <c r="Z59" i="12"/>
  <c r="Z55" i="12"/>
  <c r="Z51" i="12"/>
  <c r="Z47" i="12"/>
  <c r="Z43" i="12"/>
  <c r="Z39" i="12"/>
  <c r="Z127" i="12"/>
  <c r="Z77" i="12"/>
  <c r="Z114" i="12"/>
  <c r="Z102" i="12"/>
  <c r="Z73" i="12"/>
  <c r="Z68" i="12"/>
  <c r="Z203" i="12"/>
  <c r="Z147" i="12"/>
  <c r="Z86" i="12"/>
  <c r="Z83" i="12"/>
  <c r="Z143" i="12"/>
  <c r="Z126" i="12"/>
  <c r="Z112" i="12"/>
  <c r="Z76" i="12"/>
  <c r="Z65" i="12"/>
  <c r="Z61" i="12"/>
  <c r="Z57" i="12"/>
  <c r="Z53" i="12"/>
  <c r="Z49" i="12"/>
  <c r="Z45" i="12"/>
  <c r="Z41" i="12"/>
  <c r="Z71" i="12"/>
  <c r="Z122" i="12"/>
  <c r="Z110" i="12"/>
  <c r="Z98" i="12"/>
  <c r="Z96" i="12"/>
  <c r="Z90" i="12"/>
  <c r="Z85" i="12"/>
  <c r="Z80" i="12"/>
  <c r="Z78" i="12"/>
  <c r="Z120" i="12"/>
  <c r="Z108" i="12"/>
  <c r="Z100" i="12"/>
  <c r="Z89" i="12"/>
  <c r="Z82" i="12"/>
  <c r="Z56" i="12"/>
  <c r="Z28" i="12"/>
  <c r="Z25" i="12"/>
  <c r="Z11" i="12"/>
  <c r="Z58" i="12"/>
  <c r="Z31" i="12"/>
  <c r="Z19" i="12"/>
  <c r="Z14" i="12"/>
  <c r="Z92" i="12"/>
  <c r="Z60" i="12"/>
  <c r="Z40" i="12"/>
  <c r="Z24" i="12"/>
  <c r="Z21" i="12"/>
  <c r="Z17" i="12"/>
  <c r="Z12" i="12"/>
  <c r="Z8" i="12"/>
  <c r="Z74" i="12"/>
  <c r="Z69" i="12"/>
  <c r="Z168" i="12"/>
  <c r="Z104" i="12"/>
  <c r="Z44" i="12"/>
  <c r="Z30" i="12"/>
  <c r="Z144" i="12"/>
  <c r="Z79" i="12"/>
  <c r="Z64" i="12"/>
  <c r="Z48" i="12"/>
  <c r="Z15" i="12"/>
  <c r="Z9" i="12"/>
  <c r="Z66" i="12"/>
  <c r="Z50" i="12"/>
  <c r="Z34" i="12"/>
  <c r="Z23" i="12"/>
  <c r="Z20" i="12"/>
  <c r="Z116" i="12"/>
  <c r="Z42" i="12"/>
  <c r="Z26" i="12"/>
  <c r="Z18" i="12"/>
  <c r="Z13" i="12"/>
  <c r="Z81" i="12"/>
  <c r="Z52" i="12"/>
  <c r="Z33" i="12"/>
  <c r="Z29" i="12"/>
  <c r="Z10" i="12"/>
  <c r="Z93" i="12"/>
  <c r="Z75" i="12"/>
  <c r="Z70" i="12"/>
  <c r="Z22" i="12"/>
  <c r="AL281" i="12"/>
  <c r="AL277" i="12"/>
  <c r="AL273" i="12"/>
  <c r="AL293" i="12"/>
  <c r="AL283" i="12"/>
  <c r="AL300" i="12"/>
  <c r="AL295" i="12"/>
  <c r="AL284" i="12"/>
  <c r="AL280" i="12"/>
  <c r="AL276" i="12"/>
  <c r="AL272" i="12"/>
  <c r="AL263" i="12"/>
  <c r="AL261" i="12"/>
  <c r="AL270" i="12"/>
  <c r="AL282" i="12"/>
  <c r="AL278" i="12"/>
  <c r="AL269" i="12"/>
  <c r="AL266" i="12"/>
  <c r="AL264" i="12"/>
  <c r="AL255" i="12"/>
  <c r="AL251" i="12"/>
  <c r="AL254" i="12"/>
  <c r="AL253" i="12"/>
  <c r="AL233" i="12"/>
  <c r="AL231" i="12"/>
  <c r="AL275" i="12"/>
  <c r="AL252" i="12"/>
  <c r="AL250" i="12"/>
  <c r="AL249" i="12"/>
  <c r="AL239" i="12"/>
  <c r="AL236" i="12"/>
  <c r="AL227" i="12"/>
  <c r="AL265" i="12"/>
  <c r="AL260" i="12"/>
  <c r="AL256" i="12"/>
  <c r="AL245" i="12"/>
  <c r="AL242" i="12"/>
  <c r="AL257" i="12"/>
  <c r="AL268" i="12"/>
  <c r="AL248" i="12"/>
  <c r="AL274" i="12"/>
  <c r="AL241" i="12"/>
  <c r="AL238" i="12"/>
  <c r="AL230" i="12"/>
  <c r="AL258" i="12"/>
  <c r="AL228" i="12"/>
  <c r="AL225" i="12"/>
  <c r="AL221" i="12"/>
  <c r="AL217" i="12"/>
  <c r="AL213" i="12"/>
  <c r="AL247" i="12"/>
  <c r="AL244" i="12"/>
  <c r="AL237" i="12"/>
  <c r="AL234" i="12"/>
  <c r="AL259" i="12"/>
  <c r="AL226" i="12"/>
  <c r="AL222" i="12"/>
  <c r="AL218" i="12"/>
  <c r="AL214" i="12"/>
  <c r="AL296" i="12"/>
  <c r="AL267" i="12"/>
  <c r="AL262" i="12"/>
  <c r="AL246" i="12"/>
  <c r="AL211" i="12"/>
  <c r="AL196" i="12"/>
  <c r="AL194" i="12"/>
  <c r="AL279" i="12"/>
  <c r="AL220" i="12"/>
  <c r="AL204" i="12"/>
  <c r="AL201" i="12"/>
  <c r="AL192" i="12"/>
  <c r="AL179" i="12"/>
  <c r="AL175" i="12"/>
  <c r="AL171" i="12"/>
  <c r="AL167" i="12"/>
  <c r="AL229" i="12"/>
  <c r="AL224" i="12"/>
  <c r="AL198" i="12"/>
  <c r="AL187" i="12"/>
  <c r="AL182" i="12"/>
  <c r="AL206" i="12"/>
  <c r="AL203" i="12"/>
  <c r="AL193" i="12"/>
  <c r="AL188" i="12"/>
  <c r="AL209" i="12"/>
  <c r="AL197" i="12"/>
  <c r="AL195" i="12"/>
  <c r="AL183" i="12"/>
  <c r="AL177" i="12"/>
  <c r="AL173" i="12"/>
  <c r="AL169" i="12"/>
  <c r="AL240" i="12"/>
  <c r="AL232" i="12"/>
  <c r="AL202" i="12"/>
  <c r="AL199" i="12"/>
  <c r="AL191" i="12"/>
  <c r="AL186" i="12"/>
  <c r="AL223" i="12"/>
  <c r="AL189" i="12"/>
  <c r="AL184" i="12"/>
  <c r="AL208" i="12"/>
  <c r="AL205" i="12"/>
  <c r="AL166" i="12"/>
  <c r="AL215" i="12"/>
  <c r="AL181" i="12"/>
  <c r="AL160" i="12"/>
  <c r="AL174" i="12"/>
  <c r="AL165" i="12"/>
  <c r="AL154" i="12"/>
  <c r="AL150" i="12"/>
  <c r="AL146" i="12"/>
  <c r="AL142" i="12"/>
  <c r="AL138" i="12"/>
  <c r="AL134" i="12"/>
  <c r="AL243" i="12"/>
  <c r="AL190" i="12"/>
  <c r="AL176" i="12"/>
  <c r="AL155" i="12"/>
  <c r="AL151" i="12"/>
  <c r="AL200" i="12"/>
  <c r="AL185" i="12"/>
  <c r="AL178" i="12"/>
  <c r="AL161" i="12"/>
  <c r="AL156" i="12"/>
  <c r="AL212" i="12"/>
  <c r="AL170" i="12"/>
  <c r="AL168" i="12"/>
  <c r="AL163" i="12"/>
  <c r="AL159" i="12"/>
  <c r="AL271" i="12"/>
  <c r="AL235" i="12"/>
  <c r="AL216" i="12"/>
  <c r="AL180" i="12"/>
  <c r="AL172" i="12"/>
  <c r="AL157" i="12"/>
  <c r="AL153" i="12"/>
  <c r="AL149" i="12"/>
  <c r="AL145" i="12"/>
  <c r="AL135" i="12"/>
  <c r="AL127" i="12"/>
  <c r="AL125" i="12"/>
  <c r="AL119" i="12"/>
  <c r="AL115" i="12"/>
  <c r="AL111" i="12"/>
  <c r="AL107" i="12"/>
  <c r="AL103" i="12"/>
  <c r="AL99" i="12"/>
  <c r="AL95" i="12"/>
  <c r="AL91" i="12"/>
  <c r="AL87" i="12"/>
  <c r="AL83" i="12"/>
  <c r="AL164" i="12"/>
  <c r="AL152" i="12"/>
  <c r="AL131" i="12"/>
  <c r="AL129" i="12"/>
  <c r="AL123" i="12"/>
  <c r="AL147" i="12"/>
  <c r="AL126" i="12"/>
  <c r="AL207" i="12"/>
  <c r="AL158" i="12"/>
  <c r="AL141" i="12"/>
  <c r="AL140" i="12"/>
  <c r="AL139" i="12"/>
  <c r="AL121" i="12"/>
  <c r="AL117" i="12"/>
  <c r="AL113" i="12"/>
  <c r="AL109" i="12"/>
  <c r="AL105" i="12"/>
  <c r="AL101" i="12"/>
  <c r="AL130" i="12"/>
  <c r="AL128" i="12"/>
  <c r="AL124" i="12"/>
  <c r="AL219" i="12"/>
  <c r="AL148" i="12"/>
  <c r="AL133" i="12"/>
  <c r="AL162" i="12"/>
  <c r="AL136" i="12"/>
  <c r="AL132" i="12"/>
  <c r="AL85" i="12"/>
  <c r="AL114" i="12"/>
  <c r="AL102" i="12"/>
  <c r="AL90" i="12"/>
  <c r="AL82" i="12"/>
  <c r="AL72" i="12"/>
  <c r="AL63" i="12"/>
  <c r="AL59" i="12"/>
  <c r="AL55" i="12"/>
  <c r="AL51" i="12"/>
  <c r="AL47" i="12"/>
  <c r="AL43" i="12"/>
  <c r="AL39" i="12"/>
  <c r="AL144" i="12"/>
  <c r="AL98" i="12"/>
  <c r="AL96" i="12"/>
  <c r="AL67" i="12"/>
  <c r="AL143" i="12"/>
  <c r="AL137" i="12"/>
  <c r="AL122" i="12"/>
  <c r="AL110" i="12"/>
  <c r="AL100" i="12"/>
  <c r="AL94" i="12"/>
  <c r="AL81" i="12"/>
  <c r="AL79" i="12"/>
  <c r="AL73" i="12"/>
  <c r="AL68" i="12"/>
  <c r="AL120" i="12"/>
  <c r="AL108" i="12"/>
  <c r="AL93" i="12"/>
  <c r="AL65" i="12"/>
  <c r="AL61" i="12"/>
  <c r="AL57" i="12"/>
  <c r="AL53" i="12"/>
  <c r="AL49" i="12"/>
  <c r="AL45" i="12"/>
  <c r="AL41" i="12"/>
  <c r="AL92" i="12"/>
  <c r="AL118" i="12"/>
  <c r="AL106" i="12"/>
  <c r="AL86" i="12"/>
  <c r="AL76" i="12"/>
  <c r="AL71" i="12"/>
  <c r="AL116" i="12"/>
  <c r="AL104" i="12"/>
  <c r="AL80" i="12"/>
  <c r="AL78" i="12"/>
  <c r="AL74" i="12"/>
  <c r="AL69" i="12"/>
  <c r="AL77" i="12"/>
  <c r="AL60" i="12"/>
  <c r="AL29" i="12"/>
  <c r="AL11" i="12"/>
  <c r="AL62" i="12"/>
  <c r="AL46" i="12"/>
  <c r="AL44" i="12"/>
  <c r="AL33" i="12"/>
  <c r="AL112" i="12"/>
  <c r="AL88" i="12"/>
  <c r="AL64" i="12"/>
  <c r="AL48" i="12"/>
  <c r="AL42" i="12"/>
  <c r="AL28" i="12"/>
  <c r="AL25" i="12"/>
  <c r="AL19" i="12"/>
  <c r="AL8" i="12"/>
  <c r="AL66" i="12"/>
  <c r="AL84" i="12"/>
  <c r="AL52" i="12"/>
  <c r="AL36" i="12"/>
  <c r="AL24" i="12"/>
  <c r="AL21" i="12"/>
  <c r="AL9" i="12"/>
  <c r="AL54" i="12"/>
  <c r="AL38" i="12"/>
  <c r="AL37" i="12"/>
  <c r="AL27" i="12"/>
  <c r="AL15" i="12"/>
  <c r="AL97" i="12"/>
  <c r="AL35" i="12"/>
  <c r="AL30" i="12"/>
  <c r="AL75" i="12"/>
  <c r="AL70" i="12"/>
  <c r="AL56" i="12"/>
  <c r="AL40" i="12"/>
  <c r="AL20" i="12"/>
  <c r="AL18" i="12"/>
  <c r="AL13" i="12"/>
  <c r="AL10" i="12"/>
  <c r="AL210" i="12"/>
  <c r="AL89" i="12"/>
  <c r="AL34" i="12"/>
  <c r="AL26" i="12"/>
  <c r="AL16" i="12"/>
  <c r="AL23" i="12"/>
  <c r="AI29" i="12"/>
  <c r="AL32" i="12"/>
  <c r="Z36" i="12"/>
  <c r="AJ55" i="12"/>
  <c r="Z97" i="12"/>
  <c r="D292" i="11"/>
  <c r="AE10" i="12"/>
  <c r="Z27" i="12"/>
  <c r="W37" i="12"/>
  <c r="AI57" i="12"/>
  <c r="E5" i="11"/>
  <c r="G10" i="13" s="1"/>
  <c r="E17" i="11"/>
  <c r="G22" i="13" s="1"/>
  <c r="E29" i="11"/>
  <c r="G34" i="13" s="1"/>
  <c r="E41" i="11"/>
  <c r="G46" i="13" s="1"/>
  <c r="E53" i="11"/>
  <c r="G58" i="13" s="1"/>
  <c r="E65" i="11"/>
  <c r="G70" i="13" s="1"/>
  <c r="E77" i="11"/>
  <c r="G82" i="13" s="1"/>
  <c r="E89" i="11"/>
  <c r="G94" i="13" s="1"/>
  <c r="E101" i="11"/>
  <c r="G106" i="13" s="1"/>
  <c r="E113" i="11"/>
  <c r="G118" i="13" s="1"/>
  <c r="E125" i="11"/>
  <c r="G130" i="13" s="1"/>
  <c r="E137" i="11"/>
  <c r="G142" i="13" s="1"/>
  <c r="E149" i="11"/>
  <c r="G154" i="13" s="1"/>
  <c r="E161" i="11"/>
  <c r="G166" i="13" s="1"/>
  <c r="E173" i="11"/>
  <c r="G178" i="13" s="1"/>
  <c r="E185" i="11"/>
  <c r="G190" i="13" s="1"/>
  <c r="E197" i="11"/>
  <c r="G202" i="13" s="1"/>
  <c r="E209" i="11"/>
  <c r="G214" i="13" s="1"/>
  <c r="E221" i="11"/>
  <c r="G226" i="13" s="1"/>
  <c r="E233" i="11"/>
  <c r="G238" i="13" s="1"/>
  <c r="E245" i="11"/>
  <c r="G250" i="13" s="1"/>
  <c r="E257" i="11"/>
  <c r="G262" i="13" s="1"/>
  <c r="E269" i="11"/>
  <c r="G274" i="13" s="1"/>
  <c r="AE7" i="12"/>
  <c r="X12" i="12"/>
  <c r="AD19" i="12"/>
  <c r="AD30" i="12"/>
  <c r="AJ33" i="12"/>
  <c r="Z37" i="12"/>
  <c r="AE108" i="12"/>
  <c r="G304" i="13"/>
  <c r="F290" i="11"/>
  <c r="AD283" i="12"/>
  <c r="AD279" i="12"/>
  <c r="AD275" i="12"/>
  <c r="AD271" i="12"/>
  <c r="AD267" i="12"/>
  <c r="AD263" i="12"/>
  <c r="AD284" i="12"/>
  <c r="AD280" i="12"/>
  <c r="AD297" i="12"/>
  <c r="AD299" i="12"/>
  <c r="AD281" i="12"/>
  <c r="AD296" i="12"/>
  <c r="AD282" i="12"/>
  <c r="AD278" i="12"/>
  <c r="AD274" i="12"/>
  <c r="AD260" i="12"/>
  <c r="AD269" i="12"/>
  <c r="AD254" i="12"/>
  <c r="AD250" i="12"/>
  <c r="AD246" i="12"/>
  <c r="AD242" i="12"/>
  <c r="AD238" i="12"/>
  <c r="AD234" i="12"/>
  <c r="AD230" i="12"/>
  <c r="AD273" i="12"/>
  <c r="AD266" i="12"/>
  <c r="AD255" i="12"/>
  <c r="AD251" i="12"/>
  <c r="AD268" i="12"/>
  <c r="AD276" i="12"/>
  <c r="AD261" i="12"/>
  <c r="AD256" i="12"/>
  <c r="AD252" i="12"/>
  <c r="AD248" i="12"/>
  <c r="AD244" i="12"/>
  <c r="AD240" i="12"/>
  <c r="AD236" i="12"/>
  <c r="AD257" i="12"/>
  <c r="AD259" i="12"/>
  <c r="AD241" i="12"/>
  <c r="AD300" i="12"/>
  <c r="AD247" i="12"/>
  <c r="AD232" i="12"/>
  <c r="AD228" i="12"/>
  <c r="AD262" i="12"/>
  <c r="AD225" i="12"/>
  <c r="AD221" i="12"/>
  <c r="AD217" i="12"/>
  <c r="AD213" i="12"/>
  <c r="AD209" i="12"/>
  <c r="AD205" i="12"/>
  <c r="AD201" i="12"/>
  <c r="AD197" i="12"/>
  <c r="AD265" i="12"/>
  <c r="AD243" i="12"/>
  <c r="AD253" i="12"/>
  <c r="AD226" i="12"/>
  <c r="AD222" i="12"/>
  <c r="AD277" i="12"/>
  <c r="AD272" i="12"/>
  <c r="AD270" i="12"/>
  <c r="AD231" i="12"/>
  <c r="AD229" i="12"/>
  <c r="AD249" i="12"/>
  <c r="AD239" i="12"/>
  <c r="AD233" i="12"/>
  <c r="AD227" i="12"/>
  <c r="AD223" i="12"/>
  <c r="AD219" i="12"/>
  <c r="AD215" i="12"/>
  <c r="AD211" i="12"/>
  <c r="AD207" i="12"/>
  <c r="AD203" i="12"/>
  <c r="AD258" i="12"/>
  <c r="AD245" i="12"/>
  <c r="AD264" i="12"/>
  <c r="AD224" i="12"/>
  <c r="AD220" i="12"/>
  <c r="AD216" i="12"/>
  <c r="AD218" i="12"/>
  <c r="AD206" i="12"/>
  <c r="AD180" i="12"/>
  <c r="AD176" i="12"/>
  <c r="AD172" i="12"/>
  <c r="AD168" i="12"/>
  <c r="AD164" i="12"/>
  <c r="AD195" i="12"/>
  <c r="AD193" i="12"/>
  <c r="AD188" i="12"/>
  <c r="AD183" i="12"/>
  <c r="AD208" i="12"/>
  <c r="AD235" i="12"/>
  <c r="AD214" i="12"/>
  <c r="AD194" i="12"/>
  <c r="AD189" i="12"/>
  <c r="AD237" i="12"/>
  <c r="AD184" i="12"/>
  <c r="AD204" i="12"/>
  <c r="AD198" i="12"/>
  <c r="AD196" i="12"/>
  <c r="AD210" i="12"/>
  <c r="AD192" i="12"/>
  <c r="AD187" i="12"/>
  <c r="AD200" i="12"/>
  <c r="AD190" i="12"/>
  <c r="AD185" i="12"/>
  <c r="AD178" i="12"/>
  <c r="AD202" i="12"/>
  <c r="AD199" i="12"/>
  <c r="AD179" i="12"/>
  <c r="AD171" i="12"/>
  <c r="AD169" i="12"/>
  <c r="AD155" i="12"/>
  <c r="AD151" i="12"/>
  <c r="AD147" i="12"/>
  <c r="AD143" i="12"/>
  <c r="AD139" i="12"/>
  <c r="AD135" i="12"/>
  <c r="AD131" i="12"/>
  <c r="AD127" i="12"/>
  <c r="AD191" i="12"/>
  <c r="AD170" i="12"/>
  <c r="AD161" i="12"/>
  <c r="AD181" i="12"/>
  <c r="AD166" i="12"/>
  <c r="AD174" i="12"/>
  <c r="AD165" i="12"/>
  <c r="AD182" i="12"/>
  <c r="AD175" i="12"/>
  <c r="AD157" i="12"/>
  <c r="AD153" i="12"/>
  <c r="AD149" i="12"/>
  <c r="AD145" i="12"/>
  <c r="AD141" i="12"/>
  <c r="AD162" i="12"/>
  <c r="AD160" i="12"/>
  <c r="AD158" i="12"/>
  <c r="AD173" i="12"/>
  <c r="AD138" i="12"/>
  <c r="AD212" i="12"/>
  <c r="AD177" i="12"/>
  <c r="AD133" i="12"/>
  <c r="AD128" i="12"/>
  <c r="AD126" i="12"/>
  <c r="AD144" i="12"/>
  <c r="AD137" i="12"/>
  <c r="AD124" i="12"/>
  <c r="AD121" i="12"/>
  <c r="AD117" i="12"/>
  <c r="AD113" i="12"/>
  <c r="AD109" i="12"/>
  <c r="AD105" i="12"/>
  <c r="AD101" i="12"/>
  <c r="AD97" i="12"/>
  <c r="AD93" i="12"/>
  <c r="AD89" i="12"/>
  <c r="AD85" i="12"/>
  <c r="AD81" i="12"/>
  <c r="AD77" i="12"/>
  <c r="AD167" i="12"/>
  <c r="AD152" i="12"/>
  <c r="AD146" i="12"/>
  <c r="AD122" i="12"/>
  <c r="AD118" i="12"/>
  <c r="AD114" i="12"/>
  <c r="AD110" i="12"/>
  <c r="AD106" i="12"/>
  <c r="AD102" i="12"/>
  <c r="AD186" i="12"/>
  <c r="AD156" i="12"/>
  <c r="AD150" i="12"/>
  <c r="AD125" i="12"/>
  <c r="AD129" i="12"/>
  <c r="AD119" i="12"/>
  <c r="AD115" i="12"/>
  <c r="AD111" i="12"/>
  <c r="AD107" i="12"/>
  <c r="AD103" i="12"/>
  <c r="AD99" i="12"/>
  <c r="AD148" i="12"/>
  <c r="AD142" i="12"/>
  <c r="AD120" i="12"/>
  <c r="AD116" i="12"/>
  <c r="AD112" i="12"/>
  <c r="AD108" i="12"/>
  <c r="AD104" i="12"/>
  <c r="AD154" i="12"/>
  <c r="AD87" i="12"/>
  <c r="AD79" i="12"/>
  <c r="AD64" i="12"/>
  <c r="AD60" i="12"/>
  <c r="AD56" i="12"/>
  <c r="AD52" i="12"/>
  <c r="AD48" i="12"/>
  <c r="AD44" i="12"/>
  <c r="AD40" i="12"/>
  <c r="AD36" i="12"/>
  <c r="AD32" i="12"/>
  <c r="AD28" i="12"/>
  <c r="AD24" i="12"/>
  <c r="AD20" i="12"/>
  <c r="AD123" i="12"/>
  <c r="AD73" i="12"/>
  <c r="AD86" i="12"/>
  <c r="AD83" i="12"/>
  <c r="AD68" i="12"/>
  <c r="AD78" i="12"/>
  <c r="AD76" i="12"/>
  <c r="AD140" i="12"/>
  <c r="AD90" i="12"/>
  <c r="AD74" i="12"/>
  <c r="AD69" i="12"/>
  <c r="AD66" i="12"/>
  <c r="AD62" i="12"/>
  <c r="AD58" i="12"/>
  <c r="AD54" i="12"/>
  <c r="AD50" i="12"/>
  <c r="AD46" i="12"/>
  <c r="AD130" i="12"/>
  <c r="AD98" i="12"/>
  <c r="AD82" i="12"/>
  <c r="AD80" i="12"/>
  <c r="AD132" i="12"/>
  <c r="AD96" i="12"/>
  <c r="AD95" i="12"/>
  <c r="AD163" i="12"/>
  <c r="AD72" i="12"/>
  <c r="AD67" i="12"/>
  <c r="AD63" i="12"/>
  <c r="AD59" i="12"/>
  <c r="AD55" i="12"/>
  <c r="AD51" i="12"/>
  <c r="AD47" i="12"/>
  <c r="AD43" i="12"/>
  <c r="AD136" i="12"/>
  <c r="AD88" i="12"/>
  <c r="AD84" i="12"/>
  <c r="AD75" i="12"/>
  <c r="AD70" i="12"/>
  <c r="AD39" i="12"/>
  <c r="AD12" i="12"/>
  <c r="AD100" i="12"/>
  <c r="AD27" i="12"/>
  <c r="AD92" i="12"/>
  <c r="AD134" i="12"/>
  <c r="AD57" i="12"/>
  <c r="AD33" i="12"/>
  <c r="AD29" i="12"/>
  <c r="AD26" i="12"/>
  <c r="AD91" i="12"/>
  <c r="AD71" i="12"/>
  <c r="AD7" i="12"/>
  <c r="AD94" i="12"/>
  <c r="AD42" i="12"/>
  <c r="AD16" i="12"/>
  <c r="AD159" i="12"/>
  <c r="AD61" i="12"/>
  <c r="AD45" i="12"/>
  <c r="AD25" i="12"/>
  <c r="AD22" i="12"/>
  <c r="AD11" i="12"/>
  <c r="AD14" i="12"/>
  <c r="AR14" i="12" s="1"/>
  <c r="AD65" i="12"/>
  <c r="AD49" i="12"/>
  <c r="AD38" i="12"/>
  <c r="AD21" i="12"/>
  <c r="AD17" i="12"/>
  <c r="AD8" i="12"/>
  <c r="AJ19" i="12"/>
  <c r="AI30" i="12"/>
  <c r="AD37" i="12"/>
  <c r="AI49" i="12"/>
  <c r="AL58" i="12"/>
  <c r="W14" i="12"/>
  <c r="AD34" i="12"/>
  <c r="AL50" i="12"/>
  <c r="AE283" i="12"/>
  <c r="AE279" i="12"/>
  <c r="AE275" i="12"/>
  <c r="AE271" i="12"/>
  <c r="AE267" i="12"/>
  <c r="AE263" i="12"/>
  <c r="AE259" i="12"/>
  <c r="AE299" i="12"/>
  <c r="AE281" i="12"/>
  <c r="AE277" i="12"/>
  <c r="AE273" i="12"/>
  <c r="AE269" i="12"/>
  <c r="AE294" i="12"/>
  <c r="AE284" i="12"/>
  <c r="AE254" i="12"/>
  <c r="AE250" i="12"/>
  <c r="AE246" i="12"/>
  <c r="AE242" i="12"/>
  <c r="AE238" i="12"/>
  <c r="AE234" i="12"/>
  <c r="AE230" i="12"/>
  <c r="AE295" i="12"/>
  <c r="AE264" i="12"/>
  <c r="AE262" i="12"/>
  <c r="AE258" i="12"/>
  <c r="AE274" i="12"/>
  <c r="AE268" i="12"/>
  <c r="AE272" i="12"/>
  <c r="AE265" i="12"/>
  <c r="AE282" i="12"/>
  <c r="AE270" i="12"/>
  <c r="AE247" i="12"/>
  <c r="AE244" i="12"/>
  <c r="AE232" i="12"/>
  <c r="AE228" i="12"/>
  <c r="AE225" i="12"/>
  <c r="AE221" i="12"/>
  <c r="AE217" i="12"/>
  <c r="AE213" i="12"/>
  <c r="AE209" i="12"/>
  <c r="AE205" i="12"/>
  <c r="AE201" i="12"/>
  <c r="AE197" i="12"/>
  <c r="AE193" i="12"/>
  <c r="AE189" i="12"/>
  <c r="AE185" i="12"/>
  <c r="AE181" i="12"/>
  <c r="AE278" i="12"/>
  <c r="AE237" i="12"/>
  <c r="AE243" i="12"/>
  <c r="AE240" i="12"/>
  <c r="AE260" i="12"/>
  <c r="AE255" i="12"/>
  <c r="AE253" i="12"/>
  <c r="AE252" i="12"/>
  <c r="AE251" i="12"/>
  <c r="AE231" i="12"/>
  <c r="AE229" i="12"/>
  <c r="AE256" i="12"/>
  <c r="AE249" i="12"/>
  <c r="AE239" i="12"/>
  <c r="AE236" i="12"/>
  <c r="AE257" i="12"/>
  <c r="AE280" i="12"/>
  <c r="AE245" i="12"/>
  <c r="AE266" i="12"/>
  <c r="AE261" i="12"/>
  <c r="AE248" i="12"/>
  <c r="AE235" i="12"/>
  <c r="AE241" i="12"/>
  <c r="AE226" i="12"/>
  <c r="AE195" i="12"/>
  <c r="AE219" i="12"/>
  <c r="AE188" i="12"/>
  <c r="AE183" i="12"/>
  <c r="AE276" i="12"/>
  <c r="AE223" i="12"/>
  <c r="AE212" i="12"/>
  <c r="AE202" i="12"/>
  <c r="AE199" i="12"/>
  <c r="AE177" i="12"/>
  <c r="AE173" i="12"/>
  <c r="AE169" i="12"/>
  <c r="AE165" i="12"/>
  <c r="AE161" i="12"/>
  <c r="AE233" i="12"/>
  <c r="AE227" i="12"/>
  <c r="AE224" i="12"/>
  <c r="AE214" i="12"/>
  <c r="AE211" i="12"/>
  <c r="AE194" i="12"/>
  <c r="AE178" i="12"/>
  <c r="AE174" i="12"/>
  <c r="AE215" i="12"/>
  <c r="AE204" i="12"/>
  <c r="AE198" i="12"/>
  <c r="AE196" i="12"/>
  <c r="AE216" i="12"/>
  <c r="AE210" i="12"/>
  <c r="AE207" i="12"/>
  <c r="AE192" i="12"/>
  <c r="AE187" i="12"/>
  <c r="AE182" i="12"/>
  <c r="AE179" i="12"/>
  <c r="AE175" i="12"/>
  <c r="AE171" i="12"/>
  <c r="AE167" i="12"/>
  <c r="AE222" i="12"/>
  <c r="AE218" i="12"/>
  <c r="AE206" i="12"/>
  <c r="AE203" i="12"/>
  <c r="AE155" i="12"/>
  <c r="AE151" i="12"/>
  <c r="AE147" i="12"/>
  <c r="AE143" i="12"/>
  <c r="AE139" i="12"/>
  <c r="AE135" i="12"/>
  <c r="AE131" i="12"/>
  <c r="AE127" i="12"/>
  <c r="AE123" i="12"/>
  <c r="AE191" i="12"/>
  <c r="AE170" i="12"/>
  <c r="AE220" i="12"/>
  <c r="AE208" i="12"/>
  <c r="AE168" i="12"/>
  <c r="AE184" i="12"/>
  <c r="AE190" i="12"/>
  <c r="AE157" i="12"/>
  <c r="AE153" i="12"/>
  <c r="AE149" i="12"/>
  <c r="AE145" i="12"/>
  <c r="AE162" i="12"/>
  <c r="AE160" i="12"/>
  <c r="AE200" i="12"/>
  <c r="AE176" i="12"/>
  <c r="AE154" i="12"/>
  <c r="AE150" i="12"/>
  <c r="AE146" i="12"/>
  <c r="AE142" i="12"/>
  <c r="AE138" i="12"/>
  <c r="AE133" i="12"/>
  <c r="AE128" i="12"/>
  <c r="AE126" i="12"/>
  <c r="AE144" i="12"/>
  <c r="AE137" i="12"/>
  <c r="AE124" i="12"/>
  <c r="AE121" i="12"/>
  <c r="AE117" i="12"/>
  <c r="AE113" i="12"/>
  <c r="AE109" i="12"/>
  <c r="AE105" i="12"/>
  <c r="AE101" i="12"/>
  <c r="AE97" i="12"/>
  <c r="AE93" i="12"/>
  <c r="AE89" i="12"/>
  <c r="AE85" i="12"/>
  <c r="AE81" i="12"/>
  <c r="AE77" i="12"/>
  <c r="AE73" i="12"/>
  <c r="AE69" i="12"/>
  <c r="AE172" i="12"/>
  <c r="AE159" i="12"/>
  <c r="AE136" i="12"/>
  <c r="AE130" i="12"/>
  <c r="AE186" i="12"/>
  <c r="AE180" i="12"/>
  <c r="AE156" i="12"/>
  <c r="AE125" i="12"/>
  <c r="AE158" i="12"/>
  <c r="AE129" i="12"/>
  <c r="AE119" i="12"/>
  <c r="AE115" i="12"/>
  <c r="AE111" i="12"/>
  <c r="AE107" i="12"/>
  <c r="AE103" i="12"/>
  <c r="AE99" i="12"/>
  <c r="AE95" i="12"/>
  <c r="AE91" i="12"/>
  <c r="AE87" i="12"/>
  <c r="AE163" i="12"/>
  <c r="AE118" i="12"/>
  <c r="AE106" i="12"/>
  <c r="AE86" i="12"/>
  <c r="AE83" i="12"/>
  <c r="AE68" i="12"/>
  <c r="AE148" i="12"/>
  <c r="AE141" i="12"/>
  <c r="AE116" i="12"/>
  <c r="AE104" i="12"/>
  <c r="AE92" i="12"/>
  <c r="AE65" i="12"/>
  <c r="AE61" i="12"/>
  <c r="AE57" i="12"/>
  <c r="AE53" i="12"/>
  <c r="AE49" i="12"/>
  <c r="AE45" i="12"/>
  <c r="AE41" i="12"/>
  <c r="AE37" i="12"/>
  <c r="AE33" i="12"/>
  <c r="AE29" i="12"/>
  <c r="AE25" i="12"/>
  <c r="AE21" i="12"/>
  <c r="AE17" i="12"/>
  <c r="AE13" i="12"/>
  <c r="AR13" i="12" s="1"/>
  <c r="AE166" i="12"/>
  <c r="AE140" i="12"/>
  <c r="AE90" i="12"/>
  <c r="AE74" i="12"/>
  <c r="AE66" i="12"/>
  <c r="AE62" i="12"/>
  <c r="AE58" i="12"/>
  <c r="AE54" i="12"/>
  <c r="AE50" i="12"/>
  <c r="AE46" i="12"/>
  <c r="AE112" i="12"/>
  <c r="AE98" i="12"/>
  <c r="AE82" i="12"/>
  <c r="AE80" i="12"/>
  <c r="AE132" i="12"/>
  <c r="AE96" i="12"/>
  <c r="AE164" i="12"/>
  <c r="AE122" i="12"/>
  <c r="AE110" i="12"/>
  <c r="AE72" i="12"/>
  <c r="AE67" i="12"/>
  <c r="AE63" i="12"/>
  <c r="AE59" i="12"/>
  <c r="AE55" i="12"/>
  <c r="AE51" i="12"/>
  <c r="AE47" i="12"/>
  <c r="AE43" i="12"/>
  <c r="AE39" i="12"/>
  <c r="AE35" i="12"/>
  <c r="AE31" i="12"/>
  <c r="AE27" i="12"/>
  <c r="AE23" i="12"/>
  <c r="AE134" i="12"/>
  <c r="AE100" i="12"/>
  <c r="AE94" i="12"/>
  <c r="AE79" i="12"/>
  <c r="AE64" i="12"/>
  <c r="AE60" i="12"/>
  <c r="AE56" i="12"/>
  <c r="AE52" i="12"/>
  <c r="AE48" i="12"/>
  <c r="AE44" i="12"/>
  <c r="AE40" i="12"/>
  <c r="AE36" i="12"/>
  <c r="AE32" i="12"/>
  <c r="AE152" i="12"/>
  <c r="AE114" i="12"/>
  <c r="AE24" i="12"/>
  <c r="AE120" i="12"/>
  <c r="AE30" i="12"/>
  <c r="AE15" i="12"/>
  <c r="AE9" i="12"/>
  <c r="AE34" i="12"/>
  <c r="AE18" i="12"/>
  <c r="AR18" i="12" s="1"/>
  <c r="AE88" i="12"/>
  <c r="AE71" i="12"/>
  <c r="AE76" i="12"/>
  <c r="AE42" i="12"/>
  <c r="AE16" i="12"/>
  <c r="AE84" i="12"/>
  <c r="AE22" i="12"/>
  <c r="AE11" i="12"/>
  <c r="AR11" i="12" s="1"/>
  <c r="AE14" i="12"/>
  <c r="AE102" i="12"/>
  <c r="AE78" i="12"/>
  <c r="AE28" i="12"/>
  <c r="AE19" i="12"/>
  <c r="AE12" i="12"/>
  <c r="AL17" i="12"/>
  <c r="E8" i="11"/>
  <c r="G13" i="13" s="1"/>
  <c r="E20" i="11"/>
  <c r="G25" i="13" s="1"/>
  <c r="E32" i="11"/>
  <c r="G37" i="13" s="1"/>
  <c r="E44" i="11"/>
  <c r="G49" i="13" s="1"/>
  <c r="E56" i="11"/>
  <c r="G61" i="13" s="1"/>
  <c r="E68" i="11"/>
  <c r="G73" i="13" s="1"/>
  <c r="E80" i="11"/>
  <c r="G85" i="13" s="1"/>
  <c r="E92" i="11"/>
  <c r="G97" i="13" s="1"/>
  <c r="E104" i="11"/>
  <c r="G109" i="13" s="1"/>
  <c r="E116" i="11"/>
  <c r="G121" i="13" s="1"/>
  <c r="E128" i="11"/>
  <c r="G133" i="13" s="1"/>
  <c r="E140" i="11"/>
  <c r="G145" i="13" s="1"/>
  <c r="E152" i="11"/>
  <c r="G157" i="13" s="1"/>
  <c r="E164" i="11"/>
  <c r="G169" i="13" s="1"/>
  <c r="E176" i="11"/>
  <c r="G181" i="13" s="1"/>
  <c r="E188" i="11"/>
  <c r="G193" i="13" s="1"/>
  <c r="E200" i="11"/>
  <c r="G205" i="13" s="1"/>
  <c r="E212" i="11"/>
  <c r="G217" i="13" s="1"/>
  <c r="E224" i="11"/>
  <c r="G229" i="13" s="1"/>
  <c r="E236" i="11"/>
  <c r="G241" i="13" s="1"/>
  <c r="E248" i="11"/>
  <c r="G253" i="13" s="1"/>
  <c r="E260" i="11"/>
  <c r="G265" i="13" s="1"/>
  <c r="E272" i="11"/>
  <c r="G277" i="13" s="1"/>
  <c r="F283" i="11"/>
  <c r="AL7" i="12"/>
  <c r="W20" i="12"/>
  <c r="W25" i="12"/>
  <c r="X28" i="12"/>
  <c r="X31" i="12"/>
  <c r="Z38" i="12"/>
  <c r="X51" i="12"/>
  <c r="W72" i="12"/>
  <c r="AI22" i="12"/>
  <c r="AE38" i="12"/>
  <c r="W61" i="12"/>
  <c r="E10" i="11"/>
  <c r="G15" i="13" s="1"/>
  <c r="E22" i="11"/>
  <c r="G27" i="13" s="1"/>
  <c r="E34" i="11"/>
  <c r="G39" i="13" s="1"/>
  <c r="E46" i="11"/>
  <c r="G51" i="13" s="1"/>
  <c r="E58" i="11"/>
  <c r="G63" i="13" s="1"/>
  <c r="E70" i="11"/>
  <c r="G75" i="13" s="1"/>
  <c r="E82" i="11"/>
  <c r="G87" i="13" s="1"/>
  <c r="E94" i="11"/>
  <c r="G99" i="13" s="1"/>
  <c r="E106" i="11"/>
  <c r="G111" i="13" s="1"/>
  <c r="E118" i="11"/>
  <c r="G123" i="13" s="1"/>
  <c r="E130" i="11"/>
  <c r="G135" i="13" s="1"/>
  <c r="E142" i="11"/>
  <c r="G147" i="13" s="1"/>
  <c r="E154" i="11"/>
  <c r="G159" i="13" s="1"/>
  <c r="E166" i="11"/>
  <c r="G171" i="13" s="1"/>
  <c r="E178" i="11"/>
  <c r="G183" i="13" s="1"/>
  <c r="E190" i="11"/>
  <c r="G195" i="13" s="1"/>
  <c r="E202" i="11"/>
  <c r="G207" i="13" s="1"/>
  <c r="E214" i="11"/>
  <c r="G219" i="13" s="1"/>
  <c r="E226" i="11"/>
  <c r="G231" i="13" s="1"/>
  <c r="E238" i="11"/>
  <c r="G243" i="13" s="1"/>
  <c r="E250" i="11"/>
  <c r="G255" i="13" s="1"/>
  <c r="E262" i="11"/>
  <c r="G267" i="13" s="1"/>
  <c r="E274" i="11"/>
  <c r="G279" i="13" s="1"/>
  <c r="F288" i="11"/>
  <c r="AI14" i="12"/>
  <c r="AE20" i="12"/>
  <c r="AL22" i="12"/>
  <c r="AL31" i="12"/>
  <c r="Z35" i="12"/>
  <c r="Z62" i="12"/>
  <c r="AE75" i="12"/>
  <c r="W284" i="12"/>
  <c r="W280" i="12"/>
  <c r="W276" i="12"/>
  <c r="W272" i="12"/>
  <c r="W296" i="12"/>
  <c r="W282" i="12"/>
  <c r="W298" i="12"/>
  <c r="W283" i="12"/>
  <c r="W279" i="12"/>
  <c r="W275" i="12"/>
  <c r="W295" i="12"/>
  <c r="W261" i="12"/>
  <c r="W271" i="12"/>
  <c r="W259" i="12"/>
  <c r="W267" i="12"/>
  <c r="W281" i="12"/>
  <c r="W262" i="12"/>
  <c r="W260" i="12"/>
  <c r="W274" i="12"/>
  <c r="W273" i="12"/>
  <c r="W258" i="12"/>
  <c r="W254" i="12"/>
  <c r="W250" i="12"/>
  <c r="W249" i="12"/>
  <c r="W229" i="12"/>
  <c r="W242" i="12"/>
  <c r="W239" i="12"/>
  <c r="W233" i="12"/>
  <c r="W231" i="12"/>
  <c r="W269" i="12"/>
  <c r="W264" i="12"/>
  <c r="W248" i="12"/>
  <c r="W245" i="12"/>
  <c r="W278" i="12"/>
  <c r="W244" i="12"/>
  <c r="W241" i="12"/>
  <c r="W265" i="12"/>
  <c r="W232" i="12"/>
  <c r="W230" i="12"/>
  <c r="W224" i="12"/>
  <c r="W220" i="12"/>
  <c r="W216" i="12"/>
  <c r="W294" i="12"/>
  <c r="W277" i="12"/>
  <c r="W247" i="12"/>
  <c r="W270" i="12"/>
  <c r="W240" i="12"/>
  <c r="W237" i="12"/>
  <c r="W234" i="12"/>
  <c r="W268" i="12"/>
  <c r="W263" i="12"/>
  <c r="W256" i="12"/>
  <c r="W255" i="12"/>
  <c r="W253" i="12"/>
  <c r="W252" i="12"/>
  <c r="W225" i="12"/>
  <c r="W221" i="12"/>
  <c r="W217" i="12"/>
  <c r="W213" i="12"/>
  <c r="W266" i="12"/>
  <c r="W257" i="12"/>
  <c r="W236" i="12"/>
  <c r="W201" i="12"/>
  <c r="W246" i="12"/>
  <c r="W228" i="12"/>
  <c r="W207" i="12"/>
  <c r="W204" i="12"/>
  <c r="W196" i="12"/>
  <c r="W194" i="12"/>
  <c r="W189" i="12"/>
  <c r="W184" i="12"/>
  <c r="W178" i="12"/>
  <c r="W174" i="12"/>
  <c r="W170" i="12"/>
  <c r="W166" i="12"/>
  <c r="W222" i="12"/>
  <c r="W243" i="12"/>
  <c r="W238" i="12"/>
  <c r="W223" i="12"/>
  <c r="W209" i="12"/>
  <c r="W206" i="12"/>
  <c r="W195" i="12"/>
  <c r="W190" i="12"/>
  <c r="W251" i="12"/>
  <c r="W227" i="12"/>
  <c r="W180" i="12"/>
  <c r="W176" i="12"/>
  <c r="W172" i="12"/>
  <c r="W168" i="12"/>
  <c r="W235" i="12"/>
  <c r="W212" i="12"/>
  <c r="W199" i="12"/>
  <c r="W197" i="12"/>
  <c r="W193" i="12"/>
  <c r="W188" i="12"/>
  <c r="W183" i="12"/>
  <c r="W214" i="12"/>
  <c r="W205" i="12"/>
  <c r="W202" i="12"/>
  <c r="W186" i="12"/>
  <c r="W165" i="12"/>
  <c r="W226" i="12"/>
  <c r="W185" i="12"/>
  <c r="W177" i="12"/>
  <c r="W157" i="12"/>
  <c r="W153" i="12"/>
  <c r="W149" i="12"/>
  <c r="W145" i="12"/>
  <c r="W141" i="12"/>
  <c r="W137" i="12"/>
  <c r="W133" i="12"/>
  <c r="W219" i="12"/>
  <c r="W179" i="12"/>
  <c r="W171" i="12"/>
  <c r="W154" i="12"/>
  <c r="W150" i="12"/>
  <c r="W169" i="12"/>
  <c r="W158" i="12"/>
  <c r="W218" i="12"/>
  <c r="W210" i="12"/>
  <c r="W198" i="12"/>
  <c r="W167" i="12"/>
  <c r="W173" i="12"/>
  <c r="W155" i="12"/>
  <c r="W181" i="12"/>
  <c r="W163" i="12"/>
  <c r="W161" i="12"/>
  <c r="W203" i="12"/>
  <c r="W200" i="12"/>
  <c r="W187" i="12"/>
  <c r="W182" i="12"/>
  <c r="W175" i="12"/>
  <c r="W156" i="12"/>
  <c r="W152" i="12"/>
  <c r="W148" i="12"/>
  <c r="W122" i="12"/>
  <c r="W118" i="12"/>
  <c r="W114" i="12"/>
  <c r="W110" i="12"/>
  <c r="W106" i="12"/>
  <c r="W102" i="12"/>
  <c r="W98" i="12"/>
  <c r="W94" i="12"/>
  <c r="W90" i="12"/>
  <c r="W86" i="12"/>
  <c r="W129" i="12"/>
  <c r="W127" i="12"/>
  <c r="W125" i="12"/>
  <c r="W211" i="12"/>
  <c r="W162" i="12"/>
  <c r="W151" i="12"/>
  <c r="W134" i="12"/>
  <c r="W208" i="12"/>
  <c r="W164" i="12"/>
  <c r="W144" i="12"/>
  <c r="W126" i="12"/>
  <c r="W120" i="12"/>
  <c r="W116" i="12"/>
  <c r="W112" i="12"/>
  <c r="W108" i="12"/>
  <c r="W104" i="12"/>
  <c r="W100" i="12"/>
  <c r="W130" i="12"/>
  <c r="W128" i="12"/>
  <c r="W215" i="12"/>
  <c r="W191" i="12"/>
  <c r="W160" i="12"/>
  <c r="W147" i="12"/>
  <c r="W135" i="12"/>
  <c r="W132" i="12"/>
  <c r="W96" i="12"/>
  <c r="W95" i="12"/>
  <c r="W85" i="12"/>
  <c r="W80" i="12"/>
  <c r="W78" i="12"/>
  <c r="W136" i="12"/>
  <c r="W113" i="12"/>
  <c r="W89" i="12"/>
  <c r="W74" i="12"/>
  <c r="W69" i="12"/>
  <c r="W66" i="12"/>
  <c r="W62" i="12"/>
  <c r="W58" i="12"/>
  <c r="W54" i="12"/>
  <c r="W50" i="12"/>
  <c r="W46" i="12"/>
  <c r="W42" i="12"/>
  <c r="W38" i="12"/>
  <c r="W101" i="12"/>
  <c r="W82" i="12"/>
  <c r="W121" i="12"/>
  <c r="W109" i="12"/>
  <c r="W93" i="12"/>
  <c r="W79" i="12"/>
  <c r="W77" i="12"/>
  <c r="W75" i="12"/>
  <c r="W70" i="12"/>
  <c r="W140" i="12"/>
  <c r="W119" i="12"/>
  <c r="W107" i="12"/>
  <c r="W92" i="12"/>
  <c r="W83" i="12"/>
  <c r="W81" i="12"/>
  <c r="W64" i="12"/>
  <c r="W60" i="12"/>
  <c r="W56" i="12"/>
  <c r="W52" i="12"/>
  <c r="W48" i="12"/>
  <c r="W44" i="12"/>
  <c r="W40" i="12"/>
  <c r="W143" i="12"/>
  <c r="W91" i="12"/>
  <c r="W73" i="12"/>
  <c r="W68" i="12"/>
  <c r="W146" i="12"/>
  <c r="W124" i="12"/>
  <c r="W117" i="12"/>
  <c r="W105" i="12"/>
  <c r="W142" i="12"/>
  <c r="W139" i="12"/>
  <c r="W115" i="12"/>
  <c r="W103" i="12"/>
  <c r="W99" i="12"/>
  <c r="W97" i="12"/>
  <c r="W138" i="12"/>
  <c r="W63" i="12"/>
  <c r="W47" i="12"/>
  <c r="W10" i="12"/>
  <c r="W192" i="12"/>
  <c r="W65" i="12"/>
  <c r="W49" i="12"/>
  <c r="W43" i="12"/>
  <c r="W32" i="12"/>
  <c r="W22" i="12"/>
  <c r="W16" i="12"/>
  <c r="W7" i="12"/>
  <c r="W299" i="12"/>
  <c r="W67" i="12"/>
  <c r="W51" i="12"/>
  <c r="W39" i="12"/>
  <c r="W31" i="12"/>
  <c r="W28" i="12"/>
  <c r="W19" i="12"/>
  <c r="W11" i="12"/>
  <c r="W111" i="12"/>
  <c r="W88" i="12"/>
  <c r="W36" i="12"/>
  <c r="W21" i="12"/>
  <c r="W55" i="12"/>
  <c r="W35" i="12"/>
  <c r="W27" i="12"/>
  <c r="W24" i="12"/>
  <c r="W17" i="12"/>
  <c r="W12" i="12"/>
  <c r="W8" i="12"/>
  <c r="W76" i="12"/>
  <c r="W71" i="12"/>
  <c r="W57" i="12"/>
  <c r="W41" i="12"/>
  <c r="W30" i="12"/>
  <c r="W131" i="12"/>
  <c r="W84" i="12"/>
  <c r="W34" i="12"/>
  <c r="W15" i="12"/>
  <c r="W159" i="12"/>
  <c r="W123" i="12"/>
  <c r="W87" i="12"/>
  <c r="W59" i="12"/>
  <c r="W23" i="12"/>
  <c r="W9" i="12"/>
  <c r="W45" i="12"/>
  <c r="W33" i="12"/>
  <c r="W29" i="12"/>
  <c r="W18" i="12"/>
  <c r="W13" i="12"/>
  <c r="E276" i="11"/>
  <c r="G281" i="13" s="1"/>
  <c r="X281" i="12"/>
  <c r="X277" i="12"/>
  <c r="X273" i="12"/>
  <c r="X269" i="12"/>
  <c r="X265" i="12"/>
  <c r="X261" i="12"/>
  <c r="X282" i="12"/>
  <c r="X298" i="12"/>
  <c r="X293" i="12"/>
  <c r="X283" i="12"/>
  <c r="X279" i="12"/>
  <c r="X284" i="12"/>
  <c r="X280" i="12"/>
  <c r="X276" i="12"/>
  <c r="X271" i="12"/>
  <c r="X259" i="12"/>
  <c r="X263" i="12"/>
  <c r="X256" i="12"/>
  <c r="X252" i="12"/>
  <c r="X248" i="12"/>
  <c r="X244" i="12"/>
  <c r="X240" i="12"/>
  <c r="X236" i="12"/>
  <c r="X232" i="12"/>
  <c r="X257" i="12"/>
  <c r="X253" i="12"/>
  <c r="X274" i="12"/>
  <c r="X258" i="12"/>
  <c r="X254" i="12"/>
  <c r="X250" i="12"/>
  <c r="X246" i="12"/>
  <c r="X242" i="12"/>
  <c r="X238" i="12"/>
  <c r="X266" i="12"/>
  <c r="X264" i="12"/>
  <c r="X268" i="12"/>
  <c r="X239" i="12"/>
  <c r="X233" i="12"/>
  <c r="X231" i="12"/>
  <c r="X245" i="12"/>
  <c r="X227" i="12"/>
  <c r="X223" i="12"/>
  <c r="X219" i="12"/>
  <c r="X215" i="12"/>
  <c r="X211" i="12"/>
  <c r="X207" i="12"/>
  <c r="X203" i="12"/>
  <c r="X199" i="12"/>
  <c r="X195" i="12"/>
  <c r="X278" i="12"/>
  <c r="X275" i="12"/>
  <c r="X267" i="12"/>
  <c r="X262" i="12"/>
  <c r="X230" i="12"/>
  <c r="X224" i="12"/>
  <c r="X220" i="12"/>
  <c r="X294" i="12"/>
  <c r="X247" i="12"/>
  <c r="X228" i="12"/>
  <c r="X270" i="12"/>
  <c r="X260" i="12"/>
  <c r="X272" i="12"/>
  <c r="X255" i="12"/>
  <c r="X225" i="12"/>
  <c r="X221" i="12"/>
  <c r="X217" i="12"/>
  <c r="X213" i="12"/>
  <c r="X209" i="12"/>
  <c r="X205" i="12"/>
  <c r="X201" i="12"/>
  <c r="X251" i="12"/>
  <c r="X243" i="12"/>
  <c r="X249" i="12"/>
  <c r="X229" i="12"/>
  <c r="X226" i="12"/>
  <c r="X222" i="12"/>
  <c r="X218" i="12"/>
  <c r="X214" i="12"/>
  <c r="X216" i="12"/>
  <c r="X204" i="12"/>
  <c r="X196" i="12"/>
  <c r="X194" i="12"/>
  <c r="X189" i="12"/>
  <c r="X184" i="12"/>
  <c r="X178" i="12"/>
  <c r="X174" i="12"/>
  <c r="X170" i="12"/>
  <c r="X166" i="12"/>
  <c r="X162" i="12"/>
  <c r="X234" i="12"/>
  <c r="X210" i="12"/>
  <c r="X198" i="12"/>
  <c r="X192" i="12"/>
  <c r="X187" i="12"/>
  <c r="X295" i="12"/>
  <c r="X206" i="12"/>
  <c r="X190" i="12"/>
  <c r="X185" i="12"/>
  <c r="X235" i="12"/>
  <c r="X212" i="12"/>
  <c r="X197" i="12"/>
  <c r="X193" i="12"/>
  <c r="X188" i="12"/>
  <c r="X183" i="12"/>
  <c r="X241" i="12"/>
  <c r="X202" i="12"/>
  <c r="X237" i="12"/>
  <c r="X208" i="12"/>
  <c r="X191" i="12"/>
  <c r="X176" i="12"/>
  <c r="X177" i="12"/>
  <c r="X157" i="12"/>
  <c r="X153" i="12"/>
  <c r="X149" i="12"/>
  <c r="X145" i="12"/>
  <c r="X141" i="12"/>
  <c r="X137" i="12"/>
  <c r="X133" i="12"/>
  <c r="X129" i="12"/>
  <c r="X160" i="12"/>
  <c r="X169" i="12"/>
  <c r="X158" i="12"/>
  <c r="X186" i="12"/>
  <c r="X180" i="12"/>
  <c r="X172" i="12"/>
  <c r="X168" i="12"/>
  <c r="X167" i="12"/>
  <c r="X173" i="12"/>
  <c r="X155" i="12"/>
  <c r="X151" i="12"/>
  <c r="X147" i="12"/>
  <c r="X143" i="12"/>
  <c r="X139" i="12"/>
  <c r="X181" i="12"/>
  <c r="X163" i="12"/>
  <c r="X161" i="12"/>
  <c r="X159" i="12"/>
  <c r="X165" i="12"/>
  <c r="X127" i="12"/>
  <c r="X125" i="12"/>
  <c r="X200" i="12"/>
  <c r="X182" i="12"/>
  <c r="X134" i="12"/>
  <c r="X148" i="12"/>
  <c r="X142" i="12"/>
  <c r="X140" i="12"/>
  <c r="X131" i="12"/>
  <c r="X119" i="12"/>
  <c r="X115" i="12"/>
  <c r="X111" i="12"/>
  <c r="X107" i="12"/>
  <c r="X103" i="12"/>
  <c r="X99" i="12"/>
  <c r="X95" i="12"/>
  <c r="X91" i="12"/>
  <c r="X87" i="12"/>
  <c r="X83" i="12"/>
  <c r="X79" i="12"/>
  <c r="X164" i="12"/>
  <c r="X144" i="12"/>
  <c r="X126" i="12"/>
  <c r="X120" i="12"/>
  <c r="X116" i="12"/>
  <c r="X112" i="12"/>
  <c r="X108" i="12"/>
  <c r="X104" i="12"/>
  <c r="X171" i="12"/>
  <c r="X154" i="12"/>
  <c r="X175" i="12"/>
  <c r="X156" i="12"/>
  <c r="X152" i="12"/>
  <c r="X130" i="12"/>
  <c r="X128" i="12"/>
  <c r="X146" i="12"/>
  <c r="X136" i="12"/>
  <c r="X124" i="12"/>
  <c r="X121" i="12"/>
  <c r="X117" i="12"/>
  <c r="X113" i="12"/>
  <c r="X109" i="12"/>
  <c r="X105" i="12"/>
  <c r="X101" i="12"/>
  <c r="X97" i="12"/>
  <c r="X122" i="12"/>
  <c r="X118" i="12"/>
  <c r="X114" i="12"/>
  <c r="X110" i="12"/>
  <c r="X106" i="12"/>
  <c r="X102" i="12"/>
  <c r="X89" i="12"/>
  <c r="X74" i="12"/>
  <c r="X69" i="12"/>
  <c r="X66" i="12"/>
  <c r="X62" i="12"/>
  <c r="X58" i="12"/>
  <c r="X54" i="12"/>
  <c r="X50" i="12"/>
  <c r="X46" i="12"/>
  <c r="X42" i="12"/>
  <c r="X38" i="12"/>
  <c r="X34" i="12"/>
  <c r="X30" i="12"/>
  <c r="X26" i="12"/>
  <c r="X22" i="12"/>
  <c r="X100" i="12"/>
  <c r="X82" i="12"/>
  <c r="X88" i="12"/>
  <c r="X84" i="12"/>
  <c r="X72" i="12"/>
  <c r="X179" i="12"/>
  <c r="X70" i="12"/>
  <c r="X135" i="12"/>
  <c r="X92" i="12"/>
  <c r="X81" i="12"/>
  <c r="X64" i="12"/>
  <c r="X60" i="12"/>
  <c r="X56" i="12"/>
  <c r="X52" i="12"/>
  <c r="X48" i="12"/>
  <c r="X44" i="12"/>
  <c r="X73" i="12"/>
  <c r="X68" i="12"/>
  <c r="X86" i="12"/>
  <c r="X150" i="12"/>
  <c r="X76" i="12"/>
  <c r="X71" i="12"/>
  <c r="X65" i="12"/>
  <c r="X61" i="12"/>
  <c r="X57" i="12"/>
  <c r="X53" i="12"/>
  <c r="X49" i="12"/>
  <c r="X45" i="12"/>
  <c r="X98" i="12"/>
  <c r="X96" i="12"/>
  <c r="X90" i="12"/>
  <c r="X85" i="12"/>
  <c r="X80" i="12"/>
  <c r="X78" i="12"/>
  <c r="X93" i="12"/>
  <c r="X75" i="12"/>
  <c r="X43" i="12"/>
  <c r="X32" i="12"/>
  <c r="X16" i="12"/>
  <c r="X7" i="12"/>
  <c r="X25" i="12"/>
  <c r="X77" i="12"/>
  <c r="X37" i="12"/>
  <c r="X14" i="12"/>
  <c r="X55" i="12"/>
  <c r="X40" i="12"/>
  <c r="X35" i="12"/>
  <c r="X27" i="12"/>
  <c r="X24" i="12"/>
  <c r="X41" i="12"/>
  <c r="X132" i="12"/>
  <c r="X15" i="12"/>
  <c r="X123" i="12"/>
  <c r="X94" i="12"/>
  <c r="X59" i="12"/>
  <c r="X23" i="12"/>
  <c r="X9" i="12"/>
  <c r="X20" i="12"/>
  <c r="X138" i="12"/>
  <c r="X63" i="12"/>
  <c r="X47" i="12"/>
  <c r="X10" i="12"/>
  <c r="AJ281" i="12"/>
  <c r="AJ277" i="12"/>
  <c r="AJ273" i="12"/>
  <c r="AJ269" i="12"/>
  <c r="AJ265" i="12"/>
  <c r="AJ261" i="12"/>
  <c r="AJ282" i="12"/>
  <c r="AJ278" i="12"/>
  <c r="AJ298" i="12"/>
  <c r="AJ293" i="12"/>
  <c r="AJ283" i="12"/>
  <c r="AJ279" i="12"/>
  <c r="AJ284" i="12"/>
  <c r="AJ280" i="12"/>
  <c r="AJ276" i="12"/>
  <c r="AJ274" i="12"/>
  <c r="AJ268" i="12"/>
  <c r="AJ259" i="12"/>
  <c r="AJ256" i="12"/>
  <c r="AJ252" i="12"/>
  <c r="AJ248" i="12"/>
  <c r="AJ244" i="12"/>
  <c r="AJ240" i="12"/>
  <c r="AJ236" i="12"/>
  <c r="AJ232" i="12"/>
  <c r="AJ271" i="12"/>
  <c r="AJ257" i="12"/>
  <c r="AJ253" i="12"/>
  <c r="AJ267" i="12"/>
  <c r="AJ254" i="12"/>
  <c r="AJ250" i="12"/>
  <c r="AJ246" i="12"/>
  <c r="AJ242" i="12"/>
  <c r="AJ238" i="12"/>
  <c r="AJ234" i="12"/>
  <c r="AJ262" i="12"/>
  <c r="AJ260" i="12"/>
  <c r="AJ258" i="12"/>
  <c r="AJ266" i="12"/>
  <c r="AJ264" i="12"/>
  <c r="AJ255" i="12"/>
  <c r="AJ243" i="12"/>
  <c r="AJ229" i="12"/>
  <c r="AJ275" i="12"/>
  <c r="AJ251" i="12"/>
  <c r="AJ233" i="12"/>
  <c r="AJ231" i="12"/>
  <c r="AJ223" i="12"/>
  <c r="AJ219" i="12"/>
  <c r="AJ215" i="12"/>
  <c r="AJ211" i="12"/>
  <c r="AJ207" i="12"/>
  <c r="AJ203" i="12"/>
  <c r="AJ199" i="12"/>
  <c r="AJ195" i="12"/>
  <c r="AJ249" i="12"/>
  <c r="AJ239" i="12"/>
  <c r="AJ270" i="12"/>
  <c r="AJ245" i="12"/>
  <c r="AJ294" i="12"/>
  <c r="AJ272" i="12"/>
  <c r="AJ263" i="12"/>
  <c r="AJ224" i="12"/>
  <c r="AJ220" i="12"/>
  <c r="AJ235" i="12"/>
  <c r="AJ241" i="12"/>
  <c r="AJ225" i="12"/>
  <c r="AJ221" i="12"/>
  <c r="AJ217" i="12"/>
  <c r="AJ213" i="12"/>
  <c r="AJ209" i="12"/>
  <c r="AJ205" i="12"/>
  <c r="AJ201" i="12"/>
  <c r="AJ247" i="12"/>
  <c r="AJ226" i="12"/>
  <c r="AJ222" i="12"/>
  <c r="AJ218" i="12"/>
  <c r="AJ214" i="12"/>
  <c r="AJ212" i="12"/>
  <c r="AJ208" i="12"/>
  <c r="AJ178" i="12"/>
  <c r="AJ174" i="12"/>
  <c r="AJ170" i="12"/>
  <c r="AJ166" i="12"/>
  <c r="AJ162" i="12"/>
  <c r="AJ189" i="12"/>
  <c r="AJ184" i="12"/>
  <c r="AJ196" i="12"/>
  <c r="AJ194" i="12"/>
  <c r="AJ210" i="12"/>
  <c r="AJ237" i="12"/>
  <c r="AJ216" i="12"/>
  <c r="AJ200" i="12"/>
  <c r="AJ190" i="12"/>
  <c r="AJ206" i="12"/>
  <c r="AJ193" i="12"/>
  <c r="AJ188" i="12"/>
  <c r="AJ183" i="12"/>
  <c r="AJ230" i="12"/>
  <c r="AJ228" i="12"/>
  <c r="AJ197" i="12"/>
  <c r="AJ202" i="12"/>
  <c r="AJ186" i="12"/>
  <c r="AJ191" i="12"/>
  <c r="AJ180" i="12"/>
  <c r="AJ172" i="12"/>
  <c r="AJ173" i="12"/>
  <c r="AJ157" i="12"/>
  <c r="AJ153" i="12"/>
  <c r="AJ149" i="12"/>
  <c r="AJ145" i="12"/>
  <c r="AJ141" i="12"/>
  <c r="AJ137" i="12"/>
  <c r="AJ133" i="12"/>
  <c r="AJ129" i="12"/>
  <c r="AJ198" i="12"/>
  <c r="AJ182" i="12"/>
  <c r="AJ164" i="12"/>
  <c r="AJ176" i="12"/>
  <c r="AJ158" i="12"/>
  <c r="AJ192" i="12"/>
  <c r="AJ187" i="12"/>
  <c r="AJ177" i="12"/>
  <c r="AJ155" i="12"/>
  <c r="AJ151" i="12"/>
  <c r="AJ147" i="12"/>
  <c r="AJ143" i="12"/>
  <c r="AJ139" i="12"/>
  <c r="AJ185" i="12"/>
  <c r="AJ168" i="12"/>
  <c r="AJ136" i="12"/>
  <c r="AJ159" i="12"/>
  <c r="AJ132" i="12"/>
  <c r="AJ125" i="12"/>
  <c r="AJ181" i="12"/>
  <c r="AJ146" i="12"/>
  <c r="AJ135" i="12"/>
  <c r="AJ127" i="12"/>
  <c r="AJ119" i="12"/>
  <c r="AJ115" i="12"/>
  <c r="AJ111" i="12"/>
  <c r="AJ107" i="12"/>
  <c r="AJ103" i="12"/>
  <c r="AJ99" i="12"/>
  <c r="AJ95" i="12"/>
  <c r="AJ91" i="12"/>
  <c r="AJ87" i="12"/>
  <c r="AJ83" i="12"/>
  <c r="AJ79" i="12"/>
  <c r="AJ150" i="12"/>
  <c r="AJ120" i="12"/>
  <c r="AJ116" i="12"/>
  <c r="AJ112" i="12"/>
  <c r="AJ108" i="12"/>
  <c r="AJ104" i="12"/>
  <c r="AJ175" i="12"/>
  <c r="AJ179" i="12"/>
  <c r="AJ163" i="12"/>
  <c r="AJ140" i="12"/>
  <c r="AJ138" i="12"/>
  <c r="AJ126" i="12"/>
  <c r="AJ160" i="12"/>
  <c r="AJ142" i="12"/>
  <c r="AJ121" i="12"/>
  <c r="AJ117" i="12"/>
  <c r="AJ113" i="12"/>
  <c r="AJ109" i="12"/>
  <c r="AJ105" i="12"/>
  <c r="AJ101" i="12"/>
  <c r="AJ97" i="12"/>
  <c r="AJ165" i="12"/>
  <c r="AJ144" i="12"/>
  <c r="AJ122" i="12"/>
  <c r="AJ118" i="12"/>
  <c r="AJ114" i="12"/>
  <c r="AJ110" i="12"/>
  <c r="AJ106" i="12"/>
  <c r="AJ102" i="12"/>
  <c r="AJ227" i="12"/>
  <c r="AJ171" i="12"/>
  <c r="AJ161" i="12"/>
  <c r="AJ131" i="12"/>
  <c r="AJ123" i="12"/>
  <c r="AJ66" i="12"/>
  <c r="AJ62" i="12"/>
  <c r="AJ58" i="12"/>
  <c r="AJ54" i="12"/>
  <c r="AJ50" i="12"/>
  <c r="AJ46" i="12"/>
  <c r="AJ42" i="12"/>
  <c r="AJ38" i="12"/>
  <c r="AJ34" i="12"/>
  <c r="AJ30" i="12"/>
  <c r="AJ26" i="12"/>
  <c r="AJ22" i="12"/>
  <c r="AJ148" i="12"/>
  <c r="AJ80" i="12"/>
  <c r="AJ78" i="12"/>
  <c r="AJ74" i="12"/>
  <c r="AJ69" i="12"/>
  <c r="AJ169" i="12"/>
  <c r="AJ85" i="12"/>
  <c r="AJ204" i="12"/>
  <c r="AJ130" i="12"/>
  <c r="AJ128" i="12"/>
  <c r="AJ124" i="12"/>
  <c r="AJ84" i="12"/>
  <c r="AJ75" i="12"/>
  <c r="AJ88" i="12"/>
  <c r="AJ77" i="12"/>
  <c r="AJ70" i="12"/>
  <c r="AJ64" i="12"/>
  <c r="AJ60" i="12"/>
  <c r="AJ56" i="12"/>
  <c r="AJ52" i="12"/>
  <c r="AJ48" i="12"/>
  <c r="AJ44" i="12"/>
  <c r="AJ100" i="12"/>
  <c r="AJ94" i="12"/>
  <c r="AJ156" i="12"/>
  <c r="AJ134" i="12"/>
  <c r="AJ93" i="12"/>
  <c r="AJ81" i="12"/>
  <c r="AJ73" i="12"/>
  <c r="AJ68" i="12"/>
  <c r="AJ65" i="12"/>
  <c r="AJ61" i="12"/>
  <c r="AJ57" i="12"/>
  <c r="AJ53" i="12"/>
  <c r="AJ49" i="12"/>
  <c r="AJ45" i="12"/>
  <c r="AJ41" i="12"/>
  <c r="AJ154" i="12"/>
  <c r="AJ86" i="12"/>
  <c r="AJ76" i="12"/>
  <c r="AJ96" i="12"/>
  <c r="AJ89" i="12"/>
  <c r="AJ7" i="12"/>
  <c r="AJ92" i="12"/>
  <c r="AJ29" i="12"/>
  <c r="AJ16" i="12"/>
  <c r="AJ82" i="12"/>
  <c r="AJ71" i="12"/>
  <c r="AJ59" i="12"/>
  <c r="AJ31" i="12"/>
  <c r="AJ28" i="12"/>
  <c r="AJ167" i="12"/>
  <c r="AJ98" i="12"/>
  <c r="AJ17" i="12"/>
  <c r="AJ12" i="12"/>
  <c r="AJ21" i="12"/>
  <c r="AJ90" i="12"/>
  <c r="AJ63" i="12"/>
  <c r="AJ47" i="12"/>
  <c r="AJ43" i="12"/>
  <c r="AJ39" i="12"/>
  <c r="AJ37" i="12"/>
  <c r="AJ36" i="12"/>
  <c r="AJ27" i="12"/>
  <c r="AJ24" i="12"/>
  <c r="AJ15" i="12"/>
  <c r="AJ9" i="12"/>
  <c r="AJ35" i="12"/>
  <c r="AJ152" i="12"/>
  <c r="AJ72" i="12"/>
  <c r="AJ67" i="12"/>
  <c r="AJ51" i="12"/>
  <c r="AJ40" i="12"/>
  <c r="AJ23" i="12"/>
  <c r="AJ20" i="12"/>
  <c r="AJ18" i="12"/>
  <c r="AJ13" i="12"/>
  <c r="AJ10" i="12"/>
  <c r="AL14" i="12"/>
  <c r="AI16" i="12"/>
  <c r="AD23" i="12"/>
  <c r="W26" i="12"/>
  <c r="X29" i="12"/>
  <c r="Z32" i="12"/>
  <c r="Z2" i="12" s="1"/>
  <c r="Z54" i="12"/>
  <c r="AI284" i="12"/>
  <c r="AI280" i="12"/>
  <c r="AI276" i="12"/>
  <c r="AI272" i="12"/>
  <c r="AI296" i="12"/>
  <c r="AI282" i="12"/>
  <c r="AI298" i="12"/>
  <c r="AI283" i="12"/>
  <c r="AI279" i="12"/>
  <c r="AI275" i="12"/>
  <c r="AI295" i="12"/>
  <c r="AI299" i="12"/>
  <c r="AI273" i="12"/>
  <c r="AI265" i="12"/>
  <c r="AI263" i="12"/>
  <c r="AI277" i="12"/>
  <c r="AI271" i="12"/>
  <c r="AI270" i="12"/>
  <c r="AI254" i="12"/>
  <c r="AI250" i="12"/>
  <c r="AI278" i="12"/>
  <c r="AI267" i="12"/>
  <c r="AI262" i="12"/>
  <c r="AI226" i="12"/>
  <c r="AI246" i="12"/>
  <c r="AI243" i="12"/>
  <c r="AI229" i="12"/>
  <c r="AI255" i="12"/>
  <c r="AI253" i="12"/>
  <c r="AI252" i="12"/>
  <c r="AI236" i="12"/>
  <c r="AI260" i="12"/>
  <c r="AI256" i="12"/>
  <c r="AI251" i="12"/>
  <c r="AI249" i="12"/>
  <c r="AI242" i="12"/>
  <c r="AI281" i="12"/>
  <c r="AI268" i="12"/>
  <c r="AI257" i="12"/>
  <c r="AI248" i="12"/>
  <c r="AI245" i="12"/>
  <c r="AI274" i="12"/>
  <c r="AI224" i="12"/>
  <c r="AI220" i="12"/>
  <c r="AI216" i="12"/>
  <c r="AI212" i="12"/>
  <c r="AI266" i="12"/>
  <c r="AI261" i="12"/>
  <c r="AI258" i="12"/>
  <c r="AI238" i="12"/>
  <c r="AI244" i="12"/>
  <c r="AI241" i="12"/>
  <c r="AI232" i="12"/>
  <c r="AI230" i="12"/>
  <c r="AI228" i="12"/>
  <c r="AI225" i="12"/>
  <c r="AI221" i="12"/>
  <c r="AI217" i="12"/>
  <c r="AI213" i="12"/>
  <c r="AI240" i="12"/>
  <c r="AI237" i="12"/>
  <c r="AI239" i="12"/>
  <c r="AI223" i="12"/>
  <c r="AI205" i="12"/>
  <c r="AI202" i="12"/>
  <c r="AI186" i="12"/>
  <c r="AI181" i="12"/>
  <c r="AI211" i="12"/>
  <c r="AI208" i="12"/>
  <c r="AI178" i="12"/>
  <c r="AI174" i="12"/>
  <c r="AI170" i="12"/>
  <c r="AI166" i="12"/>
  <c r="AI189" i="12"/>
  <c r="AI184" i="12"/>
  <c r="AI269" i="12"/>
  <c r="AI235" i="12"/>
  <c r="AI198" i="12"/>
  <c r="AI182" i="12"/>
  <c r="AI210" i="12"/>
  <c r="AI203" i="12"/>
  <c r="AI200" i="12"/>
  <c r="AI190" i="12"/>
  <c r="AI185" i="12"/>
  <c r="AI180" i="12"/>
  <c r="AI176" i="12"/>
  <c r="AI172" i="12"/>
  <c r="AI168" i="12"/>
  <c r="AI264" i="12"/>
  <c r="AI195" i="12"/>
  <c r="AI222" i="12"/>
  <c r="AI218" i="12"/>
  <c r="AI209" i="12"/>
  <c r="AI206" i="12"/>
  <c r="AI193" i="12"/>
  <c r="AI188" i="12"/>
  <c r="AI183" i="12"/>
  <c r="AI259" i="12"/>
  <c r="AI247" i="12"/>
  <c r="AI219" i="12"/>
  <c r="AI191" i="12"/>
  <c r="AI234" i="12"/>
  <c r="AI199" i="12"/>
  <c r="AI233" i="12"/>
  <c r="AI196" i="12"/>
  <c r="AI215" i="12"/>
  <c r="AI173" i="12"/>
  <c r="AI157" i="12"/>
  <c r="AI153" i="12"/>
  <c r="AI149" i="12"/>
  <c r="AI145" i="12"/>
  <c r="AI141" i="12"/>
  <c r="AI137" i="12"/>
  <c r="AI133" i="12"/>
  <c r="AI207" i="12"/>
  <c r="AI204" i="12"/>
  <c r="AI175" i="12"/>
  <c r="AI162" i="12"/>
  <c r="AI154" i="12"/>
  <c r="AI150" i="12"/>
  <c r="AI164" i="12"/>
  <c r="AI158" i="12"/>
  <c r="AI192" i="12"/>
  <c r="AI187" i="12"/>
  <c r="AI177" i="12"/>
  <c r="AI155" i="12"/>
  <c r="AI197" i="12"/>
  <c r="AI227" i="12"/>
  <c r="AI179" i="12"/>
  <c r="AI171" i="12"/>
  <c r="AI169" i="12"/>
  <c r="AI167" i="12"/>
  <c r="AI163" i="12"/>
  <c r="AI161" i="12"/>
  <c r="AI159" i="12"/>
  <c r="AI156" i="12"/>
  <c r="AI152" i="12"/>
  <c r="AI148" i="12"/>
  <c r="AI214" i="12"/>
  <c r="AI201" i="12"/>
  <c r="AI165" i="12"/>
  <c r="AI144" i="12"/>
  <c r="AI122" i="12"/>
  <c r="AI118" i="12"/>
  <c r="AI114" i="12"/>
  <c r="AI110" i="12"/>
  <c r="AI106" i="12"/>
  <c r="AI102" i="12"/>
  <c r="AI98" i="12"/>
  <c r="AI94" i="12"/>
  <c r="AI90" i="12"/>
  <c r="AI86" i="12"/>
  <c r="AI136" i="12"/>
  <c r="AI132" i="12"/>
  <c r="AI125" i="12"/>
  <c r="AI134" i="12"/>
  <c r="AI131" i="12"/>
  <c r="AI123" i="12"/>
  <c r="AI147" i="12"/>
  <c r="AI120" i="12"/>
  <c r="AI116" i="12"/>
  <c r="AI112" i="12"/>
  <c r="AI108" i="12"/>
  <c r="AI104" i="12"/>
  <c r="AI100" i="12"/>
  <c r="AI194" i="12"/>
  <c r="AI140" i="12"/>
  <c r="AI139" i="12"/>
  <c r="AI138" i="12"/>
  <c r="AI126" i="12"/>
  <c r="AI91" i="12"/>
  <c r="AI76" i="12"/>
  <c r="AI160" i="12"/>
  <c r="AI121" i="12"/>
  <c r="AI109" i="12"/>
  <c r="AI66" i="12"/>
  <c r="AI62" i="12"/>
  <c r="AI58" i="12"/>
  <c r="AI54" i="12"/>
  <c r="AI50" i="12"/>
  <c r="AI46" i="12"/>
  <c r="AI42" i="12"/>
  <c r="AI38" i="12"/>
  <c r="AI80" i="12"/>
  <c r="AI78" i="12"/>
  <c r="AI74" i="12"/>
  <c r="AI69" i="12"/>
  <c r="AI117" i="12"/>
  <c r="AI105" i="12"/>
  <c r="AI99" i="12"/>
  <c r="AI96" i="12"/>
  <c r="AI89" i="12"/>
  <c r="AI151" i="12"/>
  <c r="AI143" i="12"/>
  <c r="AI130" i="12"/>
  <c r="AI128" i="12"/>
  <c r="AI124" i="12"/>
  <c r="AI84" i="12"/>
  <c r="AI75" i="12"/>
  <c r="AI146" i="12"/>
  <c r="AI115" i="12"/>
  <c r="AI103" i="12"/>
  <c r="AI88" i="12"/>
  <c r="AI79" i="12"/>
  <c r="AI77" i="12"/>
  <c r="AI70" i="12"/>
  <c r="AI64" i="12"/>
  <c r="AI60" i="12"/>
  <c r="AI56" i="12"/>
  <c r="AI52" i="12"/>
  <c r="AI48" i="12"/>
  <c r="AI44" i="12"/>
  <c r="AI40" i="12"/>
  <c r="AI87" i="12"/>
  <c r="AI142" i="12"/>
  <c r="AI113" i="12"/>
  <c r="AI101" i="12"/>
  <c r="AI93" i="12"/>
  <c r="AI83" i="12"/>
  <c r="AI81" i="12"/>
  <c r="AI73" i="12"/>
  <c r="AI68" i="12"/>
  <c r="AI231" i="12"/>
  <c r="AI129" i="12"/>
  <c r="AI127" i="12"/>
  <c r="AI111" i="12"/>
  <c r="AI92" i="12"/>
  <c r="AI71" i="12"/>
  <c r="AI72" i="12"/>
  <c r="AI67" i="12"/>
  <c r="AI51" i="12"/>
  <c r="AI34" i="12"/>
  <c r="AI23" i="12"/>
  <c r="AI20" i="12"/>
  <c r="AI18" i="12"/>
  <c r="AI13" i="12"/>
  <c r="AI10" i="12"/>
  <c r="AI53" i="12"/>
  <c r="AI41" i="12"/>
  <c r="AI26" i="12"/>
  <c r="AI7" i="12"/>
  <c r="AI135" i="12"/>
  <c r="AI119" i="12"/>
  <c r="AI85" i="12"/>
  <c r="AI95" i="12"/>
  <c r="AI82" i="12"/>
  <c r="AI55" i="12"/>
  <c r="AI33" i="12"/>
  <c r="AI11" i="12"/>
  <c r="AI32" i="12"/>
  <c r="AI25" i="12"/>
  <c r="AI19" i="12"/>
  <c r="AI59" i="12"/>
  <c r="AI31" i="12"/>
  <c r="AI28" i="12"/>
  <c r="AI8" i="12"/>
  <c r="AI61" i="12"/>
  <c r="AI45" i="12"/>
  <c r="AI17" i="12"/>
  <c r="AI12" i="12"/>
  <c r="AI21" i="12"/>
  <c r="AI97" i="12"/>
  <c r="AI63" i="12"/>
  <c r="AI47" i="12"/>
  <c r="AI43" i="12"/>
  <c r="AI39" i="12"/>
  <c r="AI37" i="12"/>
  <c r="AI36" i="12"/>
  <c r="AI27" i="12"/>
  <c r="AI24" i="12"/>
  <c r="AI15" i="12"/>
  <c r="AI9" i="12"/>
  <c r="AI107" i="12"/>
  <c r="E13" i="11"/>
  <c r="G18" i="13" s="1"/>
  <c r="E25" i="11"/>
  <c r="G30" i="13" s="1"/>
  <c r="E37" i="11"/>
  <c r="G42" i="13" s="1"/>
  <c r="G306" i="13" s="1"/>
  <c r="E49" i="11"/>
  <c r="G54" i="13" s="1"/>
  <c r="E61" i="11"/>
  <c r="G66" i="13" s="1"/>
  <c r="E73" i="11"/>
  <c r="G78" i="13" s="1"/>
  <c r="E85" i="11"/>
  <c r="G90" i="13" s="1"/>
  <c r="E97" i="11"/>
  <c r="G102" i="13" s="1"/>
  <c r="E109" i="11"/>
  <c r="G114" i="13" s="1"/>
  <c r="E121" i="11"/>
  <c r="G126" i="13" s="1"/>
  <c r="E133" i="11"/>
  <c r="G138" i="13" s="1"/>
  <c r="E145" i="11"/>
  <c r="G150" i="13" s="1"/>
  <c r="E157" i="11"/>
  <c r="G162" i="13" s="1"/>
  <c r="E169" i="11"/>
  <c r="G174" i="13" s="1"/>
  <c r="E181" i="11"/>
  <c r="G186" i="13" s="1"/>
  <c r="E193" i="11"/>
  <c r="G198" i="13" s="1"/>
  <c r="E205" i="11"/>
  <c r="G210" i="13" s="1"/>
  <c r="E217" i="11"/>
  <c r="G222" i="13" s="1"/>
  <c r="E229" i="11"/>
  <c r="G234" i="13" s="1"/>
  <c r="E241" i="11"/>
  <c r="G246" i="13" s="1"/>
  <c r="E253" i="11"/>
  <c r="G258" i="13" s="1"/>
  <c r="E265" i="11"/>
  <c r="G270" i="13" s="1"/>
  <c r="AE8" i="12"/>
  <c r="X13" i="12"/>
  <c r="X21" i="12"/>
  <c r="AE26" i="12"/>
  <c r="AJ32" i="12"/>
  <c r="X36" i="12"/>
  <c r="Z46" i="12"/>
  <c r="AC282" i="12"/>
  <c r="AC278" i="12"/>
  <c r="AC274" i="12"/>
  <c r="AC270" i="12"/>
  <c r="AC284" i="12"/>
  <c r="AC297" i="12"/>
  <c r="AC281" i="12"/>
  <c r="AC277" i="12"/>
  <c r="AC301" i="12"/>
  <c r="AC293" i="12"/>
  <c r="AC260" i="12"/>
  <c r="AC279" i="12"/>
  <c r="AC283" i="12"/>
  <c r="AC275" i="12"/>
  <c r="AC273" i="12"/>
  <c r="AC266" i="12"/>
  <c r="AC272" i="12"/>
  <c r="AC259" i="12"/>
  <c r="AC276" i="12"/>
  <c r="AC271" i="12"/>
  <c r="AC263" i="12"/>
  <c r="AC261" i="12"/>
  <c r="AC256" i="12"/>
  <c r="AC252" i="12"/>
  <c r="AC280" i="12"/>
  <c r="AC267" i="12"/>
  <c r="AC265" i="12"/>
  <c r="AC269" i="12"/>
  <c r="AC264" i="12"/>
  <c r="AC230" i="12"/>
  <c r="AC244" i="12"/>
  <c r="AC241" i="12"/>
  <c r="AC300" i="12"/>
  <c r="AC247" i="12"/>
  <c r="AC234" i="12"/>
  <c r="AC232" i="12"/>
  <c r="AC228" i="12"/>
  <c r="AC262" i="12"/>
  <c r="AC255" i="12"/>
  <c r="AC254" i="12"/>
  <c r="AC246" i="12"/>
  <c r="AC243" i="12"/>
  <c r="AC253" i="12"/>
  <c r="AC251" i="12"/>
  <c r="AC250" i="12"/>
  <c r="AC226" i="12"/>
  <c r="AC222" i="12"/>
  <c r="AC218" i="12"/>
  <c r="AC214" i="12"/>
  <c r="AC268" i="12"/>
  <c r="AC257" i="12"/>
  <c r="AC249" i="12"/>
  <c r="AC242" i="12"/>
  <c r="AC239" i="12"/>
  <c r="AC233" i="12"/>
  <c r="AC227" i="12"/>
  <c r="AC223" i="12"/>
  <c r="AC219" i="12"/>
  <c r="AC215" i="12"/>
  <c r="AC238" i="12"/>
  <c r="AC235" i="12"/>
  <c r="AC258" i="12"/>
  <c r="AC203" i="12"/>
  <c r="AC200" i="12"/>
  <c r="AC190" i="12"/>
  <c r="AC185" i="12"/>
  <c r="AC236" i="12"/>
  <c r="AC209" i="12"/>
  <c r="AC206" i="12"/>
  <c r="AC180" i="12"/>
  <c r="AC176" i="12"/>
  <c r="AC172" i="12"/>
  <c r="AC168" i="12"/>
  <c r="AC245" i="12"/>
  <c r="AC197" i="12"/>
  <c r="AC195" i="12"/>
  <c r="AC193" i="12"/>
  <c r="AC231" i="12"/>
  <c r="AC229" i="12"/>
  <c r="AC220" i="12"/>
  <c r="AC191" i="12"/>
  <c r="AC186" i="12"/>
  <c r="AC181" i="12"/>
  <c r="AC224" i="12"/>
  <c r="AC211" i="12"/>
  <c r="AC208" i="12"/>
  <c r="AC201" i="12"/>
  <c r="AC194" i="12"/>
  <c r="AC189" i="12"/>
  <c r="AC178" i="12"/>
  <c r="AC174" i="12"/>
  <c r="AC170" i="12"/>
  <c r="AC237" i="12"/>
  <c r="AC221" i="12"/>
  <c r="AC184" i="12"/>
  <c r="AC225" i="12"/>
  <c r="AC216" i="12"/>
  <c r="AC207" i="12"/>
  <c r="AC204" i="12"/>
  <c r="AC198" i="12"/>
  <c r="AC196" i="12"/>
  <c r="AC158" i="12"/>
  <c r="AC205" i="12"/>
  <c r="AC202" i="12"/>
  <c r="AC199" i="12"/>
  <c r="AC179" i="12"/>
  <c r="AC171" i="12"/>
  <c r="AC169" i="12"/>
  <c r="AC155" i="12"/>
  <c r="AC151" i="12"/>
  <c r="AC147" i="12"/>
  <c r="AC143" i="12"/>
  <c r="AC139" i="12"/>
  <c r="AC135" i="12"/>
  <c r="AC173" i="12"/>
  <c r="AC163" i="12"/>
  <c r="AC159" i="12"/>
  <c r="AC156" i="12"/>
  <c r="AC152" i="12"/>
  <c r="AC240" i="12"/>
  <c r="AC210" i="12"/>
  <c r="AC166" i="12"/>
  <c r="AC165" i="12"/>
  <c r="AC213" i="12"/>
  <c r="AC182" i="12"/>
  <c r="AC175" i="12"/>
  <c r="AC157" i="12"/>
  <c r="AC217" i="12"/>
  <c r="AC192" i="12"/>
  <c r="AC212" i="12"/>
  <c r="AC183" i="12"/>
  <c r="AC177" i="12"/>
  <c r="AC164" i="12"/>
  <c r="AC154" i="12"/>
  <c r="AC150" i="12"/>
  <c r="AC148" i="12"/>
  <c r="AC142" i="12"/>
  <c r="AC120" i="12"/>
  <c r="AC116" i="12"/>
  <c r="AC112" i="12"/>
  <c r="AC108" i="12"/>
  <c r="AC104" i="12"/>
  <c r="AC100" i="12"/>
  <c r="AC96" i="12"/>
  <c r="AC92" i="12"/>
  <c r="AC88" i="12"/>
  <c r="AC84" i="12"/>
  <c r="AC162" i="12"/>
  <c r="AC138" i="12"/>
  <c r="AC133" i="12"/>
  <c r="AC128" i="12"/>
  <c r="AC126" i="12"/>
  <c r="AC161" i="12"/>
  <c r="AC132" i="12"/>
  <c r="AC167" i="12"/>
  <c r="AC146" i="12"/>
  <c r="AC122" i="12"/>
  <c r="AC118" i="12"/>
  <c r="AC114" i="12"/>
  <c r="AC110" i="12"/>
  <c r="AC106" i="12"/>
  <c r="AC102" i="12"/>
  <c r="AC127" i="12"/>
  <c r="AC125" i="12"/>
  <c r="AC248" i="12"/>
  <c r="AC141" i="12"/>
  <c r="AC140" i="12"/>
  <c r="AC134" i="12"/>
  <c r="AC187" i="12"/>
  <c r="AC145" i="12"/>
  <c r="AC136" i="12"/>
  <c r="AC93" i="12"/>
  <c r="AC75" i="12"/>
  <c r="AC70" i="12"/>
  <c r="AC131" i="12"/>
  <c r="AC129" i="12"/>
  <c r="AC111" i="12"/>
  <c r="AC87" i="12"/>
  <c r="AC81" i="12"/>
  <c r="AC79" i="12"/>
  <c r="AC64" i="12"/>
  <c r="AC60" i="12"/>
  <c r="AC56" i="12"/>
  <c r="AC52" i="12"/>
  <c r="AC48" i="12"/>
  <c r="AC44" i="12"/>
  <c r="AC40" i="12"/>
  <c r="AC160" i="12"/>
  <c r="AC153" i="12"/>
  <c r="AC123" i="12"/>
  <c r="AC73" i="12"/>
  <c r="AC119" i="12"/>
  <c r="AC107" i="12"/>
  <c r="AC91" i="12"/>
  <c r="AC71" i="12"/>
  <c r="AC85" i="12"/>
  <c r="AC78" i="12"/>
  <c r="AC76" i="12"/>
  <c r="AC137" i="12"/>
  <c r="AC124" i="12"/>
  <c r="AC117" i="12"/>
  <c r="AC105" i="12"/>
  <c r="AC97" i="12"/>
  <c r="AC90" i="12"/>
  <c r="AC74" i="12"/>
  <c r="AC69" i="12"/>
  <c r="AC66" i="12"/>
  <c r="AC62" i="12"/>
  <c r="AC58" i="12"/>
  <c r="AC54" i="12"/>
  <c r="AC50" i="12"/>
  <c r="AC46" i="12"/>
  <c r="AC42" i="12"/>
  <c r="AC130" i="12"/>
  <c r="AC99" i="12"/>
  <c r="AC98" i="12"/>
  <c r="AC89" i="12"/>
  <c r="AC82" i="12"/>
  <c r="AC80" i="12"/>
  <c r="AC115" i="12"/>
  <c r="AC103" i="12"/>
  <c r="AC95" i="12"/>
  <c r="AC188" i="12"/>
  <c r="AC149" i="12"/>
  <c r="AC113" i="12"/>
  <c r="AC101" i="12"/>
  <c r="AC94" i="12"/>
  <c r="AR94" i="12" s="1"/>
  <c r="AC77" i="12"/>
  <c r="Y7" i="12"/>
  <c r="AK7" i="12"/>
  <c r="AG9" i="12"/>
  <c r="AA11" i="12"/>
  <c r="AM11" i="12"/>
  <c r="AB14" i="12"/>
  <c r="AG15" i="12"/>
  <c r="Y16" i="12"/>
  <c r="AC19" i="12"/>
  <c r="AF24" i="12"/>
  <c r="AA25" i="12"/>
  <c r="AG27" i="12"/>
  <c r="AA28" i="12"/>
  <c r="AM29" i="12"/>
  <c r="AG30" i="12"/>
  <c r="AC31" i="12"/>
  <c r="Y32" i="12"/>
  <c r="AN33" i="12"/>
  <c r="AH35" i="12"/>
  <c r="AF36" i="12"/>
  <c r="AC37" i="12"/>
  <c r="AR37" i="12" s="1"/>
  <c r="AG39" i="12"/>
  <c r="AN41" i="12"/>
  <c r="AC43" i="12"/>
  <c r="AA56" i="12"/>
  <c r="AG58" i="12"/>
  <c r="AM60" i="12"/>
  <c r="AM77" i="12"/>
  <c r="AH80" i="12"/>
  <c r="AC83" i="12"/>
  <c r="AC86" i="12"/>
  <c r="AK96" i="12"/>
  <c r="AF114" i="12"/>
  <c r="AC121" i="12"/>
  <c r="Y13" i="12"/>
  <c r="AA16" i="12"/>
  <c r="AG17" i="12"/>
  <c r="Y18" i="12"/>
  <c r="AH21" i="12"/>
  <c r="AC22" i="12"/>
  <c r="AN23" i="12"/>
  <c r="AC25" i="12"/>
  <c r="Y26" i="12"/>
  <c r="AK30" i="12"/>
  <c r="AF31" i="12"/>
  <c r="AA32" i="12"/>
  <c r="AF38" i="12"/>
  <c r="AC45" i="12"/>
  <c r="AF54" i="12"/>
  <c r="AC61" i="12"/>
  <c r="AA68" i="12"/>
  <c r="AA73" i="12"/>
  <c r="AB109" i="12"/>
  <c r="Y116" i="12"/>
  <c r="AF283" i="12"/>
  <c r="AF279" i="12"/>
  <c r="AF275" i="12"/>
  <c r="AF271" i="12"/>
  <c r="AF299" i="12"/>
  <c r="AF281" i="12"/>
  <c r="AF294" i="12"/>
  <c r="AF301" i="12"/>
  <c r="AF282" i="12"/>
  <c r="AF278" i="12"/>
  <c r="AF274" i="12"/>
  <c r="AF298" i="12"/>
  <c r="AF269" i="12"/>
  <c r="AF264" i="12"/>
  <c r="AF262" i="12"/>
  <c r="AF258" i="12"/>
  <c r="AF272" i="12"/>
  <c r="AF276" i="12"/>
  <c r="AF261" i="12"/>
  <c r="AF259" i="12"/>
  <c r="AF265" i="12"/>
  <c r="AF263" i="12"/>
  <c r="AF280" i="12"/>
  <c r="AF277" i="12"/>
  <c r="AF257" i="12"/>
  <c r="AF253" i="12"/>
  <c r="AF249" i="12"/>
  <c r="AF260" i="12"/>
  <c r="AF273" i="12"/>
  <c r="AF267" i="12"/>
  <c r="AF237" i="12"/>
  <c r="AF234" i="12"/>
  <c r="AF243" i="12"/>
  <c r="AF240" i="12"/>
  <c r="AF297" i="12"/>
  <c r="AF255" i="12"/>
  <c r="AF254" i="12"/>
  <c r="AF252" i="12"/>
  <c r="AF251" i="12"/>
  <c r="AF246" i="12"/>
  <c r="AF270" i="12"/>
  <c r="AF256" i="12"/>
  <c r="AF250" i="12"/>
  <c r="AF239" i="12"/>
  <c r="AF236" i="12"/>
  <c r="AF268" i="12"/>
  <c r="AF233" i="12"/>
  <c r="AF227" i="12"/>
  <c r="AF223" i="12"/>
  <c r="AF219" i="12"/>
  <c r="AF215" i="12"/>
  <c r="AF245" i="12"/>
  <c r="AF242" i="12"/>
  <c r="AF266" i="12"/>
  <c r="AF248" i="12"/>
  <c r="AF235" i="12"/>
  <c r="AF224" i="12"/>
  <c r="AF220" i="12"/>
  <c r="AF216" i="12"/>
  <c r="AF212" i="12"/>
  <c r="AF284" i="12"/>
  <c r="AF247" i="12"/>
  <c r="AF244" i="12"/>
  <c r="AF232" i="12"/>
  <c r="AF230" i="12"/>
  <c r="AF228" i="12"/>
  <c r="AF209" i="12"/>
  <c r="AF193" i="12"/>
  <c r="AF188" i="12"/>
  <c r="AF183" i="12"/>
  <c r="AF202" i="12"/>
  <c r="AF199" i="12"/>
  <c r="AF197" i="12"/>
  <c r="AF177" i="12"/>
  <c r="AF173" i="12"/>
  <c r="AF169" i="12"/>
  <c r="AF165" i="12"/>
  <c r="AF191" i="12"/>
  <c r="AF186" i="12"/>
  <c r="AF189" i="12"/>
  <c r="AF184" i="12"/>
  <c r="AF204" i="12"/>
  <c r="AF201" i="12"/>
  <c r="AF198" i="12"/>
  <c r="AF196" i="12"/>
  <c r="AF241" i="12"/>
  <c r="AF221" i="12"/>
  <c r="AF210" i="12"/>
  <c r="AF207" i="12"/>
  <c r="AF192" i="12"/>
  <c r="AF187" i="12"/>
  <c r="AF182" i="12"/>
  <c r="AF179" i="12"/>
  <c r="AF175" i="12"/>
  <c r="AF171" i="12"/>
  <c r="AF225" i="12"/>
  <c r="AF217" i="12"/>
  <c r="AF200" i="12"/>
  <c r="AF190" i="12"/>
  <c r="AF226" i="12"/>
  <c r="AF195" i="12"/>
  <c r="AF170" i="12"/>
  <c r="AF208" i="12"/>
  <c r="AF205" i="12"/>
  <c r="AF168" i="12"/>
  <c r="AF161" i="12"/>
  <c r="AF211" i="12"/>
  <c r="AF180" i="12"/>
  <c r="AF172" i="12"/>
  <c r="AF167" i="12"/>
  <c r="AF163" i="12"/>
  <c r="AF159" i="12"/>
  <c r="AF156" i="12"/>
  <c r="AF152" i="12"/>
  <c r="AF148" i="12"/>
  <c r="AF144" i="12"/>
  <c r="AF140" i="12"/>
  <c r="AF136" i="12"/>
  <c r="AF132" i="12"/>
  <c r="AF231" i="12"/>
  <c r="AF214" i="12"/>
  <c r="AF174" i="12"/>
  <c r="AF157" i="12"/>
  <c r="AF153" i="12"/>
  <c r="AF218" i="12"/>
  <c r="AF238" i="12"/>
  <c r="AF213" i="12"/>
  <c r="AF162" i="12"/>
  <c r="AF160" i="12"/>
  <c r="AF229" i="12"/>
  <c r="AF176" i="12"/>
  <c r="AF154" i="12"/>
  <c r="AF222" i="12"/>
  <c r="AF206" i="12"/>
  <c r="AF203" i="12"/>
  <c r="AF164" i="12"/>
  <c r="AF158" i="12"/>
  <c r="AF194" i="12"/>
  <c r="AF178" i="12"/>
  <c r="AF155" i="12"/>
  <c r="AF151" i="12"/>
  <c r="AF147" i="12"/>
  <c r="AF143" i="12"/>
  <c r="AF137" i="12"/>
  <c r="AF124" i="12"/>
  <c r="AF121" i="12"/>
  <c r="AF117" i="12"/>
  <c r="AF113" i="12"/>
  <c r="AF109" i="12"/>
  <c r="AF105" i="12"/>
  <c r="AF101" i="12"/>
  <c r="AF97" i="12"/>
  <c r="AF93" i="12"/>
  <c r="AF89" i="12"/>
  <c r="AF85" i="12"/>
  <c r="AF130" i="12"/>
  <c r="AF149" i="12"/>
  <c r="AF135" i="12"/>
  <c r="AF125" i="12"/>
  <c r="AF150" i="12"/>
  <c r="AF129" i="12"/>
  <c r="AF127" i="12"/>
  <c r="AF119" i="12"/>
  <c r="AF115" i="12"/>
  <c r="AF111" i="12"/>
  <c r="AF107" i="12"/>
  <c r="AF103" i="12"/>
  <c r="AF99" i="12"/>
  <c r="AF185" i="12"/>
  <c r="AF166" i="12"/>
  <c r="AF134" i="12"/>
  <c r="AF131" i="12"/>
  <c r="AF123" i="12"/>
  <c r="AF138" i="12"/>
  <c r="AF133" i="12"/>
  <c r="AF128" i="12"/>
  <c r="AF126" i="12"/>
  <c r="AF86" i="12"/>
  <c r="AF83" i="12"/>
  <c r="AF81" i="12"/>
  <c r="AF73" i="12"/>
  <c r="AF68" i="12"/>
  <c r="AF141" i="12"/>
  <c r="AF116" i="12"/>
  <c r="AF104" i="12"/>
  <c r="AF92" i="12"/>
  <c r="AF65" i="12"/>
  <c r="AF61" i="12"/>
  <c r="AF57" i="12"/>
  <c r="AF53" i="12"/>
  <c r="AF49" i="12"/>
  <c r="AF45" i="12"/>
  <c r="AF41" i="12"/>
  <c r="AF37" i="12"/>
  <c r="AF71" i="12"/>
  <c r="AF112" i="12"/>
  <c r="AF98" i="12"/>
  <c r="AF82" i="12"/>
  <c r="AF80" i="12"/>
  <c r="AF69" i="12"/>
  <c r="AF96" i="12"/>
  <c r="AF122" i="12"/>
  <c r="AF110" i="12"/>
  <c r="AF95" i="12"/>
  <c r="AF72" i="12"/>
  <c r="AF67" i="12"/>
  <c r="AF63" i="12"/>
  <c r="AR63" i="12" s="1"/>
  <c r="AF59" i="12"/>
  <c r="AF55" i="12"/>
  <c r="AR55" i="12" s="1"/>
  <c r="AF51" i="12"/>
  <c r="AF47" i="12"/>
  <c r="AR47" i="12" s="1"/>
  <c r="AF43" i="12"/>
  <c r="AF39" i="12"/>
  <c r="AF146" i="12"/>
  <c r="AF100" i="12"/>
  <c r="AF94" i="12"/>
  <c r="AF120" i="12"/>
  <c r="AF108" i="12"/>
  <c r="AF88" i="12"/>
  <c r="AF84" i="12"/>
  <c r="AF75" i="12"/>
  <c r="AF70" i="12"/>
  <c r="AF145" i="12"/>
  <c r="AF118" i="12"/>
  <c r="AF106" i="12"/>
  <c r="AF87" i="12"/>
  <c r="AB7" i="12"/>
  <c r="AN7" i="12"/>
  <c r="AG8" i="12"/>
  <c r="AA10" i="12"/>
  <c r="AA2" i="12" s="1"/>
  <c r="AM10" i="12"/>
  <c r="AH12" i="12"/>
  <c r="AM13" i="12"/>
  <c r="AC16" i="12"/>
  <c r="AH17" i="12"/>
  <c r="AM18" i="12"/>
  <c r="AF19" i="12"/>
  <c r="Y20" i="12"/>
  <c r="AM20" i="12"/>
  <c r="AF28" i="12"/>
  <c r="AR28" i="12" s="1"/>
  <c r="AA29" i="12"/>
  <c r="AG31" i="12"/>
  <c r="AC32" i="12"/>
  <c r="AR32" i="12" s="1"/>
  <c r="AA33" i="12"/>
  <c r="AG38" i="12"/>
  <c r="AM40" i="12"/>
  <c r="AA52" i="12"/>
  <c r="AM56" i="12"/>
  <c r="AC68" i="12"/>
  <c r="AM70" i="12"/>
  <c r="AB73" i="12"/>
  <c r="AM75" i="12"/>
  <c r="AF78" i="12"/>
  <c r="AA81" i="12"/>
  <c r="AA87" i="12"/>
  <c r="AF102" i="12"/>
  <c r="AC109" i="12"/>
  <c r="AR109" i="12" s="1"/>
  <c r="AG284" i="12"/>
  <c r="AG280" i="12"/>
  <c r="AG276" i="12"/>
  <c r="AG272" i="12"/>
  <c r="AG268" i="12"/>
  <c r="AG264" i="12"/>
  <c r="AG260" i="12"/>
  <c r="AG281" i="12"/>
  <c r="AG294" i="12"/>
  <c r="AG301" i="12"/>
  <c r="AG296" i="12"/>
  <c r="AG282" i="12"/>
  <c r="AG278" i="12"/>
  <c r="AG283" i="12"/>
  <c r="AG279" i="12"/>
  <c r="AG275" i="12"/>
  <c r="AG297" i="12"/>
  <c r="AG266" i="12"/>
  <c r="AG255" i="12"/>
  <c r="AG251" i="12"/>
  <c r="AG247" i="12"/>
  <c r="AG243" i="12"/>
  <c r="AG239" i="12"/>
  <c r="AG235" i="12"/>
  <c r="AG231" i="12"/>
  <c r="AG261" i="12"/>
  <c r="AG259" i="12"/>
  <c r="AG256" i="12"/>
  <c r="AG252" i="12"/>
  <c r="AG277" i="12"/>
  <c r="AG271" i="12"/>
  <c r="AG257" i="12"/>
  <c r="AG253" i="12"/>
  <c r="AG249" i="12"/>
  <c r="AG245" i="12"/>
  <c r="AG241" i="12"/>
  <c r="AG237" i="12"/>
  <c r="AG270" i="12"/>
  <c r="AG267" i="12"/>
  <c r="AG234" i="12"/>
  <c r="AG262" i="12"/>
  <c r="AG240" i="12"/>
  <c r="AG226" i="12"/>
  <c r="AG222" i="12"/>
  <c r="AG218" i="12"/>
  <c r="AG214" i="12"/>
  <c r="AG210" i="12"/>
  <c r="AG206" i="12"/>
  <c r="AG202" i="12"/>
  <c r="AG198" i="12"/>
  <c r="AG194" i="12"/>
  <c r="AG265" i="12"/>
  <c r="AG254" i="12"/>
  <c r="AG246" i="12"/>
  <c r="AG250" i="12"/>
  <c r="AG233" i="12"/>
  <c r="AG227" i="12"/>
  <c r="AG223" i="12"/>
  <c r="AG219" i="12"/>
  <c r="AG263" i="12"/>
  <c r="AG242" i="12"/>
  <c r="AG274" i="12"/>
  <c r="AG248" i="12"/>
  <c r="AG258" i="12"/>
  <c r="AG224" i="12"/>
  <c r="AG220" i="12"/>
  <c r="AG216" i="12"/>
  <c r="AG212" i="12"/>
  <c r="AG208" i="12"/>
  <c r="AG204" i="12"/>
  <c r="AG200" i="12"/>
  <c r="AG238" i="12"/>
  <c r="AG273" i="12"/>
  <c r="AG269" i="12"/>
  <c r="AG225" i="12"/>
  <c r="AG221" i="12"/>
  <c r="AG217" i="12"/>
  <c r="AG213" i="12"/>
  <c r="AG236" i="12"/>
  <c r="AG199" i="12"/>
  <c r="AG197" i="12"/>
  <c r="AG177" i="12"/>
  <c r="AG173" i="12"/>
  <c r="AG169" i="12"/>
  <c r="AG165" i="12"/>
  <c r="AG161" i="12"/>
  <c r="AG191" i="12"/>
  <c r="AG186" i="12"/>
  <c r="AG205" i="12"/>
  <c r="AG181" i="12"/>
  <c r="AG201" i="12"/>
  <c r="AG196" i="12"/>
  <c r="AG215" i="12"/>
  <c r="AG207" i="12"/>
  <c r="AG192" i="12"/>
  <c r="AG190" i="12"/>
  <c r="AG203" i="12"/>
  <c r="AG185" i="12"/>
  <c r="AG209" i="12"/>
  <c r="AG193" i="12"/>
  <c r="AG188" i="12"/>
  <c r="AG183" i="12"/>
  <c r="AG179" i="12"/>
  <c r="AG171" i="12"/>
  <c r="AG168" i="12"/>
  <c r="AG211" i="12"/>
  <c r="AG180" i="12"/>
  <c r="AG172" i="12"/>
  <c r="AG167" i="12"/>
  <c r="AG163" i="12"/>
  <c r="AG159" i="12"/>
  <c r="AG156" i="12"/>
  <c r="AG152" i="12"/>
  <c r="AG148" i="12"/>
  <c r="AG144" i="12"/>
  <c r="AG140" i="12"/>
  <c r="AG136" i="12"/>
  <c r="AG132" i="12"/>
  <c r="AG128" i="12"/>
  <c r="AG166" i="12"/>
  <c r="AG230" i="12"/>
  <c r="AG195" i="12"/>
  <c r="AG182" i="12"/>
  <c r="AG175" i="12"/>
  <c r="AG162" i="12"/>
  <c r="AG160" i="12"/>
  <c r="AG229" i="12"/>
  <c r="AG176" i="12"/>
  <c r="AG154" i="12"/>
  <c r="AG150" i="12"/>
  <c r="AG146" i="12"/>
  <c r="AG142" i="12"/>
  <c r="AG164" i="12"/>
  <c r="AG158" i="12"/>
  <c r="AG228" i="12"/>
  <c r="AG187" i="12"/>
  <c r="AG189" i="12"/>
  <c r="AG170" i="12"/>
  <c r="AG244" i="12"/>
  <c r="AG157" i="12"/>
  <c r="AG130" i="12"/>
  <c r="AG149" i="12"/>
  <c r="AG232" i="12"/>
  <c r="AG145" i="12"/>
  <c r="AG122" i="12"/>
  <c r="AG118" i="12"/>
  <c r="AG114" i="12"/>
  <c r="AG110" i="12"/>
  <c r="AG106" i="12"/>
  <c r="AG102" i="12"/>
  <c r="AG98" i="12"/>
  <c r="AG94" i="12"/>
  <c r="AG90" i="12"/>
  <c r="AG86" i="12"/>
  <c r="AG82" i="12"/>
  <c r="AG78" i="12"/>
  <c r="AG129" i="12"/>
  <c r="AG127" i="12"/>
  <c r="AG119" i="12"/>
  <c r="AG115" i="12"/>
  <c r="AG111" i="12"/>
  <c r="AG107" i="12"/>
  <c r="AG103" i="12"/>
  <c r="AG147" i="12"/>
  <c r="AG134" i="12"/>
  <c r="AG131" i="12"/>
  <c r="AG123" i="12"/>
  <c r="AG141" i="12"/>
  <c r="AG120" i="12"/>
  <c r="AG116" i="12"/>
  <c r="AG112" i="12"/>
  <c r="AG108" i="12"/>
  <c r="AG104" i="12"/>
  <c r="AG100" i="12"/>
  <c r="AG96" i="12"/>
  <c r="AG151" i="12"/>
  <c r="AG143" i="12"/>
  <c r="AG137" i="12"/>
  <c r="AG124" i="12"/>
  <c r="AG121" i="12"/>
  <c r="AG117" i="12"/>
  <c r="AG113" i="12"/>
  <c r="AG109" i="12"/>
  <c r="AG105" i="12"/>
  <c r="AG101" i="12"/>
  <c r="AG125" i="12"/>
  <c r="AG92" i="12"/>
  <c r="AG65" i="12"/>
  <c r="AG61" i="12"/>
  <c r="AG57" i="12"/>
  <c r="AG53" i="12"/>
  <c r="AG49" i="12"/>
  <c r="AG45" i="12"/>
  <c r="AG41" i="12"/>
  <c r="AG37" i="12"/>
  <c r="AG33" i="12"/>
  <c r="AG29" i="12"/>
  <c r="AG25" i="12"/>
  <c r="AG21" i="12"/>
  <c r="AG184" i="12"/>
  <c r="AG153" i="12"/>
  <c r="AG71" i="12"/>
  <c r="AG138" i="12"/>
  <c r="AG133" i="12"/>
  <c r="AG91" i="12"/>
  <c r="AG76" i="12"/>
  <c r="AG85" i="12"/>
  <c r="AG178" i="12"/>
  <c r="AG126" i="12"/>
  <c r="AG97" i="12"/>
  <c r="AG95" i="12"/>
  <c r="AG72" i="12"/>
  <c r="AG67" i="12"/>
  <c r="AG63" i="12"/>
  <c r="AG59" i="12"/>
  <c r="AG55" i="12"/>
  <c r="AG51" i="12"/>
  <c r="AG47" i="12"/>
  <c r="AG43" i="12"/>
  <c r="AG99" i="12"/>
  <c r="AG89" i="12"/>
  <c r="AG88" i="12"/>
  <c r="AG84" i="12"/>
  <c r="AG75" i="12"/>
  <c r="AG70" i="12"/>
  <c r="AG174" i="12"/>
  <c r="AG139" i="12"/>
  <c r="AG79" i="12"/>
  <c r="AG77" i="12"/>
  <c r="AG64" i="12"/>
  <c r="AG60" i="12"/>
  <c r="AG56" i="12"/>
  <c r="AG52" i="12"/>
  <c r="AG48" i="12"/>
  <c r="AG44" i="12"/>
  <c r="AG93" i="12"/>
  <c r="AG83" i="12"/>
  <c r="AG81" i="12"/>
  <c r="AG73" i="12"/>
  <c r="AG68" i="12"/>
  <c r="AC7" i="12"/>
  <c r="AH8" i="12"/>
  <c r="AH2" i="12" s="1"/>
  <c r="Y9" i="12"/>
  <c r="AK9" i="12"/>
  <c r="AB10" i="12"/>
  <c r="AN10" i="12"/>
  <c r="AA13" i="12"/>
  <c r="AN13" i="12"/>
  <c r="AF14" i="12"/>
  <c r="AA18" i="12"/>
  <c r="AN18" i="12"/>
  <c r="AG19" i="12"/>
  <c r="AK24" i="12"/>
  <c r="AF25" i="12"/>
  <c r="AA26" i="12"/>
  <c r="AG28" i="12"/>
  <c r="AB29" i="12"/>
  <c r="AM30" i="12"/>
  <c r="AH31" i="12"/>
  <c r="AF32" i="12"/>
  <c r="AB33" i="12"/>
  <c r="AK36" i="12"/>
  <c r="AF52" i="12"/>
  <c r="AC59" i="12"/>
  <c r="AH68" i="12"/>
  <c r="AH73" i="12"/>
  <c r="AM78" i="12"/>
  <c r="AG87" i="12"/>
  <c r="Y98" i="12"/>
  <c r="AB103" i="12"/>
  <c r="Y110" i="12"/>
  <c r="AF142" i="12"/>
  <c r="AH284" i="12"/>
  <c r="AH280" i="12"/>
  <c r="AH276" i="12"/>
  <c r="AH272" i="12"/>
  <c r="AH268" i="12"/>
  <c r="AH264" i="12"/>
  <c r="AH260" i="12"/>
  <c r="AH301" i="12"/>
  <c r="AH296" i="12"/>
  <c r="AH282" i="12"/>
  <c r="AH278" i="12"/>
  <c r="AH274" i="12"/>
  <c r="AH270" i="12"/>
  <c r="AH300" i="12"/>
  <c r="AH266" i="12"/>
  <c r="AH255" i="12"/>
  <c r="AH251" i="12"/>
  <c r="AH247" i="12"/>
  <c r="AH243" i="12"/>
  <c r="AH239" i="12"/>
  <c r="AH235" i="12"/>
  <c r="AH231" i="12"/>
  <c r="AH227" i="12"/>
  <c r="AH273" i="12"/>
  <c r="AH283" i="12"/>
  <c r="AH275" i="12"/>
  <c r="AH265" i="12"/>
  <c r="AH263" i="12"/>
  <c r="AH267" i="12"/>
  <c r="AH269" i="12"/>
  <c r="AH262" i="12"/>
  <c r="AH258" i="12"/>
  <c r="AH240" i="12"/>
  <c r="AH237" i="12"/>
  <c r="AH226" i="12"/>
  <c r="AH222" i="12"/>
  <c r="AH218" i="12"/>
  <c r="AH214" i="12"/>
  <c r="AH210" i="12"/>
  <c r="AH206" i="12"/>
  <c r="AH202" i="12"/>
  <c r="AH198" i="12"/>
  <c r="AH194" i="12"/>
  <c r="AH190" i="12"/>
  <c r="AH186" i="12"/>
  <c r="AH182" i="12"/>
  <c r="AH254" i="12"/>
  <c r="AH246" i="12"/>
  <c r="AH229" i="12"/>
  <c r="AH253" i="12"/>
  <c r="AH252" i="12"/>
  <c r="AH250" i="12"/>
  <c r="AH256" i="12"/>
  <c r="AH277" i="12"/>
  <c r="AH249" i="12"/>
  <c r="AH242" i="12"/>
  <c r="AH281" i="12"/>
  <c r="AH257" i="12"/>
  <c r="AH248" i="12"/>
  <c r="AH245" i="12"/>
  <c r="AH261" i="12"/>
  <c r="AH238" i="12"/>
  <c r="AH244" i="12"/>
  <c r="AH241" i="12"/>
  <c r="AH232" i="12"/>
  <c r="AH230" i="12"/>
  <c r="AH228" i="12"/>
  <c r="AH279" i="12"/>
  <c r="AH271" i="12"/>
  <c r="AH259" i="12"/>
  <c r="AH234" i="12"/>
  <c r="AH219" i="12"/>
  <c r="AH191" i="12"/>
  <c r="AH223" i="12"/>
  <c r="AH212" i="12"/>
  <c r="AH205" i="12"/>
  <c r="AH181" i="12"/>
  <c r="AH213" i="12"/>
  <c r="AH211" i="12"/>
  <c r="AH208" i="12"/>
  <c r="AH178" i="12"/>
  <c r="AH174" i="12"/>
  <c r="AH170" i="12"/>
  <c r="AH166" i="12"/>
  <c r="AH162" i="12"/>
  <c r="AH158" i="12"/>
  <c r="AH215" i="12"/>
  <c r="AH207" i="12"/>
  <c r="AH204" i="12"/>
  <c r="AH192" i="12"/>
  <c r="AH187" i="12"/>
  <c r="AH179" i="12"/>
  <c r="AH175" i="12"/>
  <c r="AH171" i="12"/>
  <c r="AH221" i="12"/>
  <c r="AH225" i="12"/>
  <c r="AH216" i="12"/>
  <c r="AH217" i="12"/>
  <c r="AH203" i="12"/>
  <c r="AH200" i="12"/>
  <c r="AH185" i="12"/>
  <c r="AH180" i="12"/>
  <c r="AH176" i="12"/>
  <c r="AH172" i="12"/>
  <c r="AH168" i="12"/>
  <c r="AH195" i="12"/>
  <c r="AH236" i="12"/>
  <c r="AH199" i="12"/>
  <c r="AH197" i="12"/>
  <c r="AH169" i="12"/>
  <c r="AH167" i="12"/>
  <c r="AH163" i="12"/>
  <c r="AH161" i="12"/>
  <c r="AH159" i="12"/>
  <c r="AH156" i="12"/>
  <c r="AH152" i="12"/>
  <c r="AH148" i="12"/>
  <c r="AH144" i="12"/>
  <c r="AH140" i="12"/>
  <c r="AH136" i="12"/>
  <c r="AH132" i="12"/>
  <c r="AH128" i="12"/>
  <c r="AH124" i="12"/>
  <c r="AH220" i="12"/>
  <c r="AH233" i="12"/>
  <c r="AH196" i="12"/>
  <c r="AH224" i="12"/>
  <c r="AH201" i="12"/>
  <c r="AH165" i="12"/>
  <c r="AH160" i="12"/>
  <c r="AH154" i="12"/>
  <c r="AH150" i="12"/>
  <c r="AH146" i="12"/>
  <c r="AH142" i="12"/>
  <c r="AH164" i="12"/>
  <c r="AH209" i="12"/>
  <c r="AH177" i="12"/>
  <c r="AH155" i="12"/>
  <c r="AH151" i="12"/>
  <c r="AH147" i="12"/>
  <c r="AH143" i="12"/>
  <c r="AH139" i="12"/>
  <c r="AH135" i="12"/>
  <c r="AH149" i="12"/>
  <c r="AH189" i="12"/>
  <c r="AH145" i="12"/>
  <c r="AH122" i="12"/>
  <c r="AH118" i="12"/>
  <c r="AH114" i="12"/>
  <c r="AH110" i="12"/>
  <c r="AH106" i="12"/>
  <c r="AH102" i="12"/>
  <c r="AH98" i="12"/>
  <c r="AH94" i="12"/>
  <c r="AH90" i="12"/>
  <c r="AH86" i="12"/>
  <c r="AH82" i="12"/>
  <c r="AH78" i="12"/>
  <c r="AH74" i="12"/>
  <c r="AH70" i="12"/>
  <c r="AH188" i="12"/>
  <c r="AH134" i="12"/>
  <c r="AH131" i="12"/>
  <c r="AH123" i="12"/>
  <c r="AH141" i="12"/>
  <c r="AH120" i="12"/>
  <c r="AH116" i="12"/>
  <c r="AH112" i="12"/>
  <c r="AH108" i="12"/>
  <c r="AH104" i="12"/>
  <c r="AH100" i="12"/>
  <c r="AH96" i="12"/>
  <c r="AH92" i="12"/>
  <c r="AH88" i="12"/>
  <c r="AH193" i="12"/>
  <c r="AH184" i="12"/>
  <c r="AH153" i="12"/>
  <c r="AH173" i="12"/>
  <c r="AH157" i="12"/>
  <c r="AH130" i="12"/>
  <c r="AH129" i="12"/>
  <c r="AH127" i="12"/>
  <c r="AH111" i="12"/>
  <c r="AH71" i="12"/>
  <c r="AH138" i="12"/>
  <c r="AH133" i="12"/>
  <c r="AH91" i="12"/>
  <c r="AH76" i="12"/>
  <c r="AH183" i="12"/>
  <c r="AH121" i="12"/>
  <c r="AH109" i="12"/>
  <c r="AH66" i="12"/>
  <c r="AH62" i="12"/>
  <c r="AH58" i="12"/>
  <c r="AH54" i="12"/>
  <c r="AH50" i="12"/>
  <c r="AH46" i="12"/>
  <c r="AH42" i="12"/>
  <c r="AH38" i="12"/>
  <c r="AH34" i="12"/>
  <c r="AH30" i="12"/>
  <c r="AH26" i="12"/>
  <c r="AH22" i="12"/>
  <c r="AH18" i="12"/>
  <c r="AH14" i="12"/>
  <c r="AH126" i="12"/>
  <c r="AH97" i="12"/>
  <c r="AH95" i="12"/>
  <c r="AH72" i="12"/>
  <c r="AH67" i="12"/>
  <c r="AH63" i="12"/>
  <c r="AH59" i="12"/>
  <c r="AH55" i="12"/>
  <c r="AH51" i="12"/>
  <c r="AH47" i="12"/>
  <c r="AH137" i="12"/>
  <c r="AH117" i="12"/>
  <c r="AH105" i="12"/>
  <c r="AH99" i="12"/>
  <c r="AH89" i="12"/>
  <c r="AH84" i="12"/>
  <c r="AH75" i="12"/>
  <c r="AH115" i="12"/>
  <c r="AH103" i="12"/>
  <c r="AH79" i="12"/>
  <c r="AH77" i="12"/>
  <c r="AH64" i="12"/>
  <c r="AH60" i="12"/>
  <c r="AH56" i="12"/>
  <c r="AH52" i="12"/>
  <c r="AH48" i="12"/>
  <c r="AH44" i="12"/>
  <c r="AH40" i="12"/>
  <c r="AH36" i="12"/>
  <c r="AH32" i="12"/>
  <c r="AH28" i="12"/>
  <c r="AH24" i="12"/>
  <c r="AH87" i="12"/>
  <c r="AH125" i="12"/>
  <c r="AH65" i="12"/>
  <c r="AH61" i="12"/>
  <c r="AH57" i="12"/>
  <c r="AH53" i="12"/>
  <c r="AH49" i="12"/>
  <c r="AH45" i="12"/>
  <c r="AH41" i="12"/>
  <c r="AH37" i="12"/>
  <c r="AH33" i="12"/>
  <c r="AC10" i="12"/>
  <c r="AB13" i="12"/>
  <c r="AG14" i="12"/>
  <c r="AM15" i="12"/>
  <c r="AB18" i="12"/>
  <c r="AH19" i="12"/>
  <c r="AA20" i="12"/>
  <c r="AF22" i="12"/>
  <c r="AB23" i="12"/>
  <c r="AH25" i="12"/>
  <c r="AC26" i="12"/>
  <c r="AN27" i="12"/>
  <c r="AC29" i="12"/>
  <c r="AR29" i="12" s="1"/>
  <c r="Y30" i="12"/>
  <c r="AG32" i="12"/>
  <c r="AC33" i="12"/>
  <c r="AA34" i="12"/>
  <c r="AM37" i="12"/>
  <c r="AM38" i="12"/>
  <c r="Y44" i="12"/>
  <c r="AF50" i="12"/>
  <c r="AC57" i="12"/>
  <c r="AF66" i="12"/>
  <c r="AN73" i="12"/>
  <c r="AN81" i="12"/>
  <c r="AK84" i="12"/>
  <c r="AM94" i="12"/>
  <c r="AN117" i="12"/>
  <c r="AA133" i="12"/>
  <c r="AR20" i="12"/>
  <c r="AC23" i="12"/>
  <c r="AC34" i="12"/>
  <c r="AM36" i="12"/>
  <c r="AN37" i="12"/>
  <c r="AA41" i="12"/>
  <c r="AF42" i="12"/>
  <c r="AA48" i="12"/>
  <c r="AG50" i="12"/>
  <c r="AM52" i="12"/>
  <c r="AA64" i="12"/>
  <c r="AG66" i="12"/>
  <c r="AF76" i="12"/>
  <c r="AA79" i="12"/>
  <c r="AF91" i="12"/>
  <c r="AB133" i="12"/>
  <c r="AC144" i="12"/>
  <c r="AR144" i="12" s="1"/>
  <c r="Y281" i="12"/>
  <c r="Y277" i="12"/>
  <c r="Y273" i="12"/>
  <c r="Y269" i="12"/>
  <c r="Y265" i="12"/>
  <c r="Y261" i="12"/>
  <c r="Y298" i="12"/>
  <c r="Y293" i="12"/>
  <c r="Y283" i="12"/>
  <c r="Y279" i="12"/>
  <c r="Y275" i="12"/>
  <c r="Y271" i="12"/>
  <c r="Y300" i="12"/>
  <c r="Y297" i="12"/>
  <c r="Y282" i="12"/>
  <c r="Y263" i="12"/>
  <c r="Y256" i="12"/>
  <c r="Y252" i="12"/>
  <c r="Y248" i="12"/>
  <c r="Y244" i="12"/>
  <c r="Y240" i="12"/>
  <c r="Y236" i="12"/>
  <c r="Y232" i="12"/>
  <c r="Y228" i="12"/>
  <c r="Y284" i="12"/>
  <c r="Y278" i="12"/>
  <c r="Y270" i="12"/>
  <c r="Y262" i="12"/>
  <c r="Y260" i="12"/>
  <c r="Y266" i="12"/>
  <c r="Y264" i="12"/>
  <c r="Y276" i="12"/>
  <c r="Y272" i="12"/>
  <c r="Y258" i="12"/>
  <c r="Y245" i="12"/>
  <c r="Y242" i="12"/>
  <c r="Y296" i="12"/>
  <c r="Y227" i="12"/>
  <c r="Y223" i="12"/>
  <c r="Y219" i="12"/>
  <c r="Y215" i="12"/>
  <c r="Y211" i="12"/>
  <c r="Y207" i="12"/>
  <c r="Y203" i="12"/>
  <c r="Y199" i="12"/>
  <c r="Y195" i="12"/>
  <c r="Y191" i="12"/>
  <c r="Y187" i="12"/>
  <c r="Y183" i="12"/>
  <c r="Y259" i="12"/>
  <c r="Y235" i="12"/>
  <c r="Y267" i="12"/>
  <c r="Y241" i="12"/>
  <c r="Y247" i="12"/>
  <c r="Y301" i="12"/>
  <c r="Y237" i="12"/>
  <c r="Y234" i="12"/>
  <c r="Y255" i="12"/>
  <c r="Y274" i="12"/>
  <c r="Y268" i="12"/>
  <c r="Y254" i="12"/>
  <c r="Y253" i="12"/>
  <c r="Y251" i="12"/>
  <c r="Y243" i="12"/>
  <c r="Y280" i="12"/>
  <c r="Y250" i="12"/>
  <c r="Y246" i="12"/>
  <c r="Y239" i="12"/>
  <c r="Y233" i="12"/>
  <c r="Y231" i="12"/>
  <c r="Y230" i="12"/>
  <c r="Y257" i="12"/>
  <c r="Y222" i="12"/>
  <c r="Y217" i="12"/>
  <c r="Y210" i="12"/>
  <c r="Y198" i="12"/>
  <c r="Y192" i="12"/>
  <c r="Y226" i="12"/>
  <c r="Y218" i="12"/>
  <c r="Y200" i="12"/>
  <c r="Y182" i="12"/>
  <c r="Y179" i="12"/>
  <c r="Y175" i="12"/>
  <c r="Y171" i="12"/>
  <c r="Y167" i="12"/>
  <c r="Y163" i="12"/>
  <c r="Y159" i="12"/>
  <c r="Y209" i="12"/>
  <c r="Y180" i="12"/>
  <c r="Y176" i="12"/>
  <c r="Y172" i="12"/>
  <c r="Y229" i="12"/>
  <c r="Y212" i="12"/>
  <c r="Y197" i="12"/>
  <c r="Y193" i="12"/>
  <c r="Y188" i="12"/>
  <c r="Y220" i="12"/>
  <c r="Y213" i="12"/>
  <c r="Y202" i="12"/>
  <c r="Y224" i="12"/>
  <c r="Y214" i="12"/>
  <c r="Y208" i="12"/>
  <c r="Y205" i="12"/>
  <c r="Y177" i="12"/>
  <c r="Y173" i="12"/>
  <c r="Y169" i="12"/>
  <c r="Y165" i="12"/>
  <c r="Y249" i="12"/>
  <c r="Y186" i="12"/>
  <c r="Y225" i="12"/>
  <c r="Y216" i="12"/>
  <c r="Y204" i="12"/>
  <c r="Y201" i="12"/>
  <c r="Y196" i="12"/>
  <c r="Y194" i="12"/>
  <c r="Y189" i="12"/>
  <c r="Y184" i="12"/>
  <c r="Y221" i="12"/>
  <c r="Y185" i="12"/>
  <c r="Y157" i="12"/>
  <c r="Y153" i="12"/>
  <c r="Y149" i="12"/>
  <c r="Y145" i="12"/>
  <c r="Y141" i="12"/>
  <c r="Y137" i="12"/>
  <c r="Y133" i="12"/>
  <c r="Y129" i="12"/>
  <c r="Y125" i="12"/>
  <c r="Y160" i="12"/>
  <c r="Y164" i="12"/>
  <c r="Y162" i="12"/>
  <c r="Y170" i="12"/>
  <c r="Y168" i="12"/>
  <c r="Y155" i="12"/>
  <c r="Y151" i="12"/>
  <c r="Y147" i="12"/>
  <c r="Y143" i="12"/>
  <c r="Y181" i="12"/>
  <c r="Y161" i="12"/>
  <c r="Y238" i="12"/>
  <c r="Y190" i="12"/>
  <c r="Y174" i="12"/>
  <c r="Y166" i="12"/>
  <c r="Y156" i="12"/>
  <c r="Y152" i="12"/>
  <c r="Y148" i="12"/>
  <c r="Y144" i="12"/>
  <c r="Y140" i="12"/>
  <c r="Y136" i="12"/>
  <c r="Y206" i="12"/>
  <c r="Y134" i="12"/>
  <c r="Y142" i="12"/>
  <c r="Y131" i="12"/>
  <c r="Y119" i="12"/>
  <c r="Y115" i="12"/>
  <c r="Y111" i="12"/>
  <c r="Y107" i="12"/>
  <c r="Y103" i="12"/>
  <c r="Y99" i="12"/>
  <c r="Y95" i="12"/>
  <c r="Y91" i="12"/>
  <c r="Y87" i="12"/>
  <c r="Y83" i="12"/>
  <c r="Y79" i="12"/>
  <c r="Y75" i="12"/>
  <c r="Y71" i="12"/>
  <c r="Y139" i="12"/>
  <c r="Y138" i="12"/>
  <c r="Y123" i="12"/>
  <c r="Y154" i="12"/>
  <c r="Y130" i="12"/>
  <c r="Y128" i="12"/>
  <c r="Y146" i="12"/>
  <c r="Y124" i="12"/>
  <c r="Y121" i="12"/>
  <c r="Y117" i="12"/>
  <c r="Y113" i="12"/>
  <c r="Y109" i="12"/>
  <c r="Y105" i="12"/>
  <c r="Y101" i="12"/>
  <c r="Y97" i="12"/>
  <c r="Y93" i="12"/>
  <c r="Y89" i="12"/>
  <c r="Y150" i="12"/>
  <c r="Y178" i="12"/>
  <c r="Y127" i="12"/>
  <c r="Y120" i="12"/>
  <c r="Y108" i="12"/>
  <c r="Y100" i="12"/>
  <c r="Y82" i="12"/>
  <c r="Y88" i="12"/>
  <c r="Y84" i="12"/>
  <c r="Y72" i="12"/>
  <c r="Y118" i="12"/>
  <c r="Y106" i="12"/>
  <c r="Y94" i="12"/>
  <c r="Y67" i="12"/>
  <c r="Y63" i="12"/>
  <c r="Y59" i="12"/>
  <c r="Y55" i="12"/>
  <c r="Y51" i="12"/>
  <c r="Y47" i="12"/>
  <c r="Y43" i="12"/>
  <c r="Y39" i="12"/>
  <c r="Y35" i="12"/>
  <c r="Y31" i="12"/>
  <c r="Y27" i="12"/>
  <c r="Y23" i="12"/>
  <c r="Y19" i="12"/>
  <c r="Y15" i="12"/>
  <c r="Y158" i="12"/>
  <c r="Y135" i="12"/>
  <c r="Y92" i="12"/>
  <c r="Y81" i="12"/>
  <c r="Y64" i="12"/>
  <c r="Y60" i="12"/>
  <c r="Y56" i="12"/>
  <c r="Y52" i="12"/>
  <c r="Y48" i="12"/>
  <c r="Y114" i="12"/>
  <c r="Y102" i="12"/>
  <c r="Y73" i="12"/>
  <c r="Y68" i="12"/>
  <c r="Y86" i="12"/>
  <c r="Y126" i="12"/>
  <c r="Y112" i="12"/>
  <c r="Y76" i="12"/>
  <c r="Y65" i="12"/>
  <c r="Y61" i="12"/>
  <c r="Y57" i="12"/>
  <c r="Y53" i="12"/>
  <c r="Y49" i="12"/>
  <c r="Y45" i="12"/>
  <c r="Y41" i="12"/>
  <c r="Y37" i="12"/>
  <c r="Y33" i="12"/>
  <c r="Y29" i="12"/>
  <c r="Y25" i="12"/>
  <c r="Y21" i="12"/>
  <c r="Y132" i="12"/>
  <c r="Y74" i="12"/>
  <c r="Y69" i="12"/>
  <c r="Y66" i="12"/>
  <c r="Y62" i="12"/>
  <c r="Y58" i="12"/>
  <c r="Y54" i="12"/>
  <c r="Y50" i="12"/>
  <c r="Y46" i="12"/>
  <c r="Y42" i="12"/>
  <c r="Y38" i="12"/>
  <c r="Y34" i="12"/>
  <c r="AK281" i="12"/>
  <c r="AK277" i="12"/>
  <c r="AK273" i="12"/>
  <c r="AK269" i="12"/>
  <c r="AK265" i="12"/>
  <c r="AK261" i="12"/>
  <c r="AK298" i="12"/>
  <c r="AK293" i="12"/>
  <c r="AK283" i="12"/>
  <c r="AK279" i="12"/>
  <c r="AK275" i="12"/>
  <c r="AK271" i="12"/>
  <c r="AK300" i="12"/>
  <c r="AK297" i="12"/>
  <c r="AK301" i="12"/>
  <c r="AK274" i="12"/>
  <c r="AK268" i="12"/>
  <c r="AK259" i="12"/>
  <c r="AK256" i="12"/>
  <c r="AK252" i="12"/>
  <c r="AK248" i="12"/>
  <c r="AK244" i="12"/>
  <c r="AK240" i="12"/>
  <c r="AK236" i="12"/>
  <c r="AK232" i="12"/>
  <c r="AK228" i="12"/>
  <c r="AK276" i="12"/>
  <c r="AK267" i="12"/>
  <c r="AK270" i="12"/>
  <c r="AK280" i="12"/>
  <c r="AK262" i="12"/>
  <c r="AK260" i="12"/>
  <c r="AK258" i="12"/>
  <c r="AK284" i="12"/>
  <c r="AK246" i="12"/>
  <c r="AK278" i="12"/>
  <c r="AK255" i="12"/>
  <c r="AK254" i="12"/>
  <c r="AK253" i="12"/>
  <c r="AK251" i="12"/>
  <c r="AK233" i="12"/>
  <c r="AK231" i="12"/>
  <c r="AK223" i="12"/>
  <c r="AK219" i="12"/>
  <c r="AK215" i="12"/>
  <c r="AK211" i="12"/>
  <c r="AK207" i="12"/>
  <c r="AK203" i="12"/>
  <c r="AK199" i="12"/>
  <c r="AK195" i="12"/>
  <c r="AK191" i="12"/>
  <c r="AK187" i="12"/>
  <c r="AK183" i="12"/>
  <c r="AK250" i="12"/>
  <c r="AK249" i="12"/>
  <c r="AK239" i="12"/>
  <c r="AK227" i="12"/>
  <c r="AK282" i="12"/>
  <c r="AK245" i="12"/>
  <c r="AK242" i="12"/>
  <c r="AK272" i="12"/>
  <c r="AK263" i="12"/>
  <c r="AK257" i="12"/>
  <c r="AK235" i="12"/>
  <c r="AK266" i="12"/>
  <c r="AK241" i="12"/>
  <c r="AK238" i="12"/>
  <c r="AK230" i="12"/>
  <c r="AK247" i="12"/>
  <c r="AK264" i="12"/>
  <c r="AK237" i="12"/>
  <c r="AK234" i="12"/>
  <c r="AK243" i="12"/>
  <c r="AK229" i="12"/>
  <c r="AK189" i="12"/>
  <c r="AK184" i="12"/>
  <c r="AK213" i="12"/>
  <c r="AK196" i="12"/>
  <c r="AK194" i="12"/>
  <c r="AK220" i="12"/>
  <c r="AK214" i="12"/>
  <c r="AK204" i="12"/>
  <c r="AK201" i="12"/>
  <c r="AK192" i="12"/>
  <c r="AK179" i="12"/>
  <c r="AK175" i="12"/>
  <c r="AK171" i="12"/>
  <c r="AK167" i="12"/>
  <c r="AK163" i="12"/>
  <c r="AK159" i="12"/>
  <c r="AK221" i="12"/>
  <c r="AK216" i="12"/>
  <c r="AK200" i="12"/>
  <c r="AK190" i="12"/>
  <c r="AK185" i="12"/>
  <c r="AK180" i="12"/>
  <c r="AK176" i="12"/>
  <c r="AK172" i="12"/>
  <c r="AK225" i="12"/>
  <c r="AK217" i="12"/>
  <c r="AK206" i="12"/>
  <c r="AK193" i="12"/>
  <c r="AK188" i="12"/>
  <c r="AK222" i="12"/>
  <c r="AK218" i="12"/>
  <c r="AK209" i="12"/>
  <c r="AK197" i="12"/>
  <c r="AK177" i="12"/>
  <c r="AK173" i="12"/>
  <c r="AK169" i="12"/>
  <c r="AK165" i="12"/>
  <c r="AK212" i="12"/>
  <c r="AK208" i="12"/>
  <c r="AK205" i="12"/>
  <c r="AK226" i="12"/>
  <c r="AK202" i="12"/>
  <c r="AK157" i="12"/>
  <c r="AK153" i="12"/>
  <c r="AK149" i="12"/>
  <c r="AK145" i="12"/>
  <c r="AK141" i="12"/>
  <c r="AK137" i="12"/>
  <c r="AK133" i="12"/>
  <c r="AK129" i="12"/>
  <c r="AK125" i="12"/>
  <c r="AK166" i="12"/>
  <c r="AK186" i="12"/>
  <c r="AK181" i="12"/>
  <c r="AK160" i="12"/>
  <c r="AK210" i="12"/>
  <c r="AK158" i="12"/>
  <c r="AK155" i="12"/>
  <c r="AK151" i="12"/>
  <c r="AK147" i="12"/>
  <c r="AK143" i="12"/>
  <c r="AK178" i="12"/>
  <c r="AK161" i="12"/>
  <c r="AK156" i="12"/>
  <c r="AK152" i="12"/>
  <c r="AK148" i="12"/>
  <c r="AK144" i="12"/>
  <c r="AK140" i="12"/>
  <c r="AK136" i="12"/>
  <c r="AK182" i="12"/>
  <c r="AK162" i="12"/>
  <c r="AK132" i="12"/>
  <c r="AK168" i="12"/>
  <c r="AK146" i="12"/>
  <c r="AK135" i="12"/>
  <c r="AK127" i="12"/>
  <c r="AK119" i="12"/>
  <c r="AK115" i="12"/>
  <c r="AK111" i="12"/>
  <c r="AK107" i="12"/>
  <c r="AK103" i="12"/>
  <c r="AK99" i="12"/>
  <c r="AK95" i="12"/>
  <c r="AK91" i="12"/>
  <c r="AK87" i="12"/>
  <c r="AK83" i="12"/>
  <c r="AK79" i="12"/>
  <c r="AK75" i="12"/>
  <c r="AK71" i="12"/>
  <c r="AK67" i="12"/>
  <c r="AK154" i="12"/>
  <c r="AK224" i="12"/>
  <c r="AK138" i="12"/>
  <c r="AK126" i="12"/>
  <c r="AK170" i="12"/>
  <c r="AK142" i="12"/>
  <c r="AK139" i="12"/>
  <c r="AK121" i="12"/>
  <c r="AK117" i="12"/>
  <c r="AK113" i="12"/>
  <c r="AK109" i="12"/>
  <c r="AK105" i="12"/>
  <c r="AK101" i="12"/>
  <c r="AK97" i="12"/>
  <c r="AK93" i="12"/>
  <c r="AK89" i="12"/>
  <c r="AK174" i="12"/>
  <c r="AK130" i="12"/>
  <c r="AK128" i="12"/>
  <c r="AK124" i="12"/>
  <c r="AK116" i="12"/>
  <c r="AK104" i="12"/>
  <c r="AK80" i="12"/>
  <c r="AK78" i="12"/>
  <c r="AK74" i="12"/>
  <c r="AK69" i="12"/>
  <c r="AK85" i="12"/>
  <c r="AK114" i="12"/>
  <c r="AK102" i="12"/>
  <c r="AK90" i="12"/>
  <c r="AK82" i="12"/>
  <c r="AK72" i="12"/>
  <c r="AK63" i="12"/>
  <c r="AK59" i="12"/>
  <c r="AK55" i="12"/>
  <c r="AK51" i="12"/>
  <c r="AK47" i="12"/>
  <c r="AK43" i="12"/>
  <c r="AK39" i="12"/>
  <c r="AK35" i="12"/>
  <c r="AK31" i="12"/>
  <c r="AK27" i="12"/>
  <c r="AK23" i="12"/>
  <c r="AK19" i="12"/>
  <c r="AK15" i="12"/>
  <c r="AK88" i="12"/>
  <c r="AK77" i="12"/>
  <c r="AK70" i="12"/>
  <c r="AK64" i="12"/>
  <c r="AK60" i="12"/>
  <c r="AK56" i="12"/>
  <c r="AK52" i="12"/>
  <c r="AK48" i="12"/>
  <c r="AK122" i="12"/>
  <c r="AK110" i="12"/>
  <c r="AK100" i="12"/>
  <c r="AK94" i="12"/>
  <c r="AK198" i="12"/>
  <c r="AK164" i="12"/>
  <c r="AK134" i="12"/>
  <c r="AK81" i="12"/>
  <c r="AK73" i="12"/>
  <c r="AK68" i="12"/>
  <c r="AK150" i="12"/>
  <c r="AK120" i="12"/>
  <c r="AK108" i="12"/>
  <c r="AK65" i="12"/>
  <c r="AK61" i="12"/>
  <c r="AK57" i="12"/>
  <c r="AK53" i="12"/>
  <c r="AK49" i="12"/>
  <c r="AK45" i="12"/>
  <c r="AK41" i="12"/>
  <c r="AK37" i="12"/>
  <c r="AK33" i="12"/>
  <c r="AK29" i="12"/>
  <c r="AK25" i="12"/>
  <c r="AK21" i="12"/>
  <c r="AK92" i="12"/>
  <c r="AK131" i="12"/>
  <c r="AK123" i="12"/>
  <c r="AK66" i="12"/>
  <c r="AK62" i="12"/>
  <c r="AK58" i="12"/>
  <c r="AK54" i="12"/>
  <c r="AK50" i="12"/>
  <c r="AK46" i="12"/>
  <c r="AK42" i="12"/>
  <c r="AK38" i="12"/>
  <c r="AK34" i="12"/>
  <c r="AG7" i="12"/>
  <c r="AC9" i="12"/>
  <c r="AF10" i="12"/>
  <c r="AM12" i="12"/>
  <c r="AF13" i="12"/>
  <c r="AK14" i="12"/>
  <c r="AC15" i="12"/>
  <c r="AH16" i="12"/>
  <c r="AM17" i="12"/>
  <c r="AF20" i="12"/>
  <c r="AK22" i="12"/>
  <c r="AF23" i="12"/>
  <c r="AF26" i="12"/>
  <c r="AB27" i="12"/>
  <c r="AH29" i="12"/>
  <c r="AC30" i="12"/>
  <c r="AK32" i="12"/>
  <c r="AC35" i="12"/>
  <c r="Y36" i="12"/>
  <c r="AC41" i="12"/>
  <c r="AF44" i="12"/>
  <c r="AF46" i="12"/>
  <c r="AC53" i="12"/>
  <c r="AR53" i="12" s="1"/>
  <c r="AF62" i="12"/>
  <c r="AG69" i="12"/>
  <c r="AF74" i="12"/>
  <c r="AN79" i="12"/>
  <c r="AH85" i="12"/>
  <c r="AM99" i="12"/>
  <c r="AN105" i="12"/>
  <c r="AK112" i="12"/>
  <c r="AH119" i="12"/>
  <c r="AG135" i="12"/>
  <c r="AM147" i="12"/>
  <c r="AC299" i="12"/>
  <c r="AA282" i="12"/>
  <c r="AA278" i="12"/>
  <c r="AA274" i="12"/>
  <c r="AA270" i="12"/>
  <c r="AA266" i="12"/>
  <c r="AA262" i="12"/>
  <c r="AA283" i="12"/>
  <c r="AA279" i="12"/>
  <c r="AA300" i="12"/>
  <c r="AA295" i="12"/>
  <c r="AA284" i="12"/>
  <c r="AA280" i="12"/>
  <c r="AA299" i="12"/>
  <c r="AA281" i="12"/>
  <c r="AA277" i="12"/>
  <c r="AA267" i="12"/>
  <c r="AA265" i="12"/>
  <c r="AA257" i="12"/>
  <c r="AA253" i="12"/>
  <c r="AA249" i="12"/>
  <c r="AA245" i="12"/>
  <c r="AA241" i="12"/>
  <c r="AA237" i="12"/>
  <c r="AA233" i="12"/>
  <c r="AA269" i="12"/>
  <c r="AA258" i="12"/>
  <c r="AA254" i="12"/>
  <c r="AA250" i="12"/>
  <c r="AA264" i="12"/>
  <c r="AA275" i="12"/>
  <c r="AA273" i="12"/>
  <c r="AA268" i="12"/>
  <c r="AA255" i="12"/>
  <c r="AA251" i="12"/>
  <c r="AA247" i="12"/>
  <c r="AA243" i="12"/>
  <c r="AA239" i="12"/>
  <c r="AA235" i="12"/>
  <c r="AA272" i="12"/>
  <c r="AA271" i="12"/>
  <c r="AA263" i="12"/>
  <c r="AA261" i="12"/>
  <c r="AA256" i="12"/>
  <c r="AA248" i="12"/>
  <c r="AA259" i="12"/>
  <c r="AA238" i="12"/>
  <c r="AA230" i="12"/>
  <c r="AA224" i="12"/>
  <c r="AA220" i="12"/>
  <c r="AA216" i="12"/>
  <c r="AA212" i="12"/>
  <c r="AA208" i="12"/>
  <c r="AA204" i="12"/>
  <c r="AA200" i="12"/>
  <c r="AA196" i="12"/>
  <c r="AA244" i="12"/>
  <c r="AA225" i="12"/>
  <c r="AA221" i="12"/>
  <c r="AA260" i="12"/>
  <c r="AA240" i="12"/>
  <c r="AA298" i="12"/>
  <c r="AA252" i="12"/>
  <c r="AA246" i="12"/>
  <c r="AA229" i="12"/>
  <c r="AA226" i="12"/>
  <c r="AA222" i="12"/>
  <c r="AA218" i="12"/>
  <c r="AA214" i="12"/>
  <c r="AA210" i="12"/>
  <c r="AA206" i="12"/>
  <c r="AA202" i="12"/>
  <c r="AA236" i="12"/>
  <c r="AA231" i="12"/>
  <c r="AA276" i="12"/>
  <c r="AA227" i="12"/>
  <c r="AA223" i="12"/>
  <c r="AA219" i="12"/>
  <c r="AA215" i="12"/>
  <c r="AA234" i="12"/>
  <c r="AA232" i="12"/>
  <c r="AA228" i="12"/>
  <c r="AA217" i="12"/>
  <c r="AA187" i="12"/>
  <c r="AA182" i="12"/>
  <c r="AA179" i="12"/>
  <c r="AA175" i="12"/>
  <c r="AA171" i="12"/>
  <c r="AA167" i="12"/>
  <c r="AA163" i="12"/>
  <c r="AA203" i="12"/>
  <c r="AA190" i="12"/>
  <c r="AA185" i="12"/>
  <c r="AA183" i="12"/>
  <c r="AA242" i="12"/>
  <c r="AA213" i="12"/>
  <c r="AA205" i="12"/>
  <c r="AA199" i="12"/>
  <c r="AA191" i="12"/>
  <c r="AA186" i="12"/>
  <c r="AA181" i="12"/>
  <c r="AA211" i="12"/>
  <c r="AA201" i="12"/>
  <c r="AA194" i="12"/>
  <c r="AA189" i="12"/>
  <c r="AA184" i="12"/>
  <c r="AA207" i="12"/>
  <c r="AA198" i="12"/>
  <c r="AA192" i="12"/>
  <c r="AA177" i="12"/>
  <c r="AA164" i="12"/>
  <c r="AA162" i="12"/>
  <c r="AA178" i="12"/>
  <c r="AA154" i="12"/>
  <c r="AA150" i="12"/>
  <c r="AA146" i="12"/>
  <c r="AA142" i="12"/>
  <c r="AA138" i="12"/>
  <c r="AA134" i="12"/>
  <c r="AA130" i="12"/>
  <c r="AA126" i="12"/>
  <c r="AA158" i="12"/>
  <c r="AA193" i="12"/>
  <c r="AA188" i="12"/>
  <c r="AA161" i="12"/>
  <c r="AA173" i="12"/>
  <c r="AA174" i="12"/>
  <c r="AA166" i="12"/>
  <c r="AA159" i="12"/>
  <c r="AA156" i="12"/>
  <c r="AA152" i="12"/>
  <c r="AA148" i="12"/>
  <c r="AA144" i="12"/>
  <c r="AA140" i="12"/>
  <c r="AA195" i="12"/>
  <c r="AA165" i="12"/>
  <c r="AA197" i="12"/>
  <c r="AA160" i="12"/>
  <c r="AA169" i="12"/>
  <c r="AA155" i="12"/>
  <c r="AA141" i="12"/>
  <c r="AA139" i="12"/>
  <c r="AA123" i="12"/>
  <c r="AA157" i="12"/>
  <c r="AA151" i="12"/>
  <c r="AA168" i="12"/>
  <c r="AA143" i="12"/>
  <c r="AA120" i="12"/>
  <c r="AA116" i="12"/>
  <c r="AA112" i="12"/>
  <c r="AA108" i="12"/>
  <c r="AA104" i="12"/>
  <c r="AA100" i="12"/>
  <c r="AA96" i="12"/>
  <c r="AA92" i="12"/>
  <c r="AA88" i="12"/>
  <c r="AA84" i="12"/>
  <c r="AA80" i="12"/>
  <c r="AA76" i="12"/>
  <c r="AA145" i="12"/>
  <c r="AA124" i="12"/>
  <c r="AA121" i="12"/>
  <c r="AA117" i="12"/>
  <c r="AA113" i="12"/>
  <c r="AA109" i="12"/>
  <c r="AA105" i="12"/>
  <c r="AA180" i="12"/>
  <c r="AA136" i="12"/>
  <c r="AA135" i="12"/>
  <c r="AA132" i="12"/>
  <c r="AA170" i="12"/>
  <c r="AA122" i="12"/>
  <c r="AA118" i="12"/>
  <c r="AA114" i="12"/>
  <c r="AA110" i="12"/>
  <c r="AA106" i="12"/>
  <c r="AA102" i="12"/>
  <c r="AA98" i="12"/>
  <c r="AA153" i="12"/>
  <c r="AA131" i="12"/>
  <c r="AA129" i="12"/>
  <c r="AA119" i="12"/>
  <c r="AA115" i="12"/>
  <c r="AA111" i="12"/>
  <c r="AA107" i="12"/>
  <c r="AA103" i="12"/>
  <c r="AA149" i="12"/>
  <c r="AA94" i="12"/>
  <c r="AA67" i="12"/>
  <c r="AA63" i="12"/>
  <c r="AA59" i="12"/>
  <c r="AA55" i="12"/>
  <c r="AA51" i="12"/>
  <c r="AA47" i="12"/>
  <c r="AA43" i="12"/>
  <c r="AA39" i="12"/>
  <c r="AA35" i="12"/>
  <c r="AA31" i="12"/>
  <c r="AA27" i="12"/>
  <c r="AA23" i="12"/>
  <c r="AA19" i="12"/>
  <c r="AA127" i="12"/>
  <c r="AA101" i="12"/>
  <c r="AA77" i="12"/>
  <c r="AA125" i="12"/>
  <c r="AA93" i="12"/>
  <c r="AA75" i="12"/>
  <c r="AA70" i="12"/>
  <c r="AA147" i="12"/>
  <c r="AA86" i="12"/>
  <c r="AA83" i="12"/>
  <c r="AA65" i="12"/>
  <c r="AA61" i="12"/>
  <c r="AA57" i="12"/>
  <c r="AA53" i="12"/>
  <c r="AA49" i="12"/>
  <c r="AA45" i="12"/>
  <c r="AA91" i="12"/>
  <c r="AA71" i="12"/>
  <c r="AA176" i="12"/>
  <c r="AA137" i="12"/>
  <c r="AA128" i="12"/>
  <c r="AA90" i="12"/>
  <c r="AA85" i="12"/>
  <c r="AA78" i="12"/>
  <c r="AA97" i="12"/>
  <c r="AA74" i="12"/>
  <c r="AA69" i="12"/>
  <c r="AA66" i="12"/>
  <c r="AA62" i="12"/>
  <c r="AA58" i="12"/>
  <c r="AA54" i="12"/>
  <c r="AA50" i="12"/>
  <c r="AA46" i="12"/>
  <c r="AA42" i="12"/>
  <c r="AA172" i="12"/>
  <c r="AA95" i="12"/>
  <c r="AA72" i="12"/>
  <c r="AM282" i="12"/>
  <c r="AM278" i="12"/>
  <c r="AM274" i="12"/>
  <c r="AM270" i="12"/>
  <c r="AM266" i="12"/>
  <c r="AM262" i="12"/>
  <c r="AM283" i="12"/>
  <c r="AM279" i="12"/>
  <c r="AM300" i="12"/>
  <c r="AM295" i="12"/>
  <c r="AM284" i="12"/>
  <c r="AM280" i="12"/>
  <c r="AM299" i="12"/>
  <c r="AM281" i="12"/>
  <c r="AM277" i="12"/>
  <c r="AM272" i="12"/>
  <c r="AM263" i="12"/>
  <c r="AM261" i="12"/>
  <c r="AM275" i="12"/>
  <c r="AM257" i="12"/>
  <c r="AM253" i="12"/>
  <c r="AM249" i="12"/>
  <c r="AM245" i="12"/>
  <c r="AM241" i="12"/>
  <c r="AM237" i="12"/>
  <c r="AM233" i="12"/>
  <c r="AM229" i="12"/>
  <c r="AM254" i="12"/>
  <c r="AM250" i="12"/>
  <c r="AM260" i="12"/>
  <c r="AM269" i="12"/>
  <c r="AM264" i="12"/>
  <c r="AM255" i="12"/>
  <c r="AM251" i="12"/>
  <c r="AM247" i="12"/>
  <c r="AM243" i="12"/>
  <c r="AM239" i="12"/>
  <c r="AM235" i="12"/>
  <c r="AM268" i="12"/>
  <c r="AM259" i="12"/>
  <c r="AM256" i="12"/>
  <c r="AM252" i="12"/>
  <c r="AM236" i="12"/>
  <c r="AM227" i="12"/>
  <c r="AM265" i="12"/>
  <c r="AM242" i="12"/>
  <c r="AM224" i="12"/>
  <c r="AM220" i="12"/>
  <c r="AM216" i="12"/>
  <c r="AM212" i="12"/>
  <c r="AM208" i="12"/>
  <c r="AM204" i="12"/>
  <c r="AM200" i="12"/>
  <c r="AM196" i="12"/>
  <c r="AM248" i="12"/>
  <c r="AM258" i="12"/>
  <c r="AM228" i="12"/>
  <c r="AM225" i="12"/>
  <c r="AM221" i="12"/>
  <c r="AM244" i="12"/>
  <c r="AM232" i="12"/>
  <c r="AM226" i="12"/>
  <c r="AM222" i="12"/>
  <c r="AM218" i="12"/>
  <c r="AM214" i="12"/>
  <c r="AM210" i="12"/>
  <c r="AM206" i="12"/>
  <c r="AM202" i="12"/>
  <c r="AM276" i="12"/>
  <c r="AM271" i="12"/>
  <c r="AM240" i="12"/>
  <c r="AM231" i="12"/>
  <c r="AM223" i="12"/>
  <c r="AM219" i="12"/>
  <c r="AM215" i="12"/>
  <c r="AM246" i="12"/>
  <c r="AM213" i="12"/>
  <c r="AM201" i="12"/>
  <c r="AM192" i="12"/>
  <c r="AM179" i="12"/>
  <c r="AM175" i="12"/>
  <c r="AM171" i="12"/>
  <c r="AM167" i="12"/>
  <c r="AM163" i="12"/>
  <c r="AM198" i="12"/>
  <c r="AM187" i="12"/>
  <c r="AM182" i="12"/>
  <c r="AM238" i="12"/>
  <c r="AM207" i="12"/>
  <c r="AM203" i="12"/>
  <c r="AM193" i="12"/>
  <c r="AM188" i="12"/>
  <c r="AM267" i="12"/>
  <c r="AM217" i="12"/>
  <c r="AM209" i="12"/>
  <c r="AM197" i="12"/>
  <c r="AM195" i="12"/>
  <c r="AM230" i="12"/>
  <c r="AM199" i="12"/>
  <c r="AM191" i="12"/>
  <c r="AM186" i="12"/>
  <c r="AM181" i="12"/>
  <c r="AM234" i="12"/>
  <c r="AM205" i="12"/>
  <c r="AM211" i="12"/>
  <c r="AM194" i="12"/>
  <c r="AM173" i="12"/>
  <c r="AM160" i="12"/>
  <c r="AM174" i="12"/>
  <c r="AM165" i="12"/>
  <c r="AM154" i="12"/>
  <c r="AM150" i="12"/>
  <c r="AM146" i="12"/>
  <c r="AM142" i="12"/>
  <c r="AM138" i="12"/>
  <c r="AM134" i="12"/>
  <c r="AM130" i="12"/>
  <c r="AM126" i="12"/>
  <c r="AM184" i="12"/>
  <c r="AM164" i="12"/>
  <c r="AM162" i="12"/>
  <c r="AM177" i="12"/>
  <c r="AM185" i="12"/>
  <c r="AM178" i="12"/>
  <c r="AM161" i="12"/>
  <c r="AM156" i="12"/>
  <c r="AM152" i="12"/>
  <c r="AM148" i="12"/>
  <c r="AM144" i="12"/>
  <c r="AM140" i="12"/>
  <c r="AM170" i="12"/>
  <c r="AM168" i="12"/>
  <c r="AM159" i="12"/>
  <c r="AM189" i="12"/>
  <c r="AM183" i="12"/>
  <c r="AM169" i="12"/>
  <c r="AM166" i="12"/>
  <c r="AM190" i="12"/>
  <c r="AM172" i="12"/>
  <c r="AM131" i="12"/>
  <c r="AM129" i="12"/>
  <c r="AM123" i="12"/>
  <c r="AM120" i="12"/>
  <c r="AM116" i="12"/>
  <c r="AM112" i="12"/>
  <c r="AM108" i="12"/>
  <c r="AM104" i="12"/>
  <c r="AM100" i="12"/>
  <c r="AM96" i="12"/>
  <c r="AM92" i="12"/>
  <c r="AM88" i="12"/>
  <c r="AM84" i="12"/>
  <c r="AM80" i="12"/>
  <c r="AM76" i="12"/>
  <c r="AM158" i="12"/>
  <c r="AM141" i="12"/>
  <c r="AM139" i="12"/>
  <c r="AM121" i="12"/>
  <c r="AM117" i="12"/>
  <c r="AM113" i="12"/>
  <c r="AM109" i="12"/>
  <c r="AM105" i="12"/>
  <c r="AM101" i="12"/>
  <c r="AM128" i="12"/>
  <c r="AM124" i="12"/>
  <c r="AM153" i="12"/>
  <c r="AM133" i="12"/>
  <c r="AM143" i="12"/>
  <c r="AM137" i="12"/>
  <c r="AM122" i="12"/>
  <c r="AM118" i="12"/>
  <c r="AM114" i="12"/>
  <c r="AM110" i="12"/>
  <c r="AM106" i="12"/>
  <c r="AM102" i="12"/>
  <c r="AM98" i="12"/>
  <c r="AM149" i="12"/>
  <c r="AM145" i="12"/>
  <c r="AM135" i="12"/>
  <c r="AM127" i="12"/>
  <c r="AM125" i="12"/>
  <c r="AM119" i="12"/>
  <c r="AM115" i="12"/>
  <c r="AM111" i="12"/>
  <c r="AM107" i="12"/>
  <c r="AM103" i="12"/>
  <c r="AM90" i="12"/>
  <c r="AM82" i="12"/>
  <c r="AM72" i="12"/>
  <c r="AM63" i="12"/>
  <c r="AM59" i="12"/>
  <c r="AM55" i="12"/>
  <c r="AM51" i="12"/>
  <c r="AM47" i="12"/>
  <c r="AM43" i="12"/>
  <c r="AM39" i="12"/>
  <c r="AM35" i="12"/>
  <c r="AM31" i="12"/>
  <c r="AM27" i="12"/>
  <c r="AM23" i="12"/>
  <c r="AM19" i="12"/>
  <c r="AM67" i="12"/>
  <c r="AM97" i="12"/>
  <c r="AM89" i="12"/>
  <c r="AM151" i="12"/>
  <c r="AM81" i="12"/>
  <c r="AM79" i="12"/>
  <c r="AM73" i="12"/>
  <c r="AM68" i="12"/>
  <c r="AM157" i="12"/>
  <c r="AM132" i="12"/>
  <c r="AM93" i="12"/>
  <c r="AM65" i="12"/>
  <c r="AM61" i="12"/>
  <c r="AM57" i="12"/>
  <c r="AM53" i="12"/>
  <c r="AM49" i="12"/>
  <c r="AM45" i="12"/>
  <c r="AM176" i="12"/>
  <c r="AM87" i="12"/>
  <c r="AM86" i="12"/>
  <c r="AM83" i="12"/>
  <c r="AM71" i="12"/>
  <c r="AM155" i="12"/>
  <c r="AM66" i="12"/>
  <c r="AM62" i="12"/>
  <c r="AM58" i="12"/>
  <c r="AM54" i="12"/>
  <c r="AM50" i="12"/>
  <c r="AM46" i="12"/>
  <c r="AM42" i="12"/>
  <c r="AM91" i="12"/>
  <c r="AM85" i="12"/>
  <c r="AB8" i="12"/>
  <c r="AN8" i="12"/>
  <c r="AH10" i="12"/>
  <c r="Y11" i="12"/>
  <c r="AK11" i="12"/>
  <c r="AC12" i="12"/>
  <c r="AR12" i="12" s="1"/>
  <c r="AH13" i="12"/>
  <c r="AM14" i="12"/>
  <c r="AB17" i="12"/>
  <c r="AG18" i="12"/>
  <c r="AH20" i="12"/>
  <c r="AM22" i="12"/>
  <c r="AH23" i="12"/>
  <c r="AC24" i="12"/>
  <c r="AR24" i="12" s="1"/>
  <c r="AN25" i="12"/>
  <c r="Y28" i="12"/>
  <c r="AM32" i="12"/>
  <c r="AG34" i="12"/>
  <c r="AF35" i="12"/>
  <c r="AA36" i="12"/>
  <c r="AA37" i="12"/>
  <c r="AA38" i="12"/>
  <c r="AC39" i="12"/>
  <c r="AR39" i="12" s="1"/>
  <c r="AF40" i="12"/>
  <c r="AC51" i="12"/>
  <c r="AR51" i="12" s="1"/>
  <c r="AF60" i="12"/>
  <c r="AC67" i="12"/>
  <c r="AM69" i="12"/>
  <c r="AC72" i="12"/>
  <c r="AR72" i="12" s="1"/>
  <c r="AM74" i="12"/>
  <c r="AF77" i="12"/>
  <c r="Y80" i="12"/>
  <c r="AN85" i="12"/>
  <c r="AA89" i="12"/>
  <c r="Y96" i="12"/>
  <c r="AK106" i="12"/>
  <c r="AH113" i="12"/>
  <c r="AM136" i="12"/>
  <c r="AB282" i="12"/>
  <c r="AB278" i="12"/>
  <c r="AB274" i="12"/>
  <c r="AB270" i="12"/>
  <c r="AB266" i="12"/>
  <c r="AB262" i="12"/>
  <c r="AB258" i="12"/>
  <c r="AB295" i="12"/>
  <c r="AB284" i="12"/>
  <c r="AB280" i="12"/>
  <c r="AB276" i="12"/>
  <c r="AB272" i="12"/>
  <c r="AB268" i="12"/>
  <c r="AB297" i="12"/>
  <c r="AB257" i="12"/>
  <c r="AB253" i="12"/>
  <c r="AB249" i="12"/>
  <c r="AB245" i="12"/>
  <c r="AB241" i="12"/>
  <c r="AB237" i="12"/>
  <c r="AB233" i="12"/>
  <c r="AB229" i="12"/>
  <c r="AB281" i="12"/>
  <c r="AB264" i="12"/>
  <c r="AB279" i="12"/>
  <c r="AB259" i="12"/>
  <c r="AB277" i="12"/>
  <c r="AB271" i="12"/>
  <c r="AB238" i="12"/>
  <c r="AB235" i="12"/>
  <c r="AB273" i="12"/>
  <c r="AB269" i="12"/>
  <c r="AB230" i="12"/>
  <c r="AB224" i="12"/>
  <c r="AB220" i="12"/>
  <c r="AB216" i="12"/>
  <c r="AB212" i="12"/>
  <c r="AB208" i="12"/>
  <c r="AB204" i="12"/>
  <c r="AB200" i="12"/>
  <c r="AB196" i="12"/>
  <c r="AB192" i="12"/>
  <c r="AB188" i="12"/>
  <c r="AB184" i="12"/>
  <c r="AB283" i="12"/>
  <c r="AB267" i="12"/>
  <c r="AB244" i="12"/>
  <c r="AB275" i="12"/>
  <c r="AB247" i="12"/>
  <c r="AB265" i="12"/>
  <c r="AB260" i="12"/>
  <c r="AB240" i="12"/>
  <c r="AB298" i="12"/>
  <c r="AB255" i="12"/>
  <c r="AB254" i="12"/>
  <c r="AB252" i="12"/>
  <c r="AB246" i="12"/>
  <c r="AB243" i="12"/>
  <c r="AB263" i="12"/>
  <c r="AB256" i="12"/>
  <c r="AB251" i="12"/>
  <c r="AB250" i="12"/>
  <c r="AB236" i="12"/>
  <c r="AB231" i="12"/>
  <c r="AB299" i="12"/>
  <c r="AB242" i="12"/>
  <c r="AB239" i="12"/>
  <c r="AB248" i="12"/>
  <c r="AB222" i="12"/>
  <c r="AB226" i="12"/>
  <c r="AB218" i="12"/>
  <c r="AB203" i="12"/>
  <c r="AB190" i="12"/>
  <c r="AB185" i="12"/>
  <c r="AB219" i="12"/>
  <c r="AB209" i="12"/>
  <c r="AB206" i="12"/>
  <c r="AB180" i="12"/>
  <c r="AB176" i="12"/>
  <c r="AB172" i="12"/>
  <c r="AB168" i="12"/>
  <c r="AB164" i="12"/>
  <c r="AB160" i="12"/>
  <c r="AB213" i="12"/>
  <c r="AB205" i="12"/>
  <c r="AB202" i="12"/>
  <c r="AB199" i="12"/>
  <c r="AB177" i="12"/>
  <c r="AB173" i="12"/>
  <c r="AB227" i="12"/>
  <c r="AB191" i="12"/>
  <c r="AB214" i="12"/>
  <c r="AB211" i="12"/>
  <c r="AB215" i="12"/>
  <c r="AB201" i="12"/>
  <c r="AB194" i="12"/>
  <c r="AB189" i="12"/>
  <c r="AB178" i="12"/>
  <c r="AB174" i="12"/>
  <c r="AB170" i="12"/>
  <c r="AB166" i="12"/>
  <c r="AB221" i="12"/>
  <c r="AB234" i="12"/>
  <c r="AB232" i="12"/>
  <c r="AB228" i="12"/>
  <c r="AB217" i="12"/>
  <c r="AB210" i="12"/>
  <c r="AB187" i="12"/>
  <c r="AB261" i="12"/>
  <c r="AB183" i="12"/>
  <c r="AB154" i="12"/>
  <c r="AB150" i="12"/>
  <c r="AB146" i="12"/>
  <c r="AB142" i="12"/>
  <c r="AB138" i="12"/>
  <c r="AB134" i="12"/>
  <c r="AB130" i="12"/>
  <c r="AB126" i="12"/>
  <c r="AB158" i="12"/>
  <c r="AB186" i="12"/>
  <c r="AB167" i="12"/>
  <c r="AB207" i="12"/>
  <c r="AB198" i="12"/>
  <c r="AB181" i="12"/>
  <c r="AB163" i="12"/>
  <c r="AB159" i="12"/>
  <c r="AB156" i="12"/>
  <c r="AB152" i="12"/>
  <c r="AB148" i="12"/>
  <c r="AB144" i="12"/>
  <c r="AB223" i="12"/>
  <c r="AB195" i="12"/>
  <c r="AB165" i="12"/>
  <c r="AB182" i="12"/>
  <c r="AB175" i="12"/>
  <c r="AB157" i="12"/>
  <c r="AB153" i="12"/>
  <c r="AB149" i="12"/>
  <c r="AB145" i="12"/>
  <c r="AB141" i="12"/>
  <c r="AB137" i="12"/>
  <c r="AB162" i="12"/>
  <c r="AB151" i="12"/>
  <c r="AB140" i="12"/>
  <c r="AB143" i="12"/>
  <c r="AB120" i="12"/>
  <c r="AB116" i="12"/>
  <c r="AB112" i="12"/>
  <c r="AB108" i="12"/>
  <c r="AB104" i="12"/>
  <c r="AB100" i="12"/>
  <c r="AB96" i="12"/>
  <c r="AB92" i="12"/>
  <c r="AB88" i="12"/>
  <c r="AB84" i="12"/>
  <c r="AB80" i="12"/>
  <c r="AB76" i="12"/>
  <c r="AB72" i="12"/>
  <c r="AB68" i="12"/>
  <c r="AB225" i="12"/>
  <c r="AB171" i="12"/>
  <c r="AB136" i="12"/>
  <c r="AB161" i="12"/>
  <c r="AB135" i="12"/>
  <c r="AB132" i="12"/>
  <c r="AB122" i="12"/>
  <c r="AB118" i="12"/>
  <c r="AB114" i="12"/>
  <c r="AB110" i="12"/>
  <c r="AB106" i="12"/>
  <c r="AB102" i="12"/>
  <c r="AB98" i="12"/>
  <c r="AB94" i="12"/>
  <c r="AB90" i="12"/>
  <c r="AB179" i="12"/>
  <c r="AB147" i="12"/>
  <c r="AB127" i="12"/>
  <c r="AB169" i="12"/>
  <c r="AB155" i="12"/>
  <c r="AB139" i="12"/>
  <c r="AB123" i="12"/>
  <c r="AB113" i="12"/>
  <c r="AB101" i="12"/>
  <c r="AB77" i="12"/>
  <c r="AB125" i="12"/>
  <c r="AB93" i="12"/>
  <c r="AB75" i="12"/>
  <c r="AB70" i="12"/>
  <c r="AB131" i="12"/>
  <c r="AB129" i="12"/>
  <c r="AB111" i="12"/>
  <c r="AB87" i="12"/>
  <c r="AB81" i="12"/>
  <c r="AB79" i="12"/>
  <c r="AB64" i="12"/>
  <c r="AB60" i="12"/>
  <c r="AB56" i="12"/>
  <c r="AB52" i="12"/>
  <c r="AB48" i="12"/>
  <c r="AB44" i="12"/>
  <c r="AB40" i="12"/>
  <c r="AB36" i="12"/>
  <c r="AB32" i="12"/>
  <c r="AB28" i="12"/>
  <c r="AB24" i="12"/>
  <c r="AB20" i="12"/>
  <c r="AB16" i="12"/>
  <c r="AB12" i="12"/>
  <c r="AB65" i="12"/>
  <c r="AB61" i="12"/>
  <c r="AB57" i="12"/>
  <c r="AB53" i="12"/>
  <c r="AB49" i="12"/>
  <c r="AB119" i="12"/>
  <c r="AB107" i="12"/>
  <c r="AB91" i="12"/>
  <c r="AB71" i="12"/>
  <c r="AB128" i="12"/>
  <c r="AB85" i="12"/>
  <c r="AB78" i="12"/>
  <c r="AB197" i="12"/>
  <c r="AB124" i="12"/>
  <c r="AB117" i="12"/>
  <c r="AB105" i="12"/>
  <c r="AB97" i="12"/>
  <c r="AB74" i="12"/>
  <c r="AB69" i="12"/>
  <c r="AB66" i="12"/>
  <c r="AB62" i="12"/>
  <c r="AB58" i="12"/>
  <c r="AB54" i="12"/>
  <c r="AB50" i="12"/>
  <c r="AB46" i="12"/>
  <c r="AB42" i="12"/>
  <c r="AB38" i="12"/>
  <c r="AB34" i="12"/>
  <c r="AB30" i="12"/>
  <c r="AB26" i="12"/>
  <c r="AB22" i="12"/>
  <c r="AB193" i="12"/>
  <c r="AB99" i="12"/>
  <c r="AB89" i="12"/>
  <c r="AB82" i="12"/>
  <c r="AB67" i="12"/>
  <c r="AB63" i="12"/>
  <c r="AB59" i="12"/>
  <c r="AB55" i="12"/>
  <c r="AB51" i="12"/>
  <c r="AB47" i="12"/>
  <c r="AB43" i="12"/>
  <c r="AB39" i="12"/>
  <c r="AB35" i="12"/>
  <c r="AN282" i="12"/>
  <c r="AN278" i="12"/>
  <c r="AN274" i="12"/>
  <c r="AN270" i="12"/>
  <c r="AN266" i="12"/>
  <c r="AN262" i="12"/>
  <c r="AN258" i="12"/>
  <c r="AN295" i="12"/>
  <c r="AN284" i="12"/>
  <c r="AN280" i="12"/>
  <c r="AN276" i="12"/>
  <c r="AN272" i="12"/>
  <c r="AN268" i="12"/>
  <c r="AN297" i="12"/>
  <c r="AN299" i="12"/>
  <c r="AN275" i="12"/>
  <c r="AN257" i="12"/>
  <c r="AN253" i="12"/>
  <c r="AN249" i="12"/>
  <c r="AN245" i="12"/>
  <c r="AN241" i="12"/>
  <c r="AN237" i="12"/>
  <c r="AN233" i="12"/>
  <c r="AN229" i="12"/>
  <c r="AN281" i="12"/>
  <c r="AN279" i="12"/>
  <c r="AN271" i="12"/>
  <c r="AN267" i="12"/>
  <c r="AN265" i="12"/>
  <c r="AN277" i="12"/>
  <c r="AN260" i="12"/>
  <c r="AN273" i="12"/>
  <c r="AN255" i="12"/>
  <c r="AN251" i="12"/>
  <c r="AN250" i="12"/>
  <c r="AN242" i="12"/>
  <c r="AN239" i="12"/>
  <c r="AN283" i="12"/>
  <c r="AN256" i="12"/>
  <c r="AN224" i="12"/>
  <c r="AN220" i="12"/>
  <c r="AN216" i="12"/>
  <c r="AN212" i="12"/>
  <c r="AN208" i="12"/>
  <c r="AN204" i="12"/>
  <c r="AN200" i="12"/>
  <c r="AN196" i="12"/>
  <c r="AN192" i="12"/>
  <c r="AN188" i="12"/>
  <c r="AN184" i="12"/>
  <c r="AN180" i="12"/>
  <c r="AN248" i="12"/>
  <c r="AN263" i="12"/>
  <c r="AN238" i="12"/>
  <c r="AN298" i="12"/>
  <c r="AN244" i="12"/>
  <c r="AN232" i="12"/>
  <c r="AN261" i="12"/>
  <c r="AN247" i="12"/>
  <c r="AN234" i="12"/>
  <c r="AN264" i="12"/>
  <c r="AN259" i="12"/>
  <c r="AN240" i="12"/>
  <c r="AN269" i="12"/>
  <c r="AN246" i="12"/>
  <c r="AN243" i="12"/>
  <c r="AN254" i="12"/>
  <c r="AN252" i="12"/>
  <c r="AN236" i="12"/>
  <c r="AN227" i="12"/>
  <c r="AN198" i="12"/>
  <c r="AN187" i="12"/>
  <c r="AN182" i="12"/>
  <c r="AN214" i="12"/>
  <c r="AN207" i="12"/>
  <c r="AN231" i="12"/>
  <c r="AN215" i="12"/>
  <c r="AN210" i="12"/>
  <c r="AN190" i="12"/>
  <c r="AN185" i="12"/>
  <c r="AN176" i="12"/>
  <c r="AN172" i="12"/>
  <c r="AN168" i="12"/>
  <c r="AN164" i="12"/>
  <c r="AN160" i="12"/>
  <c r="AN225" i="12"/>
  <c r="AN217" i="12"/>
  <c r="AN209" i="12"/>
  <c r="AN206" i="12"/>
  <c r="AN197" i="12"/>
  <c r="AN195" i="12"/>
  <c r="AN183" i="12"/>
  <c r="AN177" i="12"/>
  <c r="AN173" i="12"/>
  <c r="AN230" i="12"/>
  <c r="AN222" i="12"/>
  <c r="AN218" i="12"/>
  <c r="AN199" i="12"/>
  <c r="AN191" i="12"/>
  <c r="AN186" i="12"/>
  <c r="AN181" i="12"/>
  <c r="AN228" i="12"/>
  <c r="AN205" i="12"/>
  <c r="AN202" i="12"/>
  <c r="AN178" i="12"/>
  <c r="AN174" i="12"/>
  <c r="AN170" i="12"/>
  <c r="AN166" i="12"/>
  <c r="AN226" i="12"/>
  <c r="AN219" i="12"/>
  <c r="AN189" i="12"/>
  <c r="AN213" i="12"/>
  <c r="AN201" i="12"/>
  <c r="AN211" i="12"/>
  <c r="AN165" i="12"/>
  <c r="AN154" i="12"/>
  <c r="AN150" i="12"/>
  <c r="AN146" i="12"/>
  <c r="AN142" i="12"/>
  <c r="AN138" i="12"/>
  <c r="AN134" i="12"/>
  <c r="AN130" i="12"/>
  <c r="AN126" i="12"/>
  <c r="AN122" i="12"/>
  <c r="AN162" i="12"/>
  <c r="AN193" i="12"/>
  <c r="AN158" i="12"/>
  <c r="AN223" i="12"/>
  <c r="AN161" i="12"/>
  <c r="AN156" i="12"/>
  <c r="AN152" i="12"/>
  <c r="AN148" i="12"/>
  <c r="AN144" i="12"/>
  <c r="AN159" i="12"/>
  <c r="AN203" i="12"/>
  <c r="AN169" i="12"/>
  <c r="AN163" i="12"/>
  <c r="AN194" i="12"/>
  <c r="AN179" i="12"/>
  <c r="AN171" i="12"/>
  <c r="AN167" i="12"/>
  <c r="AN157" i="12"/>
  <c r="AN153" i="12"/>
  <c r="AN149" i="12"/>
  <c r="AN145" i="12"/>
  <c r="AN141" i="12"/>
  <c r="AN137" i="12"/>
  <c r="AN221" i="12"/>
  <c r="AN131" i="12"/>
  <c r="AN129" i="12"/>
  <c r="AN123" i="12"/>
  <c r="AN235" i="12"/>
  <c r="AN120" i="12"/>
  <c r="AN116" i="12"/>
  <c r="AN112" i="12"/>
  <c r="AN108" i="12"/>
  <c r="AN104" i="12"/>
  <c r="AN100" i="12"/>
  <c r="AN96" i="12"/>
  <c r="AN92" i="12"/>
  <c r="AN88" i="12"/>
  <c r="AN84" i="12"/>
  <c r="AN80" i="12"/>
  <c r="AN76" i="12"/>
  <c r="AN72" i="12"/>
  <c r="AN68" i="12"/>
  <c r="AN175" i="12"/>
  <c r="AN140" i="12"/>
  <c r="AN128" i="12"/>
  <c r="AN124" i="12"/>
  <c r="AN133" i="12"/>
  <c r="AN143" i="12"/>
  <c r="AN118" i="12"/>
  <c r="AN114" i="12"/>
  <c r="AN110" i="12"/>
  <c r="AN106" i="12"/>
  <c r="AN102" i="12"/>
  <c r="AN98" i="12"/>
  <c r="AN94" i="12"/>
  <c r="AN90" i="12"/>
  <c r="AN86" i="12"/>
  <c r="AN155" i="12"/>
  <c r="AN151" i="12"/>
  <c r="AN121" i="12"/>
  <c r="AN109" i="12"/>
  <c r="AN67" i="12"/>
  <c r="AN97" i="12"/>
  <c r="AN89" i="12"/>
  <c r="AN135" i="12"/>
  <c r="AN119" i="12"/>
  <c r="AN107" i="12"/>
  <c r="AN95" i="12"/>
  <c r="AN77" i="12"/>
  <c r="AN75" i="12"/>
  <c r="AN70" i="12"/>
  <c r="AN64" i="12"/>
  <c r="AN60" i="12"/>
  <c r="AN56" i="12"/>
  <c r="AN52" i="12"/>
  <c r="AN48" i="12"/>
  <c r="AN44" i="12"/>
  <c r="AN40" i="12"/>
  <c r="AN36" i="12"/>
  <c r="AN32" i="12"/>
  <c r="AN28" i="12"/>
  <c r="AN24" i="12"/>
  <c r="AN20" i="12"/>
  <c r="AN16" i="12"/>
  <c r="AN12" i="12"/>
  <c r="AN132" i="12"/>
  <c r="AN93" i="12"/>
  <c r="AN65" i="12"/>
  <c r="AN61" i="12"/>
  <c r="AN57" i="12"/>
  <c r="AN53" i="12"/>
  <c r="AN49" i="12"/>
  <c r="AN45" i="12"/>
  <c r="AN115" i="12"/>
  <c r="AN103" i="12"/>
  <c r="AN87" i="12"/>
  <c r="AN83" i="12"/>
  <c r="AN71" i="12"/>
  <c r="AN139" i="12"/>
  <c r="AN113" i="12"/>
  <c r="AN101" i="12"/>
  <c r="AN66" i="12"/>
  <c r="AN62" i="12"/>
  <c r="AN58" i="12"/>
  <c r="AN54" i="12"/>
  <c r="AN50" i="12"/>
  <c r="AN46" i="12"/>
  <c r="AN42" i="12"/>
  <c r="AN38" i="12"/>
  <c r="AN34" i="12"/>
  <c r="AN30" i="12"/>
  <c r="AN26" i="12"/>
  <c r="AN22" i="12"/>
  <c r="AN136" i="12"/>
  <c r="AN78" i="12"/>
  <c r="AN74" i="12"/>
  <c r="AN69" i="12"/>
  <c r="AN82" i="12"/>
  <c r="AN63" i="12"/>
  <c r="AN59" i="12"/>
  <c r="AN55" i="12"/>
  <c r="AN51" i="12"/>
  <c r="AN47" i="12"/>
  <c r="AN43" i="12"/>
  <c r="AN39" i="12"/>
  <c r="AN35" i="12"/>
  <c r="AN31" i="12"/>
  <c r="AC8" i="12"/>
  <c r="AR8" i="12" s="1"/>
  <c r="AF9" i="12"/>
  <c r="AA14" i="12"/>
  <c r="AN14" i="12"/>
  <c r="AF15" i="12"/>
  <c r="AK16" i="12"/>
  <c r="AC17" i="12"/>
  <c r="AR17" i="12" s="1"/>
  <c r="AB19" i="12"/>
  <c r="AC21" i="12"/>
  <c r="AR21" i="12" s="1"/>
  <c r="Y22" i="12"/>
  <c r="AK26" i="12"/>
  <c r="AF27" i="12"/>
  <c r="AF30" i="12"/>
  <c r="AB31" i="12"/>
  <c r="AM33" i="12"/>
  <c r="AG35" i="12"/>
  <c r="AC36" i="12"/>
  <c r="AR36" i="12" s="1"/>
  <c r="AB37" i="12"/>
  <c r="AC38" i="12"/>
  <c r="AR38" i="12" s="1"/>
  <c r="AG40" i="12"/>
  <c r="AM41" i="12"/>
  <c r="AM44" i="12"/>
  <c r="AC49" i="12"/>
  <c r="AR49" i="12" s="1"/>
  <c r="AF58" i="12"/>
  <c r="AC65" i="12"/>
  <c r="AR65" i="12" s="1"/>
  <c r="Y70" i="12"/>
  <c r="AG80" i="12"/>
  <c r="AB83" i="12"/>
  <c r="AB86" i="12"/>
  <c r="AH107" i="12"/>
  <c r="AB121" i="12"/>
  <c r="AA209" i="12"/>
  <c r="W297" i="12"/>
  <c r="AP297" i="12" s="1"/>
  <c r="AI297" i="12"/>
  <c r="AD295" i="12"/>
  <c r="Z297" i="12"/>
  <c r="AC295" i="12"/>
  <c r="Z294" i="12"/>
  <c r="AL294" i="12"/>
  <c r="AD301" i="12"/>
  <c r="Z298" i="12"/>
  <c r="AL298" i="12"/>
  <c r="AH293" i="12"/>
  <c r="O303" i="12"/>
  <c r="AE296" i="12"/>
  <c r="X301" i="12"/>
  <c r="AJ301" i="12"/>
  <c r="AM298" i="12"/>
  <c r="W300" i="12"/>
  <c r="AI300" i="12"/>
  <c r="AA301" i="12"/>
  <c r="AM301" i="12"/>
  <c r="AC294" i="12"/>
  <c r="AR294" i="12" s="1"/>
  <c r="AL297" i="12"/>
  <c r="AC298" i="12"/>
  <c r="X300" i="12"/>
  <c r="AJ300" i="12"/>
  <c r="AD294" i="12"/>
  <c r="AG295" i="12"/>
  <c r="AD298" i="12"/>
  <c r="AK296" i="12"/>
  <c r="AH299" i="12"/>
  <c r="AE301" i="12"/>
  <c r="J303" i="12"/>
  <c r="AB293" i="12"/>
  <c r="AJ295" i="12"/>
  <c r="AG298" i="12"/>
  <c r="AN293" i="12"/>
  <c r="AI294" i="12"/>
  <c r="AC296" i="12"/>
  <c r="Z299" i="12"/>
  <c r="AL299" i="12"/>
  <c r="AF293" i="12"/>
  <c r="AE300" i="12"/>
  <c r="N303" i="12"/>
  <c r="AH294" i="12"/>
  <c r="AH295" i="12"/>
  <c r="AH297" i="12"/>
  <c r="AH298" i="12"/>
  <c r="W301" i="12"/>
  <c r="AI301" i="12"/>
  <c r="W293" i="12"/>
  <c r="AI293" i="12"/>
  <c r="X296" i="12"/>
  <c r="AJ296" i="12"/>
  <c r="X297" i="12"/>
  <c r="AJ297" i="12"/>
  <c r="X299" i="12"/>
  <c r="AJ299" i="12"/>
  <c r="E303" i="12"/>
  <c r="Q303" i="12"/>
  <c r="Y294" i="12"/>
  <c r="AK294" i="12"/>
  <c r="Y295" i="12"/>
  <c r="AK295" i="12"/>
  <c r="Y299" i="12"/>
  <c r="AK299" i="12"/>
  <c r="Z301" i="12"/>
  <c r="AL301" i="12"/>
  <c r="G303" i="12"/>
  <c r="S303" i="12"/>
  <c r="AA294" i="12"/>
  <c r="AM294" i="12"/>
  <c r="AA296" i="12"/>
  <c r="AM296" i="12"/>
  <c r="AA297" i="12"/>
  <c r="AM297" i="12"/>
  <c r="AB300" i="12"/>
  <c r="AN300" i="12"/>
  <c r="AB301" i="12"/>
  <c r="AN301" i="12"/>
  <c r="AA293" i="12"/>
  <c r="AM293" i="12"/>
  <c r="AB294" i="12"/>
  <c r="AN294" i="12"/>
  <c r="AB296" i="12"/>
  <c r="AN296" i="12"/>
  <c r="AD293" i="12"/>
  <c r="AE297" i="12"/>
  <c r="AE298" i="12"/>
  <c r="AF300" i="12"/>
  <c r="AE293" i="12"/>
  <c r="AF295" i="12"/>
  <c r="AF296" i="12"/>
  <c r="AG300" i="12"/>
  <c r="AG299" i="12"/>
  <c r="AG293" i="12"/>
  <c r="H303" i="12"/>
  <c r="T303" i="12"/>
  <c r="J14" i="13"/>
  <c r="L17" i="13"/>
  <c r="K22" i="13"/>
  <c r="J32" i="13"/>
  <c r="K37" i="13"/>
  <c r="L49" i="13"/>
  <c r="L118" i="13"/>
  <c r="L137" i="13"/>
  <c r="K181" i="13"/>
  <c r="J11" i="13"/>
  <c r="L14" i="13"/>
  <c r="K19" i="13"/>
  <c r="K24" i="13"/>
  <c r="J35" i="13"/>
  <c r="L40" i="13"/>
  <c r="L43" i="13"/>
  <c r="L46" i="13"/>
  <c r="J50" i="13"/>
  <c r="J112" i="13"/>
  <c r="J139" i="13"/>
  <c r="L186" i="13"/>
  <c r="K303" i="12"/>
  <c r="J283" i="13"/>
  <c r="J280" i="13"/>
  <c r="J277" i="13"/>
  <c r="J274" i="13"/>
  <c r="J271" i="13"/>
  <c r="J268" i="13"/>
  <c r="J265" i="13"/>
  <c r="J262" i="13"/>
  <c r="J259" i="13"/>
  <c r="J256" i="13"/>
  <c r="J253" i="13"/>
  <c r="J250" i="13"/>
  <c r="J247" i="13"/>
  <c r="J244" i="13"/>
  <c r="J241" i="13"/>
  <c r="J238" i="13"/>
  <c r="J235" i="13"/>
  <c r="J232" i="13"/>
  <c r="J229" i="13"/>
  <c r="J226" i="13"/>
  <c r="J223" i="13"/>
  <c r="J220" i="13"/>
  <c r="J217" i="13"/>
  <c r="J214" i="13"/>
  <c r="J211" i="13"/>
  <c r="J208" i="13"/>
  <c r="J205" i="13"/>
  <c r="J202" i="13"/>
  <c r="J199" i="13"/>
  <c r="J196" i="13"/>
  <c r="J193" i="13"/>
  <c r="J190" i="13"/>
  <c r="J187" i="13"/>
  <c r="J184" i="13"/>
  <c r="J181" i="13"/>
  <c r="J178" i="13"/>
  <c r="J175" i="13"/>
  <c r="J284" i="13"/>
  <c r="J281" i="13"/>
  <c r="J278" i="13"/>
  <c r="J275" i="13"/>
  <c r="J272" i="13"/>
  <c r="J269" i="13"/>
  <c r="J266" i="13"/>
  <c r="J263" i="13"/>
  <c r="J260" i="13"/>
  <c r="J257" i="13"/>
  <c r="J254" i="13"/>
  <c r="J251" i="13"/>
  <c r="J248" i="13"/>
  <c r="J245" i="13"/>
  <c r="J242" i="13"/>
  <c r="J239" i="13"/>
  <c r="J236" i="13"/>
  <c r="J233" i="13"/>
  <c r="J230" i="13"/>
  <c r="J227" i="13"/>
  <c r="J224" i="13"/>
  <c r="J221" i="13"/>
  <c r="J218" i="13"/>
  <c r="J215" i="13"/>
  <c r="J212" i="13"/>
  <c r="J209" i="13"/>
  <c r="J206" i="13"/>
  <c r="J203" i="13"/>
  <c r="J200" i="13"/>
  <c r="J197" i="13"/>
  <c r="J194" i="13"/>
  <c r="J191" i="13"/>
  <c r="J188" i="13"/>
  <c r="J185" i="13"/>
  <c r="J182" i="13"/>
  <c r="J179" i="13"/>
  <c r="J176" i="13"/>
  <c r="J173" i="13"/>
  <c r="J282" i="13"/>
  <c r="J279" i="13"/>
  <c r="J276" i="13"/>
  <c r="J273" i="13"/>
  <c r="J270" i="13"/>
  <c r="J267" i="13"/>
  <c r="J264" i="13"/>
  <c r="J261" i="13"/>
  <c r="J258" i="13"/>
  <c r="J255" i="13"/>
  <c r="J252" i="13"/>
  <c r="J249" i="13"/>
  <c r="J246" i="13"/>
  <c r="J243" i="13"/>
  <c r="J240" i="13"/>
  <c r="J237" i="13"/>
  <c r="J234" i="13"/>
  <c r="J231" i="13"/>
  <c r="J228" i="13"/>
  <c r="J225" i="13"/>
  <c r="J222" i="13"/>
  <c r="J219" i="13"/>
  <c r="J216" i="13"/>
  <c r="J213" i="13"/>
  <c r="J210" i="13"/>
  <c r="J207" i="13"/>
  <c r="J204" i="13"/>
  <c r="J201" i="13"/>
  <c r="J198" i="13"/>
  <c r="J192" i="13"/>
  <c r="J183" i="13"/>
  <c r="J170" i="13"/>
  <c r="J167" i="13"/>
  <c r="J164" i="13"/>
  <c r="J161" i="13"/>
  <c r="J158" i="13"/>
  <c r="J155" i="13"/>
  <c r="J152" i="13"/>
  <c r="J149" i="13"/>
  <c r="J146" i="13"/>
  <c r="J143" i="13"/>
  <c r="J140" i="13"/>
  <c r="J137" i="13"/>
  <c r="J134" i="13"/>
  <c r="J131" i="13"/>
  <c r="J128" i="13"/>
  <c r="J125" i="13"/>
  <c r="J122" i="13"/>
  <c r="J119" i="13"/>
  <c r="J116" i="13"/>
  <c r="J113" i="13"/>
  <c r="J110" i="13"/>
  <c r="J107" i="13"/>
  <c r="J104" i="13"/>
  <c r="J101" i="13"/>
  <c r="J98" i="13"/>
  <c r="J95" i="13"/>
  <c r="J304" i="13"/>
  <c r="J302" i="13"/>
  <c r="J300" i="13"/>
  <c r="J298" i="13"/>
  <c r="J296" i="13"/>
  <c r="J189" i="13"/>
  <c r="J180" i="13"/>
  <c r="J171" i="13"/>
  <c r="J168" i="13"/>
  <c r="J165" i="13"/>
  <c r="J162" i="13"/>
  <c r="J159" i="13"/>
  <c r="J156" i="13"/>
  <c r="J153" i="13"/>
  <c r="J150" i="13"/>
  <c r="J147" i="13"/>
  <c r="J144" i="13"/>
  <c r="J141" i="13"/>
  <c r="J138" i="13"/>
  <c r="J135" i="13"/>
  <c r="J132" i="13"/>
  <c r="J129" i="13"/>
  <c r="J126" i="13"/>
  <c r="J123" i="13"/>
  <c r="J120" i="13"/>
  <c r="J117" i="13"/>
  <c r="J174" i="13"/>
  <c r="J195" i="13"/>
  <c r="J186" i="13"/>
  <c r="J297" i="13"/>
  <c r="J157" i="13"/>
  <c r="J124" i="13"/>
  <c r="J118" i="13"/>
  <c r="J114" i="13"/>
  <c r="J105" i="13"/>
  <c r="J160" i="13"/>
  <c r="J93" i="13"/>
  <c r="J90" i="13"/>
  <c r="J87" i="13"/>
  <c r="J84" i="13"/>
  <c r="J81" i="13"/>
  <c r="J78" i="13"/>
  <c r="J75" i="13"/>
  <c r="J72" i="13"/>
  <c r="J69" i="13"/>
  <c r="J66" i="13"/>
  <c r="J63" i="13"/>
  <c r="J60" i="13"/>
  <c r="J57" i="13"/>
  <c r="J54" i="13"/>
  <c r="J51" i="13"/>
  <c r="J48" i="13"/>
  <c r="J45" i="13"/>
  <c r="J42" i="13"/>
  <c r="J39" i="13"/>
  <c r="J36" i="13"/>
  <c r="J33" i="13"/>
  <c r="J30" i="13"/>
  <c r="J27" i="13"/>
  <c r="J24" i="13"/>
  <c r="J21" i="13"/>
  <c r="J18" i="13"/>
  <c r="J15" i="13"/>
  <c r="J12" i="13"/>
  <c r="J9" i="13"/>
  <c r="J303" i="13"/>
  <c r="J299" i="13"/>
  <c r="J108" i="13"/>
  <c r="J166" i="13"/>
  <c r="J148" i="13"/>
  <c r="J121" i="13"/>
  <c r="J99" i="13"/>
  <c r="J91" i="13"/>
  <c r="J88" i="13"/>
  <c r="J85" i="13"/>
  <c r="J82" i="13"/>
  <c r="J79" i="13"/>
  <c r="J76" i="13"/>
  <c r="J73" i="13"/>
  <c r="J70" i="13"/>
  <c r="J67" i="13"/>
  <c r="J64" i="13"/>
  <c r="J61" i="13"/>
  <c r="J58" i="13"/>
  <c r="J55" i="13"/>
  <c r="J52" i="13"/>
  <c r="J49" i="13"/>
  <c r="J46" i="13"/>
  <c r="J43" i="13"/>
  <c r="J40" i="13"/>
  <c r="J127" i="13"/>
  <c r="J115" i="13"/>
  <c r="J106" i="13"/>
  <c r="J94" i="13"/>
  <c r="J177" i="13"/>
  <c r="J169" i="13"/>
  <c r="J151" i="13"/>
  <c r="J111" i="13"/>
  <c r="J102" i="13"/>
  <c r="J97" i="13"/>
  <c r="J109" i="13"/>
  <c r="J100" i="13"/>
  <c r="K11" i="13"/>
  <c r="J16" i="13"/>
  <c r="L19" i="13"/>
  <c r="L24" i="13"/>
  <c r="J28" i="13"/>
  <c r="K30" i="13"/>
  <c r="K35" i="13"/>
  <c r="K50" i="13"/>
  <c r="J56" i="13"/>
  <c r="J62" i="13"/>
  <c r="J68" i="13"/>
  <c r="J74" i="13"/>
  <c r="J80" i="13"/>
  <c r="J86" i="13"/>
  <c r="J92" i="13"/>
  <c r="L120" i="13"/>
  <c r="L140" i="13"/>
  <c r="J154" i="13"/>
  <c r="L303" i="12"/>
  <c r="K283" i="13"/>
  <c r="K280" i="13"/>
  <c r="K277" i="13"/>
  <c r="K274" i="13"/>
  <c r="K271" i="13"/>
  <c r="K268" i="13"/>
  <c r="K265" i="13"/>
  <c r="K262" i="13"/>
  <c r="K259" i="13"/>
  <c r="K256" i="13"/>
  <c r="K253" i="13"/>
  <c r="K250" i="13"/>
  <c r="K247" i="13"/>
  <c r="K244" i="13"/>
  <c r="K241" i="13"/>
  <c r="K284" i="13"/>
  <c r="K281" i="13"/>
  <c r="K278" i="13"/>
  <c r="K275" i="13"/>
  <c r="K272" i="13"/>
  <c r="K269" i="13"/>
  <c r="K266" i="13"/>
  <c r="K263" i="13"/>
  <c r="K260" i="13"/>
  <c r="K257" i="13"/>
  <c r="K254" i="13"/>
  <c r="K251" i="13"/>
  <c r="K248" i="13"/>
  <c r="K245" i="13"/>
  <c r="K242" i="13"/>
  <c r="K239" i="13"/>
  <c r="K236" i="13"/>
  <c r="K233" i="13"/>
  <c r="K230" i="13"/>
  <c r="K227" i="13"/>
  <c r="K224" i="13"/>
  <c r="K221" i="13"/>
  <c r="K218" i="13"/>
  <c r="K215" i="13"/>
  <c r="K212" i="13"/>
  <c r="K209" i="13"/>
  <c r="K206" i="13"/>
  <c r="K203" i="13"/>
  <c r="K200" i="13"/>
  <c r="K197" i="13"/>
  <c r="K194" i="13"/>
  <c r="K191" i="13"/>
  <c r="K188" i="13"/>
  <c r="K185" i="13"/>
  <c r="K182" i="13"/>
  <c r="K179" i="13"/>
  <c r="K282" i="13"/>
  <c r="K279" i="13"/>
  <c r="K276" i="13"/>
  <c r="K273" i="13"/>
  <c r="K270" i="13"/>
  <c r="K267" i="13"/>
  <c r="K264" i="13"/>
  <c r="K261" i="13"/>
  <c r="K258" i="13"/>
  <c r="K255" i="13"/>
  <c r="K252" i="13"/>
  <c r="K249" i="13"/>
  <c r="K246" i="13"/>
  <c r="K243" i="13"/>
  <c r="K240" i="13"/>
  <c r="K237" i="13"/>
  <c r="K234" i="13"/>
  <c r="K231" i="13"/>
  <c r="K228" i="13"/>
  <c r="K225" i="13"/>
  <c r="K222" i="13"/>
  <c r="K219" i="13"/>
  <c r="K216" i="13"/>
  <c r="K213" i="13"/>
  <c r="K210" i="13"/>
  <c r="K207" i="13"/>
  <c r="K204" i="13"/>
  <c r="K201" i="13"/>
  <c r="K198" i="13"/>
  <c r="K192" i="13"/>
  <c r="K229" i="13"/>
  <c r="K211" i="13"/>
  <c r="K208" i="13"/>
  <c r="K205" i="13"/>
  <c r="K202" i="13"/>
  <c r="K199" i="13"/>
  <c r="K175" i="13"/>
  <c r="K170" i="13"/>
  <c r="K167" i="13"/>
  <c r="K164" i="13"/>
  <c r="K161" i="13"/>
  <c r="K158" i="13"/>
  <c r="K155" i="13"/>
  <c r="K152" i="13"/>
  <c r="K149" i="13"/>
  <c r="K146" i="13"/>
  <c r="K143" i="13"/>
  <c r="K140" i="13"/>
  <c r="K137" i="13"/>
  <c r="K134" i="13"/>
  <c r="K131" i="13"/>
  <c r="K128" i="13"/>
  <c r="K125" i="13"/>
  <c r="K122" i="13"/>
  <c r="K119" i="13"/>
  <c r="K116" i="13"/>
  <c r="K113" i="13"/>
  <c r="K110" i="13"/>
  <c r="K107" i="13"/>
  <c r="K104" i="13"/>
  <c r="K101" i="13"/>
  <c r="K173" i="13"/>
  <c r="K232" i="13"/>
  <c r="K214" i="13"/>
  <c r="K235" i="13"/>
  <c r="K217" i="13"/>
  <c r="K180" i="13"/>
  <c r="K171" i="13"/>
  <c r="K168" i="13"/>
  <c r="K165" i="13"/>
  <c r="K162" i="13"/>
  <c r="K159" i="13"/>
  <c r="K156" i="13"/>
  <c r="K153" i="13"/>
  <c r="K150" i="13"/>
  <c r="K147" i="13"/>
  <c r="K144" i="13"/>
  <c r="K178" i="13"/>
  <c r="K176" i="13"/>
  <c r="K238" i="13"/>
  <c r="K220" i="13"/>
  <c r="K193" i="13"/>
  <c r="K195" i="13"/>
  <c r="K186" i="13"/>
  <c r="K223" i="13"/>
  <c r="K172" i="13"/>
  <c r="K169" i="13"/>
  <c r="K166" i="13"/>
  <c r="K163" i="13"/>
  <c r="K160" i="13"/>
  <c r="K157" i="13"/>
  <c r="K154" i="13"/>
  <c r="K151" i="13"/>
  <c r="K148" i="13"/>
  <c r="K145" i="13"/>
  <c r="K142" i="13"/>
  <c r="K139" i="13"/>
  <c r="K136" i="13"/>
  <c r="K133" i="13"/>
  <c r="K130" i="13"/>
  <c r="K127" i="13"/>
  <c r="K226" i="13"/>
  <c r="K190" i="13"/>
  <c r="K177" i="13"/>
  <c r="K126" i="13"/>
  <c r="K114" i="13"/>
  <c r="K105" i="13"/>
  <c r="K98" i="13"/>
  <c r="K93" i="13"/>
  <c r="K90" i="13"/>
  <c r="K87" i="13"/>
  <c r="K84" i="13"/>
  <c r="K81" i="13"/>
  <c r="K78" i="13"/>
  <c r="K75" i="13"/>
  <c r="K72" i="13"/>
  <c r="K69" i="13"/>
  <c r="K66" i="13"/>
  <c r="K63" i="13"/>
  <c r="K60" i="13"/>
  <c r="K57" i="13"/>
  <c r="K54" i="13"/>
  <c r="K51" i="13"/>
  <c r="K48" i="13"/>
  <c r="K45" i="13"/>
  <c r="K42" i="13"/>
  <c r="K39" i="13"/>
  <c r="K36" i="13"/>
  <c r="K33" i="13"/>
  <c r="K112" i="13"/>
  <c r="K103" i="13"/>
  <c r="K184" i="13"/>
  <c r="K196" i="13"/>
  <c r="K183" i="13"/>
  <c r="K123" i="13"/>
  <c r="K121" i="13"/>
  <c r="K117" i="13"/>
  <c r="K99" i="13"/>
  <c r="K91" i="13"/>
  <c r="K88" i="13"/>
  <c r="K85" i="13"/>
  <c r="K82" i="13"/>
  <c r="K79" i="13"/>
  <c r="K76" i="13"/>
  <c r="K73" i="13"/>
  <c r="K70" i="13"/>
  <c r="K67" i="13"/>
  <c r="K64" i="13"/>
  <c r="K61" i="13"/>
  <c r="K58" i="13"/>
  <c r="K55" i="13"/>
  <c r="K52" i="13"/>
  <c r="K115" i="13"/>
  <c r="K106" i="13"/>
  <c r="K94" i="13"/>
  <c r="K141" i="13"/>
  <c r="K138" i="13"/>
  <c r="K135" i="13"/>
  <c r="K132" i="13"/>
  <c r="K187" i="13"/>
  <c r="K111" i="13"/>
  <c r="K102" i="13"/>
  <c r="K97" i="13"/>
  <c r="K129" i="13"/>
  <c r="K92" i="13"/>
  <c r="K89" i="13"/>
  <c r="K86" i="13"/>
  <c r="K83" i="13"/>
  <c r="K80" i="13"/>
  <c r="K77" i="13"/>
  <c r="K74" i="13"/>
  <c r="K71" i="13"/>
  <c r="K68" i="13"/>
  <c r="K65" i="13"/>
  <c r="K62" i="13"/>
  <c r="K59" i="13"/>
  <c r="K56" i="13"/>
  <c r="K53" i="13"/>
  <c r="K124" i="13"/>
  <c r="K120" i="13"/>
  <c r="K118" i="13"/>
  <c r="K95" i="13"/>
  <c r="J8" i="13"/>
  <c r="L11" i="13"/>
  <c r="K16" i="13"/>
  <c r="K21" i="13"/>
  <c r="J26" i="13"/>
  <c r="K28" i="13"/>
  <c r="J38" i="13"/>
  <c r="J47" i="13"/>
  <c r="L99" i="13"/>
  <c r="L121" i="13"/>
  <c r="J130" i="13"/>
  <c r="M303" i="12"/>
  <c r="L283" i="13"/>
  <c r="L280" i="13"/>
  <c r="L277" i="13"/>
  <c r="L274" i="13"/>
  <c r="L271" i="13"/>
  <c r="L268" i="13"/>
  <c r="L265" i="13"/>
  <c r="L262" i="13"/>
  <c r="L259" i="13"/>
  <c r="L256" i="13"/>
  <c r="L253" i="13"/>
  <c r="L250" i="13"/>
  <c r="L247" i="13"/>
  <c r="L244" i="13"/>
  <c r="L241" i="13"/>
  <c r="L238" i="13"/>
  <c r="L235" i="13"/>
  <c r="L232" i="13"/>
  <c r="L229" i="13"/>
  <c r="L226" i="13"/>
  <c r="L223" i="13"/>
  <c r="L220" i="13"/>
  <c r="L217" i="13"/>
  <c r="L214" i="13"/>
  <c r="L211" i="13"/>
  <c r="L208" i="13"/>
  <c r="L205" i="13"/>
  <c r="L202" i="13"/>
  <c r="L199" i="13"/>
  <c r="L196" i="13"/>
  <c r="L193" i="13"/>
  <c r="L190" i="13"/>
  <c r="L187" i="13"/>
  <c r="L184" i="13"/>
  <c r="L284" i="13"/>
  <c r="L281" i="13"/>
  <c r="L278" i="13"/>
  <c r="L275" i="13"/>
  <c r="L272" i="13"/>
  <c r="L269" i="13"/>
  <c r="L266" i="13"/>
  <c r="L263" i="13"/>
  <c r="L260" i="13"/>
  <c r="L257" i="13"/>
  <c r="L254" i="13"/>
  <c r="L251" i="13"/>
  <c r="L248" i="13"/>
  <c r="L245" i="13"/>
  <c r="L242" i="13"/>
  <c r="L239" i="13"/>
  <c r="L236" i="13"/>
  <c r="L233" i="13"/>
  <c r="L230" i="13"/>
  <c r="L227" i="13"/>
  <c r="L224" i="13"/>
  <c r="L221" i="13"/>
  <c r="L218" i="13"/>
  <c r="L215" i="13"/>
  <c r="L212" i="13"/>
  <c r="L222" i="13"/>
  <c r="L194" i="13"/>
  <c r="L185" i="13"/>
  <c r="L173" i="13"/>
  <c r="L282" i="13"/>
  <c r="L276" i="13"/>
  <c r="L270" i="13"/>
  <c r="L264" i="13"/>
  <c r="L258" i="13"/>
  <c r="L252" i="13"/>
  <c r="L246" i="13"/>
  <c r="L240" i="13"/>
  <c r="L225" i="13"/>
  <c r="L228" i="13"/>
  <c r="L210" i="13"/>
  <c r="L207" i="13"/>
  <c r="L204" i="13"/>
  <c r="L201" i="13"/>
  <c r="L198" i="13"/>
  <c r="L191" i="13"/>
  <c r="L182" i="13"/>
  <c r="L178" i="13"/>
  <c r="L176" i="13"/>
  <c r="L231" i="13"/>
  <c r="L213" i="13"/>
  <c r="L174" i="13"/>
  <c r="L195" i="13"/>
  <c r="L279" i="13"/>
  <c r="L273" i="13"/>
  <c r="L267" i="13"/>
  <c r="L261" i="13"/>
  <c r="L255" i="13"/>
  <c r="L249" i="13"/>
  <c r="L243" i="13"/>
  <c r="L234" i="13"/>
  <c r="L216" i="13"/>
  <c r="L172" i="13"/>
  <c r="L169" i="13"/>
  <c r="L166" i="13"/>
  <c r="L163" i="13"/>
  <c r="L160" i="13"/>
  <c r="L157" i="13"/>
  <c r="L154" i="13"/>
  <c r="L151" i="13"/>
  <c r="L148" i="13"/>
  <c r="L145" i="13"/>
  <c r="L142" i="13"/>
  <c r="L139" i="13"/>
  <c r="L136" i="13"/>
  <c r="L133" i="13"/>
  <c r="L130" i="13"/>
  <c r="L209" i="13"/>
  <c r="L206" i="13"/>
  <c r="L203" i="13"/>
  <c r="L200" i="13"/>
  <c r="L197" i="13"/>
  <c r="L188" i="13"/>
  <c r="L192" i="13"/>
  <c r="L183" i="13"/>
  <c r="L181" i="13"/>
  <c r="L179" i="13"/>
  <c r="L180" i="13"/>
  <c r="L164" i="13"/>
  <c r="L146" i="13"/>
  <c r="L98" i="13"/>
  <c r="L93" i="13"/>
  <c r="L90" i="13"/>
  <c r="L87" i="13"/>
  <c r="L84" i="13"/>
  <c r="L81" i="13"/>
  <c r="L78" i="13"/>
  <c r="L75" i="13"/>
  <c r="L72" i="13"/>
  <c r="L69" i="13"/>
  <c r="L66" i="13"/>
  <c r="L63" i="13"/>
  <c r="L60" i="13"/>
  <c r="L57" i="13"/>
  <c r="L54" i="13"/>
  <c r="L51" i="13"/>
  <c r="L48" i="13"/>
  <c r="L45" i="13"/>
  <c r="L42" i="13"/>
  <c r="L39" i="13"/>
  <c r="L36" i="13"/>
  <c r="L33" i="13"/>
  <c r="L30" i="13"/>
  <c r="L27" i="13"/>
  <c r="L175" i="13"/>
  <c r="L171" i="13"/>
  <c r="L153" i="13"/>
  <c r="L128" i="13"/>
  <c r="L112" i="13"/>
  <c r="L103" i="13"/>
  <c r="L167" i="13"/>
  <c r="L149" i="13"/>
  <c r="L96" i="13"/>
  <c r="L237" i="13"/>
  <c r="L189" i="13"/>
  <c r="L159" i="13"/>
  <c r="L125" i="13"/>
  <c r="L119" i="13"/>
  <c r="L115" i="13"/>
  <c r="L106" i="13"/>
  <c r="L94" i="13"/>
  <c r="L155" i="13"/>
  <c r="L141" i="13"/>
  <c r="L138" i="13"/>
  <c r="L135" i="13"/>
  <c r="L132" i="13"/>
  <c r="L127" i="13"/>
  <c r="L177" i="13"/>
  <c r="L162" i="13"/>
  <c r="L144" i="13"/>
  <c r="L113" i="13"/>
  <c r="L111" i="13"/>
  <c r="L104" i="13"/>
  <c r="L102" i="13"/>
  <c r="L97" i="13"/>
  <c r="L158" i="13"/>
  <c r="L129" i="13"/>
  <c r="L92" i="13"/>
  <c r="L89" i="13"/>
  <c r="L86" i="13"/>
  <c r="L83" i="13"/>
  <c r="L80" i="13"/>
  <c r="L77" i="13"/>
  <c r="L74" i="13"/>
  <c r="L71" i="13"/>
  <c r="L68" i="13"/>
  <c r="L65" i="13"/>
  <c r="L62" i="13"/>
  <c r="L59" i="13"/>
  <c r="L56" i="13"/>
  <c r="L53" i="13"/>
  <c r="L50" i="13"/>
  <c r="L47" i="13"/>
  <c r="L44" i="13"/>
  <c r="L41" i="13"/>
  <c r="L38" i="13"/>
  <c r="L35" i="13"/>
  <c r="L32" i="13"/>
  <c r="L29" i="13"/>
  <c r="L26" i="13"/>
  <c r="L219" i="13"/>
  <c r="L165" i="13"/>
  <c r="L147" i="13"/>
  <c r="L109" i="13"/>
  <c r="L100" i="13"/>
  <c r="L168" i="13"/>
  <c r="L150" i="13"/>
  <c r="L131" i="13"/>
  <c r="L126" i="13"/>
  <c r="L122" i="13"/>
  <c r="L116" i="13"/>
  <c r="L114" i="13"/>
  <c r="L107" i="13"/>
  <c r="L105" i="13"/>
  <c r="K8" i="13"/>
  <c r="J13" i="13"/>
  <c r="L16" i="13"/>
  <c r="L21" i="13"/>
  <c r="K26" i="13"/>
  <c r="L28" i="13"/>
  <c r="K38" i="13"/>
  <c r="J41" i="13"/>
  <c r="J44" i="13"/>
  <c r="K47" i="13"/>
  <c r="J142" i="13"/>
  <c r="L156" i="13"/>
  <c r="L8" i="13"/>
  <c r="K13" i="13"/>
  <c r="K18" i="13"/>
  <c r="J23" i="13"/>
  <c r="K41" i="13"/>
  <c r="K306" i="13" s="1"/>
  <c r="K44" i="13"/>
  <c r="K100" i="13"/>
  <c r="L143" i="13"/>
  <c r="J172" i="13"/>
  <c r="L10" i="13"/>
  <c r="L15" i="13"/>
  <c r="K20" i="13"/>
  <c r="J25" i="13"/>
  <c r="J29" i="13"/>
  <c r="L31" i="13"/>
  <c r="J34" i="13"/>
  <c r="J53" i="13"/>
  <c r="J59" i="13"/>
  <c r="J65" i="13"/>
  <c r="J71" i="13"/>
  <c r="J77" i="13"/>
  <c r="J83" i="13"/>
  <c r="J89" i="13"/>
  <c r="L95" i="13"/>
  <c r="K109" i="13"/>
  <c r="L124" i="13"/>
  <c r="L134" i="13"/>
  <c r="L161" i="13"/>
  <c r="K12" i="13"/>
  <c r="J17" i="13"/>
  <c r="L20" i="13"/>
  <c r="K25" i="13"/>
  <c r="K29" i="13"/>
  <c r="K34" i="13"/>
  <c r="J96" i="13"/>
  <c r="L117" i="13"/>
  <c r="J163" i="13"/>
  <c r="L12" i="13"/>
  <c r="K17" i="13"/>
  <c r="J22" i="13"/>
  <c r="L25" i="13"/>
  <c r="K27" i="13"/>
  <c r="L34" i="13"/>
  <c r="J37" i="13"/>
  <c r="K49" i="13"/>
  <c r="K96" i="13"/>
  <c r="J103" i="13"/>
  <c r="L110" i="13"/>
  <c r="J136" i="13"/>
  <c r="K296" i="13"/>
  <c r="K298" i="13"/>
  <c r="K300" i="13"/>
  <c r="K302" i="13"/>
  <c r="K304" i="13"/>
  <c r="L296" i="13"/>
  <c r="L298" i="13"/>
  <c r="L300" i="13"/>
  <c r="L302" i="13"/>
  <c r="L304" i="13"/>
  <c r="K297" i="13"/>
  <c r="K299" i="13"/>
  <c r="K301" i="13"/>
  <c r="K303" i="13"/>
  <c r="L297" i="13"/>
  <c r="L299" i="13"/>
  <c r="L301" i="13"/>
  <c r="L303" i="13"/>
  <c r="E306" i="13"/>
  <c r="F306" i="13"/>
  <c r="J306" i="13" l="1"/>
  <c r="AR298" i="12"/>
  <c r="L306" i="13"/>
  <c r="AM2" i="12"/>
  <c r="L3" i="13"/>
  <c r="K3" i="13"/>
  <c r="J3" i="13"/>
  <c r="AP53" i="12"/>
  <c r="AP300" i="12"/>
  <c r="AR295" i="12"/>
  <c r="AB2" i="12"/>
  <c r="AR103" i="12"/>
  <c r="AR58" i="12"/>
  <c r="AR78" i="12"/>
  <c r="AR48" i="12"/>
  <c r="AR75" i="12"/>
  <c r="AR106" i="12"/>
  <c r="AR138" i="12"/>
  <c r="AR142" i="12"/>
  <c r="AR182" i="12"/>
  <c r="AR139" i="12"/>
  <c r="AR196" i="12"/>
  <c r="AR189" i="12"/>
  <c r="AR193" i="12"/>
  <c r="AR190" i="12"/>
  <c r="AR242" i="12"/>
  <c r="AR246" i="12"/>
  <c r="AR264" i="12"/>
  <c r="AR272" i="12"/>
  <c r="AR284" i="12"/>
  <c r="AJ2" i="12"/>
  <c r="AP159" i="12"/>
  <c r="AP17" i="12"/>
  <c r="AP31" i="12"/>
  <c r="AP192" i="12"/>
  <c r="AP117" i="12"/>
  <c r="AP60" i="12"/>
  <c r="AP93" i="12"/>
  <c r="AP66" i="12"/>
  <c r="AP135" i="12"/>
  <c r="AP120" i="12"/>
  <c r="AP86" i="12"/>
  <c r="AP156" i="12"/>
  <c r="AP198" i="12"/>
  <c r="AP141" i="12"/>
  <c r="AP214" i="12"/>
  <c r="AP227" i="12"/>
  <c r="AP174" i="12"/>
  <c r="AP257" i="12"/>
  <c r="AP234" i="12"/>
  <c r="AP265" i="12"/>
  <c r="AP229" i="12"/>
  <c r="AP271" i="12"/>
  <c r="AP284" i="12"/>
  <c r="AP72" i="12"/>
  <c r="M241" i="13"/>
  <c r="AD2" i="12"/>
  <c r="AP293" i="12"/>
  <c r="AR296" i="12"/>
  <c r="AR9" i="12"/>
  <c r="AR10" i="12"/>
  <c r="AR22" i="12"/>
  <c r="AR31" i="12"/>
  <c r="AR115" i="12"/>
  <c r="AR62" i="12"/>
  <c r="AR85" i="12"/>
  <c r="AR52" i="12"/>
  <c r="AR93" i="12"/>
  <c r="AR110" i="12"/>
  <c r="AR162" i="12"/>
  <c r="AR148" i="12"/>
  <c r="AR213" i="12"/>
  <c r="AR143" i="12"/>
  <c r="AR198" i="12"/>
  <c r="AR194" i="12"/>
  <c r="AR195" i="12"/>
  <c r="AR200" i="12"/>
  <c r="AR249" i="12"/>
  <c r="AR254" i="12"/>
  <c r="AR269" i="12"/>
  <c r="AR266" i="12"/>
  <c r="AR270" i="12"/>
  <c r="M126" i="13"/>
  <c r="AP15" i="12"/>
  <c r="AP24" i="12"/>
  <c r="AP39" i="12"/>
  <c r="AP10" i="12"/>
  <c r="AP124" i="12"/>
  <c r="AP64" i="12"/>
  <c r="AP109" i="12"/>
  <c r="AP69" i="12"/>
  <c r="AP147" i="12"/>
  <c r="AP126" i="12"/>
  <c r="AP90" i="12"/>
  <c r="AP175" i="12"/>
  <c r="AP210" i="12"/>
  <c r="AP145" i="12"/>
  <c r="AP183" i="12"/>
  <c r="AP251" i="12"/>
  <c r="AP178" i="12"/>
  <c r="AP266" i="12"/>
  <c r="AP237" i="12"/>
  <c r="AP241" i="12"/>
  <c r="AP249" i="12"/>
  <c r="AP261" i="12"/>
  <c r="M75" i="13"/>
  <c r="AP14" i="12"/>
  <c r="AG2" i="12"/>
  <c r="AR68" i="12"/>
  <c r="AR80" i="12"/>
  <c r="AR66" i="12"/>
  <c r="AR71" i="12"/>
  <c r="AR56" i="12"/>
  <c r="AR136" i="12"/>
  <c r="AR114" i="12"/>
  <c r="AR84" i="12"/>
  <c r="AR150" i="12"/>
  <c r="AR165" i="12"/>
  <c r="AR147" i="12"/>
  <c r="AR204" i="12"/>
  <c r="AR201" i="12"/>
  <c r="AR197" i="12"/>
  <c r="AR203" i="12"/>
  <c r="AR257" i="12"/>
  <c r="AR255" i="12"/>
  <c r="AR265" i="12"/>
  <c r="AR273" i="12"/>
  <c r="AR274" i="12"/>
  <c r="AP13" i="12"/>
  <c r="AP34" i="12"/>
  <c r="AP27" i="12"/>
  <c r="AP51" i="12"/>
  <c r="AP47" i="12"/>
  <c r="AP146" i="12"/>
  <c r="AP81" i="12"/>
  <c r="AP121" i="12"/>
  <c r="AP74" i="12"/>
  <c r="AP160" i="12"/>
  <c r="AP144" i="12"/>
  <c r="AP94" i="12"/>
  <c r="AP182" i="12"/>
  <c r="AP218" i="12"/>
  <c r="AP149" i="12"/>
  <c r="AP188" i="12"/>
  <c r="AP190" i="12"/>
  <c r="AP184" i="12"/>
  <c r="AP213" i="12"/>
  <c r="AP240" i="12"/>
  <c r="AP244" i="12"/>
  <c r="AP250" i="12"/>
  <c r="AP295" i="12"/>
  <c r="AP301" i="12"/>
  <c r="AR26" i="12"/>
  <c r="AR61" i="12"/>
  <c r="AK2" i="12"/>
  <c r="AR82" i="12"/>
  <c r="AR69" i="12"/>
  <c r="AR91" i="12"/>
  <c r="AR60" i="12"/>
  <c r="AR145" i="12"/>
  <c r="AR118" i="12"/>
  <c r="AR88" i="12"/>
  <c r="AR154" i="12"/>
  <c r="AR166" i="12"/>
  <c r="AR151" i="12"/>
  <c r="AR207" i="12"/>
  <c r="AR208" i="12"/>
  <c r="AR245" i="12"/>
  <c r="AR258" i="12"/>
  <c r="AR268" i="12"/>
  <c r="AR262" i="12"/>
  <c r="AR267" i="12"/>
  <c r="AR275" i="12"/>
  <c r="AR278" i="12"/>
  <c r="AP18" i="12"/>
  <c r="AP84" i="12"/>
  <c r="AP35" i="12"/>
  <c r="AP67" i="12"/>
  <c r="AP63" i="12"/>
  <c r="AP68" i="12"/>
  <c r="AP83" i="12"/>
  <c r="AP82" i="12"/>
  <c r="AP89" i="12"/>
  <c r="AP191" i="12"/>
  <c r="AP164" i="12"/>
  <c r="AP98" i="12"/>
  <c r="AP187" i="12"/>
  <c r="AP158" i="12"/>
  <c r="AP153" i="12"/>
  <c r="AP193" i="12"/>
  <c r="AP195" i="12"/>
  <c r="AP189" i="12"/>
  <c r="AP217" i="12"/>
  <c r="AP270" i="12"/>
  <c r="AP278" i="12"/>
  <c r="AP254" i="12"/>
  <c r="AP275" i="12"/>
  <c r="M46" i="13"/>
  <c r="AR299" i="12"/>
  <c r="AR57" i="12"/>
  <c r="Y2" i="12"/>
  <c r="AR89" i="12"/>
  <c r="AR74" i="12"/>
  <c r="AR107" i="12"/>
  <c r="AR64" i="12"/>
  <c r="AR187" i="12"/>
  <c r="AR122" i="12"/>
  <c r="AR92" i="12"/>
  <c r="AR164" i="12"/>
  <c r="AR210" i="12"/>
  <c r="AR155" i="12"/>
  <c r="AR216" i="12"/>
  <c r="AR211" i="12"/>
  <c r="AR168" i="12"/>
  <c r="AR235" i="12"/>
  <c r="AR214" i="12"/>
  <c r="AR228" i="12"/>
  <c r="AR280" i="12"/>
  <c r="AR283" i="12"/>
  <c r="AR282" i="12"/>
  <c r="AP29" i="12"/>
  <c r="AP131" i="12"/>
  <c r="AP55" i="12"/>
  <c r="AP299" i="12"/>
  <c r="AP138" i="12"/>
  <c r="AP73" i="12"/>
  <c r="AP92" i="12"/>
  <c r="AP101" i="12"/>
  <c r="AP113" i="12"/>
  <c r="AP215" i="12"/>
  <c r="AP208" i="12"/>
  <c r="AP102" i="12"/>
  <c r="AP200" i="12"/>
  <c r="AP169" i="12"/>
  <c r="AP157" i="12"/>
  <c r="AP197" i="12"/>
  <c r="AP206" i="12"/>
  <c r="AP194" i="12"/>
  <c r="AP221" i="12"/>
  <c r="AP247" i="12"/>
  <c r="AP245" i="12"/>
  <c r="AP258" i="12"/>
  <c r="AP279" i="12"/>
  <c r="E1" i="11"/>
  <c r="AC2" i="12"/>
  <c r="AR16" i="12"/>
  <c r="AR45" i="12"/>
  <c r="AR43" i="12"/>
  <c r="AR77" i="12"/>
  <c r="AR98" i="12"/>
  <c r="AR90" i="12"/>
  <c r="AR119" i="12"/>
  <c r="AR79" i="12"/>
  <c r="AR134" i="12"/>
  <c r="AR146" i="12"/>
  <c r="AR96" i="12"/>
  <c r="AR177" i="12"/>
  <c r="AR240" i="12"/>
  <c r="AR169" i="12"/>
  <c r="AR225" i="12"/>
  <c r="AR224" i="12"/>
  <c r="AR172" i="12"/>
  <c r="AR238" i="12"/>
  <c r="AR218" i="12"/>
  <c r="AR232" i="12"/>
  <c r="AR252" i="12"/>
  <c r="AR279" i="12"/>
  <c r="M78" i="13"/>
  <c r="AI2" i="12"/>
  <c r="AP33" i="12"/>
  <c r="AP30" i="12"/>
  <c r="AP21" i="12"/>
  <c r="AP7" i="12"/>
  <c r="W2" i="12"/>
  <c r="AP97" i="12"/>
  <c r="AP91" i="12"/>
  <c r="AP107" i="12"/>
  <c r="AP38" i="12"/>
  <c r="AP136" i="12"/>
  <c r="AP128" i="12"/>
  <c r="AP134" i="12"/>
  <c r="AP106" i="12"/>
  <c r="AP203" i="12"/>
  <c r="AP150" i="12"/>
  <c r="AP177" i="12"/>
  <c r="AP199" i="12"/>
  <c r="AP209" i="12"/>
  <c r="AP196" i="12"/>
  <c r="AP225" i="12"/>
  <c r="AP277" i="12"/>
  <c r="AP248" i="12"/>
  <c r="AP273" i="12"/>
  <c r="AP283" i="12"/>
  <c r="AP25" i="12"/>
  <c r="M300" i="13"/>
  <c r="AR34" i="12"/>
  <c r="AR59" i="12"/>
  <c r="AR99" i="12"/>
  <c r="AR97" i="12"/>
  <c r="AR73" i="12"/>
  <c r="AR81" i="12"/>
  <c r="AR140" i="12"/>
  <c r="AR167" i="12"/>
  <c r="AR100" i="12"/>
  <c r="AR183" i="12"/>
  <c r="AR152" i="12"/>
  <c r="AR171" i="12"/>
  <c r="AR184" i="12"/>
  <c r="AR181" i="12"/>
  <c r="AR176" i="12"/>
  <c r="AR215" i="12"/>
  <c r="AR222" i="12"/>
  <c r="AR234" i="12"/>
  <c r="AR256" i="12"/>
  <c r="AR260" i="12"/>
  <c r="M66" i="13"/>
  <c r="AP45" i="12"/>
  <c r="AP41" i="12"/>
  <c r="AP36" i="12"/>
  <c r="AP16" i="12"/>
  <c r="AP99" i="12"/>
  <c r="AP143" i="12"/>
  <c r="AP119" i="12"/>
  <c r="AP42" i="12"/>
  <c r="AP78" i="12"/>
  <c r="AP130" i="12"/>
  <c r="AP151" i="12"/>
  <c r="AP110" i="12"/>
  <c r="AP161" i="12"/>
  <c r="AP154" i="12"/>
  <c r="AP185" i="12"/>
  <c r="AP212" i="12"/>
  <c r="AP223" i="12"/>
  <c r="AP204" i="12"/>
  <c r="AP252" i="12"/>
  <c r="AP294" i="12"/>
  <c r="AP264" i="12"/>
  <c r="AP274" i="12"/>
  <c r="AP298" i="12"/>
  <c r="M159" i="13"/>
  <c r="M15" i="13"/>
  <c r="AP20" i="12"/>
  <c r="M169" i="13"/>
  <c r="AR41" i="12"/>
  <c r="AR23" i="12"/>
  <c r="AR121" i="12"/>
  <c r="AR101" i="12"/>
  <c r="AR130" i="12"/>
  <c r="AR105" i="12"/>
  <c r="AR123" i="12"/>
  <c r="AR87" i="12"/>
  <c r="AR141" i="12"/>
  <c r="AR132" i="12"/>
  <c r="AR104" i="12"/>
  <c r="AR212" i="12"/>
  <c r="AR156" i="12"/>
  <c r="AR179" i="12"/>
  <c r="AR221" i="12"/>
  <c r="AR186" i="12"/>
  <c r="AR180" i="12"/>
  <c r="AR219" i="12"/>
  <c r="AR226" i="12"/>
  <c r="AR247" i="12"/>
  <c r="AR261" i="12"/>
  <c r="AR293" i="12"/>
  <c r="M198" i="13"/>
  <c r="AP9" i="12"/>
  <c r="AP57" i="12"/>
  <c r="AP88" i="12"/>
  <c r="AP22" i="12"/>
  <c r="AP103" i="12"/>
  <c r="AP40" i="12"/>
  <c r="AP140" i="12"/>
  <c r="AP46" i="12"/>
  <c r="AP80" i="12"/>
  <c r="AP100" i="12"/>
  <c r="AP162" i="12"/>
  <c r="AP114" i="12"/>
  <c r="AP163" i="12"/>
  <c r="AP171" i="12"/>
  <c r="AP226" i="12"/>
  <c r="AP235" i="12"/>
  <c r="AP238" i="12"/>
  <c r="AP207" i="12"/>
  <c r="AP253" i="12"/>
  <c r="AP216" i="12"/>
  <c r="AP269" i="12"/>
  <c r="AP260" i="12"/>
  <c r="AP282" i="12"/>
  <c r="AP61" i="12"/>
  <c r="G3" i="13"/>
  <c r="M97" i="13" s="1"/>
  <c r="AL2" i="12"/>
  <c r="AE2" i="12"/>
  <c r="M303" i="13"/>
  <c r="AR15" i="12"/>
  <c r="AR19" i="12"/>
  <c r="AR113" i="12"/>
  <c r="AR42" i="12"/>
  <c r="AR117" i="12"/>
  <c r="AR153" i="12"/>
  <c r="AR111" i="12"/>
  <c r="AR248" i="12"/>
  <c r="AR161" i="12"/>
  <c r="AR108" i="12"/>
  <c r="AR192" i="12"/>
  <c r="AR159" i="12"/>
  <c r="AR199" i="12"/>
  <c r="AR237" i="12"/>
  <c r="AR191" i="12"/>
  <c r="AR206" i="12"/>
  <c r="AR223" i="12"/>
  <c r="AR250" i="12"/>
  <c r="AR300" i="12"/>
  <c r="AR263" i="12"/>
  <c r="AR301" i="12"/>
  <c r="M42" i="13"/>
  <c r="X2" i="12"/>
  <c r="AP23" i="12"/>
  <c r="AP71" i="12"/>
  <c r="AP111" i="12"/>
  <c r="AP32" i="12"/>
  <c r="AP115" i="12"/>
  <c r="AP44" i="12"/>
  <c r="AP70" i="12"/>
  <c r="AP50" i="12"/>
  <c r="AP85" i="12"/>
  <c r="AP104" i="12"/>
  <c r="AP211" i="12"/>
  <c r="AP118" i="12"/>
  <c r="AP181" i="12"/>
  <c r="AP179" i="12"/>
  <c r="AP165" i="12"/>
  <c r="AP168" i="12"/>
  <c r="AP243" i="12"/>
  <c r="AP228" i="12"/>
  <c r="AP255" i="12"/>
  <c r="AP220" i="12"/>
  <c r="AP231" i="12"/>
  <c r="AP262" i="12"/>
  <c r="AP296" i="12"/>
  <c r="M135" i="13"/>
  <c r="M145" i="13"/>
  <c r="M274" i="13"/>
  <c r="AP37" i="12"/>
  <c r="AR35" i="12"/>
  <c r="AR149" i="12"/>
  <c r="AR46" i="12"/>
  <c r="AR124" i="12"/>
  <c r="AR160" i="12"/>
  <c r="AR129" i="12"/>
  <c r="AR125" i="12"/>
  <c r="AR126" i="12"/>
  <c r="AR112" i="12"/>
  <c r="AR217" i="12"/>
  <c r="AR163" i="12"/>
  <c r="AR202" i="12"/>
  <c r="AR170" i="12"/>
  <c r="AR220" i="12"/>
  <c r="AR209" i="12"/>
  <c r="AR227" i="12"/>
  <c r="AR251" i="12"/>
  <c r="AR241" i="12"/>
  <c r="AR271" i="12"/>
  <c r="AR277" i="12"/>
  <c r="M30" i="13"/>
  <c r="AP26" i="12"/>
  <c r="AP59" i="12"/>
  <c r="AP76" i="12"/>
  <c r="AP11" i="12"/>
  <c r="AP43" i="12"/>
  <c r="AP139" i="12"/>
  <c r="AP48" i="12"/>
  <c r="AP75" i="12"/>
  <c r="AP54" i="12"/>
  <c r="AP95" i="12"/>
  <c r="AP108" i="12"/>
  <c r="AP125" i="12"/>
  <c r="AP122" i="12"/>
  <c r="AP155" i="12"/>
  <c r="AP219" i="12"/>
  <c r="AP186" i="12"/>
  <c r="AP172" i="12"/>
  <c r="AP222" i="12"/>
  <c r="AP246" i="12"/>
  <c r="AP256" i="12"/>
  <c r="AP224" i="12"/>
  <c r="AP233" i="12"/>
  <c r="AP281" i="12"/>
  <c r="AP272" i="12"/>
  <c r="M267" i="13"/>
  <c r="M123" i="13"/>
  <c r="M277" i="13"/>
  <c r="AR27" i="12"/>
  <c r="M262" i="13"/>
  <c r="M118" i="13"/>
  <c r="M298" i="13"/>
  <c r="AR33" i="12"/>
  <c r="AR86" i="12"/>
  <c r="AR188" i="12"/>
  <c r="AR50" i="12"/>
  <c r="AR137" i="12"/>
  <c r="AR40" i="12"/>
  <c r="AR131" i="12"/>
  <c r="AR127" i="12"/>
  <c r="AR128" i="12"/>
  <c r="AR116" i="12"/>
  <c r="AR157" i="12"/>
  <c r="AR173" i="12"/>
  <c r="AR205" i="12"/>
  <c r="AR174" i="12"/>
  <c r="AR229" i="12"/>
  <c r="AR236" i="12"/>
  <c r="AR233" i="12"/>
  <c r="AR253" i="12"/>
  <c r="AR244" i="12"/>
  <c r="AR276" i="12"/>
  <c r="AR281" i="12"/>
  <c r="M162" i="13"/>
  <c r="M18" i="13"/>
  <c r="AP87" i="12"/>
  <c r="AP8" i="12"/>
  <c r="AP19" i="12"/>
  <c r="AP49" i="12"/>
  <c r="AP142" i="12"/>
  <c r="AP52" i="12"/>
  <c r="AP77" i="12"/>
  <c r="AP58" i="12"/>
  <c r="AP96" i="12"/>
  <c r="AP112" i="12"/>
  <c r="AP127" i="12"/>
  <c r="AP148" i="12"/>
  <c r="AP173" i="12"/>
  <c r="AP133" i="12"/>
  <c r="AP202" i="12"/>
  <c r="AP176" i="12"/>
  <c r="AP166" i="12"/>
  <c r="AP201" i="12"/>
  <c r="AP263" i="12"/>
  <c r="AP230" i="12"/>
  <c r="AP239" i="12"/>
  <c r="AP267" i="12"/>
  <c r="AP276" i="12"/>
  <c r="M255" i="13"/>
  <c r="M111" i="13"/>
  <c r="M265" i="13"/>
  <c r="M121" i="13"/>
  <c r="M250" i="13"/>
  <c r="M106" i="13"/>
  <c r="F292" i="11"/>
  <c r="AF2" i="12"/>
  <c r="AR67" i="12"/>
  <c r="AR30" i="12"/>
  <c r="AN2" i="12"/>
  <c r="AR25" i="12"/>
  <c r="AR83" i="12"/>
  <c r="AR95" i="12"/>
  <c r="AR54" i="12"/>
  <c r="AR76" i="12"/>
  <c r="AR44" i="12"/>
  <c r="AR70" i="12"/>
  <c r="AR102" i="12"/>
  <c r="AR133" i="12"/>
  <c r="AR120" i="12"/>
  <c r="AR175" i="12"/>
  <c r="AR135" i="12"/>
  <c r="AR158" i="12"/>
  <c r="AR178" i="12"/>
  <c r="AR231" i="12"/>
  <c r="AR185" i="12"/>
  <c r="AR239" i="12"/>
  <c r="AR243" i="12"/>
  <c r="AR230" i="12"/>
  <c r="AR259" i="12"/>
  <c r="AR297" i="12"/>
  <c r="M150" i="13"/>
  <c r="AP123" i="12"/>
  <c r="AP12" i="12"/>
  <c r="AP28" i="12"/>
  <c r="AP65" i="12"/>
  <c r="AP105" i="12"/>
  <c r="AP56" i="12"/>
  <c r="AP79" i="12"/>
  <c r="AP62" i="12"/>
  <c r="AP132" i="12"/>
  <c r="AP116" i="12"/>
  <c r="AP129" i="12"/>
  <c r="AP152" i="12"/>
  <c r="AP167" i="12"/>
  <c r="AP137" i="12"/>
  <c r="AP205" i="12"/>
  <c r="AP180" i="12"/>
  <c r="AP170" i="12"/>
  <c r="AP236" i="12"/>
  <c r="AP268" i="12"/>
  <c r="AP232" i="12"/>
  <c r="AP242" i="12"/>
  <c r="AP259" i="12"/>
  <c r="AP280" i="12"/>
  <c r="M243" i="13"/>
  <c r="M99" i="13"/>
  <c r="M253" i="13"/>
  <c r="M109" i="13"/>
  <c r="M304" i="13"/>
  <c r="M238" i="13"/>
  <c r="M94" i="13"/>
  <c r="M299" i="13"/>
  <c r="M130" i="13" l="1"/>
  <c r="M157" i="13"/>
  <c r="M181" i="13"/>
  <c r="AP2" i="12"/>
  <c r="M234" i="13"/>
  <c r="AS299" i="12"/>
  <c r="H302" i="13" s="1"/>
  <c r="M229" i="13"/>
  <c r="AS222" i="12"/>
  <c r="H222" i="13" s="1"/>
  <c r="M67" i="13"/>
  <c r="M211" i="13"/>
  <c r="M153" i="13"/>
  <c r="M155" i="13"/>
  <c r="M36" i="13"/>
  <c r="M192" i="13"/>
  <c r="M44" i="13"/>
  <c r="M206" i="13"/>
  <c r="M38" i="13"/>
  <c r="M302" i="13"/>
  <c r="M92" i="13"/>
  <c r="M41" i="13"/>
  <c r="M112" i="13"/>
  <c r="M257" i="13"/>
  <c r="M79" i="13"/>
  <c r="M223" i="13"/>
  <c r="M165" i="13"/>
  <c r="M167" i="13"/>
  <c r="M60" i="13"/>
  <c r="M104" i="13"/>
  <c r="M216" i="13"/>
  <c r="M152" i="13"/>
  <c r="M230" i="13"/>
  <c r="M62" i="13"/>
  <c r="M188" i="13"/>
  <c r="M68" i="13"/>
  <c r="M65" i="13"/>
  <c r="M148" i="13"/>
  <c r="M91" i="13"/>
  <c r="M235" i="13"/>
  <c r="M177" i="13"/>
  <c r="M21" i="13"/>
  <c r="M179" i="13"/>
  <c r="M84" i="13"/>
  <c r="M200" i="13"/>
  <c r="M240" i="13"/>
  <c r="M260" i="13"/>
  <c r="M266" i="13"/>
  <c r="M86" i="13"/>
  <c r="M272" i="13"/>
  <c r="M164" i="13"/>
  <c r="M89" i="13"/>
  <c r="M184" i="13"/>
  <c r="M103" i="13"/>
  <c r="M247" i="13"/>
  <c r="M116" i="13"/>
  <c r="M189" i="13"/>
  <c r="M35" i="13"/>
  <c r="M191" i="13"/>
  <c r="M108" i="13"/>
  <c r="M252" i="13"/>
  <c r="M45" i="13"/>
  <c r="M110" i="13"/>
  <c r="M16" i="13"/>
  <c r="M284" i="13"/>
  <c r="M101" i="13"/>
  <c r="M220" i="13"/>
  <c r="M29" i="13"/>
  <c r="M56" i="13"/>
  <c r="M115" i="13"/>
  <c r="M259" i="13"/>
  <c r="M212" i="13"/>
  <c r="M201" i="13"/>
  <c r="M59" i="13"/>
  <c r="M203" i="13"/>
  <c r="M132" i="13"/>
  <c r="M57" i="13"/>
  <c r="M264" i="13"/>
  <c r="M23" i="13"/>
  <c r="M122" i="13"/>
  <c r="M52" i="13"/>
  <c r="M28" i="13"/>
  <c r="M125" i="13"/>
  <c r="M244" i="13"/>
  <c r="M53" i="13"/>
  <c r="M140" i="13"/>
  <c r="M127" i="13"/>
  <c r="M271" i="13"/>
  <c r="M33" i="13"/>
  <c r="M213" i="13"/>
  <c r="M71" i="13"/>
  <c r="M215" i="13"/>
  <c r="M156" i="13"/>
  <c r="M12" i="13"/>
  <c r="M297" i="13"/>
  <c r="M14" i="13"/>
  <c r="M8" i="13"/>
  <c r="M146" i="13"/>
  <c r="M88" i="13"/>
  <c r="M64" i="13"/>
  <c r="M149" i="13"/>
  <c r="M280" i="13"/>
  <c r="M77" i="13"/>
  <c r="M248" i="13"/>
  <c r="M139" i="13"/>
  <c r="M283" i="13"/>
  <c r="M81" i="13"/>
  <c r="M225" i="13"/>
  <c r="M83" i="13"/>
  <c r="M227" i="13"/>
  <c r="M180" i="13"/>
  <c r="M48" i="13"/>
  <c r="M50" i="13"/>
  <c r="M128" i="13"/>
  <c r="M170" i="13"/>
  <c r="M124" i="13"/>
  <c r="M100" i="13"/>
  <c r="M173" i="13"/>
  <c r="M113" i="13"/>
  <c r="M151" i="13"/>
  <c r="M93" i="13"/>
  <c r="M237" i="13"/>
  <c r="M95" i="13"/>
  <c r="M239" i="13"/>
  <c r="M204" i="13"/>
  <c r="M72" i="13"/>
  <c r="M74" i="13"/>
  <c r="M224" i="13"/>
  <c r="M194" i="13"/>
  <c r="M160" i="13"/>
  <c r="M136" i="13"/>
  <c r="M197" i="13"/>
  <c r="M80" i="13"/>
  <c r="M137" i="13"/>
  <c r="M282" i="13"/>
  <c r="M19" i="13"/>
  <c r="M163" i="13"/>
  <c r="M105" i="13"/>
  <c r="M249" i="13"/>
  <c r="M107" i="13"/>
  <c r="M251" i="13"/>
  <c r="M228" i="13"/>
  <c r="M96" i="13"/>
  <c r="M98" i="13"/>
  <c r="M9" i="13"/>
  <c r="M218" i="13"/>
  <c r="M196" i="13"/>
  <c r="M172" i="13"/>
  <c r="M221" i="13"/>
  <c r="M236" i="13"/>
  <c r="M161" i="13"/>
  <c r="M31" i="13"/>
  <c r="M175" i="13"/>
  <c r="M117" i="13"/>
  <c r="M261" i="13"/>
  <c r="M119" i="13"/>
  <c r="M263" i="13"/>
  <c r="M176" i="13"/>
  <c r="M276" i="13"/>
  <c r="M120" i="13"/>
  <c r="M134" i="13"/>
  <c r="M11" i="13"/>
  <c r="M242" i="13"/>
  <c r="M232" i="13"/>
  <c r="M208" i="13"/>
  <c r="M245" i="13"/>
  <c r="M185" i="13"/>
  <c r="M43" i="13"/>
  <c r="M187" i="13"/>
  <c r="M129" i="13"/>
  <c r="M273" i="13"/>
  <c r="M131" i="13"/>
  <c r="M275" i="13"/>
  <c r="M69" i="13"/>
  <c r="M144" i="13"/>
  <c r="M158" i="13"/>
  <c r="M47" i="13"/>
  <c r="M254" i="13"/>
  <c r="M268" i="13"/>
  <c r="M256" i="13"/>
  <c r="M17" i="13"/>
  <c r="M269" i="13"/>
  <c r="M40" i="13"/>
  <c r="M209" i="13"/>
  <c r="M55" i="13"/>
  <c r="M199" i="13"/>
  <c r="M141" i="13"/>
  <c r="M32" i="13"/>
  <c r="M143" i="13"/>
  <c r="M301" i="13"/>
  <c r="M24" i="13"/>
  <c r="M168" i="13"/>
  <c r="M182" i="13"/>
  <c r="M26" i="13"/>
  <c r="M278" i="13"/>
  <c r="M20" i="13"/>
  <c r="M76" i="13"/>
  <c r="M233" i="13"/>
  <c r="M10" i="13"/>
  <c r="AS97" i="12"/>
  <c r="H97" i="13" s="1"/>
  <c r="M27" i="13"/>
  <c r="AS122" i="12"/>
  <c r="H122" i="13" s="1"/>
  <c r="M190" i="13"/>
  <c r="M219" i="13"/>
  <c r="M270" i="13"/>
  <c r="AS77" i="12"/>
  <c r="H77" i="13" s="1"/>
  <c r="AS92" i="12"/>
  <c r="H92" i="13" s="1"/>
  <c r="AS209" i="12"/>
  <c r="H209" i="13" s="1"/>
  <c r="AR303" i="12"/>
  <c r="AS41" i="12"/>
  <c r="M154" i="13"/>
  <c r="M171" i="13"/>
  <c r="AS280" i="12"/>
  <c r="H280" i="13" s="1"/>
  <c r="M61" i="13"/>
  <c r="AS71" i="12"/>
  <c r="H71" i="13" s="1"/>
  <c r="AS270" i="12"/>
  <c r="H270" i="13" s="1"/>
  <c r="M87" i="13"/>
  <c r="AS282" i="12"/>
  <c r="H282" i="13" s="1"/>
  <c r="AS128" i="12"/>
  <c r="H128" i="13" s="1"/>
  <c r="M133" i="13"/>
  <c r="M279" i="13"/>
  <c r="M147" i="13"/>
  <c r="M54" i="13"/>
  <c r="M25" i="13"/>
  <c r="AS16" i="12"/>
  <c r="H16" i="13" s="1"/>
  <c r="AS228" i="12"/>
  <c r="H228" i="13" s="1"/>
  <c r="M205" i="13"/>
  <c r="M58" i="13"/>
  <c r="AS203" i="12"/>
  <c r="H203" i="13" s="1"/>
  <c r="M231" i="13"/>
  <c r="M281" i="13"/>
  <c r="AS170" i="12"/>
  <c r="H170" i="13" s="1"/>
  <c r="AS184" i="12"/>
  <c r="H184" i="13" s="1"/>
  <c r="AS177" i="12"/>
  <c r="H177" i="13" s="1"/>
  <c r="M51" i="13"/>
  <c r="M202" i="13"/>
  <c r="AP302" i="12"/>
  <c r="AQ297" i="12" s="1"/>
  <c r="AT297" i="12" s="1"/>
  <c r="AR3" i="12"/>
  <c r="AS98" i="12" s="1"/>
  <c r="H98" i="13" s="1"/>
  <c r="AS244" i="12"/>
  <c r="H244" i="13" s="1"/>
  <c r="M186" i="13"/>
  <c r="AS15" i="12"/>
  <c r="H15" i="13" s="1"/>
  <c r="AS293" i="12"/>
  <c r="H296" i="13" s="1"/>
  <c r="AS171" i="12"/>
  <c r="H171" i="13" s="1"/>
  <c r="M222" i="13"/>
  <c r="M34" i="13"/>
  <c r="M195" i="13"/>
  <c r="M102" i="13"/>
  <c r="AS166" i="12"/>
  <c r="H166" i="13" s="1"/>
  <c r="M73" i="13"/>
  <c r="AS68" i="12"/>
  <c r="H68" i="13" s="1"/>
  <c r="M138" i="13"/>
  <c r="AS142" i="12"/>
  <c r="H142" i="13" s="1"/>
  <c r="AS83" i="12"/>
  <c r="H83" i="13" s="1"/>
  <c r="AS253" i="12"/>
  <c r="H253" i="13" s="1"/>
  <c r="AS163" i="12"/>
  <c r="H163" i="13" s="1"/>
  <c r="AS141" i="12"/>
  <c r="H141" i="13" s="1"/>
  <c r="M178" i="13"/>
  <c r="AQ299" i="12"/>
  <c r="AT299" i="12" s="1"/>
  <c r="AS89" i="12"/>
  <c r="H89" i="13" s="1"/>
  <c r="M246" i="13"/>
  <c r="M217" i="13"/>
  <c r="AS138" i="12"/>
  <c r="H138" i="13" s="1"/>
  <c r="AS295" i="12"/>
  <c r="H298" i="13" s="1"/>
  <c r="AS69" i="12"/>
  <c r="H69" i="13" s="1"/>
  <c r="AS137" i="12"/>
  <c r="H137" i="13" s="1"/>
  <c r="AS87" i="12"/>
  <c r="H87" i="13" s="1"/>
  <c r="AS183" i="12"/>
  <c r="H183" i="13" s="1"/>
  <c r="AS134" i="12"/>
  <c r="H134" i="13" s="1"/>
  <c r="M49" i="13"/>
  <c r="AS88" i="12"/>
  <c r="H88" i="13" s="1"/>
  <c r="M63" i="13"/>
  <c r="M70" i="13"/>
  <c r="AS62" i="12"/>
  <c r="H62" i="13" s="1"/>
  <c r="M296" i="13"/>
  <c r="AS106" i="12"/>
  <c r="H106" i="13" s="1"/>
  <c r="AS236" i="12"/>
  <c r="H236" i="13" s="1"/>
  <c r="M174" i="13"/>
  <c r="AS111" i="12"/>
  <c r="H111" i="13" s="1"/>
  <c r="M142" i="13"/>
  <c r="AS123" i="12"/>
  <c r="H123" i="13" s="1"/>
  <c r="M210" i="13"/>
  <c r="M22" i="13"/>
  <c r="M193" i="13"/>
  <c r="AS57" i="12"/>
  <c r="H57" i="13" s="1"/>
  <c r="AS275" i="12"/>
  <c r="H275" i="13" s="1"/>
  <c r="M207" i="13"/>
  <c r="M114" i="13"/>
  <c r="M214" i="13"/>
  <c r="AS195" i="12"/>
  <c r="H195" i="13" s="1"/>
  <c r="M82" i="13"/>
  <c r="AS173" i="12"/>
  <c r="H173" i="13" s="1"/>
  <c r="AS175" i="12"/>
  <c r="H175" i="13" s="1"/>
  <c r="AS229" i="12"/>
  <c r="H229" i="13" s="1"/>
  <c r="AS250" i="12"/>
  <c r="H250" i="13" s="1"/>
  <c r="AS167" i="12"/>
  <c r="H167" i="13" s="1"/>
  <c r="M166" i="13"/>
  <c r="AS119" i="12"/>
  <c r="H119" i="13" s="1"/>
  <c r="M39" i="13"/>
  <c r="AS145" i="12"/>
  <c r="H145" i="13" s="1"/>
  <c r="M258" i="13"/>
  <c r="AS31" i="12"/>
  <c r="H31" i="13" s="1"/>
  <c r="M226" i="13"/>
  <c r="AS48" i="12"/>
  <c r="H48" i="13" s="1"/>
  <c r="AS86" i="12"/>
  <c r="H86" i="13" s="1"/>
  <c r="M13" i="13"/>
  <c r="AS180" i="12"/>
  <c r="H180" i="13" s="1"/>
  <c r="AS256" i="12"/>
  <c r="H256" i="13" s="1"/>
  <c r="M37" i="13"/>
  <c r="AS90" i="12"/>
  <c r="H90" i="13" s="1"/>
  <c r="M183" i="13"/>
  <c r="M90" i="13"/>
  <c r="AS60" i="12"/>
  <c r="H60" i="13" s="1"/>
  <c r="AS274" i="12"/>
  <c r="H274" i="13" s="1"/>
  <c r="M85" i="13"/>
  <c r="AS78" i="12"/>
  <c r="H78" i="13" s="1"/>
  <c r="AS271" i="12" l="1"/>
  <c r="H271" i="13" s="1"/>
  <c r="AQ295" i="12"/>
  <c r="AT295" i="12" s="1"/>
  <c r="AS153" i="12"/>
  <c r="H153" i="13" s="1"/>
  <c r="AS115" i="12"/>
  <c r="H115" i="13" s="1"/>
  <c r="AS232" i="12"/>
  <c r="H232" i="13" s="1"/>
  <c r="AS50" i="12"/>
  <c r="H50" i="13" s="1"/>
  <c r="AS217" i="12"/>
  <c r="H217" i="13" s="1"/>
  <c r="AS204" i="12"/>
  <c r="H204" i="13" s="1"/>
  <c r="AS152" i="12"/>
  <c r="H152" i="13" s="1"/>
  <c r="AS259" i="12"/>
  <c r="H259" i="13" s="1"/>
  <c r="AS235" i="12"/>
  <c r="H235" i="13" s="1"/>
  <c r="AS131" i="12"/>
  <c r="H131" i="13" s="1"/>
  <c r="AS197" i="12"/>
  <c r="H197" i="13" s="1"/>
  <c r="AS35" i="12"/>
  <c r="H35" i="13" s="1"/>
  <c r="AS66" i="12"/>
  <c r="H66" i="13" s="1"/>
  <c r="AS212" i="12"/>
  <c r="H212" i="13" s="1"/>
  <c r="AS265" i="12"/>
  <c r="H265" i="13" s="1"/>
  <c r="AS187" i="12"/>
  <c r="H187" i="13" s="1"/>
  <c r="AS46" i="12"/>
  <c r="H46" i="13" s="1"/>
  <c r="AS148" i="12"/>
  <c r="H148" i="13" s="1"/>
  <c r="AS136" i="12"/>
  <c r="H136" i="13" s="1"/>
  <c r="AS268" i="12"/>
  <c r="H268" i="13" s="1"/>
  <c r="AS186" i="12"/>
  <c r="H186" i="13" s="1"/>
  <c r="AS242" i="12"/>
  <c r="H242" i="13" s="1"/>
  <c r="AS238" i="12"/>
  <c r="H238" i="13" s="1"/>
  <c r="AS174" i="12"/>
  <c r="H174" i="13" s="1"/>
  <c r="AS267" i="12"/>
  <c r="H267" i="13" s="1"/>
  <c r="AS126" i="12"/>
  <c r="H126" i="13" s="1"/>
  <c r="AS100" i="12"/>
  <c r="H100" i="13" s="1"/>
  <c r="AS135" i="12"/>
  <c r="H135" i="13" s="1"/>
  <c r="AS278" i="12"/>
  <c r="H278" i="13" s="1"/>
  <c r="AS233" i="12"/>
  <c r="H233" i="13" s="1"/>
  <c r="AQ301" i="12"/>
  <c r="AT301" i="12" s="1"/>
  <c r="AS261" i="12"/>
  <c r="H261" i="13" s="1"/>
  <c r="AS96" i="12"/>
  <c r="H96" i="13" s="1"/>
  <c r="AS95" i="12"/>
  <c r="H95" i="13" s="1"/>
  <c r="AS26" i="12"/>
  <c r="H26" i="13" s="1"/>
  <c r="AS127" i="12"/>
  <c r="H127" i="13" s="1"/>
  <c r="AS102" i="12"/>
  <c r="H102" i="13" s="1"/>
  <c r="AS45" i="12"/>
  <c r="H45" i="13" s="1"/>
  <c r="AS27" i="12"/>
  <c r="H27" i="13" s="1"/>
  <c r="AS215" i="12"/>
  <c r="H215" i="13" s="1"/>
  <c r="M306" i="13"/>
  <c r="AS19" i="12"/>
  <c r="H19" i="13" s="1"/>
  <c r="AS113" i="12"/>
  <c r="H113" i="13" s="1"/>
  <c r="AS164" i="12"/>
  <c r="H164" i="13" s="1"/>
  <c r="AS42" i="12"/>
  <c r="H42" i="13" s="1"/>
  <c r="AS22" i="12"/>
  <c r="H22" i="13" s="1"/>
  <c r="AS67" i="12"/>
  <c r="H67" i="13" s="1"/>
  <c r="AS155" i="12"/>
  <c r="H155" i="13" s="1"/>
  <c r="AS277" i="12"/>
  <c r="H277" i="13" s="1"/>
  <c r="AS165" i="12"/>
  <c r="H165" i="13" s="1"/>
  <c r="AS191" i="12"/>
  <c r="H191" i="13" s="1"/>
  <c r="AS211" i="12"/>
  <c r="H211" i="13" s="1"/>
  <c r="AS25" i="12"/>
  <c r="H25" i="13" s="1"/>
  <c r="AS154" i="12"/>
  <c r="H154" i="13" s="1"/>
  <c r="AS161" i="12"/>
  <c r="H161" i="13" s="1"/>
  <c r="AS52" i="12"/>
  <c r="H52" i="13" s="1"/>
  <c r="AS231" i="12"/>
  <c r="H231" i="13" s="1"/>
  <c r="AS151" i="12"/>
  <c r="H151" i="13" s="1"/>
  <c r="AS276" i="12"/>
  <c r="H276" i="13" s="1"/>
  <c r="AS61" i="12"/>
  <c r="H61" i="13" s="1"/>
  <c r="AS159" i="12"/>
  <c r="H159" i="13" s="1"/>
  <c r="AS298" i="12"/>
  <c r="H301" i="13" s="1"/>
  <c r="AS169" i="12"/>
  <c r="H169" i="13" s="1"/>
  <c r="AS116" i="12"/>
  <c r="H116" i="13" s="1"/>
  <c r="AS56" i="12"/>
  <c r="H56" i="13" s="1"/>
  <c r="AS237" i="12"/>
  <c r="H237" i="13" s="1"/>
  <c r="AS160" i="12"/>
  <c r="H160" i="13" s="1"/>
  <c r="AS206" i="12"/>
  <c r="H206" i="13" s="1"/>
  <c r="AS198" i="12"/>
  <c r="H198" i="13" s="1"/>
  <c r="AS140" i="12"/>
  <c r="H140" i="13" s="1"/>
  <c r="AS120" i="12"/>
  <c r="H120" i="13" s="1"/>
  <c r="AS188" i="12"/>
  <c r="H188" i="13" s="1"/>
  <c r="AQ298" i="12"/>
  <c r="AT298" i="12" s="1"/>
  <c r="AQ300" i="12"/>
  <c r="AT300" i="12" s="1"/>
  <c r="AS158" i="12"/>
  <c r="H158" i="13" s="1"/>
  <c r="AS301" i="12"/>
  <c r="H304" i="13" s="1"/>
  <c r="AS254" i="12"/>
  <c r="H254" i="13" s="1"/>
  <c r="AS59" i="12"/>
  <c r="H59" i="13" s="1"/>
  <c r="AS221" i="12"/>
  <c r="H221" i="13" s="1"/>
  <c r="AS54" i="12"/>
  <c r="H54" i="13" s="1"/>
  <c r="AS207" i="12"/>
  <c r="H207" i="13" s="1"/>
  <c r="AS196" i="12"/>
  <c r="H196" i="13" s="1"/>
  <c r="AS44" i="12"/>
  <c r="H44" i="13" s="1"/>
  <c r="AS255" i="12"/>
  <c r="H255" i="13" s="1"/>
  <c r="AS23" i="12"/>
  <c r="H23" i="13" s="1"/>
  <c r="AS58" i="12"/>
  <c r="H58" i="13" s="1"/>
  <c r="AS14" i="12"/>
  <c r="H14" i="13" s="1"/>
  <c r="AS53" i="12"/>
  <c r="H53" i="13" s="1"/>
  <c r="AS144" i="12"/>
  <c r="H144" i="13" s="1"/>
  <c r="AS17" i="12"/>
  <c r="H17" i="13" s="1"/>
  <c r="AS28" i="12"/>
  <c r="H28" i="13" s="1"/>
  <c r="AS21" i="12"/>
  <c r="H21" i="13" s="1"/>
  <c r="AS12" i="12"/>
  <c r="H12" i="13" s="1"/>
  <c r="AS49" i="12"/>
  <c r="H49" i="13" s="1"/>
  <c r="AS47" i="12"/>
  <c r="H47" i="13" s="1"/>
  <c r="AS294" i="12"/>
  <c r="H297" i="13" s="1"/>
  <c r="AS65" i="12"/>
  <c r="H65" i="13" s="1"/>
  <c r="AS39" i="12"/>
  <c r="H39" i="13" s="1"/>
  <c r="AS72" i="12"/>
  <c r="H72" i="13" s="1"/>
  <c r="AS11" i="12"/>
  <c r="H11" i="13" s="1"/>
  <c r="AS13" i="12"/>
  <c r="H13" i="13" s="1"/>
  <c r="AS36" i="12"/>
  <c r="H36" i="13" s="1"/>
  <c r="AS18" i="12"/>
  <c r="H18" i="13" s="1"/>
  <c r="AS109" i="12"/>
  <c r="H109" i="13" s="1"/>
  <c r="AS20" i="12"/>
  <c r="H20" i="13" s="1"/>
  <c r="AS8" i="12"/>
  <c r="AS94" i="12"/>
  <c r="H94" i="13" s="1"/>
  <c r="AS32" i="12"/>
  <c r="H32" i="13" s="1"/>
  <c r="AS63" i="12"/>
  <c r="H63" i="13" s="1"/>
  <c r="AS24" i="12"/>
  <c r="H24" i="13" s="1"/>
  <c r="AS51" i="12"/>
  <c r="H51" i="13" s="1"/>
  <c r="AS37" i="12"/>
  <c r="H37" i="13" s="1"/>
  <c r="AS38" i="12"/>
  <c r="H38" i="13" s="1"/>
  <c r="AS29" i="12"/>
  <c r="H29" i="13" s="1"/>
  <c r="AS55" i="12"/>
  <c r="H55" i="13" s="1"/>
  <c r="AS107" i="12"/>
  <c r="H107" i="13" s="1"/>
  <c r="AS185" i="12"/>
  <c r="H185" i="13" s="1"/>
  <c r="AS149" i="12"/>
  <c r="H149" i="13" s="1"/>
  <c r="AS99" i="12"/>
  <c r="H99" i="13" s="1"/>
  <c r="AS243" i="12"/>
  <c r="H243" i="13" s="1"/>
  <c r="AS82" i="12"/>
  <c r="H82" i="13" s="1"/>
  <c r="AS179" i="12"/>
  <c r="H179" i="13" s="1"/>
  <c r="AS124" i="12"/>
  <c r="H124" i="13" s="1"/>
  <c r="AS190" i="12"/>
  <c r="H190" i="13" s="1"/>
  <c r="AS172" i="12"/>
  <c r="H172" i="13" s="1"/>
  <c r="AS129" i="12"/>
  <c r="H129" i="13" s="1"/>
  <c r="AS84" i="12"/>
  <c r="H84" i="13" s="1"/>
  <c r="AS130" i="12"/>
  <c r="H130" i="13" s="1"/>
  <c r="AS246" i="12"/>
  <c r="H246" i="13" s="1"/>
  <c r="AS218" i="12"/>
  <c r="H218" i="13" s="1"/>
  <c r="AS30" i="12"/>
  <c r="H30" i="13" s="1"/>
  <c r="AS118" i="12"/>
  <c r="H118" i="13" s="1"/>
  <c r="AS226" i="12"/>
  <c r="H226" i="13" s="1"/>
  <c r="AS272" i="12"/>
  <c r="H272" i="13" s="1"/>
  <c r="AS252" i="12"/>
  <c r="H252" i="13" s="1"/>
  <c r="AS224" i="12"/>
  <c r="H224" i="13" s="1"/>
  <c r="AS168" i="12"/>
  <c r="H168" i="13" s="1"/>
  <c r="AS40" i="12"/>
  <c r="H40" i="13" s="1"/>
  <c r="AS201" i="12"/>
  <c r="H201" i="13" s="1"/>
  <c r="AS132" i="12"/>
  <c r="H132" i="13" s="1"/>
  <c r="AS182" i="12"/>
  <c r="H182" i="13" s="1"/>
  <c r="AS214" i="12"/>
  <c r="H214" i="13" s="1"/>
  <c r="AS139" i="12"/>
  <c r="H139" i="13" s="1"/>
  <c r="AS64" i="12"/>
  <c r="H64" i="13" s="1"/>
  <c r="AS220" i="12"/>
  <c r="H220" i="13" s="1"/>
  <c r="AS162" i="12"/>
  <c r="H162" i="13" s="1"/>
  <c r="AS176" i="12"/>
  <c r="H176" i="13" s="1"/>
  <c r="AS103" i="12"/>
  <c r="H103" i="13" s="1"/>
  <c r="AS245" i="12"/>
  <c r="H245" i="13" s="1"/>
  <c r="AS227" i="12"/>
  <c r="H227" i="13" s="1"/>
  <c r="AS10" i="12"/>
  <c r="H10" i="13" s="1"/>
  <c r="AS241" i="12"/>
  <c r="H241" i="13" s="1"/>
  <c r="AS157" i="12"/>
  <c r="H157" i="13" s="1"/>
  <c r="AS143" i="12"/>
  <c r="H143" i="13" s="1"/>
  <c r="AS33" i="12"/>
  <c r="H33" i="13" s="1"/>
  <c r="H41" i="13"/>
  <c r="AS70" i="12"/>
  <c r="H70" i="13" s="1"/>
  <c r="AS81" i="12"/>
  <c r="H81" i="13" s="1"/>
  <c r="AS205" i="12"/>
  <c r="H205" i="13" s="1"/>
  <c r="AS262" i="12"/>
  <c r="H262" i="13" s="1"/>
  <c r="AS117" i="12"/>
  <c r="H117" i="13" s="1"/>
  <c r="AS194" i="12"/>
  <c r="H194" i="13" s="1"/>
  <c r="AS260" i="12"/>
  <c r="H260" i="13" s="1"/>
  <c r="AS75" i="12"/>
  <c r="H75" i="13" s="1"/>
  <c r="AS216" i="12"/>
  <c r="H216" i="13" s="1"/>
  <c r="AS300" i="12"/>
  <c r="H303" i="13" s="1"/>
  <c r="AS200" i="12"/>
  <c r="H200" i="13" s="1"/>
  <c r="AS247" i="12"/>
  <c r="H247" i="13" s="1"/>
  <c r="AS284" i="12"/>
  <c r="H284" i="13" s="1"/>
  <c r="AS146" i="12"/>
  <c r="H146" i="13" s="1"/>
  <c r="AS178" i="12"/>
  <c r="H178" i="13" s="1"/>
  <c r="AS108" i="12"/>
  <c r="H108" i="13" s="1"/>
  <c r="AS93" i="12"/>
  <c r="H93" i="13" s="1"/>
  <c r="AS104" i="12"/>
  <c r="H104" i="13" s="1"/>
  <c r="AS296" i="12"/>
  <c r="H299" i="13" s="1"/>
  <c r="AS240" i="12"/>
  <c r="H240" i="13" s="1"/>
  <c r="AS281" i="12"/>
  <c r="H281" i="13" s="1"/>
  <c r="AS257" i="12"/>
  <c r="H257" i="13" s="1"/>
  <c r="AS251" i="12"/>
  <c r="H251" i="13" s="1"/>
  <c r="AS283" i="12"/>
  <c r="H283" i="13" s="1"/>
  <c r="AS230" i="12"/>
  <c r="H230" i="13" s="1"/>
  <c r="AS114" i="12"/>
  <c r="H114" i="13" s="1"/>
  <c r="AS234" i="12"/>
  <c r="H234" i="13" s="1"/>
  <c r="AS133" i="12"/>
  <c r="H133" i="13" s="1"/>
  <c r="AS210" i="12"/>
  <c r="H210" i="13" s="1"/>
  <c r="AS223" i="12"/>
  <c r="H223" i="13" s="1"/>
  <c r="AS150" i="12"/>
  <c r="H150" i="13" s="1"/>
  <c r="AS105" i="12"/>
  <c r="H105" i="13" s="1"/>
  <c r="AS264" i="12"/>
  <c r="H264" i="13" s="1"/>
  <c r="AS112" i="12"/>
  <c r="H112" i="13" s="1"/>
  <c r="AS248" i="12"/>
  <c r="H248" i="13" s="1"/>
  <c r="AS85" i="12"/>
  <c r="H85" i="13" s="1"/>
  <c r="AS279" i="12"/>
  <c r="H279" i="13" s="1"/>
  <c r="AS258" i="12"/>
  <c r="H258" i="13" s="1"/>
  <c r="AS269" i="12"/>
  <c r="H269" i="13" s="1"/>
  <c r="AS192" i="12"/>
  <c r="H192" i="13" s="1"/>
  <c r="AS110" i="12"/>
  <c r="H110" i="13" s="1"/>
  <c r="AS181" i="12"/>
  <c r="H181" i="13" s="1"/>
  <c r="AS76" i="12"/>
  <c r="H76" i="13" s="1"/>
  <c r="AS208" i="12"/>
  <c r="H208" i="13" s="1"/>
  <c r="AS156" i="12"/>
  <c r="H156" i="13" s="1"/>
  <c r="AS189" i="12"/>
  <c r="H189" i="13" s="1"/>
  <c r="AS43" i="12"/>
  <c r="H43" i="13" s="1"/>
  <c r="AS193" i="12"/>
  <c r="H193" i="13" s="1"/>
  <c r="AS273" i="12"/>
  <c r="H273" i="13" s="1"/>
  <c r="AQ294" i="12"/>
  <c r="AT294" i="12" s="1"/>
  <c r="AS297" i="12"/>
  <c r="H300" i="13" s="1"/>
  <c r="AQ293" i="12"/>
  <c r="AS125" i="12"/>
  <c r="H125" i="13" s="1"/>
  <c r="AS219" i="12"/>
  <c r="H219" i="13" s="1"/>
  <c r="AS79" i="12"/>
  <c r="H79" i="13" s="1"/>
  <c r="AS147" i="12"/>
  <c r="H147" i="13" s="1"/>
  <c r="AS263" i="12"/>
  <c r="H263" i="13" s="1"/>
  <c r="AS249" i="12"/>
  <c r="H249" i="13" s="1"/>
  <c r="AS34" i="12"/>
  <c r="H34" i="13" s="1"/>
  <c r="AS121" i="12"/>
  <c r="H121" i="13" s="1"/>
  <c r="AS74" i="12"/>
  <c r="H74" i="13" s="1"/>
  <c r="AS202" i="12"/>
  <c r="H202" i="13" s="1"/>
  <c r="AS80" i="12"/>
  <c r="H80" i="13" s="1"/>
  <c r="AQ296" i="12"/>
  <c r="AT296" i="12" s="1"/>
  <c r="AS266" i="12"/>
  <c r="H266" i="13" s="1"/>
  <c r="AS239" i="12"/>
  <c r="H239" i="13" s="1"/>
  <c r="AS199" i="12"/>
  <c r="H199" i="13" s="1"/>
  <c r="AS9" i="12"/>
  <c r="H9" i="13" s="1"/>
  <c r="AS225" i="12"/>
  <c r="H225" i="13" s="1"/>
  <c r="M3" i="13"/>
  <c r="AS213" i="12"/>
  <c r="H213" i="13" s="1"/>
  <c r="AS91" i="12"/>
  <c r="H91" i="13" s="1"/>
  <c r="AS101" i="12"/>
  <c r="H101" i="13" s="1"/>
  <c r="AS73" i="12"/>
  <c r="H73" i="13" s="1"/>
  <c r="AQ302" i="12" l="1"/>
  <c r="AT293" i="12"/>
  <c r="AT302" i="12" s="1"/>
  <c r="H8" i="13"/>
  <c r="AS3" i="12"/>
  <c r="H306" i="13"/>
  <c r="AS303" i="12"/>
  <c r="H3" i="13" l="1"/>
  <c r="N98" i="13" l="1"/>
  <c r="P98" i="13" s="1"/>
  <c r="N244" i="13"/>
  <c r="P244" i="13" s="1"/>
  <c r="N86" i="13"/>
  <c r="P86" i="13" s="1"/>
  <c r="N163" i="13"/>
  <c r="P163" i="13" s="1"/>
  <c r="N298" i="13"/>
  <c r="P298" i="13" s="1"/>
  <c r="N16" i="13"/>
  <c r="P16" i="13" s="1"/>
  <c r="N111" i="13"/>
  <c r="P111" i="13" s="1"/>
  <c r="N173" i="13"/>
  <c r="P173" i="13" s="1"/>
  <c r="N128" i="13"/>
  <c r="P128" i="13" s="1"/>
  <c r="N275" i="13"/>
  <c r="P275" i="13" s="1"/>
  <c r="N203" i="13"/>
  <c r="P203" i="13" s="1"/>
  <c r="N256" i="13"/>
  <c r="P256" i="13" s="1"/>
  <c r="N253" i="13"/>
  <c r="P253" i="13" s="1"/>
  <c r="N71" i="13"/>
  <c r="P71" i="13" s="1"/>
  <c r="N138" i="13"/>
  <c r="P138" i="13" s="1"/>
  <c r="N57" i="13"/>
  <c r="P57" i="13" s="1"/>
  <c r="P296" i="13"/>
  <c r="N48" i="13"/>
  <c r="P48" i="13" s="1"/>
  <c r="N92" i="13"/>
  <c r="P92" i="13" s="1"/>
  <c r="N60" i="13"/>
  <c r="P60" i="13" s="1"/>
  <c r="N209" i="13"/>
  <c r="P209" i="13" s="1"/>
  <c r="N119" i="13"/>
  <c r="P119" i="13" s="1"/>
  <c r="N15" i="13"/>
  <c r="P15" i="13" s="1"/>
  <c r="N83" i="13"/>
  <c r="P83" i="13" s="1"/>
  <c r="N77" i="13"/>
  <c r="P77" i="13" s="1"/>
  <c r="N62" i="13"/>
  <c r="P62" i="13" s="1"/>
  <c r="N280" i="13"/>
  <c r="P280" i="13" s="1"/>
  <c r="N123" i="13"/>
  <c r="P123" i="13" s="1"/>
  <c r="N177" i="13"/>
  <c r="P177" i="13" s="1"/>
  <c r="N166" i="13"/>
  <c r="P166" i="13" s="1"/>
  <c r="N97" i="13"/>
  <c r="P97" i="13" s="1"/>
  <c r="N78" i="13"/>
  <c r="P78" i="13" s="1"/>
  <c r="N106" i="13"/>
  <c r="P106" i="13" s="1"/>
  <c r="N122" i="13"/>
  <c r="P122" i="13" s="1"/>
  <c r="N250" i="13"/>
  <c r="P250" i="13" s="1"/>
  <c r="N134" i="13"/>
  <c r="P134" i="13" s="1"/>
  <c r="N228" i="13"/>
  <c r="P228" i="13" s="1"/>
  <c r="N236" i="13"/>
  <c r="P236" i="13" s="1"/>
  <c r="N69" i="13"/>
  <c r="P69" i="13" s="1"/>
  <c r="N274" i="13"/>
  <c r="P274" i="13" s="1"/>
  <c r="N145" i="13"/>
  <c r="P145" i="13" s="1"/>
  <c r="N222" i="13"/>
  <c r="P222" i="13" s="1"/>
  <c r="N137" i="13"/>
  <c r="P137" i="13" s="1"/>
  <c r="N89" i="13"/>
  <c r="P89" i="13" s="1"/>
  <c r="N270" i="13"/>
  <c r="P270" i="13" s="1"/>
  <c r="N31" i="13"/>
  <c r="P31" i="13" s="1"/>
  <c r="N88" i="13"/>
  <c r="P88" i="13" s="1"/>
  <c r="N195" i="13"/>
  <c r="P195" i="13" s="1"/>
  <c r="N142" i="13"/>
  <c r="P142" i="13" s="1"/>
  <c r="N68" i="13"/>
  <c r="P68" i="13" s="1"/>
  <c r="N87" i="13"/>
  <c r="P87" i="13" s="1"/>
  <c r="N170" i="13"/>
  <c r="P170" i="13" s="1"/>
  <c r="N90" i="13"/>
  <c r="P90" i="13" s="1"/>
  <c r="N302" i="13"/>
  <c r="P302" i="13" s="1"/>
  <c r="N141" i="13"/>
  <c r="P141" i="13" s="1"/>
  <c r="N282" i="13"/>
  <c r="P282" i="13" s="1"/>
  <c r="N229" i="13"/>
  <c r="P229" i="13" s="1"/>
  <c r="N183" i="13"/>
  <c r="P183" i="13" s="1"/>
  <c r="N184" i="13"/>
  <c r="P184" i="13" s="1"/>
  <c r="N167" i="13"/>
  <c r="P167" i="13" s="1"/>
  <c r="N175" i="13"/>
  <c r="P175" i="13" s="1"/>
  <c r="N180" i="13"/>
  <c r="P180" i="13" s="1"/>
  <c r="N171" i="13"/>
  <c r="P171" i="13" s="1"/>
  <c r="N112" i="13"/>
  <c r="P112" i="13" s="1"/>
  <c r="N168" i="13"/>
  <c r="P168" i="13" s="1"/>
  <c r="N103" i="13"/>
  <c r="P103" i="13" s="1"/>
  <c r="N252" i="13"/>
  <c r="P252" i="13" s="1"/>
  <c r="N216" i="13"/>
  <c r="P216" i="13" s="1"/>
  <c r="N162" i="13"/>
  <c r="P162" i="13" s="1"/>
  <c r="N153" i="13"/>
  <c r="P153" i="13" s="1"/>
  <c r="N226" i="13"/>
  <c r="P226" i="13" s="1"/>
  <c r="N197" i="13"/>
  <c r="P197" i="13" s="1"/>
  <c r="N74" i="13"/>
  <c r="P74" i="13" s="1"/>
  <c r="N301" i="13"/>
  <c r="P301" i="13" s="1"/>
  <c r="N21" i="13"/>
  <c r="P21" i="13" s="1"/>
  <c r="N182" i="13"/>
  <c r="P182" i="13" s="1"/>
  <c r="N249" i="13"/>
  <c r="P249" i="13" s="1"/>
  <c r="N196" i="13"/>
  <c r="P196" i="13" s="1"/>
  <c r="N9" i="13"/>
  <c r="P9" i="13" s="1"/>
  <c r="N237" i="13"/>
  <c r="P237" i="13" s="1"/>
  <c r="N257" i="13"/>
  <c r="P257" i="13" s="1"/>
  <c r="N220" i="13"/>
  <c r="P220" i="13" s="1"/>
  <c r="N17" i="13"/>
  <c r="P17" i="13" s="1"/>
  <c r="N121" i="13"/>
  <c r="P121" i="13" s="1"/>
  <c r="N82" i="13"/>
  <c r="P82" i="13" s="1"/>
  <c r="N58" i="13"/>
  <c r="P58" i="13" s="1"/>
  <c r="N99" i="13"/>
  <c r="P99" i="13" s="1"/>
  <c r="N224" i="13"/>
  <c r="P224" i="13" s="1"/>
  <c r="N272" i="13"/>
  <c r="P272" i="13" s="1"/>
  <c r="N76" i="13"/>
  <c r="P76" i="13" s="1"/>
  <c r="N129" i="13"/>
  <c r="P129" i="13" s="1"/>
  <c r="N79" i="13"/>
  <c r="P79" i="13" s="1"/>
  <c r="N49" i="13"/>
  <c r="P49" i="13" s="1"/>
  <c r="N223" i="13"/>
  <c r="P223" i="13" s="1"/>
  <c r="N191" i="13"/>
  <c r="P191" i="13" s="1"/>
  <c r="N44" i="13"/>
  <c r="P44" i="13" s="1"/>
  <c r="N28" i="13"/>
  <c r="P28" i="13" s="1"/>
  <c r="N43" i="13"/>
  <c r="P43" i="13" s="1"/>
  <c r="N160" i="13"/>
  <c r="P160" i="13" s="1"/>
  <c r="N199" i="13"/>
  <c r="P199" i="13" s="1"/>
  <c r="N151" i="13"/>
  <c r="P151" i="13" s="1"/>
  <c r="N200" i="13"/>
  <c r="P200" i="13" s="1"/>
  <c r="N176" i="13"/>
  <c r="P176" i="13" s="1"/>
  <c r="N51" i="13"/>
  <c r="P51" i="13" s="1"/>
  <c r="N22" i="13"/>
  <c r="P22" i="13" s="1"/>
  <c r="N63" i="13"/>
  <c r="P63" i="13" s="1"/>
  <c r="N52" i="13"/>
  <c r="P52" i="13" s="1"/>
  <c r="N32" i="13"/>
  <c r="P32" i="13" s="1"/>
  <c r="N213" i="13"/>
  <c r="P213" i="13" s="1"/>
  <c r="N149" i="13"/>
  <c r="P149" i="13" s="1"/>
  <c r="N125" i="13"/>
  <c r="P125" i="13" s="1"/>
  <c r="N23" i="13"/>
  <c r="P23" i="13" s="1"/>
  <c r="N262" i="13"/>
  <c r="P262" i="13" s="1"/>
  <c r="N113" i="13"/>
  <c r="P113" i="13" s="1"/>
  <c r="N158" i="13"/>
  <c r="P158" i="13" s="1"/>
  <c r="N61" i="13"/>
  <c r="P61" i="13" s="1"/>
  <c r="N279" i="13"/>
  <c r="P279" i="13" s="1"/>
  <c r="N276" i="13"/>
  <c r="P276" i="13" s="1"/>
  <c r="N263" i="13"/>
  <c r="P263" i="13" s="1"/>
  <c r="N155" i="13"/>
  <c r="P155" i="13" s="1"/>
  <c r="N40" i="13"/>
  <c r="P40" i="13" s="1"/>
  <c r="N35" i="13"/>
  <c r="P35" i="13" s="1"/>
  <c r="N255" i="13"/>
  <c r="P255" i="13" s="1"/>
  <c r="N144" i="13"/>
  <c r="P144" i="13" s="1"/>
  <c r="N72" i="13"/>
  <c r="P72" i="13" s="1"/>
  <c r="N186" i="13"/>
  <c r="P186" i="13" s="1"/>
  <c r="N65" i="13"/>
  <c r="P65" i="13" s="1"/>
  <c r="N232" i="13"/>
  <c r="P232" i="13" s="1"/>
  <c r="N297" i="13"/>
  <c r="P297" i="13" s="1"/>
  <c r="N80" i="13"/>
  <c r="P80" i="13" s="1"/>
  <c r="N94" i="13"/>
  <c r="P94" i="13" s="1"/>
  <c r="N269" i="13"/>
  <c r="P269" i="13" s="1"/>
  <c r="N304" i="13"/>
  <c r="P304" i="13" s="1"/>
  <c r="N143" i="13"/>
  <c r="P143" i="13" s="1"/>
  <c r="N235" i="13"/>
  <c r="P235" i="13" s="1"/>
  <c r="N206" i="13"/>
  <c r="P206" i="13" s="1"/>
  <c r="N165" i="13"/>
  <c r="P165" i="13" s="1"/>
  <c r="N283" i="13"/>
  <c r="P283" i="13" s="1"/>
  <c r="N277" i="13"/>
  <c r="P277" i="13" s="1"/>
  <c r="N189" i="13"/>
  <c r="P189" i="13" s="1"/>
  <c r="N96" i="13"/>
  <c r="P96" i="13" s="1"/>
  <c r="N179" i="13"/>
  <c r="P179" i="13" s="1"/>
  <c r="N81" i="13"/>
  <c r="P81" i="13" s="1"/>
  <c r="N109" i="13"/>
  <c r="P109" i="13" s="1"/>
  <c r="N258" i="13"/>
  <c r="P258" i="13" s="1"/>
  <c r="N14" i="13"/>
  <c r="P14" i="13" s="1"/>
  <c r="N212" i="13"/>
  <c r="P212" i="13" s="1"/>
  <c r="N221" i="13"/>
  <c r="P221" i="13" s="1"/>
  <c r="N219" i="13"/>
  <c r="P219" i="13" s="1"/>
  <c r="N59" i="13"/>
  <c r="P59" i="13" s="1"/>
  <c r="N193" i="13"/>
  <c r="P193" i="13" s="1"/>
  <c r="N47" i="13"/>
  <c r="P47" i="13" s="1"/>
  <c r="N108" i="13"/>
  <c r="P108" i="13" s="1"/>
  <c r="N169" i="13"/>
  <c r="P169" i="13" s="1"/>
  <c r="N10" i="13"/>
  <c r="P10" i="13" s="1"/>
  <c r="N178" i="13"/>
  <c r="P178" i="13" s="1"/>
  <c r="N159" i="13"/>
  <c r="P159" i="13" s="1"/>
  <c r="N26" i="13"/>
  <c r="P26" i="13" s="1"/>
  <c r="N284" i="13"/>
  <c r="P284" i="13" s="1"/>
  <c r="N95" i="13"/>
  <c r="P95" i="13" s="1"/>
  <c r="N85" i="13"/>
  <c r="P85" i="13" s="1"/>
  <c r="N238" i="13"/>
  <c r="P238" i="13" s="1"/>
  <c r="N37" i="13"/>
  <c r="P37" i="13" s="1"/>
  <c r="N115" i="13"/>
  <c r="P115" i="13" s="1"/>
  <c r="N248" i="13"/>
  <c r="P248" i="13" s="1"/>
  <c r="N73" i="13"/>
  <c r="P73" i="13" s="1"/>
  <c r="N54" i="13"/>
  <c r="P54" i="13" s="1"/>
  <c r="N266" i="13"/>
  <c r="P266" i="13" s="1"/>
  <c r="N120" i="13"/>
  <c r="P120" i="13" s="1"/>
  <c r="N273" i="13"/>
  <c r="P273" i="13" s="1"/>
  <c r="N140" i="13"/>
  <c r="P140" i="13" s="1"/>
  <c r="N192" i="13"/>
  <c r="P192" i="13" s="1"/>
  <c r="N254" i="13"/>
  <c r="P254" i="13" s="1"/>
  <c r="N117" i="13"/>
  <c r="P117" i="13" s="1"/>
  <c r="N211" i="13"/>
  <c r="P211" i="13" s="1"/>
  <c r="N139" i="13"/>
  <c r="P139" i="13" s="1"/>
  <c r="N157" i="13"/>
  <c r="P157" i="13" s="1"/>
  <c r="N19" i="13"/>
  <c r="P19" i="13" s="1"/>
  <c r="N267" i="13"/>
  <c r="P267" i="13" s="1"/>
  <c r="N174" i="13"/>
  <c r="P174" i="13" s="1"/>
  <c r="N251" i="13"/>
  <c r="P251" i="13" s="1"/>
  <c r="N46" i="13"/>
  <c r="P46" i="13" s="1"/>
  <c r="N11" i="13"/>
  <c r="P11" i="13" s="1"/>
  <c r="N245" i="13"/>
  <c r="P245" i="13" s="1"/>
  <c r="N187" i="13"/>
  <c r="P187" i="13" s="1"/>
  <c r="N101" i="13"/>
  <c r="P101" i="13" s="1"/>
  <c r="N188" i="13"/>
  <c r="P188" i="13" s="1"/>
  <c r="N181" i="13"/>
  <c r="P181" i="13" s="1"/>
  <c r="N161" i="13"/>
  <c r="P161" i="13" s="1"/>
  <c r="N110" i="13"/>
  <c r="P110" i="13" s="1"/>
  <c r="N56" i="13"/>
  <c r="P56" i="13" s="1"/>
  <c r="N105" i="13"/>
  <c r="P105" i="13" s="1"/>
  <c r="N198" i="13"/>
  <c r="P198" i="13" s="1"/>
  <c r="N70" i="13"/>
  <c r="P70" i="13" s="1"/>
  <c r="N164" i="13"/>
  <c r="P164" i="13" s="1"/>
  <c r="N30" i="13"/>
  <c r="P30" i="13" s="1"/>
  <c r="N227" i="13"/>
  <c r="P227" i="13" s="1"/>
  <c r="N127" i="13"/>
  <c r="P127" i="13" s="1"/>
  <c r="N152" i="13"/>
  <c r="P152" i="13" s="1"/>
  <c r="N41" i="13"/>
  <c r="N148" i="13"/>
  <c r="P148" i="13" s="1"/>
  <c r="N247" i="13"/>
  <c r="P247" i="13" s="1"/>
  <c r="N217" i="13"/>
  <c r="P217" i="13" s="1"/>
  <c r="N53" i="13"/>
  <c r="P53" i="13" s="1"/>
  <c r="N239" i="13"/>
  <c r="P239" i="13" s="1"/>
  <c r="N215" i="13"/>
  <c r="P215" i="13" s="1"/>
  <c r="N234" i="13"/>
  <c r="P234" i="13" s="1"/>
  <c r="N27" i="13"/>
  <c r="P27" i="13" s="1"/>
  <c r="N264" i="13"/>
  <c r="P264" i="13" s="1"/>
  <c r="N154" i="13"/>
  <c r="P154" i="13" s="1"/>
  <c r="N230" i="13"/>
  <c r="P230" i="13" s="1"/>
  <c r="N116" i="13"/>
  <c r="P116" i="13" s="1"/>
  <c r="N241" i="13"/>
  <c r="P241" i="13" s="1"/>
  <c r="N100" i="13"/>
  <c r="P100" i="13" s="1"/>
  <c r="N190" i="13"/>
  <c r="P190" i="13" s="1"/>
  <c r="N214" i="13"/>
  <c r="P214" i="13" s="1"/>
  <c r="N126" i="13"/>
  <c r="P126" i="13" s="1"/>
  <c r="N91" i="13"/>
  <c r="P91" i="13" s="1"/>
  <c r="N132" i="13"/>
  <c r="P132" i="13" s="1"/>
  <c r="N204" i="13"/>
  <c r="P204" i="13" s="1"/>
  <c r="N201" i="13"/>
  <c r="P201" i="13" s="1"/>
  <c r="N243" i="13"/>
  <c r="P243" i="13" s="1"/>
  <c r="N207" i="13"/>
  <c r="P207" i="13" s="1"/>
  <c r="N150" i="13"/>
  <c r="P150" i="13" s="1"/>
  <c r="N34" i="13"/>
  <c r="P34" i="13" s="1"/>
  <c r="N208" i="13"/>
  <c r="P208" i="13" s="1"/>
  <c r="N261" i="13"/>
  <c r="P261" i="13" s="1"/>
  <c r="N299" i="13"/>
  <c r="P299" i="13" s="1"/>
  <c r="N233" i="13"/>
  <c r="P233" i="13" s="1"/>
  <c r="N114" i="13"/>
  <c r="P114" i="13" s="1"/>
  <c r="N45" i="13"/>
  <c r="P45" i="13" s="1"/>
  <c r="N93" i="13"/>
  <c r="P93" i="13" s="1"/>
  <c r="N25" i="13"/>
  <c r="P25" i="13" s="1"/>
  <c r="N64" i="13"/>
  <c r="P64" i="13" s="1"/>
  <c r="N131" i="13"/>
  <c r="P131" i="13" s="1"/>
  <c r="N185" i="13"/>
  <c r="P185" i="13" s="1"/>
  <c r="N218" i="13"/>
  <c r="P218" i="13" s="1"/>
  <c r="N259" i="13"/>
  <c r="P259" i="13" s="1"/>
  <c r="N240" i="13"/>
  <c r="P240" i="13" s="1"/>
  <c r="N130" i="13"/>
  <c r="P130" i="13" s="1"/>
  <c r="N300" i="13"/>
  <c r="P300" i="13" s="1"/>
  <c r="N84" i="13"/>
  <c r="P84" i="13" s="1"/>
  <c r="N225" i="13"/>
  <c r="P225" i="13" s="1"/>
  <c r="N231" i="13"/>
  <c r="P231" i="13" s="1"/>
  <c r="N281" i="13"/>
  <c r="P281" i="13" s="1"/>
  <c r="N265" i="13"/>
  <c r="P265" i="13" s="1"/>
  <c r="N75" i="13"/>
  <c r="P75" i="13" s="1"/>
  <c r="N268" i="13"/>
  <c r="P268" i="13" s="1"/>
  <c r="N104" i="13"/>
  <c r="P104" i="13" s="1"/>
  <c r="N278" i="13"/>
  <c r="P278" i="13" s="1"/>
  <c r="N194" i="13"/>
  <c r="P194" i="13" s="1"/>
  <c r="N42" i="13"/>
  <c r="P42" i="13" s="1"/>
  <c r="N118" i="13"/>
  <c r="P118" i="13" s="1"/>
  <c r="N271" i="13"/>
  <c r="P271" i="13" s="1"/>
  <c r="N20" i="13"/>
  <c r="P20" i="13" s="1"/>
  <c r="N124" i="13"/>
  <c r="P124" i="13" s="1"/>
  <c r="N24" i="13"/>
  <c r="P24" i="13" s="1"/>
  <c r="N39" i="13"/>
  <c r="P39" i="13" s="1"/>
  <c r="N29" i="13"/>
  <c r="P29" i="13" s="1"/>
  <c r="N146" i="13"/>
  <c r="P146" i="13" s="1"/>
  <c r="N38" i="13"/>
  <c r="P38" i="13" s="1"/>
  <c r="N147" i="13"/>
  <c r="P147" i="13" s="1"/>
  <c r="N67" i="13"/>
  <c r="P67" i="13" s="1"/>
  <c r="N133" i="13"/>
  <c r="P133" i="13" s="1"/>
  <c r="N18" i="13"/>
  <c r="P18" i="13" s="1"/>
  <c r="N303" i="13"/>
  <c r="P303" i="13" s="1"/>
  <c r="N50" i="13"/>
  <c r="P50" i="13" s="1"/>
  <c r="N205" i="13"/>
  <c r="P205" i="13" s="1"/>
  <c r="N66" i="13"/>
  <c r="P66" i="13" s="1"/>
  <c r="N260" i="13"/>
  <c r="P260" i="13" s="1"/>
  <c r="N136" i="13"/>
  <c r="P136" i="13" s="1"/>
  <c r="N33" i="13"/>
  <c r="P33" i="13" s="1"/>
  <c r="N102" i="13"/>
  <c r="P102" i="13" s="1"/>
  <c r="N172" i="13"/>
  <c r="P172" i="13" s="1"/>
  <c r="N202" i="13"/>
  <c r="P202" i="13" s="1"/>
  <c r="N12" i="13"/>
  <c r="P12" i="13" s="1"/>
  <c r="N107" i="13"/>
  <c r="P107" i="13" s="1"/>
  <c r="N210" i="13"/>
  <c r="P210" i="13" s="1"/>
  <c r="N246" i="13"/>
  <c r="P246" i="13" s="1"/>
  <c r="N36" i="13"/>
  <c r="P36" i="13" s="1"/>
  <c r="N13" i="13"/>
  <c r="P13" i="13" s="1"/>
  <c r="N156" i="13"/>
  <c r="P156" i="13" s="1"/>
  <c r="N242" i="13"/>
  <c r="P242" i="13" s="1"/>
  <c r="N135" i="13"/>
  <c r="P135" i="13" s="1"/>
  <c r="N55" i="13"/>
  <c r="P55" i="13" s="1"/>
  <c r="N8" i="13"/>
  <c r="N306" i="13" l="1"/>
  <c r="P41" i="13"/>
  <c r="P306" i="13" s="1"/>
  <c r="P307" i="13"/>
  <c r="Q297" i="13" s="1"/>
  <c r="Q296" i="13"/>
  <c r="Q298" i="13"/>
  <c r="N3" i="13"/>
  <c r="P8" i="13"/>
  <c r="P3" i="13" s="1"/>
  <c r="Q303" i="13"/>
  <c r="Q301" i="13"/>
  <c r="Q302" i="13" l="1"/>
  <c r="Q299" i="13"/>
  <c r="Q306" i="13" s="1"/>
  <c r="Q304" i="13"/>
  <c r="Q300" i="13"/>
  <c r="D61" i="3" l="1"/>
  <c r="T62" i="1"/>
  <c r="F61" i="3" l="1"/>
  <c r="E61" i="3"/>
  <c r="O95" i="1"/>
  <c r="O79" i="1"/>
  <c r="O75" i="1" s="1"/>
  <c r="O58" i="10" l="1"/>
  <c r="L56" i="10"/>
  <c r="L52" i="10"/>
  <c r="L51" i="10"/>
  <c r="L50" i="10"/>
  <c r="L48" i="10"/>
  <c r="L47" i="10"/>
  <c r="A44" i="10"/>
  <c r="L43" i="10"/>
  <c r="L42" i="10"/>
  <c r="L41" i="10"/>
  <c r="L40" i="10"/>
  <c r="L39" i="10"/>
  <c r="L37" i="10"/>
  <c r="L36" i="10"/>
  <c r="L35" i="10"/>
  <c r="E33" i="10"/>
  <c r="B33" i="10"/>
  <c r="I32" i="10"/>
  <c r="AC21" i="10"/>
  <c r="L19" i="10"/>
  <c r="L49" i="10"/>
  <c r="L46" i="10"/>
  <c r="L45" i="10"/>
  <c r="B5" i="10"/>
  <c r="AB21" i="10" s="1"/>
  <c r="AD21" i="10" s="1"/>
  <c r="X4" i="10"/>
  <c r="Q4" i="10"/>
  <c r="Q3" i="10" s="1"/>
  <c r="P4" i="10"/>
  <c r="J4" i="10"/>
  <c r="J3" i="10" s="1"/>
  <c r="H4" i="10"/>
  <c r="AB3" i="10"/>
  <c r="AA3" i="10"/>
  <c r="Z3" i="10"/>
  <c r="Y3" i="10"/>
  <c r="X3" i="10"/>
  <c r="W3" i="10"/>
  <c r="V3" i="10"/>
  <c r="U3" i="10"/>
  <c r="T3" i="10"/>
  <c r="S3" i="10"/>
  <c r="R3" i="10"/>
  <c r="O3" i="10"/>
  <c r="M3" i="10"/>
  <c r="L3" i="10"/>
  <c r="K3" i="10"/>
  <c r="I3" i="10"/>
  <c r="G3" i="10"/>
  <c r="F3" i="10"/>
  <c r="E3" i="10"/>
  <c r="P3" i="10" l="1"/>
  <c r="D5" i="10"/>
  <c r="B7" i="10" s="1"/>
  <c r="B8" i="10" s="1"/>
  <c r="C25" i="10"/>
  <c r="C32" i="10"/>
  <c r="C31" i="10"/>
  <c r="C26" i="10"/>
  <c r="C27" i="10"/>
  <c r="C28" i="10"/>
  <c r="C29" i="10"/>
  <c r="C24" i="10"/>
  <c r="C30" i="10"/>
  <c r="C23" i="10"/>
  <c r="L44" i="10"/>
  <c r="Q56" i="1"/>
  <c r="Q34" i="1" s="1"/>
  <c r="B6" i="10"/>
  <c r="L38" i="10"/>
  <c r="H3" i="10"/>
  <c r="L58" i="10" l="1"/>
  <c r="K20" i="10"/>
  <c r="G20" i="10"/>
  <c r="D20" i="10"/>
  <c r="C33" i="10"/>
  <c r="F33" i="10"/>
  <c r="T56" i="1"/>
  <c r="R58" i="10"/>
  <c r="B11" i="10"/>
  <c r="B15" i="10" s="1"/>
  <c r="B10" i="10"/>
  <c r="D59" i="24" l="1"/>
  <c r="F59" i="24" s="1"/>
  <c r="D59" i="25"/>
  <c r="E59" i="24" l="1"/>
  <c r="E59" i="25"/>
  <c r="F59" i="25"/>
  <c r="V37" i="7"/>
  <c r="U37" i="7"/>
  <c r="T37" i="7"/>
  <c r="P37" i="7"/>
  <c r="O37" i="7"/>
  <c r="Q37" i="7" s="1"/>
  <c r="N37" i="7"/>
  <c r="J37" i="7"/>
  <c r="I37" i="7"/>
  <c r="H37" i="7"/>
  <c r="D37" i="7"/>
  <c r="C37" i="7"/>
  <c r="Z36" i="7"/>
  <c r="Y36" i="7"/>
  <c r="W36" i="7"/>
  <c r="Q36" i="7"/>
  <c r="K36" i="7"/>
  <c r="E36" i="7"/>
  <c r="Z35" i="7"/>
  <c r="Y35" i="7"/>
  <c r="W35" i="7"/>
  <c r="Q35" i="7"/>
  <c r="K35" i="7"/>
  <c r="E35" i="7"/>
  <c r="Z34" i="7"/>
  <c r="W34" i="7"/>
  <c r="Q34" i="7"/>
  <c r="K34" i="7"/>
  <c r="E34" i="7"/>
  <c r="Z33" i="7"/>
  <c r="Y33" i="7"/>
  <c r="W33" i="7"/>
  <c r="Q33" i="7"/>
  <c r="K33" i="7"/>
  <c r="E33" i="7"/>
  <c r="Z32" i="7"/>
  <c r="W32" i="7"/>
  <c r="Q32" i="7"/>
  <c r="K32" i="7"/>
  <c r="E32" i="7"/>
  <c r="Z31" i="7"/>
  <c r="Y31" i="7"/>
  <c r="W31" i="7"/>
  <c r="Q31" i="7"/>
  <c r="K31" i="7"/>
  <c r="E31" i="7"/>
  <c r="Z30" i="7"/>
  <c r="W30" i="7"/>
  <c r="Q30" i="7"/>
  <c r="K30" i="7"/>
  <c r="E30" i="7"/>
  <c r="Z29" i="7"/>
  <c r="Y29" i="7"/>
  <c r="W29" i="7"/>
  <c r="Q29" i="7"/>
  <c r="K29" i="7"/>
  <c r="E29" i="7"/>
  <c r="Z28" i="7"/>
  <c r="W28" i="7"/>
  <c r="Q28" i="7"/>
  <c r="K28" i="7"/>
  <c r="E28" i="7"/>
  <c r="Z27" i="7"/>
  <c r="Y27" i="7"/>
  <c r="W27" i="7"/>
  <c r="W37" i="7" s="1"/>
  <c r="Y34" i="7" s="1"/>
  <c r="Q27" i="7"/>
  <c r="K27" i="7"/>
  <c r="E27" i="7"/>
  <c r="V25" i="7"/>
  <c r="U25" i="7"/>
  <c r="P25" i="7"/>
  <c r="O25" i="7"/>
  <c r="J25" i="7"/>
  <c r="I25" i="7"/>
  <c r="D25" i="7"/>
  <c r="C25" i="7"/>
  <c r="W24" i="7"/>
  <c r="X24" i="7" s="1"/>
  <c r="R24" i="7"/>
  <c r="Q24" i="7"/>
  <c r="K24" i="7"/>
  <c r="L24" i="7" s="1"/>
  <c r="F24" i="7"/>
  <c r="E24" i="7"/>
  <c r="W23" i="7"/>
  <c r="X23" i="7" s="1"/>
  <c r="R23" i="7"/>
  <c r="Q23" i="7"/>
  <c r="K23" i="7"/>
  <c r="L23" i="7" s="1"/>
  <c r="F23" i="7"/>
  <c r="E23" i="7"/>
  <c r="W22" i="7"/>
  <c r="X22" i="7" s="1"/>
  <c r="R22" i="7"/>
  <c r="Q22" i="7"/>
  <c r="K22" i="7"/>
  <c r="L22" i="7" s="1"/>
  <c r="F22" i="7"/>
  <c r="E22" i="7"/>
  <c r="W21" i="7"/>
  <c r="X21" i="7" s="1"/>
  <c r="R21" i="7"/>
  <c r="Q21" i="7"/>
  <c r="K21" i="7"/>
  <c r="L21" i="7" s="1"/>
  <c r="F21" i="7"/>
  <c r="E21" i="7"/>
  <c r="W20" i="7"/>
  <c r="X20" i="7" s="1"/>
  <c r="R20" i="7"/>
  <c r="Q20" i="7"/>
  <c r="K20" i="7"/>
  <c r="L20" i="7" s="1"/>
  <c r="F20" i="7"/>
  <c r="E20" i="7"/>
  <c r="W19" i="7"/>
  <c r="X19" i="7" s="1"/>
  <c r="R19" i="7"/>
  <c r="Q19" i="7"/>
  <c r="K19" i="7"/>
  <c r="L19" i="7" s="1"/>
  <c r="F19" i="7"/>
  <c r="E19" i="7"/>
  <c r="W18" i="7"/>
  <c r="X18" i="7" s="1"/>
  <c r="R18" i="7"/>
  <c r="Q18" i="7"/>
  <c r="K18" i="7"/>
  <c r="L18" i="7" s="1"/>
  <c r="F18" i="7"/>
  <c r="E18" i="7"/>
  <c r="W17" i="7"/>
  <c r="X17" i="7" s="1"/>
  <c r="R17" i="7"/>
  <c r="Q17" i="7"/>
  <c r="K17" i="7"/>
  <c r="L17" i="7" s="1"/>
  <c r="F17" i="7"/>
  <c r="E17" i="7"/>
  <c r="W16" i="7"/>
  <c r="X16" i="7" s="1"/>
  <c r="R16" i="7"/>
  <c r="Q16" i="7"/>
  <c r="K16" i="7"/>
  <c r="L16" i="7" s="1"/>
  <c r="F16" i="7"/>
  <c r="E16" i="7"/>
  <c r="W15" i="7"/>
  <c r="X15" i="7" s="1"/>
  <c r="R15" i="7"/>
  <c r="Q15" i="7"/>
  <c r="K15" i="7"/>
  <c r="L15" i="7" s="1"/>
  <c r="F15" i="7"/>
  <c r="E15" i="7"/>
  <c r="W14" i="7"/>
  <c r="X14" i="7" s="1"/>
  <c r="R14" i="7"/>
  <c r="Q14" i="7"/>
  <c r="K14" i="7"/>
  <c r="L14" i="7" s="1"/>
  <c r="F14" i="7"/>
  <c r="E14" i="7"/>
  <c r="W13" i="7"/>
  <c r="Q13" i="7"/>
  <c r="K13" i="7"/>
  <c r="E13" i="7"/>
  <c r="W12" i="7"/>
  <c r="Q12" i="7"/>
  <c r="K12" i="7"/>
  <c r="E12" i="7"/>
  <c r="W11" i="7"/>
  <c r="Q11" i="7"/>
  <c r="K11" i="7"/>
  <c r="E11" i="7"/>
  <c r="W10" i="7"/>
  <c r="Q10" i="7"/>
  <c r="K10" i="7"/>
  <c r="E10" i="7"/>
  <c r="W9" i="7"/>
  <c r="Q9" i="7"/>
  <c r="K9" i="7"/>
  <c r="E9" i="7"/>
  <c r="W8" i="7"/>
  <c r="Q8" i="7"/>
  <c r="K8" i="7"/>
  <c r="E8" i="7"/>
  <c r="W7" i="7"/>
  <c r="Q7" i="7"/>
  <c r="K7" i="7"/>
  <c r="E7" i="7"/>
  <c r="W6" i="7"/>
  <c r="Q6" i="7"/>
  <c r="K6" i="7"/>
  <c r="E6" i="7"/>
  <c r="W5" i="7"/>
  <c r="Q5" i="7"/>
  <c r="Q25" i="7" s="1"/>
  <c r="K5" i="7"/>
  <c r="E5" i="7"/>
  <c r="E25" i="7" s="1"/>
  <c r="W1" i="7"/>
  <c r="Q1" i="7"/>
  <c r="K1" i="7"/>
  <c r="E1" i="7"/>
  <c r="K25" i="7" l="1"/>
  <c r="W25" i="7"/>
  <c r="S34" i="7"/>
  <c r="S35" i="7"/>
  <c r="S33" i="7"/>
  <c r="S31" i="7"/>
  <c r="S29" i="7"/>
  <c r="S27" i="7"/>
  <c r="F25" i="7"/>
  <c r="G5" i="7" s="1"/>
  <c r="R25" i="7"/>
  <c r="S5" i="7" s="1"/>
  <c r="S28" i="7"/>
  <c r="S30" i="7"/>
  <c r="S32" i="7"/>
  <c r="E37" i="7"/>
  <c r="K37" i="7"/>
  <c r="Z37" i="7"/>
  <c r="M28" i="7"/>
  <c r="Y28" i="7"/>
  <c r="Y37" i="7" s="1"/>
  <c r="M30" i="7"/>
  <c r="Y30" i="7"/>
  <c r="M32" i="7"/>
  <c r="Y32" i="7"/>
  <c r="S15" i="7" l="1"/>
  <c r="S12" i="7"/>
  <c r="S11" i="7"/>
  <c r="S23" i="7"/>
  <c r="S8" i="7"/>
  <c r="S16" i="7"/>
  <c r="S21" i="7"/>
  <c r="S20" i="7"/>
  <c r="S7" i="7"/>
  <c r="S18" i="7"/>
  <c r="S17" i="7"/>
  <c r="S14" i="7"/>
  <c r="S24" i="7"/>
  <c r="S10" i="7"/>
  <c r="S22" i="7"/>
  <c r="S9" i="7"/>
  <c r="S19" i="7"/>
  <c r="S6" i="7"/>
  <c r="G24" i="7"/>
  <c r="G23" i="7"/>
  <c r="G22" i="7"/>
  <c r="G21" i="7"/>
  <c r="G20" i="7"/>
  <c r="G19" i="7"/>
  <c r="G18" i="7"/>
  <c r="G17" i="7"/>
  <c r="G16" i="7"/>
  <c r="G15" i="7"/>
  <c r="G14" i="7"/>
  <c r="G12" i="7"/>
  <c r="G11" i="7"/>
  <c r="G10" i="7"/>
  <c r="G9" i="7"/>
  <c r="G8" i="7"/>
  <c r="G7" i="7"/>
  <c r="G6" i="7"/>
  <c r="G33" i="7"/>
  <c r="G31" i="7"/>
  <c r="G29" i="7"/>
  <c r="G27" i="7"/>
  <c r="S37" i="7"/>
  <c r="L25" i="7"/>
  <c r="G35" i="7"/>
  <c r="M33" i="7"/>
  <c r="M31" i="7"/>
  <c r="M29" i="7"/>
  <c r="M27" i="7"/>
  <c r="M37" i="7" s="1"/>
  <c r="G34" i="7"/>
  <c r="G32" i="7"/>
  <c r="G30" i="7"/>
  <c r="G28" i="7"/>
  <c r="X25" i="7"/>
  <c r="Y5" i="7" s="1"/>
  <c r="G25" i="7" l="1"/>
  <c r="S25" i="7"/>
  <c r="M24" i="7"/>
  <c r="M23" i="7"/>
  <c r="M22" i="7"/>
  <c r="M21" i="7"/>
  <c r="M20" i="7"/>
  <c r="M19" i="7"/>
  <c r="M18" i="7"/>
  <c r="M17" i="7"/>
  <c r="M16" i="7"/>
  <c r="M15" i="7"/>
  <c r="M14" i="7"/>
  <c r="M12" i="7"/>
  <c r="M11" i="7"/>
  <c r="M10" i="7"/>
  <c r="M9" i="7"/>
  <c r="M7" i="7"/>
  <c r="M6" i="7"/>
  <c r="M8" i="7"/>
  <c r="G37" i="7"/>
  <c r="Y24" i="7"/>
  <c r="Y23" i="7"/>
  <c r="Y22" i="7"/>
  <c r="Y21" i="7"/>
  <c r="Y20" i="7"/>
  <c r="Y19" i="7"/>
  <c r="Y18" i="7"/>
  <c r="Y17" i="7"/>
  <c r="Y16" i="7"/>
  <c r="Y15" i="7"/>
  <c r="Y14" i="7"/>
  <c r="Y12" i="7"/>
  <c r="Y11" i="7"/>
  <c r="Y10" i="7"/>
  <c r="Y9" i="7"/>
  <c r="Y6" i="7"/>
  <c r="Y8" i="7"/>
  <c r="Y7" i="7"/>
  <c r="M5" i="7"/>
  <c r="Y25" i="7" l="1"/>
  <c r="M25" i="7"/>
  <c r="AC59" i="6" l="1"/>
  <c r="AC60" i="6" s="1"/>
  <c r="AD58" i="6"/>
  <c r="AE58" i="6" s="1"/>
  <c r="AD57" i="6"/>
  <c r="AE57" i="6" s="1"/>
  <c r="AD56" i="6"/>
  <c r="AE56" i="6" s="1"/>
  <c r="AD55" i="6"/>
  <c r="AE55" i="6" s="1"/>
  <c r="AD54" i="6"/>
  <c r="AE54" i="6" s="1"/>
  <c r="AD53" i="6"/>
  <c r="AE53" i="6" s="1"/>
  <c r="AD52" i="6"/>
  <c r="AE52" i="6" s="1"/>
  <c r="AD51" i="6"/>
  <c r="AE51" i="6" s="1"/>
  <c r="AD50" i="6"/>
  <c r="AE50" i="6" s="1"/>
  <c r="AB46" i="6"/>
  <c r="Z46" i="6"/>
  <c r="H46" i="6"/>
  <c r="R45" i="6"/>
  <c r="N45" i="6"/>
  <c r="O45" i="6" s="1"/>
  <c r="M45" i="6"/>
  <c r="H45" i="6"/>
  <c r="I45" i="6" s="1"/>
  <c r="G45" i="6"/>
  <c r="F45" i="6"/>
  <c r="AE44" i="6"/>
  <c r="AC44" i="6"/>
  <c r="AB44" i="6"/>
  <c r="P44" i="6"/>
  <c r="N44" i="6"/>
  <c r="O44" i="6" s="1"/>
  <c r="M44" i="6"/>
  <c r="L44" i="6"/>
  <c r="H44" i="6"/>
  <c r="I44" i="6" s="1"/>
  <c r="G44" i="6"/>
  <c r="E44" i="6"/>
  <c r="F44" i="6" s="1"/>
  <c r="D44" i="6"/>
  <c r="AE43" i="6"/>
  <c r="AC43" i="6"/>
  <c r="AB43" i="6"/>
  <c r="P43" i="6"/>
  <c r="N43" i="6"/>
  <c r="O43" i="6" s="1"/>
  <c r="M43" i="6"/>
  <c r="K43" i="6"/>
  <c r="L43" i="6" s="1"/>
  <c r="J43" i="6"/>
  <c r="H43" i="6"/>
  <c r="I43" i="6" s="1"/>
  <c r="G43" i="6"/>
  <c r="E43" i="6"/>
  <c r="F43" i="6" s="1"/>
  <c r="D43" i="6"/>
  <c r="AE42" i="6"/>
  <c r="AC42" i="6"/>
  <c r="AB42" i="6"/>
  <c r="P42" i="6"/>
  <c r="N42" i="6"/>
  <c r="O42" i="6" s="1"/>
  <c r="M42" i="6"/>
  <c r="K42" i="6"/>
  <c r="L42" i="6" s="1"/>
  <c r="J42" i="6"/>
  <c r="H42" i="6"/>
  <c r="I42" i="6" s="1"/>
  <c r="G42" i="6"/>
  <c r="E42" i="6"/>
  <c r="F42" i="6" s="1"/>
  <c r="D42" i="6"/>
  <c r="AE41" i="6"/>
  <c r="AC41" i="6"/>
  <c r="AB41" i="6"/>
  <c r="V41" i="6"/>
  <c r="P41" i="6"/>
  <c r="N41" i="6"/>
  <c r="O41" i="6" s="1"/>
  <c r="M41" i="6"/>
  <c r="K41" i="6"/>
  <c r="L41" i="6" s="1"/>
  <c r="J41" i="6"/>
  <c r="H41" i="6"/>
  <c r="I41" i="6" s="1"/>
  <c r="G41" i="6"/>
  <c r="E41" i="6"/>
  <c r="F41" i="6" s="1"/>
  <c r="D41" i="6"/>
  <c r="AE40" i="6"/>
  <c r="AC40" i="6"/>
  <c r="AB40" i="6"/>
  <c r="AA40" i="6"/>
  <c r="P40" i="6"/>
  <c r="N40" i="6"/>
  <c r="O40" i="6" s="1"/>
  <c r="M40" i="6"/>
  <c r="K40" i="6"/>
  <c r="L40" i="6" s="1"/>
  <c r="J40" i="6"/>
  <c r="H40" i="6"/>
  <c r="I40" i="6" s="1"/>
  <c r="G40" i="6"/>
  <c r="E40" i="6"/>
  <c r="F40" i="6" s="1"/>
  <c r="D40" i="6"/>
  <c r="AE39" i="6"/>
  <c r="AC39" i="6"/>
  <c r="AB39" i="6"/>
  <c r="P39" i="6"/>
  <c r="N39" i="6"/>
  <c r="O39" i="6" s="1"/>
  <c r="M39" i="6"/>
  <c r="K39" i="6"/>
  <c r="L39" i="6" s="1"/>
  <c r="J39" i="6"/>
  <c r="H39" i="6"/>
  <c r="I39" i="6" s="1"/>
  <c r="G39" i="6"/>
  <c r="E39" i="6"/>
  <c r="F39" i="6" s="1"/>
  <c r="D39" i="6"/>
  <c r="AE38" i="6"/>
  <c r="AC38" i="6"/>
  <c r="AB38" i="6"/>
  <c r="P38" i="6"/>
  <c r="N38" i="6"/>
  <c r="O38" i="6" s="1"/>
  <c r="M38" i="6"/>
  <c r="K38" i="6"/>
  <c r="L38" i="6" s="1"/>
  <c r="J38" i="6"/>
  <c r="H38" i="6"/>
  <c r="I38" i="6" s="1"/>
  <c r="G38" i="6"/>
  <c r="E38" i="6"/>
  <c r="F38" i="6" s="1"/>
  <c r="D38" i="6"/>
  <c r="AE37" i="6"/>
  <c r="AC37" i="6"/>
  <c r="AB37" i="6"/>
  <c r="AA37" i="6"/>
  <c r="AA47" i="6" s="1"/>
  <c r="V37" i="6"/>
  <c r="P37" i="6"/>
  <c r="N37" i="6"/>
  <c r="M37" i="6"/>
  <c r="K37" i="6"/>
  <c r="L37" i="6" s="1"/>
  <c r="J37" i="6"/>
  <c r="H37" i="6"/>
  <c r="G37" i="6"/>
  <c r="E37" i="6"/>
  <c r="D37" i="6"/>
  <c r="F34" i="6"/>
  <c r="G33" i="6"/>
  <c r="D32" i="6"/>
  <c r="G32" i="6" s="1"/>
  <c r="G31" i="6"/>
  <c r="AF26" i="6"/>
  <c r="C27" i="6"/>
  <c r="C28" i="6" s="1"/>
  <c r="AJ27" i="6"/>
  <c r="AI27" i="6"/>
  <c r="X19" i="6"/>
  <c r="O26" i="6"/>
  <c r="C25" i="6"/>
  <c r="AT24" i="6"/>
  <c r="AN24" i="6"/>
  <c r="AI24" i="6"/>
  <c r="AE24" i="6"/>
  <c r="AD24" i="6"/>
  <c r="AC24" i="6"/>
  <c r="AB24" i="6"/>
  <c r="AA24" i="6"/>
  <c r="U24" i="6"/>
  <c r="S24" i="6"/>
  <c r="P24" i="6"/>
  <c r="M24" i="6"/>
  <c r="J24" i="6"/>
  <c r="G24" i="6"/>
  <c r="D24" i="6"/>
  <c r="AT23" i="6"/>
  <c r="AN23" i="6"/>
  <c r="AI23" i="6"/>
  <c r="AE23" i="6"/>
  <c r="AD23" i="6"/>
  <c r="AC23" i="6"/>
  <c r="AB23" i="6"/>
  <c r="AA23" i="6"/>
  <c r="U23" i="6"/>
  <c r="AJ23" i="6" s="1"/>
  <c r="S23" i="6"/>
  <c r="P23" i="6"/>
  <c r="M23" i="6"/>
  <c r="J23" i="6"/>
  <c r="G23" i="6"/>
  <c r="D23" i="6"/>
  <c r="AT22" i="6"/>
  <c r="AN22" i="6"/>
  <c r="AI22" i="6"/>
  <c r="AE22" i="6"/>
  <c r="AD22" i="6"/>
  <c r="AC22" i="6"/>
  <c r="AB22" i="6"/>
  <c r="AA22" i="6"/>
  <c r="X22" i="6"/>
  <c r="U22" i="6"/>
  <c r="S22" i="6"/>
  <c r="P22" i="6"/>
  <c r="M22" i="6"/>
  <c r="J22" i="6"/>
  <c r="G22" i="6"/>
  <c r="D22" i="6"/>
  <c r="AT21" i="6"/>
  <c r="AN21" i="6"/>
  <c r="AI21" i="6"/>
  <c r="AE21" i="6"/>
  <c r="AD21" i="6"/>
  <c r="AC21" i="6"/>
  <c r="AB21" i="6"/>
  <c r="AA21" i="6"/>
  <c r="U21" i="6"/>
  <c r="AJ21" i="6" s="1"/>
  <c r="S21" i="6"/>
  <c r="P21" i="6"/>
  <c r="M21" i="6"/>
  <c r="J21" i="6"/>
  <c r="G21" i="6"/>
  <c r="D21" i="6"/>
  <c r="AT20" i="6"/>
  <c r="AN20" i="6"/>
  <c r="AI20" i="6"/>
  <c r="AE20" i="6"/>
  <c r="AD20" i="6"/>
  <c r="AC20" i="6"/>
  <c r="AB20" i="6"/>
  <c r="AA20" i="6"/>
  <c r="U20" i="6"/>
  <c r="S20" i="6"/>
  <c r="P20" i="6"/>
  <c r="M20" i="6"/>
  <c r="J20" i="6"/>
  <c r="G20" i="6"/>
  <c r="D20" i="6"/>
  <c r="AT19" i="6"/>
  <c r="AN19" i="6"/>
  <c r="AI19" i="6"/>
  <c r="AE19" i="6"/>
  <c r="AD19" i="6"/>
  <c r="AC19" i="6"/>
  <c r="AB19" i="6"/>
  <c r="AA19" i="6"/>
  <c r="U19" i="6"/>
  <c r="AJ19" i="6" s="1"/>
  <c r="S19" i="6"/>
  <c r="P19" i="6"/>
  <c r="M19" i="6"/>
  <c r="J19" i="6"/>
  <c r="G19" i="6"/>
  <c r="D19" i="6"/>
  <c r="AT18" i="6"/>
  <c r="AN18" i="6"/>
  <c r="AI18" i="6"/>
  <c r="AE18" i="6"/>
  <c r="AD18" i="6"/>
  <c r="AC18" i="6"/>
  <c r="AB18" i="6"/>
  <c r="AA18" i="6"/>
  <c r="U18" i="6"/>
  <c r="AJ18" i="6" s="1"/>
  <c r="S18" i="6"/>
  <c r="P18" i="6"/>
  <c r="M18" i="6"/>
  <c r="J18" i="6"/>
  <c r="G18" i="6"/>
  <c r="D18" i="6"/>
  <c r="AT17" i="6"/>
  <c r="AN17" i="6"/>
  <c r="AI17" i="6"/>
  <c r="AE17" i="6"/>
  <c r="AD17" i="6"/>
  <c r="AC17" i="6"/>
  <c r="AB17" i="6"/>
  <c r="AA17" i="6"/>
  <c r="U17" i="6"/>
  <c r="AJ17" i="6" s="1"/>
  <c r="S17" i="6"/>
  <c r="P17" i="6"/>
  <c r="M17" i="6"/>
  <c r="J17" i="6"/>
  <c r="G17" i="6"/>
  <c r="D17" i="6"/>
  <c r="AT16" i="6"/>
  <c r="AN16" i="6"/>
  <c r="AI16" i="6"/>
  <c r="AE16" i="6"/>
  <c r="AD16" i="6"/>
  <c r="AC16" i="6"/>
  <c r="AB16" i="6"/>
  <c r="AA16" i="6"/>
  <c r="U16" i="6"/>
  <c r="AJ16" i="6" s="1"/>
  <c r="S16" i="6"/>
  <c r="P16" i="6"/>
  <c r="M16" i="6"/>
  <c r="J16" i="6"/>
  <c r="G16" i="6"/>
  <c r="D16" i="6"/>
  <c r="AT15" i="6"/>
  <c r="AN15" i="6"/>
  <c r="AI15" i="6"/>
  <c r="AE15" i="6"/>
  <c r="AD15" i="6"/>
  <c r="AC15" i="6"/>
  <c r="AB15" i="6"/>
  <c r="AA15" i="6"/>
  <c r="U15" i="6"/>
  <c r="AJ15" i="6" s="1"/>
  <c r="S15" i="6"/>
  <c r="P15" i="6"/>
  <c r="M15" i="6"/>
  <c r="J15" i="6"/>
  <c r="G15" i="6"/>
  <c r="D15" i="6"/>
  <c r="AT14" i="6"/>
  <c r="AN14" i="6"/>
  <c r="AI14" i="6"/>
  <c r="AE14" i="6"/>
  <c r="AD14" i="6"/>
  <c r="AC14" i="6"/>
  <c r="AB14" i="6"/>
  <c r="AA14" i="6"/>
  <c r="U14" i="6"/>
  <c r="AJ14" i="6" s="1"/>
  <c r="S14" i="6"/>
  <c r="P14" i="6"/>
  <c r="M14" i="6"/>
  <c r="J14" i="6"/>
  <c r="G14" i="6"/>
  <c r="D14" i="6"/>
  <c r="AT13" i="6"/>
  <c r="AN13" i="6"/>
  <c r="AJ13" i="6"/>
  <c r="AI13" i="6"/>
  <c r="AE13" i="6"/>
  <c r="AD13" i="6"/>
  <c r="H49" i="18" s="1"/>
  <c r="R8" i="18" s="1"/>
  <c r="S8" i="18" s="1"/>
  <c r="S12" i="18" s="1"/>
  <c r="AC13" i="6"/>
  <c r="AB13" i="6"/>
  <c r="AA13" i="6"/>
  <c r="P13" i="6"/>
  <c r="M13" i="6"/>
  <c r="J13" i="6"/>
  <c r="G13" i="6"/>
  <c r="D13" i="6"/>
  <c r="AT12" i="6"/>
  <c r="AN12" i="6"/>
  <c r="AI12" i="6"/>
  <c r="AE12" i="6"/>
  <c r="AD12" i="6"/>
  <c r="AC12" i="6"/>
  <c r="AB12" i="6"/>
  <c r="AA12" i="6"/>
  <c r="U12" i="6"/>
  <c r="S12" i="6"/>
  <c r="P12" i="6"/>
  <c r="M12" i="6"/>
  <c r="J12" i="6"/>
  <c r="G12" i="6"/>
  <c r="D12" i="6"/>
  <c r="AT11" i="6"/>
  <c r="AN11" i="6"/>
  <c r="AI11" i="6"/>
  <c r="AE11" i="6"/>
  <c r="AD11" i="6"/>
  <c r="AC11" i="6"/>
  <c r="AB11" i="6"/>
  <c r="AA11" i="6"/>
  <c r="X11" i="6"/>
  <c r="U11" i="6"/>
  <c r="AJ11" i="6" s="1"/>
  <c r="S11" i="6"/>
  <c r="P11" i="6"/>
  <c r="M11" i="6"/>
  <c r="J11" i="6"/>
  <c r="G11" i="6"/>
  <c r="D11" i="6"/>
  <c r="AT10" i="6"/>
  <c r="AN10" i="6"/>
  <c r="AI10" i="6"/>
  <c r="AE10" i="6"/>
  <c r="AD10" i="6"/>
  <c r="AC10" i="6"/>
  <c r="AB10" i="6"/>
  <c r="AA10" i="6"/>
  <c r="X10" i="6"/>
  <c r="U10" i="6"/>
  <c r="S10" i="6"/>
  <c r="P10" i="6"/>
  <c r="M10" i="6"/>
  <c r="J10" i="6"/>
  <c r="G10" i="6"/>
  <c r="D10" i="6"/>
  <c r="AT9" i="6"/>
  <c r="AN9" i="6"/>
  <c r="AI9" i="6"/>
  <c r="AE9" i="6"/>
  <c r="AD9" i="6"/>
  <c r="AC9" i="6"/>
  <c r="AB9" i="6"/>
  <c r="AA9" i="6"/>
  <c r="X9" i="6"/>
  <c r="U9" i="6"/>
  <c r="AJ9" i="6" s="1"/>
  <c r="S9" i="6"/>
  <c r="P9" i="6"/>
  <c r="M9" i="6"/>
  <c r="J9" i="6"/>
  <c r="G9" i="6"/>
  <c r="D9" i="6"/>
  <c r="AT8" i="6"/>
  <c r="AN8" i="6"/>
  <c r="AI8" i="6"/>
  <c r="AE8" i="6"/>
  <c r="AD8" i="6"/>
  <c r="AC8" i="6"/>
  <c r="AB8" i="6"/>
  <c r="AA8" i="6"/>
  <c r="X8" i="6"/>
  <c r="U8" i="6"/>
  <c r="S8" i="6"/>
  <c r="P8" i="6"/>
  <c r="M8" i="6"/>
  <c r="J8" i="6"/>
  <c r="G8" i="6"/>
  <c r="D8" i="6"/>
  <c r="AT7" i="6"/>
  <c r="AN7" i="6"/>
  <c r="AI7" i="6"/>
  <c r="AE7" i="6"/>
  <c r="AD7" i="6"/>
  <c r="AC7" i="6"/>
  <c r="AB7" i="6"/>
  <c r="AA7" i="6"/>
  <c r="X7" i="6"/>
  <c r="U7" i="6"/>
  <c r="AJ7" i="6" s="1"/>
  <c r="S7" i="6"/>
  <c r="P7" i="6"/>
  <c r="M7" i="6"/>
  <c r="J7" i="6"/>
  <c r="G7" i="6"/>
  <c r="D7" i="6"/>
  <c r="AT6" i="6"/>
  <c r="AN6" i="6"/>
  <c r="AI6" i="6"/>
  <c r="AE6" i="6"/>
  <c r="AD6" i="6"/>
  <c r="AC6" i="6"/>
  <c r="AB6" i="6"/>
  <c r="AA6" i="6"/>
  <c r="X6" i="6"/>
  <c r="U6" i="6"/>
  <c r="S6" i="6"/>
  <c r="P6" i="6"/>
  <c r="M6" i="6"/>
  <c r="J6" i="6"/>
  <c r="G6" i="6"/>
  <c r="D6" i="6"/>
  <c r="AT5" i="6"/>
  <c r="AT25" i="6" s="1"/>
  <c r="AN5" i="6"/>
  <c r="AI5" i="6"/>
  <c r="AE5" i="6"/>
  <c r="AD5" i="6"/>
  <c r="AC5" i="6"/>
  <c r="AB5" i="6"/>
  <c r="AA5" i="6"/>
  <c r="X5" i="6"/>
  <c r="U5" i="6"/>
  <c r="S5" i="6"/>
  <c r="P5" i="6"/>
  <c r="M5" i="6"/>
  <c r="J5" i="6"/>
  <c r="G5" i="6"/>
  <c r="D5" i="6"/>
  <c r="U1" i="6"/>
  <c r="S1" i="6"/>
  <c r="P1" i="6"/>
  <c r="M1" i="6"/>
  <c r="J1" i="6"/>
  <c r="G1" i="6"/>
  <c r="AC47" i="6" l="1"/>
  <c r="E47" i="6"/>
  <c r="V19" i="6"/>
  <c r="P47" i="6"/>
  <c r="Q43" i="6" s="1"/>
  <c r="R43" i="6" s="1"/>
  <c r="Z43" i="6" s="1"/>
  <c r="R29" i="10" s="1"/>
  <c r="I29" i="10" s="1"/>
  <c r="G25" i="6"/>
  <c r="H5" i="6" s="1"/>
  <c r="S25" i="6"/>
  <c r="AB25" i="6"/>
  <c r="AD25" i="6"/>
  <c r="AI25" i="6"/>
  <c r="V17" i="6"/>
  <c r="T19" i="6"/>
  <c r="J25" i="6"/>
  <c r="K14" i="6" s="1"/>
  <c r="L14" i="6" s="1"/>
  <c r="U25" i="6"/>
  <c r="X13" i="6"/>
  <c r="Z13" i="6" s="1"/>
  <c r="AF13" i="6" s="1"/>
  <c r="V15" i="6"/>
  <c r="X20" i="6"/>
  <c r="D47" i="6"/>
  <c r="F37" i="6"/>
  <c r="F47" i="6" s="1"/>
  <c r="H47" i="6"/>
  <c r="N47" i="6"/>
  <c r="V47" i="6"/>
  <c r="AB47" i="6"/>
  <c r="AE47" i="6"/>
  <c r="R26" i="6"/>
  <c r="G29" i="6"/>
  <c r="T7" i="6"/>
  <c r="T10" i="6"/>
  <c r="X23" i="6"/>
  <c r="T23" i="6"/>
  <c r="T17" i="6"/>
  <c r="T20" i="6"/>
  <c r="T8" i="6"/>
  <c r="T11" i="6"/>
  <c r="T15" i="6"/>
  <c r="T9" i="6"/>
  <c r="T12" i="6"/>
  <c r="T21" i="6"/>
  <c r="T24" i="6"/>
  <c r="T6" i="6"/>
  <c r="X12" i="6"/>
  <c r="X21" i="6"/>
  <c r="X24" i="6"/>
  <c r="L26" i="6"/>
  <c r="T22" i="6"/>
  <c r="D25" i="6"/>
  <c r="E22" i="6" s="1"/>
  <c r="F22" i="6" s="1"/>
  <c r="M25" i="6"/>
  <c r="N5" i="6" s="1"/>
  <c r="T5" i="6"/>
  <c r="V5" i="6"/>
  <c r="AA25" i="6"/>
  <c r="AC25" i="6"/>
  <c r="AE25" i="6"/>
  <c r="V6" i="6"/>
  <c r="V8" i="6"/>
  <c r="V10" i="6"/>
  <c r="V12" i="6"/>
  <c r="T14" i="6"/>
  <c r="X14" i="6"/>
  <c r="AQ14" i="6"/>
  <c r="X15" i="6"/>
  <c r="T16" i="6"/>
  <c r="X16" i="6"/>
  <c r="AO16" i="6"/>
  <c r="X17" i="6"/>
  <c r="T18" i="6"/>
  <c r="X18" i="6"/>
  <c r="AO18" i="6"/>
  <c r="AQ19" i="6"/>
  <c r="V20" i="6"/>
  <c r="V21" i="6"/>
  <c r="V22" i="6"/>
  <c r="V23" i="6"/>
  <c r="V24" i="6"/>
  <c r="L47" i="6"/>
  <c r="Z45" i="6"/>
  <c r="R31" i="10" s="1"/>
  <c r="I31" i="10" s="1"/>
  <c r="G47" i="6"/>
  <c r="J47" i="6"/>
  <c r="M47" i="6"/>
  <c r="AO14" i="6"/>
  <c r="AQ18" i="6"/>
  <c r="P25" i="6"/>
  <c r="Q15" i="6" s="1"/>
  <c r="R15" i="6" s="1"/>
  <c r="AO13" i="6"/>
  <c r="AQ13" i="6"/>
  <c r="AJ6" i="6"/>
  <c r="V7" i="6"/>
  <c r="AJ8" i="6"/>
  <c r="V9" i="6"/>
  <c r="AJ10" i="6"/>
  <c r="V11" i="6"/>
  <c r="AJ12" i="6"/>
  <c r="V14" i="6"/>
  <c r="V16" i="6"/>
  <c r="V18" i="6"/>
  <c r="AJ5" i="6"/>
  <c r="AJ20" i="6"/>
  <c r="AJ22" i="6"/>
  <c r="AJ24" i="6"/>
  <c r="D34" i="6"/>
  <c r="G34" i="6" s="1"/>
  <c r="I37" i="6"/>
  <c r="I47" i="6" s="1"/>
  <c r="O37" i="6"/>
  <c r="O47" i="6" s="1"/>
  <c r="Q37" i="6"/>
  <c r="K47" i="6"/>
  <c r="AF50" i="6"/>
  <c r="AF51" i="6"/>
  <c r="AF52" i="6"/>
  <c r="AF53" i="6"/>
  <c r="AF54" i="6"/>
  <c r="AF55" i="6"/>
  <c r="AF56" i="6"/>
  <c r="AF57" i="6"/>
  <c r="AF58" i="6"/>
  <c r="D30" i="6"/>
  <c r="G30" i="6" s="1"/>
  <c r="AD59" i="6"/>
  <c r="H22" i="6" l="1"/>
  <c r="I22" i="6" s="1"/>
  <c r="Q41" i="6"/>
  <c r="R41" i="6" s="1"/>
  <c r="Z41" i="6" s="1"/>
  <c r="R27" i="10" s="1"/>
  <c r="I27" i="10" s="1"/>
  <c r="H7" i="6"/>
  <c r="Q44" i="6"/>
  <c r="R44" i="6" s="1"/>
  <c r="H17" i="6"/>
  <c r="I17" i="6" s="1"/>
  <c r="Q38" i="6"/>
  <c r="R38" i="6" s="1"/>
  <c r="Z38" i="6" s="1"/>
  <c r="R24" i="10" s="1"/>
  <c r="I24" i="10" s="1"/>
  <c r="Q42" i="6"/>
  <c r="R42" i="6" s="1"/>
  <c r="Z42" i="6" s="1"/>
  <c r="R28" i="10" s="1"/>
  <c r="I28" i="10" s="1"/>
  <c r="H21" i="6"/>
  <c r="I21" i="6" s="1"/>
  <c r="Q40" i="6"/>
  <c r="R40" i="6" s="1"/>
  <c r="Z40" i="6" s="1"/>
  <c r="R26" i="10" s="1"/>
  <c r="I26" i="10" s="1"/>
  <c r="Q39" i="6"/>
  <c r="R39" i="6" s="1"/>
  <c r="Z39" i="6" s="1"/>
  <c r="R25" i="10" s="1"/>
  <c r="I25" i="10" s="1"/>
  <c r="H16" i="6"/>
  <c r="I16" i="6" s="1"/>
  <c r="H14" i="6"/>
  <c r="I14" i="6" s="1"/>
  <c r="H20" i="6"/>
  <c r="I20" i="6" s="1"/>
  <c r="H11" i="6"/>
  <c r="H6" i="6"/>
  <c r="H9" i="6"/>
  <c r="H24" i="6"/>
  <c r="I24" i="6" s="1"/>
  <c r="H12" i="6"/>
  <c r="H10" i="6"/>
  <c r="H8" i="6"/>
  <c r="H15" i="6"/>
  <c r="I15" i="6" s="1"/>
  <c r="H19" i="6"/>
  <c r="I19" i="6" s="1"/>
  <c r="H23" i="6"/>
  <c r="I23" i="6" s="1"/>
  <c r="H18" i="6"/>
  <c r="I18" i="6" s="1"/>
  <c r="K16" i="6"/>
  <c r="L16" i="6" s="1"/>
  <c r="K17" i="6"/>
  <c r="L17" i="6" s="1"/>
  <c r="E9" i="6"/>
  <c r="N19" i="6"/>
  <c r="O19" i="6" s="1"/>
  <c r="K15" i="6"/>
  <c r="L15" i="6" s="1"/>
  <c r="K20" i="6"/>
  <c r="L20" i="6" s="1"/>
  <c r="K22" i="6"/>
  <c r="L22" i="6" s="1"/>
  <c r="E16" i="6"/>
  <c r="F16" i="6" s="1"/>
  <c r="K18" i="6"/>
  <c r="L18" i="6" s="1"/>
  <c r="N6" i="6"/>
  <c r="K5" i="6"/>
  <c r="K12" i="6"/>
  <c r="K24" i="6"/>
  <c r="L24" i="6" s="1"/>
  <c r="N22" i="6"/>
  <c r="O22" i="6" s="1"/>
  <c r="K8" i="6"/>
  <c r="E24" i="6"/>
  <c r="F24" i="6" s="1"/>
  <c r="K6" i="6"/>
  <c r="N10" i="6"/>
  <c r="K10" i="6"/>
  <c r="K9" i="6"/>
  <c r="K23" i="6"/>
  <c r="L23" i="6" s="1"/>
  <c r="K11" i="6"/>
  <c r="K7" i="6"/>
  <c r="N11" i="6"/>
  <c r="K21" i="6"/>
  <c r="L21" i="6" s="1"/>
  <c r="K19" i="6"/>
  <c r="L19" i="6" s="1"/>
  <c r="AE26" i="6"/>
  <c r="Z44" i="6"/>
  <c r="R30" i="10" s="1"/>
  <c r="I30" i="10" s="1"/>
  <c r="Q23" i="6"/>
  <c r="R23" i="6" s="1"/>
  <c r="E23" i="6"/>
  <c r="F23" i="6" s="1"/>
  <c r="E21" i="6"/>
  <c r="F21" i="6" s="1"/>
  <c r="N15" i="6"/>
  <c r="O15" i="6" s="1"/>
  <c r="N23" i="6"/>
  <c r="O23" i="6" s="1"/>
  <c r="AQ16" i="6"/>
  <c r="E12" i="6"/>
  <c r="E7" i="6"/>
  <c r="E8" i="6"/>
  <c r="E13" i="6"/>
  <c r="E20" i="6"/>
  <c r="F20" i="6" s="1"/>
  <c r="AC4" i="10"/>
  <c r="D4" i="10" s="1"/>
  <c r="N24" i="6"/>
  <c r="O24" i="6" s="1"/>
  <c r="N20" i="6"/>
  <c r="O20" i="6" s="1"/>
  <c r="E19" i="6"/>
  <c r="F19" i="6" s="1"/>
  <c r="E17" i="6"/>
  <c r="F17" i="6" s="1"/>
  <c r="E15" i="6"/>
  <c r="F15" i="6" s="1"/>
  <c r="N12" i="6"/>
  <c r="N9" i="6"/>
  <c r="N8" i="6"/>
  <c r="N7" i="6"/>
  <c r="N17" i="6"/>
  <c r="O17" i="6" s="1"/>
  <c r="N21" i="6"/>
  <c r="O21" i="6" s="1"/>
  <c r="E5" i="6"/>
  <c r="N18" i="6"/>
  <c r="O18" i="6" s="1"/>
  <c r="N16" i="6"/>
  <c r="O16" i="6" s="1"/>
  <c r="N14" i="6"/>
  <c r="O14" i="6" s="1"/>
  <c r="E6" i="6"/>
  <c r="E10" i="6"/>
  <c r="E11" i="6"/>
  <c r="E14" i="6"/>
  <c r="F14" i="6" s="1"/>
  <c r="E18" i="6"/>
  <c r="F18" i="6" s="1"/>
  <c r="X25" i="6"/>
  <c r="AO19" i="6"/>
  <c r="T25" i="6"/>
  <c r="T28" i="6" s="1"/>
  <c r="Q21" i="6"/>
  <c r="R21" i="6" s="1"/>
  <c r="Q19" i="6"/>
  <c r="R19" i="6" s="1"/>
  <c r="Q17" i="6"/>
  <c r="R17" i="6" s="1"/>
  <c r="AF59" i="6"/>
  <c r="AE59" i="6"/>
  <c r="AE60" i="6" s="1"/>
  <c r="AQ23" i="6"/>
  <c r="AO23" i="6"/>
  <c r="AQ21" i="6"/>
  <c r="AO21" i="6"/>
  <c r="AJ25" i="6"/>
  <c r="AL25" i="6"/>
  <c r="V25" i="6"/>
  <c r="V28" i="6" s="1"/>
  <c r="AG13" i="6"/>
  <c r="AH13" i="6"/>
  <c r="Q24" i="6"/>
  <c r="R24" i="6" s="1"/>
  <c r="Q22" i="6"/>
  <c r="R22" i="6" s="1"/>
  <c r="Q20" i="6"/>
  <c r="R20" i="6" s="1"/>
  <c r="Q18" i="6"/>
  <c r="R18" i="6" s="1"/>
  <c r="Q16" i="6"/>
  <c r="R16" i="6" s="1"/>
  <c r="Q14" i="6"/>
  <c r="R14" i="6" s="1"/>
  <c r="Q11" i="6"/>
  <c r="Z11" i="6" s="1"/>
  <c r="Q8" i="6"/>
  <c r="Z8" i="6" s="1"/>
  <c r="Q6" i="6"/>
  <c r="Z6" i="6" s="1"/>
  <c r="AO17" i="6"/>
  <c r="AQ17" i="6"/>
  <c r="Q9" i="6"/>
  <c r="Z9" i="6" s="1"/>
  <c r="Q7" i="6"/>
  <c r="AF60" i="6"/>
  <c r="AG54" i="6" s="1"/>
  <c r="AD41" i="6" s="1"/>
  <c r="R37" i="6"/>
  <c r="AD60" i="6"/>
  <c r="AG57" i="6"/>
  <c r="AD44" i="6" s="1"/>
  <c r="AG55" i="6"/>
  <c r="AD42" i="6" s="1"/>
  <c r="AG53" i="6"/>
  <c r="AD40" i="6" s="1"/>
  <c r="AG51" i="6"/>
  <c r="AD38" i="6" s="1"/>
  <c r="AK25" i="6"/>
  <c r="AQ11" i="6"/>
  <c r="AO11" i="6"/>
  <c r="AQ9" i="6"/>
  <c r="AO9" i="6"/>
  <c r="AQ7" i="6"/>
  <c r="AO7" i="6"/>
  <c r="Q5" i="6"/>
  <c r="AO15" i="6"/>
  <c r="AQ15" i="6"/>
  <c r="Q12" i="6"/>
  <c r="Z12" i="6" s="1"/>
  <c r="Q10" i="6"/>
  <c r="I25" i="6" l="1"/>
  <c r="I28" i="6" s="1"/>
  <c r="R47" i="6"/>
  <c r="Z47" i="6" s="1"/>
  <c r="Q47" i="6"/>
  <c r="Z22" i="6"/>
  <c r="H25" i="6"/>
  <c r="Z15" i="6"/>
  <c r="AF15" i="6" s="1"/>
  <c r="AG15" i="6" s="1"/>
  <c r="L25" i="6"/>
  <c r="D32" i="10"/>
  <c r="D28" i="10"/>
  <c r="D24" i="10"/>
  <c r="D23" i="10"/>
  <c r="D27" i="10"/>
  <c r="D31" i="10"/>
  <c r="D30" i="10"/>
  <c r="D26" i="10"/>
  <c r="L20" i="10"/>
  <c r="D25" i="10"/>
  <c r="D29" i="10"/>
  <c r="K25" i="6"/>
  <c r="G32" i="10"/>
  <c r="G28" i="10"/>
  <c r="G24" i="10"/>
  <c r="G31" i="10"/>
  <c r="G29" i="10"/>
  <c r="G30" i="10"/>
  <c r="G26" i="10"/>
  <c r="G27" i="10"/>
  <c r="G25" i="10"/>
  <c r="G23" i="10"/>
  <c r="Z37" i="6"/>
  <c r="Z24" i="6"/>
  <c r="O25" i="6"/>
  <c r="O30" i="6" s="1"/>
  <c r="Z23" i="6"/>
  <c r="AF23" i="6" s="1"/>
  <c r="AH23" i="6" s="1"/>
  <c r="Z16" i="6"/>
  <c r="AF16" i="6" s="1"/>
  <c r="Z20" i="6"/>
  <c r="AF20" i="6" s="1"/>
  <c r="Z17" i="6"/>
  <c r="AF17" i="6" s="1"/>
  <c r="AG17" i="6" s="1"/>
  <c r="Z10" i="6"/>
  <c r="AF10" i="6" s="1"/>
  <c r="F25" i="6"/>
  <c r="F28" i="6" s="1"/>
  <c r="Z19" i="6"/>
  <c r="AF19" i="6" s="1"/>
  <c r="AH19" i="6" s="1"/>
  <c r="AF38" i="6"/>
  <c r="H40" i="18"/>
  <c r="AF42" i="6"/>
  <c r="H44" i="18"/>
  <c r="AF41" i="6"/>
  <c r="H43" i="18"/>
  <c r="AF40" i="6"/>
  <c r="H42" i="18"/>
  <c r="AF44" i="6"/>
  <c r="H46" i="18"/>
  <c r="AC3" i="10"/>
  <c r="N25" i="6"/>
  <c r="E25" i="6"/>
  <c r="Z7" i="6"/>
  <c r="AF7" i="6" s="1"/>
  <c r="Z14" i="6"/>
  <c r="AF14" i="6" s="1"/>
  <c r="Z18" i="6"/>
  <c r="AF18" i="6" s="1"/>
  <c r="Z21" i="6"/>
  <c r="AF21" i="6" s="1"/>
  <c r="AG21" i="6" s="1"/>
  <c r="AF11" i="6"/>
  <c r="L30" i="6"/>
  <c r="L28" i="6"/>
  <c r="Q25" i="6"/>
  <c r="AF9" i="6"/>
  <c r="AO20" i="6"/>
  <c r="AQ20" i="6"/>
  <c r="AO24" i="6"/>
  <c r="AQ24" i="6"/>
  <c r="AG52" i="6"/>
  <c r="AD39" i="6" s="1"/>
  <c r="AF6" i="6"/>
  <c r="AF24" i="6"/>
  <c r="AO8" i="6"/>
  <c r="AQ8" i="6"/>
  <c r="AO12" i="6"/>
  <c r="AQ12" i="6"/>
  <c r="AM25" i="6"/>
  <c r="AQ5" i="6"/>
  <c r="AO5" i="6"/>
  <c r="AG58" i="6"/>
  <c r="AD45" i="6" s="1"/>
  <c r="AG59" i="6"/>
  <c r="AD46" i="6" s="1"/>
  <c r="AF12" i="6"/>
  <c r="AO22" i="6"/>
  <c r="AQ22" i="6"/>
  <c r="AG50" i="6"/>
  <c r="AG56" i="6"/>
  <c r="AD43" i="6" s="1"/>
  <c r="AF8" i="6"/>
  <c r="AF22" i="6"/>
  <c r="AO6" i="6"/>
  <c r="AQ6" i="6"/>
  <c r="AO10" i="6"/>
  <c r="AQ10" i="6"/>
  <c r="AH15" i="6" l="1"/>
  <c r="I30" i="6"/>
  <c r="O28" i="6"/>
  <c r="AG23" i="6"/>
  <c r="E37" i="1"/>
  <c r="N24" i="18"/>
  <c r="R24" i="18" s="1"/>
  <c r="G37" i="1"/>
  <c r="N26" i="18"/>
  <c r="R26" i="18" s="1"/>
  <c r="K37" i="1"/>
  <c r="N30" i="18"/>
  <c r="R30" i="18" s="1"/>
  <c r="H37" i="1"/>
  <c r="N27" i="18"/>
  <c r="R27" i="18" s="1"/>
  <c r="I37" i="1"/>
  <c r="N28" i="18"/>
  <c r="R28" i="18" s="1"/>
  <c r="G33" i="10"/>
  <c r="AH21" i="6"/>
  <c r="R23" i="10"/>
  <c r="Z49" i="6"/>
  <c r="D33" i="10"/>
  <c r="AG19" i="6"/>
  <c r="AH17" i="6"/>
  <c r="AF46" i="6"/>
  <c r="H48" i="18"/>
  <c r="P37" i="1" s="1"/>
  <c r="AF39" i="6"/>
  <c r="H41" i="18"/>
  <c r="AF43" i="6"/>
  <c r="H45" i="18"/>
  <c r="AF45" i="6"/>
  <c r="H47" i="18"/>
  <c r="D3" i="10"/>
  <c r="AG60" i="6"/>
  <c r="AD37" i="6"/>
  <c r="H39" i="18" s="1"/>
  <c r="AG12" i="6"/>
  <c r="AH12" i="6"/>
  <c r="R25" i="6"/>
  <c r="R28" i="6" s="1"/>
  <c r="Z5" i="6"/>
  <c r="AG10" i="6"/>
  <c r="AH10" i="6"/>
  <c r="AG22" i="6"/>
  <c r="AH22" i="6"/>
  <c r="AG8" i="6"/>
  <c r="AH8" i="6"/>
  <c r="AH18" i="6"/>
  <c r="AG18" i="6"/>
  <c r="AH14" i="6"/>
  <c r="AG14" i="6"/>
  <c r="AG24" i="6"/>
  <c r="AH24" i="6"/>
  <c r="AG20" i="6"/>
  <c r="AH20" i="6"/>
  <c r="AG6" i="6"/>
  <c r="AH6" i="6"/>
  <c r="AH16" i="6"/>
  <c r="AG16" i="6"/>
  <c r="AH9" i="6"/>
  <c r="AG9" i="6"/>
  <c r="AH7" i="6"/>
  <c r="AG7" i="6"/>
  <c r="AH11" i="6"/>
  <c r="AG11" i="6"/>
  <c r="F37" i="1" l="1"/>
  <c r="N25" i="18"/>
  <c r="R25" i="18" s="1"/>
  <c r="J37" i="1"/>
  <c r="N29" i="18"/>
  <c r="R29" i="18" s="1"/>
  <c r="D37" i="1"/>
  <c r="N23" i="18"/>
  <c r="L37" i="1"/>
  <c r="N31" i="18"/>
  <c r="R31" i="18" s="1"/>
  <c r="D34" i="10"/>
  <c r="I23" i="10"/>
  <c r="I33" i="10" s="1"/>
  <c r="J23" i="10" s="1"/>
  <c r="K23" i="10" s="1"/>
  <c r="R33" i="10"/>
  <c r="Z25" i="6"/>
  <c r="Y5" i="6" s="1"/>
  <c r="AF5" i="6"/>
  <c r="AD47" i="6"/>
  <c r="AF37" i="6"/>
  <c r="AF47" i="6" s="1"/>
  <c r="J26" i="10" l="1"/>
  <c r="K26" i="10" s="1"/>
  <c r="L26" i="10" s="1"/>
  <c r="J24" i="10"/>
  <c r="K24" i="10" s="1"/>
  <c r="L24" i="10" s="1"/>
  <c r="J29" i="10"/>
  <c r="K29" i="10" s="1"/>
  <c r="L29" i="10" s="1"/>
  <c r="J27" i="10"/>
  <c r="K27" i="10" s="1"/>
  <c r="L27" i="10" s="1"/>
  <c r="J25" i="10"/>
  <c r="K25" i="10" s="1"/>
  <c r="L25" i="10" s="1"/>
  <c r="J31" i="10"/>
  <c r="K31" i="10" s="1"/>
  <c r="L31" i="10" s="1"/>
  <c r="E14" i="22" s="1"/>
  <c r="J28" i="10"/>
  <c r="K28" i="10" s="1"/>
  <c r="L28" i="10" s="1"/>
  <c r="N33" i="18"/>
  <c r="R23" i="18"/>
  <c r="R33" i="18" s="1"/>
  <c r="J32" i="10"/>
  <c r="K32" i="10" s="1"/>
  <c r="L32" i="10" s="1"/>
  <c r="P35" i="1" s="1"/>
  <c r="P34" i="1" s="1"/>
  <c r="J30" i="10"/>
  <c r="K30" i="10" s="1"/>
  <c r="L23" i="10"/>
  <c r="E6" i="22" s="1"/>
  <c r="AF25" i="6"/>
  <c r="AH25" i="6" s="1"/>
  <c r="AH5" i="6"/>
  <c r="AG5" i="6"/>
  <c r="AG25" i="6" s="1"/>
  <c r="Z26" i="6"/>
  <c r="Y13" i="6"/>
  <c r="Y21" i="6"/>
  <c r="Y19" i="6"/>
  <c r="Y23" i="6"/>
  <c r="Y17" i="6"/>
  <c r="Y15" i="6"/>
  <c r="Y10" i="6"/>
  <c r="Y12" i="6"/>
  <c r="Y11" i="6"/>
  <c r="Y7" i="6"/>
  <c r="Y9" i="6"/>
  <c r="Y16" i="6"/>
  <c r="Y6" i="6"/>
  <c r="Y20" i="6"/>
  <c r="Y24" i="6"/>
  <c r="Y14" i="6"/>
  <c r="Y18" i="6"/>
  <c r="Y8" i="6"/>
  <c r="Y22" i="6"/>
  <c r="L35" i="1" l="1"/>
  <c r="R6" i="22"/>
  <c r="R14" i="22"/>
  <c r="H35" i="1"/>
  <c r="E10" i="22"/>
  <c r="J35" i="1"/>
  <c r="E12" i="22"/>
  <c r="G35" i="1"/>
  <c r="E9" i="22"/>
  <c r="I35" i="1"/>
  <c r="I34" i="1" s="1"/>
  <c r="D54" i="24" s="1"/>
  <c r="E54" i="24" s="1"/>
  <c r="E11" i="22"/>
  <c r="F35" i="1"/>
  <c r="E8" i="22"/>
  <c r="E35" i="1"/>
  <c r="E7" i="22"/>
  <c r="D58" i="24"/>
  <c r="F58" i="24" s="1"/>
  <c r="D58" i="25"/>
  <c r="L30" i="10"/>
  <c r="K33" i="10"/>
  <c r="L33" i="10" s="1"/>
  <c r="L60" i="10" s="1"/>
  <c r="J33" i="10"/>
  <c r="D35" i="1"/>
  <c r="Y25" i="6"/>
  <c r="D54" i="25" l="1"/>
  <c r="E54" i="25" s="1"/>
  <c r="R12" i="22"/>
  <c r="R10" i="22"/>
  <c r="R8" i="22"/>
  <c r="R7" i="22"/>
  <c r="K35" i="1"/>
  <c r="E13" i="22"/>
  <c r="E15" i="22" s="1"/>
  <c r="O9" i="22" s="1"/>
  <c r="R9" i="22"/>
  <c r="L34" i="10"/>
  <c r="F54" i="24"/>
  <c r="F58" i="25"/>
  <c r="E58" i="25"/>
  <c r="E58" i="24"/>
  <c r="G35" i="5"/>
  <c r="K34" i="5"/>
  <c r="K27" i="5"/>
  <c r="R27" i="5" s="1"/>
  <c r="K26" i="5"/>
  <c r="P25" i="5"/>
  <c r="P24" i="5"/>
  <c r="P35" i="5" s="1"/>
  <c r="E22" i="5"/>
  <c r="F20" i="5"/>
  <c r="B20" i="5"/>
  <c r="B22" i="5" s="1"/>
  <c r="F19" i="5"/>
  <c r="F18" i="5"/>
  <c r="F17" i="5"/>
  <c r="F16" i="5"/>
  <c r="F15" i="5"/>
  <c r="F14" i="5"/>
  <c r="F13" i="5"/>
  <c r="F12" i="5"/>
  <c r="F11" i="5"/>
  <c r="AA75" i="4"/>
  <c r="X75" i="4"/>
  <c r="X67" i="4"/>
  <c r="X64" i="4"/>
  <c r="X62" i="4"/>
  <c r="W62" i="4"/>
  <c r="U62" i="4"/>
  <c r="X60" i="4"/>
  <c r="F60" i="4"/>
  <c r="X59" i="4"/>
  <c r="P59" i="4"/>
  <c r="X58" i="4"/>
  <c r="F58" i="4"/>
  <c r="X57" i="4"/>
  <c r="V57" i="4"/>
  <c r="F57" i="4"/>
  <c r="X56" i="4"/>
  <c r="V56" i="4"/>
  <c r="V63" i="4" s="1"/>
  <c r="F56" i="4"/>
  <c r="X55" i="4"/>
  <c r="V55" i="4"/>
  <c r="F55" i="4"/>
  <c r="X54" i="4"/>
  <c r="V54" i="4"/>
  <c r="F54" i="4"/>
  <c r="X53" i="4"/>
  <c r="V53" i="4"/>
  <c r="F53" i="4"/>
  <c r="V52" i="4"/>
  <c r="F52" i="4"/>
  <c r="X51" i="4"/>
  <c r="V51" i="4"/>
  <c r="F51" i="4"/>
  <c r="X49" i="4"/>
  <c r="E49" i="4"/>
  <c r="C49" i="4"/>
  <c r="W44" i="4"/>
  <c r="E44" i="4"/>
  <c r="D44" i="4"/>
  <c r="W43" i="4"/>
  <c r="R43" i="4"/>
  <c r="R44" i="4" s="1"/>
  <c r="W42" i="4"/>
  <c r="W41" i="4"/>
  <c r="W40" i="4"/>
  <c r="W39" i="4"/>
  <c r="W38" i="4"/>
  <c r="W37" i="4"/>
  <c r="W36" i="4"/>
  <c r="W35" i="4"/>
  <c r="W34" i="4"/>
  <c r="W33" i="4"/>
  <c r="I44" i="4"/>
  <c r="B44" i="4"/>
  <c r="R32" i="4"/>
  <c r="J69" i="4" s="1"/>
  <c r="O32" i="4"/>
  <c r="J66" i="4" s="1"/>
  <c r="Q30" i="4"/>
  <c r="J67" i="4" s="1"/>
  <c r="C23" i="4"/>
  <c r="D21" i="4"/>
  <c r="B18" i="4"/>
  <c r="B17" i="4"/>
  <c r="D17" i="4" s="1"/>
  <c r="D16" i="4"/>
  <c r="D15" i="4"/>
  <c r="B15" i="4"/>
  <c r="D13" i="4"/>
  <c r="B11" i="4"/>
  <c r="B10" i="4"/>
  <c r="F32" i="4" s="1"/>
  <c r="W9" i="4"/>
  <c r="B19" i="4" s="1"/>
  <c r="B9" i="4"/>
  <c r="I32" i="4" s="1"/>
  <c r="Q27" i="1"/>
  <c r="Q7" i="4"/>
  <c r="Q21" i="1" s="1"/>
  <c r="C7" i="4"/>
  <c r="C20" i="4" s="1"/>
  <c r="C22" i="4" s="1"/>
  <c r="C24" i="4" s="1"/>
  <c r="G49" i="4"/>
  <c r="D6" i="4"/>
  <c r="D49" i="4"/>
  <c r="D5" i="4"/>
  <c r="B49" i="4"/>
  <c r="U72" i="4"/>
  <c r="W72" i="4" s="1"/>
  <c r="A2" i="4"/>
  <c r="F54" i="25" l="1"/>
  <c r="F8" i="22"/>
  <c r="O8" i="22"/>
  <c r="K34" i="1"/>
  <c r="D56" i="24" s="1"/>
  <c r="F9" i="22"/>
  <c r="F6" i="22"/>
  <c r="O6" i="22"/>
  <c r="F14" i="22"/>
  <c r="O14" i="22"/>
  <c r="O11" i="22"/>
  <c r="O10" i="22"/>
  <c r="O13" i="22"/>
  <c r="F13" i="22"/>
  <c r="O12" i="22"/>
  <c r="F12" i="22"/>
  <c r="F7" i="22"/>
  <c r="F10" i="22"/>
  <c r="F11" i="22"/>
  <c r="R15" i="22"/>
  <c r="S9" i="22" s="1"/>
  <c r="T9" i="22" s="1"/>
  <c r="G43" i="1" s="1"/>
  <c r="O7" i="22"/>
  <c r="T27" i="1"/>
  <c r="Q19" i="1"/>
  <c r="Q11" i="1" s="1"/>
  <c r="T21" i="1"/>
  <c r="H4" i="5"/>
  <c r="H6" i="5" s="1"/>
  <c r="F49" i="4"/>
  <c r="J64" i="4" s="1"/>
  <c r="O3" i="5"/>
  <c r="AA3" i="5" s="1"/>
  <c r="F3" i="5" s="1"/>
  <c r="J24" i="5" s="1"/>
  <c r="K24" i="5" s="1"/>
  <c r="F73" i="4"/>
  <c r="D9" i="4"/>
  <c r="D10" i="4"/>
  <c r="J44" i="4"/>
  <c r="J45" i="4" s="1"/>
  <c r="C20" i="5"/>
  <c r="C18" i="5"/>
  <c r="C17" i="5"/>
  <c r="C16" i="5"/>
  <c r="C15" i="5"/>
  <c r="C14" i="5"/>
  <c r="C13" i="5"/>
  <c r="C12" i="5"/>
  <c r="C11" i="5"/>
  <c r="F22" i="5"/>
  <c r="F35" i="5" s="1"/>
  <c r="T32" i="4"/>
  <c r="D19" i="4"/>
  <c r="L43" i="4"/>
  <c r="V74" i="4"/>
  <c r="W74" i="4" s="1"/>
  <c r="J32" i="4"/>
  <c r="D11" i="4"/>
  <c r="B14" i="4"/>
  <c r="N30" i="4" s="1"/>
  <c r="C44" i="4"/>
  <c r="Q8" i="4"/>
  <c r="H49" i="4"/>
  <c r="J31" i="5"/>
  <c r="B7" i="4"/>
  <c r="D4" i="4"/>
  <c r="A3" i="4"/>
  <c r="F42" i="4"/>
  <c r="U42" i="4" s="1"/>
  <c r="F41" i="4"/>
  <c r="U41" i="4" s="1"/>
  <c r="F40" i="4"/>
  <c r="F39" i="4"/>
  <c r="F38" i="4"/>
  <c r="F37" i="4"/>
  <c r="F36" i="4"/>
  <c r="F35" i="4"/>
  <c r="F34" i="4"/>
  <c r="F33" i="4"/>
  <c r="U73" i="4"/>
  <c r="W73" i="4" s="1"/>
  <c r="D18" i="4"/>
  <c r="S32" i="4"/>
  <c r="O43" i="4"/>
  <c r="O44" i="4" s="1"/>
  <c r="Q43" i="4"/>
  <c r="Q44" i="4" s="1"/>
  <c r="D56" i="25" l="1"/>
  <c r="F56" i="25" s="1"/>
  <c r="F56" i="24"/>
  <c r="E56" i="24"/>
  <c r="S10" i="22"/>
  <c r="T10" i="22" s="1"/>
  <c r="H43" i="1" s="1"/>
  <c r="H34" i="1" s="1"/>
  <c r="D53" i="25" s="1"/>
  <c r="S11" i="22"/>
  <c r="S13" i="22"/>
  <c r="S6" i="22"/>
  <c r="S14" i="22"/>
  <c r="T14" i="22" s="1"/>
  <c r="L43" i="1" s="1"/>
  <c r="L34" i="1" s="1"/>
  <c r="S8" i="22"/>
  <c r="T8" i="22" s="1"/>
  <c r="F43" i="1" s="1"/>
  <c r="S12" i="22"/>
  <c r="T12" i="22" s="1"/>
  <c r="J43" i="1" s="1"/>
  <c r="J34" i="1" s="1"/>
  <c r="O15" i="22"/>
  <c r="F15" i="22"/>
  <c r="S7" i="22"/>
  <c r="T7" i="22" s="1"/>
  <c r="E43" i="1" s="1"/>
  <c r="E34" i="1" s="1"/>
  <c r="R3" i="5"/>
  <c r="F62" i="4"/>
  <c r="F61" i="4"/>
  <c r="F67" i="4"/>
  <c r="W65" i="4"/>
  <c r="U65" i="4"/>
  <c r="K31" i="5"/>
  <c r="F76" i="4"/>
  <c r="L32" i="4"/>
  <c r="J70" i="4" s="1"/>
  <c r="F1" i="5"/>
  <c r="C22" i="5"/>
  <c r="C35" i="5" s="1"/>
  <c r="F44" i="4"/>
  <c r="B8" i="4"/>
  <c r="D8" i="4" s="1"/>
  <c r="D7" i="4"/>
  <c r="A6" i="4"/>
  <c r="B20" i="4"/>
  <c r="J72" i="4"/>
  <c r="N43" i="4"/>
  <c r="N44" i="4" s="1"/>
  <c r="L44" i="4"/>
  <c r="J71" i="4"/>
  <c r="T43" i="4"/>
  <c r="T44" i="4" s="1"/>
  <c r="J68" i="4"/>
  <c r="S43" i="4"/>
  <c r="S44" i="4" s="1"/>
  <c r="U68" i="4"/>
  <c r="W68" i="4" s="1"/>
  <c r="P32" i="4"/>
  <c r="D12" i="4"/>
  <c r="U64" i="4"/>
  <c r="W64" i="4"/>
  <c r="E56" i="25" l="1"/>
  <c r="D53" i="24"/>
  <c r="E53" i="24" s="1"/>
  <c r="F53" i="25"/>
  <c r="E53" i="25"/>
  <c r="D50" i="24"/>
  <c r="D50" i="25"/>
  <c r="D55" i="25"/>
  <c r="D55" i="24"/>
  <c r="S15" i="22"/>
  <c r="T6" i="22"/>
  <c r="R24" i="5"/>
  <c r="Q24" i="5"/>
  <c r="U24" i="5"/>
  <c r="V24" i="5" s="1"/>
  <c r="V25" i="5" s="1"/>
  <c r="K25" i="5"/>
  <c r="J25" i="5"/>
  <c r="B23" i="4"/>
  <c r="G32" i="4" s="1"/>
  <c r="B22" i="4"/>
  <c r="D20" i="4"/>
  <c r="W70" i="4"/>
  <c r="P44" i="4"/>
  <c r="U70" i="4"/>
  <c r="J65" i="4"/>
  <c r="P43" i="4"/>
  <c r="U43" i="4" s="1"/>
  <c r="F4" i="5" s="1"/>
  <c r="F5" i="5" s="1"/>
  <c r="A4" i="5" s="1"/>
  <c r="F53" i="24" l="1"/>
  <c r="F55" i="25"/>
  <c r="E55" i="25"/>
  <c r="E50" i="25"/>
  <c r="F50" i="25"/>
  <c r="T15" i="22"/>
  <c r="D43" i="1"/>
  <c r="M43" i="1" s="1"/>
  <c r="F55" i="24"/>
  <c r="E55" i="24"/>
  <c r="F50" i="24"/>
  <c r="E50" i="24"/>
  <c r="I9" i="5"/>
  <c r="H9" i="5"/>
  <c r="H13" i="5" s="1"/>
  <c r="P53" i="4" s="1"/>
  <c r="J9" i="5"/>
  <c r="Q25" i="5"/>
  <c r="R25" i="5"/>
  <c r="H32" i="4"/>
  <c r="B24" i="4"/>
  <c r="G39" i="4"/>
  <c r="G37" i="4"/>
  <c r="G35" i="4"/>
  <c r="G33" i="4"/>
  <c r="G40" i="4"/>
  <c r="G38" i="4"/>
  <c r="G36" i="4"/>
  <c r="G34" i="4"/>
  <c r="S43" i="1" l="1"/>
  <c r="S34" i="1" s="1"/>
  <c r="T43" i="1"/>
  <c r="H14" i="5"/>
  <c r="P54" i="4" s="1"/>
  <c r="H18" i="5"/>
  <c r="P58" i="4" s="1"/>
  <c r="H12" i="5"/>
  <c r="P52" i="4" s="1"/>
  <c r="H17" i="5"/>
  <c r="P57" i="4" s="1"/>
  <c r="H24" i="5"/>
  <c r="H25" i="5"/>
  <c r="H16" i="5"/>
  <c r="P56" i="4" s="1"/>
  <c r="H15" i="5"/>
  <c r="P55" i="4" s="1"/>
  <c r="H27" i="5"/>
  <c r="K9" i="5"/>
  <c r="M9" i="5" s="1"/>
  <c r="H11" i="5"/>
  <c r="P51" i="4" s="1"/>
  <c r="H20" i="5"/>
  <c r="P60" i="4" s="1"/>
  <c r="I27" i="5"/>
  <c r="I11" i="5"/>
  <c r="Q51" i="4" s="1"/>
  <c r="I15" i="5"/>
  <c r="Q55" i="4" s="1"/>
  <c r="I19" i="5"/>
  <c r="Q59" i="4" s="1"/>
  <c r="S59" i="4" s="1"/>
  <c r="I12" i="5"/>
  <c r="Q52" i="4" s="1"/>
  <c r="I16" i="5"/>
  <c r="Q56" i="4" s="1"/>
  <c r="I20" i="5"/>
  <c r="Q60" i="4" s="1"/>
  <c r="I25" i="5"/>
  <c r="I24" i="5"/>
  <c r="I13" i="5"/>
  <c r="Q53" i="4" s="1"/>
  <c r="I17" i="5"/>
  <c r="Q57" i="4" s="1"/>
  <c r="I14" i="5"/>
  <c r="Q54" i="4" s="1"/>
  <c r="I18" i="5"/>
  <c r="Q58" i="4" s="1"/>
  <c r="G44" i="4"/>
  <c r="H33" i="4"/>
  <c r="H37" i="4"/>
  <c r="U37" i="4" s="1"/>
  <c r="H34" i="4"/>
  <c r="U34" i="4" s="1"/>
  <c r="H38" i="4"/>
  <c r="U38" i="4" s="1"/>
  <c r="H35" i="4"/>
  <c r="U35" i="4" s="1"/>
  <c r="H39" i="4"/>
  <c r="U39" i="4" s="1"/>
  <c r="H36" i="4"/>
  <c r="U36" i="4" s="1"/>
  <c r="H40" i="4"/>
  <c r="U40" i="4" s="1"/>
  <c r="U32" i="4"/>
  <c r="Q63" i="4" l="1"/>
  <c r="P62" i="4"/>
  <c r="P63" i="4"/>
  <c r="S10" i="1"/>
  <c r="D62" i="25"/>
  <c r="D62" i="24"/>
  <c r="D62" i="3"/>
  <c r="H22" i="5"/>
  <c r="I22" i="5"/>
  <c r="H44" i="4"/>
  <c r="H45" i="4" s="1"/>
  <c r="G45" i="4"/>
  <c r="U33" i="4"/>
  <c r="E62" i="24" l="1"/>
  <c r="D105" i="24"/>
  <c r="E105" i="24" s="1"/>
  <c r="D105" i="3"/>
  <c r="E62" i="3"/>
  <c r="D105" i="25"/>
  <c r="E105" i="25" s="1"/>
  <c r="E62" i="25"/>
  <c r="U44" i="4"/>
  <c r="V45" i="4" s="1"/>
  <c r="U45" i="4"/>
  <c r="U28" i="4" l="1"/>
  <c r="W45" i="4"/>
  <c r="X45" i="4" s="1"/>
  <c r="V41" i="4" l="1"/>
  <c r="V42" i="4"/>
  <c r="V36" i="4"/>
  <c r="V35" i="4"/>
  <c r="V34" i="4"/>
  <c r="V39" i="4"/>
  <c r="V40" i="4"/>
  <c r="V37" i="4"/>
  <c r="V38" i="4"/>
  <c r="V33" i="4"/>
  <c r="D56" i="4" l="1"/>
  <c r="B56" i="4"/>
  <c r="G56" i="4"/>
  <c r="E56" i="4"/>
  <c r="C56" i="4"/>
  <c r="D58" i="4"/>
  <c r="B58" i="4"/>
  <c r="C58" i="4"/>
  <c r="G58" i="4"/>
  <c r="E58" i="4"/>
  <c r="G52" i="4"/>
  <c r="E52" i="4"/>
  <c r="C52" i="4"/>
  <c r="B52" i="4"/>
  <c r="D52" i="4"/>
  <c r="D54" i="4"/>
  <c r="B54" i="4"/>
  <c r="C54" i="4"/>
  <c r="G54" i="4"/>
  <c r="E54" i="4"/>
  <c r="G59" i="4"/>
  <c r="D59" i="4"/>
  <c r="B59" i="4"/>
  <c r="E59" i="4"/>
  <c r="C59" i="4"/>
  <c r="D51" i="4"/>
  <c r="B51" i="4"/>
  <c r="C51" i="4"/>
  <c r="V44" i="4"/>
  <c r="G51" i="4"/>
  <c r="E51" i="4"/>
  <c r="G55" i="4"/>
  <c r="E55" i="4"/>
  <c r="C55" i="4"/>
  <c r="B55" i="4"/>
  <c r="D55" i="4"/>
  <c r="G57" i="4"/>
  <c r="E57" i="4"/>
  <c r="C57" i="4"/>
  <c r="D57" i="4"/>
  <c r="B57" i="4"/>
  <c r="G53" i="4"/>
  <c r="E53" i="4"/>
  <c r="C53" i="4"/>
  <c r="D53" i="4"/>
  <c r="B53" i="4"/>
  <c r="G60" i="4"/>
  <c r="E60" i="4"/>
  <c r="C60" i="4"/>
  <c r="B60" i="4"/>
  <c r="D60" i="4"/>
  <c r="H57" i="4" l="1"/>
  <c r="I57" i="4" s="1"/>
  <c r="J57" i="4" s="1"/>
  <c r="M17" i="5" s="1"/>
  <c r="H55" i="4"/>
  <c r="I55" i="4" s="1"/>
  <c r="J55" i="4" s="1"/>
  <c r="M15" i="5" s="1"/>
  <c r="E73" i="4"/>
  <c r="B73" i="4"/>
  <c r="H51" i="4"/>
  <c r="H59" i="4"/>
  <c r="I59" i="4" s="1"/>
  <c r="J59" i="4" s="1"/>
  <c r="H54" i="4"/>
  <c r="I54" i="4" s="1"/>
  <c r="J54" i="4" s="1"/>
  <c r="M14" i="5" s="1"/>
  <c r="H58" i="4"/>
  <c r="I58" i="4" s="1"/>
  <c r="J58" i="4" s="1"/>
  <c r="M18" i="5" s="1"/>
  <c r="H60" i="4"/>
  <c r="H53" i="4"/>
  <c r="I53" i="4" s="1"/>
  <c r="J53" i="4" s="1"/>
  <c r="M13" i="5" s="1"/>
  <c r="G73" i="4"/>
  <c r="C73" i="4"/>
  <c r="D73" i="4"/>
  <c r="H52" i="4"/>
  <c r="I52" i="4" s="1"/>
  <c r="J52" i="4" s="1"/>
  <c r="M12" i="5" s="1"/>
  <c r="H56" i="4"/>
  <c r="I56" i="4" s="1"/>
  <c r="J56" i="4" s="1"/>
  <c r="M16" i="5" s="1"/>
  <c r="I60" i="4" l="1"/>
  <c r="J60" i="4" s="1"/>
  <c r="M20" i="5" s="1"/>
  <c r="H62" i="4"/>
  <c r="H73" i="4"/>
  <c r="I51" i="4"/>
  <c r="I63" i="4" l="1"/>
  <c r="I61" i="4"/>
  <c r="J51" i="4"/>
  <c r="M11" i="4" l="1"/>
  <c r="M11" i="5"/>
  <c r="J63" i="4"/>
  <c r="J61" i="4"/>
  <c r="J73" i="4" l="1"/>
  <c r="O9" i="5"/>
  <c r="M22" i="5"/>
  <c r="T60" i="1"/>
  <c r="T57" i="1"/>
  <c r="T55" i="1"/>
  <c r="T52" i="1"/>
  <c r="T49" i="1"/>
  <c r="T46" i="1"/>
  <c r="N11" i="5" l="1"/>
  <c r="J11" i="5" s="1"/>
  <c r="R51" i="4" s="1"/>
  <c r="N19" i="5"/>
  <c r="N13" i="5"/>
  <c r="J13" i="5" s="1"/>
  <c r="N17" i="5"/>
  <c r="J17" i="5" s="1"/>
  <c r="N15" i="5"/>
  <c r="J15" i="5" s="1"/>
  <c r="N12" i="5"/>
  <c r="J12" i="5" s="1"/>
  <c r="U59" i="4"/>
  <c r="W59" i="4" s="1"/>
  <c r="L19" i="1" s="1"/>
  <c r="N20" i="5"/>
  <c r="J20" i="5" s="1"/>
  <c r="N18" i="5"/>
  <c r="J18" i="5" s="1"/>
  <c r="R58" i="4" s="1"/>
  <c r="S58" i="4" s="1"/>
  <c r="N16" i="5"/>
  <c r="J16" i="5" s="1"/>
  <c r="N14" i="5"/>
  <c r="J14" i="5" s="1"/>
  <c r="D59" i="3"/>
  <c r="S51" i="4" l="1"/>
  <c r="K16" i="5"/>
  <c r="U56" i="4" s="1"/>
  <c r="W56" i="4" s="1"/>
  <c r="I19" i="1" s="1"/>
  <c r="R56" i="4"/>
  <c r="S56" i="4" s="1"/>
  <c r="K17" i="5"/>
  <c r="U57" i="4" s="1"/>
  <c r="W57" i="4" s="1"/>
  <c r="J19" i="1" s="1"/>
  <c r="D11" i="24" s="1"/>
  <c r="R57" i="4"/>
  <c r="S57" i="4" s="1"/>
  <c r="K14" i="5"/>
  <c r="U54" i="4" s="1"/>
  <c r="W54" i="4" s="1"/>
  <c r="G19" i="1" s="1"/>
  <c r="D8" i="24" s="1"/>
  <c r="R54" i="4"/>
  <c r="S54" i="4" s="1"/>
  <c r="K20" i="5"/>
  <c r="U60" i="4" s="1"/>
  <c r="R60" i="4"/>
  <c r="S60" i="4" s="1"/>
  <c r="K12" i="5"/>
  <c r="U52" i="4" s="1"/>
  <c r="W52" i="4" s="1"/>
  <c r="E19" i="1" s="1"/>
  <c r="D6" i="24" s="1"/>
  <c r="R52" i="4"/>
  <c r="S52" i="4" s="1"/>
  <c r="K15" i="5"/>
  <c r="U55" i="4" s="1"/>
  <c r="W55" i="4" s="1"/>
  <c r="H19" i="1" s="1"/>
  <c r="D9" i="25" s="1"/>
  <c r="R55" i="4"/>
  <c r="S55" i="4" s="1"/>
  <c r="K13" i="5"/>
  <c r="U53" i="4" s="1"/>
  <c r="W53" i="4" s="1"/>
  <c r="F19" i="1" s="1"/>
  <c r="R53" i="4"/>
  <c r="S53" i="4" s="1"/>
  <c r="D13" i="24"/>
  <c r="D13" i="25"/>
  <c r="E13" i="25" s="1"/>
  <c r="D10" i="24"/>
  <c r="D10" i="25"/>
  <c r="W60" i="4"/>
  <c r="P19" i="1" s="1"/>
  <c r="D7" i="24"/>
  <c r="D7" i="25"/>
  <c r="K18" i="5"/>
  <c r="U58" i="4" s="1"/>
  <c r="W58" i="4" s="1"/>
  <c r="K19" i="1" s="1"/>
  <c r="J22" i="5"/>
  <c r="K11" i="5"/>
  <c r="N22" i="5"/>
  <c r="Q79" i="1"/>
  <c r="Q75" i="1" s="1"/>
  <c r="Q10" i="1" s="1"/>
  <c r="R63" i="4" l="1"/>
  <c r="D9" i="24"/>
  <c r="D8" i="25"/>
  <c r="D6" i="25"/>
  <c r="D94" i="25" s="1"/>
  <c r="D11" i="25"/>
  <c r="S63" i="4"/>
  <c r="S61" i="4"/>
  <c r="D14" i="25"/>
  <c r="P11" i="1"/>
  <c r="P10" i="1" s="1"/>
  <c r="D14" i="24"/>
  <c r="F14" i="24" s="1"/>
  <c r="F6" i="25"/>
  <c r="E6" i="25"/>
  <c r="F9" i="25"/>
  <c r="E9" i="25"/>
  <c r="D97" i="25"/>
  <c r="E8" i="25"/>
  <c r="F8" i="25"/>
  <c r="F11" i="25"/>
  <c r="E11" i="25"/>
  <c r="D99" i="25"/>
  <c r="F10" i="25"/>
  <c r="E10" i="25"/>
  <c r="D98" i="25"/>
  <c r="D12" i="24"/>
  <c r="D12" i="25"/>
  <c r="F7" i="25"/>
  <c r="E7" i="25"/>
  <c r="U51" i="4"/>
  <c r="W51" i="4" s="1"/>
  <c r="K22" i="5"/>
  <c r="J35" i="5"/>
  <c r="E12" i="25" l="1"/>
  <c r="F12" i="25"/>
  <c r="D100" i="25"/>
  <c r="F97" i="25"/>
  <c r="E97" i="25"/>
  <c r="E98" i="25"/>
  <c r="F98" i="25"/>
  <c r="F94" i="25"/>
  <c r="E94" i="25"/>
  <c r="E14" i="24"/>
  <c r="D102" i="24"/>
  <c r="E102" i="24" s="1"/>
  <c r="F99" i="25"/>
  <c r="E99" i="25"/>
  <c r="F14" i="25"/>
  <c r="E14" i="25"/>
  <c r="D102" i="25"/>
  <c r="U63" i="4"/>
  <c r="U75" i="4" s="1"/>
  <c r="V79" i="4" s="1"/>
  <c r="U61" i="4"/>
  <c r="K35" i="5"/>
  <c r="K38" i="5" s="1"/>
  <c r="D19" i="1"/>
  <c r="D5" i="25" s="1"/>
  <c r="W63" i="4"/>
  <c r="W75" i="4" s="1"/>
  <c r="M35" i="1"/>
  <c r="T35" i="1" s="1"/>
  <c r="F102" i="24" l="1"/>
  <c r="E5" i="25"/>
  <c r="F5" i="25"/>
  <c r="E102" i="25"/>
  <c r="F102" i="25"/>
  <c r="E100" i="25"/>
  <c r="F100" i="25"/>
  <c r="R35" i="5"/>
  <c r="Q35" i="5"/>
  <c r="D11" i="1"/>
  <c r="D5" i="24"/>
  <c r="E5" i="24" s="1"/>
  <c r="D58" i="3"/>
  <c r="G34" i="1"/>
  <c r="F34" i="1"/>
  <c r="D34" i="1"/>
  <c r="D49" i="24" l="1"/>
  <c r="E49" i="24" s="1"/>
  <c r="D49" i="25"/>
  <c r="D51" i="24"/>
  <c r="F51" i="24" s="1"/>
  <c r="D51" i="25"/>
  <c r="D52" i="24"/>
  <c r="E52" i="24" s="1"/>
  <c r="D52" i="25"/>
  <c r="D57" i="24"/>
  <c r="D101" i="24" s="1"/>
  <c r="D57" i="25"/>
  <c r="F5" i="24"/>
  <c r="D10" i="1"/>
  <c r="M39" i="1"/>
  <c r="T39" i="1" s="1"/>
  <c r="M36" i="1"/>
  <c r="T36" i="1" s="1"/>
  <c r="M37" i="1"/>
  <c r="T37" i="1" s="1"/>
  <c r="T32" i="1"/>
  <c r="L11" i="1"/>
  <c r="E13" i="24" s="1"/>
  <c r="K11" i="1"/>
  <c r="J11" i="1"/>
  <c r="I11" i="1"/>
  <c r="H11" i="1"/>
  <c r="G11" i="1"/>
  <c r="F11" i="1"/>
  <c r="E11" i="1"/>
  <c r="D63" i="25" l="1"/>
  <c r="F63" i="25" s="1"/>
  <c r="D93" i="24"/>
  <c r="E93" i="24" s="1"/>
  <c r="D63" i="24"/>
  <c r="F63" i="24" s="1"/>
  <c r="E51" i="24"/>
  <c r="F49" i="24"/>
  <c r="E57" i="24"/>
  <c r="D101" i="25"/>
  <c r="E57" i="25"/>
  <c r="F57" i="25"/>
  <c r="F57" i="24"/>
  <c r="D95" i="25"/>
  <c r="E51" i="25"/>
  <c r="F51" i="25"/>
  <c r="F52" i="25"/>
  <c r="E52" i="25"/>
  <c r="D96" i="25"/>
  <c r="F52" i="24"/>
  <c r="D93" i="25"/>
  <c r="F49" i="25"/>
  <c r="E49" i="25"/>
  <c r="E101" i="24"/>
  <c r="F101" i="24"/>
  <c r="H10" i="1"/>
  <c r="J10" i="1"/>
  <c r="E10" i="24"/>
  <c r="F10" i="24"/>
  <c r="D98" i="24"/>
  <c r="F10" i="1"/>
  <c r="K10" i="1"/>
  <c r="E10" i="1"/>
  <c r="G10" i="1"/>
  <c r="D13" i="3"/>
  <c r="L10" i="1"/>
  <c r="M11" i="1"/>
  <c r="M19" i="1"/>
  <c r="R19" i="1"/>
  <c r="R11" i="1" s="1"/>
  <c r="F93" i="24" l="1"/>
  <c r="E63" i="25"/>
  <c r="E63" i="24"/>
  <c r="D16" i="24"/>
  <c r="F16" i="24" s="1"/>
  <c r="D16" i="25"/>
  <c r="D104" i="25" s="1"/>
  <c r="F93" i="25"/>
  <c r="E93" i="25"/>
  <c r="F96" i="25"/>
  <c r="E96" i="25"/>
  <c r="E95" i="25"/>
  <c r="F95" i="25"/>
  <c r="E101" i="25"/>
  <c r="F101" i="25"/>
  <c r="E16" i="24"/>
  <c r="F8" i="24"/>
  <c r="E8" i="24"/>
  <c r="D96" i="24"/>
  <c r="E98" i="24"/>
  <c r="F98" i="24"/>
  <c r="E11" i="24"/>
  <c r="F11" i="24"/>
  <c r="D99" i="24"/>
  <c r="E9" i="24"/>
  <c r="F9" i="24"/>
  <c r="D97" i="24"/>
  <c r="E12" i="24"/>
  <c r="F12" i="24"/>
  <c r="D100" i="24"/>
  <c r="F7" i="24"/>
  <c r="E7" i="24"/>
  <c r="D95" i="24"/>
  <c r="F6" i="24"/>
  <c r="E6" i="24"/>
  <c r="D94" i="24"/>
  <c r="R10" i="1"/>
  <c r="M41" i="1"/>
  <c r="T41" i="1" s="1"/>
  <c r="D104" i="24" l="1"/>
  <c r="E16" i="25"/>
  <c r="F16" i="25"/>
  <c r="E104" i="24"/>
  <c r="F104" i="24"/>
  <c r="E94" i="24"/>
  <c r="F94" i="24"/>
  <c r="F99" i="24"/>
  <c r="E99" i="24"/>
  <c r="E95" i="24"/>
  <c r="F95" i="24"/>
  <c r="F97" i="24"/>
  <c r="E97" i="24"/>
  <c r="E96" i="24"/>
  <c r="F96" i="24"/>
  <c r="F100" i="24"/>
  <c r="E100" i="24"/>
  <c r="M42" i="1"/>
  <c r="T42" i="1" s="1"/>
  <c r="E104" i="25" l="1"/>
  <c r="F104" i="25"/>
  <c r="N88" i="1"/>
  <c r="M88" i="1"/>
  <c r="D15" i="25" l="1"/>
  <c r="T88" i="1"/>
  <c r="D103" i="25" l="1"/>
  <c r="F15" i="25"/>
  <c r="E15" i="25"/>
  <c r="D15" i="24"/>
  <c r="D103" i="24" s="1"/>
  <c r="C83" i="1"/>
  <c r="F103" i="25" l="1"/>
  <c r="E103" i="25"/>
  <c r="F15" i="24"/>
  <c r="E15" i="24"/>
  <c r="M83" i="1"/>
  <c r="M81" i="1"/>
  <c r="T81" i="1" s="1"/>
  <c r="T19" i="1"/>
  <c r="F103" i="24" l="1"/>
  <c r="E103" i="24"/>
  <c r="O11" i="1"/>
  <c r="T83" i="1"/>
  <c r="T31" i="1"/>
  <c r="D17" i="24" l="1"/>
  <c r="D106" i="24" s="1"/>
  <c r="D17" i="25"/>
  <c r="D17" i="3"/>
  <c r="D106" i="3" s="1"/>
  <c r="O10" i="1"/>
  <c r="T11" i="1"/>
  <c r="E106" i="24" l="1"/>
  <c r="E108" i="24" s="1"/>
  <c r="F106" i="24"/>
  <c r="D108" i="24"/>
  <c r="F108" i="24" s="1"/>
  <c r="D18" i="24"/>
  <c r="F18" i="24" s="1"/>
  <c r="E17" i="24"/>
  <c r="E18" i="24" s="1"/>
  <c r="E17" i="25"/>
  <c r="E18" i="25" s="1"/>
  <c r="D106" i="25"/>
  <c r="E106" i="25" s="1"/>
  <c r="E108" i="25" s="1"/>
  <c r="D18" i="25"/>
  <c r="F18" i="25" s="1"/>
  <c r="F106" i="3"/>
  <c r="E106" i="3"/>
  <c r="T89" i="1"/>
  <c r="F106" i="25" l="1"/>
  <c r="D108" i="25"/>
  <c r="F108" i="25" s="1"/>
  <c r="D57" i="3"/>
  <c r="F57" i="3" s="1"/>
  <c r="D55" i="3"/>
  <c r="D53" i="3"/>
  <c r="D51" i="3"/>
  <c r="D56" i="3"/>
  <c r="D54" i="3"/>
  <c r="D52" i="3"/>
  <c r="D50" i="3"/>
  <c r="M34" i="1" l="1"/>
  <c r="T34" i="1" s="1"/>
  <c r="D49" i="3"/>
  <c r="D63" i="3" s="1"/>
  <c r="E13" i="3"/>
  <c r="E17" i="3"/>
  <c r="M10" i="1" l="1"/>
  <c r="C101" i="3" l="1"/>
  <c r="C93" i="3" l="1"/>
  <c r="C94" i="3"/>
  <c r="C95" i="3"/>
  <c r="C96" i="3"/>
  <c r="C97" i="3"/>
  <c r="C98" i="3"/>
  <c r="C99" i="3"/>
  <c r="C100" i="3"/>
  <c r="C102" i="3"/>
  <c r="C103" i="3"/>
  <c r="C108" i="3" l="1"/>
  <c r="E60" i="3" l="1"/>
  <c r="F60" i="3"/>
  <c r="O9" i="1" l="1"/>
  <c r="C9" i="1" l="1"/>
  <c r="D15" i="3" l="1"/>
  <c r="E15" i="3" s="1"/>
  <c r="F15" i="3" l="1"/>
  <c r="Q9" i="1" l="1"/>
  <c r="F59" i="3" l="1"/>
  <c r="E59" i="3"/>
  <c r="D103" i="3"/>
  <c r="E103" i="3" l="1"/>
  <c r="F103" i="3"/>
  <c r="E58" i="3" l="1"/>
  <c r="F58" i="3"/>
  <c r="F54" i="3" l="1"/>
  <c r="E54" i="3"/>
  <c r="E50" i="3"/>
  <c r="F50" i="3"/>
  <c r="F56" i="3"/>
  <c r="E56" i="3"/>
  <c r="E51" i="3"/>
  <c r="F51" i="3"/>
  <c r="F53" i="3"/>
  <c r="E53" i="3"/>
  <c r="F52" i="3"/>
  <c r="E52" i="3"/>
  <c r="F55" i="3"/>
  <c r="E55" i="3"/>
  <c r="D101" i="3"/>
  <c r="E101" i="3" s="1"/>
  <c r="E57" i="3"/>
  <c r="F49" i="3" l="1"/>
  <c r="E49" i="3"/>
  <c r="D16" i="3" l="1"/>
  <c r="E16" i="3" l="1"/>
  <c r="D104" i="3"/>
  <c r="F16" i="3"/>
  <c r="F104" i="3" l="1"/>
  <c r="E104" i="3"/>
  <c r="E9" i="1" l="1"/>
  <c r="E7" i="1" s="1"/>
  <c r="D6" i="3"/>
  <c r="E6" i="3" s="1"/>
  <c r="H9" i="1"/>
  <c r="H7" i="1" s="1"/>
  <c r="D9" i="3"/>
  <c r="E9" i="3" s="1"/>
  <c r="P9" i="1"/>
  <c r="P7" i="1" s="1"/>
  <c r="D14" i="3"/>
  <c r="E14" i="3" s="1"/>
  <c r="D11" i="3"/>
  <c r="E11" i="3" s="1"/>
  <c r="J9" i="1"/>
  <c r="J7" i="1" s="1"/>
  <c r="D7" i="3"/>
  <c r="E7" i="3" s="1"/>
  <c r="F9" i="1"/>
  <c r="F7" i="1" s="1"/>
  <c r="D10" i="3"/>
  <c r="E10" i="3" s="1"/>
  <c r="D8" i="3"/>
  <c r="E8" i="3" s="1"/>
  <c r="G9" i="1"/>
  <c r="G7" i="1" s="1"/>
  <c r="D12" i="3"/>
  <c r="E12" i="3" s="1"/>
  <c r="K9" i="1"/>
  <c r="K7" i="1" s="1"/>
  <c r="F10" i="3" l="1"/>
  <c r="D98" i="3"/>
  <c r="F14" i="3"/>
  <c r="D102" i="3"/>
  <c r="F9" i="3"/>
  <c r="D97" i="3"/>
  <c r="F6" i="3"/>
  <c r="D94" i="3"/>
  <c r="F12" i="3"/>
  <c r="D100" i="3"/>
  <c r="D96" i="3"/>
  <c r="F8" i="3"/>
  <c r="D95" i="3"/>
  <c r="F7" i="3"/>
  <c r="F11" i="3"/>
  <c r="D99" i="3"/>
  <c r="E99" i="3" l="1"/>
  <c r="F99" i="3"/>
  <c r="E95" i="3"/>
  <c r="F95" i="3"/>
  <c r="F94" i="3"/>
  <c r="E94" i="3"/>
  <c r="F97" i="3"/>
  <c r="E97" i="3"/>
  <c r="F96" i="3"/>
  <c r="E96" i="3"/>
  <c r="E100" i="3"/>
  <c r="F100" i="3"/>
  <c r="F102" i="3"/>
  <c r="E102" i="3"/>
  <c r="F98" i="3"/>
  <c r="E98" i="3"/>
  <c r="D9" i="1" l="1"/>
  <c r="D5" i="3"/>
  <c r="E5" i="3" s="1"/>
  <c r="D18" i="3" l="1"/>
  <c r="E18" i="3"/>
  <c r="F5" i="3"/>
  <c r="D93" i="3"/>
  <c r="D7" i="1"/>
  <c r="M7" i="1" s="1"/>
  <c r="U7" i="1" s="1"/>
  <c r="D108" i="3" l="1"/>
  <c r="E93" i="3"/>
  <c r="F93" i="3"/>
  <c r="T20" i="1" l="1"/>
  <c r="M87" i="1" l="1"/>
  <c r="N87" i="1"/>
  <c r="T87" i="1" l="1"/>
  <c r="C87" i="1"/>
  <c r="N86" i="1" l="1"/>
  <c r="N80" i="1" l="1"/>
  <c r="N79" i="1" s="1"/>
  <c r="N75" i="1" s="1"/>
  <c r="N10" i="1" s="1"/>
  <c r="N9" i="1" s="1"/>
  <c r="I79" i="1"/>
  <c r="I75" i="1" s="1"/>
  <c r="I10" i="1" s="1"/>
  <c r="I9" i="1" s="1"/>
  <c r="M80" i="1"/>
  <c r="M86" i="1"/>
  <c r="T86" i="1"/>
  <c r="C86" i="1"/>
  <c r="C80" i="1" s="1"/>
  <c r="T80" i="1" l="1"/>
  <c r="I7" i="1"/>
  <c r="M9" i="1"/>
  <c r="U9" i="1" s="1"/>
  <c r="N7" i="1"/>
  <c r="T79" i="1"/>
  <c r="N6" i="22"/>
  <c r="N15" i="22" s="1"/>
  <c r="T75" i="1" l="1"/>
  <c r="T10" i="1" s="1"/>
</calcChain>
</file>

<file path=xl/sharedStrings.xml><?xml version="1.0" encoding="utf-8"?>
<sst xmlns="http://schemas.openxmlformats.org/spreadsheetml/2006/main" count="3285" uniqueCount="1095">
  <si>
    <t>v €</t>
  </si>
  <si>
    <t>príl.č.2</t>
  </si>
  <si>
    <t>STU  s u m á r</t>
  </si>
  <si>
    <t>SvF</t>
  </si>
  <si>
    <t>SjF</t>
  </si>
  <si>
    <t>FEI</t>
  </si>
  <si>
    <t>FCHPT</t>
  </si>
  <si>
    <t>FA</t>
  </si>
  <si>
    <t>MTF</t>
  </si>
  <si>
    <t>FIIT</t>
  </si>
  <si>
    <t>UM</t>
  </si>
  <si>
    <t>Bežné a kapitálové výdavky spolu</t>
  </si>
  <si>
    <t>Bežné výdavky spolu</t>
  </si>
  <si>
    <t xml:space="preserve">Program  077 </t>
  </si>
  <si>
    <t>CUVTIS</t>
  </si>
  <si>
    <t>Podprogram  07712 - veda a technika</t>
  </si>
  <si>
    <t>FR do 07711</t>
  </si>
  <si>
    <t xml:space="preserve">     v tom účel z STU - FR</t>
  </si>
  <si>
    <t xml:space="preserve">     0771201 -TaS</t>
  </si>
  <si>
    <t>077 02 02 - VEGA</t>
  </si>
  <si>
    <t>077 02 03 - aplikovaný výskum</t>
  </si>
  <si>
    <t>077 02 04 - MVTS</t>
  </si>
  <si>
    <t>077 02 05 - KEGA</t>
  </si>
  <si>
    <t>Podprogram  077 13 - rozvoj VŠ</t>
  </si>
  <si>
    <t>UZ Technik</t>
  </si>
  <si>
    <t>fond obnovy</t>
  </si>
  <si>
    <t>Fond obnovy</t>
  </si>
  <si>
    <t>Know-how centrum</t>
  </si>
  <si>
    <t>16EUR</t>
  </si>
  <si>
    <t>Postdoktorandský program</t>
  </si>
  <si>
    <t>SIVVPP  energie</t>
  </si>
  <si>
    <t xml:space="preserve"> </t>
  </si>
  <si>
    <t>AS</t>
  </si>
  <si>
    <t>UVP</t>
  </si>
  <si>
    <t>v tom integrátori AIS, SIVVP</t>
  </si>
  <si>
    <t xml:space="preserve">v tom: účel z Mš      </t>
  </si>
  <si>
    <t>Projektové stredisko</t>
  </si>
  <si>
    <t>Podprogram 07715 03 spolu</t>
  </si>
  <si>
    <t>Spolu</t>
  </si>
  <si>
    <t>FO</t>
  </si>
  <si>
    <t>Účel. STU</t>
  </si>
  <si>
    <t>R+CFS</t>
  </si>
  <si>
    <t>Technik</t>
  </si>
  <si>
    <t>Podprogram 07713 -rozvojový projekt</t>
  </si>
  <si>
    <t>Účel MŠ - špičkové tímy</t>
  </si>
  <si>
    <t>súdne spory a poplatky</t>
  </si>
  <si>
    <t>Nerozd.</t>
  </si>
  <si>
    <t>činnosti vedeckej rady (Útvar vedy)</t>
  </si>
  <si>
    <t>STU</t>
  </si>
  <si>
    <t>Stuba Green Team</t>
  </si>
  <si>
    <t>VŠK Strojár</t>
  </si>
  <si>
    <t>PK STU Trnava</t>
  </si>
  <si>
    <t>materiálnotech. a org. zabezp. vzdelávacích činností pre STU (Útvar vzdelávania)</t>
  </si>
  <si>
    <t>07712 - výkonové zložky</t>
  </si>
  <si>
    <t xml:space="preserve">Podpora tímov H2020 </t>
  </si>
  <si>
    <t>Špičkové tímy STU</t>
  </si>
  <si>
    <t>Mladý výsk. a excelentné tímy</t>
  </si>
  <si>
    <t>Podpora štud. organizácií</t>
  </si>
  <si>
    <t>Centrum akademického športu</t>
  </si>
  <si>
    <t>Knižničné liciencie a databázy</t>
  </si>
  <si>
    <t>ANSIS, MATLAB, ARL, LabView, e-Porady</t>
  </si>
  <si>
    <t>InQb</t>
  </si>
  <si>
    <t>2020-2019</t>
  </si>
  <si>
    <t>20/19</t>
  </si>
  <si>
    <t xml:space="preserve">  </t>
  </si>
  <si>
    <t>TaS 2020</t>
  </si>
  <si>
    <t>SjF formula</t>
  </si>
  <si>
    <t>odpočty na celounivezitné aktivity</t>
  </si>
  <si>
    <t>CVT</t>
  </si>
  <si>
    <t>rozdiel</t>
  </si>
  <si>
    <t>chem.kn.</t>
  </si>
  <si>
    <t>vzdel</t>
  </si>
  <si>
    <t>vydavateľstvo</t>
  </si>
  <si>
    <t>Dotácia</t>
  </si>
  <si>
    <t>štad.MG</t>
  </si>
  <si>
    <t>veda</t>
  </si>
  <si>
    <t>právne</t>
  </si>
  <si>
    <t xml:space="preserve">učel z MŠ </t>
  </si>
  <si>
    <t>fiit.kniž.</t>
  </si>
  <si>
    <t>styk s ver.</t>
  </si>
  <si>
    <t xml:space="preserve">Sj PSA </t>
  </si>
  <si>
    <t>zahr</t>
  </si>
  <si>
    <t>bez účel z MŠ</t>
  </si>
  <si>
    <t>fond štud.</t>
  </si>
  <si>
    <t xml:space="preserve">VO SW </t>
  </si>
  <si>
    <t>index bez ucel.</t>
  </si>
  <si>
    <t>úč.mš</t>
  </si>
  <si>
    <t>CuVTIS</t>
  </si>
  <si>
    <t>VŠO</t>
  </si>
  <si>
    <t>Stuba Green team</t>
  </si>
  <si>
    <t>dľa ost.zahr.grant.</t>
  </si>
  <si>
    <t>granty</t>
  </si>
  <si>
    <t>mobility</t>
  </si>
  <si>
    <t>Vydavateľstvo-vydávanie literatúry</t>
  </si>
  <si>
    <t>Stuba green team</t>
  </si>
  <si>
    <t>zákl. pre delenie</t>
  </si>
  <si>
    <t>dľa výkonu</t>
  </si>
  <si>
    <t>dľa PPŠ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</si>
  <si>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</si>
  <si>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</si>
  <si>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</si>
  <si>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</si>
  <si>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</si>
  <si>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</si>
  <si>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</si>
  <si>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</si>
  <si>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</si>
  <si>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</si>
  <si>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 xml:space="preserve">Podiel na </t>
  </si>
  <si>
    <t>ost.zahr.gr.</t>
  </si>
  <si>
    <t>podiel dľa</t>
  </si>
  <si>
    <t>TaS dľa gr.</t>
  </si>
  <si>
    <t xml:space="preserve">podla </t>
  </si>
  <si>
    <t xml:space="preserve">podľa </t>
  </si>
  <si>
    <t>vybrané ŠO</t>
  </si>
  <si>
    <t xml:space="preserve">účel </t>
  </si>
  <si>
    <t>Vydavat.-vydávanie literatúry</t>
  </si>
  <si>
    <t>Základ</t>
  </si>
  <si>
    <t>podiely</t>
  </si>
  <si>
    <t>pps*ko</t>
  </si>
  <si>
    <t>v r. 2018</t>
  </si>
  <si>
    <t>prevádzka</t>
  </si>
  <si>
    <t>PPŠ</t>
  </si>
  <si>
    <t>výkone</t>
  </si>
  <si>
    <t>a 2019</t>
  </si>
  <si>
    <t>grantov</t>
  </si>
  <si>
    <t>výkonu</t>
  </si>
  <si>
    <t>z MŠ</t>
  </si>
  <si>
    <t>dľa výpočt.</t>
  </si>
  <si>
    <t>pre vypoč.</t>
  </si>
  <si>
    <t>t6t</t>
  </si>
  <si>
    <t>t6s</t>
  </si>
  <si>
    <t>cu vydavk.</t>
  </si>
  <si>
    <t>MtF</t>
  </si>
  <si>
    <t xml:space="preserve">UM </t>
  </si>
  <si>
    <t>UVP_nc</t>
  </si>
  <si>
    <t>cuv</t>
  </si>
  <si>
    <t>základ pre 50/30/20</t>
  </si>
  <si>
    <t>Pravidlo 50/30/20</t>
  </si>
  <si>
    <t xml:space="preserve">TaS </t>
  </si>
  <si>
    <t>VSD 2020</t>
  </si>
  <si>
    <t>PR</t>
  </si>
  <si>
    <t>VO SW</t>
  </si>
  <si>
    <t>Zahaničné vzťahy</t>
  </si>
  <si>
    <t>spolu</t>
  </si>
  <si>
    <t xml:space="preserve">po </t>
  </si>
  <si>
    <t>20% dľa</t>
  </si>
  <si>
    <t>30% dľa</t>
  </si>
  <si>
    <t>50% dľa</t>
  </si>
  <si>
    <t>schv.dot 20</t>
  </si>
  <si>
    <t>vr. uč.mš</t>
  </si>
  <si>
    <t>SD18</t>
  </si>
  <si>
    <t>bez uč.mš</t>
  </si>
  <si>
    <t>uč.mš</t>
  </si>
  <si>
    <t>R+CUP</t>
  </si>
  <si>
    <t>na infosystémy z ms</t>
  </si>
  <si>
    <t>Účel. z STU  cuv</t>
  </si>
  <si>
    <t xml:space="preserve">                                                                          </t>
  </si>
  <si>
    <t>CUV prevádzka</t>
  </si>
  <si>
    <t>účel vydavateľstvo</t>
  </si>
  <si>
    <t>vydavat</t>
  </si>
  <si>
    <t>účel MŠ</t>
  </si>
  <si>
    <t>prevadzka R-STU</t>
  </si>
  <si>
    <t>stuba green team</t>
  </si>
  <si>
    <t>technik</t>
  </si>
  <si>
    <t xml:space="preserve">                                                                                                                                                                                                                                 </t>
  </si>
  <si>
    <t xml:space="preserve">TaS 2020 </t>
  </si>
  <si>
    <t>model 50/30/20</t>
  </si>
  <si>
    <t>sv</t>
  </si>
  <si>
    <t>rezerva</t>
  </si>
  <si>
    <t>sj</t>
  </si>
  <si>
    <t>uč.stu</t>
  </si>
  <si>
    <t>zákald pre 50/30/20</t>
  </si>
  <si>
    <t>celouniverz.výdavky</t>
  </si>
  <si>
    <t>fond. pre štud.</t>
  </si>
  <si>
    <t>cuvtis</t>
  </si>
  <si>
    <t>bez účel mš</t>
  </si>
  <si>
    <t>výsledný i</t>
  </si>
  <si>
    <t>pre 20%</t>
  </si>
  <si>
    <t>pre 30%</t>
  </si>
  <si>
    <t>von</t>
  </si>
  <si>
    <t xml:space="preserve">SD 18 bez učmš  </t>
  </si>
  <si>
    <t>podiel na sd 20</t>
  </si>
  <si>
    <t>podiel na sd 19</t>
  </si>
  <si>
    <t>fe</t>
  </si>
  <si>
    <t>ch</t>
  </si>
  <si>
    <t>fa</t>
  </si>
  <si>
    <t>mt</t>
  </si>
  <si>
    <t>fi</t>
  </si>
  <si>
    <t>R</t>
  </si>
  <si>
    <t xml:space="preserve">spolu </t>
  </si>
  <si>
    <t>ucelstu</t>
  </si>
  <si>
    <t>učelmš</t>
  </si>
  <si>
    <t>účel Vydavateľstvo</t>
  </si>
  <si>
    <t>PS</t>
  </si>
  <si>
    <t>CVT prevádzka</t>
  </si>
  <si>
    <t>R-STU bez účel</t>
  </si>
  <si>
    <t>prevádzka R-STU</t>
  </si>
  <si>
    <t>odpočte = ZVD bez účel mš a CuVTIS</t>
  </si>
  <si>
    <t>ZVD s odpočtom na  CUVTIS</t>
  </si>
  <si>
    <t>SD19</t>
  </si>
  <si>
    <t>výsledná 20</t>
  </si>
  <si>
    <t>prevádzka CVT</t>
  </si>
  <si>
    <t>SD 19 bez učmš</t>
  </si>
  <si>
    <t>20% dot 20 dľa dot 18</t>
  </si>
  <si>
    <t>30% dot 20dľa dot19</t>
  </si>
  <si>
    <t>50% dot 20dľa výpočtov dot 20</t>
  </si>
  <si>
    <t xml:space="preserve">Dot 20dľa 50/30/20              </t>
  </si>
  <si>
    <t>ZVD 20dľa výpočtov bez uc.ms</t>
  </si>
  <si>
    <t>podiel 20dľa výpočtu</t>
  </si>
  <si>
    <t>z web_2019</t>
  </si>
  <si>
    <t>29,9,2016</t>
  </si>
  <si>
    <t>19,11,2018</t>
  </si>
  <si>
    <t>Dlhé obdobie</t>
  </si>
  <si>
    <t>Krátke obdobie</t>
  </si>
  <si>
    <t>P.č.</t>
  </si>
  <si>
    <t>VVŠ</t>
  </si>
  <si>
    <t>Rozpis dotácie z roku 2019</t>
  </si>
  <si>
    <t>Podiel pre rozpis podľa publikačnej  činnosti a umeleckej tvorbe</t>
  </si>
  <si>
    <t>Podiel pre rozpis na počte patentových prihlášok, prihlášok úžitkových vzorov, prihlášok dizajnov</t>
  </si>
  <si>
    <r>
      <rPr>
        <b/>
        <sz val="10"/>
        <rFont val="Times New Roman"/>
        <family val="1"/>
        <charset val="238"/>
      </rPr>
      <t>Podiel VVŠ na výkonovom</t>
    </r>
    <r>
      <rPr>
        <b/>
        <sz val="11"/>
        <rFont val="Times New Roman"/>
        <family val="1"/>
      </rPr>
      <t xml:space="preserve"> rozpise dotácie na výskumnú, vývojovú alebo umeleckú tvorbu</t>
    </r>
    <r>
      <rPr>
        <b/>
        <sz val="11"/>
        <color rgb="FF0000FF"/>
        <rFont val="Times New Roman"/>
        <family val="1"/>
        <charset val="238"/>
      </rPr>
      <t xml:space="preserve"> </t>
    </r>
    <r>
      <rPr>
        <b/>
        <sz val="11"/>
        <rFont val="Times New Roman"/>
        <family val="1"/>
        <charset val="238"/>
      </rPr>
      <t>2020</t>
    </r>
  </si>
  <si>
    <t xml:space="preserve">Rozpis dotácie na 077 12 01 spolu 
</t>
  </si>
  <si>
    <t>Podiely pre výpočet miezd na Pp 07711 podľa scholarshipu (15%)</t>
  </si>
  <si>
    <t>Kvalita výskumnej činnosti podľa KA</t>
  </si>
  <si>
    <t>Podiel vysokej školy na výkone podľa KA</t>
  </si>
  <si>
    <t>Objem podľa KA</t>
  </si>
  <si>
    <t>Podiel vysokej školy na grantovej úspešnosti - domáce granty</t>
  </si>
  <si>
    <t>Objem podľa DG</t>
  </si>
  <si>
    <t xml:space="preserve"> na grantovej úspešnosti - výskumn. projektov od iných subjektov</t>
  </si>
  <si>
    <t>Objem podľa VČiS</t>
  </si>
  <si>
    <t>Podiel vysokej školy na grantovej úspešnosti - zahraničné granty</t>
  </si>
  <si>
    <t>Objem podľa ZG</t>
  </si>
  <si>
    <r>
      <t xml:space="preserve">Priemerný počet doktorandov po dizertačnej skúške </t>
    </r>
    <r>
      <rPr>
        <b/>
        <sz val="11"/>
        <rFont val="Times New Roman"/>
        <family val="1"/>
        <charset val="238"/>
      </rPr>
      <t xml:space="preserve"> 1/2018-12/2018</t>
    </r>
  </si>
  <si>
    <t>Podiel na počte doktorandov po dizertačnej skúške</t>
  </si>
  <si>
    <t>Objem podľa Drš_po</t>
  </si>
  <si>
    <t xml:space="preserve">Objem podľa publikačnej  činnosti </t>
  </si>
  <si>
    <t>Objem podľa umeleckej tvorby</t>
  </si>
  <si>
    <t xml:space="preserve">Objem podľa patentovej  činnosti </t>
  </si>
  <si>
    <r>
      <t xml:space="preserve">Rozpis dotácie podľa výkonu </t>
    </r>
    <r>
      <rPr>
        <b/>
        <sz val="11"/>
        <rFont val="Times New Roman"/>
        <family val="1"/>
      </rPr>
      <t xml:space="preserve">
</t>
    </r>
  </si>
  <si>
    <t>Rozpis pre špičkové tímy</t>
  </si>
  <si>
    <t>dopady valorizácie VaV od 1.9.2019 na 8 mes roku 2020 s odvodmi</t>
  </si>
  <si>
    <t>dopady zvýšenia štip. Drš od 1.9.2019 na 8 mes roku 2020</t>
  </si>
  <si>
    <r>
      <t xml:space="preserve">Valorizácia na 2020 VVZ  </t>
    </r>
    <r>
      <rPr>
        <b/>
        <i/>
        <sz val="11"/>
        <rFont val="Times New Roman"/>
        <family val="1"/>
        <charset val="238"/>
      </rPr>
      <t>s odvodmi</t>
    </r>
  </si>
  <si>
    <t>Zvýšenie štipendií  pre DrŠ na rok 2020</t>
  </si>
  <si>
    <r>
      <t xml:space="preserve">Rozpis dotácie  na rok </t>
    </r>
    <r>
      <rPr>
        <b/>
        <sz val="11"/>
        <color rgb="FFFF0000"/>
        <rFont val="Times New Roman"/>
        <family val="1"/>
        <charset val="238"/>
      </rPr>
      <t>2020 spolu</t>
    </r>
    <r>
      <rPr>
        <b/>
        <sz val="11"/>
        <rFont val="Times New Roman"/>
        <family val="1"/>
        <charset val="238"/>
      </rPr>
      <t xml:space="preserve">
</t>
    </r>
  </si>
  <si>
    <t>Rozdiel RD 2020 a RD 2019</t>
  </si>
  <si>
    <t>Index 2020/ 2019</t>
  </si>
  <si>
    <t xml:space="preserve">Podiel na publikačnej činnosti
</t>
  </si>
  <si>
    <t xml:space="preserve">Podiel na umeleckej tvorbe
</t>
  </si>
  <si>
    <t xml:space="preserve">Podiel na publikačnej činnosti * váha_pub
</t>
  </si>
  <si>
    <t xml:space="preserve">Podiel na umeleckej tvorbe * váha_um
</t>
  </si>
  <si>
    <r>
      <t xml:space="preserve">Podiel scholarshipu pre výpočet mzdových prostriedkov na Pp 07711 pre rok </t>
    </r>
    <r>
      <rPr>
        <b/>
        <sz val="10"/>
        <color rgb="FFFF0000"/>
        <rFont val="Times New Roman"/>
        <family val="1"/>
        <charset val="238"/>
      </rPr>
      <t>2020</t>
    </r>
  </si>
  <si>
    <t xml:space="preserve">Podiel na pedag. výkone  </t>
  </si>
  <si>
    <t>Pomer výkonu v scholarshipe
k pedag. výkonu</t>
  </si>
  <si>
    <t>Podiel scholarshipu pre výpočet mzdových prostriedkov na Pp 07711 pre rok 2019</t>
  </si>
  <si>
    <t>index scholarshipu  2020/2019</t>
  </si>
  <si>
    <t>počet Drš k val od 1,9,2019</t>
  </si>
  <si>
    <t>1.</t>
  </si>
  <si>
    <t>UK</t>
  </si>
  <si>
    <t>2.</t>
  </si>
  <si>
    <t>UPJŠ</t>
  </si>
  <si>
    <t>3.</t>
  </si>
  <si>
    <t>PU</t>
  </si>
  <si>
    <t>4.</t>
  </si>
  <si>
    <t>UCM</t>
  </si>
  <si>
    <t>5.</t>
  </si>
  <si>
    <t>UVLF</t>
  </si>
  <si>
    <t>6.</t>
  </si>
  <si>
    <t>UKF</t>
  </si>
  <si>
    <t>7.</t>
  </si>
  <si>
    <t>UMB</t>
  </si>
  <si>
    <t>8.</t>
  </si>
  <si>
    <t>TVU</t>
  </si>
  <si>
    <t>9.</t>
  </si>
  <si>
    <t>10.</t>
  </si>
  <si>
    <t>TUKE</t>
  </si>
  <si>
    <t>11.</t>
  </si>
  <si>
    <t>ŽU</t>
  </si>
  <si>
    <t>12.</t>
  </si>
  <si>
    <t>TUAD</t>
  </si>
  <si>
    <t>13.</t>
  </si>
  <si>
    <t>EU</t>
  </si>
  <si>
    <t>14.</t>
  </si>
  <si>
    <t>SPU</t>
  </si>
  <si>
    <t>15.</t>
  </si>
  <si>
    <t>TUZVO</t>
  </si>
  <si>
    <t>16.</t>
  </si>
  <si>
    <t>VŠMU</t>
  </si>
  <si>
    <t>17.</t>
  </si>
  <si>
    <t>VŠVU</t>
  </si>
  <si>
    <t>18.</t>
  </si>
  <si>
    <t>AU</t>
  </si>
  <si>
    <t>19.</t>
  </si>
  <si>
    <t>KU</t>
  </si>
  <si>
    <t>20.</t>
  </si>
  <si>
    <t>UJS</t>
  </si>
  <si>
    <t>výk_KA</t>
  </si>
  <si>
    <t>výk_DG</t>
  </si>
  <si>
    <t>výk_VČiS</t>
  </si>
  <si>
    <t>výk_ZG</t>
  </si>
  <si>
    <t>výk_Dršpo</t>
  </si>
  <si>
    <t>RD_2019</t>
  </si>
  <si>
    <t>ok</t>
  </si>
  <si>
    <t>výk_Pub</t>
  </si>
  <si>
    <t>výk_um</t>
  </si>
  <si>
    <t>váha_Pub</t>
  </si>
  <si>
    <t>váha_um</t>
  </si>
  <si>
    <t>Na 077 12 01</t>
  </si>
  <si>
    <t>Pp_VaV_VVŠ</t>
  </si>
  <si>
    <t>Rozpisované</t>
  </si>
  <si>
    <t>rozpísané podľa výkonu</t>
  </si>
  <si>
    <t>Pp_VaV_rozp</t>
  </si>
  <si>
    <t>dval = VaV + Drš</t>
  </si>
  <si>
    <t>VaV_dval</t>
  </si>
  <si>
    <t>účel. na špič.tímy</t>
  </si>
  <si>
    <t>Pp_VaV_špič_úč</t>
  </si>
  <si>
    <t>rozdiel 2018-17</t>
  </si>
  <si>
    <t>R-STU</t>
  </si>
  <si>
    <t>Potreba valorizácie</t>
  </si>
  <si>
    <t>Fakulta</t>
  </si>
  <si>
    <t xml:space="preserve">mzdy </t>
  </si>
  <si>
    <t xml:space="preserve">odvody </t>
  </si>
  <si>
    <t>podiel</t>
  </si>
  <si>
    <t>R STU</t>
  </si>
  <si>
    <t>STU SPOLU</t>
  </si>
  <si>
    <t>R STU spolu:</t>
  </si>
  <si>
    <t xml:space="preserve"> z toho:Centr.STU pre Nanod.</t>
  </si>
  <si>
    <t xml:space="preserve">              R UM</t>
  </si>
  <si>
    <t>3,11,2019</t>
  </si>
  <si>
    <t>16,11,2018</t>
  </si>
  <si>
    <t>10,12,2018</t>
  </si>
  <si>
    <t xml:space="preserve"> Podiel pre rozpis podľa úspešnosti v domácich grantoch  9%</t>
  </si>
  <si>
    <t xml:space="preserve"> Podiel pre rozpis podľa úspešnosti výsk.projektov od iných subjektov  3%</t>
  </si>
  <si>
    <t>Podiel pre rozpis podľa úspešnosti v zahraničných grantoch - ostatných 1,2mil. Eur</t>
  </si>
  <si>
    <t>DG za rok  2018</t>
  </si>
  <si>
    <t>DG za rok  2017</t>
  </si>
  <si>
    <t>Súčet DG za roky     2017 a 2018</t>
  </si>
  <si>
    <t>Priemer za zvolené obdobie</t>
  </si>
  <si>
    <t>minulé obdobie</t>
  </si>
  <si>
    <t>VČiS  za rok  2018</t>
  </si>
  <si>
    <t>VČiS  za rok  2017</t>
  </si>
  <si>
    <t>Súčet VČiS  za roky     2017 a 2018</t>
  </si>
  <si>
    <t xml:space="preserve">Podiel vysokej školy na grantovej úspešnosti - VČiS </t>
  </si>
  <si>
    <t>ZG za rok  2018</t>
  </si>
  <si>
    <t>ZG za rok  2017</t>
  </si>
  <si>
    <t>Súčet ZG za roky     2017 a 2018</t>
  </si>
  <si>
    <t xml:space="preserve"> Podiel na ZGv  </t>
  </si>
  <si>
    <t>ZG ostatné za rok  2018</t>
  </si>
  <si>
    <t>ZG ostatné za rok  2017</t>
  </si>
  <si>
    <t xml:space="preserve"> Podiel na ZGo  </t>
  </si>
  <si>
    <t>STU spolu</t>
  </si>
  <si>
    <t>Vysoká škola</t>
  </si>
  <si>
    <t>Názov špičkového tímu</t>
  </si>
  <si>
    <t>Skratka špičkového tímu</t>
  </si>
  <si>
    <t>Príspevok (v Eur)</t>
  </si>
  <si>
    <t>Špičkový tím biotechnologických separácií</t>
  </si>
  <si>
    <t>BIOSEP</t>
  </si>
  <si>
    <t>Fakulta chemickej a potravinárskej technológie</t>
  </si>
  <si>
    <t>Fyzikálno - chemické vlastností a štruktúry látok</t>
  </si>
  <si>
    <t>FYZCHEMFYZ</t>
  </si>
  <si>
    <t>Inovatívne materiály, technológie a štruktúry pre progresívne mikro/nano elektronické a fotonické prvky a systémy</t>
  </si>
  <si>
    <t>PROMINEF</t>
  </si>
  <si>
    <t>Fakulta elektrotechniky a informatiky</t>
  </si>
  <si>
    <t>Regionálna inžinierska hydrológia a hydraulika pre vodné staviteľstvo</t>
  </si>
  <si>
    <t>REGHYDROS</t>
  </si>
  <si>
    <t>Stavebná fakulta</t>
  </si>
  <si>
    <t>Modelovanie neurčitosti a jeho aplikácie</t>
  </si>
  <si>
    <t>MONEJA</t>
  </si>
  <si>
    <t>50/30/20</t>
  </si>
  <si>
    <t>nárast</t>
  </si>
  <si>
    <t>Dot na PP07712</t>
  </si>
  <si>
    <t>SD2020 bez tímov</t>
  </si>
  <si>
    <t xml:space="preserve">                                                                   </t>
  </si>
  <si>
    <t>odpoč.</t>
  </si>
  <si>
    <t>odpočítateľné</t>
  </si>
  <si>
    <t>vyhlásené súťaže</t>
  </si>
  <si>
    <t>mpoCup</t>
  </si>
  <si>
    <t>vedecké projekty</t>
  </si>
  <si>
    <t>Podpora študentských organizácii</t>
  </si>
  <si>
    <t>CAŠ</t>
  </si>
  <si>
    <t>Frmpo</t>
  </si>
  <si>
    <t>SIVVP  energie</t>
  </si>
  <si>
    <t>Ansys      24000€, Matlab    57 000€, LabView   8 100€,     ePorady 7 200€,       ARL        17 160€</t>
  </si>
  <si>
    <t xml:space="preserve">Licencie knižnice - </t>
  </si>
  <si>
    <t>Postdoktorandský program na rok 2020</t>
  </si>
  <si>
    <t>Iné univerzitné aktivity</t>
  </si>
  <si>
    <t>činnosť AS</t>
  </si>
  <si>
    <t>Útvar vedy (,príprava GAP analýzy a akčného plánu pre získanie medzinárodne uznávanej značky HRS4R, vydanie publikácie a letákov pre H2020, zapojenie sa do medzinárodných projektov, semináre a informačné dni, pracovné cesty+ mzdy knižnica 14 800</t>
  </si>
  <si>
    <t>Podpora tímov H2020</t>
  </si>
  <si>
    <t>príspevok na odvody pre projekt Digitálna koalícia</t>
  </si>
  <si>
    <t>excelentné tímy 300 000, špičkové výstupy jednotlivcov 300 000</t>
  </si>
  <si>
    <t>základ na 50/30/20</t>
  </si>
  <si>
    <t>vedec roka - odmena 6760</t>
  </si>
  <si>
    <t>pp12</t>
  </si>
  <si>
    <t>mladý výskumník TaS 120000</t>
  </si>
  <si>
    <t>špičkové tímy</t>
  </si>
  <si>
    <t>najlepšia publikácia odmena 16224</t>
  </si>
  <si>
    <t>(mzdy a odvody veda)</t>
  </si>
  <si>
    <t>pokračujúce projekty TaS (excelentné tímy)55000</t>
  </si>
  <si>
    <t>VD vrátane tímov</t>
  </si>
  <si>
    <t>najlepší umelecký výkon5408</t>
  </si>
  <si>
    <t>kontrola</t>
  </si>
  <si>
    <t>celková dotácia</t>
  </si>
  <si>
    <t>valorizácia mzdy</t>
  </si>
  <si>
    <t>valorizácia Drš</t>
  </si>
  <si>
    <t xml:space="preserve">kontrola </t>
  </si>
  <si>
    <t>XXXXXX</t>
  </si>
  <si>
    <t xml:space="preserve">dotácia </t>
  </si>
  <si>
    <t>valorizácia</t>
  </si>
  <si>
    <t>sumár</t>
  </si>
  <si>
    <t>SD 2018</t>
  </si>
  <si>
    <t>SD 2019</t>
  </si>
  <si>
    <t xml:space="preserve">podiel </t>
  </si>
  <si>
    <t>SD 2020</t>
  </si>
  <si>
    <t>Výsledná dotácia 2019 dľa výkonu</t>
  </si>
  <si>
    <t>Výpočet z T14 = ZVD bez špičkových tímov</t>
  </si>
  <si>
    <t>fii</t>
  </si>
  <si>
    <t>um</t>
  </si>
  <si>
    <t>vedec roka, publikácia, um.výkon</t>
  </si>
  <si>
    <t>mladý výskumník+excel,tímy</t>
  </si>
  <si>
    <t>podpora št. organizácii</t>
  </si>
  <si>
    <t>know-hov</t>
  </si>
  <si>
    <t>knižničné licencie</t>
  </si>
  <si>
    <t>hardverové zabezpečenie celouniverzitnej VT</t>
  </si>
  <si>
    <t>Útvar vedy (VR,propagácia H2020, semináre, univerzitná vedecká knižnica)</t>
  </si>
  <si>
    <t>podpora tímov H2020</t>
  </si>
  <si>
    <t>postdok</t>
  </si>
  <si>
    <t>excelentné tímy, špičkové výstupy</t>
  </si>
  <si>
    <t>Spolu odpočet</t>
  </si>
  <si>
    <t>Dobudovanie priestorov pre inkubátor na fakultách</t>
  </si>
  <si>
    <t>kod skoly</t>
  </si>
  <si>
    <t>VS_NAZOV</t>
  </si>
  <si>
    <t>FAKULTA_NAZOV</t>
  </si>
  <si>
    <t>pocet patentov</t>
  </si>
  <si>
    <t>podiel na patentoch</t>
  </si>
  <si>
    <t>Univerzita Komenského v Bratislave</t>
  </si>
  <si>
    <t>[CS] Centrálna súčasť UK</t>
  </si>
  <si>
    <t>[EB] Evanjelická bohoslovecká fakulta</t>
  </si>
  <si>
    <t>[FA] Farmaceutická fakulta</t>
  </si>
  <si>
    <t>[FI] Filozofická fakulta</t>
  </si>
  <si>
    <t>[FS] Fakulta sociálnych a ekonomických vied</t>
  </si>
  <si>
    <t>[LF] Lekárska fakulta</t>
  </si>
  <si>
    <t>[LJ] Jesseniova lekárska fakulta</t>
  </si>
  <si>
    <t>[MA] Fakulta managementu</t>
  </si>
  <si>
    <t>[MF] Fakulta matematiky, fyziky a informatiky</t>
  </si>
  <si>
    <t>[PA] Právnická fakulta</t>
  </si>
  <si>
    <t>[PD] Pedagogická fakulta</t>
  </si>
  <si>
    <t>[PR] Prírodovedecká fakulta</t>
  </si>
  <si>
    <t>[RE] Rektorát UK</t>
  </si>
  <si>
    <t>[RK] Rímskokatolícka cyrilometodská bohoslovecká fakulta</t>
  </si>
  <si>
    <t>[TV] Fakulta telesnej výchovy a športu</t>
  </si>
  <si>
    <t>[VP] Vedecký park</t>
  </si>
  <si>
    <t>Centrálne súčasti UK</t>
  </si>
  <si>
    <t>Evanjelická bohoslovecká fakulta UK</t>
  </si>
  <si>
    <t>Fakulta managementu UK</t>
  </si>
  <si>
    <t>Fakulta matematiky, fyziky a informatiky UK</t>
  </si>
  <si>
    <t>Fakulta sociálnych a ekonomických vied UK</t>
  </si>
  <si>
    <t>Fakulta telesnej výchovy a športu UK</t>
  </si>
  <si>
    <t>Farmaceutická fakulta UK</t>
  </si>
  <si>
    <t>Filozofická fakulta UK</t>
  </si>
  <si>
    <t>Jesseniova lekárska fakulta UK</t>
  </si>
  <si>
    <t>Lekárska fakulta UK</t>
  </si>
  <si>
    <t>neuvedená</t>
  </si>
  <si>
    <t>Pedagogická fakulta UK</t>
  </si>
  <si>
    <t>Právnická fakulta UK</t>
  </si>
  <si>
    <t>Prírodovedecká fakulta UK</t>
  </si>
  <si>
    <t>Rektorát UK</t>
  </si>
  <si>
    <t>Rímskokatolícka cyrilometodská bohoslovecká fakulta UK</t>
  </si>
  <si>
    <t>Vedecký park UK</t>
  </si>
  <si>
    <t>Slovenská technická univerzita v Bratislave</t>
  </si>
  <si>
    <t>[FAR] Fakulta architektúry</t>
  </si>
  <si>
    <t>[FCHPT] Fakulta chemickej a potravinárskej technológie</t>
  </si>
  <si>
    <t>[FEI] Fakulta elektrotechniky a informatiky</t>
  </si>
  <si>
    <t>[FIIT] Fakulta informatiky a informačných technológií</t>
  </si>
  <si>
    <t>[MTF] Materiálovo technologická fakulta</t>
  </si>
  <si>
    <t>[REK] Rektorát STU</t>
  </si>
  <si>
    <t>[SJF] Strojnícka fakulta</t>
  </si>
  <si>
    <t>[SVF] Stavebná fakulta</t>
  </si>
  <si>
    <t>Fakulta architektúry</t>
  </si>
  <si>
    <t>Fakulta informatiky a informačných technológií</t>
  </si>
  <si>
    <t>Materiálovotechnologická fakulta so sídlom v Trnave</t>
  </si>
  <si>
    <t>Rektorát STU</t>
  </si>
  <si>
    <t>Stavebná fakulta STU v Bratislave</t>
  </si>
  <si>
    <t>Strojnícka fakulta Slovenskej technickej univerzity v Bratislave</t>
  </si>
  <si>
    <t>Ústav manažmentu STU</t>
  </si>
  <si>
    <t>Ekonomická univerzita v Bratislave</t>
  </si>
  <si>
    <t>[FAJ] Fakulta aplikovaných jazykov</t>
  </si>
  <si>
    <t>[FHI] Fakulta hospodárskej informatiky</t>
  </si>
  <si>
    <t>[FMV] Fakulta medzinárodných vzťahov</t>
  </si>
  <si>
    <t>[FNH] Národohospodárska fakulta</t>
  </si>
  <si>
    <t>[FPM] Fakulta podnikového manažmentu</t>
  </si>
  <si>
    <t>[OBF] Obchodná fakulta</t>
  </si>
  <si>
    <t>[PHF] Podnikovohospodárska fakulta v Košiciach</t>
  </si>
  <si>
    <t>Celouniverzitné pracovisko EUBA</t>
  </si>
  <si>
    <t>Fakulta aplikovaných jazykov</t>
  </si>
  <si>
    <t>Fakulta hospodárskej informatiky</t>
  </si>
  <si>
    <t>Fakulta medzinárodných vzťahov</t>
  </si>
  <si>
    <t>Fakulta podnikového manažmentu</t>
  </si>
  <si>
    <t>Národohospodárska fakulta</t>
  </si>
  <si>
    <t>Obchodná fakulta</t>
  </si>
  <si>
    <t>Podnikovohospodárska fakulta v Košiciach</t>
  </si>
  <si>
    <t>Rektorát</t>
  </si>
  <si>
    <t>Slovenská poľnohospodárska univerzita v Nitre</t>
  </si>
  <si>
    <t>[FAP] Fakulta agrobiológie a potravinových zdrojov</t>
  </si>
  <si>
    <t>[FBP] Fakulta biotechnológie a potravinárstva</t>
  </si>
  <si>
    <t>[FEM] Fakulta ekonomiky a manažmentu</t>
  </si>
  <si>
    <t>[FES] Fakulta európskych štúdií a regionálneho rozvoja</t>
  </si>
  <si>
    <t>[FZK] Fakulta záhradníctva a krajinného inžinierstva</t>
  </si>
  <si>
    <t>[PRA] Pracoviská SPU</t>
  </si>
  <si>
    <t>[TFA] Technická fakulta</t>
  </si>
  <si>
    <t>Botanická záhrada</t>
  </si>
  <si>
    <t>Centrum výskumu AgroBioTech</t>
  </si>
  <si>
    <t>Fakulta agrobiológie a potravinových zdrojov</t>
  </si>
  <si>
    <t>Fakulta biotechnológie a potravinárstva</t>
  </si>
  <si>
    <t>Fakulta ekonomiky a manažmentu</t>
  </si>
  <si>
    <t>Fakulta európskych štúdií a regionálneho rozvoja</t>
  </si>
  <si>
    <t>Fakulta záhradníctva a krajinného inžinierstva</t>
  </si>
  <si>
    <t>Technická fakulta</t>
  </si>
  <si>
    <t>Technická univerzita vo Zvolene</t>
  </si>
  <si>
    <t>[DF] Drevárska fakulta</t>
  </si>
  <si>
    <t>[FE] Fakulta ekológie a environmentalistiky</t>
  </si>
  <si>
    <t>[FT] Fakulta environmentálnej a výrobnej techniky</t>
  </si>
  <si>
    <t>[LF] Lesnícka fakulta</t>
  </si>
  <si>
    <t>Arborétum Borová hora</t>
  </si>
  <si>
    <t>Drevárska fakulta</t>
  </si>
  <si>
    <t>Fakulta ekológie a environmentalistiky</t>
  </si>
  <si>
    <t>Fakulta techniky</t>
  </si>
  <si>
    <t>Lesnícka fakulta</t>
  </si>
  <si>
    <t>Ústav cudzích jazykov</t>
  </si>
  <si>
    <t>Ústav telesnej výchovy a športu</t>
  </si>
  <si>
    <t>Vysokoškolský lesnícky podnik</t>
  </si>
  <si>
    <t>Vývojové dielne a laboratóriá</t>
  </si>
  <si>
    <t>Vysoká škola výtvarných umení v Bratislave</t>
  </si>
  <si>
    <t>Pracoviská VŠVU</t>
  </si>
  <si>
    <t>Vysoká škola múzických umení v Bratislave</t>
  </si>
  <si>
    <t>[DIF] Divadelná fakulta</t>
  </si>
  <si>
    <t>[FTF] Filmová a televízna fakulta</t>
  </si>
  <si>
    <t>[HTF] Hudobná a tanečná fakulta</t>
  </si>
  <si>
    <t>Divadelná fakulta VŠMU</t>
  </si>
  <si>
    <t>Filmová a televízna fakulta VŠMU</t>
  </si>
  <si>
    <t>Hudobná a tanečná fakulta VŠMU</t>
  </si>
  <si>
    <t>Rektorát VŠMU</t>
  </si>
  <si>
    <t>Univerzita veterinárskeho lekárstva a farmácie v Košiciach</t>
  </si>
  <si>
    <t>Celouniverzitné pracovisko UVLF</t>
  </si>
  <si>
    <t>Univerzita veterinárskeho lekárstva a farmácie v Košiciach</t>
  </si>
  <si>
    <t>Pracoviská UVLF</t>
  </si>
  <si>
    <t>Technická univerzita v Košiciach</t>
  </si>
  <si>
    <t>[101] Fakulta baníctva, ekológie, riadenia a geotechnológií</t>
  </si>
  <si>
    <t>[102] Hutnícka fakulta</t>
  </si>
  <si>
    <t>[103] Strojnícka fakulta</t>
  </si>
  <si>
    <t>[104] Fakulta elektrotechniky a informatiky</t>
  </si>
  <si>
    <t>[105] Stavebná fakulta</t>
  </si>
  <si>
    <t>[106] Fakulta výrobných technológií</t>
  </si>
  <si>
    <t>[107] Ekonomická fakulta</t>
  </si>
  <si>
    <t>[108] Fakulta umení</t>
  </si>
  <si>
    <t>[155] Letecká fakulta</t>
  </si>
  <si>
    <t>[190] Rektorát</t>
  </si>
  <si>
    <t>Ekonomická fakulta</t>
  </si>
  <si>
    <t>Fakulta baníctva, ekológie, riadenia a geotechnológií</t>
  </si>
  <si>
    <t>Fakulta materiálov, metalurgie a recyklácie</t>
  </si>
  <si>
    <t>Fakulta umení</t>
  </si>
  <si>
    <t>Fakulta výrobných technológií</t>
  </si>
  <si>
    <t>Letecká fakulta</t>
  </si>
  <si>
    <t>Strojnícka fakulta</t>
  </si>
  <si>
    <t>Žilinská univerzita v Žiline</t>
  </si>
  <si>
    <t>Celouniverzitné pracovisko ŽU</t>
  </si>
  <si>
    <t>Fakulta bezpečnostného inžinierstva</t>
  </si>
  <si>
    <t xml:space="preserve">Fakulta bezpečnostného inžinierstva </t>
  </si>
  <si>
    <t>Fakulta elektrotechnická</t>
  </si>
  <si>
    <t>Fakulta elektrotechniky a informačných technológií</t>
  </si>
  <si>
    <t>Fakulta humanitných vied</t>
  </si>
  <si>
    <t>Fakulta PEDAS</t>
  </si>
  <si>
    <t>Fakulta prevádzky a ekonomiky dopravy a spojov</t>
  </si>
  <si>
    <t>Fakulta prírodných vied [platné do roku 2011]</t>
  </si>
  <si>
    <t>Fakulta riadenia a informatiky</t>
  </si>
  <si>
    <t>Fakulta stavebná</t>
  </si>
  <si>
    <t>Fakulta strojnícka</t>
  </si>
  <si>
    <t>Letecké výcvikové a vzdelávacie centrum</t>
  </si>
  <si>
    <t>Univerzitný vedecký park</t>
  </si>
  <si>
    <t>Ústav celoživotného vzdelávania</t>
  </si>
  <si>
    <t>Ústav konkurencieschopnosti a inovácií</t>
  </si>
  <si>
    <t>Ústav znaleckého výskumu a vzdelávania</t>
  </si>
  <si>
    <t>Výskumné centrum</t>
  </si>
  <si>
    <t>Výskumný ústav vysokohorskej biológie</t>
  </si>
  <si>
    <t>Univerzita Pavla Jozefa Šafárika v Košiciach</t>
  </si>
  <si>
    <t>[14] Prírodovedecká fakulta</t>
  </si>
  <si>
    <t>[15] Filozofická fakulta</t>
  </si>
  <si>
    <t>[19] Fakulta verejnej správy</t>
  </si>
  <si>
    <t>[51] Lekárska fakulta</t>
  </si>
  <si>
    <t>[61] Právnická fakulta</t>
  </si>
  <si>
    <t>[99] Univerzitné pracoviská</t>
  </si>
  <si>
    <t>Celouniverzitné pracovisko UPJŠ</t>
  </si>
  <si>
    <t>Fakulta verejnej správy</t>
  </si>
  <si>
    <t>Filozofická fakulta</t>
  </si>
  <si>
    <t>Lekárska fakulta, Košice</t>
  </si>
  <si>
    <t>Právnická fakulta</t>
  </si>
  <si>
    <t>Prírodovedecká fakulta</t>
  </si>
  <si>
    <t>Trnavská univerzita v Trnave</t>
  </si>
  <si>
    <t>[FF] Filozofická fakulta TU</t>
  </si>
  <si>
    <t>[PF] Pedagogická fakulta TU</t>
  </si>
  <si>
    <t>[PR] Právnická fakulta TU</t>
  </si>
  <si>
    <t>[TF] Teologická fakulta TU</t>
  </si>
  <si>
    <t>[UDT] Ústav dejín Trnavskej univerzity</t>
  </si>
  <si>
    <t>[ZS] Fakulta zdravotníctva a sociálnej práce TU</t>
  </si>
  <si>
    <t>Fakulta zdravotníctva a sociálnej práce</t>
  </si>
  <si>
    <t>Pedagogická fakulta</t>
  </si>
  <si>
    <t>Teologická fakulta</t>
  </si>
  <si>
    <t>Ústav dejín Trnavskej univerzity</t>
  </si>
  <si>
    <t>Univerzita Mateja Bela v Banskej Bystrici</t>
  </si>
  <si>
    <t>[EF] Ekonomická fakulta</t>
  </si>
  <si>
    <t>[FF] Filozofická fakulta [používané od 1.1.2014]</t>
  </si>
  <si>
    <t>[FP] Fakulta prírodných vied</t>
  </si>
  <si>
    <t>[PF] Pedagogická fakulta</t>
  </si>
  <si>
    <t>[PO] Fakulta politických vied a medzinárodných vzťahov</t>
  </si>
  <si>
    <t>[PR] Právnická fakulta</t>
  </si>
  <si>
    <t>Fakulta politických vied a medzinárodných vzťahov</t>
  </si>
  <si>
    <t>Fakulta prírodných vied</t>
  </si>
  <si>
    <t>Univerzitná knižnica</t>
  </si>
  <si>
    <t>Univerzita Konštantína Filozofa v Nitre</t>
  </si>
  <si>
    <t>[FFA] Filozofická fakulta</t>
  </si>
  <si>
    <t>[FPV] Fakulta prírodných vied</t>
  </si>
  <si>
    <t>[FSS] Fakulta stredoeurópskych štúdií</t>
  </si>
  <si>
    <t>[FSV] Fakulta sociálnych vied a zdravotníctva</t>
  </si>
  <si>
    <t>[PFA] Pedagogická fakulta</t>
  </si>
  <si>
    <t>Dekanát Filozofickej fakulty</t>
  </si>
  <si>
    <t>Dekanát Pedagogickej fakulty</t>
  </si>
  <si>
    <t>Fakulta sociálnych vied a zdravotníctva</t>
  </si>
  <si>
    <t>Fakulta stredoeurópskych štúdií</t>
  </si>
  <si>
    <t>Pedagogická fakulta UKF</t>
  </si>
  <si>
    <t>Prešovská univerzita v Prešove</t>
  </si>
  <si>
    <t>[CC] Centrum celoživotného a kompetenčného vzdelávania</t>
  </si>
  <si>
    <t>[CJ] Centrum jazykov a kultúr národnostných menšín</t>
  </si>
  <si>
    <t>[FM] Fakulta manažmentu</t>
  </si>
  <si>
    <t>[FS] Fakulta športu</t>
  </si>
  <si>
    <t>[FZ] Fakulta zdravotníckych odborov</t>
  </si>
  <si>
    <t>[GR] Gréckokatolícka teologická fakulta</t>
  </si>
  <si>
    <t>[HU] Fakulta humanitných a prírodných vied</t>
  </si>
  <si>
    <t>[PE] Pedagogická fakulta</t>
  </si>
  <si>
    <t>[PR] Pravoslávna bohoslovecká fakulta</t>
  </si>
  <si>
    <t>Centrum celoživotného a kompetenčného vzdelávania</t>
  </si>
  <si>
    <t>Centrum jazykov a kultúr národnostných menšín</t>
  </si>
  <si>
    <t>Fakulta humanitných a prírodných vied</t>
  </si>
  <si>
    <t>Fakulta manažmentu</t>
  </si>
  <si>
    <t>Fakulta športu</t>
  </si>
  <si>
    <t>Fakulta zdravotníckych odborov</t>
  </si>
  <si>
    <t>Gréckokatolícka teologická fakulta</t>
  </si>
  <si>
    <t>Pravoslávna bohoslovecká fakulta</t>
  </si>
  <si>
    <t>Akadémia umení v Banskej Bystrici</t>
  </si>
  <si>
    <t>[FDU] Fakulta dramatických umení</t>
  </si>
  <si>
    <t>[FMU] Fakulta múzických umení</t>
  </si>
  <si>
    <t>[FVU] Fakulta výtvarných umení</t>
  </si>
  <si>
    <t>Akadémia umení</t>
  </si>
  <si>
    <t>Fakulta dramatických umení</t>
  </si>
  <si>
    <t>Fakulta múzických umení</t>
  </si>
  <si>
    <t>Fakulta výtvarných umení</t>
  </si>
  <si>
    <t>Trenčianska univerzita Alexandra Dubčeka v Trenčíne</t>
  </si>
  <si>
    <t>[FPT] Fakulta priemyselných technológií</t>
  </si>
  <si>
    <t>[FSEV] Fakulta sociálno - ekonomických vzťahov</t>
  </si>
  <si>
    <t>[FZ] Fakulta zdravotníctva</t>
  </si>
  <si>
    <t>[RE] Rektorát</t>
  </si>
  <si>
    <t>Fakulta priemyselných technológií v Púchove</t>
  </si>
  <si>
    <t>Fakulta sociálno-ekonomických vzťahov</t>
  </si>
  <si>
    <t>Fakulta špeciálnej techniky</t>
  </si>
  <si>
    <t>Fakulta zdravotníctva</t>
  </si>
  <si>
    <t>FunGlass - Centrum pre funkčné a povrchovo funkcionalizované sklá</t>
  </si>
  <si>
    <t>Univerzita sv. Cyrila a Metoda v Trnave</t>
  </si>
  <si>
    <t>[FIF] Filozofická fakulta</t>
  </si>
  <si>
    <t>[FMK] Fakulta masmediálnej komunikácie</t>
  </si>
  <si>
    <t>[FSV] Fakulta sociálnych vied</t>
  </si>
  <si>
    <t>[IFB] Inštitút fyzioterapie, balneológie a liečebnej rehabilitácie</t>
  </si>
  <si>
    <t>Fakulta masmediálnej komunikácie</t>
  </si>
  <si>
    <t>Fakulta sociálnych  vied</t>
  </si>
  <si>
    <t>Inštitút fyzioterapie, balneológie a liečebnej rehabilitácie</t>
  </si>
  <si>
    <t>Katolícka univerzita v Ružomberku</t>
  </si>
  <si>
    <t>[RE] Rektorát Katolíckej univerzity v Ružomberku</t>
  </si>
  <si>
    <t>[TE] Teologická fakulta</t>
  </si>
  <si>
    <t>[ZD] Fakulta zdravotníctva</t>
  </si>
  <si>
    <t>Univerzita J. Selyeho</t>
  </si>
  <si>
    <t>[RTF] Reformovaná teologická fakulta</t>
  </si>
  <si>
    <t>Reformovaná teologická fakulta</t>
  </si>
  <si>
    <t>podiely súčastí STU</t>
  </si>
  <si>
    <t>prepocitany pocet vystupov v B podla JCR</t>
  </si>
  <si>
    <t>A1</t>
  </si>
  <si>
    <t>B</t>
  </si>
  <si>
    <t>D</t>
  </si>
  <si>
    <t>VS_KOD</t>
  </si>
  <si>
    <t>M1</t>
  </si>
  <si>
    <t>M2</t>
  </si>
  <si>
    <t>M3</t>
  </si>
  <si>
    <t>M4</t>
  </si>
  <si>
    <t>M5</t>
  </si>
  <si>
    <t>M6</t>
  </si>
  <si>
    <t>podiel na skupine B</t>
  </si>
  <si>
    <t>extrakcia dát pre UM a UVP_nc z "REK"</t>
  </si>
  <si>
    <t>podiely súčastí STU M1-M6</t>
  </si>
  <si>
    <r>
      <rPr>
        <b/>
        <sz val="11"/>
        <color theme="1"/>
        <rFont val="Calibri"/>
        <family val="2"/>
        <charset val="238"/>
        <scheme val="minor"/>
      </rPr>
      <t>DO ROZPISU</t>
    </r>
    <r>
      <rPr>
        <sz val="11"/>
        <color theme="1"/>
        <rFont val="Calibri"/>
        <family val="2"/>
        <charset val="238"/>
        <scheme val="minor"/>
      </rPr>
      <t xml:space="preserve"> (0,88% patenty a 99,12% podiel v M1-M6) - Metodika_2020 ods.(52)</t>
    </r>
  </si>
  <si>
    <t>limity</t>
  </si>
  <si>
    <t>A2</t>
  </si>
  <si>
    <t>P</t>
  </si>
  <si>
    <t>CRZ</t>
  </si>
  <si>
    <t>Evidenčný prepočítaný počet profesorov a docentov DrSc.</t>
  </si>
  <si>
    <t>Evidenčný prepočítaný počet docentov bez DrSc. a DrSc. bez titulu docent</t>
  </si>
  <si>
    <t>Evidenčný prepočítaný počet ostatných učiteľov s vedeckou hodnosťou</t>
  </si>
  <si>
    <t>Evidenčný prepočítaný počet ostatných učiteľov bez vedeckej hodnosti</t>
  </si>
  <si>
    <t>Spolu evidenčný prepočítaný počet učiteľov priemer za 10.,11.,12.mes/ 2018</t>
  </si>
  <si>
    <t>KKŠ 2020</t>
  </si>
  <si>
    <t>koeficienty pre rok 2020</t>
  </si>
  <si>
    <t>A</t>
  </si>
  <si>
    <t>C</t>
  </si>
  <si>
    <t>E = A+B+C+D</t>
  </si>
  <si>
    <t>F = (KKS_prof*A+KKS_doc*B+KKS_phd*C+KKS_ost*D)/E</t>
  </si>
  <si>
    <t>R ÚM</t>
  </si>
  <si>
    <t>STU údaj MŠ</t>
  </si>
  <si>
    <t>Poč. štud.</t>
  </si>
  <si>
    <t>PhD</t>
  </si>
  <si>
    <t>Mot.sti.
I. a II. st.</t>
  </si>
  <si>
    <t>PPš</t>
  </si>
  <si>
    <t>V-KO-Mzdy</t>
  </si>
  <si>
    <t>V-TaS</t>
  </si>
  <si>
    <t>všetci</t>
  </si>
  <si>
    <t>neplatiaci</t>
  </si>
  <si>
    <t>len denní neplatiaci</t>
  </si>
  <si>
    <t>denný</t>
  </si>
  <si>
    <t>T6a-abs</t>
  </si>
  <si>
    <t>Podiel_Mzdy</t>
  </si>
  <si>
    <t>Podiel_TaS</t>
  </si>
  <si>
    <t>Podiel_PPS</t>
  </si>
  <si>
    <t>Údaje</t>
  </si>
  <si>
    <t>RD_2020 študenti k 31.10.2018</t>
  </si>
  <si>
    <t>university</t>
  </si>
  <si>
    <t xml:space="preserve"> Počet študentov (denní externí všetky stupne)</t>
  </si>
  <si>
    <t>Počet   DrŠ  denní neplatiaci</t>
  </si>
  <si>
    <t>Počet študentov pre motivacne štipendia základne</t>
  </si>
  <si>
    <t xml:space="preserve">  PPŠ</t>
  </si>
  <si>
    <t xml:space="preserve"> PPS*KO*KAP</t>
  </si>
  <si>
    <t xml:space="preserve"> PPŠ*KO</t>
  </si>
  <si>
    <t>Počet študentov pre motivačné štipendia odborové</t>
  </si>
  <si>
    <t xml:space="preserve"> Počet študentov pre TaS vybrané odbory</t>
  </si>
  <si>
    <t xml:space="preserve"> Počet študetnov v dennej forme - kultura</t>
  </si>
  <si>
    <t xml:space="preserve"> Počet všetkých neplatiacich (uč+PaT polovica)</t>
  </si>
  <si>
    <t>Výkon podľa KN (absolventi)</t>
  </si>
  <si>
    <t>Výkon podľa KO_zaklad
(výkon študenti + výkon absolventi)</t>
  </si>
  <si>
    <t>CA_ zaklad</t>
  </si>
  <si>
    <t>CA nad 1800</t>
  </si>
  <si>
    <t>KKŠ</t>
  </si>
  <si>
    <r>
      <t xml:space="preserve">Výkon </t>
    </r>
    <r>
      <rPr>
        <sz val="12"/>
        <color indexed="10"/>
        <rFont val="Times New Roman"/>
        <family val="1"/>
        <charset val="238"/>
      </rPr>
      <t>VŠ podľa počtu študentov</t>
    </r>
    <r>
      <rPr>
        <sz val="12"/>
        <rFont val="Times New Roman"/>
        <family val="1"/>
        <charset val="238"/>
      </rPr>
      <t xml:space="preserve"> vo vzdelávaní na mzdy</t>
    </r>
  </si>
  <si>
    <r>
      <t>Podiel VŠ na výkone podľa počtu študentov  vo vzdelávaní</t>
    </r>
    <r>
      <rPr>
        <b/>
        <sz val="11"/>
        <rFont val="Times New Roman"/>
        <family val="1"/>
        <charset val="238"/>
      </rPr>
      <t xml:space="preserve"> na mzdy</t>
    </r>
  </si>
  <si>
    <r>
      <t xml:space="preserve">Podiel vysokej školy na výkone </t>
    </r>
    <r>
      <rPr>
        <b/>
        <sz val="12"/>
        <rFont val="Times New Roman"/>
        <family val="1"/>
        <charset val="238"/>
      </rPr>
      <t>vo vzdelávaní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na TaS
(PPš*KO)</t>
    </r>
  </si>
  <si>
    <r>
      <t xml:space="preserve">Podiel vysokej školy na </t>
    </r>
    <r>
      <rPr>
        <b/>
        <sz val="12"/>
        <rFont val="Times New Roman"/>
        <family val="1"/>
        <charset val="238"/>
      </rPr>
      <t>TaS 
 - na prevádzku  PPš</t>
    </r>
  </si>
  <si>
    <t>Celkový súčet     oktober 2018</t>
  </si>
  <si>
    <t>Celkový súčet     oktober 2017</t>
  </si>
  <si>
    <t>rozdiel (štud a výk ) 2018-2017</t>
  </si>
  <si>
    <t>index  (štud a výk ) 2018-2017</t>
  </si>
  <si>
    <t>Celkový súčet     oktober 2016</t>
  </si>
  <si>
    <t>Celkový súčet     oktober 2015</t>
  </si>
  <si>
    <t>Celkový súčet     oktober 2014</t>
  </si>
  <si>
    <t>Celkový súčet     oktober 2013</t>
  </si>
  <si>
    <t>Počet studentov</t>
  </si>
  <si>
    <t>Akadémia médií, odborná vysoká škola mediálnej a marketingovej komunikácie v Bratislave</t>
  </si>
  <si>
    <t>Bratislavská medzinárodná škola liberálnych štúdií</t>
  </si>
  <si>
    <t>Hudobná a umelecká akadémia Jána Albrechta - Banská Štiavnica, s.r.o, odborná vysoká škola</t>
  </si>
  <si>
    <t>Paneurópska vysoká škola</t>
  </si>
  <si>
    <t>Stredoeurópska vysoká škola v Skalici</t>
  </si>
  <si>
    <t>Vysoká škola Danubius</t>
  </si>
  <si>
    <t>Vysoká škola ekonómie a manažmentu verejnej správy v Bratislave</t>
  </si>
  <si>
    <t>Vysoká škola Goethe Uni Bratislava</t>
  </si>
  <si>
    <t>Vysoká škola medzinárodného podnikania ISM Slovakia v Prešove</t>
  </si>
  <si>
    <t>Vysoká škola manažmentu v Trenčíne</t>
  </si>
  <si>
    <t>11</t>
  </si>
  <si>
    <t>Vysoká škola zdravotníctva a sociálnej práce sv. Alžbety v Bratislave</t>
  </si>
  <si>
    <t>12</t>
  </si>
  <si>
    <t>Vysoká škola bezpečnostného manažérstva v Košiciach</t>
  </si>
  <si>
    <t>Vysoká škola DTI</t>
  </si>
  <si>
    <t>Celkový súčet         31.10.2018</t>
  </si>
  <si>
    <t>Celkový súčet         31.10.2017</t>
  </si>
  <si>
    <t>rozdiel   2018 - 2017</t>
  </si>
  <si>
    <t>Celkový súčet         31.10.2016</t>
  </si>
  <si>
    <t>rozdiel   2017 - 2016</t>
  </si>
  <si>
    <t>kontrolný súčet</t>
  </si>
  <si>
    <t>koef</t>
  </si>
  <si>
    <t>Mzdy_MŠ</t>
  </si>
  <si>
    <t>V tom účelové z MŠ_špec.</t>
  </si>
  <si>
    <t>Mzdy Výkon (bez účel. MŠ)</t>
  </si>
  <si>
    <t>Fond rektora STU</t>
  </si>
  <si>
    <t>Účel integr. AIS + SIVVP</t>
  </si>
  <si>
    <t>Rozpis podľa výkonu</t>
  </si>
  <si>
    <t>pedagogický výkon</t>
  </si>
  <si>
    <t>výkon publikácie</t>
  </si>
  <si>
    <t>výkon umenie</t>
  </si>
  <si>
    <t>výkon</t>
  </si>
  <si>
    <t>podiel %</t>
  </si>
  <si>
    <t>váha</t>
  </si>
  <si>
    <t>%</t>
  </si>
  <si>
    <t>fakulty</t>
  </si>
  <si>
    <t>SIVVP</t>
  </si>
  <si>
    <t>Účel. MŠ</t>
  </si>
  <si>
    <t>Účel.AIS,SIVVP</t>
  </si>
  <si>
    <t>ZVD_súčet</t>
  </si>
  <si>
    <t>20% sa delí podľa dotácie z roku 2013</t>
  </si>
  <si>
    <t>pre rozpis do súhrnnej tabuľky</t>
  </si>
  <si>
    <t>Váha</t>
  </si>
  <si>
    <t>Dot 2018</t>
  </si>
  <si>
    <t>ZVD 2019</t>
  </si>
  <si>
    <t>Účel MŠ</t>
  </si>
  <si>
    <t>Účel int. AIS, SIVVP,FR</t>
  </si>
  <si>
    <t>*</t>
  </si>
  <si>
    <t>Výkon</t>
  </si>
  <si>
    <t>FR</t>
  </si>
  <si>
    <t>ineg. AIS</t>
  </si>
  <si>
    <t>Integ. AIS</t>
  </si>
  <si>
    <t>kontr. súčet STU</t>
  </si>
  <si>
    <t>15,1,2020</t>
  </si>
  <si>
    <t>Výkonové mzdy_2020_ZVD</t>
  </si>
  <si>
    <t>20-19</t>
  </si>
  <si>
    <t>porovnanie 2020/2019</t>
  </si>
  <si>
    <t>SjF/CVT (ing. Frajková)</t>
  </si>
  <si>
    <t>FCHPT/CVT (Hraško)</t>
  </si>
  <si>
    <t>FA/CVT (Tichý)</t>
  </si>
  <si>
    <t>UM/CVT (ing. Tar/2)</t>
  </si>
  <si>
    <t>ZVD20/19</t>
  </si>
  <si>
    <t>INTEGRÁTORI AIS, SIVVP (fakulty + CVT) pre r. 2020</t>
  </si>
  <si>
    <t>Mzdy výkonové 2020_ 50/30/20</t>
  </si>
  <si>
    <t>Dot 2019</t>
  </si>
  <si>
    <t>ZVD 2020</t>
  </si>
  <si>
    <t>Výk. dot 2020 (bez val.)</t>
  </si>
  <si>
    <t>rozdiel 20-19</t>
  </si>
  <si>
    <t>index 20/19</t>
  </si>
  <si>
    <t>50% sa delí podľa ZVD 2020</t>
  </si>
  <si>
    <t>30% sa delí podľa dotácie z roku 2019</t>
  </si>
  <si>
    <t>20% sa delí podľa dotácie z roku 2018</t>
  </si>
  <si>
    <t>Dot 2020 (bez val.)</t>
  </si>
  <si>
    <t>V tom účelové z MŠ</t>
  </si>
  <si>
    <t>kontr.</t>
  </si>
  <si>
    <t>* UVP_nc - nemá 3 ročnú históriu - aplikuje sa ZVD</t>
  </si>
  <si>
    <t>ZVD_2020</t>
  </si>
  <si>
    <t>DOPADY VALORIZÁCIE UČITEĽOV OD 1.9.2019 NA 8 MESIACOV ROKU 2020</t>
  </si>
  <si>
    <t>koef.</t>
  </si>
  <si>
    <t>Pridelené od 1.9.2019</t>
  </si>
  <si>
    <t>Val. r. 2019 na 8 mes. 2020</t>
  </si>
  <si>
    <t>Súčasť STU</t>
  </si>
  <si>
    <t>VŠ učitelia</t>
  </si>
  <si>
    <t>VaV</t>
  </si>
  <si>
    <t>Spolu za súčasť</t>
  </si>
  <si>
    <t>bez odv.</t>
  </si>
  <si>
    <t>pridelené</t>
  </si>
  <si>
    <t>SPOLU STU</t>
  </si>
  <si>
    <t>VALORIZÁCIA UČITEĽOV A NEUČITEĽOV NA ROK 2020</t>
  </si>
  <si>
    <t>Valorizácia 2020</t>
  </si>
  <si>
    <t>rok 2019</t>
  </si>
  <si>
    <t>Podprogram  077 11 - VŠ vzdelávanie</t>
  </si>
  <si>
    <t>v tom Fond rektora</t>
  </si>
  <si>
    <t>077 11 - Mzdy výkonové</t>
  </si>
  <si>
    <t>Do rozpisu mzdy výkonové</t>
  </si>
  <si>
    <t>077 11- Mzdy</t>
  </si>
  <si>
    <t>Dopad val. od 1.9.19 na 8 mes.</t>
  </si>
  <si>
    <t>Účel celkom</t>
  </si>
  <si>
    <t xml:space="preserve"> plus % nápočtu z B12</t>
  </si>
  <si>
    <t>19,11,209</t>
  </si>
  <si>
    <t>SUBTOTAL</t>
  </si>
  <si>
    <t>Názov špecifika</t>
  </si>
  <si>
    <t xml:space="preserve">Pridelené mzdy v predchádzajúcom roku </t>
  </si>
  <si>
    <t xml:space="preserve">Požiadavka na mzdy na aktuálny rok </t>
  </si>
  <si>
    <t xml:space="preserve">Počet zamestnancov v aktuálnom roku </t>
  </si>
  <si>
    <t>Čerpanie miezd v predchádzajúcom roku</t>
  </si>
  <si>
    <t xml:space="preserve">Počet zamestnancov v predchádzajúcom roku </t>
  </si>
  <si>
    <t xml:space="preserve">Pridelené mzdy v aktuálnom roku </t>
  </si>
  <si>
    <t xml:space="preserve">Pridelené TaS v predchádzajúcom roku  
</t>
  </si>
  <si>
    <t xml:space="preserve">Požiadavka na TaS
na aktuálny rok </t>
  </si>
  <si>
    <t xml:space="preserve">Čerpanie TaS 
v predchádzajúcom roku </t>
  </si>
  <si>
    <t xml:space="preserve">Pridelené TaS v aktuálnom roku </t>
  </si>
  <si>
    <t>PCA Slovakia</t>
  </si>
  <si>
    <t>Študentská formula</t>
  </si>
  <si>
    <t xml:space="preserve"> Podiel pre rozpis podľa akreditácie  43%</t>
  </si>
  <si>
    <t>Podiel pre rozpis podľa úspešnosti v zahraničných grantoch  10%</t>
  </si>
  <si>
    <t>uč.mš+AS</t>
  </si>
  <si>
    <t>SjF+stuba green+PSA</t>
  </si>
  <si>
    <t>Pridelené</t>
  </si>
  <si>
    <t>Výpočet valorizácie VaV na rok 2020</t>
  </si>
  <si>
    <t>Valorizácia VaV dopady</t>
  </si>
  <si>
    <t>Valorizácia</t>
  </si>
  <si>
    <t>koeficient</t>
  </si>
  <si>
    <t>Spolu valorizácia  VaV</t>
  </si>
  <si>
    <t>MŠ</t>
  </si>
  <si>
    <t>Valorizácia DrŠ</t>
  </si>
  <si>
    <t>Počet DrŠ</t>
  </si>
  <si>
    <t>kef. 10% nárast od 1.1.2020</t>
  </si>
  <si>
    <t>koeficient prídelu</t>
  </si>
  <si>
    <t>celouniverzitné</t>
  </si>
  <si>
    <t>Spolu valorizácia  DrŠ</t>
  </si>
  <si>
    <t>Dopady valorizácie DrŠ</t>
  </si>
  <si>
    <t>koeficient val.</t>
  </si>
  <si>
    <t>Spolu STU</t>
  </si>
  <si>
    <t>Študenti so špecifickými potrebami</t>
  </si>
  <si>
    <t>Súčet DG za roky  2017 a 2018</t>
  </si>
  <si>
    <t>Súčet ZG za roky   2017 a 2018</t>
  </si>
  <si>
    <t>Podiel pre rozpis podľa počtu doktorandov po dizertačnej skúške  10%</t>
  </si>
  <si>
    <t xml:space="preserve"> Podiel pre rozpis podľa úspešnosti výsk. projektov  v rámci VČiS  3%</t>
  </si>
  <si>
    <t xml:space="preserve"> Podiel na umeleckej tvorbe 2,5%</t>
  </si>
  <si>
    <t xml:space="preserve"> Podiel na publikačnej činnosti  22,5%</t>
  </si>
  <si>
    <t xml:space="preserve"> Podiel na patentoch  0%</t>
  </si>
  <si>
    <t>Valorizácia VVZ na rok 2020</t>
  </si>
  <si>
    <t>Dopady val. od 1.9. na 8 mes.</t>
  </si>
  <si>
    <t>Zvýšenie DrŠ na 2020</t>
  </si>
  <si>
    <t>Dopady zvýš. DrŠ na 8 mes.</t>
  </si>
  <si>
    <t>Nerozd úč.</t>
  </si>
  <si>
    <t>Inkubátor</t>
  </si>
  <si>
    <t>Know-HOW na ochranu duševného vlastníctva</t>
  </si>
  <si>
    <t>CVT - upgrade hardvéru</t>
  </si>
  <si>
    <t>členské EIT</t>
  </si>
  <si>
    <t>výkon fakulty</t>
  </si>
  <si>
    <t>podiel na výkone</t>
  </si>
  <si>
    <t>špičkové výkony dotácia</t>
  </si>
  <si>
    <t>Potreba valoriz. 10%</t>
  </si>
  <si>
    <t>TP uči</t>
  </si>
  <si>
    <t>TP neuč.</t>
  </si>
  <si>
    <t>SPOLU</t>
  </si>
  <si>
    <t>učit+neučit.</t>
  </si>
  <si>
    <t>Valorizácia ŠD</t>
  </si>
  <si>
    <t>Súčasť</t>
  </si>
  <si>
    <t>mzdy potreba</t>
  </si>
  <si>
    <t>potreba *koef</t>
  </si>
  <si>
    <t>ÚZ ŠDaJ</t>
  </si>
  <si>
    <t>0771503 - ŠD - valorizácia odvody</t>
  </si>
  <si>
    <t>3100 jednotl.</t>
  </si>
  <si>
    <t>768 jednotl.</t>
  </si>
  <si>
    <t>1) Motivačné štipendiá za vynikajúce plnenie študijných povinností   [čl. 3 bod 1 písm. b) Štipendijného poriadku STU]</t>
  </si>
  <si>
    <t>DOTÁCIA v roku 2017 v €</t>
  </si>
  <si>
    <t>DOTÁCIA v roku 2018 v €</t>
  </si>
  <si>
    <t>DOTÁCIA v roku 2019 v €</t>
  </si>
  <si>
    <t>DOTÁCIA v roku 2020 v €</t>
  </si>
  <si>
    <t>Rozdiel oproti roku 2019</t>
  </si>
  <si>
    <t>zaokrúhlenie</t>
  </si>
  <si>
    <t>7/8 vynikajúce študiijné výsledky [čl. 3 bod 2 písm. a) Štipendijného poriadku STU]</t>
  </si>
  <si>
    <t>1/8 mimoriadne výsledky [čl. 3 bod 2 písm. b) Štipendijného poriadku STU]</t>
  </si>
  <si>
    <t>z toho 7/9 fakulty a ÚM</t>
  </si>
  <si>
    <t>2/9 rektor</t>
  </si>
  <si>
    <t>Základná výška motivačného štipendia za vynikajúce plnenie študijných povinností (čl. 3 bod 6 Štipendijného poriadku STU )</t>
  </si>
  <si>
    <t>Rozpis dotácie na motivačné štipendiá za vynikajúce plnenie študijných povinností  podľa podielu študentov  [čl. 3 bod 1 písm. b) Štipendijného poriadku STU]</t>
  </si>
  <si>
    <t>vynikajúce študiijné výsledky</t>
  </si>
  <si>
    <t>mimoriadne výsledky</t>
  </si>
  <si>
    <t>Motivačné štipendiá spolu</t>
  </si>
  <si>
    <t>počet študentov                 k 31.10.2019</t>
  </si>
  <si>
    <t>podiel k celkovému počtu študentov STU</t>
  </si>
  <si>
    <t>výpočet podľa podielu</t>
  </si>
  <si>
    <t>zaokrúhlene</t>
  </si>
  <si>
    <t>ÚM</t>
  </si>
  <si>
    <t>Rektorát (fond rektora)</t>
  </si>
  <si>
    <t>2) Motivačné štipendiá v študijných odboroch určovaných v metodike                     [čl. 3 bod 1 písm. a) Štipendijného poriadku STU] - odborové štpendiá</t>
  </si>
  <si>
    <t xml:space="preserve">Motivačné štipendiá spolu 1+2                                                                  (za vynikajúce plnenie študijných povinností                                               +  v študijných odboroch určovaných v metodike ) </t>
  </si>
  <si>
    <t>Rozdiel oproti roku 2020</t>
  </si>
  <si>
    <t>Základná výška motivačného štipendia odborového (čl. 3 bod 5 Štipendijného poriadku STU )</t>
  </si>
  <si>
    <t>Rozpis dotácie na motivačné štipendiá v študijných odboroch určovaných v metodike [čl. 3 bod 1 písm. a) Štipendijného poriadku STU] - odborové štipendiá</t>
  </si>
  <si>
    <t>počet študentov             vo vybraných ŠO               k 31.10.2019</t>
  </si>
  <si>
    <t>podiel k celkovému počtu študentov vo vybraných ŠO</t>
  </si>
  <si>
    <t xml:space="preserve">Rozpis dotácie na motivačné štipendiá (A+B)  podľa podielu študentov </t>
  </si>
  <si>
    <t>Zdroj: počet študentov STU k 31.10.2019 - AIS/Štatistiky pre CVTI SR/ V-11-01/I zapísaní študujúci podľa ročníkov</t>
  </si>
  <si>
    <t>Suma vyplatených 2019</t>
  </si>
  <si>
    <t>Dotácia 2020</t>
  </si>
  <si>
    <t>Sociálne štipendiá</t>
  </si>
  <si>
    <t>Vedec roka, naj. Publik. &amp; um.výkon roka</t>
  </si>
  <si>
    <t>Propag. vedy STU, market. Podp. H2020, Univerzitná vedecká knižnica</t>
  </si>
  <si>
    <t>ROZPIS UVP</t>
  </si>
  <si>
    <t>Rozpis dotácie pre Univerzitné pracovisko UVP STU</t>
  </si>
  <si>
    <t>Vyčlenená čiastka</t>
  </si>
  <si>
    <t>Hodnota prístrojov a zariadení</t>
  </si>
  <si>
    <t>ROZPIS</t>
  </si>
  <si>
    <t>UVP BA</t>
  </si>
  <si>
    <t>UVP Centrum (SvF)</t>
  </si>
  <si>
    <t>UVP Centum (SjF)</t>
  </si>
  <si>
    <t>UVP Centrum (FCHPT)</t>
  </si>
  <si>
    <t>UVP Centrum (FA)</t>
  </si>
  <si>
    <t>UVP Centrum STU pre nanodiagnostiku</t>
  </si>
  <si>
    <t>UVP Mlynská Dolina (FEI)</t>
  </si>
  <si>
    <t>UVP Mlynská Dolina (FIIT)</t>
  </si>
  <si>
    <t>UVP Cambo Trnava</t>
  </si>
  <si>
    <t>UVP Cambo TT Ion</t>
  </si>
  <si>
    <t>UVP Cambo TT Procesy (MTF)</t>
  </si>
  <si>
    <t>UVP STU</t>
  </si>
  <si>
    <t>ROZPIS UVP PODĽA CENY PRÍSTROJOV A ZARIADENÍ r. 2016</t>
  </si>
  <si>
    <t>UVP_nc nemá 3-ročnú históriu, aplikuje sa ZVD</t>
  </si>
  <si>
    <t>VEDA 077 12</t>
  </si>
  <si>
    <t>077 11 (Mzdy+ TaS)</t>
  </si>
  <si>
    <t>VEDA 077 12 BEZ VALORIZÁCIE</t>
  </si>
  <si>
    <t>2020 BEZ VAL.</t>
  </si>
  <si>
    <t>20(BV)-19</t>
  </si>
  <si>
    <t>20(BV)/19</t>
  </si>
  <si>
    <t>07711 (Mzdy + TaS) BEZ VALORIZÁCIE</t>
  </si>
  <si>
    <t>20(BV) -19</t>
  </si>
  <si>
    <t>SPOLU 077 11 + 077 12 BEZ VALORIZÁCIE</t>
  </si>
  <si>
    <t>20(BV) - 2019</t>
  </si>
  <si>
    <t>SPOLU 077 11 + 077 12</t>
  </si>
  <si>
    <t>Obnova autoparku STU</t>
  </si>
  <si>
    <t>zatiaľ Výkony v 077 12 r. 2020</t>
  </si>
  <si>
    <t>dotácia</t>
  </si>
  <si>
    <t>Val.uč. a neuč. 2020</t>
  </si>
  <si>
    <t>Val. VaV 2020</t>
  </si>
  <si>
    <t>Dopady val. uč. Od 1.9.2019 na 8 mes. 2020</t>
  </si>
  <si>
    <t>Val. DrŠ 2020</t>
  </si>
  <si>
    <t>Dopady val. DrŠ od 1.9.2019 na 8 mes. 2020</t>
  </si>
  <si>
    <t>POTREBA</t>
  </si>
  <si>
    <t>PRIDELENÉ</t>
  </si>
  <si>
    <t>ROZDIEL</t>
  </si>
  <si>
    <t>TITUL</t>
  </si>
  <si>
    <t>členstvo v KIC EIT (v r.2019 proj. EIT)</t>
  </si>
  <si>
    <t>Podiel pre rozpis podľa úspešnosti v zahraničných grantoch - výskumných  10%</t>
  </si>
  <si>
    <t>UVP ZVD</t>
  </si>
  <si>
    <t>Výsled.SD 20</t>
  </si>
  <si>
    <t>VARIANT 1</t>
  </si>
  <si>
    <t>VARIANT 2</t>
  </si>
  <si>
    <t>VARIANT 3</t>
  </si>
  <si>
    <t>VARIANT 4</t>
  </si>
  <si>
    <t>VARIANT 5</t>
  </si>
  <si>
    <t>Výkony_077 12 v r.2020</t>
  </si>
  <si>
    <t>Cambo 200, UVP BA 400 - cena zariadení - aplikované v r. 2016</t>
  </si>
  <si>
    <t>Cambo 300tis.; UVP BA podľa publik. výkonov "B" dot.2020</t>
  </si>
  <si>
    <t>Výkon_Pubik "B" v dot.2020</t>
  </si>
  <si>
    <t>Výkon_Publik_077 12 v dot. 2020</t>
  </si>
  <si>
    <t>600 tis. podľa ceny zariadení oboch UVP</t>
  </si>
  <si>
    <t>Prídel:val. 10%</t>
  </si>
  <si>
    <t>SUMÁR VALORIZÁCIE 077 11 a 07712 ZA STU</t>
  </si>
  <si>
    <t>dopady</t>
  </si>
  <si>
    <t>val. VaV</t>
  </si>
  <si>
    <t>val. uči.</t>
  </si>
  <si>
    <t>zvýš. DrŠ</t>
  </si>
  <si>
    <t>SUMÁR VALORIZÁCIE NAD RÁMEC POTREBY PO SÚČASTIACH</t>
  </si>
  <si>
    <t>ROZDIEL (potreba-prídel)</t>
  </si>
  <si>
    <t>NAVIAC</t>
  </si>
  <si>
    <t>Spolufin. rozvoj.proj. Digitálna koalícia</t>
  </si>
  <si>
    <t xml:space="preserve">Zabezpečenie celouniverzitnej VT </t>
  </si>
  <si>
    <t>Odstránenie havarijnej situácie a kompexná revitalizácia plavárne FEI</t>
  </si>
  <si>
    <t>Sťahovanie bloku "A" (úprava nových priestorov) SvF</t>
  </si>
  <si>
    <t xml:space="preserve">TJ Slávia STU </t>
  </si>
  <si>
    <t xml:space="preserve">VŠK FEI STU </t>
  </si>
  <si>
    <t>ZO TŠ, SvF</t>
  </si>
  <si>
    <r>
      <t>FOND OBNOVY</t>
    </r>
    <r>
      <rPr>
        <b/>
        <sz val="12"/>
        <rFont val="Arial"/>
        <family val="2"/>
        <charset val="238"/>
      </rPr>
      <t>*</t>
    </r>
  </si>
  <si>
    <t>Účel STU</t>
  </si>
  <si>
    <t>Vstupy z MŠVVaŠ</t>
  </si>
  <si>
    <t>Fak. ,UM, UVP_nc</t>
  </si>
  <si>
    <t>€</t>
  </si>
  <si>
    <t>* FOND OBNOVY 2020</t>
  </si>
  <si>
    <t>Presťahovanie, adaptácia a stavebné úpravy Zdrav. Strediska</t>
  </si>
  <si>
    <t>Úprava priestorov na ŠDJH (sklad krojov) pre Technik</t>
  </si>
  <si>
    <t>Výmena okien a oprava fasády Vazovova 5 (1. etapa)</t>
  </si>
  <si>
    <t>zahr. SC vedenia STU, členské STU v medzinárodných org. EUA a  SEFI, zahr. aktivity STU - stretnutie rektorov 4TU, sieť pobalstkých univerzít, sieť dunajských univerzít (Útvar medzin.mobility štud).</t>
  </si>
  <si>
    <t>Inzercia, propag. Mat. STU, PR a med. porad., účasť STU na veľtrhoch a výstavách, monitor. médií, corp. identity, univ. akcie, prieskum verejnej mienky o STU. (Útvar práce s ver.)</t>
  </si>
  <si>
    <t>v tom na podporu štud. so špecif. potr.</t>
  </si>
  <si>
    <t>VO Softvér (e-Biz)</t>
  </si>
  <si>
    <t>Vydavateľstvo SPEKTRUM STU</t>
  </si>
  <si>
    <t xml:space="preserve">    077 11 - odvody z miezd</t>
  </si>
  <si>
    <t xml:space="preserve">    077 11 -TaS</t>
  </si>
  <si>
    <t>ÚZ Technik</t>
  </si>
  <si>
    <t>Podprogram 077 13 - rozvojový projekt</t>
  </si>
  <si>
    <t>Podprogram  077 15 - sociálne služby</t>
  </si>
  <si>
    <t>077 1501 - sociálne štipendiá</t>
  </si>
  <si>
    <t>077 1502 - motiv. štip. pre vybrané štud. odbory</t>
  </si>
  <si>
    <t>077 1502 - motivačné štipendiá</t>
  </si>
  <si>
    <t>077 1503   ŠD spolu</t>
  </si>
  <si>
    <t>077 1503 - ŠD - mzdy</t>
  </si>
  <si>
    <t>077 1503 - ŠD - odvody</t>
  </si>
  <si>
    <t>077 1503 - ŠD - valorizácia</t>
  </si>
  <si>
    <t>077 1503 - ŠD - na ubyt. študentov</t>
  </si>
  <si>
    <t>077 1503- ŠD - na prevádzku</t>
  </si>
  <si>
    <t xml:space="preserve">077 1503 - strav. príspevok </t>
  </si>
  <si>
    <t>077 1503 - kultúra, šport</t>
  </si>
  <si>
    <t>Prevádzka CFS+R 4,45%</t>
  </si>
  <si>
    <t>500k Podľa výkonov 077 12 Cambo + 100k</t>
  </si>
  <si>
    <t>VARIANT 8 (aplikovaný)</t>
  </si>
  <si>
    <t>VARIANT 6</t>
  </si>
  <si>
    <t>VARIANT 7</t>
  </si>
  <si>
    <t>V1 BEZ VAL.</t>
  </si>
  <si>
    <t>V1 BEZ VAL</t>
  </si>
  <si>
    <t>REZERVA</t>
  </si>
  <si>
    <t>šp.výk.</t>
  </si>
  <si>
    <t>šp.tímy stu</t>
  </si>
  <si>
    <t>pre konzistentnosť porovnávania účelovky šp. Výkony a šp. Tímy stu boli pričítané príslušným fak.</t>
  </si>
  <si>
    <t>pridelené pôvodne</t>
  </si>
  <si>
    <t>neuhradené objednávky z roku 2019</t>
  </si>
  <si>
    <t>zostatok z roku 2019 je alokovaný na úhradu objednaných prác v roku 2019</t>
  </si>
  <si>
    <t>zostatok účelovej dotácie 2019</t>
  </si>
  <si>
    <t>v čase návrhu delenia dotácie bol stav 0, v čase účtovnej závierky bolo preúčtovanie energií medzi zdrojmi</t>
  </si>
  <si>
    <t>odsúhlasená požiadavka útvaru</t>
  </si>
  <si>
    <t>REZERVA (COV+UVP)</t>
  </si>
  <si>
    <t>REZERVA (COVID)</t>
  </si>
  <si>
    <t>Špičkové výk. (karent 1Q)</t>
  </si>
  <si>
    <t>50k Cambo; 50k UVP BA podľa výkonov v 077 12</t>
  </si>
  <si>
    <t>POROVNANIE V1 a V6 - 077 11 (Mzdy + TaS) BEZ VALORIZÁCIE</t>
  </si>
  <si>
    <t>V6 BEZ VAL.</t>
  </si>
  <si>
    <t>V6 - V1</t>
  </si>
  <si>
    <t>V6/V1</t>
  </si>
  <si>
    <t>POROVNANIE V1 a V6 - VEDA 077 12 BEZ VALORIZÁCIE</t>
  </si>
  <si>
    <t>V6-V1</t>
  </si>
  <si>
    <t>POROVNANIE V1 A V6 - SPOLU 077 11 + 077 12 BEZ VALORIZÁCIE</t>
  </si>
  <si>
    <t>ZVD</t>
  </si>
  <si>
    <t>po 20/30/50</t>
  </si>
  <si>
    <t>Návrh rozpisu dotácie dotácie STU na rok 2020_V6 (AS_25.5.2020)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</si>
</sst>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000"/>
    <numFmt numFmtId="165" formatCode="0.00000"/>
    <numFmt numFmtId="166" formatCode="0.0"/>
    <numFmt numFmtId="167" formatCode="#,##0_ ;[Red]\-#,##0\ "/>
    <numFmt numFmtId="168" formatCode="0.000000"/>
    <numFmt numFmtId="169" formatCode="0.000"/>
    <numFmt numFmtId="170" formatCode="#,##0.000"/>
    <numFmt numFmtId="171" formatCode="#,##0.0"/>
    <numFmt numFmtId="172" formatCode="#,##0\ [$€-1];[Red]\-#,##0\ [$€-1]"/>
    <numFmt numFmtId="173" formatCode="#,##0.0000"/>
    <numFmt numFmtId="174" formatCode="#,##0.00_ ;[Red]\-#,##0.00\ "/>
    <numFmt numFmtId="175" formatCode="#,##0.00000"/>
    <numFmt numFmtId="176" formatCode="#,##0.000000"/>
    <numFmt numFmtId="177" formatCode="_(* #,##0.00_);_(* \(#,##0.00\);_(* &quot;-&quot;??_);_(@_)"/>
    <numFmt numFmtId="178" formatCode="0.0%"/>
    <numFmt numFmtId="179" formatCode="0.000%"/>
    <numFmt numFmtId="180" formatCode="#,##0.0000000"/>
    <numFmt numFmtId="181" formatCode="_-* #,##0.00\ _S_k_-;\-* #,##0.00\ _S_k_-;_-* &quot;-&quot;??\ _S_k_-;_-@_-"/>
    <numFmt numFmtId="182" formatCode="&quot; &quot;#,##0.00&quot;    &quot;;&quot;-&quot;#,##0.00&quot;    &quot;;&quot; -&quot;00&quot;    &quot;;&quot; &quot;@&quot; &quot;"/>
    <numFmt numFmtId="183" formatCode="_-* #,##0.00\ &quot;Sk&quot;_-;\-* #,##0.00\ &quot;Sk&quot;_-;_-* &quot;-&quot;??\ &quot;Sk&quot;_-;_-@_-"/>
    <numFmt numFmtId="184" formatCode="0.00000000"/>
  </numFmts>
  <fonts count="143" x14ac:knownFonts="1">
    <font>
      <sz val="11"/>
      <color theme="1"/>
      <name val="Calibri"/>
      <family val="2"/>
      <charset val="238"/>
      <scheme val="minor"/>
    </font>
    <font>
      <sz val="10"/>
      <name val="Arial CE"/>
      <family val="2"/>
      <charset val="238"/>
    </font>
    <font>
      <sz val="10"/>
      <name val="Arial"/>
      <family val="2"/>
      <charset val="238"/>
    </font>
    <font>
      <b/>
      <sz val="10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b/>
      <i/>
      <sz val="11"/>
      <name val="Times New Roman"/>
      <family val="1"/>
      <charset val="238"/>
    </font>
    <font>
      <sz val="11"/>
      <name val="Times New Roman"/>
      <family val="1"/>
      <charset val="238"/>
    </font>
    <font>
      <sz val="10"/>
      <name val="Times New Roman"/>
      <family val="1"/>
    </font>
    <font>
      <i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name val="Times New Roman"/>
      <family val="1"/>
      <charset val="238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22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name val="Arial"/>
      <family val="2"/>
      <charset val="238"/>
    </font>
    <font>
      <b/>
      <sz val="10"/>
      <color indexed="48"/>
      <name val="Arial"/>
      <family val="2"/>
      <charset val="238"/>
    </font>
    <font>
      <sz val="10"/>
      <color indexed="48"/>
      <name val="Arial"/>
      <family val="2"/>
      <charset val="238"/>
    </font>
    <font>
      <i/>
      <sz val="10"/>
      <name val="Arial"/>
      <family val="2"/>
      <charset val="238"/>
    </font>
    <font>
      <b/>
      <i/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b/>
      <sz val="10"/>
      <color rgb="FFFF0000"/>
      <name val="Arial"/>
      <family val="2"/>
      <charset val="238"/>
    </font>
    <font>
      <i/>
      <sz val="8"/>
      <name val="Arial"/>
      <family val="2"/>
      <charset val="238"/>
    </font>
    <font>
      <i/>
      <sz val="10"/>
      <color indexed="10"/>
      <name val="Arial"/>
      <family val="2"/>
      <charset val="238"/>
    </font>
    <font>
      <sz val="10"/>
      <color theme="8" tint="-0.499984740745262"/>
      <name val="Arial"/>
      <family val="2"/>
      <charset val="238"/>
    </font>
    <font>
      <b/>
      <sz val="10"/>
      <color indexed="10"/>
      <name val="Arial"/>
      <family val="2"/>
      <charset val="238"/>
    </font>
    <font>
      <b/>
      <i/>
      <sz val="8"/>
      <name val="Arial"/>
      <family val="2"/>
      <charset val="238"/>
    </font>
    <font>
      <i/>
      <sz val="8"/>
      <color indexed="12"/>
      <name val="Arial"/>
      <family val="2"/>
      <charset val="238"/>
    </font>
    <font>
      <b/>
      <sz val="16"/>
      <color rgb="FFFF0000"/>
      <name val="Arial"/>
      <family val="2"/>
      <charset val="238"/>
    </font>
    <font>
      <sz val="8"/>
      <color indexed="12"/>
      <name val="Arial"/>
      <family val="2"/>
      <charset val="238"/>
    </font>
    <font>
      <sz val="10"/>
      <color indexed="57"/>
      <name val="Arial"/>
      <family val="2"/>
      <charset val="238"/>
    </font>
    <font>
      <sz val="10"/>
      <color indexed="12"/>
      <name val="Arial"/>
      <family val="2"/>
      <charset val="238"/>
    </font>
    <font>
      <sz val="10"/>
      <color indexed="10"/>
      <name val="Arial"/>
      <family val="2"/>
      <charset val="238"/>
    </font>
    <font>
      <b/>
      <sz val="10"/>
      <color indexed="12"/>
      <name val="Arial"/>
      <family val="2"/>
      <charset val="238"/>
    </font>
    <font>
      <b/>
      <sz val="8"/>
      <name val="Arial"/>
      <family val="2"/>
      <charset val="238"/>
    </font>
    <font>
      <b/>
      <sz val="10"/>
      <color rgb="FF0033CC"/>
      <name val="Arial"/>
      <family val="2"/>
      <charset val="238"/>
    </font>
    <font>
      <b/>
      <sz val="11"/>
      <color theme="8"/>
      <name val="Times New Roman"/>
      <family val="1"/>
    </font>
    <font>
      <b/>
      <sz val="10"/>
      <color theme="8"/>
      <name val="Arial"/>
      <family val="2"/>
      <charset val="238"/>
    </font>
    <font>
      <sz val="8"/>
      <color rgb="FF0070C0"/>
      <name val="Times New Roman"/>
      <family val="1"/>
      <charset val="238"/>
    </font>
    <font>
      <sz val="8"/>
      <color rgb="FFFF0000"/>
      <name val="Arial"/>
      <family val="2"/>
      <charset val="238"/>
    </font>
    <font>
      <sz val="8"/>
      <color rgb="FF0070C0"/>
      <name val="Arial"/>
      <family val="2"/>
      <charset val="238"/>
    </font>
    <font>
      <sz val="8"/>
      <color indexed="10"/>
      <name val="Arial"/>
      <family val="2"/>
      <charset val="238"/>
    </font>
    <font>
      <b/>
      <i/>
      <sz val="10"/>
      <color indexed="10"/>
      <name val="Arial"/>
      <family val="2"/>
      <charset val="238"/>
    </font>
    <font>
      <i/>
      <sz val="10"/>
      <color rgb="FFFF0000"/>
      <name val="Arial"/>
      <family val="2"/>
      <charset val="238"/>
    </font>
    <font>
      <b/>
      <sz val="10"/>
      <color rgb="FF0070C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color rgb="FFFF0000"/>
      <name val="Times New Roman"/>
      <family val="1"/>
    </font>
    <font>
      <sz val="11"/>
      <color rgb="FFFF0000"/>
      <name val="Times New Roman"/>
      <family val="1"/>
    </font>
    <font>
      <b/>
      <sz val="12"/>
      <name val="Times New Roman"/>
      <family val="1"/>
      <charset val="238"/>
    </font>
    <font>
      <b/>
      <sz val="9"/>
      <name val="Times New Roman"/>
      <family val="1"/>
    </font>
    <font>
      <b/>
      <sz val="10"/>
      <name val="Times New Roman"/>
      <family val="1"/>
      <charset val="238"/>
    </font>
    <font>
      <b/>
      <sz val="11"/>
      <color rgb="FF0000FF"/>
      <name val="Times New Roman"/>
      <family val="1"/>
      <charset val="238"/>
    </font>
    <font>
      <b/>
      <sz val="11"/>
      <color rgb="FFFF0000"/>
      <name val="Times New Roman"/>
      <family val="1"/>
    </font>
    <font>
      <b/>
      <sz val="11"/>
      <color rgb="FFFF0000"/>
      <name val="Times New Roman"/>
      <family val="1"/>
      <charset val="238"/>
    </font>
    <font>
      <b/>
      <sz val="10"/>
      <color rgb="FFFF0000"/>
      <name val="Times New Roman"/>
      <family val="1"/>
      <charset val="238"/>
    </font>
    <font>
      <sz val="10"/>
      <color indexed="63"/>
      <name val="Calibri"/>
      <family val="2"/>
      <charset val="238"/>
    </font>
    <font>
      <sz val="11"/>
      <color indexed="63"/>
      <name val="Times New Roman"/>
      <family val="1"/>
      <charset val="238"/>
    </font>
    <font>
      <sz val="11"/>
      <color rgb="FF0000FF"/>
      <name val="Times New Roman"/>
      <family val="1"/>
    </font>
    <font>
      <sz val="9"/>
      <name val="Times New Roman"/>
      <family val="1"/>
    </font>
    <font>
      <sz val="12"/>
      <color rgb="FFFF0000"/>
      <name val="Times New Roman"/>
      <family val="1"/>
    </font>
    <font>
      <sz val="8"/>
      <name val="Times New Roman"/>
      <family val="1"/>
    </font>
    <font>
      <b/>
      <sz val="12"/>
      <color theme="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rgb="FF9C57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rgb="FFFFFF00"/>
      <name val="Calibri"/>
      <family val="2"/>
      <charset val="238"/>
      <scheme val="minor"/>
    </font>
    <font>
      <sz val="10"/>
      <name val="Arial CE"/>
      <charset val="238"/>
    </font>
    <font>
      <b/>
      <sz val="14"/>
      <color rgb="FFFF0000"/>
      <name val="Times New Roman"/>
      <family val="1"/>
      <charset val="238"/>
    </font>
    <font>
      <b/>
      <sz val="11"/>
      <color indexed="10"/>
      <name val="Times New Roman"/>
      <family val="1"/>
    </font>
    <font>
      <sz val="11"/>
      <color rgb="FF000000"/>
      <name val="Calibri"/>
      <family val="2"/>
      <charset val="238"/>
    </font>
    <font>
      <sz val="12"/>
      <color indexed="10"/>
      <name val="Times New Roman"/>
      <family val="1"/>
      <charset val="238"/>
    </font>
    <font>
      <b/>
      <sz val="10"/>
      <name val="Arial CE"/>
      <charset val="238"/>
    </font>
    <font>
      <b/>
      <sz val="16"/>
      <name val="Arial"/>
      <family val="2"/>
      <charset val="238"/>
    </font>
    <font>
      <b/>
      <sz val="10"/>
      <color indexed="57"/>
      <name val="Arial"/>
      <family val="2"/>
      <charset val="238"/>
    </font>
    <font>
      <b/>
      <sz val="12"/>
      <name val="Arial"/>
      <family val="2"/>
      <charset val="238"/>
    </font>
    <font>
      <sz val="8"/>
      <color indexed="48"/>
      <name val="Arial"/>
      <family val="2"/>
      <charset val="238"/>
    </font>
    <font>
      <b/>
      <sz val="11"/>
      <name val="Arial"/>
      <family val="2"/>
      <charset val="238"/>
    </font>
    <font>
      <sz val="10"/>
      <color rgb="FF00B050"/>
      <name val="Arial"/>
      <family val="2"/>
      <charset val="238"/>
    </font>
    <font>
      <sz val="10"/>
      <color theme="3" tint="0.39997558519241921"/>
      <name val="Arial"/>
      <family val="2"/>
      <charset val="238"/>
    </font>
    <font>
      <sz val="12"/>
      <color indexed="48"/>
      <name val="Arial"/>
      <family val="2"/>
      <charset val="238"/>
    </font>
    <font>
      <sz val="10"/>
      <color theme="1"/>
      <name val="Arial"/>
      <family val="2"/>
      <charset val="238"/>
    </font>
    <font>
      <b/>
      <sz val="11"/>
      <color indexed="12"/>
      <name val="Arial"/>
      <family val="2"/>
      <charset val="238"/>
    </font>
    <font>
      <i/>
      <sz val="11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name val="Arial"/>
      <family val="2"/>
      <charset val="238"/>
    </font>
    <font>
      <b/>
      <i/>
      <sz val="10"/>
      <color indexed="48"/>
      <name val="Arial"/>
      <family val="2"/>
      <charset val="238"/>
    </font>
    <font>
      <b/>
      <i/>
      <sz val="10"/>
      <color indexed="57"/>
      <name val="Arial"/>
      <family val="2"/>
      <charset val="238"/>
    </font>
    <font>
      <b/>
      <sz val="10"/>
      <color theme="3" tint="0.39997558519241921"/>
      <name val="Arial"/>
      <family val="2"/>
      <charset val="238"/>
    </font>
    <font>
      <b/>
      <i/>
      <sz val="10"/>
      <color rgb="FFFF0000"/>
      <name val="Arial"/>
      <family val="2"/>
      <charset val="238"/>
    </font>
    <font>
      <sz val="11"/>
      <color rgb="FFFF0000"/>
      <name val="Times New Roman"/>
      <family val="1"/>
      <charset val="238"/>
    </font>
    <font>
      <sz val="10"/>
      <color rgb="FFFF0000"/>
      <name val="Arial CE"/>
      <charset val="238"/>
    </font>
    <font>
      <b/>
      <i/>
      <sz val="8"/>
      <color indexed="12"/>
      <name val="Arial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sz val="10"/>
      <color rgb="FFFF0000"/>
      <name val="Arial CE"/>
      <family val="2"/>
      <charset val="238"/>
    </font>
    <font>
      <sz val="10"/>
      <color rgb="FF16365C"/>
      <name val="Arial CE"/>
      <family val="2"/>
      <charset val="238"/>
    </font>
    <font>
      <sz val="10"/>
      <color rgb="FF000000"/>
      <name val="Arial CE"/>
      <family val="2"/>
      <charset val="238"/>
    </font>
    <font>
      <sz val="10"/>
      <color rgb="FF0000FF"/>
      <name val="Arial CE"/>
      <family val="2"/>
      <charset val="238"/>
    </font>
    <font>
      <sz val="10"/>
      <color rgb="FF9C0006"/>
      <name val="Arial CE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u/>
      <sz val="10"/>
      <color rgb="FF0000FF"/>
      <name val="Arial CE"/>
      <family val="2"/>
      <charset val="238"/>
    </font>
    <font>
      <b/>
      <sz val="11"/>
      <color indexed="9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sz val="12"/>
      <color theme="1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  <charset val="238"/>
    </font>
    <font>
      <sz val="10"/>
      <color rgb="FF000000"/>
      <name val="Times New Roman"/>
      <family val="1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2"/>
      <color rgb="FF00B050"/>
      <name val="Calibri"/>
      <family val="2"/>
      <charset val="238"/>
      <scheme val="minor"/>
    </font>
    <font>
      <sz val="11"/>
      <color rgb="FF006100"/>
      <name val="Calibri"/>
      <family val="2"/>
      <scheme val="minor"/>
    </font>
    <font>
      <b/>
      <sz val="18"/>
      <color theme="1"/>
      <name val="Calibri"/>
      <family val="2"/>
      <charset val="238"/>
      <scheme val="minor"/>
    </font>
    <font>
      <sz val="1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0"/>
      <color theme="6" tint="-0.499984740745262"/>
      <name val="Arial"/>
      <family val="2"/>
      <charset val="238"/>
    </font>
    <font>
      <b/>
      <sz val="10"/>
      <color theme="4" tint="-0.249977111117893"/>
      <name val="Arial"/>
      <family val="2"/>
      <charset val="238"/>
    </font>
  </fonts>
  <fills count="10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CCFFFF"/>
        <bgColor rgb="FF000000"/>
      </patternFill>
    </fill>
    <fill>
      <patternFill patternType="solid">
        <fgColor theme="4" tint="0.79998168889431442"/>
        <bgColor rgb="FF000000"/>
      </patternFill>
    </fill>
    <fill>
      <patternFill patternType="solid">
        <fgColor rgb="FF29F76E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EB9C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00FFFF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6EFCE"/>
      </patternFill>
    </fill>
    <fill>
      <patternFill patternType="solid">
        <fgColor theme="3" tint="0.59996337778862885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rgb="FFFCD5B4"/>
        <bgColor rgb="FFFCD5B4"/>
      </patternFill>
    </fill>
    <fill>
      <patternFill patternType="solid">
        <fgColor rgb="FFB7DEE8"/>
        <bgColor rgb="FFB7DEE8"/>
      </patternFill>
    </fill>
    <fill>
      <patternFill patternType="solid">
        <fgColor rgb="FFFFC7CE"/>
        <bgColor rgb="FFFFC7CE"/>
      </patternFill>
    </fill>
    <fill>
      <patternFill patternType="solid">
        <fgColor rgb="FF92D050"/>
        <bgColor rgb="FF92D050"/>
      </patternFill>
    </fill>
    <fill>
      <patternFill patternType="solid">
        <fgColor indexed="55"/>
      </patternFill>
    </fill>
    <fill>
      <patternFill patternType="solid">
        <fgColor rgb="FFFF99CC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D8E4BC"/>
        <bgColor rgb="FF000000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CCECFF"/>
        <bgColor indexed="64"/>
      </patternFill>
    </fill>
  </fills>
  <borders count="13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auto="1"/>
      </top>
      <bottom/>
      <diagonal/>
    </border>
    <border>
      <left/>
      <right style="medium">
        <color indexed="64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5"/>
      </left>
      <right/>
      <top style="medium">
        <color indexed="64"/>
      </top>
      <bottom/>
      <diagonal/>
    </border>
    <border>
      <left style="thin">
        <color indexed="65"/>
      </left>
      <right/>
      <top/>
      <bottom/>
      <diagonal/>
    </border>
    <border>
      <left style="thin">
        <color indexed="65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38">
    <xf numFmtId="0" fontId="0" fillId="0" borderId="0"/>
    <xf numFmtId="0" fontId="1" fillId="0" borderId="0"/>
    <xf numFmtId="0" fontId="2" fillId="0" borderId="0"/>
    <xf numFmtId="167" fontId="11" fillId="0" borderId="0"/>
    <xf numFmtId="44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49" fillId="0" borderId="0"/>
    <xf numFmtId="0" fontId="11" fillId="0" borderId="8">
      <alignment horizontal="left" indent="1"/>
    </xf>
    <xf numFmtId="167" fontId="53" fillId="37" borderId="49"/>
    <xf numFmtId="167" fontId="60" fillId="41" borderId="71" applyAlignment="0" applyProtection="0"/>
    <xf numFmtId="0" fontId="49" fillId="0" borderId="0"/>
    <xf numFmtId="0" fontId="2" fillId="0" borderId="0"/>
    <xf numFmtId="0" fontId="71" fillId="0" borderId="0"/>
    <xf numFmtId="9" fontId="71" fillId="0" borderId="0" applyFont="0" applyFill="0" applyBorder="0" applyAlignment="0" applyProtection="0"/>
    <xf numFmtId="177" fontId="71" fillId="0" borderId="0" applyFont="0" applyFill="0" applyBorder="0" applyAlignment="0" applyProtection="0"/>
    <xf numFmtId="0" fontId="49" fillId="0" borderId="0"/>
    <xf numFmtId="0" fontId="72" fillId="51" borderId="0" applyNumberFormat="0" applyBorder="0" applyAlignment="0" applyProtection="0"/>
    <xf numFmtId="9" fontId="49" fillId="0" borderId="0" applyFont="0" applyFill="0" applyBorder="0" applyAlignment="0" applyProtection="0"/>
    <xf numFmtId="0" fontId="77" fillId="0" borderId="0"/>
    <xf numFmtId="0" fontId="67" fillId="0" borderId="0"/>
    <xf numFmtId="9" fontId="77" fillId="0" borderId="0" applyFont="0" applyFill="0" applyBorder="0" applyAlignment="0" applyProtection="0"/>
    <xf numFmtId="0" fontId="2" fillId="0" borderId="0"/>
    <xf numFmtId="0" fontId="49" fillId="0" borderId="0"/>
    <xf numFmtId="0" fontId="94" fillId="0" borderId="0"/>
    <xf numFmtId="0" fontId="103" fillId="0" borderId="0"/>
    <xf numFmtId="0" fontId="2" fillId="0" borderId="0"/>
    <xf numFmtId="0" fontId="94" fillId="75" borderId="0" applyNumberFormat="0" applyBorder="0" applyAlignment="0" applyProtection="0"/>
    <xf numFmtId="0" fontId="94" fillId="76" borderId="0" applyNumberFormat="0" applyBorder="0" applyAlignment="0" applyProtection="0"/>
    <xf numFmtId="0" fontId="94" fillId="77" borderId="0" applyNumberFormat="0" applyBorder="0" applyAlignment="0" applyProtection="0"/>
    <xf numFmtId="0" fontId="94" fillId="78" borderId="0" applyNumberFormat="0" applyBorder="0" applyAlignment="0" applyProtection="0"/>
    <xf numFmtId="0" fontId="94" fillId="79" borderId="0" applyNumberFormat="0" applyBorder="0" applyAlignment="0" applyProtection="0"/>
    <xf numFmtId="0" fontId="94" fillId="80" borderId="0" applyNumberFormat="0" applyBorder="0" applyAlignment="0" applyProtection="0"/>
    <xf numFmtId="0" fontId="94" fillId="81" borderId="0" applyNumberFormat="0" applyBorder="0" applyAlignment="0" applyProtection="0"/>
    <xf numFmtId="0" fontId="94" fillId="82" borderId="0" applyNumberFormat="0" applyBorder="0" applyAlignment="0" applyProtection="0"/>
    <xf numFmtId="0" fontId="94" fillId="83" borderId="0" applyNumberFormat="0" applyBorder="0" applyAlignment="0" applyProtection="0"/>
    <xf numFmtId="0" fontId="94" fillId="78" borderId="0" applyNumberFormat="0" applyBorder="0" applyAlignment="0" applyProtection="0"/>
    <xf numFmtId="0" fontId="94" fillId="81" borderId="0" applyNumberFormat="0" applyBorder="0" applyAlignment="0" applyProtection="0"/>
    <xf numFmtId="0" fontId="94" fillId="84" borderId="0" applyNumberFormat="0" applyBorder="0" applyAlignment="0" applyProtection="0"/>
    <xf numFmtId="0" fontId="105" fillId="85" borderId="0" applyNumberFormat="0" applyBorder="0" applyAlignment="0" applyProtection="0"/>
    <xf numFmtId="0" fontId="105" fillId="82" borderId="0" applyNumberFormat="0" applyBorder="0" applyAlignment="0" applyProtection="0"/>
    <xf numFmtId="0" fontId="105" fillId="83" borderId="0" applyNumberFormat="0" applyBorder="0" applyAlignment="0" applyProtection="0"/>
    <xf numFmtId="0" fontId="105" fillId="86" borderId="0" applyNumberFormat="0" applyBorder="0" applyAlignment="0" applyProtection="0"/>
    <xf numFmtId="0" fontId="105" fillId="87" borderId="0" applyNumberFormat="0" applyBorder="0" applyAlignment="0" applyProtection="0"/>
    <xf numFmtId="0" fontId="105" fillId="88" borderId="0" applyNumberFormat="0" applyBorder="0" applyAlignment="0" applyProtection="0"/>
    <xf numFmtId="0" fontId="105" fillId="89" borderId="0" applyNumberFormat="0" applyBorder="0" applyAlignment="0" applyProtection="0"/>
    <xf numFmtId="0" fontId="105" fillId="90" borderId="0" applyNumberFormat="0" applyBorder="0" applyAlignment="0" applyProtection="0"/>
    <xf numFmtId="0" fontId="105" fillId="91" borderId="0" applyNumberFormat="0" applyBorder="0" applyAlignment="0" applyProtection="0"/>
    <xf numFmtId="0" fontId="105" fillId="86" borderId="0" applyNumberFormat="0" applyBorder="0" applyAlignment="0" applyProtection="0"/>
    <xf numFmtId="0" fontId="105" fillId="87" borderId="0" applyNumberFormat="0" applyBorder="0" applyAlignment="0" applyProtection="0"/>
    <xf numFmtId="0" fontId="105" fillId="92" borderId="0" applyNumberFormat="0" applyBorder="0" applyAlignment="0" applyProtection="0"/>
    <xf numFmtId="0" fontId="106" fillId="76" borderId="0" applyNumberFormat="0" applyBorder="0" applyAlignment="0" applyProtection="0"/>
    <xf numFmtId="0" fontId="107" fillId="93" borderId="124" applyNumberFormat="0" applyAlignment="0" applyProtection="0"/>
    <xf numFmtId="0" fontId="108" fillId="0" borderId="0" applyNumberFormat="0" applyFill="0" applyBorder="0" applyAlignment="0" applyProtection="0"/>
    <xf numFmtId="10" fontId="109" fillId="0" borderId="0" applyFill="0" applyBorder="0" applyAlignment="0" applyProtection="0"/>
    <xf numFmtId="0" fontId="110" fillId="94" borderId="0" applyNumberFormat="0" applyFont="0" applyBorder="0" applyAlignment="0" applyProtection="0"/>
    <xf numFmtId="10" fontId="109" fillId="0" borderId="0" applyFill="0" applyBorder="0" applyAlignment="0" applyProtection="0"/>
    <xf numFmtId="0" fontId="110" fillId="94" borderId="0" applyNumberFormat="0" applyFont="0" applyBorder="0" applyAlignment="0" applyProtection="0"/>
    <xf numFmtId="10" fontId="109" fillId="0" borderId="0" applyFill="0" applyBorder="0" applyAlignment="0" applyProtection="0"/>
    <xf numFmtId="0" fontId="110" fillId="94" borderId="0" applyNumberFormat="0" applyFont="0" applyBorder="0" applyAlignment="0" applyProtection="0"/>
    <xf numFmtId="10" fontId="109" fillId="0" borderId="0" applyFill="0" applyBorder="0" applyAlignment="0" applyProtection="0"/>
    <xf numFmtId="0" fontId="110" fillId="94" borderId="0" applyNumberFormat="0" applyBorder="0" applyAlignment="0" applyProtection="0"/>
    <xf numFmtId="10" fontId="109" fillId="0" borderId="0" applyFill="0" applyBorder="0" applyAlignment="0" applyProtection="0"/>
    <xf numFmtId="0" fontId="110" fillId="94" borderId="0" applyNumberFormat="0" applyBorder="0" applyAlignment="0" applyProtection="0"/>
    <xf numFmtId="0" fontId="111" fillId="95" borderId="0" applyNumberFormat="0" applyBorder="0" applyAlignment="0" applyProtection="0"/>
    <xf numFmtId="10" fontId="109" fillId="0" borderId="0" applyFill="0" applyBorder="0" applyAlignment="0" applyProtection="0"/>
    <xf numFmtId="10" fontId="109" fillId="0" borderId="0" applyFill="0" applyBorder="0" applyAlignment="0" applyProtection="0"/>
    <xf numFmtId="0" fontId="112" fillId="0" borderId="0" applyNumberFormat="0" applyFill="0" applyBorder="0" applyAlignment="0" applyProtection="0"/>
    <xf numFmtId="0" fontId="112" fillId="96" borderId="0" applyNumberFormat="0" applyBorder="0" applyAlignment="0" applyProtection="0"/>
    <xf numFmtId="0" fontId="110" fillId="94" borderId="0" applyNumberFormat="0" applyFont="0" applyBorder="0" applyAlignment="0" applyProtection="0"/>
    <xf numFmtId="0" fontId="110" fillId="94" borderId="0" applyNumberFormat="0" applyFont="0" applyBorder="0" applyAlignment="0" applyProtection="0"/>
    <xf numFmtId="0" fontId="110" fillId="97" borderId="0" applyNumberFormat="0" applyFont="0" applyBorder="0" applyAlignment="0" applyProtection="0"/>
    <xf numFmtId="0" fontId="110" fillId="94" borderId="0" applyNumberFormat="0" applyFont="0" applyBorder="0" applyAlignment="0" applyProtection="0"/>
    <xf numFmtId="181" fontId="67" fillId="0" borderId="0" applyFont="0" applyFill="0" applyBorder="0" applyAlignment="0" applyProtection="0"/>
    <xf numFmtId="181" fontId="1" fillId="0" borderId="0" applyFont="0" applyFill="0" applyBorder="0" applyAlignment="0" applyProtection="0"/>
    <xf numFmtId="182" fontId="110" fillId="0" borderId="0" applyFont="0" applyFill="0" applyBorder="0" applyAlignment="0" applyProtection="0"/>
    <xf numFmtId="167" fontId="11" fillId="0" borderId="74">
      <alignment horizontal="right" indent="1"/>
    </xf>
    <xf numFmtId="0" fontId="113" fillId="0" borderId="0" applyNumberFormat="0" applyFill="0" applyBorder="0" applyAlignment="0" applyProtection="0"/>
    <xf numFmtId="0" fontId="114" fillId="77" borderId="0" applyNumberFormat="0" applyBorder="0" applyAlignment="0" applyProtection="0"/>
    <xf numFmtId="0" fontId="115" fillId="0" borderId="125" applyNumberFormat="0" applyFill="0" applyAlignment="0" applyProtection="0"/>
    <xf numFmtId="0" fontId="116" fillId="0" borderId="126" applyNumberFormat="0" applyFill="0" applyAlignment="0" applyProtection="0"/>
    <xf numFmtId="0" fontId="117" fillId="0" borderId="127" applyNumberFormat="0" applyFill="0" applyAlignment="0" applyProtection="0"/>
    <xf numFmtId="0" fontId="117" fillId="0" borderId="0" applyNumberFormat="0" applyFill="0" applyBorder="0" applyAlignment="0" applyProtection="0"/>
    <xf numFmtId="0" fontId="1" fillId="0" borderId="63">
      <alignment horizontal="center" vertical="center"/>
    </xf>
    <xf numFmtId="0" fontId="118" fillId="0" borderId="0" applyNumberFormat="0" applyFill="0" applyBorder="0" applyAlignment="0" applyProtection="0"/>
    <xf numFmtId="0" fontId="119" fillId="98" borderId="128" applyNumberFormat="0" applyAlignment="0" applyProtection="0"/>
    <xf numFmtId="0" fontId="120" fillId="80" borderId="124" applyNumberFormat="0" applyAlignment="0" applyProtection="0"/>
    <xf numFmtId="0" fontId="1" fillId="63" borderId="74"/>
    <xf numFmtId="0" fontId="1" fillId="99" borderId="75"/>
    <xf numFmtId="0" fontId="121" fillId="0" borderId="129" applyNumberFormat="0" applyFill="0" applyAlignment="0" applyProtection="0"/>
    <xf numFmtId="183" fontId="1" fillId="0" borderId="0" applyFont="0" applyFill="0" applyBorder="0" applyAlignment="0" applyProtection="0"/>
    <xf numFmtId="0" fontId="122" fillId="100" borderId="0" applyNumberFormat="0" applyBorder="0" applyAlignment="0" applyProtection="0"/>
    <xf numFmtId="0" fontId="2" fillId="0" borderId="0"/>
    <xf numFmtId="0" fontId="1" fillId="0" borderId="0"/>
    <xf numFmtId="0" fontId="49" fillId="0" borderId="0"/>
    <xf numFmtId="0" fontId="49" fillId="0" borderId="0"/>
    <xf numFmtId="0" fontId="67" fillId="0" borderId="0"/>
    <xf numFmtId="0" fontId="49" fillId="0" borderId="0"/>
    <xf numFmtId="0" fontId="123" fillId="0" borderId="0"/>
    <xf numFmtId="0" fontId="110" fillId="0" borderId="0"/>
    <xf numFmtId="0" fontId="1" fillId="0" borderId="0"/>
    <xf numFmtId="0" fontId="1" fillId="0" borderId="0"/>
    <xf numFmtId="0" fontId="1" fillId="0" borderId="0"/>
    <xf numFmtId="0" fontId="67" fillId="0" borderId="0"/>
    <xf numFmtId="0" fontId="2" fillId="0" borderId="0"/>
    <xf numFmtId="0" fontId="2" fillId="0" borderId="0"/>
    <xf numFmtId="0" fontId="49" fillId="0" borderId="0"/>
    <xf numFmtId="0" fontId="49" fillId="0" borderId="0"/>
    <xf numFmtId="0" fontId="49" fillId="0" borderId="0"/>
    <xf numFmtId="0" fontId="80" fillId="0" borderId="0"/>
    <xf numFmtId="0" fontId="67" fillId="0" borderId="0"/>
    <xf numFmtId="0" fontId="1" fillId="0" borderId="0"/>
    <xf numFmtId="0" fontId="94" fillId="101" borderId="130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124" fillId="0" borderId="0" applyNumberFormat="0" applyFill="0" applyBorder="0" applyAlignment="0" applyProtection="0"/>
    <xf numFmtId="0" fontId="125" fillId="0" borderId="131" applyNumberFormat="0" applyFill="0" applyAlignment="0" applyProtection="0"/>
    <xf numFmtId="0" fontId="126" fillId="0" borderId="132" applyNumberFormat="0" applyProtection="0">
      <alignment horizontal="left" indent="1"/>
    </xf>
    <xf numFmtId="0" fontId="55" fillId="44" borderId="8">
      <alignment horizontal="left" indent="1"/>
    </xf>
    <xf numFmtId="0" fontId="127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49" fillId="0" borderId="0"/>
    <xf numFmtId="0" fontId="71" fillId="0" borderId="0"/>
    <xf numFmtId="0" fontId="11" fillId="0" borderId="0"/>
    <xf numFmtId="0" fontId="49" fillId="0" borderId="0"/>
    <xf numFmtId="0" fontId="71" fillId="0" borderId="0"/>
    <xf numFmtId="0" fontId="126" fillId="0" borderId="0"/>
    <xf numFmtId="0" fontId="49" fillId="0" borderId="0"/>
    <xf numFmtId="0" fontId="49" fillId="0" borderId="0"/>
    <xf numFmtId="0" fontId="136" fillId="68" borderId="0" applyNumberFormat="0" applyBorder="0" applyAlignment="0" applyProtection="0"/>
    <xf numFmtId="0" fontId="71" fillId="0" borderId="0"/>
    <xf numFmtId="0" fontId="77" fillId="0" borderId="0"/>
    <xf numFmtId="9" fontId="71" fillId="0" borderId="0" applyFont="0" applyFill="0" applyBorder="0" applyAlignment="0" applyProtection="0"/>
    <xf numFmtId="181" fontId="77" fillId="0" borderId="0" applyFont="0" applyFill="0" applyBorder="0" applyAlignment="0" applyProtection="0"/>
  </cellStyleXfs>
  <cellXfs count="2074">
    <xf numFmtId="0" fontId="0" fillId="0" borderId="0" xfId="0"/>
    <xf numFmtId="0" fontId="2" fillId="0" borderId="0" xfId="2"/>
    <xf numFmtId="4" fontId="0" fillId="0" borderId="0" xfId="0" applyNumberFormat="1"/>
    <xf numFmtId="0" fontId="0" fillId="0" borderId="29" xfId="0" applyBorder="1"/>
    <xf numFmtId="0" fontId="12" fillId="0" borderId="0" xfId="0" applyFont="1"/>
    <xf numFmtId="3" fontId="0" fillId="0" borderId="0" xfId="0" applyNumberFormat="1"/>
    <xf numFmtId="3" fontId="0" fillId="0" borderId="29" xfId="0" applyNumberFormat="1" applyBorder="1"/>
    <xf numFmtId="0" fontId="0" fillId="0" borderId="29" xfId="0" applyFill="1" applyBorder="1"/>
    <xf numFmtId="0" fontId="0" fillId="0" borderId="29" xfId="0" applyBorder="1" applyAlignment="1">
      <alignment horizontal="center" vertical="center"/>
    </xf>
    <xf numFmtId="0" fontId="13" fillId="0" borderId="0" xfId="0" applyFont="1"/>
    <xf numFmtId="3" fontId="0" fillId="0" borderId="0" xfId="0" applyNumberFormat="1" applyBorder="1"/>
    <xf numFmtId="0" fontId="0" fillId="0" borderId="0" xfId="0" applyFill="1" applyBorder="1"/>
    <xf numFmtId="0" fontId="0" fillId="0" borderId="0" xfId="0" applyBorder="1"/>
    <xf numFmtId="0" fontId="0" fillId="0" borderId="0" xfId="0" applyBorder="1" applyAlignment="1">
      <alignment horizontal="center" vertical="center"/>
    </xf>
    <xf numFmtId="0" fontId="14" fillId="0" borderId="0" xfId="0" applyFont="1"/>
    <xf numFmtId="0" fontId="15" fillId="0" borderId="0" xfId="0" applyFont="1"/>
    <xf numFmtId="3" fontId="16" fillId="0" borderId="0" xfId="0" applyNumberFormat="1" applyFont="1"/>
    <xf numFmtId="0" fontId="2" fillId="0" borderId="0" xfId="1" applyFont="1"/>
    <xf numFmtId="3" fontId="17" fillId="13" borderId="6" xfId="1" applyNumberFormat="1" applyFont="1" applyFill="1" applyBorder="1" applyAlignment="1">
      <alignment horizontal="left" vertical="center" wrapText="1"/>
    </xf>
    <xf numFmtId="3" fontId="18" fillId="13" borderId="4" xfId="1" applyNumberFormat="1" applyFont="1" applyFill="1" applyBorder="1" applyAlignment="1">
      <alignment horizontal="right" vertical="center"/>
    </xf>
    <xf numFmtId="3" fontId="17" fillId="13" borderId="4" xfId="1" applyNumberFormat="1" applyFont="1" applyFill="1" applyBorder="1" applyAlignment="1">
      <alignment horizontal="right" vertical="center"/>
    </xf>
    <xf numFmtId="3" fontId="2" fillId="0" borderId="12" xfId="1" applyNumberFormat="1" applyFont="1" applyFill="1" applyBorder="1" applyAlignment="1">
      <alignment horizontal="right" vertical="center"/>
    </xf>
    <xf numFmtId="3" fontId="2" fillId="0" borderId="20" xfId="1" applyNumberFormat="1" applyFont="1" applyFill="1" applyBorder="1" applyAlignment="1">
      <alignment horizontal="right" vertical="center"/>
    </xf>
    <xf numFmtId="3" fontId="2" fillId="0" borderId="8" xfId="1" applyNumberFormat="1" applyFont="1" applyFill="1" applyBorder="1" applyAlignment="1">
      <alignment horizontal="right" vertical="center"/>
    </xf>
    <xf numFmtId="3" fontId="2" fillId="0" borderId="14" xfId="1" applyNumberFormat="1" applyFont="1" applyBorder="1" applyAlignment="1">
      <alignment horizontal="right" vertical="center"/>
    </xf>
    <xf numFmtId="3" fontId="2" fillId="14" borderId="8" xfId="1" applyNumberFormat="1" applyFont="1" applyFill="1" applyBorder="1" applyAlignment="1">
      <alignment horizontal="right" vertical="center"/>
    </xf>
    <xf numFmtId="3" fontId="2" fillId="14" borderId="21" xfId="1" applyNumberFormat="1" applyFont="1" applyFill="1" applyBorder="1" applyAlignment="1">
      <alignment horizontal="right" vertical="center"/>
    </xf>
    <xf numFmtId="3" fontId="2" fillId="14" borderId="14" xfId="1" applyNumberFormat="1" applyFont="1" applyFill="1" applyBorder="1" applyAlignment="1">
      <alignment horizontal="right" vertical="center"/>
    </xf>
    <xf numFmtId="3" fontId="2" fillId="18" borderId="8" xfId="1" applyNumberFormat="1" applyFont="1" applyFill="1" applyBorder="1" applyAlignment="1">
      <alignment horizontal="right" vertical="center"/>
    </xf>
    <xf numFmtId="3" fontId="2" fillId="18" borderId="21" xfId="1" applyNumberFormat="1" applyFont="1" applyFill="1" applyBorder="1" applyAlignment="1">
      <alignment horizontal="right" vertical="center"/>
    </xf>
    <xf numFmtId="3" fontId="2" fillId="18" borderId="14" xfId="1" applyNumberFormat="1" applyFont="1" applyFill="1" applyBorder="1" applyAlignment="1">
      <alignment horizontal="right" vertical="center"/>
    </xf>
    <xf numFmtId="3" fontId="2" fillId="0" borderId="21" xfId="1" applyNumberFormat="1" applyFont="1" applyBorder="1" applyAlignment="1">
      <alignment horizontal="right" vertical="center"/>
    </xf>
    <xf numFmtId="3" fontId="2" fillId="8" borderId="8" xfId="1" applyNumberFormat="1" applyFont="1" applyFill="1" applyBorder="1" applyAlignment="1">
      <alignment horizontal="right" vertical="center"/>
    </xf>
    <xf numFmtId="3" fontId="2" fillId="8" borderId="14" xfId="1" applyNumberFormat="1" applyFont="1" applyFill="1" applyBorder="1" applyAlignment="1">
      <alignment horizontal="right" vertical="center"/>
    </xf>
    <xf numFmtId="0" fontId="17" fillId="5" borderId="29" xfId="2" applyFont="1" applyFill="1" applyBorder="1"/>
    <xf numFmtId="3" fontId="2" fillId="0" borderId="0" xfId="2" applyNumberFormat="1"/>
    <xf numFmtId="0" fontId="20" fillId="0" borderId="0" xfId="2" applyFont="1"/>
    <xf numFmtId="1" fontId="2" fillId="0" borderId="0" xfId="2" applyNumberFormat="1"/>
    <xf numFmtId="0" fontId="2" fillId="0" borderId="29" xfId="2" applyBorder="1" applyAlignment="1">
      <alignment horizontal="right"/>
    </xf>
    <xf numFmtId="3" fontId="2" fillId="0" borderId="29" xfId="2" applyNumberFormat="1" applyBorder="1"/>
    <xf numFmtId="1" fontId="2" fillId="0" borderId="29" xfId="2" applyNumberFormat="1" applyBorder="1"/>
    <xf numFmtId="1" fontId="2" fillId="0" borderId="0" xfId="2" applyNumberFormat="1" applyBorder="1"/>
    <xf numFmtId="168" fontId="2" fillId="0" borderId="0" xfId="2" applyNumberFormat="1" applyAlignment="1">
      <alignment horizontal="left"/>
    </xf>
    <xf numFmtId="169" fontId="21" fillId="0" borderId="0" xfId="2" applyNumberFormat="1" applyFont="1" applyAlignment="1">
      <alignment horizontal="left"/>
    </xf>
    <xf numFmtId="0" fontId="17" fillId="0" borderId="0" xfId="2" applyFont="1" applyAlignment="1">
      <alignment horizontal="center"/>
    </xf>
    <xf numFmtId="164" fontId="2" fillId="0" borderId="0" xfId="2" applyNumberFormat="1" applyFont="1" applyAlignment="1">
      <alignment horizontal="right"/>
    </xf>
    <xf numFmtId="0" fontId="22" fillId="0" borderId="0" xfId="2" applyFont="1"/>
    <xf numFmtId="3" fontId="22" fillId="0" borderId="0" xfId="2" applyNumberFormat="1" applyFont="1"/>
    <xf numFmtId="0" fontId="23" fillId="0" borderId="29" xfId="2" applyFont="1" applyBorder="1" applyAlignment="1">
      <alignment horizontal="right"/>
    </xf>
    <xf numFmtId="3" fontId="24" fillId="0" borderId="29" xfId="2" applyNumberFormat="1" applyFont="1" applyBorder="1"/>
    <xf numFmtId="3" fontId="24" fillId="0" borderId="30" xfId="2" applyNumberFormat="1" applyFont="1" applyBorder="1"/>
    <xf numFmtId="0" fontId="23" fillId="0" borderId="30" xfId="2" applyFont="1" applyBorder="1"/>
    <xf numFmtId="0" fontId="2" fillId="0" borderId="30" xfId="2" applyBorder="1"/>
    <xf numFmtId="0" fontId="22" fillId="0" borderId="0" xfId="2" applyFont="1" applyAlignment="1">
      <alignment horizontal="left"/>
    </xf>
    <xf numFmtId="0" fontId="20" fillId="0" borderId="0" xfId="2" applyFont="1" applyFill="1" applyBorder="1"/>
    <xf numFmtId="170" fontId="20" fillId="0" borderId="0" xfId="2" applyNumberFormat="1" applyFont="1"/>
    <xf numFmtId="1" fontId="20" fillId="0" borderId="0" xfId="2" applyNumberFormat="1" applyFont="1"/>
    <xf numFmtId="3" fontId="25" fillId="0" borderId="0" xfId="2" applyNumberFormat="1" applyFont="1" applyAlignment="1">
      <alignment horizontal="left"/>
    </xf>
    <xf numFmtId="0" fontId="2" fillId="0" borderId="0" xfId="2" applyAlignment="1">
      <alignment horizontal="right"/>
    </xf>
    <xf numFmtId="171" fontId="24" fillId="0" borderId="29" xfId="2" applyNumberFormat="1" applyFont="1" applyBorder="1"/>
    <xf numFmtId="171" fontId="24" fillId="0" borderId="31" xfId="2" applyNumberFormat="1" applyFont="1" applyBorder="1"/>
    <xf numFmtId="0" fontId="23" fillId="0" borderId="31" xfId="2" applyFont="1" applyBorder="1" applyAlignment="1">
      <alignment horizontal="right"/>
    </xf>
    <xf numFmtId="0" fontId="23" fillId="0" borderId="29" xfId="2" applyFont="1" applyFill="1" applyBorder="1" applyAlignment="1">
      <alignment horizontal="right"/>
    </xf>
    <xf numFmtId="0" fontId="23" fillId="0" borderId="0" xfId="2" applyFont="1" applyFill="1" applyBorder="1" applyAlignment="1">
      <alignment horizontal="right"/>
    </xf>
    <xf numFmtId="3" fontId="26" fillId="0" borderId="0" xfId="2" applyNumberFormat="1" applyFont="1" applyBorder="1"/>
    <xf numFmtId="3" fontId="26" fillId="0" borderId="0" xfId="2" applyNumberFormat="1" applyFont="1"/>
    <xf numFmtId="3" fontId="27" fillId="0" borderId="0" xfId="2" applyNumberFormat="1" applyFont="1"/>
    <xf numFmtId="3" fontId="17" fillId="5" borderId="31" xfId="2" applyNumberFormat="1" applyFont="1" applyFill="1" applyBorder="1"/>
    <xf numFmtId="3" fontId="20" fillId="0" borderId="0" xfId="2" applyNumberFormat="1" applyFont="1"/>
    <xf numFmtId="3" fontId="24" fillId="0" borderId="31" xfId="2" applyNumberFormat="1" applyFont="1" applyBorder="1"/>
    <xf numFmtId="0" fontId="2" fillId="0" borderId="31" xfId="2" applyBorder="1" applyAlignment="1">
      <alignment horizontal="right"/>
    </xf>
    <xf numFmtId="0" fontId="2" fillId="0" borderId="29" xfId="2" applyBorder="1"/>
    <xf numFmtId="3" fontId="28" fillId="9" borderId="29" xfId="2" applyNumberFormat="1" applyFont="1" applyFill="1" applyBorder="1"/>
    <xf numFmtId="3" fontId="2" fillId="0" borderId="31" xfId="2" applyNumberFormat="1" applyBorder="1"/>
    <xf numFmtId="164" fontId="2" fillId="0" borderId="0" xfId="2" applyNumberFormat="1" applyBorder="1"/>
    <xf numFmtId="164" fontId="2" fillId="0" borderId="0" xfId="2" applyNumberFormat="1"/>
    <xf numFmtId="169" fontId="2" fillId="0" borderId="0" xfId="2" applyNumberFormat="1" applyAlignment="1">
      <alignment horizontal="left"/>
    </xf>
    <xf numFmtId="0" fontId="2" fillId="0" borderId="0" xfId="2" applyBorder="1"/>
    <xf numFmtId="3" fontId="29" fillId="0" borderId="0" xfId="2" applyNumberFormat="1" applyFont="1"/>
    <xf numFmtId="0" fontId="23" fillId="0" borderId="45" xfId="2" applyFont="1" applyFill="1" applyBorder="1" applyAlignment="1">
      <alignment horizontal="right"/>
    </xf>
    <xf numFmtId="3" fontId="24" fillId="0" borderId="29" xfId="2" applyNumberFormat="1" applyFont="1" applyFill="1" applyBorder="1"/>
    <xf numFmtId="3" fontId="24" fillId="0" borderId="31" xfId="2" applyNumberFormat="1" applyFont="1" applyFill="1" applyBorder="1"/>
    <xf numFmtId="3" fontId="26" fillId="0" borderId="29" xfId="2" applyNumberFormat="1" applyFont="1" applyBorder="1"/>
    <xf numFmtId="3" fontId="26" fillId="0" borderId="0" xfId="2" applyNumberFormat="1" applyFont="1" applyAlignment="1">
      <alignment horizontal="left"/>
    </xf>
    <xf numFmtId="0" fontId="17" fillId="0" borderId="29" xfId="2" applyFont="1" applyBorder="1"/>
    <xf numFmtId="3" fontId="17" fillId="0" borderId="31" xfId="2" applyNumberFormat="1" applyFont="1" applyBorder="1"/>
    <xf numFmtId="165" fontId="2" fillId="0" borderId="0" xfId="2" applyNumberFormat="1" applyAlignment="1">
      <alignment horizontal="left"/>
    </xf>
    <xf numFmtId="0" fontId="23" fillId="0" borderId="0" xfId="2" applyFont="1" applyAlignment="1">
      <alignment horizontal="left"/>
    </xf>
    <xf numFmtId="164" fontId="17" fillId="0" borderId="29" xfId="2" applyNumberFormat="1" applyFont="1" applyBorder="1"/>
    <xf numFmtId="169" fontId="17" fillId="0" borderId="0" xfId="2" applyNumberFormat="1" applyFont="1" applyBorder="1"/>
    <xf numFmtId="0" fontId="2" fillId="0" borderId="0" xfId="2" applyAlignment="1">
      <alignment horizontal="left"/>
    </xf>
    <xf numFmtId="0" fontId="2" fillId="0" borderId="29" xfId="2" applyFill="1" applyBorder="1"/>
    <xf numFmtId="3" fontId="2" fillId="0" borderId="30" xfId="2" applyNumberFormat="1" applyBorder="1"/>
    <xf numFmtId="3" fontId="24" fillId="0" borderId="0" xfId="2" applyNumberFormat="1" applyFont="1" applyBorder="1"/>
    <xf numFmtId="0" fontId="2" fillId="0" borderId="0" xfId="2" applyFill="1" applyBorder="1" applyAlignment="1">
      <alignment horizontal="right" wrapText="1"/>
    </xf>
    <xf numFmtId="3" fontId="31" fillId="0" borderId="0" xfId="2" applyNumberFormat="1" applyFont="1" applyBorder="1"/>
    <xf numFmtId="3" fontId="2" fillId="9" borderId="29" xfId="2" applyNumberFormat="1" applyFill="1" applyBorder="1"/>
    <xf numFmtId="0" fontId="23" fillId="0" borderId="0" xfId="2" applyFont="1" applyFill="1" applyAlignment="1">
      <alignment horizontal="right"/>
    </xf>
    <xf numFmtId="3" fontId="31" fillId="0" borderId="0" xfId="2" applyNumberFormat="1" applyFont="1" applyFill="1"/>
    <xf numFmtId="0" fontId="23" fillId="0" borderId="0" xfId="2" applyFont="1" applyBorder="1" applyAlignment="1">
      <alignment horizontal="right"/>
    </xf>
    <xf numFmtId="3" fontId="24" fillId="0" borderId="0" xfId="2" applyNumberFormat="1" applyFont="1" applyFill="1" applyBorder="1"/>
    <xf numFmtId="0" fontId="2" fillId="8" borderId="29" xfId="2" applyFill="1" applyBorder="1"/>
    <xf numFmtId="3" fontId="28" fillId="0" borderId="29" xfId="2" applyNumberFormat="1" applyFont="1" applyFill="1" applyBorder="1"/>
    <xf numFmtId="3" fontId="2" fillId="8" borderId="29" xfId="2" applyNumberFormat="1" applyFill="1" applyBorder="1"/>
    <xf numFmtId="0" fontId="32" fillId="0" borderId="0" xfId="2" applyFont="1"/>
    <xf numFmtId="3" fontId="32" fillId="0" borderId="0" xfId="2" applyNumberFormat="1" applyFont="1"/>
    <xf numFmtId="3" fontId="29" fillId="0" borderId="0" xfId="2" applyNumberFormat="1" applyFont="1" applyAlignment="1">
      <alignment horizontal="right"/>
    </xf>
    <xf numFmtId="0" fontId="23" fillId="0" borderId="0" xfId="2" applyFont="1" applyAlignment="1">
      <alignment horizontal="right"/>
    </xf>
    <xf numFmtId="3" fontId="33" fillId="0" borderId="0" xfId="2" applyNumberFormat="1" applyFont="1"/>
    <xf numFmtId="3" fontId="28" fillId="0" borderId="31" xfId="2" applyNumberFormat="1" applyFont="1" applyFill="1" applyBorder="1"/>
    <xf numFmtId="3" fontId="2" fillId="21" borderId="31" xfId="2" applyNumberFormat="1" applyFill="1" applyBorder="1"/>
    <xf numFmtId="3" fontId="2" fillId="21" borderId="29" xfId="2" applyNumberFormat="1" applyFill="1" applyBorder="1"/>
    <xf numFmtId="0" fontId="2" fillId="8" borderId="29" xfId="2" applyFill="1" applyBorder="1" applyAlignment="1">
      <alignment wrapText="1"/>
    </xf>
    <xf numFmtId="0" fontId="2" fillId="16" borderId="29" xfId="2" applyFill="1" applyBorder="1"/>
    <xf numFmtId="0" fontId="17" fillId="22" borderId="29" xfId="2" applyFont="1" applyFill="1" applyBorder="1"/>
    <xf numFmtId="3" fontId="17" fillId="22" borderId="31" xfId="2" applyNumberFormat="1" applyFont="1" applyFill="1" applyBorder="1"/>
    <xf numFmtId="3" fontId="2" fillId="0" borderId="0" xfId="2" applyNumberFormat="1" applyBorder="1"/>
    <xf numFmtId="3" fontId="17" fillId="2" borderId="0" xfId="2" applyNumberFormat="1" applyFont="1" applyFill="1"/>
    <xf numFmtId="164" fontId="34" fillId="0" borderId="0" xfId="2" applyNumberFormat="1" applyFont="1" applyAlignment="1">
      <alignment horizontal="right"/>
    </xf>
    <xf numFmtId="168" fontId="2" fillId="0" borderId="0" xfId="2" applyNumberFormat="1"/>
    <xf numFmtId="171" fontId="2" fillId="0" borderId="0" xfId="2" applyNumberFormat="1" applyFill="1"/>
    <xf numFmtId="171" fontId="2" fillId="0" borderId="0" xfId="2" applyNumberFormat="1"/>
    <xf numFmtId="3" fontId="35" fillId="0" borderId="0" xfId="2" applyNumberFormat="1" applyFont="1"/>
    <xf numFmtId="0" fontId="35" fillId="0" borderId="0" xfId="2" applyFont="1"/>
    <xf numFmtId="2" fontId="22" fillId="4" borderId="29" xfId="2" applyNumberFormat="1" applyFont="1" applyFill="1" applyBorder="1"/>
    <xf numFmtId="3" fontId="2" fillId="4" borderId="31" xfId="2" applyNumberFormat="1" applyFill="1" applyBorder="1"/>
    <xf numFmtId="0" fontId="2" fillId="4" borderId="0" xfId="2" applyFill="1"/>
    <xf numFmtId="0" fontId="36" fillId="0" borderId="0" xfId="2" applyFont="1"/>
    <xf numFmtId="0" fontId="23" fillId="0" borderId="0" xfId="2" applyFont="1"/>
    <xf numFmtId="2" fontId="22" fillId="6" borderId="29" xfId="2" applyNumberFormat="1" applyFont="1" applyFill="1" applyBorder="1"/>
    <xf numFmtId="3" fontId="2" fillId="6" borderId="31" xfId="2" applyNumberFormat="1" applyFill="1" applyBorder="1"/>
    <xf numFmtId="0" fontId="2" fillId="6" borderId="0" xfId="2" applyFill="1"/>
    <xf numFmtId="0" fontId="37" fillId="0" borderId="0" xfId="2" applyFont="1" applyBorder="1" applyAlignment="1">
      <alignment horizontal="center"/>
    </xf>
    <xf numFmtId="3" fontId="37" fillId="0" borderId="0" xfId="2" applyNumberFormat="1" applyFont="1" applyBorder="1" applyAlignment="1">
      <alignment horizontal="center"/>
    </xf>
    <xf numFmtId="2" fontId="22" fillId="6" borderId="0" xfId="2" applyNumberFormat="1" applyFont="1" applyFill="1" applyBorder="1"/>
    <xf numFmtId="164" fontId="23" fillId="0" borderId="0" xfId="2" applyNumberFormat="1" applyFont="1"/>
    <xf numFmtId="3" fontId="2" fillId="6" borderId="0" xfId="2" applyNumberFormat="1" applyFill="1" applyBorder="1"/>
    <xf numFmtId="2" fontId="22" fillId="0" borderId="0" xfId="2" applyNumberFormat="1" applyFont="1" applyFill="1" applyBorder="1"/>
    <xf numFmtId="3" fontId="2" fillId="0" borderId="0" xfId="2" applyNumberFormat="1" applyFill="1" applyBorder="1"/>
    <xf numFmtId="0" fontId="2" fillId="0" borderId="0" xfId="2" applyFill="1"/>
    <xf numFmtId="164" fontId="23" fillId="0" borderId="0" xfId="2" applyNumberFormat="1" applyFont="1" applyAlignment="1">
      <alignment horizontal="left"/>
    </xf>
    <xf numFmtId="170" fontId="23" fillId="0" borderId="0" xfId="2" applyNumberFormat="1" applyFont="1"/>
    <xf numFmtId="0" fontId="19" fillId="0" borderId="0" xfId="2" applyFont="1"/>
    <xf numFmtId="0" fontId="2" fillId="0" borderId="23" xfId="2" applyFill="1" applyBorder="1" applyAlignment="1"/>
    <xf numFmtId="0" fontId="17" fillId="0" borderId="10" xfId="2" applyFont="1" applyFill="1" applyBorder="1" applyAlignment="1"/>
    <xf numFmtId="0" fontId="17" fillId="0" borderId="23" xfId="2" applyFont="1" applyFill="1" applyBorder="1" applyAlignment="1"/>
    <xf numFmtId="0" fontId="23" fillId="0" borderId="29" xfId="2" applyFont="1" applyFill="1" applyBorder="1" applyAlignment="1">
      <alignment horizontal="center"/>
    </xf>
    <xf numFmtId="0" fontId="23" fillId="0" borderId="29" xfId="2" applyFont="1" applyBorder="1" applyAlignment="1">
      <alignment horizontal="center"/>
    </xf>
    <xf numFmtId="0" fontId="2" fillId="0" borderId="29" xfId="2" applyBorder="1" applyAlignment="1">
      <alignment horizontal="center"/>
    </xf>
    <xf numFmtId="0" fontId="23" fillId="0" borderId="0" xfId="2" applyFont="1" applyFill="1" applyBorder="1" applyAlignment="1">
      <alignment horizontal="center"/>
    </xf>
    <xf numFmtId="0" fontId="2" fillId="0" borderId="0" xfId="2" applyAlignment="1">
      <alignment horizontal="center"/>
    </xf>
    <xf numFmtId="0" fontId="17" fillId="16" borderId="42" xfId="2" applyFont="1" applyFill="1" applyBorder="1" applyAlignment="1">
      <alignment horizontal="center"/>
    </xf>
    <xf numFmtId="0" fontId="17" fillId="16" borderId="45" xfId="2" applyFont="1" applyFill="1" applyBorder="1" applyAlignment="1">
      <alignment horizontal="center"/>
    </xf>
    <xf numFmtId="0" fontId="17" fillId="16" borderId="47" xfId="2" applyFont="1" applyFill="1" applyBorder="1" applyAlignment="1">
      <alignment horizontal="center" wrapText="1"/>
    </xf>
    <xf numFmtId="0" fontId="17" fillId="16" borderId="42" xfId="2" applyFont="1" applyFill="1" applyBorder="1" applyAlignment="1">
      <alignment horizontal="center" wrapText="1"/>
    </xf>
    <xf numFmtId="0" fontId="2" fillId="9" borderId="45" xfId="2" applyFont="1" applyFill="1" applyBorder="1" applyAlignment="1">
      <alignment horizontal="center" wrapText="1"/>
    </xf>
    <xf numFmtId="0" fontId="17" fillId="0" borderId="42" xfId="2" applyFont="1" applyFill="1" applyBorder="1" applyAlignment="1">
      <alignment horizontal="center" wrapText="1"/>
    </xf>
    <xf numFmtId="0" fontId="17" fillId="0" borderId="45" xfId="2" applyFont="1" applyFill="1" applyBorder="1" applyAlignment="1">
      <alignment horizontal="center" wrapText="1"/>
    </xf>
    <xf numFmtId="0" fontId="2" fillId="0" borderId="45" xfId="2" applyBorder="1" applyAlignment="1">
      <alignment horizontal="center"/>
    </xf>
    <xf numFmtId="0" fontId="17" fillId="0" borderId="29" xfId="2" applyFont="1" applyBorder="1" applyAlignment="1">
      <alignment horizontal="center"/>
    </xf>
    <xf numFmtId="0" fontId="0" fillId="0" borderId="31" xfId="0" applyBorder="1" applyAlignment="1">
      <alignment horizontal="center" wrapText="1"/>
    </xf>
    <xf numFmtId="0" fontId="0" fillId="0" borderId="48" xfId="0" applyBorder="1" applyAlignment="1">
      <alignment horizontal="center" wrapText="1"/>
    </xf>
    <xf numFmtId="0" fontId="17" fillId="0" borderId="42" xfId="2" applyFont="1" applyBorder="1" applyAlignment="1">
      <alignment horizontal="center"/>
    </xf>
    <xf numFmtId="0" fontId="31" fillId="0" borderId="42" xfId="2" applyFont="1" applyBorder="1" applyAlignment="1">
      <alignment horizontal="center"/>
    </xf>
    <xf numFmtId="14" fontId="17" fillId="16" borderId="0" xfId="2" applyNumberFormat="1" applyFont="1" applyFill="1" applyAlignment="1">
      <alignment horizontal="center"/>
    </xf>
    <xf numFmtId="9" fontId="17" fillId="16" borderId="0" xfId="2" applyNumberFormat="1" applyFont="1" applyFill="1" applyBorder="1" applyAlignment="1">
      <alignment horizontal="center"/>
    </xf>
    <xf numFmtId="0" fontId="17" fillId="16" borderId="45" xfId="2" applyFont="1" applyFill="1" applyBorder="1" applyAlignment="1">
      <alignment horizontal="center" wrapText="1"/>
    </xf>
    <xf numFmtId="0" fontId="17" fillId="21" borderId="45" xfId="2" applyFont="1" applyFill="1" applyBorder="1" applyAlignment="1">
      <alignment horizontal="center"/>
    </xf>
    <xf numFmtId="0" fontId="2" fillId="21" borderId="45" xfId="2" applyFill="1" applyBorder="1" applyAlignment="1">
      <alignment horizontal="center"/>
    </xf>
    <xf numFmtId="0" fontId="0" fillId="21" borderId="42" xfId="0" applyFill="1" applyBorder="1" applyAlignment="1">
      <alignment horizontal="center" wrapText="1"/>
    </xf>
    <xf numFmtId="3" fontId="23" fillId="21" borderId="45" xfId="2" applyNumberFormat="1" applyFont="1" applyFill="1" applyBorder="1" applyAlignment="1">
      <alignment horizontal="center"/>
    </xf>
    <xf numFmtId="0" fontId="17" fillId="0" borderId="45" xfId="2" applyFont="1" applyBorder="1" applyAlignment="1">
      <alignment horizontal="center"/>
    </xf>
    <xf numFmtId="0" fontId="31" fillId="0" borderId="45" xfId="2" applyFont="1" applyBorder="1" applyAlignment="1">
      <alignment horizontal="center"/>
    </xf>
    <xf numFmtId="0" fontId="17" fillId="16" borderId="0" xfId="2" applyFont="1" applyFill="1" applyBorder="1" applyAlignment="1">
      <alignment horizontal="center"/>
    </xf>
    <xf numFmtId="0" fontId="38" fillId="0" borderId="45" xfId="2" applyFont="1" applyBorder="1" applyAlignment="1">
      <alignment horizontal="center"/>
    </xf>
    <xf numFmtId="0" fontId="2" fillId="0" borderId="0" xfId="2" applyFill="1" applyAlignment="1">
      <alignment horizontal="center"/>
    </xf>
    <xf numFmtId="0" fontId="23" fillId="0" borderId="0" xfId="2" applyFont="1" applyAlignment="1">
      <alignment horizontal="center"/>
    </xf>
    <xf numFmtId="0" fontId="38" fillId="16" borderId="49" xfId="2" applyFont="1" applyFill="1" applyBorder="1" applyAlignment="1">
      <alignment horizontal="center"/>
    </xf>
    <xf numFmtId="3" fontId="17" fillId="16" borderId="0" xfId="2" applyNumberFormat="1" applyFont="1" applyFill="1" applyAlignment="1">
      <alignment horizontal="center"/>
    </xf>
    <xf numFmtId="3" fontId="38" fillId="16" borderId="49" xfId="2" applyNumberFormat="1" applyFont="1" applyFill="1" applyBorder="1" applyAlignment="1">
      <alignment horizontal="center"/>
    </xf>
    <xf numFmtId="3" fontId="38" fillId="16" borderId="10" xfId="2" applyNumberFormat="1" applyFont="1" applyFill="1" applyBorder="1" applyAlignment="1">
      <alignment horizontal="center"/>
    </xf>
    <xf numFmtId="3" fontId="23" fillId="9" borderId="49" xfId="2" applyNumberFormat="1" applyFont="1" applyFill="1" applyBorder="1" applyAlignment="1">
      <alignment horizontal="center"/>
    </xf>
    <xf numFmtId="3" fontId="17" fillId="16" borderId="49" xfId="2" applyNumberFormat="1" applyFont="1" applyFill="1" applyBorder="1" applyAlignment="1">
      <alignment horizontal="center"/>
    </xf>
    <xf numFmtId="3" fontId="17" fillId="21" borderId="49" xfId="2" applyNumberFormat="1" applyFont="1" applyFill="1" applyBorder="1" applyAlignment="1">
      <alignment horizontal="center"/>
    </xf>
    <xf numFmtId="3" fontId="23" fillId="21" borderId="49" xfId="2" applyNumberFormat="1" applyFont="1" applyFill="1" applyBorder="1" applyAlignment="1">
      <alignment horizontal="center"/>
    </xf>
    <xf numFmtId="3" fontId="0" fillId="21" borderId="49" xfId="0" applyNumberFormat="1" applyFill="1" applyBorder="1" applyAlignment="1">
      <alignment horizontal="center"/>
    </xf>
    <xf numFmtId="3" fontId="38" fillId="0" borderId="49" xfId="2" applyNumberFormat="1" applyFont="1" applyBorder="1" applyAlignment="1">
      <alignment horizontal="right"/>
    </xf>
    <xf numFmtId="0" fontId="31" fillId="0" borderId="49" xfId="2" applyFont="1" applyBorder="1" applyAlignment="1">
      <alignment horizontal="center"/>
    </xf>
    <xf numFmtId="1" fontId="23" fillId="0" borderId="0" xfId="2" applyNumberFormat="1" applyFont="1" applyAlignment="1">
      <alignment horizontal="center"/>
    </xf>
    <xf numFmtId="165" fontId="39" fillId="0" borderId="29" xfId="2" applyNumberFormat="1" applyFont="1" applyFill="1" applyBorder="1"/>
    <xf numFmtId="3" fontId="39" fillId="0" borderId="29" xfId="2" applyNumberFormat="1" applyFont="1" applyFill="1" applyBorder="1"/>
    <xf numFmtId="2" fontId="40" fillId="0" borderId="40" xfId="0" applyNumberFormat="1" applyFont="1" applyFill="1" applyBorder="1"/>
    <xf numFmtId="3" fontId="40" fillId="0" borderId="40" xfId="0" applyNumberFormat="1" applyFont="1" applyFill="1" applyBorder="1"/>
    <xf numFmtId="3" fontId="2" fillId="9" borderId="29" xfId="2" applyNumberFormat="1" applyFont="1" applyFill="1" applyBorder="1"/>
    <xf numFmtId="3" fontId="17" fillId="0" borderId="49" xfId="2" applyNumberFormat="1" applyFont="1" applyFill="1" applyBorder="1" applyAlignment="1">
      <alignment horizontal="center"/>
    </xf>
    <xf numFmtId="3" fontId="2" fillId="0" borderId="49" xfId="2" applyNumberFormat="1" applyBorder="1"/>
    <xf numFmtId="164" fontId="31" fillId="0" borderId="29" xfId="2" applyNumberFormat="1" applyFont="1" applyFill="1" applyBorder="1"/>
    <xf numFmtId="1" fontId="2" fillId="0" borderId="0" xfId="2" applyNumberFormat="1" applyAlignment="1">
      <alignment horizontal="right"/>
    </xf>
    <xf numFmtId="167" fontId="2" fillId="0" borderId="0" xfId="2" applyNumberFormat="1"/>
    <xf numFmtId="4" fontId="40" fillId="0" borderId="29" xfId="0" applyNumberFormat="1" applyFont="1" applyFill="1" applyBorder="1"/>
    <xf numFmtId="3" fontId="40" fillId="0" borderId="29" xfId="0" applyNumberFormat="1" applyFont="1" applyFill="1" applyBorder="1"/>
    <xf numFmtId="0" fontId="2" fillId="0" borderId="49" xfId="2" applyBorder="1"/>
    <xf numFmtId="1" fontId="39" fillId="0" borderId="29" xfId="2" applyNumberFormat="1" applyFont="1" applyFill="1" applyBorder="1"/>
    <xf numFmtId="0" fontId="39" fillId="0" borderId="29" xfId="2" applyFont="1" applyFill="1" applyBorder="1"/>
    <xf numFmtId="1" fontId="17" fillId="0" borderId="0" xfId="2" applyNumberFormat="1" applyFont="1"/>
    <xf numFmtId="0" fontId="2" fillId="0" borderId="29" xfId="2" applyFont="1" applyFill="1" applyBorder="1"/>
    <xf numFmtId="164" fontId="41" fillId="0" borderId="29" xfId="2" applyNumberFormat="1" applyFont="1" applyFill="1" applyBorder="1"/>
    <xf numFmtId="3" fontId="18" fillId="0" borderId="29" xfId="2" applyNumberFormat="1" applyFont="1" applyFill="1" applyBorder="1"/>
    <xf numFmtId="3" fontId="2" fillId="0" borderId="29" xfId="2" applyNumberFormat="1" applyFont="1" applyFill="1" applyBorder="1"/>
    <xf numFmtId="3" fontId="39" fillId="0" borderId="42" xfId="2" applyNumberFormat="1" applyFont="1" applyFill="1" applyBorder="1"/>
    <xf numFmtId="3" fontId="17" fillId="0" borderId="45" xfId="2" applyNumberFormat="1" applyFont="1" applyFill="1" applyBorder="1" applyAlignment="1">
      <alignment horizontal="center"/>
    </xf>
    <xf numFmtId="3" fontId="17" fillId="0" borderId="42" xfId="2" applyNumberFormat="1" applyFont="1" applyFill="1" applyBorder="1"/>
    <xf numFmtId="169" fontId="31" fillId="0" borderId="29" xfId="2" applyNumberFormat="1" applyFont="1" applyFill="1" applyBorder="1"/>
    <xf numFmtId="165" fontId="17" fillId="16" borderId="29" xfId="2" applyNumberFormat="1" applyFont="1" applyFill="1" applyBorder="1"/>
    <xf numFmtId="3" fontId="17" fillId="16" borderId="29" xfId="2" applyNumberFormat="1" applyFont="1" applyFill="1" applyBorder="1"/>
    <xf numFmtId="164" fontId="17" fillId="16" borderId="29" xfId="2" applyNumberFormat="1" applyFont="1" applyFill="1" applyBorder="1"/>
    <xf numFmtId="3" fontId="2" fillId="0" borderId="29" xfId="2" applyNumberFormat="1" applyFill="1" applyBorder="1"/>
    <xf numFmtId="3" fontId="38" fillId="16" borderId="36" xfId="2" applyNumberFormat="1" applyFont="1" applyFill="1" applyBorder="1"/>
    <xf numFmtId="3" fontId="38" fillId="16" borderId="42" xfId="2" applyNumberFormat="1" applyFont="1" applyFill="1" applyBorder="1"/>
    <xf numFmtId="10" fontId="23" fillId="0" borderId="0" xfId="2" applyNumberFormat="1" applyFont="1"/>
    <xf numFmtId="16" fontId="23" fillId="0" borderId="0" xfId="2" applyNumberFormat="1" applyFont="1" applyAlignment="1">
      <alignment horizontal="right"/>
    </xf>
    <xf numFmtId="4" fontId="22" fillId="0" borderId="0" xfId="2" applyNumberFormat="1" applyFont="1"/>
    <xf numFmtId="3" fontId="22" fillId="0" borderId="0" xfId="2" applyNumberFormat="1" applyFont="1" applyFill="1"/>
    <xf numFmtId="3" fontId="23" fillId="0" borderId="0" xfId="2" applyNumberFormat="1" applyFont="1"/>
    <xf numFmtId="10" fontId="2" fillId="0" borderId="0" xfId="2" applyNumberFormat="1"/>
    <xf numFmtId="0" fontId="17" fillId="0" borderId="0" xfId="2" applyFont="1"/>
    <xf numFmtId="0" fontId="2" fillId="5" borderId="0" xfId="2" applyFill="1"/>
    <xf numFmtId="165" fontId="2" fillId="0" borderId="0" xfId="2" applyNumberFormat="1"/>
    <xf numFmtId="0" fontId="2" fillId="8" borderId="0" xfId="2" applyFill="1" applyBorder="1"/>
    <xf numFmtId="0" fontId="2" fillId="6" borderId="51" xfId="2" applyFill="1" applyBorder="1" applyAlignment="1">
      <alignment horizontal="center"/>
    </xf>
    <xf numFmtId="0" fontId="21" fillId="7" borderId="22" xfId="2" applyFont="1" applyFill="1" applyBorder="1" applyAlignment="1">
      <alignment horizontal="center"/>
    </xf>
    <xf numFmtId="0" fontId="21" fillId="7" borderId="51" xfId="2" applyFont="1" applyFill="1" applyBorder="1" applyAlignment="1">
      <alignment horizontal="center"/>
    </xf>
    <xf numFmtId="0" fontId="2" fillId="0" borderId="43" xfId="2" applyBorder="1" applyAlignment="1">
      <alignment horizontal="center"/>
    </xf>
    <xf numFmtId="0" fontId="2" fillId="0" borderId="52" xfId="2" applyBorder="1" applyAlignment="1">
      <alignment horizontal="center"/>
    </xf>
    <xf numFmtId="0" fontId="2" fillId="0" borderId="44" xfId="2" applyBorder="1" applyAlignment="1">
      <alignment horizontal="center"/>
    </xf>
    <xf numFmtId="0" fontId="2" fillId="0" borderId="53" xfId="2" applyBorder="1" applyAlignment="1">
      <alignment horizontal="center"/>
    </xf>
    <xf numFmtId="0" fontId="17" fillId="5" borderId="22" xfId="2" applyFont="1" applyFill="1" applyBorder="1" applyAlignment="1">
      <alignment horizontal="center"/>
    </xf>
    <xf numFmtId="0" fontId="2" fillId="21" borderId="0" xfId="2" applyFill="1"/>
    <xf numFmtId="0" fontId="2" fillId="0" borderId="42" xfId="2" applyFont="1" applyBorder="1" applyAlignment="1">
      <alignment horizontal="center"/>
    </xf>
    <xf numFmtId="0" fontId="2" fillId="0" borderId="42" xfId="2" applyBorder="1" applyAlignment="1">
      <alignment horizontal="center"/>
    </xf>
    <xf numFmtId="0" fontId="2" fillId="11" borderId="42" xfId="2" applyFill="1" applyBorder="1" applyAlignment="1">
      <alignment horizontal="center"/>
    </xf>
    <xf numFmtId="0" fontId="2" fillId="0" borderId="42" xfId="2" applyFill="1" applyBorder="1" applyAlignment="1">
      <alignment horizontal="center" wrapText="1"/>
    </xf>
    <xf numFmtId="0" fontId="2" fillId="0" borderId="42" xfId="2" applyFill="1" applyBorder="1" applyAlignment="1">
      <alignment horizontal="center"/>
    </xf>
    <xf numFmtId="0" fontId="2" fillId="6" borderId="32" xfId="2" applyFill="1" applyBorder="1" applyAlignment="1">
      <alignment horizontal="center"/>
    </xf>
    <xf numFmtId="0" fontId="21" fillId="7" borderId="19" xfId="2" applyFont="1" applyFill="1" applyBorder="1" applyAlignment="1">
      <alignment horizontal="center"/>
    </xf>
    <xf numFmtId="0" fontId="21" fillId="7" borderId="0" xfId="2" applyFont="1" applyFill="1" applyBorder="1" applyAlignment="1">
      <alignment horizontal="center"/>
    </xf>
    <xf numFmtId="0" fontId="2" fillId="0" borderId="0" xfId="2" applyFill="1" applyBorder="1" applyAlignment="1">
      <alignment horizontal="center"/>
    </xf>
    <xf numFmtId="0" fontId="2" fillId="0" borderId="54" xfId="2" applyFill="1" applyBorder="1" applyAlignment="1">
      <alignment horizontal="center"/>
    </xf>
    <xf numFmtId="0" fontId="2" fillId="0" borderId="45" xfId="2" applyFill="1" applyBorder="1" applyAlignment="1">
      <alignment horizontal="center"/>
    </xf>
    <xf numFmtId="0" fontId="2" fillId="0" borderId="45" xfId="2" applyFill="1" applyBorder="1" applyAlignment="1">
      <alignment horizontal="center" wrapText="1"/>
    </xf>
    <xf numFmtId="0" fontId="2" fillId="0" borderId="47" xfId="2" applyBorder="1" applyAlignment="1">
      <alignment horizontal="center"/>
    </xf>
    <xf numFmtId="0" fontId="17" fillId="5" borderId="19" xfId="2" applyFont="1" applyFill="1" applyBorder="1" applyAlignment="1">
      <alignment horizontal="center"/>
    </xf>
    <xf numFmtId="3" fontId="2" fillId="0" borderId="45" xfId="2" applyNumberFormat="1" applyFont="1" applyBorder="1" applyAlignment="1">
      <alignment horizontal="center"/>
    </xf>
    <xf numFmtId="3" fontId="2" fillId="0" borderId="0" xfId="2" applyNumberFormat="1" applyFont="1" applyBorder="1" applyAlignment="1">
      <alignment horizontal="center"/>
    </xf>
    <xf numFmtId="3" fontId="22" fillId="11" borderId="47" xfId="2" applyNumberFormat="1" applyFont="1" applyFill="1" applyBorder="1" applyAlignment="1">
      <alignment horizontal="center"/>
    </xf>
    <xf numFmtId="3" fontId="2" fillId="0" borderId="47" xfId="2" applyNumberFormat="1" applyFont="1" applyBorder="1" applyAlignment="1">
      <alignment horizontal="center"/>
    </xf>
    <xf numFmtId="3" fontId="19" fillId="0" borderId="45" xfId="2" applyNumberFormat="1" applyFont="1" applyBorder="1" applyAlignment="1">
      <alignment horizontal="center"/>
    </xf>
    <xf numFmtId="0" fontId="2" fillId="6" borderId="32" xfId="2" applyFill="1" applyBorder="1" applyAlignment="1">
      <alignment horizontal="center" wrapText="1"/>
    </xf>
    <xf numFmtId="1" fontId="23" fillId="0" borderId="49" xfId="2" applyNumberFormat="1" applyFont="1" applyBorder="1" applyAlignment="1">
      <alignment horizontal="center"/>
    </xf>
    <xf numFmtId="3" fontId="23" fillId="0" borderId="49" xfId="2" applyNumberFormat="1" applyFont="1" applyBorder="1" applyAlignment="1">
      <alignment horizontal="center"/>
    </xf>
    <xf numFmtId="1" fontId="42" fillId="0" borderId="23" xfId="2" applyNumberFormat="1" applyFont="1" applyBorder="1" applyAlignment="1">
      <alignment horizontal="center"/>
    </xf>
    <xf numFmtId="1" fontId="43" fillId="11" borderId="49" xfId="2" applyNumberFormat="1" applyFont="1" applyFill="1" applyBorder="1" applyAlignment="1">
      <alignment horizontal="center"/>
    </xf>
    <xf numFmtId="0" fontId="2" fillId="0" borderId="49" xfId="2" applyBorder="1" applyAlignment="1">
      <alignment horizontal="center"/>
    </xf>
    <xf numFmtId="0" fontId="2" fillId="6" borderId="7" xfId="2" applyFill="1" applyBorder="1" applyAlignment="1">
      <alignment horizontal="center"/>
    </xf>
    <xf numFmtId="172" fontId="2" fillId="0" borderId="0" xfId="2" applyNumberFormat="1" applyFill="1"/>
    <xf numFmtId="0" fontId="2" fillId="0" borderId="10" xfId="2" applyBorder="1" applyAlignment="1">
      <alignment horizontal="center"/>
    </xf>
    <xf numFmtId="3" fontId="2" fillId="0" borderId="29" xfId="2" applyNumberFormat="1" applyFont="1" applyBorder="1"/>
    <xf numFmtId="3" fontId="22" fillId="11" borderId="29" xfId="2" applyNumberFormat="1" applyFont="1" applyFill="1" applyBorder="1"/>
    <xf numFmtId="3" fontId="35" fillId="0" borderId="29" xfId="2" applyNumberFormat="1" applyFont="1" applyBorder="1"/>
    <xf numFmtId="3" fontId="17" fillId="0" borderId="13" xfId="2" applyNumberFormat="1" applyFont="1" applyBorder="1"/>
    <xf numFmtId="3" fontId="20" fillId="7" borderId="0" xfId="2" applyNumberFormat="1" applyFont="1" applyFill="1" applyBorder="1"/>
    <xf numFmtId="3" fontId="2" fillId="0" borderId="0" xfId="2" applyNumberFormat="1" applyFill="1"/>
    <xf numFmtId="3" fontId="2" fillId="0" borderId="34" xfId="2" applyNumberFormat="1" applyFont="1" applyBorder="1"/>
    <xf numFmtId="3" fontId="2" fillId="0" borderId="35" xfId="2" applyNumberFormat="1" applyBorder="1"/>
    <xf numFmtId="4" fontId="17" fillId="5" borderId="14" xfId="2" applyNumberFormat="1" applyFont="1" applyFill="1" applyBorder="1"/>
    <xf numFmtId="4" fontId="2" fillId="0" borderId="0" xfId="2" applyNumberFormat="1"/>
    <xf numFmtId="1" fontId="2" fillId="0" borderId="35" xfId="2" applyNumberFormat="1" applyBorder="1"/>
    <xf numFmtId="3" fontId="17" fillId="0" borderId="13" xfId="2" applyNumberFormat="1" applyFont="1" applyFill="1" applyBorder="1"/>
    <xf numFmtId="3" fontId="2" fillId="0" borderId="35" xfId="2" applyNumberFormat="1" applyFill="1" applyBorder="1"/>
    <xf numFmtId="3" fontId="17" fillId="5" borderId="14" xfId="2" applyNumberFormat="1" applyFont="1" applyFill="1" applyBorder="1"/>
    <xf numFmtId="4" fontId="2" fillId="0" borderId="0" xfId="2" applyNumberFormat="1" applyFill="1"/>
    <xf numFmtId="3" fontId="26" fillId="0" borderId="0" xfId="2" applyNumberFormat="1" applyFont="1" applyFill="1" applyAlignment="1">
      <alignment horizontal="left"/>
    </xf>
    <xf numFmtId="0" fontId="2" fillId="0" borderId="35" xfId="2" applyBorder="1"/>
    <xf numFmtId="3" fontId="20" fillId="0" borderId="29" xfId="2" applyNumberFormat="1" applyFont="1" applyFill="1" applyBorder="1"/>
    <xf numFmtId="3" fontId="20" fillId="0" borderId="0" xfId="2" applyNumberFormat="1" applyFont="1" applyFill="1" applyBorder="1"/>
    <xf numFmtId="3" fontId="36" fillId="0" borderId="34" xfId="2" applyNumberFormat="1" applyFont="1" applyBorder="1"/>
    <xf numFmtId="3" fontId="36" fillId="0" borderId="29" xfId="2" applyNumberFormat="1" applyFont="1" applyBorder="1"/>
    <xf numFmtId="3" fontId="36" fillId="16" borderId="34" xfId="2" applyNumberFormat="1" applyFont="1" applyFill="1" applyBorder="1"/>
    <xf numFmtId="3" fontId="36" fillId="16" borderId="29" xfId="2" applyNumberFormat="1" applyFont="1" applyFill="1" applyBorder="1"/>
    <xf numFmtId="3" fontId="2" fillId="16" borderId="29" xfId="2" applyNumberFormat="1" applyFill="1" applyBorder="1"/>
    <xf numFmtId="0" fontId="35" fillId="0" borderId="29" xfId="2" applyFont="1" applyBorder="1"/>
    <xf numFmtId="3" fontId="20" fillId="0" borderId="29" xfId="2" applyNumberFormat="1" applyFont="1" applyBorder="1"/>
    <xf numFmtId="3" fontId="20" fillId="0" borderId="0" xfId="2" applyNumberFormat="1" applyFont="1" applyBorder="1"/>
    <xf numFmtId="164" fontId="17" fillId="0" borderId="0" xfId="2" applyNumberFormat="1" applyFont="1"/>
    <xf numFmtId="3" fontId="2" fillId="11" borderId="29" xfId="2" applyNumberFormat="1" applyFill="1" applyBorder="1"/>
    <xf numFmtId="3" fontId="17" fillId="0" borderId="0" xfId="2" applyNumberFormat="1" applyFont="1" applyBorder="1"/>
    <xf numFmtId="0" fontId="2" fillId="0" borderId="34" xfId="2" applyBorder="1"/>
    <xf numFmtId="3" fontId="44" fillId="0" borderId="0" xfId="2" applyNumberFormat="1" applyFont="1"/>
    <xf numFmtId="3" fontId="33" fillId="0" borderId="0" xfId="2" applyNumberFormat="1" applyFont="1" applyAlignment="1">
      <alignment horizontal="right"/>
    </xf>
    <xf numFmtId="3" fontId="2" fillId="0" borderId="37" xfId="2" applyNumberFormat="1" applyBorder="1"/>
    <xf numFmtId="3" fontId="2" fillId="0" borderId="36" xfId="2" applyNumberFormat="1" applyBorder="1"/>
    <xf numFmtId="3" fontId="2" fillId="0" borderId="55" xfId="2" applyNumberFormat="1" applyBorder="1"/>
    <xf numFmtId="3" fontId="17" fillId="5" borderId="26" xfId="2" applyNumberFormat="1" applyFont="1" applyFill="1" applyBorder="1"/>
    <xf numFmtId="2" fontId="2" fillId="0" borderId="0" xfId="2" applyNumberFormat="1" applyFont="1"/>
    <xf numFmtId="166" fontId="45" fillId="0" borderId="0" xfId="2" applyNumberFormat="1" applyFont="1" applyAlignment="1">
      <alignment horizontal="right"/>
    </xf>
    <xf numFmtId="0" fontId="2" fillId="0" borderId="0" xfId="2" applyFont="1"/>
    <xf numFmtId="164" fontId="23" fillId="0" borderId="0" xfId="2" applyNumberFormat="1" applyFont="1" applyAlignment="1">
      <alignment horizontal="right"/>
    </xf>
    <xf numFmtId="1" fontId="45" fillId="0" borderId="0" xfId="2" applyNumberFormat="1" applyFont="1" applyAlignment="1">
      <alignment horizontal="right"/>
    </xf>
    <xf numFmtId="164" fontId="45" fillId="0" borderId="0" xfId="2" applyNumberFormat="1" applyFont="1" applyAlignment="1">
      <alignment horizontal="right"/>
    </xf>
    <xf numFmtId="0" fontId="2" fillId="0" borderId="0" xfId="2" applyFont="1" applyAlignment="1">
      <alignment horizontal="left"/>
    </xf>
    <xf numFmtId="169" fontId="2" fillId="0" borderId="0" xfId="2" applyNumberFormat="1" applyFont="1"/>
    <xf numFmtId="0" fontId="24" fillId="0" borderId="0" xfId="2" applyFont="1"/>
    <xf numFmtId="169" fontId="2" fillId="0" borderId="0" xfId="2" applyNumberFormat="1" applyBorder="1" applyAlignment="1">
      <alignment horizontal="left"/>
    </xf>
    <xf numFmtId="165" fontId="2" fillId="0" borderId="0" xfId="2" applyNumberFormat="1" applyBorder="1"/>
    <xf numFmtId="169" fontId="2" fillId="0" borderId="0" xfId="2" applyNumberFormat="1" applyBorder="1"/>
    <xf numFmtId="3" fontId="2" fillId="0" borderId="0" xfId="2" applyNumberFormat="1" applyBorder="1" applyAlignment="1">
      <alignment horizontal="left"/>
    </xf>
    <xf numFmtId="0" fontId="17" fillId="0" borderId="0" xfId="2" applyFont="1" applyFill="1" applyBorder="1"/>
    <xf numFmtId="3" fontId="46" fillId="0" borderId="0" xfId="2" applyNumberFormat="1" applyFont="1"/>
    <xf numFmtId="3" fontId="47" fillId="0" borderId="0" xfId="2" applyNumberFormat="1" applyFont="1"/>
    <xf numFmtId="171" fontId="20" fillId="0" borderId="42" xfId="2" applyNumberFormat="1" applyFont="1" applyBorder="1"/>
    <xf numFmtId="171" fontId="2" fillId="0" borderId="42" xfId="2" applyNumberFormat="1" applyBorder="1"/>
    <xf numFmtId="171" fontId="20" fillId="21" borderId="42" xfId="2" applyNumberFormat="1" applyFont="1" applyFill="1" applyBorder="1"/>
    <xf numFmtId="3" fontId="20" fillId="0" borderId="42" xfId="2" applyNumberFormat="1" applyFont="1" applyBorder="1"/>
    <xf numFmtId="3" fontId="17" fillId="14" borderId="0" xfId="2" applyNumberFormat="1" applyFont="1" applyFill="1"/>
    <xf numFmtId="0" fontId="20" fillId="0" borderId="0" xfId="2" applyFont="1" applyAlignment="1">
      <alignment wrapText="1"/>
    </xf>
    <xf numFmtId="0" fontId="2" fillId="0" borderId="0" xfId="2" applyAlignment="1">
      <alignment wrapText="1"/>
    </xf>
    <xf numFmtId="0" fontId="2" fillId="0" borderId="29" xfId="2" applyFont="1" applyBorder="1"/>
    <xf numFmtId="170" fontId="17" fillId="0" borderId="0" xfId="2" applyNumberFormat="1" applyFont="1"/>
    <xf numFmtId="0" fontId="17" fillId="23" borderId="22" xfId="2" applyFont="1" applyFill="1" applyBorder="1"/>
    <xf numFmtId="0" fontId="17" fillId="4" borderId="22" xfId="2" applyFont="1" applyFill="1" applyBorder="1"/>
    <xf numFmtId="0" fontId="17" fillId="6" borderId="51" xfId="2" applyFont="1" applyFill="1" applyBorder="1"/>
    <xf numFmtId="3" fontId="17" fillId="0" borderId="3" xfId="2" applyNumberFormat="1" applyFont="1" applyBorder="1"/>
    <xf numFmtId="3" fontId="17" fillId="0" borderId="2" xfId="2" applyNumberFormat="1" applyFont="1" applyBorder="1"/>
    <xf numFmtId="3" fontId="17" fillId="0" borderId="19" xfId="2" applyNumberFormat="1" applyFont="1" applyBorder="1"/>
    <xf numFmtId="0" fontId="2" fillId="0" borderId="5" xfId="2" applyBorder="1"/>
    <xf numFmtId="0" fontId="2" fillId="0" borderId="39" xfId="2" applyBorder="1" applyAlignment="1">
      <alignment horizontal="center" wrapText="1"/>
    </xf>
    <xf numFmtId="0" fontId="17" fillId="23" borderId="56" xfId="2" applyFont="1" applyFill="1" applyBorder="1" applyAlignment="1">
      <alignment wrapText="1"/>
    </xf>
    <xf numFmtId="0" fontId="2" fillId="0" borderId="40" xfId="2" applyBorder="1" applyAlignment="1">
      <alignment horizontal="center" wrapText="1"/>
    </xf>
    <xf numFmtId="0" fontId="17" fillId="5" borderId="12" xfId="2" applyFont="1" applyFill="1" applyBorder="1" applyAlignment="1">
      <alignment horizontal="center" wrapText="1"/>
    </xf>
    <xf numFmtId="0" fontId="17" fillId="6" borderId="39" xfId="2" applyFont="1" applyFill="1" applyBorder="1" applyAlignment="1">
      <alignment horizontal="center" wrapText="1"/>
    </xf>
    <xf numFmtId="0" fontId="2" fillId="6" borderId="40" xfId="2" applyFont="1" applyFill="1" applyBorder="1" applyAlignment="1">
      <alignment horizontal="center" wrapText="1"/>
    </xf>
    <xf numFmtId="0" fontId="2" fillId="0" borderId="53" xfId="2" applyBorder="1" applyAlignment="1">
      <alignment horizontal="center" wrapText="1"/>
    </xf>
    <xf numFmtId="0" fontId="2" fillId="0" borderId="0" xfId="2" applyBorder="1" applyAlignment="1">
      <alignment horizontal="center" wrapText="1"/>
    </xf>
    <xf numFmtId="0" fontId="2" fillId="0" borderId="11" xfId="2" applyBorder="1" applyAlignment="1">
      <alignment horizontal="center" wrapText="1"/>
    </xf>
    <xf numFmtId="0" fontId="17" fillId="24" borderId="12" xfId="2" applyFont="1" applyFill="1" applyBorder="1" applyAlignment="1">
      <alignment horizontal="center" wrapText="1"/>
    </xf>
    <xf numFmtId="0" fontId="19" fillId="0" borderId="58" xfId="2" applyFont="1" applyBorder="1" applyAlignment="1">
      <alignment horizontal="center" wrapText="1"/>
    </xf>
    <xf numFmtId="0" fontId="19" fillId="0" borderId="56" xfId="2" applyFont="1" applyBorder="1" applyAlignment="1">
      <alignment horizontal="center" wrapText="1"/>
    </xf>
    <xf numFmtId="3" fontId="2" fillId="6" borderId="29" xfId="2" applyNumberFormat="1" applyFont="1" applyFill="1" applyBorder="1"/>
    <xf numFmtId="164" fontId="2" fillId="0" borderId="15" xfId="2" applyNumberFormat="1" applyFont="1" applyBorder="1"/>
    <xf numFmtId="3" fontId="2" fillId="0" borderId="34" xfId="2" applyNumberFormat="1" applyBorder="1"/>
    <xf numFmtId="173" fontId="2" fillId="6" borderId="29" xfId="2" applyNumberFormat="1" applyFont="1" applyFill="1" applyBorder="1"/>
    <xf numFmtId="3" fontId="19" fillId="0" borderId="29" xfId="2" applyNumberFormat="1" applyFont="1" applyBorder="1"/>
    <xf numFmtId="164" fontId="25" fillId="0" borderId="29" xfId="2" applyNumberFormat="1" applyFont="1" applyBorder="1"/>
    <xf numFmtId="167" fontId="17" fillId="0" borderId="29" xfId="2" applyNumberFormat="1" applyFont="1" applyBorder="1"/>
    <xf numFmtId="167" fontId="17" fillId="0" borderId="0" xfId="2" applyNumberFormat="1" applyFont="1" applyBorder="1"/>
    <xf numFmtId="167" fontId="17" fillId="0" borderId="34" xfId="2" applyNumberFormat="1" applyFont="1" applyBorder="1"/>
    <xf numFmtId="167" fontId="17" fillId="0" borderId="30" xfId="2" applyNumberFormat="1" applyFont="1" applyBorder="1"/>
    <xf numFmtId="174" fontId="17" fillId="24" borderId="14" xfId="2" applyNumberFormat="1" applyFont="1" applyFill="1" applyBorder="1"/>
    <xf numFmtId="0" fontId="19" fillId="0" borderId="0" xfId="2" applyFont="1" applyBorder="1"/>
    <xf numFmtId="0" fontId="19" fillId="0" borderId="33" xfId="2" applyFont="1" applyBorder="1"/>
    <xf numFmtId="164" fontId="48" fillId="0" borderId="29" xfId="2" applyNumberFormat="1" applyFont="1" applyBorder="1"/>
    <xf numFmtId="164" fontId="48" fillId="16" borderId="29" xfId="2" applyNumberFormat="1" applyFont="1" applyFill="1" applyBorder="1"/>
    <xf numFmtId="3" fontId="17" fillId="6" borderId="29" xfId="2" applyNumberFormat="1" applyFont="1" applyFill="1" applyBorder="1"/>
    <xf numFmtId="164" fontId="17" fillId="0" borderId="15" xfId="2" applyNumberFormat="1" applyFont="1" applyBorder="1"/>
    <xf numFmtId="173" fontId="17" fillId="6" borderId="29" xfId="2" applyNumberFormat="1" applyFont="1" applyFill="1" applyBorder="1"/>
    <xf numFmtId="164" fontId="18" fillId="0" borderId="29" xfId="2" applyNumberFormat="1" applyFont="1" applyBorder="1"/>
    <xf numFmtId="0" fontId="17" fillId="0" borderId="35" xfId="2" applyFont="1" applyBorder="1"/>
    <xf numFmtId="167" fontId="17" fillId="0" borderId="37" xfId="2" applyNumberFormat="1" applyFont="1" applyBorder="1"/>
    <xf numFmtId="0" fontId="2" fillId="0" borderId="35" xfId="2" applyFill="1" applyBorder="1"/>
    <xf numFmtId="1" fontId="2" fillId="0" borderId="34" xfId="2" applyNumberFormat="1" applyBorder="1"/>
    <xf numFmtId="3" fontId="17" fillId="6" borderId="34" xfId="2" applyNumberFormat="1" applyFont="1" applyFill="1" applyBorder="1"/>
    <xf numFmtId="0" fontId="2" fillId="6" borderId="29" xfId="2" applyFont="1" applyFill="1" applyBorder="1"/>
    <xf numFmtId="0" fontId="19" fillId="0" borderId="29" xfId="2" applyFont="1" applyBorder="1"/>
    <xf numFmtId="165" fontId="18" fillId="0" borderId="29" xfId="2" applyNumberFormat="1" applyFont="1" applyBorder="1"/>
    <xf numFmtId="167" fontId="17" fillId="24" borderId="3" xfId="2" applyNumberFormat="1" applyFont="1" applyFill="1" applyBorder="1"/>
    <xf numFmtId="4" fontId="35" fillId="0" borderId="15" xfId="2" applyNumberFormat="1" applyFont="1" applyBorder="1"/>
    <xf numFmtId="3" fontId="2" fillId="0" borderId="48" xfId="2" applyNumberFormat="1" applyBorder="1"/>
    <xf numFmtId="4" fontId="35" fillId="0" borderId="33" xfId="2" applyNumberFormat="1" applyFont="1" applyBorder="1"/>
    <xf numFmtId="1" fontId="2" fillId="0" borderId="41" xfId="2" applyNumberFormat="1" applyBorder="1"/>
    <xf numFmtId="0" fontId="2" fillId="0" borderId="42" xfId="2" applyBorder="1"/>
    <xf numFmtId="3" fontId="2" fillId="0" borderId="59" xfId="2" applyNumberFormat="1" applyBorder="1"/>
    <xf numFmtId="4" fontId="17" fillId="5" borderId="17" xfId="2" applyNumberFormat="1" applyFont="1" applyFill="1" applyBorder="1"/>
    <xf numFmtId="3" fontId="17" fillId="6" borderId="41" xfId="2" applyNumberFormat="1" applyFont="1" applyFill="1" applyBorder="1"/>
    <xf numFmtId="0" fontId="2" fillId="6" borderId="42" xfId="2" applyFont="1" applyFill="1" applyBorder="1"/>
    <xf numFmtId="3" fontId="2" fillId="0" borderId="2" xfId="2" applyNumberFormat="1" applyBorder="1"/>
    <xf numFmtId="3" fontId="2" fillId="0" borderId="60" xfId="2" applyNumberFormat="1" applyBorder="1"/>
    <xf numFmtId="0" fontId="2" fillId="0" borderId="37" xfId="2" applyBorder="1"/>
    <xf numFmtId="0" fontId="2" fillId="0" borderId="36" xfId="2" applyBorder="1"/>
    <xf numFmtId="1" fontId="2" fillId="0" borderId="55" xfId="2" applyNumberFormat="1" applyBorder="1"/>
    <xf numFmtId="3" fontId="17" fillId="6" borderId="37" xfId="2" applyNumberFormat="1" applyFont="1" applyFill="1" applyBorder="1"/>
    <xf numFmtId="0" fontId="2" fillId="6" borderId="36" xfId="2" applyFont="1" applyFill="1" applyBorder="1"/>
    <xf numFmtId="0" fontId="19" fillId="0" borderId="1" xfId="2" applyFont="1" applyBorder="1"/>
    <xf numFmtId="0" fontId="19" fillId="0" borderId="60" xfId="2" applyFont="1" applyBorder="1"/>
    <xf numFmtId="2" fontId="2" fillId="0" borderId="0" xfId="2" applyNumberFormat="1"/>
    <xf numFmtId="3" fontId="23" fillId="21" borderId="42" xfId="2" applyNumberFormat="1" applyFont="1" applyFill="1" applyBorder="1" applyAlignment="1">
      <alignment horizontal="center"/>
    </xf>
    <xf numFmtId="0" fontId="0" fillId="21" borderId="45" xfId="0" applyFill="1" applyBorder="1" applyAlignment="1">
      <alignment horizontal="center"/>
    </xf>
    <xf numFmtId="3" fontId="2" fillId="8" borderId="31" xfId="2" applyNumberFormat="1" applyFill="1" applyBorder="1"/>
    <xf numFmtId="0" fontId="21" fillId="7" borderId="19" xfId="2" applyFont="1" applyFill="1" applyBorder="1" applyAlignment="1">
      <alignment horizontal="center" wrapText="1"/>
    </xf>
    <xf numFmtId="3" fontId="2" fillId="0" borderId="0" xfId="2" applyNumberFormat="1" applyFill="1" applyBorder="1" applyAlignment="1">
      <alignment horizontal="center"/>
    </xf>
    <xf numFmtId="3" fontId="21" fillId="7" borderId="19" xfId="2" applyNumberFormat="1" applyFont="1" applyFill="1" applyBorder="1" applyAlignment="1">
      <alignment horizontal="center"/>
    </xf>
    <xf numFmtId="4" fontId="20" fillId="7" borderId="14" xfId="2" applyNumberFormat="1" applyFont="1" applyFill="1" applyBorder="1"/>
    <xf numFmtId="3" fontId="26" fillId="0" borderId="0" xfId="2" applyNumberFormat="1" applyFont="1" applyFill="1" applyAlignment="1">
      <alignment horizontal="right"/>
    </xf>
    <xf numFmtId="4" fontId="2" fillId="0" borderId="35" xfId="2" applyNumberFormat="1" applyBorder="1"/>
    <xf numFmtId="3" fontId="45" fillId="0" borderId="0" xfId="2" applyNumberFormat="1" applyFont="1" applyAlignment="1">
      <alignment horizontal="right" wrapText="1"/>
    </xf>
    <xf numFmtId="4" fontId="2" fillId="0" borderId="34" xfId="2" applyNumberFormat="1" applyBorder="1"/>
    <xf numFmtId="170" fontId="17" fillId="6" borderId="29" xfId="2" applyNumberFormat="1" applyFont="1" applyFill="1" applyBorder="1"/>
    <xf numFmtId="3" fontId="5" fillId="0" borderId="0" xfId="0" applyNumberFormat="1" applyFont="1" applyFill="1" applyBorder="1" applyAlignment="1">
      <alignment horizontal="center"/>
    </xf>
    <xf numFmtId="3" fontId="51" fillId="0" borderId="0" xfId="0" applyNumberFormat="1" applyFont="1" applyFill="1" applyBorder="1" applyAlignment="1">
      <alignment horizontal="center" vertical="center" wrapText="1"/>
    </xf>
    <xf numFmtId="3" fontId="52" fillId="0" borderId="23" xfId="0" applyNumberFormat="1" applyFont="1" applyFill="1" applyBorder="1" applyAlignment="1">
      <alignment horizontal="center"/>
    </xf>
    <xf numFmtId="3" fontId="5" fillId="0" borderId="29" xfId="0" applyNumberFormat="1" applyFont="1" applyFill="1" applyBorder="1" applyAlignment="1">
      <alignment horizontal="center"/>
    </xf>
    <xf numFmtId="0" fontId="49" fillId="27" borderId="0" xfId="6" applyFont="1" applyFill="1" applyAlignment="1">
      <alignment horizontal="center"/>
    </xf>
    <xf numFmtId="0" fontId="0" fillId="27" borderId="0" xfId="0" applyFill="1" applyAlignment="1">
      <alignment horizontal="center" wrapText="1"/>
    </xf>
    <xf numFmtId="170" fontId="5" fillId="0" borderId="29" xfId="0" applyNumberFormat="1" applyFont="1" applyFill="1" applyBorder="1" applyAlignment="1">
      <alignment horizontal="center"/>
    </xf>
    <xf numFmtId="3" fontId="8" fillId="0" borderId="0" xfId="0" applyNumberFormat="1" applyFont="1" applyFill="1" applyBorder="1"/>
    <xf numFmtId="3" fontId="5" fillId="0" borderId="0" xfId="0" applyNumberFormat="1" applyFont="1" applyFill="1" applyBorder="1"/>
    <xf numFmtId="3" fontId="5" fillId="28" borderId="0" xfId="0" applyNumberFormat="1" applyFont="1" applyFill="1" applyBorder="1"/>
    <xf numFmtId="3" fontId="5" fillId="29" borderId="1" xfId="0" applyNumberFormat="1" applyFont="1" applyFill="1" applyBorder="1" applyAlignment="1">
      <alignment horizontal="center"/>
    </xf>
    <xf numFmtId="3" fontId="5" fillId="28" borderId="0" xfId="0" applyNumberFormat="1" applyFont="1" applyFill="1" applyBorder="1" applyAlignment="1">
      <alignment horizontal="center"/>
    </xf>
    <xf numFmtId="3" fontId="5" fillId="30" borderId="0" xfId="0" applyNumberFormat="1" applyFont="1" applyFill="1" applyBorder="1"/>
    <xf numFmtId="170" fontId="5" fillId="0" borderId="0" xfId="0" applyNumberFormat="1" applyFont="1" applyFill="1" applyBorder="1"/>
    <xf numFmtId="3" fontId="4" fillId="0" borderId="0" xfId="0" applyNumberFormat="1" applyFont="1" applyFill="1" applyBorder="1" applyAlignment="1">
      <alignment horizontal="center" vertical="center" wrapText="1"/>
    </xf>
    <xf numFmtId="3" fontId="57" fillId="0" borderId="0" xfId="0" applyNumberFormat="1" applyFont="1" applyFill="1" applyBorder="1" applyAlignment="1">
      <alignment horizontal="center" vertical="center" wrapText="1"/>
    </xf>
    <xf numFmtId="4" fontId="4" fillId="0" borderId="0" xfId="0" applyNumberFormat="1" applyFont="1" applyFill="1" applyBorder="1" applyAlignment="1">
      <alignment horizontal="center" vertical="center" wrapText="1"/>
    </xf>
    <xf numFmtId="3" fontId="10" fillId="4" borderId="2" xfId="0" applyNumberFormat="1" applyFont="1" applyFill="1" applyBorder="1" applyAlignment="1">
      <alignment horizontal="center" vertical="center" wrapText="1"/>
    </xf>
    <xf numFmtId="3" fontId="4" fillId="0" borderId="63" xfId="0" applyNumberFormat="1" applyFont="1" applyFill="1" applyBorder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center" vertical="center" wrapText="1"/>
    </xf>
    <xf numFmtId="3" fontId="4" fillId="32" borderId="2" xfId="0" applyNumberFormat="1" applyFont="1" applyFill="1" applyBorder="1" applyAlignment="1">
      <alignment horizontal="center" vertical="center" wrapText="1"/>
    </xf>
    <xf numFmtId="3" fontId="4" fillId="0" borderId="64" xfId="0" applyNumberFormat="1" applyFont="1" applyFill="1" applyBorder="1" applyAlignment="1">
      <alignment horizontal="center" vertical="center" wrapText="1"/>
    </xf>
    <xf numFmtId="3" fontId="4" fillId="32" borderId="6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horizontal="center" vertical="center" wrapText="1"/>
    </xf>
    <xf numFmtId="3" fontId="4" fillId="0" borderId="60" xfId="0" applyNumberFormat="1" applyFont="1" applyFill="1" applyBorder="1" applyAlignment="1">
      <alignment horizontal="center" vertical="center" wrapText="1"/>
    </xf>
    <xf numFmtId="3" fontId="4" fillId="11" borderId="65" xfId="0" applyNumberFormat="1" applyFont="1" applyFill="1" applyBorder="1" applyAlignment="1">
      <alignment horizontal="center" vertical="center" wrapText="1"/>
    </xf>
    <xf numFmtId="170" fontId="10" fillId="33" borderId="66" xfId="0" applyNumberFormat="1" applyFont="1" applyFill="1" applyBorder="1" applyAlignment="1">
      <alignment horizontal="center" vertical="center" wrapText="1"/>
    </xf>
    <xf numFmtId="3" fontId="4" fillId="11" borderId="66" xfId="0" applyNumberFormat="1" applyFont="1" applyFill="1" applyBorder="1" applyAlignment="1">
      <alignment horizontal="center" vertical="center" wrapText="1"/>
    </xf>
    <xf numFmtId="3" fontId="4" fillId="10" borderId="65" xfId="0" applyNumberFormat="1" applyFont="1" applyFill="1" applyBorder="1" applyAlignment="1">
      <alignment horizontal="center" vertical="center" wrapText="1"/>
    </xf>
    <xf numFmtId="3" fontId="4" fillId="25" borderId="6" xfId="0" applyNumberFormat="1" applyFont="1" applyFill="1" applyBorder="1" applyAlignment="1">
      <alignment horizontal="center" vertical="center" wrapText="1"/>
    </xf>
    <xf numFmtId="44" fontId="10" fillId="10" borderId="4" xfId="4" applyFont="1" applyFill="1" applyBorder="1" applyAlignment="1">
      <alignment horizontal="center" vertical="center" wrapText="1"/>
    </xf>
    <xf numFmtId="3" fontId="4" fillId="9" borderId="6" xfId="0" applyNumberFormat="1" applyFont="1" applyFill="1" applyBorder="1" applyAlignment="1">
      <alignment horizontal="center" vertical="center" wrapText="1"/>
    </xf>
    <xf numFmtId="3" fontId="10" fillId="34" borderId="4" xfId="0" applyNumberFormat="1" applyFont="1" applyFill="1" applyBorder="1" applyAlignment="1">
      <alignment horizontal="center" vertical="center" wrapText="1"/>
    </xf>
    <xf numFmtId="3" fontId="4" fillId="0" borderId="65" xfId="0" applyNumberFormat="1" applyFont="1" applyFill="1" applyBorder="1" applyAlignment="1">
      <alignment horizontal="center" vertical="center" wrapText="1"/>
    </xf>
    <xf numFmtId="170" fontId="4" fillId="0" borderId="67" xfId="0" applyNumberFormat="1" applyFont="1" applyFill="1" applyBorder="1" applyAlignment="1">
      <alignment horizontal="center" vertical="center" wrapText="1"/>
    </xf>
    <xf numFmtId="3" fontId="3" fillId="20" borderId="68" xfId="0" applyNumberFormat="1" applyFont="1" applyFill="1" applyBorder="1" applyAlignment="1">
      <alignment horizontal="center" vertical="center" wrapText="1"/>
    </xf>
    <xf numFmtId="3" fontId="3" fillId="20" borderId="63" xfId="0" applyNumberFormat="1" applyFont="1" applyFill="1" applyBorder="1" applyAlignment="1">
      <alignment horizontal="center" vertical="center" wrapText="1"/>
    </xf>
    <xf numFmtId="3" fontId="3" fillId="13" borderId="68" xfId="0" applyNumberFormat="1" applyFont="1" applyFill="1" applyBorder="1" applyAlignment="1">
      <alignment horizontal="center" vertical="center" wrapText="1"/>
    </xf>
    <xf numFmtId="3" fontId="3" fillId="13" borderId="63" xfId="0" applyNumberFormat="1" applyFont="1" applyFill="1" applyBorder="1" applyAlignment="1">
      <alignment horizontal="center" vertical="center" wrapText="1"/>
    </xf>
    <xf numFmtId="3" fontId="3" fillId="6" borderId="67" xfId="0" applyNumberFormat="1" applyFont="1" applyFill="1" applyBorder="1" applyAlignment="1">
      <alignment horizontal="center" vertical="center" wrapText="1"/>
    </xf>
    <xf numFmtId="3" fontId="4" fillId="0" borderId="6" xfId="0" applyNumberFormat="1" applyFont="1" applyFill="1" applyBorder="1" applyAlignment="1">
      <alignment horizontal="center" vertical="center" wrapText="1"/>
    </xf>
    <xf numFmtId="3" fontId="3" fillId="0" borderId="69" xfId="0" applyNumberFormat="1" applyFont="1" applyFill="1" applyBorder="1" applyAlignment="1">
      <alignment horizontal="center" vertical="center" wrapText="1"/>
    </xf>
    <xf numFmtId="3" fontId="3" fillId="35" borderId="63" xfId="0" applyNumberFormat="1" applyFont="1" applyFill="1" applyBorder="1" applyAlignment="1">
      <alignment horizontal="center" vertical="center" wrapText="1"/>
    </xf>
    <xf numFmtId="3" fontId="3" fillId="36" borderId="67" xfId="0" applyNumberFormat="1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/>
    </xf>
    <xf numFmtId="0" fontId="11" fillId="0" borderId="8" xfId="7">
      <alignment horizontal="left" indent="1"/>
    </xf>
    <xf numFmtId="3" fontId="10" fillId="38" borderId="8" xfId="8" applyNumberFormat="1" applyFont="1" applyFill="1" applyBorder="1"/>
    <xf numFmtId="3" fontId="5" fillId="39" borderId="70" xfId="0" applyNumberFormat="1" applyFont="1" applyFill="1" applyBorder="1"/>
    <xf numFmtId="4" fontId="5" fillId="0" borderId="49" xfId="0" applyNumberFormat="1" applyFont="1" applyFill="1" applyBorder="1"/>
    <xf numFmtId="3" fontId="5" fillId="9" borderId="23" xfId="0" applyNumberFormat="1" applyFont="1" applyFill="1" applyBorder="1"/>
    <xf numFmtId="3" fontId="5" fillId="39" borderId="7" xfId="0" applyNumberFormat="1" applyFont="1" applyFill="1" applyBorder="1"/>
    <xf numFmtId="4" fontId="5" fillId="0" borderId="70" xfId="0" applyNumberFormat="1" applyFont="1" applyFill="1" applyBorder="1"/>
    <xf numFmtId="4" fontId="5" fillId="0" borderId="40" xfId="0" applyNumberFormat="1" applyFont="1" applyFill="1" applyBorder="1"/>
    <xf numFmtId="4" fontId="5" fillId="17" borderId="70" xfId="0" applyNumberFormat="1" applyFont="1" applyFill="1" applyBorder="1"/>
    <xf numFmtId="4" fontId="5" fillId="39" borderId="70" xfId="0" applyNumberFormat="1" applyFont="1" applyFill="1" applyBorder="1"/>
    <xf numFmtId="3" fontId="5" fillId="9" borderId="21" xfId="0" applyNumberFormat="1" applyFont="1" applyFill="1" applyBorder="1"/>
    <xf numFmtId="43" fontId="5" fillId="17" borderId="70" xfId="0" applyNumberFormat="1" applyFont="1" applyFill="1" applyBorder="1"/>
    <xf numFmtId="170" fontId="5" fillId="4" borderId="8" xfId="0" applyNumberFormat="1" applyFont="1" applyFill="1" applyBorder="1"/>
    <xf numFmtId="3" fontId="5" fillId="0" borderId="70" xfId="0" applyNumberFormat="1" applyFont="1" applyFill="1" applyBorder="1"/>
    <xf numFmtId="3" fontId="5" fillId="0" borderId="12" xfId="0" applyNumberFormat="1" applyFont="1" applyFill="1" applyBorder="1"/>
    <xf numFmtId="3" fontId="5" fillId="0" borderId="8" xfId="0" applyNumberFormat="1" applyFont="1" applyFill="1" applyBorder="1"/>
    <xf numFmtId="3" fontId="10" fillId="4" borderId="8" xfId="0" applyNumberFormat="1" applyFont="1" applyFill="1" applyBorder="1"/>
    <xf numFmtId="167" fontId="5" fillId="0" borderId="70" xfId="0" applyNumberFormat="1" applyFont="1" applyFill="1" applyBorder="1"/>
    <xf numFmtId="170" fontId="5" fillId="0" borderId="9" xfId="0" applyNumberFormat="1" applyFont="1" applyFill="1" applyBorder="1"/>
    <xf numFmtId="4" fontId="5" fillId="0" borderId="23" xfId="0" applyNumberFormat="1" applyFont="1" applyFill="1" applyBorder="1"/>
    <xf numFmtId="4" fontId="5" fillId="0" borderId="10" xfId="0" applyNumberFormat="1" applyFont="1" applyFill="1" applyBorder="1"/>
    <xf numFmtId="170" fontId="5" fillId="40" borderId="9" xfId="0" applyNumberFormat="1" applyFont="1" applyFill="1" applyBorder="1"/>
    <xf numFmtId="170" fontId="5" fillId="0" borderId="7" xfId="0" applyNumberFormat="1" applyFont="1" applyFill="1" applyBorder="1"/>
    <xf numFmtId="9" fontId="5" fillId="0" borderId="10" xfId="5" applyFont="1" applyFill="1" applyBorder="1"/>
    <xf numFmtId="0" fontId="5" fillId="0" borderId="0" xfId="0" applyFont="1" applyFill="1" applyBorder="1"/>
    <xf numFmtId="0" fontId="7" fillId="0" borderId="13" xfId="0" applyFont="1" applyBorder="1" applyAlignment="1">
      <alignment horizontal="center"/>
    </xf>
    <xf numFmtId="4" fontId="5" fillId="0" borderId="29" xfId="0" applyNumberFormat="1" applyFont="1" applyFill="1" applyBorder="1"/>
    <xf numFmtId="170" fontId="5" fillId="0" borderId="13" xfId="0" applyNumberFormat="1" applyFont="1" applyFill="1" applyBorder="1"/>
    <xf numFmtId="9" fontId="5" fillId="0" borderId="35" xfId="5" applyFont="1" applyFill="1" applyBorder="1"/>
    <xf numFmtId="4" fontId="5" fillId="16" borderId="70" xfId="0" applyNumberFormat="1" applyFont="1" applyFill="1" applyBorder="1"/>
    <xf numFmtId="0" fontId="7" fillId="0" borderId="13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top"/>
    </xf>
    <xf numFmtId="0" fontId="11" fillId="0" borderId="3" xfId="7" applyBorder="1">
      <alignment horizontal="left" indent="1"/>
    </xf>
    <xf numFmtId="4" fontId="5" fillId="0" borderId="42" xfId="0" applyNumberFormat="1" applyFont="1" applyFill="1" applyBorder="1"/>
    <xf numFmtId="3" fontId="5" fillId="39" borderId="32" xfId="0" applyNumberFormat="1" applyFont="1" applyFill="1" applyBorder="1"/>
    <xf numFmtId="4" fontId="5" fillId="0" borderId="45" xfId="0" applyNumberFormat="1" applyFont="1" applyFill="1" applyBorder="1"/>
    <xf numFmtId="3" fontId="5" fillId="9" borderId="1" xfId="0" applyNumberFormat="1" applyFont="1" applyFill="1" applyBorder="1"/>
    <xf numFmtId="4" fontId="5" fillId="39" borderId="66" xfId="0" applyNumberFormat="1" applyFont="1" applyFill="1" applyBorder="1"/>
    <xf numFmtId="3" fontId="5" fillId="9" borderId="60" xfId="0" applyNumberFormat="1" applyFont="1" applyFill="1" applyBorder="1"/>
    <xf numFmtId="167" fontId="5" fillId="0" borderId="66" xfId="0" applyNumberFormat="1" applyFont="1" applyFill="1" applyBorder="1"/>
    <xf numFmtId="4" fontId="5" fillId="0" borderId="36" xfId="0" applyNumberFormat="1" applyFont="1" applyFill="1" applyBorder="1"/>
    <xf numFmtId="170" fontId="5" fillId="0" borderId="25" xfId="0" applyNumberFormat="1" applyFont="1" applyFill="1" applyBorder="1"/>
    <xf numFmtId="9" fontId="5" fillId="0" borderId="55" xfId="5" applyFont="1" applyFill="1" applyBorder="1"/>
    <xf numFmtId="170" fontId="5" fillId="40" borderId="27" xfId="0" applyNumberFormat="1" applyFont="1" applyFill="1" applyBorder="1"/>
    <xf numFmtId="170" fontId="5" fillId="0" borderId="27" xfId="0" applyNumberFormat="1" applyFont="1" applyFill="1" applyBorder="1"/>
    <xf numFmtId="3" fontId="5" fillId="0" borderId="2" xfId="0" applyNumberFormat="1" applyFont="1" applyFill="1" applyBorder="1"/>
    <xf numFmtId="3" fontId="61" fillId="42" borderId="4" xfId="9" applyNumberFormat="1" applyFont="1" applyFill="1" applyBorder="1" applyAlignment="1">
      <alignment vertical="center"/>
    </xf>
    <xf numFmtId="3" fontId="10" fillId="0" borderId="65" xfId="0" applyNumberFormat="1" applyFont="1" applyFill="1" applyBorder="1"/>
    <xf numFmtId="4" fontId="10" fillId="0" borderId="63" xfId="0" applyNumberFormat="1" applyFont="1" applyFill="1" applyBorder="1"/>
    <xf numFmtId="3" fontId="10" fillId="0" borderId="69" xfId="0" applyNumberFormat="1" applyFont="1" applyFill="1" applyBorder="1"/>
    <xf numFmtId="3" fontId="10" fillId="6" borderId="65" xfId="0" applyNumberFormat="1" applyFont="1" applyFill="1" applyBorder="1"/>
    <xf numFmtId="4" fontId="5" fillId="0" borderId="63" xfId="0" applyNumberFormat="1" applyFont="1" applyFill="1" applyBorder="1"/>
    <xf numFmtId="3" fontId="5" fillId="0" borderId="69" xfId="0" applyNumberFormat="1" applyFont="1" applyFill="1" applyBorder="1"/>
    <xf numFmtId="170" fontId="5" fillId="0" borderId="63" xfId="0" applyNumberFormat="1" applyFont="1" applyFill="1" applyBorder="1"/>
    <xf numFmtId="4" fontId="10" fillId="0" borderId="65" xfId="0" applyNumberFormat="1" applyFont="1" applyFill="1" applyBorder="1"/>
    <xf numFmtId="3" fontId="10" fillId="0" borderId="67" xfId="0" applyNumberFormat="1" applyFont="1" applyFill="1" applyBorder="1"/>
    <xf numFmtId="3" fontId="5" fillId="0" borderId="65" xfId="0" applyNumberFormat="1" applyFont="1" applyFill="1" applyBorder="1"/>
    <xf numFmtId="3" fontId="10" fillId="0" borderId="38" xfId="0" applyNumberFormat="1" applyFont="1" applyFill="1" applyBorder="1"/>
    <xf numFmtId="175" fontId="5" fillId="39" borderId="65" xfId="0" applyNumberFormat="1" applyFont="1" applyFill="1" applyBorder="1"/>
    <xf numFmtId="3" fontId="10" fillId="0" borderId="5" xfId="0" applyNumberFormat="1" applyFont="1" applyFill="1" applyBorder="1"/>
    <xf numFmtId="170" fontId="5" fillId="0" borderId="4" xfId="0" applyNumberFormat="1" applyFont="1" applyFill="1" applyBorder="1"/>
    <xf numFmtId="3" fontId="10" fillId="43" borderId="4" xfId="0" applyNumberFormat="1" applyFont="1" applyFill="1" applyBorder="1"/>
    <xf numFmtId="3" fontId="10" fillId="0" borderId="4" xfId="0" applyNumberFormat="1" applyFont="1" applyFill="1" applyBorder="1"/>
    <xf numFmtId="167" fontId="10" fillId="0" borderId="65" xfId="0" applyNumberFormat="1" applyFont="1" applyFill="1" applyBorder="1" applyAlignment="1"/>
    <xf numFmtId="170" fontId="10" fillId="0" borderId="38" xfId="0" applyNumberFormat="1" applyFont="1" applyFill="1" applyBorder="1"/>
    <xf numFmtId="4" fontId="5" fillId="0" borderId="68" xfId="0" applyNumberFormat="1" applyFont="1" applyFill="1" applyBorder="1"/>
    <xf numFmtId="4" fontId="5" fillId="0" borderId="69" xfId="0" applyNumberFormat="1" applyFont="1" applyFill="1" applyBorder="1"/>
    <xf numFmtId="4" fontId="5" fillId="0" borderId="67" xfId="0" applyNumberFormat="1" applyFont="1" applyFill="1" applyBorder="1"/>
    <xf numFmtId="3" fontId="62" fillId="0" borderId="0" xfId="0" applyNumberFormat="1" applyFont="1" applyFill="1" applyBorder="1"/>
    <xf numFmtId="170" fontId="5" fillId="40" borderId="0" xfId="0" applyNumberFormat="1" applyFont="1" applyFill="1" applyBorder="1"/>
    <xf numFmtId="3" fontId="5" fillId="0" borderId="0" xfId="0" applyNumberFormat="1" applyFont="1" applyFill="1" applyBorder="1" applyAlignment="1">
      <alignment horizontal="right"/>
    </xf>
    <xf numFmtId="3" fontId="62" fillId="0" borderId="0" xfId="0" applyNumberFormat="1" applyFont="1" applyFill="1" applyBorder="1" applyAlignment="1"/>
    <xf numFmtId="170" fontId="5" fillId="44" borderId="0" xfId="0" applyNumberFormat="1" applyFont="1" applyFill="1" applyBorder="1"/>
    <xf numFmtId="170" fontId="5" fillId="0" borderId="0" xfId="0" applyNumberFormat="1" applyFont="1" applyFill="1" applyBorder="1" applyAlignment="1">
      <alignment horizontal="right"/>
    </xf>
    <xf numFmtId="170" fontId="5" fillId="45" borderId="63" xfId="0" applyNumberFormat="1" applyFont="1" applyFill="1" applyBorder="1" applyAlignment="1">
      <alignment horizontal="right"/>
    </xf>
    <xf numFmtId="170" fontId="5" fillId="33" borderId="72" xfId="0" applyNumberFormat="1" applyFont="1" applyFill="1" applyBorder="1" applyAlignment="1">
      <alignment horizontal="right"/>
    </xf>
    <xf numFmtId="4" fontId="63" fillId="0" borderId="0" xfId="0" applyNumberFormat="1" applyFont="1" applyFill="1" applyBorder="1" applyAlignment="1">
      <alignment horizontal="center"/>
    </xf>
    <xf numFmtId="3" fontId="5" fillId="11" borderId="0" xfId="0" applyNumberFormat="1" applyFont="1" applyFill="1" applyBorder="1" applyAlignment="1">
      <alignment horizontal="center"/>
    </xf>
    <xf numFmtId="3" fontId="5" fillId="11" borderId="0" xfId="0" applyNumberFormat="1" applyFont="1" applyFill="1" applyBorder="1"/>
    <xf numFmtId="10" fontId="5" fillId="0" borderId="0" xfId="5" applyNumberFormat="1" applyFont="1" applyFill="1" applyBorder="1" applyAlignment="1">
      <alignment horizontal="center"/>
    </xf>
    <xf numFmtId="3" fontId="5" fillId="0" borderId="0" xfId="0" applyNumberFormat="1" applyFont="1" applyFill="1" applyBorder="1" applyAlignment="1"/>
    <xf numFmtId="10" fontId="5" fillId="0" borderId="0" xfId="5" applyNumberFormat="1" applyFont="1" applyFill="1" applyBorder="1" applyAlignment="1"/>
    <xf numFmtId="170" fontId="5" fillId="0" borderId="0" xfId="0" applyNumberFormat="1" applyFont="1" applyFill="1" applyBorder="1" applyAlignment="1"/>
    <xf numFmtId="3" fontId="63" fillId="0" borderId="0" xfId="0" applyNumberFormat="1" applyFont="1" applyFill="1" applyBorder="1" applyAlignment="1">
      <alignment horizontal="center"/>
    </xf>
    <xf numFmtId="3" fontId="10" fillId="0" borderId="39" xfId="0" applyNumberFormat="1" applyFont="1" applyFill="1" applyBorder="1" applyAlignment="1">
      <alignment wrapText="1"/>
    </xf>
    <xf numFmtId="3" fontId="10" fillId="45" borderId="40" xfId="0" applyNumberFormat="1" applyFont="1" applyFill="1" applyBorder="1"/>
    <xf numFmtId="3" fontId="63" fillId="0" borderId="40" xfId="0" applyNumberFormat="1" applyFont="1" applyFill="1" applyBorder="1" applyAlignment="1">
      <alignment horizontal="center"/>
    </xf>
    <xf numFmtId="3" fontId="10" fillId="12" borderId="40" xfId="0" applyNumberFormat="1" applyFont="1" applyFill="1" applyBorder="1"/>
    <xf numFmtId="167" fontId="5" fillId="0" borderId="56" xfId="0" applyNumberFormat="1" applyFont="1" applyFill="1" applyBorder="1"/>
    <xf numFmtId="0" fontId="64" fillId="0" borderId="0" xfId="0" applyFont="1" applyFill="1" applyBorder="1" applyAlignment="1">
      <alignment vertical="center"/>
    </xf>
    <xf numFmtId="4" fontId="5" fillId="0" borderId="0" xfId="0" applyNumberFormat="1" applyFont="1" applyFill="1" applyBorder="1" applyAlignment="1"/>
    <xf numFmtId="4" fontId="5" fillId="46" borderId="0" xfId="0" applyNumberFormat="1" applyFont="1" applyFill="1" applyBorder="1" applyAlignment="1">
      <alignment horizontal="center"/>
    </xf>
    <xf numFmtId="3" fontId="10" fillId="0" borderId="73" xfId="0" applyNumberFormat="1" applyFont="1" applyFill="1" applyBorder="1" applyAlignment="1">
      <alignment wrapText="1"/>
    </xf>
    <xf numFmtId="3" fontId="10" fillId="45" borderId="74" xfId="0" applyNumberFormat="1" applyFont="1" applyFill="1" applyBorder="1"/>
    <xf numFmtId="3" fontId="63" fillId="0" borderId="74" xfId="0" applyNumberFormat="1" applyFont="1" applyFill="1" applyBorder="1" applyAlignment="1">
      <alignment horizontal="center"/>
    </xf>
    <xf numFmtId="3" fontId="10" fillId="12" borderId="74" xfId="0" applyNumberFormat="1" applyFont="1" applyFill="1" applyBorder="1"/>
    <xf numFmtId="167" fontId="5" fillId="0" borderId="75" xfId="0" applyNumberFormat="1" applyFont="1" applyFill="1" applyBorder="1"/>
    <xf numFmtId="4" fontId="5" fillId="0" borderId="0" xfId="0" applyNumberFormat="1" applyFont="1" applyFill="1" applyBorder="1"/>
    <xf numFmtId="173" fontId="5" fillId="0" borderId="0" xfId="0" applyNumberFormat="1" applyFont="1" applyFill="1" applyBorder="1"/>
    <xf numFmtId="3" fontId="8" fillId="0" borderId="73" xfId="0" applyNumberFormat="1" applyFont="1" applyFill="1" applyBorder="1" applyAlignment="1">
      <alignment wrapText="1"/>
    </xf>
    <xf numFmtId="3" fontId="7" fillId="45" borderId="74" xfId="0" applyNumberFormat="1" applyFont="1" applyFill="1" applyBorder="1"/>
    <xf numFmtId="3" fontId="7" fillId="12" borderId="74" xfId="0" applyNumberFormat="1" applyFont="1" applyFill="1" applyBorder="1"/>
    <xf numFmtId="3" fontId="63" fillId="0" borderId="74" xfId="0" applyNumberFormat="1" applyFont="1" applyFill="1" applyBorder="1" applyAlignment="1">
      <alignment horizontal="left"/>
    </xf>
    <xf numFmtId="3" fontId="65" fillId="0" borderId="74" xfId="0" applyNumberFormat="1" applyFont="1" applyFill="1" applyBorder="1"/>
    <xf numFmtId="3" fontId="9" fillId="0" borderId="73" xfId="0" applyNumberFormat="1" applyFont="1" applyFill="1" applyBorder="1"/>
    <xf numFmtId="3" fontId="9" fillId="0" borderId="74" xfId="0" applyNumberFormat="1" applyFont="1" applyFill="1" applyBorder="1"/>
    <xf numFmtId="3" fontId="5" fillId="0" borderId="37" xfId="0" applyNumberFormat="1" applyFont="1" applyFill="1" applyBorder="1"/>
    <xf numFmtId="1" fontId="5" fillId="0" borderId="36" xfId="0" applyNumberFormat="1" applyFont="1" applyFill="1" applyBorder="1" applyAlignment="1">
      <alignment horizontal="center" vertical="center"/>
    </xf>
    <xf numFmtId="3" fontId="5" fillId="0" borderId="36" xfId="0" applyNumberFormat="1" applyFont="1" applyFill="1" applyBorder="1"/>
    <xf numFmtId="3" fontId="8" fillId="0" borderId="27" xfId="0" applyNumberFormat="1" applyFont="1" applyFill="1" applyBorder="1" applyAlignment="1">
      <alignment horizontal="center" vertical="center"/>
    </xf>
    <xf numFmtId="3" fontId="5" fillId="0" borderId="39" xfId="0" applyNumberFormat="1" applyFont="1" applyFill="1" applyBorder="1"/>
    <xf numFmtId="3" fontId="5" fillId="0" borderId="40" xfId="0" applyNumberFormat="1" applyFont="1" applyFill="1" applyBorder="1"/>
    <xf numFmtId="175" fontId="5" fillId="0" borderId="40" xfId="0" applyNumberFormat="1" applyFont="1" applyFill="1" applyBorder="1"/>
    <xf numFmtId="170" fontId="5" fillId="0" borderId="40" xfId="0" applyNumberFormat="1" applyFont="1" applyFill="1" applyBorder="1"/>
    <xf numFmtId="3" fontId="5" fillId="0" borderId="40" xfId="5" applyNumberFormat="1" applyFont="1" applyFill="1" applyBorder="1" applyAlignment="1">
      <alignment horizontal="center"/>
    </xf>
    <xf numFmtId="170" fontId="5" fillId="0" borderId="40" xfId="5" applyNumberFormat="1" applyFont="1" applyFill="1" applyBorder="1" applyAlignment="1">
      <alignment horizontal="center"/>
    </xf>
    <xf numFmtId="169" fontId="5" fillId="0" borderId="40" xfId="5" applyNumberFormat="1" applyFont="1" applyFill="1" applyBorder="1" applyAlignment="1">
      <alignment horizontal="center"/>
    </xf>
    <xf numFmtId="3" fontId="5" fillId="0" borderId="40" xfId="0" applyNumberFormat="1" applyFont="1" applyFill="1" applyBorder="1" applyAlignment="1">
      <alignment horizontal="center"/>
    </xf>
    <xf numFmtId="3" fontId="5" fillId="0" borderId="56" xfId="0" applyNumberFormat="1" applyFont="1" applyFill="1" applyBorder="1"/>
    <xf numFmtId="3" fontId="5" fillId="0" borderId="73" xfId="0" applyNumberFormat="1" applyFont="1" applyFill="1" applyBorder="1"/>
    <xf numFmtId="3" fontId="5" fillId="0" borderId="74" xfId="0" applyNumberFormat="1" applyFont="1" applyFill="1" applyBorder="1"/>
    <xf numFmtId="175" fontId="5" fillId="0" borderId="74" xfId="0" applyNumberFormat="1" applyFont="1" applyFill="1" applyBorder="1"/>
    <xf numFmtId="170" fontId="5" fillId="0" borderId="74" xfId="0" applyNumberFormat="1" applyFont="1" applyFill="1" applyBorder="1"/>
    <xf numFmtId="3" fontId="5" fillId="0" borderId="74" xfId="5" applyNumberFormat="1" applyFont="1" applyFill="1" applyBorder="1" applyAlignment="1">
      <alignment horizontal="center"/>
    </xf>
    <xf numFmtId="170" fontId="5" fillId="0" borderId="74" xfId="5" applyNumberFormat="1" applyFont="1" applyFill="1" applyBorder="1" applyAlignment="1">
      <alignment horizontal="center"/>
    </xf>
    <xf numFmtId="169" fontId="5" fillId="0" borderId="74" xfId="5" applyNumberFormat="1" applyFont="1" applyFill="1" applyBorder="1" applyAlignment="1">
      <alignment horizontal="center"/>
    </xf>
    <xf numFmtId="4" fontId="5" fillId="0" borderId="74" xfId="0" applyNumberFormat="1" applyFont="1" applyFill="1" applyBorder="1"/>
    <xf numFmtId="3" fontId="5" fillId="0" borderId="74" xfId="0" applyNumberFormat="1" applyFont="1" applyFill="1" applyBorder="1" applyAlignment="1">
      <alignment horizontal="center"/>
    </xf>
    <xf numFmtId="175" fontId="5" fillId="0" borderId="36" xfId="0" applyNumberFormat="1" applyFont="1" applyFill="1" applyBorder="1"/>
    <xf numFmtId="170" fontId="5" fillId="0" borderId="36" xfId="0" applyNumberFormat="1" applyFont="1" applyFill="1" applyBorder="1"/>
    <xf numFmtId="3" fontId="5" fillId="0" borderId="36" xfId="5" applyNumberFormat="1" applyFont="1" applyFill="1" applyBorder="1" applyAlignment="1">
      <alignment horizontal="center"/>
    </xf>
    <xf numFmtId="169" fontId="5" fillId="0" borderId="36" xfId="5" applyNumberFormat="1" applyFont="1" applyFill="1" applyBorder="1" applyAlignment="1">
      <alignment horizontal="center"/>
    </xf>
    <xf numFmtId="3" fontId="5" fillId="0" borderId="36" xfId="0" applyNumberFormat="1" applyFont="1" applyFill="1" applyBorder="1" applyAlignment="1">
      <alignment horizontal="center"/>
    </xf>
    <xf numFmtId="3" fontId="5" fillId="0" borderId="27" xfId="0" applyNumberFormat="1" applyFont="1" applyFill="1" applyBorder="1"/>
    <xf numFmtId="0" fontId="0" fillId="13" borderId="74" xfId="0" applyFill="1" applyBorder="1"/>
    <xf numFmtId="0" fontId="0" fillId="0" borderId="74" xfId="0" applyBorder="1"/>
    <xf numFmtId="169" fontId="5" fillId="0" borderId="0" xfId="0" applyNumberFormat="1" applyFont="1" applyFill="1" applyBorder="1"/>
    <xf numFmtId="0" fontId="0" fillId="47" borderId="74" xfId="0" applyFill="1" applyBorder="1"/>
    <xf numFmtId="0" fontId="0" fillId="0" borderId="76" xfId="0" applyBorder="1"/>
    <xf numFmtId="0" fontId="0" fillId="0" borderId="77" xfId="0" applyBorder="1"/>
    <xf numFmtId="0" fontId="0" fillId="0" borderId="45" xfId="0" applyBorder="1"/>
    <xf numFmtId="0" fontId="0" fillId="0" borderId="78" xfId="0" applyBorder="1"/>
    <xf numFmtId="3" fontId="5" fillId="0" borderId="23" xfId="0" applyNumberFormat="1" applyFont="1" applyFill="1" applyBorder="1" applyAlignment="1">
      <alignment horizontal="center"/>
    </xf>
    <xf numFmtId="3" fontId="4" fillId="4" borderId="66" xfId="0" applyNumberFormat="1" applyFont="1" applyFill="1" applyBorder="1" applyAlignment="1">
      <alignment horizontal="center" vertical="center" wrapText="1"/>
    </xf>
    <xf numFmtId="3" fontId="4" fillId="34" borderId="4" xfId="0" applyNumberFormat="1" applyFont="1" applyFill="1" applyBorder="1" applyAlignment="1">
      <alignment horizontal="center" vertical="center" wrapText="1"/>
    </xf>
    <xf numFmtId="3" fontId="4" fillId="16" borderId="38" xfId="0" applyNumberFormat="1" applyFont="1" applyFill="1" applyBorder="1" applyAlignment="1">
      <alignment horizontal="center" vertical="center" wrapText="1"/>
    </xf>
    <xf numFmtId="3" fontId="4" fillId="4" borderId="72" xfId="0" applyNumberFormat="1" applyFont="1" applyFill="1" applyBorder="1" applyAlignment="1">
      <alignment horizontal="center" vertical="center" wrapText="1"/>
    </xf>
    <xf numFmtId="3" fontId="4" fillId="16" borderId="1" xfId="0" applyNumberFormat="1" applyFont="1" applyFill="1" applyBorder="1" applyAlignment="1">
      <alignment horizontal="center" vertical="center" wrapText="1"/>
    </xf>
    <xf numFmtId="3" fontId="4" fillId="4" borderId="65" xfId="0" applyNumberFormat="1" applyFont="1" applyFill="1" applyBorder="1" applyAlignment="1">
      <alignment horizontal="center" vertical="center" wrapText="1"/>
    </xf>
    <xf numFmtId="3" fontId="4" fillId="0" borderId="38" xfId="0" applyNumberFormat="1" applyFont="1" applyFill="1" applyBorder="1" applyAlignment="1">
      <alignment horizontal="center" vertical="center" wrapText="1"/>
    </xf>
    <xf numFmtId="3" fontId="4" fillId="16" borderId="60" xfId="0" applyNumberFormat="1" applyFont="1" applyFill="1" applyBorder="1" applyAlignment="1">
      <alignment horizontal="center" vertical="center" wrapText="1"/>
    </xf>
    <xf numFmtId="3" fontId="2" fillId="48" borderId="74" xfId="0" applyNumberFormat="1" applyFont="1" applyFill="1" applyBorder="1"/>
    <xf numFmtId="3" fontId="2" fillId="49" borderId="74" xfId="0" applyNumberFormat="1" applyFont="1" applyFill="1" applyBorder="1"/>
    <xf numFmtId="3" fontId="5" fillId="32" borderId="7" xfId="0" applyNumberFormat="1" applyFont="1" applyFill="1" applyBorder="1"/>
    <xf numFmtId="4" fontId="5" fillId="0" borderId="21" xfId="0" applyNumberFormat="1" applyFont="1" applyFill="1" applyBorder="1"/>
    <xf numFmtId="4" fontId="5" fillId="16" borderId="21" xfId="0" applyNumberFormat="1" applyFont="1" applyFill="1" applyBorder="1"/>
    <xf numFmtId="3" fontId="2" fillId="48" borderId="77" xfId="0" applyNumberFormat="1" applyFont="1" applyFill="1" applyBorder="1"/>
    <xf numFmtId="3" fontId="2" fillId="0" borderId="34" xfId="0" applyNumberFormat="1" applyFont="1" applyFill="1" applyBorder="1"/>
    <xf numFmtId="3" fontId="5" fillId="0" borderId="33" xfId="0" applyNumberFormat="1" applyFont="1" applyFill="1" applyBorder="1"/>
    <xf numFmtId="4" fontId="5" fillId="16" borderId="79" xfId="0" applyNumberFormat="1" applyFont="1" applyFill="1" applyBorder="1"/>
    <xf numFmtId="3" fontId="2" fillId="0" borderId="77" xfId="0" applyNumberFormat="1" applyFont="1" applyFill="1" applyBorder="1"/>
    <xf numFmtId="10" fontId="5" fillId="0" borderId="33" xfId="0" applyNumberFormat="1" applyFont="1" applyFill="1" applyBorder="1"/>
    <xf numFmtId="3" fontId="5" fillId="0" borderId="2" xfId="0" applyNumberFormat="1" applyFont="1" applyFill="1" applyBorder="1" applyAlignment="1">
      <alignment horizontal="left" vertical="center" indent="1"/>
    </xf>
    <xf numFmtId="3" fontId="10" fillId="6" borderId="6" xfId="0" applyNumberFormat="1" applyFont="1" applyFill="1" applyBorder="1"/>
    <xf numFmtId="3" fontId="10" fillId="6" borderId="4" xfId="0" applyNumberFormat="1" applyFont="1" applyFill="1" applyBorder="1"/>
    <xf numFmtId="3" fontId="10" fillId="16" borderId="38" xfId="0" applyNumberFormat="1" applyFont="1" applyFill="1" applyBorder="1"/>
    <xf numFmtId="3" fontId="10" fillId="6" borderId="68" xfId="0" applyNumberFormat="1" applyFont="1" applyFill="1" applyBorder="1"/>
    <xf numFmtId="3" fontId="10" fillId="6" borderId="38" xfId="0" applyNumberFormat="1" applyFont="1" applyFill="1" applyBorder="1"/>
    <xf numFmtId="3" fontId="5" fillId="0" borderId="68" xfId="0" applyNumberFormat="1" applyFont="1" applyFill="1" applyBorder="1"/>
    <xf numFmtId="3" fontId="5" fillId="0" borderId="4" xfId="0" applyNumberFormat="1" applyFont="1" applyFill="1" applyBorder="1"/>
    <xf numFmtId="3" fontId="5" fillId="16" borderId="68" xfId="0" applyNumberFormat="1" applyFont="1" applyFill="1" applyBorder="1"/>
    <xf numFmtId="3" fontId="52" fillId="0" borderId="0" xfId="0" applyNumberFormat="1" applyFont="1" applyFill="1" applyBorder="1" applyAlignment="1">
      <alignment horizontal="right"/>
    </xf>
    <xf numFmtId="3" fontId="5" fillId="16" borderId="33" xfId="0" applyNumberFormat="1" applyFont="1" applyFill="1" applyBorder="1" applyAlignment="1">
      <alignment horizontal="right"/>
    </xf>
    <xf numFmtId="3" fontId="5" fillId="16" borderId="33" xfId="0" applyNumberFormat="1" applyFont="1" applyFill="1" applyBorder="1" applyAlignment="1"/>
    <xf numFmtId="3" fontId="5" fillId="16" borderId="0" xfId="0" applyNumberFormat="1" applyFont="1" applyFill="1" applyBorder="1" applyAlignment="1">
      <alignment horizontal="right"/>
    </xf>
    <xf numFmtId="0" fontId="5" fillId="0" borderId="39" xfId="0" applyFont="1" applyFill="1" applyBorder="1"/>
    <xf numFmtId="10" fontId="5" fillId="0" borderId="40" xfId="0" applyNumberFormat="1" applyFont="1" applyFill="1" applyBorder="1"/>
    <xf numFmtId="10" fontId="5" fillId="16" borderId="56" xfId="0" applyNumberFormat="1" applyFont="1" applyFill="1" applyBorder="1"/>
    <xf numFmtId="3" fontId="5" fillId="0" borderId="58" xfId="0" applyNumberFormat="1" applyFont="1" applyFill="1" applyBorder="1"/>
    <xf numFmtId="3" fontId="5" fillId="16" borderId="40" xfId="0" applyNumberFormat="1" applyFont="1" applyFill="1" applyBorder="1"/>
    <xf numFmtId="10" fontId="5" fillId="0" borderId="56" xfId="0" applyNumberFormat="1" applyFont="1" applyFill="1" applyBorder="1"/>
    <xf numFmtId="0" fontId="5" fillId="0" borderId="34" xfId="0" applyFont="1" applyFill="1" applyBorder="1"/>
    <xf numFmtId="3" fontId="52" fillId="0" borderId="74" xfId="0" applyNumberFormat="1" applyFont="1" applyFill="1" applyBorder="1"/>
    <xf numFmtId="10" fontId="5" fillId="0" borderId="74" xfId="0" applyNumberFormat="1" applyFont="1" applyFill="1" applyBorder="1"/>
    <xf numFmtId="10" fontId="5" fillId="16" borderId="15" xfId="0" applyNumberFormat="1" applyFont="1" applyFill="1" applyBorder="1"/>
    <xf numFmtId="3" fontId="5" fillId="0" borderId="77" xfId="0" applyNumberFormat="1" applyFont="1" applyFill="1" applyBorder="1"/>
    <xf numFmtId="3" fontId="5" fillId="16" borderId="74" xfId="0" applyNumberFormat="1" applyFont="1" applyFill="1" applyBorder="1"/>
    <xf numFmtId="10" fontId="5" fillId="0" borderId="15" xfId="0" applyNumberFormat="1" applyFont="1" applyFill="1" applyBorder="1"/>
    <xf numFmtId="0" fontId="5" fillId="16" borderId="37" xfId="0" applyFont="1" applyFill="1" applyBorder="1"/>
    <xf numFmtId="3" fontId="5" fillId="16" borderId="36" xfId="0" applyNumberFormat="1" applyFont="1" applyFill="1" applyBorder="1"/>
    <xf numFmtId="10" fontId="5" fillId="16" borderId="36" xfId="0" applyNumberFormat="1" applyFont="1" applyFill="1" applyBorder="1"/>
    <xf numFmtId="10" fontId="5" fillId="16" borderId="27" xfId="0" applyNumberFormat="1" applyFont="1" applyFill="1" applyBorder="1"/>
    <xf numFmtId="3" fontId="5" fillId="16" borderId="80" xfId="0" applyNumberFormat="1" applyFont="1" applyFill="1" applyBorder="1"/>
    <xf numFmtId="0" fontId="66" fillId="0" borderId="65" xfId="10" applyFont="1" applyBorder="1" applyAlignment="1">
      <alignment horizontal="center" vertical="center" wrapText="1"/>
    </xf>
    <xf numFmtId="0" fontId="53" fillId="0" borderId="63" xfId="10" applyFont="1" applyFill="1" applyBorder="1" applyAlignment="1">
      <alignment horizontal="center" vertical="center" wrapText="1"/>
    </xf>
    <xf numFmtId="0" fontId="66" fillId="0" borderId="63" xfId="10" applyFont="1" applyBorder="1" applyAlignment="1">
      <alignment horizontal="center" vertical="center" wrapText="1"/>
    </xf>
    <xf numFmtId="0" fontId="53" fillId="0" borderId="63" xfId="10" applyFont="1" applyBorder="1" applyAlignment="1">
      <alignment horizontal="center" vertical="center" wrapText="1"/>
    </xf>
    <xf numFmtId="0" fontId="66" fillId="0" borderId="67" xfId="10" applyFont="1" applyBorder="1" applyAlignment="1">
      <alignment horizontal="center" vertical="center" wrapText="1"/>
    </xf>
    <xf numFmtId="0" fontId="67" fillId="0" borderId="34" xfId="0" applyFont="1" applyBorder="1"/>
    <xf numFmtId="0" fontId="0" fillId="0" borderId="74" xfId="0" applyBorder="1" applyAlignment="1"/>
    <xf numFmtId="0" fontId="68" fillId="0" borderId="74" xfId="10" applyFont="1" applyBorder="1"/>
    <xf numFmtId="0" fontId="0" fillId="0" borderId="74" xfId="0" applyBorder="1" applyAlignment="1">
      <alignment horizontal="left"/>
    </xf>
    <xf numFmtId="3" fontId="67" fillId="0" borderId="15" xfId="0" applyNumberFormat="1" applyFont="1" applyBorder="1"/>
    <xf numFmtId="0" fontId="17" fillId="5" borderId="6" xfId="11" applyNumberFormat="1" applyFont="1" applyFill="1" applyBorder="1"/>
    <xf numFmtId="0" fontId="17" fillId="5" borderId="38" xfId="11" applyFont="1" applyFill="1" applyBorder="1"/>
    <xf numFmtId="0" fontId="2" fillId="0" borderId="0" xfId="11" applyAlignment="1">
      <alignment horizontal="right"/>
    </xf>
    <xf numFmtId="0" fontId="17" fillId="8" borderId="0" xfId="11" applyFont="1" applyFill="1" applyBorder="1"/>
    <xf numFmtId="3" fontId="2" fillId="0" borderId="0" xfId="11" applyNumberFormat="1"/>
    <xf numFmtId="1" fontId="2" fillId="0" borderId="0" xfId="11" applyNumberFormat="1"/>
    <xf numFmtId="1" fontId="2" fillId="0" borderId="0" xfId="11" applyNumberFormat="1" applyFill="1"/>
    <xf numFmtId="169" fontId="2" fillId="0" borderId="0" xfId="11" applyNumberFormat="1"/>
    <xf numFmtId="0" fontId="0" fillId="0" borderId="0" xfId="0" applyNumberFormat="1"/>
    <xf numFmtId="3" fontId="22" fillId="0" borderId="0" xfId="11" applyNumberFormat="1" applyFont="1"/>
    <xf numFmtId="0" fontId="50" fillId="0" borderId="0" xfId="0" applyFont="1"/>
    <xf numFmtId="0" fontId="2" fillId="0" borderId="0" xfId="11"/>
    <xf numFmtId="0" fontId="17" fillId="4" borderId="0" xfId="11" applyNumberFormat="1" applyFont="1" applyFill="1"/>
    <xf numFmtId="0" fontId="17" fillId="0" borderId="0" xfId="11" applyFont="1"/>
    <xf numFmtId="0" fontId="2" fillId="4" borderId="0" xfId="11" applyFill="1"/>
    <xf numFmtId="3" fontId="2" fillId="4" borderId="74" xfId="11" applyNumberFormat="1" applyFill="1" applyBorder="1"/>
    <xf numFmtId="0" fontId="2" fillId="4" borderId="74" xfId="11" applyFill="1" applyBorder="1" applyAlignment="1">
      <alignment horizontal="left"/>
    </xf>
    <xf numFmtId="0" fontId="2" fillId="4" borderId="0" xfId="11" applyNumberFormat="1" applyFill="1" applyAlignment="1">
      <alignment horizontal="left"/>
    </xf>
    <xf numFmtId="3" fontId="2" fillId="4" borderId="0" xfId="11" applyNumberFormat="1" applyFill="1"/>
    <xf numFmtId="3" fontId="0" fillId="0" borderId="0" xfId="0" applyNumberFormat="1" applyFill="1"/>
    <xf numFmtId="3" fontId="69" fillId="0" borderId="0" xfId="0" applyNumberFormat="1" applyFont="1" applyFill="1"/>
    <xf numFmtId="3" fontId="0" fillId="16" borderId="0" xfId="0" applyNumberFormat="1" applyFill="1"/>
    <xf numFmtId="0" fontId="17" fillId="0" borderId="0" xfId="11" applyNumberFormat="1" applyFont="1"/>
    <xf numFmtId="3" fontId="17" fillId="0" borderId="0" xfId="11" applyNumberFormat="1" applyFont="1" applyFill="1"/>
    <xf numFmtId="0" fontId="2" fillId="0" borderId="0" xfId="11" applyFill="1"/>
    <xf numFmtId="3" fontId="50" fillId="0" borderId="0" xfId="0" applyNumberFormat="1" applyFont="1"/>
    <xf numFmtId="0" fontId="2" fillId="0" borderId="0" xfId="11" applyNumberFormat="1"/>
    <xf numFmtId="3" fontId="22" fillId="0" borderId="0" xfId="11" applyNumberFormat="1" applyFont="1" applyFill="1"/>
    <xf numFmtId="0" fontId="2" fillId="0" borderId="0" xfId="11" applyFill="1" applyAlignment="1">
      <alignment horizontal="right"/>
    </xf>
    <xf numFmtId="3" fontId="17" fillId="0" borderId="0" xfId="11" applyNumberFormat="1" applyFont="1" applyFill="1" applyAlignment="1">
      <alignment horizontal="center" wrapText="1"/>
    </xf>
    <xf numFmtId="0" fontId="17" fillId="0" borderId="0" xfId="11" applyFont="1" applyAlignment="1">
      <alignment horizontal="center"/>
    </xf>
    <xf numFmtId="0" fontId="17" fillId="0" borderId="0" xfId="11" applyFont="1" applyAlignment="1">
      <alignment horizontal="center" wrapText="1"/>
    </xf>
    <xf numFmtId="0" fontId="17" fillId="0" borderId="0" xfId="11" applyFont="1" applyFill="1" applyAlignment="1">
      <alignment horizontal="center"/>
    </xf>
    <xf numFmtId="0" fontId="17" fillId="0" borderId="0" xfId="11" applyFont="1" applyFill="1" applyAlignment="1">
      <alignment wrapText="1"/>
    </xf>
    <xf numFmtId="0" fontId="17" fillId="0" borderId="0" xfId="11" applyFont="1" applyAlignment="1">
      <alignment wrapText="1"/>
    </xf>
    <xf numFmtId="3" fontId="17" fillId="0" borderId="0" xfId="11" applyNumberFormat="1" applyFont="1" applyAlignment="1">
      <alignment wrapText="1"/>
    </xf>
    <xf numFmtId="3" fontId="0" fillId="0" borderId="0" xfId="0" applyNumberFormat="1" applyAlignment="1">
      <alignment wrapText="1"/>
    </xf>
    <xf numFmtId="3" fontId="17" fillId="0" borderId="0" xfId="11" applyNumberFormat="1" applyFont="1" applyFill="1" applyAlignment="1">
      <alignment wrapText="1"/>
    </xf>
    <xf numFmtId="3" fontId="2" fillId="0" borderId="0" xfId="11" applyNumberFormat="1" applyFill="1"/>
    <xf numFmtId="3" fontId="2" fillId="0" borderId="0" xfId="11" applyNumberFormat="1" applyFill="1" applyAlignment="1">
      <alignment wrapText="1"/>
    </xf>
    <xf numFmtId="0" fontId="2" fillId="0" borderId="0" xfId="11" applyAlignment="1">
      <alignment horizontal="center"/>
    </xf>
    <xf numFmtId="3" fontId="22" fillId="0" borderId="0" xfId="11" applyNumberFormat="1" applyFont="1" applyFill="1" applyAlignment="1">
      <alignment wrapText="1"/>
    </xf>
    <xf numFmtId="0" fontId="2" fillId="0" borderId="0" xfId="11" applyFill="1" applyAlignment="1">
      <alignment horizontal="center"/>
    </xf>
    <xf numFmtId="4" fontId="2" fillId="0" borderId="0" xfId="11" applyNumberFormat="1" applyFill="1"/>
    <xf numFmtId="0" fontId="0" fillId="0" borderId="0" xfId="0" applyAlignment="1">
      <alignment wrapText="1"/>
    </xf>
    <xf numFmtId="0" fontId="0" fillId="26" borderId="0" xfId="0" applyFill="1"/>
    <xf numFmtId="0" fontId="22" fillId="0" borderId="0" xfId="11" applyFont="1" applyAlignment="1">
      <alignment horizontal="center" wrapText="1"/>
    </xf>
    <xf numFmtId="0" fontId="2" fillId="0" borderId="0" xfId="11" applyNumberFormat="1" applyFill="1"/>
    <xf numFmtId="3" fontId="2" fillId="16" borderId="0" xfId="11" applyNumberFormat="1" applyFill="1"/>
    <xf numFmtId="0" fontId="50" fillId="0" borderId="0" xfId="0" applyNumberFormat="1" applyFont="1"/>
    <xf numFmtId="0" fontId="17" fillId="7" borderId="0" xfId="11" applyFont="1" applyFill="1"/>
    <xf numFmtId="0" fontId="17" fillId="4" borderId="0" xfId="11" applyFont="1" applyFill="1"/>
    <xf numFmtId="0" fontId="17" fillId="0" borderId="0" xfId="11" applyFont="1" applyFill="1"/>
    <xf numFmtId="0" fontId="17" fillId="6" borderId="0" xfId="11" applyFont="1" applyFill="1"/>
    <xf numFmtId="3" fontId="17" fillId="4" borderId="81" xfId="11" applyNumberFormat="1" applyFont="1" applyFill="1" applyBorder="1"/>
    <xf numFmtId="3" fontId="17" fillId="0" borderId="0" xfId="11" applyNumberFormat="1" applyFont="1" applyFill="1" applyBorder="1"/>
    <xf numFmtId="3" fontId="17" fillId="6" borderId="81" xfId="11" applyNumberFormat="1" applyFont="1" applyFill="1" applyBorder="1"/>
    <xf numFmtId="3" fontId="0" fillId="0" borderId="74" xfId="0" applyNumberFormat="1" applyBorder="1"/>
    <xf numFmtId="0" fontId="22" fillId="0" borderId="0" xfId="11" applyFont="1"/>
    <xf numFmtId="0" fontId="2" fillId="6" borderId="11" xfId="11" applyFill="1" applyBorder="1" applyAlignment="1">
      <alignment wrapText="1"/>
    </xf>
    <xf numFmtId="0" fontId="2" fillId="0" borderId="40" xfId="11" applyBorder="1" applyAlignment="1">
      <alignment wrapText="1"/>
    </xf>
    <xf numFmtId="0" fontId="2" fillId="4" borderId="56" xfId="11" applyFill="1" applyBorder="1" applyAlignment="1">
      <alignment wrapText="1"/>
    </xf>
    <xf numFmtId="0" fontId="0" fillId="50" borderId="74" xfId="0" applyFill="1" applyBorder="1"/>
    <xf numFmtId="0" fontId="2" fillId="0" borderId="74" xfId="11" applyBorder="1" applyAlignment="1">
      <alignment wrapText="1"/>
    </xf>
    <xf numFmtId="0" fontId="0" fillId="26" borderId="74" xfId="0" applyFill="1" applyBorder="1"/>
    <xf numFmtId="0" fontId="2" fillId="0" borderId="0" xfId="11" applyFill="1" applyBorder="1" applyAlignment="1">
      <alignment wrapText="1"/>
    </xf>
    <xf numFmtId="0" fontId="17" fillId="0" borderId="0" xfId="11" applyFont="1" applyFill="1" applyBorder="1" applyAlignment="1">
      <alignment horizontal="center" wrapText="1"/>
    </xf>
    <xf numFmtId="0" fontId="2" fillId="0" borderId="0" xfId="11" applyAlignment="1">
      <alignment wrapText="1"/>
    </xf>
    <xf numFmtId="0" fontId="22" fillId="0" borderId="0" xfId="11" applyFont="1" applyAlignment="1">
      <alignment wrapText="1"/>
    </xf>
    <xf numFmtId="3" fontId="22" fillId="0" borderId="0" xfId="11" applyNumberFormat="1" applyFont="1" applyAlignment="1">
      <alignment wrapText="1"/>
    </xf>
    <xf numFmtId="3" fontId="22" fillId="0" borderId="0" xfId="11" applyNumberFormat="1" applyFont="1" applyFill="1" applyBorder="1" applyAlignment="1">
      <alignment wrapText="1"/>
    </xf>
    <xf numFmtId="3" fontId="2" fillId="6" borderId="32" xfId="11" applyNumberFormat="1" applyFill="1" applyBorder="1"/>
    <xf numFmtId="0" fontId="2" fillId="0" borderId="74" xfId="11" applyBorder="1"/>
    <xf numFmtId="0" fontId="2" fillId="4" borderId="15" xfId="11" applyFill="1" applyBorder="1"/>
    <xf numFmtId="0" fontId="2" fillId="0" borderId="0" xfId="11" applyFill="1" applyBorder="1"/>
    <xf numFmtId="3" fontId="2" fillId="6" borderId="13" xfId="11" applyNumberFormat="1" applyFill="1" applyBorder="1"/>
    <xf numFmtId="176" fontId="2" fillId="0" borderId="74" xfId="11" applyNumberFormat="1" applyBorder="1"/>
    <xf numFmtId="4" fontId="2" fillId="4" borderId="15" xfId="11" applyNumberFormat="1" applyFill="1" applyBorder="1"/>
    <xf numFmtId="3" fontId="0" fillId="50" borderId="74" xfId="0" applyNumberFormat="1" applyFill="1" applyBorder="1"/>
    <xf numFmtId="4" fontId="0" fillId="26" borderId="74" xfId="0" applyNumberFormat="1" applyFill="1" applyBorder="1"/>
    <xf numFmtId="3" fontId="2" fillId="0" borderId="0" xfId="11" applyNumberFormat="1" applyFill="1" applyBorder="1"/>
    <xf numFmtId="4" fontId="2" fillId="5" borderId="82" xfId="11" applyNumberFormat="1" applyFill="1" applyBorder="1"/>
    <xf numFmtId="4" fontId="2" fillId="0" borderId="0" xfId="11" applyNumberFormat="1" applyFill="1" applyBorder="1"/>
    <xf numFmtId="3" fontId="22" fillId="0" borderId="74" xfId="11" applyNumberFormat="1" applyFont="1" applyBorder="1"/>
    <xf numFmtId="3" fontId="22" fillId="0" borderId="0" xfId="11" applyNumberFormat="1" applyFont="1" applyBorder="1"/>
    <xf numFmtId="164" fontId="25" fillId="0" borderId="0" xfId="11" applyNumberFormat="1" applyFont="1"/>
    <xf numFmtId="167" fontId="2" fillId="0" borderId="0" xfId="11" applyNumberFormat="1"/>
    <xf numFmtId="164" fontId="2" fillId="0" borderId="0" xfId="11" applyNumberFormat="1"/>
    <xf numFmtId="164" fontId="22" fillId="0" borderId="0" xfId="11" applyNumberFormat="1" applyFont="1"/>
    <xf numFmtId="164" fontId="17" fillId="0" borderId="0" xfId="11" applyNumberFormat="1" applyFont="1"/>
    <xf numFmtId="176" fontId="2" fillId="0" borderId="81" xfId="11" applyNumberFormat="1" applyBorder="1"/>
    <xf numFmtId="4" fontId="2" fillId="4" borderId="83" xfId="11" applyNumberFormat="1" applyFill="1" applyBorder="1"/>
    <xf numFmtId="3" fontId="17" fillId="6" borderId="25" xfId="11" applyNumberFormat="1" applyFont="1" applyFill="1" applyBorder="1"/>
    <xf numFmtId="3" fontId="17" fillId="0" borderId="36" xfId="11" applyNumberFormat="1" applyFont="1" applyBorder="1"/>
    <xf numFmtId="3" fontId="17" fillId="0" borderId="74" xfId="11" applyNumberFormat="1" applyFont="1" applyBorder="1"/>
    <xf numFmtId="4" fontId="12" fillId="0" borderId="0" xfId="0" applyNumberFormat="1" applyFont="1" applyFill="1" applyBorder="1"/>
    <xf numFmtId="0" fontId="2" fillId="0" borderId="23" xfId="11" applyNumberFormat="1" applyBorder="1" applyAlignment="1">
      <alignment wrapText="1"/>
    </xf>
    <xf numFmtId="3" fontId="17" fillId="0" borderId="23" xfId="11" applyNumberFormat="1" applyFont="1" applyFill="1" applyBorder="1"/>
    <xf numFmtId="0" fontId="2" fillId="0" borderId="82" xfId="11" applyNumberFormat="1" applyBorder="1" applyAlignment="1">
      <alignment wrapText="1"/>
    </xf>
    <xf numFmtId="3" fontId="17" fillId="0" borderId="82" xfId="11" applyNumberFormat="1" applyFont="1" applyFill="1" applyBorder="1"/>
    <xf numFmtId="0" fontId="2" fillId="0" borderId="82" xfId="11" applyNumberFormat="1" applyFont="1" applyBorder="1" applyAlignment="1">
      <alignment horizontal="left"/>
    </xf>
    <xf numFmtId="0" fontId="2" fillId="0" borderId="82" xfId="11" applyNumberFormat="1" applyFont="1" applyFill="1" applyBorder="1" applyAlignment="1">
      <alignment horizontal="left"/>
    </xf>
    <xf numFmtId="0" fontId="2" fillId="0" borderId="82" xfId="11" applyNumberFormat="1" applyFont="1" applyFill="1" applyBorder="1" applyAlignment="1">
      <alignment horizontal="left" wrapText="1"/>
    </xf>
    <xf numFmtId="0" fontId="2" fillId="0" borderId="82" xfId="11" applyNumberFormat="1" applyBorder="1"/>
    <xf numFmtId="0" fontId="2" fillId="0" borderId="82" xfId="11" applyNumberFormat="1" applyFont="1" applyBorder="1" applyAlignment="1">
      <alignment wrapText="1"/>
    </xf>
    <xf numFmtId="0" fontId="17" fillId="16" borderId="82" xfId="11" applyNumberFormat="1" applyFont="1" applyFill="1" applyBorder="1"/>
    <xf numFmtId="3" fontId="17" fillId="16" borderId="82" xfId="11" applyNumberFormat="1" applyFont="1" applyFill="1" applyBorder="1"/>
    <xf numFmtId="4" fontId="12" fillId="16" borderId="82" xfId="0" applyNumberFormat="1" applyFont="1" applyFill="1" applyBorder="1"/>
    <xf numFmtId="3" fontId="12" fillId="16" borderId="82" xfId="0" applyNumberFormat="1" applyFont="1" applyFill="1" applyBorder="1"/>
    <xf numFmtId="0" fontId="12" fillId="16" borderId="82" xfId="0" applyFont="1" applyFill="1" applyBorder="1"/>
    <xf numFmtId="4" fontId="17" fillId="16" borderId="82" xfId="11" applyNumberFormat="1" applyFont="1" applyFill="1" applyBorder="1"/>
    <xf numFmtId="0" fontId="2" fillId="0" borderId="84" xfId="11" applyNumberFormat="1" applyBorder="1"/>
    <xf numFmtId="3" fontId="17" fillId="0" borderId="84" xfId="11" applyNumberFormat="1" applyFont="1" applyFill="1" applyBorder="1"/>
    <xf numFmtId="4" fontId="2" fillId="0" borderId="0" xfId="11" applyNumberFormat="1"/>
    <xf numFmtId="0" fontId="71" fillId="0" borderId="0" xfId="12"/>
    <xf numFmtId="0" fontId="71" fillId="0" borderId="0" xfId="12" applyAlignment="1">
      <alignment horizontal="right"/>
    </xf>
    <xf numFmtId="0" fontId="12" fillId="10" borderId="0" xfId="12" applyFont="1" applyFill="1"/>
    <xf numFmtId="10" fontId="0" fillId="0" borderId="0" xfId="13" applyNumberFormat="1" applyFont="1"/>
    <xf numFmtId="0" fontId="71" fillId="0" borderId="0" xfId="12" applyAlignment="1">
      <alignment wrapText="1"/>
    </xf>
    <xf numFmtId="0" fontId="71" fillId="0" borderId="86" xfId="12" applyBorder="1" applyAlignment="1">
      <alignment wrapText="1"/>
    </xf>
    <xf numFmtId="10" fontId="0" fillId="0" borderId="0" xfId="13" applyNumberFormat="1" applyFont="1" applyAlignment="1">
      <alignment wrapText="1"/>
    </xf>
    <xf numFmtId="177" fontId="0" fillId="0" borderId="0" xfId="14" applyNumberFormat="1" applyFont="1"/>
    <xf numFmtId="0" fontId="71" fillId="0" borderId="0" xfId="12" applyFill="1"/>
    <xf numFmtId="177" fontId="0" fillId="0" borderId="0" xfId="14" applyNumberFormat="1" applyFont="1" applyFill="1"/>
    <xf numFmtId="10" fontId="0" fillId="0" borderId="0" xfId="13" applyNumberFormat="1" applyFont="1" applyFill="1"/>
    <xf numFmtId="0" fontId="71" fillId="16" borderId="74" xfId="12" applyFill="1" applyBorder="1" applyAlignment="1">
      <alignment horizontal="center" vertical="center"/>
    </xf>
    <xf numFmtId="0" fontId="71" fillId="16" borderId="74" xfId="12" applyFill="1" applyBorder="1"/>
    <xf numFmtId="2" fontId="71" fillId="16" borderId="74" xfId="12" applyNumberFormat="1" applyFill="1" applyBorder="1"/>
    <xf numFmtId="10" fontId="0" fillId="16" borderId="74" xfId="13" applyNumberFormat="1" applyFont="1" applyFill="1" applyBorder="1"/>
    <xf numFmtId="10" fontId="71" fillId="16" borderId="74" xfId="12" applyNumberFormat="1" applyFill="1" applyBorder="1"/>
    <xf numFmtId="0" fontId="49" fillId="0" borderId="0" xfId="15" applyFill="1"/>
    <xf numFmtId="0" fontId="49" fillId="0" borderId="0" xfId="15"/>
    <xf numFmtId="178" fontId="49" fillId="0" borderId="0" xfId="15" applyNumberFormat="1"/>
    <xf numFmtId="0" fontId="72" fillId="51" borderId="0" xfId="16"/>
    <xf numFmtId="178" fontId="0" fillId="0" borderId="0" xfId="17" applyNumberFormat="1" applyFont="1"/>
    <xf numFmtId="10" fontId="49" fillId="0" borderId="0" xfId="13" applyNumberFormat="1" applyFont="1"/>
    <xf numFmtId="0" fontId="70" fillId="0" borderId="86" xfId="15" applyFont="1" applyFill="1" applyBorder="1"/>
    <xf numFmtId="0" fontId="73" fillId="52" borderId="86" xfId="15" applyFont="1" applyFill="1" applyBorder="1"/>
    <xf numFmtId="0" fontId="74" fillId="52" borderId="0" xfId="15" applyFont="1" applyFill="1"/>
    <xf numFmtId="178" fontId="74" fillId="52" borderId="0" xfId="17" applyNumberFormat="1" applyFont="1" applyFill="1"/>
    <xf numFmtId="0" fontId="74" fillId="52" borderId="86" xfId="15" applyFont="1" applyFill="1" applyBorder="1"/>
    <xf numFmtId="0" fontId="49" fillId="0" borderId="86" xfId="15" applyBorder="1"/>
    <xf numFmtId="0" fontId="75" fillId="0" borderId="0" xfId="12" applyFont="1" applyFill="1"/>
    <xf numFmtId="0" fontId="49" fillId="16" borderId="87" xfId="15" applyFont="1" applyFill="1" applyBorder="1"/>
    <xf numFmtId="0" fontId="76" fillId="16" borderId="77" xfId="15" applyFont="1" applyFill="1" applyBorder="1"/>
    <xf numFmtId="0" fontId="49" fillId="0" borderId="0" xfId="15" applyFont="1" applyFill="1"/>
    <xf numFmtId="0" fontId="49" fillId="0" borderId="0" xfId="15" applyFont="1" applyBorder="1"/>
    <xf numFmtId="0" fontId="49" fillId="16" borderId="74" xfId="15" applyFill="1" applyBorder="1"/>
    <xf numFmtId="0" fontId="49" fillId="0" borderId="0" xfId="15" applyBorder="1"/>
    <xf numFmtId="0" fontId="49" fillId="16" borderId="74" xfId="15" applyFont="1" applyFill="1" applyBorder="1"/>
    <xf numFmtId="0" fontId="49" fillId="16" borderId="74" xfId="15" applyFont="1" applyFill="1" applyBorder="1" applyAlignment="1">
      <alignment wrapText="1"/>
    </xf>
    <xf numFmtId="10" fontId="49" fillId="16" borderId="74" xfId="15" applyNumberFormat="1" applyFill="1" applyBorder="1"/>
    <xf numFmtId="10" fontId="49" fillId="16" borderId="74" xfId="15" applyNumberFormat="1" applyFill="1" applyBorder="1" applyAlignment="1">
      <alignment wrapText="1"/>
    </xf>
    <xf numFmtId="10" fontId="49" fillId="0" borderId="0" xfId="15" applyNumberFormat="1"/>
    <xf numFmtId="9" fontId="0" fillId="0" borderId="0" xfId="13" applyFont="1"/>
    <xf numFmtId="9" fontId="71" fillId="0" borderId="0" xfId="12" applyNumberFormat="1"/>
    <xf numFmtId="0" fontId="73" fillId="52" borderId="0" xfId="15" applyFont="1" applyFill="1" applyBorder="1"/>
    <xf numFmtId="10" fontId="71" fillId="0" borderId="0" xfId="12" applyNumberFormat="1"/>
    <xf numFmtId="0" fontId="5" fillId="0" borderId="0" xfId="18" applyFont="1" applyFill="1" applyBorder="1"/>
    <xf numFmtId="0" fontId="5" fillId="27" borderId="0" xfId="18" applyFont="1" applyFill="1" applyBorder="1" applyAlignment="1">
      <alignment horizontal="center"/>
    </xf>
    <xf numFmtId="0" fontId="52" fillId="0" borderId="0" xfId="18" applyFont="1" applyFill="1" applyBorder="1"/>
    <xf numFmtId="164" fontId="5" fillId="0" borderId="0" xfId="18" applyNumberFormat="1" applyFont="1" applyFill="1" applyBorder="1"/>
    <xf numFmtId="0" fontId="7" fillId="0" borderId="43" xfId="18" applyFont="1" applyFill="1" applyBorder="1" applyAlignment="1">
      <alignment horizontal="center" vertical="center" wrapText="1"/>
    </xf>
    <xf numFmtId="0" fontId="7" fillId="0" borderId="44" xfId="18" applyFont="1" applyFill="1" applyBorder="1" applyAlignment="1">
      <alignment horizontal="center" vertical="center" wrapText="1"/>
    </xf>
    <xf numFmtId="0" fontId="7" fillId="0" borderId="53" xfId="18" applyFont="1" applyFill="1" applyBorder="1" applyAlignment="1">
      <alignment horizontal="center" vertical="center" wrapText="1"/>
    </xf>
    <xf numFmtId="0" fontId="79" fillId="0" borderId="43" xfId="18" applyFont="1" applyFill="1" applyBorder="1" applyAlignment="1">
      <alignment horizontal="center" vertical="center" wrapText="1"/>
    </xf>
    <xf numFmtId="164" fontId="4" fillId="7" borderId="88" xfId="18" applyNumberFormat="1" applyFont="1" applyFill="1" applyBorder="1" applyAlignment="1">
      <alignment horizontal="center" vertical="center" wrapText="1"/>
    </xf>
    <xf numFmtId="0" fontId="4" fillId="0" borderId="0" xfId="18" applyFont="1" applyFill="1" applyBorder="1" applyAlignment="1">
      <alignment horizontal="center" vertical="center" wrapText="1"/>
    </xf>
    <xf numFmtId="0" fontId="5" fillId="53" borderId="65" xfId="18" applyFont="1" applyFill="1" applyBorder="1" applyAlignment="1">
      <alignment horizontal="center" vertical="center" wrapText="1"/>
    </xf>
    <xf numFmtId="0" fontId="5" fillId="0" borderId="63" xfId="18" applyFont="1" applyFill="1" applyBorder="1" applyAlignment="1">
      <alignment horizontal="center" vertical="center" wrapText="1"/>
    </xf>
    <xf numFmtId="0" fontId="5" fillId="0" borderId="69" xfId="18" applyFont="1" applyFill="1" applyBorder="1" applyAlignment="1">
      <alignment horizontal="center" vertical="center" wrapText="1"/>
    </xf>
    <xf numFmtId="0" fontId="5" fillId="0" borderId="0" xfId="18" applyFont="1" applyFill="1" applyBorder="1" applyAlignment="1">
      <alignment horizontal="center" vertical="center" wrapText="1"/>
    </xf>
    <xf numFmtId="0" fontId="9" fillId="0" borderId="65" xfId="18" applyFont="1" applyFill="1" applyBorder="1" applyAlignment="1">
      <alignment horizontal="center" vertical="center" wrapText="1"/>
    </xf>
    <xf numFmtId="0" fontId="9" fillId="0" borderId="63" xfId="18" applyFont="1" applyFill="1" applyBorder="1" applyAlignment="1">
      <alignment horizontal="center" vertical="center" wrapText="1"/>
    </xf>
    <xf numFmtId="0" fontId="9" fillId="0" borderId="69" xfId="18" applyFont="1" applyFill="1" applyBorder="1" applyAlignment="1">
      <alignment horizontal="center" vertical="center" wrapText="1"/>
    </xf>
    <xf numFmtId="0" fontId="7" fillId="0" borderId="7" xfId="18" applyFont="1" applyBorder="1" applyAlignment="1">
      <alignment horizontal="center"/>
    </xf>
    <xf numFmtId="0" fontId="7" fillId="0" borderId="8" xfId="18" applyFont="1" applyBorder="1" applyAlignment="1">
      <alignment horizontal="left" indent="1"/>
    </xf>
    <xf numFmtId="0" fontId="9" fillId="0" borderId="50" xfId="18" applyFont="1" applyFill="1" applyBorder="1" applyAlignment="1">
      <alignment horizontal="center" vertical="center" wrapText="1"/>
    </xf>
    <xf numFmtId="0" fontId="9" fillId="0" borderId="45" xfId="18" applyFont="1" applyFill="1" applyBorder="1" applyAlignment="1">
      <alignment horizontal="center" vertical="center" wrapText="1"/>
    </xf>
    <xf numFmtId="0" fontId="9" fillId="0" borderId="47" xfId="18" applyFont="1" applyFill="1" applyBorder="1" applyAlignment="1">
      <alignment horizontal="center" vertical="center" wrapText="1"/>
    </xf>
    <xf numFmtId="4" fontId="5" fillId="0" borderId="8" xfId="18" applyNumberFormat="1" applyFont="1" applyFill="1" applyBorder="1"/>
    <xf numFmtId="164" fontId="5" fillId="43" borderId="21" xfId="18" applyNumberFormat="1" applyFont="1" applyFill="1" applyBorder="1" applyAlignment="1">
      <alignment horizontal="right" indent="1"/>
    </xf>
    <xf numFmtId="0" fontId="7" fillId="0" borderId="89" xfId="18" applyFont="1" applyBorder="1" applyAlignment="1">
      <alignment horizontal="center"/>
    </xf>
    <xf numFmtId="0" fontId="7" fillId="0" borderId="90" xfId="18" applyFont="1" applyBorder="1" applyAlignment="1">
      <alignment horizontal="left" indent="1"/>
    </xf>
    <xf numFmtId="4" fontId="5" fillId="0" borderId="90" xfId="18" applyNumberFormat="1" applyFont="1" applyFill="1" applyBorder="1"/>
    <xf numFmtId="164" fontId="5" fillId="43" borderId="79" xfId="18" applyNumberFormat="1" applyFont="1" applyFill="1" applyBorder="1" applyAlignment="1">
      <alignment horizontal="right" indent="1"/>
    </xf>
    <xf numFmtId="173" fontId="80" fillId="0" borderId="74" xfId="18" applyNumberFormat="1" applyFont="1" applyFill="1" applyBorder="1"/>
    <xf numFmtId="0" fontId="7" fillId="54" borderId="90" xfId="18" applyFont="1" applyFill="1" applyBorder="1" applyAlignment="1">
      <alignment horizontal="left" indent="1"/>
    </xf>
    <xf numFmtId="173" fontId="80" fillId="54" borderId="74" xfId="18" applyNumberFormat="1" applyFont="1" applyFill="1" applyBorder="1"/>
    <xf numFmtId="4" fontId="5" fillId="54" borderId="90" xfId="18" applyNumberFormat="1" applyFont="1" applyFill="1" applyBorder="1"/>
    <xf numFmtId="0" fontId="67" fillId="0" borderId="0" xfId="19"/>
    <xf numFmtId="0" fontId="77" fillId="27" borderId="0" xfId="18" applyFill="1" applyAlignment="1">
      <alignment horizontal="center" vertical="center"/>
    </xf>
    <xf numFmtId="0" fontId="77" fillId="0" borderId="0" xfId="18" applyAlignment="1">
      <alignment horizontal="center" vertical="center" wrapText="1"/>
    </xf>
    <xf numFmtId="0" fontId="77" fillId="9" borderId="0" xfId="18" applyFill="1" applyAlignment="1">
      <alignment horizontal="center" vertical="center" wrapText="1"/>
    </xf>
    <xf numFmtId="0" fontId="77" fillId="11" borderId="0" xfId="18" applyFill="1" applyAlignment="1">
      <alignment horizontal="center" vertical="center" wrapText="1"/>
    </xf>
    <xf numFmtId="0" fontId="11" fillId="11" borderId="0" xfId="18" applyFont="1" applyFill="1" applyAlignment="1">
      <alignment horizontal="center" vertical="center" wrapText="1"/>
    </xf>
    <xf numFmtId="0" fontId="77" fillId="11" borderId="0" xfId="18" applyFill="1" applyBorder="1" applyAlignment="1">
      <alignment horizontal="center" vertical="center" wrapText="1"/>
    </xf>
    <xf numFmtId="0" fontId="67" fillId="0" borderId="0" xfId="19" applyFont="1" applyAlignment="1">
      <alignment horizontal="center" vertical="center"/>
    </xf>
    <xf numFmtId="0" fontId="77" fillId="0" borderId="0" xfId="18" applyBorder="1" applyAlignment="1"/>
    <xf numFmtId="0" fontId="67" fillId="0" borderId="0" xfId="19" applyBorder="1"/>
    <xf numFmtId="0" fontId="67" fillId="0" borderId="0" xfId="19" applyFill="1"/>
    <xf numFmtId="0" fontId="77" fillId="20" borderId="74" xfId="18" applyFill="1" applyBorder="1" applyAlignment="1">
      <alignment horizontal="center"/>
    </xf>
    <xf numFmtId="0" fontId="77" fillId="20" borderId="1" xfId="18" applyFill="1" applyBorder="1" applyAlignment="1">
      <alignment horizontal="center" vertical="center"/>
    </xf>
    <xf numFmtId="0" fontId="77" fillId="20" borderId="1" xfId="18" applyFill="1" applyBorder="1" applyAlignment="1"/>
    <xf numFmtId="0" fontId="77" fillId="40" borderId="0" xfId="18" applyFill="1" applyBorder="1" applyAlignment="1">
      <alignment horizontal="center"/>
    </xf>
    <xf numFmtId="0" fontId="11" fillId="0" borderId="4" xfId="19" applyFont="1" applyBorder="1" applyAlignment="1">
      <alignment horizontal="center"/>
    </xf>
    <xf numFmtId="0" fontId="11" fillId="0" borderId="38" xfId="19" applyFont="1" applyBorder="1" applyAlignment="1">
      <alignment horizontal="center"/>
    </xf>
    <xf numFmtId="0" fontId="77" fillId="55" borderId="4" xfId="18" applyFill="1" applyBorder="1"/>
    <xf numFmtId="0" fontId="77" fillId="55" borderId="19" xfId="18" applyFill="1" applyBorder="1" applyAlignment="1">
      <alignment horizontal="center" vertical="center"/>
    </xf>
    <xf numFmtId="0" fontId="77" fillId="55" borderId="51" xfId="18" applyFill="1" applyBorder="1"/>
    <xf numFmtId="0" fontId="77" fillId="55" borderId="91" xfId="18" applyFill="1" applyBorder="1"/>
    <xf numFmtId="0" fontId="77" fillId="55" borderId="92" xfId="18" applyFill="1" applyBorder="1"/>
    <xf numFmtId="0" fontId="77" fillId="55" borderId="93" xfId="18" applyFill="1" applyBorder="1"/>
    <xf numFmtId="0" fontId="77" fillId="0" borderId="62" xfId="18" applyBorder="1"/>
    <xf numFmtId="0" fontId="77" fillId="0" borderId="0" xfId="18"/>
    <xf numFmtId="0" fontId="67" fillId="0" borderId="0" xfId="19" applyFont="1"/>
    <xf numFmtId="0" fontId="67" fillId="0" borderId="0" xfId="19" applyFont="1" applyFill="1"/>
    <xf numFmtId="0" fontId="67" fillId="0" borderId="7" xfId="18" applyFont="1" applyBorder="1" applyAlignment="1">
      <alignment horizontal="center"/>
    </xf>
    <xf numFmtId="0" fontId="77" fillId="0" borderId="95" xfId="18" applyBorder="1"/>
    <xf numFmtId="0" fontId="77" fillId="27" borderId="81" xfId="18" applyFill="1" applyBorder="1" applyAlignment="1">
      <alignment horizontal="center" vertical="center" wrapText="1"/>
    </xf>
    <xf numFmtId="0" fontId="11" fillId="56" borderId="75" xfId="18" applyFont="1" applyFill="1" applyBorder="1" applyAlignment="1">
      <alignment horizontal="center" vertical="center" wrapText="1"/>
    </xf>
    <xf numFmtId="167" fontId="77" fillId="0" borderId="0" xfId="18" applyNumberFormat="1" applyAlignment="1">
      <alignment horizontal="center"/>
    </xf>
    <xf numFmtId="0" fontId="67" fillId="7" borderId="4" xfId="19" applyFont="1" applyFill="1" applyBorder="1" applyAlignment="1">
      <alignment horizontal="center" vertical="center" wrapText="1"/>
    </xf>
    <xf numFmtId="0" fontId="67" fillId="0" borderId="68" xfId="19" applyFont="1" applyBorder="1" applyAlignment="1">
      <alignment horizontal="center" vertical="center" wrapText="1"/>
    </xf>
    <xf numFmtId="0" fontId="67" fillId="0" borderId="67" xfId="19" applyBorder="1" applyAlignment="1">
      <alignment horizontal="center" vertical="center" wrapText="1"/>
    </xf>
    <xf numFmtId="0" fontId="67" fillId="57" borderId="68" xfId="19" applyFill="1" applyBorder="1" applyAlignment="1">
      <alignment horizontal="center" vertical="center" wrapText="1"/>
    </xf>
    <xf numFmtId="0" fontId="67" fillId="7" borderId="69" xfId="19" applyFont="1" applyFill="1" applyBorder="1" applyAlignment="1">
      <alignment horizontal="center" vertical="center" wrapText="1"/>
    </xf>
    <xf numFmtId="0" fontId="7" fillId="40" borderId="65" xfId="19" applyFont="1" applyFill="1" applyBorder="1" applyAlignment="1">
      <alignment horizontal="center" vertical="center" wrapText="1"/>
    </xf>
    <xf numFmtId="0" fontId="67" fillId="20" borderId="63" xfId="19" applyFont="1" applyFill="1" applyBorder="1" applyAlignment="1">
      <alignment horizontal="center" vertical="center" wrapText="1"/>
    </xf>
    <xf numFmtId="0" fontId="67" fillId="5" borderId="67" xfId="19" applyFont="1" applyFill="1" applyBorder="1" applyAlignment="1">
      <alignment horizontal="center" vertical="center" wrapText="1"/>
    </xf>
    <xf numFmtId="0" fontId="67" fillId="0" borderId="0" xfId="19" applyAlignment="1">
      <alignment wrapText="1"/>
    </xf>
    <xf numFmtId="0" fontId="77" fillId="0" borderId="96" xfId="18" applyBorder="1"/>
    <xf numFmtId="167" fontId="77" fillId="0" borderId="96" xfId="18" applyNumberFormat="1" applyBorder="1"/>
    <xf numFmtId="167" fontId="77" fillId="0" borderId="9" xfId="18" applyNumberFormat="1" applyBorder="1"/>
    <xf numFmtId="167" fontId="77" fillId="0" borderId="0" xfId="18" applyNumberFormat="1"/>
    <xf numFmtId="171" fontId="67" fillId="0" borderId="8" xfId="19" applyNumberFormat="1" applyBorder="1"/>
    <xf numFmtId="171" fontId="67" fillId="0" borderId="78" xfId="19" applyNumberFormat="1" applyBorder="1" applyAlignment="1">
      <alignment horizontal="center"/>
    </xf>
    <xf numFmtId="171" fontId="67" fillId="5" borderId="9" xfId="19" applyNumberFormat="1" applyFill="1" applyBorder="1"/>
    <xf numFmtId="169" fontId="67" fillId="4" borderId="78" xfId="19" applyNumberFormat="1" applyFill="1" applyBorder="1" applyAlignment="1">
      <alignment horizontal="center"/>
    </xf>
    <xf numFmtId="171" fontId="67" fillId="7" borderId="10" xfId="19" applyNumberFormat="1" applyFill="1" applyBorder="1"/>
    <xf numFmtId="179" fontId="67" fillId="6" borderId="70" xfId="20" applyNumberFormat="1" applyFont="1" applyFill="1" applyBorder="1" applyAlignment="1">
      <alignment horizontal="center"/>
    </xf>
    <xf numFmtId="179" fontId="67" fillId="0" borderId="49" xfId="20" applyNumberFormat="1" applyFont="1" applyBorder="1" applyAlignment="1">
      <alignment horizontal="center"/>
    </xf>
    <xf numFmtId="179" fontId="67" fillId="0" borderId="9" xfId="20" applyNumberFormat="1" applyFont="1" applyBorder="1" applyAlignment="1">
      <alignment horizontal="center"/>
    </xf>
    <xf numFmtId="0" fontId="67" fillId="0" borderId="89" xfId="18" applyFont="1" applyBorder="1" applyAlignment="1">
      <alignment horizontal="center"/>
    </xf>
    <xf numFmtId="167" fontId="77" fillId="0" borderId="75" xfId="18" applyNumberFormat="1" applyBorder="1"/>
    <xf numFmtId="171" fontId="67" fillId="0" borderId="90" xfId="19" applyNumberFormat="1" applyBorder="1"/>
    <xf numFmtId="171" fontId="67" fillId="0" borderId="97" xfId="19" applyNumberFormat="1" applyBorder="1" applyAlignment="1">
      <alignment horizontal="center"/>
    </xf>
    <xf numFmtId="169" fontId="67" fillId="4" borderId="97" xfId="19" applyNumberFormat="1" applyFill="1" applyBorder="1" applyAlignment="1">
      <alignment horizontal="center"/>
    </xf>
    <xf numFmtId="0" fontId="67" fillId="0" borderId="89" xfId="18" applyFont="1" applyBorder="1" applyAlignment="1">
      <alignment horizontal="center" vertical="center"/>
    </xf>
    <xf numFmtId="0" fontId="67" fillId="0" borderId="25" xfId="18" applyFont="1" applyBorder="1" applyAlignment="1">
      <alignment horizontal="center" vertical="top"/>
    </xf>
    <xf numFmtId="0" fontId="77" fillId="0" borderId="98" xfId="18" applyBorder="1"/>
    <xf numFmtId="167" fontId="77" fillId="0" borderId="98" xfId="18" applyNumberFormat="1" applyBorder="1"/>
    <xf numFmtId="167" fontId="77" fillId="0" borderId="99" xfId="18" applyNumberFormat="1" applyBorder="1"/>
    <xf numFmtId="171" fontId="67" fillId="0" borderId="100" xfId="19" applyNumberFormat="1" applyBorder="1"/>
    <xf numFmtId="171" fontId="67" fillId="0" borderId="101" xfId="19" applyNumberFormat="1" applyBorder="1" applyAlignment="1">
      <alignment horizontal="center"/>
    </xf>
    <xf numFmtId="169" fontId="67" fillId="4" borderId="101" xfId="19" applyNumberFormat="1" applyFill="1" applyBorder="1" applyAlignment="1">
      <alignment horizontal="center"/>
    </xf>
    <xf numFmtId="0" fontId="82" fillId="0" borderId="4" xfId="18" applyFont="1" applyBorder="1"/>
    <xf numFmtId="167" fontId="82" fillId="0" borderId="5" xfId="18" applyNumberFormat="1" applyFont="1" applyBorder="1"/>
    <xf numFmtId="167" fontId="82" fillId="56" borderId="67" xfId="18" applyNumberFormat="1" applyFont="1" applyFill="1" applyBorder="1"/>
    <xf numFmtId="171" fontId="67" fillId="0" borderId="4" xfId="19" applyNumberFormat="1" applyBorder="1"/>
    <xf numFmtId="171" fontId="67" fillId="0" borderId="68" xfId="19" applyNumberFormat="1" applyBorder="1" applyAlignment="1">
      <alignment horizontal="center"/>
    </xf>
    <xf numFmtId="171" fontId="67" fillId="0" borderId="67" xfId="19" applyNumberFormat="1" applyBorder="1"/>
    <xf numFmtId="2" fontId="67" fillId="57" borderId="68" xfId="19" applyNumberFormat="1" applyFont="1" applyFill="1" applyBorder="1" applyAlignment="1">
      <alignment horizontal="center"/>
    </xf>
    <xf numFmtId="3" fontId="67" fillId="7" borderId="69" xfId="19" applyNumberFormat="1" applyFill="1" applyBorder="1"/>
    <xf numFmtId="4" fontId="67" fillId="7" borderId="65" xfId="19" applyNumberFormat="1" applyFill="1" applyBorder="1" applyAlignment="1">
      <alignment horizontal="center"/>
    </xf>
    <xf numFmtId="10" fontId="67" fillId="0" borderId="63" xfId="20" applyNumberFormat="1" applyFont="1" applyBorder="1" applyAlignment="1">
      <alignment horizontal="center"/>
    </xf>
    <xf numFmtId="10" fontId="67" fillId="0" borderId="67" xfId="20" applyNumberFormat="1" applyFont="1" applyBorder="1" applyAlignment="1">
      <alignment horizontal="center"/>
    </xf>
    <xf numFmtId="0" fontId="77" fillId="0" borderId="89" xfId="18" applyBorder="1"/>
    <xf numFmtId="167" fontId="82" fillId="0" borderId="6" xfId="18" applyNumberFormat="1" applyFont="1" applyFill="1" applyBorder="1"/>
    <xf numFmtId="167" fontId="82" fillId="0" borderId="5" xfId="18" applyNumberFormat="1" applyFont="1" applyFill="1" applyBorder="1"/>
    <xf numFmtId="167" fontId="82" fillId="0" borderId="38" xfId="18" applyNumberFormat="1" applyFont="1" applyFill="1" applyBorder="1"/>
    <xf numFmtId="167" fontId="82" fillId="58" borderId="67" xfId="18" applyNumberFormat="1" applyFont="1" applyFill="1" applyBorder="1"/>
    <xf numFmtId="171" fontId="67" fillId="0" borderId="0" xfId="19" applyNumberFormat="1" applyBorder="1"/>
    <xf numFmtId="167" fontId="11" fillId="53" borderId="89" xfId="18" applyNumberFormat="1" applyFont="1" applyFill="1" applyBorder="1" applyAlignment="1" applyProtection="1">
      <alignment horizontal="right"/>
    </xf>
    <xf numFmtId="167" fontId="77" fillId="42" borderId="102" xfId="18" applyNumberFormat="1" applyFill="1" applyBorder="1"/>
    <xf numFmtId="167" fontId="77" fillId="42" borderId="103" xfId="18" applyNumberFormat="1" applyFill="1" applyBorder="1"/>
    <xf numFmtId="167" fontId="77" fillId="0" borderId="0" xfId="18" applyNumberFormat="1" applyBorder="1"/>
    <xf numFmtId="167" fontId="77" fillId="0" borderId="0" xfId="18" applyNumberFormat="1" applyFill="1" applyBorder="1"/>
    <xf numFmtId="0" fontId="67" fillId="0" borderId="0" xfId="19" applyFill="1" applyBorder="1"/>
    <xf numFmtId="0" fontId="67" fillId="0" borderId="0" xfId="19" applyFont="1" applyFill="1" applyBorder="1"/>
    <xf numFmtId="167" fontId="11" fillId="53" borderId="25" xfId="18" applyNumberFormat="1" applyFont="1" applyFill="1" applyBorder="1" applyAlignment="1" applyProtection="1">
      <alignment horizontal="right"/>
    </xf>
    <xf numFmtId="10" fontId="0" fillId="0" borderId="85" xfId="20" applyNumberFormat="1" applyFont="1" applyBorder="1"/>
    <xf numFmtId="10" fontId="0" fillId="0" borderId="28" xfId="20" applyNumberFormat="1" applyFont="1" applyBorder="1"/>
    <xf numFmtId="167" fontId="77" fillId="0" borderId="0" xfId="18" applyNumberFormat="1" applyFont="1" applyFill="1" applyBorder="1"/>
    <xf numFmtId="167" fontId="77" fillId="0" borderId="0" xfId="18" applyNumberFormat="1" applyFill="1" applyBorder="1" applyAlignment="1">
      <alignment horizontal="center"/>
    </xf>
    <xf numFmtId="0" fontId="77" fillId="0" borderId="104" xfId="18" applyBorder="1"/>
    <xf numFmtId="167" fontId="67" fillId="0" borderId="0" xfId="19" applyNumberFormat="1"/>
    <xf numFmtId="10" fontId="0" fillId="0" borderId="0" xfId="20" applyNumberFormat="1" applyFont="1" applyFill="1" applyBorder="1"/>
    <xf numFmtId="177" fontId="67" fillId="0" borderId="0" xfId="19" applyNumberFormat="1"/>
    <xf numFmtId="167" fontId="67" fillId="8" borderId="0" xfId="19" applyNumberFormat="1" applyFill="1"/>
    <xf numFmtId="0" fontId="77" fillId="0" borderId="0" xfId="18" applyBorder="1"/>
    <xf numFmtId="0" fontId="77" fillId="55" borderId="105" xfId="18" applyFill="1" applyBorder="1"/>
    <xf numFmtId="0" fontId="77" fillId="55" borderId="106" xfId="18" applyFill="1" applyBorder="1"/>
    <xf numFmtId="0" fontId="77" fillId="55" borderId="107" xfId="18" applyFill="1" applyBorder="1"/>
    <xf numFmtId="0" fontId="77" fillId="0" borderId="105" xfId="18" applyBorder="1"/>
    <xf numFmtId="0" fontId="77" fillId="0" borderId="108" xfId="18" applyBorder="1" applyAlignment="1">
      <alignment horizontal="center" vertical="center" wrapText="1"/>
    </xf>
    <xf numFmtId="0" fontId="77" fillId="0" borderId="109" xfId="18" applyBorder="1" applyAlignment="1">
      <alignment horizontal="center" vertical="center" wrapText="1"/>
    </xf>
    <xf numFmtId="0" fontId="77" fillId="0" borderId="110" xfId="18" applyBorder="1" applyAlignment="1">
      <alignment horizontal="center" vertical="center" wrapText="1"/>
    </xf>
    <xf numFmtId="0" fontId="77" fillId="0" borderId="0" xfId="18" applyFill="1" applyBorder="1" applyAlignment="1">
      <alignment wrapText="1"/>
    </xf>
    <xf numFmtId="0" fontId="67" fillId="0" borderId="13" xfId="18" applyFont="1" applyBorder="1" applyAlignment="1">
      <alignment horizontal="center"/>
    </xf>
    <xf numFmtId="0" fontId="77" fillId="0" borderId="111" xfId="18" applyBorder="1"/>
    <xf numFmtId="0" fontId="77" fillId="0" borderId="111" xfId="18" applyFill="1" applyBorder="1"/>
    <xf numFmtId="0" fontId="77" fillId="16" borderId="112" xfId="18" applyFill="1" applyBorder="1"/>
    <xf numFmtId="3" fontId="77" fillId="0" borderId="10" xfId="18" applyNumberFormat="1" applyBorder="1"/>
    <xf numFmtId="3" fontId="77" fillId="0" borderId="113" xfId="18" applyNumberFormat="1" applyBorder="1"/>
    <xf numFmtId="3" fontId="77" fillId="0" borderId="0" xfId="18" applyNumberFormat="1"/>
    <xf numFmtId="0" fontId="77" fillId="16" borderId="0" xfId="18" applyFill="1" applyBorder="1"/>
    <xf numFmtId="3" fontId="77" fillId="0" borderId="109" xfId="18" applyNumberFormat="1" applyBorder="1"/>
    <xf numFmtId="3" fontId="77" fillId="0" borderId="114" xfId="18" applyNumberFormat="1" applyBorder="1"/>
    <xf numFmtId="0" fontId="17" fillId="0" borderId="29" xfId="18" applyFont="1" applyFill="1" applyBorder="1"/>
    <xf numFmtId="167" fontId="2" fillId="0" borderId="29" xfId="18" applyNumberFormat="1" applyFont="1" applyBorder="1"/>
    <xf numFmtId="167" fontId="2" fillId="0" borderId="29" xfId="18" applyNumberFormat="1" applyFont="1" applyFill="1" applyBorder="1"/>
    <xf numFmtId="167" fontId="2" fillId="13" borderId="29" xfId="18" applyNumberFormat="1" applyFont="1" applyFill="1" applyBorder="1"/>
    <xf numFmtId="2" fontId="0" fillId="0" borderId="29" xfId="20" applyNumberFormat="1" applyFont="1" applyFill="1" applyBorder="1"/>
    <xf numFmtId="0" fontId="77" fillId="0" borderId="29" xfId="18" applyBorder="1"/>
    <xf numFmtId="2" fontId="77" fillId="0" borderId="29" xfId="18" applyNumberFormat="1" applyBorder="1"/>
    <xf numFmtId="0" fontId="77" fillId="13" borderId="29" xfId="18" applyFill="1" applyBorder="1"/>
    <xf numFmtId="0" fontId="77" fillId="59" borderId="29" xfId="18" applyFill="1" applyBorder="1"/>
    <xf numFmtId="0" fontId="2" fillId="0" borderId="29" xfId="18" applyFont="1" applyBorder="1"/>
    <xf numFmtId="0" fontId="2" fillId="13" borderId="29" xfId="18" applyFont="1" applyFill="1" applyBorder="1"/>
    <xf numFmtId="0" fontId="17" fillId="0" borderId="29" xfId="19" applyFont="1" applyFill="1" applyBorder="1"/>
    <xf numFmtId="0" fontId="2" fillId="0" borderId="29" xfId="19" applyFont="1" applyBorder="1"/>
    <xf numFmtId="0" fontId="2" fillId="0" borderId="29" xfId="19" applyFont="1" applyFill="1" applyBorder="1"/>
    <xf numFmtId="0" fontId="2" fillId="13" borderId="29" xfId="19" applyFont="1" applyFill="1" applyBorder="1"/>
    <xf numFmtId="0" fontId="67" fillId="0" borderId="29" xfId="19" applyBorder="1"/>
    <xf numFmtId="0" fontId="67" fillId="13" borderId="29" xfId="19" applyFill="1" applyBorder="1"/>
    <xf numFmtId="0" fontId="67" fillId="59" borderId="29" xfId="19" applyFill="1" applyBorder="1"/>
    <xf numFmtId="2" fontId="67" fillId="0" borderId="29" xfId="19" applyNumberFormat="1" applyBorder="1"/>
    <xf numFmtId="0" fontId="29" fillId="0" borderId="0" xfId="21" applyFont="1"/>
    <xf numFmtId="0" fontId="83" fillId="0" borderId="0" xfId="21" applyFont="1" applyAlignment="1">
      <alignment vertical="center"/>
    </xf>
    <xf numFmtId="0" fontId="17" fillId="0" borderId="0" xfId="21" applyFont="1"/>
    <xf numFmtId="0" fontId="2" fillId="0" borderId="0" xfId="21"/>
    <xf numFmtId="3" fontId="2" fillId="0" borderId="0" xfId="21" applyNumberFormat="1" applyFont="1" applyFill="1" applyBorder="1" applyAlignment="1">
      <alignment horizontal="right"/>
    </xf>
    <xf numFmtId="0" fontId="2" fillId="0" borderId="0" xfId="21" applyFont="1" applyFill="1" applyBorder="1" applyAlignment="1">
      <alignment horizontal="right"/>
    </xf>
    <xf numFmtId="0" fontId="23" fillId="0" borderId="0" xfId="21" applyFont="1" applyFill="1" applyBorder="1" applyAlignment="1">
      <alignment horizontal="right"/>
    </xf>
    <xf numFmtId="3" fontId="2" fillId="0" borderId="0" xfId="21" applyNumberFormat="1"/>
    <xf numFmtId="0" fontId="2" fillId="0" borderId="0" xfId="21" applyFill="1"/>
    <xf numFmtId="0" fontId="2" fillId="0" borderId="0" xfId="21" applyBorder="1"/>
    <xf numFmtId="3" fontId="19" fillId="0" borderId="0" xfId="21" applyNumberFormat="1" applyFont="1"/>
    <xf numFmtId="3" fontId="22" fillId="0" borderId="0" xfId="21" applyNumberFormat="1" applyFont="1" applyBorder="1"/>
    <xf numFmtId="0" fontId="23" fillId="0" borderId="0" xfId="21" applyFont="1" applyBorder="1"/>
    <xf numFmtId="3" fontId="20" fillId="0" borderId="0" xfId="21" applyNumberFormat="1" applyFont="1" applyBorder="1"/>
    <xf numFmtId="1" fontId="20" fillId="0" borderId="0" xfId="21" applyNumberFormat="1" applyFont="1" applyFill="1" applyBorder="1"/>
    <xf numFmtId="0" fontId="20" fillId="0" borderId="0" xfId="21" applyFont="1"/>
    <xf numFmtId="0" fontId="2" fillId="0" borderId="0" xfId="21" applyFont="1" applyFill="1" applyBorder="1"/>
    <xf numFmtId="0" fontId="2" fillId="0" borderId="0" xfId="21" applyFont="1" applyBorder="1" applyAlignment="1">
      <alignment horizontal="center"/>
    </xf>
    <xf numFmtId="0" fontId="31" fillId="0" borderId="0" xfId="21" applyFont="1" applyFill="1" applyBorder="1"/>
    <xf numFmtId="3" fontId="20" fillId="0" borderId="0" xfId="21" applyNumberFormat="1" applyFont="1"/>
    <xf numFmtId="0" fontId="23" fillId="0" borderId="0" xfId="21" applyFont="1" applyFill="1" applyBorder="1"/>
    <xf numFmtId="3" fontId="23" fillId="0" borderId="0" xfId="21" applyNumberFormat="1" applyFont="1" applyBorder="1"/>
    <xf numFmtId="0" fontId="31" fillId="0" borderId="0" xfId="21" applyFont="1" applyBorder="1"/>
    <xf numFmtId="4" fontId="84" fillId="0" borderId="0" xfId="21" applyNumberFormat="1" applyFont="1"/>
    <xf numFmtId="169" fontId="23" fillId="0" borderId="0" xfId="21" applyNumberFormat="1" applyFont="1"/>
    <xf numFmtId="3" fontId="20" fillId="0" borderId="0" xfId="21" applyNumberFormat="1" applyFont="1" applyFill="1" applyAlignment="1">
      <alignment horizontal="right"/>
    </xf>
    <xf numFmtId="3" fontId="27" fillId="0" borderId="0" xfId="21" applyNumberFormat="1" applyFont="1"/>
    <xf numFmtId="3" fontId="26" fillId="0" borderId="0" xfId="21" applyNumberFormat="1" applyFont="1" applyBorder="1"/>
    <xf numFmtId="1" fontId="23" fillId="0" borderId="0" xfId="21" applyNumberFormat="1" applyFont="1"/>
    <xf numFmtId="0" fontId="17" fillId="0" borderId="0" xfId="21" applyFont="1" applyFill="1"/>
    <xf numFmtId="0" fontId="23" fillId="0" borderId="0" xfId="21" applyFont="1"/>
    <xf numFmtId="3" fontId="26" fillId="0" borderId="0" xfId="21" applyNumberFormat="1" applyFont="1"/>
    <xf numFmtId="0" fontId="84" fillId="0" borderId="0" xfId="21" applyFont="1"/>
    <xf numFmtId="3" fontId="2" fillId="0" borderId="0" xfId="21" applyNumberFormat="1" applyFont="1"/>
    <xf numFmtId="0" fontId="26" fillId="0" borderId="0" xfId="21" applyFont="1"/>
    <xf numFmtId="1" fontId="38" fillId="2" borderId="0" xfId="21" applyNumberFormat="1" applyFont="1" applyFill="1"/>
    <xf numFmtId="0" fontId="38" fillId="2" borderId="0" xfId="21" applyFont="1" applyFill="1"/>
    <xf numFmtId="0" fontId="23" fillId="0" borderId="0" xfId="21" applyFont="1" applyFill="1"/>
    <xf numFmtId="0" fontId="45" fillId="0" borderId="23" xfId="21" applyFont="1" applyFill="1" applyBorder="1"/>
    <xf numFmtId="0" fontId="38" fillId="4" borderId="42" xfId="21" applyFont="1" applyFill="1" applyBorder="1" applyAlignment="1">
      <alignment horizontal="center"/>
    </xf>
    <xf numFmtId="0" fontId="38" fillId="14" borderId="31" xfId="21" applyFont="1" applyFill="1" applyBorder="1" applyAlignment="1">
      <alignment horizontal="center"/>
    </xf>
    <xf numFmtId="0" fontId="23" fillId="0" borderId="45" xfId="21" applyFont="1" applyBorder="1" applyAlignment="1">
      <alignment horizontal="center"/>
    </xf>
    <xf numFmtId="0" fontId="38" fillId="4" borderId="45" xfId="21" applyFont="1" applyFill="1" applyBorder="1" applyAlignment="1">
      <alignment horizontal="center"/>
    </xf>
    <xf numFmtId="0" fontId="38" fillId="14" borderId="29" xfId="21" applyFont="1" applyFill="1" applyBorder="1" applyAlignment="1">
      <alignment horizontal="center"/>
    </xf>
    <xf numFmtId="0" fontId="23" fillId="0" borderId="45" xfId="21" applyFont="1" applyBorder="1"/>
    <xf numFmtId="14" fontId="23" fillId="0" borderId="45" xfId="21" applyNumberFormat="1" applyFont="1" applyBorder="1" applyAlignment="1">
      <alignment horizontal="center"/>
    </xf>
    <xf numFmtId="0" fontId="23" fillId="14" borderId="45" xfId="21" applyFont="1" applyFill="1" applyBorder="1" applyAlignment="1">
      <alignment horizontal="center"/>
    </xf>
    <xf numFmtId="0" fontId="23" fillId="14" borderId="45" xfId="21" applyFont="1" applyFill="1" applyBorder="1"/>
    <xf numFmtId="0" fontId="23" fillId="16" borderId="29" xfId="21" applyFont="1" applyFill="1" applyBorder="1"/>
    <xf numFmtId="0" fontId="23" fillId="0" borderId="49" xfId="21" applyFont="1" applyBorder="1"/>
    <xf numFmtId="0" fontId="23" fillId="0" borderId="49" xfId="21" applyFont="1" applyBorder="1" applyAlignment="1">
      <alignment horizontal="center"/>
    </xf>
    <xf numFmtId="0" fontId="38" fillId="4" borderId="49" xfId="21" applyFont="1" applyFill="1" applyBorder="1" applyAlignment="1">
      <alignment horizontal="center"/>
    </xf>
    <xf numFmtId="0" fontId="38" fillId="14" borderId="49" xfId="21" applyFont="1" applyFill="1" applyBorder="1" applyAlignment="1">
      <alignment horizontal="center"/>
    </xf>
    <xf numFmtId="0" fontId="86" fillId="0" borderId="29" xfId="21" applyFont="1" applyBorder="1" applyAlignment="1">
      <alignment horizontal="center" vertical="center"/>
    </xf>
    <xf numFmtId="0" fontId="23" fillId="16" borderId="29" xfId="21" applyFont="1" applyFill="1" applyBorder="1" applyAlignment="1">
      <alignment horizontal="center" vertical="center"/>
    </xf>
    <xf numFmtId="165" fontId="2" fillId="0" borderId="29" xfId="21" applyNumberFormat="1" applyFont="1" applyFill="1" applyBorder="1" applyAlignment="1">
      <alignment horizontal="right"/>
    </xf>
    <xf numFmtId="165" fontId="17" fillId="4" borderId="29" xfId="21" applyNumberFormat="1" applyFont="1" applyFill="1" applyBorder="1"/>
    <xf numFmtId="3" fontId="17" fillId="14" borderId="29" xfId="21" applyNumberFormat="1" applyFont="1" applyFill="1" applyBorder="1"/>
    <xf numFmtId="3" fontId="19" fillId="0" borderId="29" xfId="21" applyNumberFormat="1" applyFont="1" applyBorder="1"/>
    <xf numFmtId="165" fontId="22" fillId="0" borderId="29" xfId="21" applyNumberFormat="1" applyFont="1" applyBorder="1"/>
    <xf numFmtId="3" fontId="2" fillId="0" borderId="29" xfId="21" applyNumberFormat="1" applyFont="1" applyBorder="1"/>
    <xf numFmtId="0" fontId="2" fillId="0" borderId="29" xfId="21" applyFont="1" applyBorder="1"/>
    <xf numFmtId="3" fontId="17" fillId="5" borderId="29" xfId="21" applyNumberFormat="1" applyFont="1" applyFill="1" applyBorder="1"/>
    <xf numFmtId="165" fontId="29" fillId="0" borderId="29" xfId="21" applyNumberFormat="1" applyFont="1" applyFill="1" applyBorder="1"/>
    <xf numFmtId="3" fontId="17" fillId="0" borderId="29" xfId="21" applyNumberFormat="1" applyFont="1" applyFill="1" applyBorder="1"/>
    <xf numFmtId="0" fontId="2" fillId="0" borderId="29" xfId="21" applyFont="1" applyFill="1" applyBorder="1"/>
    <xf numFmtId="165" fontId="17" fillId="0" borderId="29" xfId="21" applyNumberFormat="1" applyFont="1" applyFill="1" applyBorder="1"/>
    <xf numFmtId="0" fontId="2" fillId="0" borderId="0" xfId="21" applyFill="1" applyBorder="1"/>
    <xf numFmtId="165" fontId="17" fillId="21" borderId="29" xfId="21" applyNumberFormat="1" applyFont="1" applyFill="1" applyBorder="1"/>
    <xf numFmtId="3" fontId="17" fillId="21" borderId="29" xfId="21" applyNumberFormat="1" applyFont="1" applyFill="1" applyBorder="1"/>
    <xf numFmtId="165" fontId="17" fillId="60" borderId="29" xfId="21" applyNumberFormat="1" applyFont="1" applyFill="1" applyBorder="1"/>
    <xf numFmtId="3" fontId="17" fillId="60" borderId="29" xfId="21" applyNumberFormat="1" applyFont="1" applyFill="1" applyBorder="1"/>
    <xf numFmtId="165" fontId="2" fillId="16" borderId="29" xfId="21" applyNumberFormat="1" applyFont="1" applyFill="1" applyBorder="1"/>
    <xf numFmtId="3" fontId="17" fillId="16" borderId="29" xfId="21" applyNumberFormat="1" applyFont="1" applyFill="1" applyBorder="1"/>
    <xf numFmtId="165" fontId="19" fillId="0" borderId="29" xfId="21" applyNumberFormat="1" applyFont="1" applyBorder="1"/>
    <xf numFmtId="2" fontId="36" fillId="0" borderId="0" xfId="21" applyNumberFormat="1" applyFont="1" applyBorder="1"/>
    <xf numFmtId="3" fontId="45" fillId="0" borderId="0" xfId="21" applyNumberFormat="1" applyFont="1"/>
    <xf numFmtId="3" fontId="23" fillId="0" borderId="0" xfId="21" applyNumberFormat="1" applyFont="1"/>
    <xf numFmtId="3" fontId="86" fillId="0" borderId="0" xfId="21" applyNumberFormat="1" applyFont="1"/>
    <xf numFmtId="0" fontId="19" fillId="0" borderId="0" xfId="21" applyFont="1"/>
    <xf numFmtId="0" fontId="83" fillId="0" borderId="0" xfId="21" applyFont="1"/>
    <xf numFmtId="0" fontId="2" fillId="0" borderId="0" xfId="21" applyAlignment="1">
      <alignment horizontal="right"/>
    </xf>
    <xf numFmtId="0" fontId="11" fillId="0" borderId="0" xfId="21" applyFont="1" applyFill="1" applyBorder="1"/>
    <xf numFmtId="3" fontId="2" fillId="0" borderId="0" xfId="21" applyNumberFormat="1" applyFill="1" applyBorder="1"/>
    <xf numFmtId="0" fontId="87" fillId="0" borderId="0" xfId="21" applyFont="1"/>
    <xf numFmtId="3" fontId="87" fillId="0" borderId="0" xfId="21" applyNumberFormat="1" applyFont="1"/>
    <xf numFmtId="0" fontId="19" fillId="0" borderId="0" xfId="21" applyFont="1" applyFill="1" applyBorder="1"/>
    <xf numFmtId="0" fontId="25" fillId="8" borderId="0" xfId="21" applyFont="1" applyFill="1"/>
    <xf numFmtId="0" fontId="2" fillId="0" borderId="0" xfId="21" applyFont="1"/>
    <xf numFmtId="0" fontId="22" fillId="0" borderId="0" xfId="21" applyFont="1"/>
    <xf numFmtId="0" fontId="36" fillId="0" borderId="0" xfId="21" applyFont="1"/>
    <xf numFmtId="0" fontId="2" fillId="0" borderId="0" xfId="21" applyFill="1" applyBorder="1" applyAlignment="1">
      <alignment horizontal="right"/>
    </xf>
    <xf numFmtId="3" fontId="17" fillId="0" borderId="0" xfId="21" applyNumberFormat="1" applyFont="1" applyFill="1" applyBorder="1"/>
    <xf numFmtId="3" fontId="2" fillId="0" borderId="0" xfId="21" applyNumberFormat="1" applyFill="1"/>
    <xf numFmtId="0" fontId="2" fillId="0" borderId="0" xfId="21" applyAlignment="1">
      <alignment horizontal="center"/>
    </xf>
    <xf numFmtId="0" fontId="2" fillId="0" borderId="0" xfId="21" applyFont="1" applyAlignment="1">
      <alignment horizontal="left"/>
    </xf>
    <xf numFmtId="0" fontId="2" fillId="0" borderId="0" xfId="21" applyFont="1" applyBorder="1"/>
    <xf numFmtId="0" fontId="2" fillId="0" borderId="0" xfId="21" applyAlignment="1">
      <alignment wrapText="1"/>
    </xf>
    <xf numFmtId="0" fontId="17" fillId="0" borderId="0" xfId="21" applyFont="1" applyFill="1" applyBorder="1" applyAlignment="1">
      <alignment wrapText="1"/>
    </xf>
    <xf numFmtId="0" fontId="18" fillId="0" borderId="29" xfId="21" applyFont="1" applyFill="1" applyBorder="1" applyAlignment="1">
      <alignment horizontal="center" vertical="center" wrapText="1"/>
    </xf>
    <xf numFmtId="0" fontId="18" fillId="0" borderId="29" xfId="21" applyFont="1" applyBorder="1" applyAlignment="1">
      <alignment horizontal="center" vertical="center" wrapText="1"/>
    </xf>
    <xf numFmtId="0" fontId="18" fillId="0" borderId="23" xfId="21" applyFont="1" applyBorder="1" applyAlignment="1">
      <alignment horizontal="center" wrapText="1"/>
    </xf>
    <xf numFmtId="0" fontId="17" fillId="13" borderId="39" xfId="21" applyFont="1" applyFill="1" applyBorder="1" applyAlignment="1">
      <alignment horizontal="center" vertical="center" wrapText="1"/>
    </xf>
    <xf numFmtId="0" fontId="2" fillId="0" borderId="35" xfId="21" applyBorder="1"/>
    <xf numFmtId="3" fontId="2" fillId="0" borderId="29" xfId="21" applyNumberFormat="1" applyBorder="1"/>
    <xf numFmtId="170" fontId="19" fillId="0" borderId="0" xfId="21" applyNumberFormat="1" applyFont="1" applyFill="1" applyBorder="1"/>
    <xf numFmtId="3" fontId="88" fillId="0" borderId="0" xfId="21" applyNumberFormat="1" applyFont="1" applyFill="1" applyBorder="1"/>
    <xf numFmtId="169" fontId="19" fillId="0" borderId="29" xfId="21" applyNumberFormat="1" applyFont="1" applyBorder="1" applyAlignment="1">
      <alignment horizontal="right"/>
    </xf>
    <xf numFmtId="169" fontId="19" fillId="0" borderId="30" xfId="21" applyNumberFormat="1" applyFont="1" applyBorder="1" applyAlignment="1">
      <alignment horizontal="right"/>
    </xf>
    <xf numFmtId="169" fontId="89" fillId="0" borderId="29" xfId="21" applyNumberFormat="1" applyFont="1" applyBorder="1" applyAlignment="1">
      <alignment horizontal="right"/>
    </xf>
    <xf numFmtId="169" fontId="36" fillId="0" borderId="30" xfId="21" applyNumberFormat="1" applyFont="1" applyBorder="1" applyAlignment="1">
      <alignment horizontal="right"/>
    </xf>
    <xf numFmtId="170" fontId="90" fillId="0" borderId="0" xfId="21" applyNumberFormat="1" applyFont="1" applyFill="1" applyBorder="1"/>
    <xf numFmtId="3" fontId="2" fillId="13" borderId="36" xfId="21" applyNumberFormat="1" applyFont="1" applyFill="1" applyBorder="1"/>
    <xf numFmtId="3" fontId="17" fillId="13" borderId="37" xfId="21" applyNumberFormat="1" applyFont="1" applyFill="1" applyBorder="1"/>
    <xf numFmtId="3" fontId="2" fillId="0" borderId="49" xfId="21" applyNumberFormat="1" applyFill="1" applyBorder="1"/>
    <xf numFmtId="3" fontId="2" fillId="0" borderId="0" xfId="21" applyNumberFormat="1" applyAlignment="1">
      <alignment horizontal="right"/>
    </xf>
    <xf numFmtId="3" fontId="2" fillId="0" borderId="57" xfId="21" applyNumberFormat="1" applyFont="1" applyBorder="1"/>
    <xf numFmtId="3" fontId="2" fillId="0" borderId="115" xfId="21" applyNumberFormat="1" applyFont="1" applyBorder="1"/>
    <xf numFmtId="3" fontId="2" fillId="0" borderId="58" xfId="21" applyNumberFormat="1" applyBorder="1" applyAlignment="1">
      <alignment horizontal="right"/>
    </xf>
    <xf numFmtId="4" fontId="17" fillId="0" borderId="21" xfId="21" applyNumberFormat="1" applyFont="1" applyFill="1" applyBorder="1"/>
    <xf numFmtId="3" fontId="2" fillId="0" borderId="29" xfId="21" applyNumberFormat="1" applyFont="1" applyFill="1" applyBorder="1"/>
    <xf numFmtId="3" fontId="2" fillId="0" borderId="35" xfId="21" applyNumberFormat="1" applyFont="1" applyBorder="1"/>
    <xf numFmtId="3" fontId="2" fillId="0" borderId="49" xfId="21" applyNumberFormat="1" applyBorder="1"/>
    <xf numFmtId="3" fontId="2" fillId="0" borderId="30" xfId="21" applyNumberFormat="1" applyFont="1" applyBorder="1"/>
    <xf numFmtId="3" fontId="2" fillId="0" borderId="31" xfId="21" applyNumberFormat="1" applyBorder="1" applyAlignment="1">
      <alignment horizontal="right"/>
    </xf>
    <xf numFmtId="4" fontId="17" fillId="0" borderId="24" xfId="21" applyNumberFormat="1" applyFont="1" applyFill="1" applyBorder="1"/>
    <xf numFmtId="3" fontId="2" fillId="0" borderId="35" xfId="21" applyNumberFormat="1" applyFont="1" applyBorder="1" applyAlignment="1">
      <alignment horizontal="left"/>
    </xf>
    <xf numFmtId="3" fontId="2" fillId="0" borderId="30" xfId="21" applyNumberFormat="1" applyFont="1" applyBorder="1" applyAlignment="1">
      <alignment horizontal="right"/>
    </xf>
    <xf numFmtId="3" fontId="2" fillId="0" borderId="31" xfId="21" applyNumberFormat="1" applyFont="1" applyBorder="1" applyAlignment="1">
      <alignment horizontal="right"/>
    </xf>
    <xf numFmtId="3" fontId="17" fillId="0" borderId="28" xfId="21" applyNumberFormat="1" applyFont="1" applyFill="1" applyBorder="1"/>
    <xf numFmtId="3" fontId="91" fillId="0" borderId="29" xfId="21" applyNumberFormat="1" applyFont="1" applyBorder="1"/>
    <xf numFmtId="169" fontId="91" fillId="0" borderId="29" xfId="21" applyNumberFormat="1" applyFont="1" applyBorder="1" applyAlignment="1">
      <alignment horizontal="right"/>
    </xf>
    <xf numFmtId="169" fontId="19" fillId="0" borderId="46" xfId="21" applyNumberFormat="1" applyFont="1" applyBorder="1" applyAlignment="1">
      <alignment horizontal="right"/>
    </xf>
    <xf numFmtId="3" fontId="17" fillId="0" borderId="3" xfId="21" applyNumberFormat="1" applyFont="1" applyFill="1" applyBorder="1"/>
    <xf numFmtId="3" fontId="2" fillId="0" borderId="0" xfId="21" applyNumberFormat="1" applyFont="1" applyBorder="1" applyAlignment="1">
      <alignment horizontal="center"/>
    </xf>
    <xf numFmtId="170" fontId="2" fillId="0" borderId="0" xfId="21" applyNumberFormat="1"/>
    <xf numFmtId="3" fontId="2" fillId="0" borderId="0" xfId="21" applyNumberFormat="1" applyBorder="1"/>
    <xf numFmtId="4" fontId="2" fillId="0" borderId="0" xfId="21" applyNumberFormat="1"/>
    <xf numFmtId="2" fontId="2" fillId="0" borderId="0" xfId="21" applyNumberFormat="1"/>
    <xf numFmtId="0" fontId="2" fillId="0" borderId="0" xfId="21" applyFont="1" applyFill="1"/>
    <xf numFmtId="180" fontId="38" fillId="0" borderId="29" xfId="21" applyNumberFormat="1" applyFont="1" applyBorder="1" applyAlignment="1">
      <alignment horizontal="left"/>
    </xf>
    <xf numFmtId="0" fontId="17" fillId="0" borderId="29" xfId="21" applyFont="1" applyBorder="1" applyAlignment="1">
      <alignment horizontal="center" vertical="center"/>
    </xf>
    <xf numFmtId="3" fontId="85" fillId="0" borderId="29" xfId="21" applyNumberFormat="1" applyFont="1" applyBorder="1"/>
    <xf numFmtId="3" fontId="92" fillId="0" borderId="29" xfId="21" applyNumberFormat="1" applyFont="1" applyBorder="1"/>
    <xf numFmtId="176" fontId="2" fillId="0" borderId="29" xfId="21" applyNumberFormat="1" applyFont="1" applyFill="1" applyBorder="1"/>
    <xf numFmtId="0" fontId="2" fillId="21" borderId="29" xfId="21" applyFont="1" applyFill="1" applyBorder="1"/>
    <xf numFmtId="3" fontId="2" fillId="21" borderId="29" xfId="21" applyNumberFormat="1" applyFont="1" applyFill="1" applyBorder="1"/>
    <xf numFmtId="176" fontId="2" fillId="21" borderId="29" xfId="21" applyNumberFormat="1" applyFont="1" applyFill="1" applyBorder="1"/>
    <xf numFmtId="0" fontId="91" fillId="60" borderId="29" xfId="21" applyFont="1" applyFill="1" applyBorder="1"/>
    <xf numFmtId="3" fontId="91" fillId="60" borderId="29" xfId="21" applyNumberFormat="1" applyFont="1" applyFill="1" applyBorder="1"/>
    <xf numFmtId="0" fontId="2" fillId="16" borderId="29" xfId="21" applyFont="1" applyFill="1" applyBorder="1"/>
    <xf numFmtId="3" fontId="93" fillId="16" borderId="29" xfId="21" applyNumberFormat="1" applyFont="1" applyFill="1" applyBorder="1"/>
    <xf numFmtId="171" fontId="93" fillId="16" borderId="29" xfId="21" applyNumberFormat="1" applyFont="1" applyFill="1" applyBorder="1"/>
    <xf numFmtId="165" fontId="26" fillId="0" borderId="0" xfId="21" applyNumberFormat="1" applyFont="1" applyAlignment="1">
      <alignment horizontal="right"/>
    </xf>
    <xf numFmtId="171" fontId="26" fillId="0" borderId="0" xfId="21" applyNumberFormat="1" applyFont="1"/>
    <xf numFmtId="1" fontId="26" fillId="0" borderId="0" xfId="21" applyNumberFormat="1" applyFont="1" applyAlignment="1">
      <alignment horizontal="right"/>
    </xf>
    <xf numFmtId="165" fontId="23" fillId="0" borderId="0" xfId="21" applyNumberFormat="1" applyFont="1"/>
    <xf numFmtId="171" fontId="45" fillId="0" borderId="0" xfId="21" applyNumberFormat="1" applyFont="1"/>
    <xf numFmtId="0" fontId="23" fillId="0" borderId="42" xfId="21" applyFont="1" applyBorder="1"/>
    <xf numFmtId="165" fontId="2" fillId="0" borderId="29" xfId="21" applyNumberFormat="1" applyFont="1" applyBorder="1"/>
    <xf numFmtId="165" fontId="2" fillId="0" borderId="29" xfId="21" applyNumberFormat="1" applyFont="1" applyFill="1" applyBorder="1"/>
    <xf numFmtId="165" fontId="2" fillId="0" borderId="29" xfId="21" applyNumberFormat="1" applyFont="1" applyBorder="1" applyAlignment="1">
      <alignment horizontal="right"/>
    </xf>
    <xf numFmtId="0" fontId="2" fillId="60" borderId="29" xfId="21" applyFont="1" applyFill="1" applyBorder="1"/>
    <xf numFmtId="165" fontId="2" fillId="21" borderId="29" xfId="21" applyNumberFormat="1" applyFont="1" applyFill="1" applyBorder="1" applyAlignment="1">
      <alignment horizontal="right"/>
    </xf>
    <xf numFmtId="165" fontId="2" fillId="21" borderId="29" xfId="21" applyNumberFormat="1" applyFont="1" applyFill="1" applyBorder="1"/>
    <xf numFmtId="165" fontId="2" fillId="60" borderId="29" xfId="21" applyNumberFormat="1" applyFont="1" applyFill="1" applyBorder="1" applyAlignment="1">
      <alignment horizontal="right"/>
    </xf>
    <xf numFmtId="165" fontId="2" fillId="60" borderId="29" xfId="21" applyNumberFormat="1" applyFont="1" applyFill="1" applyBorder="1"/>
    <xf numFmtId="166" fontId="2" fillId="0" borderId="0" xfId="21" applyNumberFormat="1" applyFont="1" applyBorder="1"/>
    <xf numFmtId="3" fontId="2" fillId="0" borderId="0" xfId="21" applyNumberFormat="1" applyFont="1" applyBorder="1"/>
    <xf numFmtId="0" fontId="2" fillId="0" borderId="0" xfId="21" applyFont="1" applyAlignment="1">
      <alignment horizontal="right"/>
    </xf>
    <xf numFmtId="0" fontId="17" fillId="0" borderId="74" xfId="21" applyFont="1" applyBorder="1" applyAlignment="1">
      <alignment horizontal="center" vertical="center"/>
    </xf>
    <xf numFmtId="3" fontId="2" fillId="0" borderId="74" xfId="21" applyNumberFormat="1" applyFont="1" applyBorder="1"/>
    <xf numFmtId="0" fontId="2" fillId="61" borderId="74" xfId="21" applyFont="1" applyFill="1" applyBorder="1"/>
    <xf numFmtId="0" fontId="2" fillId="13" borderId="39" xfId="21" applyFont="1" applyFill="1" applyBorder="1" applyAlignment="1">
      <alignment horizontal="center" vertical="center" wrapText="1"/>
    </xf>
    <xf numFmtId="0" fontId="2" fillId="13" borderId="40" xfId="21" applyFont="1" applyFill="1" applyBorder="1" applyAlignment="1">
      <alignment wrapText="1"/>
    </xf>
    <xf numFmtId="9" fontId="2" fillId="13" borderId="56" xfId="21" applyNumberFormat="1" applyFont="1" applyFill="1" applyBorder="1" applyAlignment="1">
      <alignment horizontal="center" vertical="center" wrapText="1"/>
    </xf>
    <xf numFmtId="3" fontId="2" fillId="13" borderId="34" xfId="21" applyNumberFormat="1" applyFont="1" applyFill="1" applyBorder="1"/>
    <xf numFmtId="170" fontId="2" fillId="13" borderId="29" xfId="21" applyNumberFormat="1" applyFont="1" applyFill="1" applyBorder="1"/>
    <xf numFmtId="3" fontId="17" fillId="13" borderId="15" xfId="21" applyNumberFormat="1" applyFont="1" applyFill="1" applyBorder="1"/>
    <xf numFmtId="3" fontId="17" fillId="13" borderId="27" xfId="21" applyNumberFormat="1" applyFont="1" applyFill="1" applyBorder="1"/>
    <xf numFmtId="0" fontId="2" fillId="63" borderId="39" xfId="21" applyFont="1" applyFill="1" applyBorder="1" applyAlignment="1">
      <alignment horizontal="center" vertical="center" wrapText="1"/>
    </xf>
    <xf numFmtId="0" fontId="2" fillId="63" borderId="40" xfId="21" applyFont="1" applyFill="1" applyBorder="1" applyAlignment="1">
      <alignment horizontal="center" vertical="center" wrapText="1"/>
    </xf>
    <xf numFmtId="0" fontId="2" fillId="63" borderId="40" xfId="21" applyFont="1" applyFill="1" applyBorder="1" applyAlignment="1">
      <alignment wrapText="1"/>
    </xf>
    <xf numFmtId="9" fontId="2" fillId="63" borderId="56" xfId="21" applyNumberFormat="1" applyFont="1" applyFill="1" applyBorder="1" applyAlignment="1">
      <alignment horizontal="center" vertical="center" wrapText="1"/>
    </xf>
    <xf numFmtId="3" fontId="2" fillId="63" borderId="34" xfId="21" applyNumberFormat="1" applyFont="1" applyFill="1" applyBorder="1"/>
    <xf numFmtId="170" fontId="2" fillId="63" borderId="29" xfId="21" applyNumberFormat="1" applyFont="1" applyFill="1" applyBorder="1"/>
    <xf numFmtId="3" fontId="2" fillId="63" borderId="29" xfId="21" applyNumberFormat="1" applyFont="1" applyFill="1" applyBorder="1"/>
    <xf numFmtId="3" fontId="17" fillId="63" borderId="15" xfId="21" applyNumberFormat="1" applyFont="1" applyFill="1" applyBorder="1"/>
    <xf numFmtId="3" fontId="17" fillId="63" borderId="37" xfId="21" applyNumberFormat="1" applyFont="1" applyFill="1" applyBorder="1"/>
    <xf numFmtId="4" fontId="2" fillId="63" borderId="36" xfId="21" applyNumberFormat="1" applyFont="1" applyFill="1" applyBorder="1"/>
    <xf numFmtId="3" fontId="2" fillId="63" borderId="36" xfId="21" applyNumberFormat="1" applyFont="1" applyFill="1" applyBorder="1"/>
    <xf numFmtId="3" fontId="17" fillId="63" borderId="27" xfId="21" applyNumberFormat="1" applyFont="1" applyFill="1" applyBorder="1"/>
    <xf numFmtId="3" fontId="2" fillId="13" borderId="37" xfId="21" applyNumberFormat="1" applyFont="1" applyFill="1" applyBorder="1"/>
    <xf numFmtId="0" fontId="2" fillId="16" borderId="115" xfId="21" applyFont="1" applyFill="1" applyBorder="1" applyAlignment="1">
      <alignment wrapText="1"/>
    </xf>
    <xf numFmtId="9" fontId="2" fillId="16" borderId="56" xfId="21" applyNumberFormat="1" applyFont="1" applyFill="1" applyBorder="1" applyAlignment="1">
      <alignment horizontal="center" vertical="center" wrapText="1"/>
    </xf>
    <xf numFmtId="3" fontId="2" fillId="16" borderId="34" xfId="21" applyNumberFormat="1" applyFont="1" applyFill="1" applyBorder="1"/>
    <xf numFmtId="3" fontId="2" fillId="16" borderId="37" xfId="21" applyNumberFormat="1" applyFont="1" applyFill="1" applyBorder="1"/>
    <xf numFmtId="170" fontId="2" fillId="16" borderId="30" xfId="21" applyNumberFormat="1" applyFont="1" applyFill="1" applyBorder="1"/>
    <xf numFmtId="3" fontId="2" fillId="16" borderId="116" xfId="21" applyNumberFormat="1" applyFont="1" applyFill="1" applyBorder="1"/>
    <xf numFmtId="0" fontId="17" fillId="62" borderId="62" xfId="21" applyFont="1" applyFill="1" applyBorder="1" applyAlignment="1">
      <alignment horizontal="center" vertical="center" wrapText="1"/>
    </xf>
    <xf numFmtId="4" fontId="17" fillId="62" borderId="12" xfId="21" applyNumberFormat="1" applyFont="1" applyFill="1" applyBorder="1"/>
    <xf numFmtId="4" fontId="17" fillId="62" borderId="14" xfId="21" applyNumberFormat="1" applyFont="1" applyFill="1" applyBorder="1"/>
    <xf numFmtId="4" fontId="17" fillId="62" borderId="26" xfId="21" applyNumberFormat="1" applyFont="1" applyFill="1" applyBorder="1"/>
    <xf numFmtId="0" fontId="17" fillId="16" borderId="39" xfId="21" applyFont="1" applyFill="1" applyBorder="1" applyAlignment="1">
      <alignment horizontal="center" vertical="center" wrapText="1"/>
    </xf>
    <xf numFmtId="3" fontId="17" fillId="16" borderId="15" xfId="21" applyNumberFormat="1" applyFont="1" applyFill="1" applyBorder="1"/>
    <xf numFmtId="3" fontId="17" fillId="16" borderId="27" xfId="21" applyNumberFormat="1" applyFont="1" applyFill="1" applyBorder="1"/>
    <xf numFmtId="170" fontId="2" fillId="0" borderId="0" xfId="21" applyNumberFormat="1" applyFont="1" applyFill="1" applyBorder="1"/>
    <xf numFmtId="3" fontId="2" fillId="0" borderId="74" xfId="21" applyNumberFormat="1" applyBorder="1"/>
    <xf numFmtId="0" fontId="2" fillId="0" borderId="74" xfId="21" applyBorder="1"/>
    <xf numFmtId="0" fontId="0" fillId="16" borderId="74" xfId="0" applyFill="1" applyBorder="1"/>
    <xf numFmtId="0" fontId="12" fillId="0" borderId="0" xfId="0" applyFont="1" applyFill="1" applyBorder="1"/>
    <xf numFmtId="0" fontId="0" fillId="0" borderId="0" xfId="0" applyFont="1"/>
    <xf numFmtId="0" fontId="12" fillId="46" borderId="74" xfId="0" applyFont="1" applyFill="1" applyBorder="1"/>
    <xf numFmtId="0" fontId="0" fillId="0" borderId="65" xfId="0" applyFont="1" applyBorder="1"/>
    <xf numFmtId="0" fontId="0" fillId="0" borderId="63" xfId="0" applyFont="1" applyBorder="1"/>
    <xf numFmtId="0" fontId="0" fillId="0" borderId="38" xfId="0" applyFont="1" applyBorder="1"/>
    <xf numFmtId="0" fontId="12" fillId="0" borderId="0" xfId="0" applyFont="1" applyBorder="1"/>
    <xf numFmtId="0" fontId="0" fillId="0" borderId="70" xfId="0" applyFont="1" applyBorder="1"/>
    <xf numFmtId="0" fontId="0" fillId="0" borderId="49" xfId="0" applyFont="1" applyBorder="1"/>
    <xf numFmtId="0" fontId="0" fillId="0" borderId="10" xfId="0" applyFont="1" applyBorder="1"/>
    <xf numFmtId="0" fontId="0" fillId="0" borderId="9" xfId="0" applyFont="1" applyBorder="1"/>
    <xf numFmtId="0" fontId="0" fillId="46" borderId="74" xfId="0" applyFill="1" applyBorder="1"/>
    <xf numFmtId="0" fontId="0" fillId="0" borderId="73" xfId="0" applyFont="1" applyBorder="1"/>
    <xf numFmtId="0" fontId="0" fillId="0" borderId="74" xfId="0" applyFont="1" applyBorder="1"/>
    <xf numFmtId="0" fontId="0" fillId="0" borderId="87" xfId="0" applyFont="1" applyBorder="1"/>
    <xf numFmtId="0" fontId="0" fillId="0" borderId="75" xfId="0" applyFont="1" applyBorder="1"/>
    <xf numFmtId="0" fontId="0" fillId="0" borderId="117" xfId="0" applyFont="1" applyBorder="1"/>
    <xf numFmtId="0" fontId="0" fillId="0" borderId="81" xfId="0" applyFont="1" applyBorder="1"/>
    <xf numFmtId="0" fontId="0" fillId="0" borderId="118" xfId="0" applyFont="1" applyBorder="1"/>
    <xf numFmtId="0" fontId="0" fillId="0" borderId="83" xfId="0" applyFont="1" applyBorder="1"/>
    <xf numFmtId="0" fontId="0" fillId="0" borderId="6" xfId="0" applyFont="1" applyBorder="1"/>
    <xf numFmtId="0" fontId="0" fillId="0" borderId="67" xfId="0" applyFont="1" applyBorder="1"/>
    <xf numFmtId="1" fontId="2" fillId="0" borderId="0" xfId="1" applyNumberFormat="1" applyFont="1" applyFill="1" applyBorder="1" applyAlignment="1">
      <alignment horizontal="right"/>
    </xf>
    <xf numFmtId="1" fontId="2" fillId="0" borderId="0" xfId="1" applyNumberFormat="1" applyFont="1" applyBorder="1" applyAlignment="1">
      <alignment horizontal="right"/>
    </xf>
    <xf numFmtId="1" fontId="20" fillId="0" borderId="0" xfId="1" applyNumberFormat="1" applyFont="1" applyBorder="1" applyAlignment="1">
      <alignment horizontal="right"/>
    </xf>
    <xf numFmtId="0" fontId="20" fillId="0" borderId="0" xfId="1" applyFont="1"/>
    <xf numFmtId="0" fontId="2" fillId="0" borderId="0" xfId="1" applyFont="1" applyBorder="1" applyAlignment="1"/>
    <xf numFmtId="0" fontId="2" fillId="0" borderId="0" xfId="1" applyFont="1" applyBorder="1" applyAlignment="1">
      <alignment horizontal="center"/>
    </xf>
    <xf numFmtId="1" fontId="2" fillId="0" borderId="0" xfId="1" applyNumberFormat="1" applyFont="1" applyAlignment="1">
      <alignment horizontal="right"/>
    </xf>
    <xf numFmtId="0" fontId="17" fillId="0" borderId="0" xfId="1" applyFont="1"/>
    <xf numFmtId="0" fontId="21" fillId="0" borderId="0" xfId="1" applyFont="1"/>
    <xf numFmtId="49" fontId="2" fillId="0" borderId="1" xfId="1" applyNumberFormat="1" applyFont="1" applyBorder="1" applyAlignment="1">
      <alignment horizontal="right"/>
    </xf>
    <xf numFmtId="0" fontId="84" fillId="0" borderId="0" xfId="1" applyFont="1"/>
    <xf numFmtId="2" fontId="25" fillId="0" borderId="1" xfId="1" applyNumberFormat="1" applyFont="1" applyBorder="1" applyAlignment="1">
      <alignment horizontal="left"/>
    </xf>
    <xf numFmtId="164" fontId="18" fillId="0" borderId="1" xfId="1" applyNumberFormat="1" applyFont="1" applyBorder="1"/>
    <xf numFmtId="165" fontId="18" fillId="0" borderId="1" xfId="1" applyNumberFormat="1" applyFont="1" applyBorder="1"/>
    <xf numFmtId="165" fontId="18" fillId="0" borderId="1" xfId="1" applyNumberFormat="1" applyFont="1" applyFill="1" applyBorder="1"/>
    <xf numFmtId="165" fontId="96" fillId="0" borderId="1" xfId="1" applyNumberFormat="1" applyFont="1" applyBorder="1"/>
    <xf numFmtId="0" fontId="20" fillId="0" borderId="0" xfId="1" applyFont="1" applyBorder="1" applyAlignment="1">
      <alignment horizontal="left"/>
    </xf>
    <xf numFmtId="3" fontId="18" fillId="2" borderId="5" xfId="1" applyNumberFormat="1" applyFont="1" applyFill="1" applyBorder="1" applyAlignment="1">
      <alignment horizontal="center"/>
    </xf>
    <xf numFmtId="3" fontId="17" fillId="2" borderId="5" xfId="1" applyNumberFormat="1" applyFont="1" applyFill="1" applyBorder="1" applyAlignment="1">
      <alignment horizontal="center"/>
    </xf>
    <xf numFmtId="0" fontId="17" fillId="2" borderId="5" xfId="1" applyFont="1" applyFill="1" applyBorder="1" applyAlignment="1">
      <alignment horizontal="center"/>
    </xf>
    <xf numFmtId="3" fontId="21" fillId="2" borderId="5" xfId="1" applyNumberFormat="1" applyFont="1" applyFill="1" applyBorder="1" applyAlignment="1">
      <alignment horizontal="center"/>
    </xf>
    <xf numFmtId="0" fontId="21" fillId="2" borderId="5" xfId="1" applyFont="1" applyFill="1" applyBorder="1" applyAlignment="1">
      <alignment horizontal="center"/>
    </xf>
    <xf numFmtId="3" fontId="20" fillId="0" borderId="7" xfId="1" applyNumberFormat="1" applyFont="1" applyBorder="1" applyAlignment="1">
      <alignment horizontal="right" vertical="center" wrapText="1"/>
    </xf>
    <xf numFmtId="3" fontId="20" fillId="2" borderId="8" xfId="1" applyNumberFormat="1" applyFont="1" applyFill="1" applyBorder="1" applyAlignment="1">
      <alignment horizontal="right"/>
    </xf>
    <xf numFmtId="3" fontId="2" fillId="0" borderId="0" xfId="1" applyNumberFormat="1" applyFont="1"/>
    <xf numFmtId="3" fontId="17" fillId="0" borderId="25" xfId="1" applyNumberFormat="1" applyFont="1" applyBorder="1" applyAlignment="1">
      <alignment horizontal="left" vertical="center" wrapText="1"/>
    </xf>
    <xf numFmtId="3" fontId="18" fillId="0" borderId="16" xfId="1" applyNumberFormat="1" applyFont="1" applyBorder="1" applyAlignment="1">
      <alignment horizontal="left" vertical="center" wrapText="1"/>
    </xf>
    <xf numFmtId="3" fontId="2" fillId="6" borderId="14" xfId="1" applyNumberFormat="1" applyFont="1" applyFill="1" applyBorder="1"/>
    <xf numFmtId="3" fontId="2" fillId="6" borderId="15" xfId="1" applyNumberFormat="1" applyFont="1" applyFill="1" applyBorder="1"/>
    <xf numFmtId="3" fontId="2" fillId="6" borderId="24" xfId="1" applyNumberFormat="1" applyFont="1" applyFill="1" applyBorder="1"/>
    <xf numFmtId="3" fontId="20" fillId="6" borderId="14" xfId="1" applyNumberFormat="1" applyFont="1" applyFill="1" applyBorder="1"/>
    <xf numFmtId="3" fontId="17" fillId="16" borderId="43" xfId="1" applyNumberFormat="1" applyFont="1" applyFill="1" applyBorder="1" applyAlignment="1">
      <alignment horizontal="left" vertical="center" wrapText="1"/>
    </xf>
    <xf numFmtId="3" fontId="18" fillId="16" borderId="44" xfId="1" applyNumberFormat="1" applyFont="1" applyFill="1" applyBorder="1" applyAlignment="1">
      <alignment horizontal="left" vertical="center" wrapText="1"/>
    </xf>
    <xf numFmtId="3" fontId="2" fillId="16" borderId="44" xfId="1" applyNumberFormat="1" applyFont="1" applyFill="1" applyBorder="1"/>
    <xf numFmtId="3" fontId="20" fillId="16" borderId="44" xfId="1" applyNumberFormat="1" applyFont="1" applyFill="1" applyBorder="1"/>
    <xf numFmtId="0" fontId="2" fillId="0" borderId="0" xfId="1" applyFont="1" applyFill="1"/>
    <xf numFmtId="0" fontId="97" fillId="0" borderId="0" xfId="1" applyFont="1"/>
    <xf numFmtId="1" fontId="2" fillId="0" borderId="0" xfId="1" applyNumberFormat="1" applyFont="1"/>
    <xf numFmtId="1" fontId="20" fillId="2" borderId="0" xfId="1" applyNumberFormat="1" applyFont="1" applyFill="1" applyBorder="1"/>
    <xf numFmtId="166" fontId="2" fillId="0" borderId="0" xfId="1" applyNumberFormat="1" applyFont="1"/>
    <xf numFmtId="0" fontId="19" fillId="0" borderId="0" xfId="1" applyFont="1"/>
    <xf numFmtId="0" fontId="29" fillId="0" borderId="0" xfId="1" applyFont="1" applyBorder="1" applyAlignment="1">
      <alignment horizontal="left"/>
    </xf>
    <xf numFmtId="0" fontId="18" fillId="0" borderId="0" xfId="1" applyFont="1" applyBorder="1" applyAlignment="1">
      <alignment horizontal="center"/>
    </xf>
    <xf numFmtId="0" fontId="17" fillId="0" borderId="0" xfId="1" applyFont="1" applyBorder="1" applyAlignment="1">
      <alignment horizontal="center"/>
    </xf>
    <xf numFmtId="0" fontId="21" fillId="0" borderId="0" xfId="1" applyFont="1" applyBorder="1" applyAlignment="1">
      <alignment horizontal="center"/>
    </xf>
    <xf numFmtId="49" fontId="17" fillId="0" borderId="0" xfId="1" applyNumberFormat="1" applyFont="1" applyBorder="1" applyAlignment="1">
      <alignment horizontal="right"/>
    </xf>
    <xf numFmtId="0" fontId="19" fillId="0" borderId="0" xfId="1" applyFont="1" applyBorder="1" applyAlignment="1">
      <alignment horizontal="center"/>
    </xf>
    <xf numFmtId="0" fontId="17" fillId="0" borderId="2" xfId="1" applyFont="1" applyBorder="1" applyAlignment="1">
      <alignment horizontal="left"/>
    </xf>
    <xf numFmtId="0" fontId="18" fillId="2" borderId="3" xfId="1" applyFont="1" applyFill="1" applyBorder="1" applyAlignment="1">
      <alignment horizontal="center"/>
    </xf>
    <xf numFmtId="3" fontId="17" fillId="2" borderId="3" xfId="1" applyNumberFormat="1" applyFont="1" applyFill="1" applyBorder="1" applyAlignment="1">
      <alignment horizontal="right"/>
    </xf>
    <xf numFmtId="3" fontId="21" fillId="2" borderId="3" xfId="1" applyNumberFormat="1" applyFont="1" applyFill="1" applyBorder="1" applyAlignment="1">
      <alignment horizontal="right"/>
    </xf>
    <xf numFmtId="3" fontId="17" fillId="2" borderId="3" xfId="1" applyNumberFormat="1" applyFont="1" applyFill="1" applyBorder="1" applyAlignment="1">
      <alignment horizontal="center"/>
    </xf>
    <xf numFmtId="0" fontId="17" fillId="0" borderId="5" xfId="1" applyFont="1" applyBorder="1" applyAlignment="1">
      <alignment horizontal="center"/>
    </xf>
    <xf numFmtId="3" fontId="29" fillId="2" borderId="4" xfId="1" applyNumberFormat="1" applyFont="1" applyFill="1" applyBorder="1" applyAlignment="1">
      <alignment horizontal="left" vertical="center" wrapText="1"/>
    </xf>
    <xf numFmtId="3" fontId="29" fillId="2" borderId="4" xfId="1" applyNumberFormat="1" applyFont="1" applyFill="1" applyBorder="1" applyAlignment="1">
      <alignment horizontal="left"/>
    </xf>
    <xf numFmtId="3" fontId="29" fillId="2" borderId="4" xfId="1" applyNumberFormat="1" applyFont="1" applyFill="1" applyBorder="1"/>
    <xf numFmtId="3" fontId="46" fillId="2" borderId="4" xfId="1" applyNumberFormat="1" applyFont="1" applyFill="1" applyBorder="1"/>
    <xf numFmtId="3" fontId="29" fillId="3" borderId="6" xfId="1" applyNumberFormat="1" applyFont="1" applyFill="1" applyBorder="1" applyAlignment="1">
      <alignment horizontal="left" vertical="center" wrapText="1"/>
    </xf>
    <xf numFmtId="3" fontId="17" fillId="4" borderId="6" xfId="1" applyNumberFormat="1" applyFont="1" applyFill="1" applyBorder="1" applyAlignment="1">
      <alignment horizontal="left" vertical="center" wrapText="1"/>
    </xf>
    <xf numFmtId="3" fontId="2" fillId="0" borderId="8" xfId="1" applyNumberFormat="1" applyFont="1" applyFill="1" applyBorder="1"/>
    <xf numFmtId="3" fontId="2" fillId="0" borderId="9" xfId="1" applyNumberFormat="1" applyFont="1" applyFill="1" applyBorder="1"/>
    <xf numFmtId="3" fontId="2" fillId="0" borderId="21" xfId="1" applyNumberFormat="1" applyFont="1" applyFill="1" applyBorder="1"/>
    <xf numFmtId="3" fontId="2" fillId="14" borderId="13" xfId="1" applyNumberFormat="1" applyFont="1" applyFill="1" applyBorder="1" applyAlignment="1">
      <alignment horizontal="left" vertical="center" wrapText="1"/>
    </xf>
    <xf numFmtId="3" fontId="2" fillId="6" borderId="18" xfId="1" applyNumberFormat="1" applyFont="1" applyFill="1" applyBorder="1"/>
    <xf numFmtId="3" fontId="20" fillId="0" borderId="9" xfId="1" applyNumberFormat="1" applyFont="1" applyFill="1" applyBorder="1"/>
    <xf numFmtId="3" fontId="2" fillId="7" borderId="14" xfId="1" applyNumberFormat="1" applyFont="1" applyFill="1" applyBorder="1" applyAlignment="1">
      <alignment horizontal="left" vertical="center" wrapText="1"/>
    </xf>
    <xf numFmtId="3" fontId="2" fillId="7" borderId="8" xfId="1" applyNumberFormat="1" applyFont="1" applyFill="1" applyBorder="1"/>
    <xf numFmtId="3" fontId="2" fillId="7" borderId="9" xfId="1" applyNumberFormat="1" applyFont="1" applyFill="1" applyBorder="1"/>
    <xf numFmtId="3" fontId="2" fillId="7" borderId="21" xfId="1" applyNumberFormat="1" applyFont="1" applyFill="1" applyBorder="1"/>
    <xf numFmtId="3" fontId="20" fillId="7" borderId="14" xfId="1" applyNumberFormat="1" applyFont="1" applyFill="1" applyBorder="1"/>
    <xf numFmtId="3" fontId="20" fillId="7" borderId="9" xfId="1" applyNumberFormat="1" applyFont="1" applyFill="1" applyBorder="1"/>
    <xf numFmtId="3" fontId="2" fillId="0" borderId="13" xfId="1" applyNumberFormat="1" applyFont="1" applyBorder="1" applyAlignment="1">
      <alignment horizontal="left" vertical="center" wrapText="1"/>
    </xf>
    <xf numFmtId="3" fontId="2" fillId="0" borderId="25" xfId="1" applyNumberFormat="1" applyFont="1" applyBorder="1" applyAlignment="1">
      <alignment horizontal="left" vertical="center" wrapText="1"/>
    </xf>
    <xf numFmtId="3" fontId="2" fillId="6" borderId="26" xfId="1" applyNumberFormat="1" applyFont="1" applyFill="1" applyBorder="1"/>
    <xf numFmtId="3" fontId="2" fillId="6" borderId="27" xfId="1" applyNumberFormat="1" applyFont="1" applyFill="1" applyBorder="1"/>
    <xf numFmtId="3" fontId="2" fillId="6" borderId="28" xfId="1" applyNumberFormat="1" applyFont="1" applyFill="1" applyBorder="1"/>
    <xf numFmtId="3" fontId="20" fillId="6" borderId="26" xfId="1" applyNumberFormat="1" applyFont="1" applyFill="1" applyBorder="1"/>
    <xf numFmtId="3" fontId="17" fillId="7" borderId="7" xfId="1" applyNumberFormat="1" applyFont="1" applyFill="1" applyBorder="1" applyAlignment="1">
      <alignment horizontal="left" vertical="center" wrapText="1"/>
    </xf>
    <xf numFmtId="3" fontId="18" fillId="7" borderId="7" xfId="1" applyNumberFormat="1" applyFont="1" applyFill="1" applyBorder="1" applyAlignment="1">
      <alignment horizontal="left" vertical="center" wrapText="1"/>
    </xf>
    <xf numFmtId="3" fontId="17" fillId="7" borderId="8" xfId="1" applyNumberFormat="1" applyFont="1" applyFill="1" applyBorder="1"/>
    <xf numFmtId="3" fontId="17" fillId="7" borderId="9" xfId="1" applyNumberFormat="1" applyFont="1" applyFill="1" applyBorder="1"/>
    <xf numFmtId="3" fontId="17" fillId="7" borderId="21" xfId="1" applyNumberFormat="1" applyFont="1" applyFill="1" applyBorder="1"/>
    <xf numFmtId="3" fontId="21" fillId="7" borderId="8" xfId="1" applyNumberFormat="1" applyFont="1" applyFill="1" applyBorder="1"/>
    <xf numFmtId="3" fontId="17" fillId="4" borderId="3" xfId="1" applyNumberFormat="1" applyFont="1" applyFill="1" applyBorder="1" applyAlignment="1">
      <alignment horizontal="left" vertical="center" wrapText="1"/>
    </xf>
    <xf numFmtId="3" fontId="17" fillId="4" borderId="3" xfId="1" applyNumberFormat="1" applyFont="1" applyFill="1" applyBorder="1" applyAlignment="1">
      <alignment horizontal="right" vertical="center" wrapText="1"/>
    </xf>
    <xf numFmtId="3" fontId="2" fillId="0" borderId="12" xfId="1" applyNumberFormat="1" applyFont="1" applyFill="1" applyBorder="1" applyAlignment="1">
      <alignment horizontal="left" vertical="center" wrapText="1"/>
    </xf>
    <xf numFmtId="3" fontId="2" fillId="0" borderId="14" xfId="1" applyNumberFormat="1" applyFont="1" applyFill="1" applyBorder="1" applyAlignment="1">
      <alignment horizontal="left" vertical="center" wrapText="1"/>
    </xf>
    <xf numFmtId="3" fontId="2" fillId="0" borderId="17" xfId="1" applyNumberFormat="1" applyFont="1" applyFill="1" applyBorder="1" applyAlignment="1">
      <alignment horizontal="left" vertical="center" wrapText="1"/>
    </xf>
    <xf numFmtId="3" fontId="17" fillId="13" borderId="4" xfId="1" applyNumberFormat="1" applyFont="1" applyFill="1" applyBorder="1" applyAlignment="1">
      <alignment horizontal="left" vertical="center" wrapText="1"/>
    </xf>
    <xf numFmtId="3" fontId="17" fillId="10" borderId="4" xfId="1" applyNumberFormat="1" applyFont="1" applyFill="1" applyBorder="1" applyAlignment="1">
      <alignment horizontal="left" vertical="center" wrapText="1"/>
    </xf>
    <xf numFmtId="3" fontId="17" fillId="10" borderId="4" xfId="1" applyNumberFormat="1" applyFont="1" applyFill="1" applyBorder="1" applyAlignment="1">
      <alignment horizontal="right" vertical="center" wrapText="1"/>
    </xf>
    <xf numFmtId="3" fontId="2" fillId="5" borderId="8" xfId="1" applyNumberFormat="1" applyFont="1" applyFill="1" applyBorder="1" applyAlignment="1">
      <alignment horizontal="left" vertical="center" wrapText="1"/>
    </xf>
    <xf numFmtId="3" fontId="2" fillId="12" borderId="14" xfId="1" applyNumberFormat="1" applyFont="1" applyFill="1" applyBorder="1" applyAlignment="1">
      <alignment horizontal="left" vertical="center" wrapText="1"/>
    </xf>
    <xf numFmtId="3" fontId="2" fillId="2" borderId="8" xfId="1" applyNumberFormat="1" applyFont="1" applyFill="1" applyBorder="1" applyAlignment="1">
      <alignment horizontal="left" vertical="center" wrapText="1"/>
    </xf>
    <xf numFmtId="3" fontId="2" fillId="0" borderId="26" xfId="1" applyNumberFormat="1" applyFont="1" applyBorder="1" applyAlignment="1">
      <alignment horizontal="left" vertical="center" wrapText="1"/>
    </xf>
    <xf numFmtId="0" fontId="19" fillId="0" borderId="0" xfId="1" applyFont="1" applyAlignment="1">
      <alignment horizontal="left"/>
    </xf>
    <xf numFmtId="0" fontId="18" fillId="2" borderId="3" xfId="1" applyFont="1" applyFill="1" applyBorder="1" applyAlignment="1">
      <alignment horizontal="center" vertical="center" wrapText="1"/>
    </xf>
    <xf numFmtId="0" fontId="17" fillId="2" borderId="3" xfId="1" applyFont="1" applyFill="1" applyBorder="1" applyAlignment="1">
      <alignment horizontal="center" vertical="center"/>
    </xf>
    <xf numFmtId="0" fontId="17" fillId="2" borderId="1" xfId="1" applyFont="1" applyFill="1" applyBorder="1" applyAlignment="1">
      <alignment horizontal="center" vertical="center"/>
    </xf>
    <xf numFmtId="0" fontId="17" fillId="2" borderId="4" xfId="1" applyFont="1" applyFill="1" applyBorder="1" applyAlignment="1">
      <alignment horizontal="center" vertical="center"/>
    </xf>
    <xf numFmtId="0" fontId="17" fillId="0" borderId="4" xfId="1" applyFont="1" applyFill="1" applyBorder="1" applyAlignment="1">
      <alignment horizontal="center" vertical="center"/>
    </xf>
    <xf numFmtId="3" fontId="48" fillId="47" borderId="4" xfId="1" applyNumberFormat="1" applyFont="1" applyFill="1" applyBorder="1" applyAlignment="1">
      <alignment vertical="center"/>
    </xf>
    <xf numFmtId="3" fontId="48" fillId="13" borderId="4" xfId="1" applyNumberFormat="1" applyFont="1" applyFill="1" applyBorder="1" applyAlignment="1">
      <alignment vertical="center" wrapText="1"/>
    </xf>
    <xf numFmtId="3" fontId="48" fillId="14" borderId="8" xfId="1" applyNumberFormat="1" applyFont="1" applyFill="1" applyBorder="1" applyAlignment="1">
      <alignment vertical="center"/>
    </xf>
    <xf numFmtId="3" fontId="48" fillId="14" borderId="13" xfId="1" applyNumberFormat="1" applyFont="1" applyFill="1" applyBorder="1" applyAlignment="1">
      <alignment vertical="center" wrapText="1"/>
    </xf>
    <xf numFmtId="3" fontId="17" fillId="5" borderId="8" xfId="1" applyNumberFormat="1" applyFont="1" applyFill="1" applyBorder="1" applyAlignment="1">
      <alignment vertical="center"/>
    </xf>
    <xf numFmtId="3" fontId="17" fillId="5" borderId="9" xfId="1" applyNumberFormat="1" applyFont="1" applyFill="1" applyBorder="1" applyAlignment="1">
      <alignment vertical="center"/>
    </xf>
    <xf numFmtId="3" fontId="2" fillId="0" borderId="8" xfId="1" applyNumberFormat="1" applyFont="1" applyFill="1" applyBorder="1" applyAlignment="1">
      <alignment vertical="center"/>
    </xf>
    <xf numFmtId="3" fontId="2" fillId="0" borderId="9" xfId="1" applyNumberFormat="1" applyFont="1" applyFill="1" applyBorder="1" applyAlignment="1">
      <alignment vertical="center"/>
    </xf>
    <xf numFmtId="3" fontId="2" fillId="0" borderId="21" xfId="1" applyNumberFormat="1" applyFont="1" applyFill="1" applyBorder="1" applyAlignment="1">
      <alignment vertical="center"/>
    </xf>
    <xf numFmtId="3" fontId="2" fillId="27" borderId="8" xfId="1" applyNumberFormat="1" applyFont="1" applyFill="1" applyBorder="1" applyAlignment="1">
      <alignment vertical="center"/>
    </xf>
    <xf numFmtId="3" fontId="2" fillId="27" borderId="9" xfId="1" applyNumberFormat="1" applyFont="1" applyFill="1" applyBorder="1" applyAlignment="1">
      <alignment vertical="center"/>
    </xf>
    <xf numFmtId="3" fontId="2" fillId="14" borderId="8" xfId="1" applyNumberFormat="1" applyFont="1" applyFill="1" applyBorder="1" applyAlignment="1">
      <alignment vertical="center"/>
    </xf>
    <xf numFmtId="3" fontId="2" fillId="14" borderId="9" xfId="1" applyNumberFormat="1" applyFont="1" applyFill="1" applyBorder="1" applyAlignment="1">
      <alignment vertical="center"/>
    </xf>
    <xf numFmtId="3" fontId="2" fillId="0" borderId="10" xfId="1" applyNumberFormat="1" applyFont="1" applyFill="1" applyBorder="1" applyAlignment="1">
      <alignment vertical="center"/>
    </xf>
    <xf numFmtId="3" fontId="2" fillId="0" borderId="7" xfId="1" applyNumberFormat="1" applyFont="1" applyFill="1" applyBorder="1" applyAlignment="1">
      <alignment vertical="center"/>
    </xf>
    <xf numFmtId="0" fontId="17" fillId="64" borderId="4" xfId="1" applyFont="1" applyFill="1" applyBorder="1" applyAlignment="1">
      <alignment horizontal="center" vertical="center"/>
    </xf>
    <xf numFmtId="3" fontId="17" fillId="64" borderId="8" xfId="1" applyNumberFormat="1" applyFont="1" applyFill="1" applyBorder="1" applyAlignment="1">
      <alignment vertical="center"/>
    </xf>
    <xf numFmtId="3" fontId="17" fillId="64" borderId="14" xfId="1" applyNumberFormat="1" applyFont="1" applyFill="1" applyBorder="1" applyAlignment="1">
      <alignment vertical="center"/>
    </xf>
    <xf numFmtId="3" fontId="17" fillId="64" borderId="3" xfId="1" applyNumberFormat="1" applyFont="1" applyFill="1" applyBorder="1" applyAlignment="1">
      <alignment horizontal="right" vertical="center" wrapText="1"/>
    </xf>
    <xf numFmtId="3" fontId="17" fillId="64" borderId="4" xfId="1" applyNumberFormat="1" applyFont="1" applyFill="1" applyBorder="1" applyAlignment="1">
      <alignment horizontal="right" vertical="center" wrapText="1"/>
    </xf>
    <xf numFmtId="3" fontId="17" fillId="64" borderId="4" xfId="1" applyNumberFormat="1" applyFont="1" applyFill="1" applyBorder="1" applyAlignment="1">
      <alignment vertical="center"/>
    </xf>
    <xf numFmtId="3" fontId="17" fillId="64" borderId="4" xfId="1" applyNumberFormat="1" applyFont="1" applyFill="1" applyBorder="1" applyAlignment="1">
      <alignment vertical="center" wrapText="1"/>
    </xf>
    <xf numFmtId="3" fontId="17" fillId="5" borderId="12" xfId="1" applyNumberFormat="1" applyFont="1" applyFill="1" applyBorder="1" applyAlignment="1">
      <alignment vertical="center"/>
    </xf>
    <xf numFmtId="3" fontId="17" fillId="5" borderId="23" xfId="1" applyNumberFormat="1" applyFont="1" applyFill="1" applyBorder="1" applyAlignment="1">
      <alignment vertical="center"/>
    </xf>
    <xf numFmtId="3" fontId="48" fillId="14" borderId="7" xfId="1" applyNumberFormat="1" applyFont="1" applyFill="1" applyBorder="1" applyAlignment="1">
      <alignment vertical="center"/>
    </xf>
    <xf numFmtId="3" fontId="2" fillId="5" borderId="7" xfId="1" applyNumberFormat="1" applyFont="1" applyFill="1" applyBorder="1" applyAlignment="1">
      <alignment vertical="center" wrapText="1"/>
    </xf>
    <xf numFmtId="3" fontId="17" fillId="13" borderId="73" xfId="21" applyNumberFormat="1" applyFont="1" applyFill="1" applyBorder="1"/>
    <xf numFmtId="3" fontId="17" fillId="0" borderId="73" xfId="21" applyNumberFormat="1" applyFont="1" applyFill="1" applyBorder="1"/>
    <xf numFmtId="3" fontId="17" fillId="0" borderId="37" xfId="21" applyNumberFormat="1" applyFont="1" applyFill="1" applyBorder="1"/>
    <xf numFmtId="0" fontId="17" fillId="13" borderId="40" xfId="21" applyFont="1" applyFill="1" applyBorder="1" applyAlignment="1">
      <alignment horizontal="center" vertical="center" wrapText="1"/>
    </xf>
    <xf numFmtId="3" fontId="17" fillId="13" borderId="74" xfId="21" applyNumberFormat="1" applyFont="1" applyFill="1" applyBorder="1"/>
    <xf numFmtId="3" fontId="17" fillId="13" borderId="81" xfId="21" applyNumberFormat="1" applyFont="1" applyFill="1" applyBorder="1"/>
    <xf numFmtId="3" fontId="17" fillId="13" borderId="36" xfId="21" applyNumberFormat="1" applyFont="1" applyFill="1" applyBorder="1"/>
    <xf numFmtId="3" fontId="17" fillId="0" borderId="49" xfId="21" applyNumberFormat="1" applyFont="1" applyFill="1" applyBorder="1"/>
    <xf numFmtId="3" fontId="17" fillId="0" borderId="74" xfId="21" applyNumberFormat="1" applyFont="1" applyFill="1" applyBorder="1"/>
    <xf numFmtId="3" fontId="17" fillId="0" borderId="36" xfId="21" applyNumberFormat="1" applyFont="1" applyFill="1" applyBorder="1"/>
    <xf numFmtId="3" fontId="21" fillId="0" borderId="8" xfId="1" applyNumberFormat="1" applyFont="1" applyFill="1" applyBorder="1" applyAlignment="1">
      <alignment vertical="center"/>
    </xf>
    <xf numFmtId="0" fontId="17" fillId="13" borderId="57" xfId="21" applyFont="1" applyFill="1" applyBorder="1" applyAlignment="1">
      <alignment horizontal="center" vertical="center" wrapText="1"/>
    </xf>
    <xf numFmtId="3" fontId="17" fillId="13" borderId="87" xfId="21" applyNumberFormat="1" applyFont="1" applyFill="1" applyBorder="1"/>
    <xf numFmtId="3" fontId="17" fillId="13" borderId="118" xfId="21" applyNumberFormat="1" applyFont="1" applyFill="1" applyBorder="1"/>
    <xf numFmtId="3" fontId="17" fillId="13" borderId="55" xfId="21" applyNumberFormat="1" applyFont="1" applyFill="1" applyBorder="1"/>
    <xf numFmtId="3" fontId="17" fillId="0" borderId="10" xfId="21" applyNumberFormat="1" applyFont="1" applyBorder="1"/>
    <xf numFmtId="3" fontId="17" fillId="0" borderId="87" xfId="21" applyNumberFormat="1" applyFont="1" applyBorder="1"/>
    <xf numFmtId="3" fontId="17" fillId="0" borderId="55" xfId="21" applyNumberFormat="1" applyFont="1" applyBorder="1"/>
    <xf numFmtId="0" fontId="17" fillId="16" borderId="12" xfId="21" applyFont="1" applyFill="1" applyBorder="1" applyAlignment="1">
      <alignment horizontal="center" vertical="center" wrapText="1"/>
    </xf>
    <xf numFmtId="3" fontId="17" fillId="16" borderId="90" xfId="21" applyNumberFormat="1" applyFont="1" applyFill="1" applyBorder="1"/>
    <xf numFmtId="3" fontId="17" fillId="16" borderId="26" xfId="21" applyNumberFormat="1" applyFont="1" applyFill="1" applyBorder="1"/>
    <xf numFmtId="3" fontId="17" fillId="8" borderId="8" xfId="1" applyNumberFormat="1" applyFont="1" applyFill="1" applyBorder="1" applyAlignment="1">
      <alignment vertical="center"/>
    </xf>
    <xf numFmtId="3" fontId="2" fillId="0" borderId="8" xfId="1" applyNumberFormat="1" applyFont="1" applyBorder="1" applyAlignment="1">
      <alignment vertical="center"/>
    </xf>
    <xf numFmtId="3" fontId="17" fillId="27" borderId="8" xfId="1" applyNumberFormat="1" applyFont="1" applyFill="1" applyBorder="1" applyAlignment="1">
      <alignment vertical="center"/>
    </xf>
    <xf numFmtId="3" fontId="2" fillId="14" borderId="14" xfId="1" applyNumberFormat="1" applyFont="1" applyFill="1" applyBorder="1" applyAlignment="1">
      <alignment vertical="center"/>
    </xf>
    <xf numFmtId="3" fontId="48" fillId="0" borderId="7" xfId="1" applyNumberFormat="1" applyFont="1" applyFill="1" applyBorder="1" applyAlignment="1">
      <alignment vertical="center" wrapText="1"/>
    </xf>
    <xf numFmtId="3" fontId="48" fillId="27" borderId="7" xfId="1" applyNumberFormat="1" applyFont="1" applyFill="1" applyBorder="1" applyAlignment="1">
      <alignment vertical="center" wrapText="1"/>
    </xf>
    <xf numFmtId="3" fontId="17" fillId="14" borderId="23" xfId="1" applyNumberFormat="1" applyFont="1" applyFill="1" applyBorder="1" applyAlignment="1">
      <alignment vertical="center"/>
    </xf>
    <xf numFmtId="3" fontId="17" fillId="0" borderId="23" xfId="1" applyNumberFormat="1" applyFont="1" applyBorder="1" applyAlignment="1">
      <alignment vertical="center"/>
    </xf>
    <xf numFmtId="3" fontId="17" fillId="64" borderId="70" xfId="1" applyNumberFormat="1" applyFont="1" applyFill="1" applyBorder="1" applyAlignment="1">
      <alignment vertical="center"/>
    </xf>
    <xf numFmtId="3" fontId="17" fillId="50" borderId="6" xfId="1" applyNumberFormat="1" applyFont="1" applyFill="1" applyBorder="1" applyAlignment="1">
      <alignment horizontal="left" vertical="center" wrapText="1"/>
    </xf>
    <xf numFmtId="3" fontId="17" fillId="50" borderId="4" xfId="1" applyNumberFormat="1" applyFont="1" applyFill="1" applyBorder="1" applyAlignment="1">
      <alignment vertical="center"/>
    </xf>
    <xf numFmtId="3" fontId="17" fillId="50" borderId="38" xfId="1" applyNumberFormat="1" applyFont="1" applyFill="1" applyBorder="1" applyAlignment="1">
      <alignment vertical="center"/>
    </xf>
    <xf numFmtId="0" fontId="0" fillId="0" borderId="74" xfId="0" applyBorder="1" applyAlignment="1">
      <alignment wrapText="1"/>
    </xf>
    <xf numFmtId="3" fontId="2" fillId="14" borderId="7" xfId="1" applyNumberFormat="1" applyFont="1" applyFill="1" applyBorder="1" applyAlignment="1">
      <alignment horizontal="left" vertical="center" wrapText="1"/>
    </xf>
    <xf numFmtId="3" fontId="17" fillId="14" borderId="8" xfId="1" applyNumberFormat="1" applyFont="1" applyFill="1" applyBorder="1" applyAlignment="1">
      <alignment vertical="center"/>
    </xf>
    <xf numFmtId="3" fontId="17" fillId="14" borderId="9" xfId="1" applyNumberFormat="1" applyFont="1" applyFill="1" applyBorder="1" applyAlignment="1">
      <alignment vertical="center"/>
    </xf>
    <xf numFmtId="3" fontId="17" fillId="0" borderId="23" xfId="1" applyNumberFormat="1" applyFont="1" applyFill="1" applyBorder="1" applyAlignment="1">
      <alignment vertical="center"/>
    </xf>
    <xf numFmtId="3" fontId="17" fillId="27" borderId="23" xfId="1" applyNumberFormat="1" applyFont="1" applyFill="1" applyBorder="1" applyAlignment="1">
      <alignment vertical="center"/>
    </xf>
    <xf numFmtId="0" fontId="2" fillId="0" borderId="0" xfId="2" applyFill="1" applyAlignment="1">
      <alignment horizontal="right"/>
    </xf>
    <xf numFmtId="3" fontId="2" fillId="0" borderId="0" xfId="2" applyNumberFormat="1" applyFont="1" applyFill="1"/>
    <xf numFmtId="0" fontId="47" fillId="0" borderId="0" xfId="2" applyFont="1"/>
    <xf numFmtId="3" fontId="99" fillId="0" borderId="0" xfId="2" applyNumberFormat="1" applyFont="1"/>
    <xf numFmtId="1" fontId="2" fillId="0" borderId="0" xfId="2" applyNumberFormat="1" applyFill="1"/>
    <xf numFmtId="0" fontId="2" fillId="0" borderId="29" xfId="2" applyFill="1" applyBorder="1" applyAlignment="1">
      <alignment wrapText="1"/>
    </xf>
    <xf numFmtId="0" fontId="2" fillId="0" borderId="0" xfId="2" applyFill="1" applyBorder="1" applyAlignment="1">
      <alignment wrapText="1"/>
    </xf>
    <xf numFmtId="0" fontId="2" fillId="20" borderId="74" xfId="2" applyFill="1" applyBorder="1" applyAlignment="1">
      <alignment horizontal="right"/>
    </xf>
    <xf numFmtId="1" fontId="17" fillId="20" borderId="74" xfId="2" applyNumberFormat="1" applyFont="1" applyFill="1" applyBorder="1"/>
    <xf numFmtId="1" fontId="17" fillId="0" borderId="74" xfId="2" applyNumberFormat="1" applyFont="1" applyFill="1" applyBorder="1"/>
    <xf numFmtId="171" fontId="2" fillId="0" borderId="74" xfId="2" applyNumberFormat="1" applyBorder="1" applyAlignment="1">
      <alignment horizontal="right"/>
    </xf>
    <xf numFmtId="3" fontId="24" fillId="0" borderId="74" xfId="2" applyNumberFormat="1" applyFont="1" applyBorder="1"/>
    <xf numFmtId="0" fontId="2" fillId="0" borderId="74" xfId="2" applyBorder="1"/>
    <xf numFmtId="3" fontId="2" fillId="0" borderId="74" xfId="2" applyNumberFormat="1" applyBorder="1"/>
    <xf numFmtId="0" fontId="2" fillId="0" borderId="74" xfId="2" applyBorder="1" applyAlignment="1">
      <alignment horizontal="right"/>
    </xf>
    <xf numFmtId="3" fontId="24" fillId="0" borderId="74" xfId="2" applyNumberFormat="1" applyFont="1" applyFill="1" applyBorder="1"/>
    <xf numFmtId="0" fontId="23" fillId="0" borderId="49" xfId="2" applyFont="1" applyBorder="1" applyAlignment="1">
      <alignment horizontal="right"/>
    </xf>
    <xf numFmtId="0" fontId="23" fillId="0" borderId="74" xfId="2" applyFont="1" applyBorder="1" applyAlignment="1">
      <alignment horizontal="right"/>
    </xf>
    <xf numFmtId="0" fontId="23" fillId="0" borderId="74" xfId="2" applyFont="1" applyFill="1" applyBorder="1" applyAlignment="1">
      <alignment horizontal="right"/>
    </xf>
    <xf numFmtId="3" fontId="23" fillId="0" borderId="31" xfId="2" applyNumberFormat="1" applyFont="1" applyFill="1" applyBorder="1" applyAlignment="1">
      <alignment horizontal="right"/>
    </xf>
    <xf numFmtId="3" fontId="26" fillId="0" borderId="29" xfId="2" applyNumberFormat="1" applyFont="1" applyFill="1" applyBorder="1"/>
    <xf numFmtId="3" fontId="30" fillId="0" borderId="29" xfId="2" applyNumberFormat="1" applyFont="1" applyFill="1" applyBorder="1"/>
    <xf numFmtId="3" fontId="5" fillId="0" borderId="0" xfId="15" applyNumberFormat="1" applyFont="1" applyFill="1" applyBorder="1"/>
    <xf numFmtId="3" fontId="58" fillId="0" borderId="0" xfId="15" applyNumberFormat="1" applyFont="1" applyFill="1" applyBorder="1" applyAlignment="1">
      <alignment horizontal="center" wrapText="1"/>
    </xf>
    <xf numFmtId="3" fontId="51" fillId="0" borderId="0" xfId="15" applyNumberFormat="1" applyFont="1" applyFill="1" applyBorder="1" applyAlignment="1">
      <alignment horizontal="center" vertical="center"/>
    </xf>
    <xf numFmtId="3" fontId="51" fillId="0" borderId="0" xfId="15" applyNumberFormat="1" applyFont="1" applyFill="1" applyBorder="1" applyAlignment="1">
      <alignment horizontal="center"/>
    </xf>
    <xf numFmtId="3" fontId="5" fillId="0" borderId="0" xfId="15" applyNumberFormat="1" applyFont="1" applyFill="1"/>
    <xf numFmtId="4" fontId="7" fillId="0" borderId="0" xfId="15" applyNumberFormat="1" applyFont="1" applyFill="1" applyBorder="1" applyAlignment="1">
      <alignment horizontal="right" wrapText="1"/>
    </xf>
    <xf numFmtId="3" fontId="100" fillId="0" borderId="0" xfId="15" applyNumberFormat="1" applyFont="1" applyFill="1" applyBorder="1" applyAlignment="1">
      <alignment horizontal="center" vertical="top" wrapText="1"/>
    </xf>
    <xf numFmtId="3" fontId="11" fillId="0" borderId="0" xfId="15" applyNumberFormat="1" applyFont="1" applyFill="1" applyBorder="1" applyAlignment="1">
      <alignment horizontal="center"/>
    </xf>
    <xf numFmtId="3" fontId="7" fillId="0" borderId="0" xfId="15" applyNumberFormat="1" applyFont="1" applyFill="1"/>
    <xf numFmtId="3" fontId="7" fillId="0" borderId="0" xfId="15" applyNumberFormat="1" applyFont="1" applyFill="1" applyBorder="1" applyAlignment="1">
      <alignment horizontal="right" wrapText="1"/>
    </xf>
    <xf numFmtId="0" fontId="49" fillId="0" borderId="0" xfId="15" applyBorder="1" applyAlignment="1">
      <alignment wrapText="1"/>
    </xf>
    <xf numFmtId="0" fontId="101" fillId="31" borderId="0" xfId="15" applyFont="1" applyFill="1" applyBorder="1" applyAlignment="1">
      <alignment horizontal="center"/>
    </xf>
    <xf numFmtId="0" fontId="49" fillId="28" borderId="0" xfId="15" applyFill="1" applyBorder="1" applyAlignment="1">
      <alignment horizontal="center"/>
    </xf>
    <xf numFmtId="0" fontId="49" fillId="22" borderId="0" xfId="15" applyFill="1" applyBorder="1" applyAlignment="1">
      <alignment horizontal="center"/>
    </xf>
    <xf numFmtId="0" fontId="49" fillId="31" borderId="0" xfId="15" applyFill="1" applyBorder="1" applyAlignment="1">
      <alignment horizontal="center"/>
    </xf>
    <xf numFmtId="3" fontId="4" fillId="0" borderId="44" xfId="15" applyNumberFormat="1" applyFont="1" applyFill="1" applyBorder="1" applyAlignment="1">
      <alignment vertical="center" wrapText="1"/>
    </xf>
    <xf numFmtId="3" fontId="4" fillId="0" borderId="61" xfId="15" applyNumberFormat="1" applyFont="1" applyFill="1" applyBorder="1" applyAlignment="1">
      <alignment horizontal="center" vertical="center" wrapText="1"/>
    </xf>
    <xf numFmtId="3" fontId="3" fillId="65" borderId="22" xfId="15" applyNumberFormat="1" applyFont="1" applyFill="1" applyBorder="1" applyAlignment="1">
      <alignment horizontal="center" vertical="top" wrapText="1"/>
    </xf>
    <xf numFmtId="3" fontId="4" fillId="19" borderId="61" xfId="15" applyNumberFormat="1" applyFont="1" applyFill="1" applyBorder="1" applyAlignment="1">
      <alignment horizontal="center" vertical="top" wrapText="1"/>
    </xf>
    <xf numFmtId="3" fontId="4" fillId="19" borderId="44" xfId="15" applyNumberFormat="1" applyFont="1" applyFill="1" applyBorder="1" applyAlignment="1">
      <alignment horizontal="center" vertical="top" wrapText="1"/>
    </xf>
    <xf numFmtId="3" fontId="4" fillId="19" borderId="53" xfId="15" applyNumberFormat="1" applyFont="1" applyFill="1" applyBorder="1" applyAlignment="1">
      <alignment horizontal="center" vertical="top" wrapText="1"/>
    </xf>
    <xf numFmtId="3" fontId="4" fillId="28" borderId="22" xfId="15" applyNumberFormat="1" applyFont="1" applyFill="1" applyBorder="1" applyAlignment="1">
      <alignment horizontal="center" vertical="top" wrapText="1"/>
    </xf>
    <xf numFmtId="3" fontId="3" fillId="65" borderId="62" xfId="15" applyNumberFormat="1" applyFont="1" applyFill="1" applyBorder="1" applyAlignment="1">
      <alignment horizontal="center" vertical="top" wrapText="1"/>
    </xf>
    <xf numFmtId="3" fontId="4" fillId="39" borderId="43" xfId="15" applyNumberFormat="1" applyFont="1" applyFill="1" applyBorder="1" applyAlignment="1">
      <alignment horizontal="center" vertical="top" wrapText="1"/>
    </xf>
    <xf numFmtId="3" fontId="4" fillId="39" borderId="53" xfId="15" applyNumberFormat="1" applyFont="1" applyFill="1" applyBorder="1" applyAlignment="1">
      <alignment horizontal="center" vertical="top" wrapText="1"/>
    </xf>
    <xf numFmtId="3" fontId="4" fillId="11" borderId="22" xfId="15" applyNumberFormat="1" applyFont="1" applyFill="1" applyBorder="1" applyAlignment="1">
      <alignment horizontal="center" vertical="top" wrapText="1"/>
    </xf>
    <xf numFmtId="0" fontId="7" fillId="19" borderId="74" xfId="15" applyFont="1" applyFill="1" applyBorder="1" applyAlignment="1">
      <alignment horizontal="center" vertical="center"/>
    </xf>
    <xf numFmtId="0" fontId="67" fillId="0" borderId="87" xfId="15" applyFont="1" applyFill="1" applyBorder="1" applyAlignment="1">
      <alignment horizontal="left" vertical="center" wrapText="1"/>
    </xf>
    <xf numFmtId="3" fontId="7" fillId="0" borderId="90" xfId="15" applyNumberFormat="1" applyFont="1" applyFill="1" applyBorder="1" applyAlignment="1">
      <alignment horizontal="right" indent="1"/>
    </xf>
    <xf numFmtId="174" fontId="93" fillId="39" borderId="77" xfId="0" applyNumberFormat="1" applyFont="1" applyFill="1" applyBorder="1" applyAlignment="1"/>
    <xf numFmtId="0" fontId="93" fillId="8" borderId="74" xfId="0" applyFont="1" applyFill="1" applyBorder="1" applyAlignment="1">
      <alignment horizontal="right"/>
    </xf>
    <xf numFmtId="4" fontId="93" fillId="8" borderId="74" xfId="0" applyNumberFormat="1" applyFont="1" applyFill="1" applyBorder="1" applyAlignment="1"/>
    <xf numFmtId="0" fontId="93" fillId="0" borderId="87" xfId="0" applyFont="1" applyBorder="1" applyAlignment="1">
      <alignment horizontal="right"/>
    </xf>
    <xf numFmtId="4" fontId="10" fillId="43" borderId="90" xfId="15" applyNumberFormat="1" applyFont="1" applyFill="1" applyBorder="1" applyAlignment="1">
      <alignment horizontal="right" indent="1"/>
    </xf>
    <xf numFmtId="3" fontId="7" fillId="0" borderId="77" xfId="15" applyNumberFormat="1" applyFont="1" applyFill="1" applyBorder="1" applyAlignment="1">
      <alignment horizontal="right" indent="1"/>
    </xf>
    <xf numFmtId="174" fontId="93" fillId="39" borderId="74" xfId="0" applyNumberFormat="1" applyFont="1" applyFill="1" applyBorder="1" applyAlignment="1"/>
    <xf numFmtId="174" fontId="93" fillId="8" borderId="87" xfId="0" applyNumberFormat="1" applyFont="1" applyFill="1" applyBorder="1" applyAlignment="1"/>
    <xf numFmtId="4" fontId="10" fillId="24" borderId="90" xfId="15" applyNumberFormat="1" applyFont="1" applyFill="1" applyBorder="1" applyAlignment="1">
      <alignment horizontal="right"/>
    </xf>
    <xf numFmtId="0" fontId="67" fillId="8" borderId="87" xfId="15" applyFont="1" applyFill="1" applyBorder="1" applyAlignment="1">
      <alignment horizontal="left" vertical="center" wrapText="1"/>
    </xf>
    <xf numFmtId="3" fontId="17" fillId="0" borderId="82" xfId="2" applyNumberFormat="1" applyFont="1" applyFill="1" applyBorder="1"/>
    <xf numFmtId="3" fontId="17" fillId="0" borderId="82" xfId="2" applyNumberFormat="1" applyFont="1" applyBorder="1"/>
    <xf numFmtId="3" fontId="22" fillId="11" borderId="74" xfId="2" applyNumberFormat="1" applyFont="1" applyFill="1" applyBorder="1"/>
    <xf numFmtId="0" fontId="2" fillId="0" borderId="50" xfId="2" applyFill="1" applyBorder="1" applyAlignment="1">
      <alignment horizontal="center"/>
    </xf>
    <xf numFmtId="0" fontId="2" fillId="0" borderId="50" xfId="2" applyBorder="1" applyAlignment="1">
      <alignment horizontal="center"/>
    </xf>
    <xf numFmtId="0" fontId="2" fillId="0" borderId="78" xfId="2" applyBorder="1" applyAlignment="1">
      <alignment horizontal="center"/>
    </xf>
    <xf numFmtId="3" fontId="2" fillId="0" borderId="77" xfId="2" applyNumberFormat="1" applyFont="1" applyBorder="1"/>
    <xf numFmtId="0" fontId="2" fillId="0" borderId="74" xfId="2" applyFill="1" applyBorder="1" applyAlignment="1">
      <alignment horizontal="center"/>
    </xf>
    <xf numFmtId="3" fontId="38" fillId="16" borderId="74" xfId="2" applyNumberFormat="1" applyFont="1" applyFill="1" applyBorder="1"/>
    <xf numFmtId="3" fontId="17" fillId="16" borderId="74" xfId="2" applyNumberFormat="1" applyFont="1" applyFill="1" applyBorder="1" applyAlignment="1">
      <alignment horizontal="right"/>
    </xf>
    <xf numFmtId="3" fontId="17" fillId="16" borderId="74" xfId="2" applyNumberFormat="1" applyFont="1" applyFill="1" applyBorder="1"/>
    <xf numFmtId="164" fontId="102" fillId="16" borderId="74" xfId="2" applyNumberFormat="1" applyFont="1" applyFill="1" applyBorder="1"/>
    <xf numFmtId="3" fontId="17" fillId="4" borderId="27" xfId="11" applyNumberFormat="1" applyFont="1" applyFill="1" applyBorder="1"/>
    <xf numFmtId="3" fontId="12" fillId="26" borderId="74" xfId="0" applyNumberFormat="1" applyFont="1" applyFill="1" applyBorder="1"/>
    <xf numFmtId="169" fontId="5" fillId="0" borderId="74" xfId="0" applyNumberFormat="1" applyFont="1" applyFill="1" applyBorder="1"/>
    <xf numFmtId="3" fontId="5" fillId="25" borderId="74" xfId="0" applyNumberFormat="1" applyFont="1" applyFill="1" applyBorder="1"/>
    <xf numFmtId="3" fontId="0" fillId="25" borderId="74" xfId="0" applyNumberFormat="1" applyFill="1" applyBorder="1"/>
    <xf numFmtId="0" fontId="0" fillId="25" borderId="74" xfId="0" applyFill="1" applyBorder="1"/>
    <xf numFmtId="0" fontId="12" fillId="11" borderId="56" xfId="0" applyFont="1" applyFill="1" applyBorder="1"/>
    <xf numFmtId="0" fontId="12" fillId="11" borderId="75" xfId="0" applyFont="1" applyFill="1" applyBorder="1"/>
    <xf numFmtId="0" fontId="0" fillId="0" borderId="73" xfId="0" applyBorder="1"/>
    <xf numFmtId="0" fontId="0" fillId="0" borderId="75" xfId="0" applyBorder="1"/>
    <xf numFmtId="0" fontId="12" fillId="10" borderId="50" xfId="0" applyFont="1" applyFill="1" applyBorder="1"/>
    <xf numFmtId="4" fontId="12" fillId="10" borderId="45" xfId="0" applyNumberFormat="1" applyFont="1" applyFill="1" applyBorder="1"/>
    <xf numFmtId="4" fontId="12" fillId="10" borderId="47" xfId="0" applyNumberFormat="1" applyFont="1" applyFill="1" applyBorder="1"/>
    <xf numFmtId="0" fontId="12" fillId="11" borderId="39" xfId="0" applyFont="1" applyFill="1" applyBorder="1"/>
    <xf numFmtId="0" fontId="12" fillId="11" borderId="40" xfId="0" applyFont="1" applyFill="1" applyBorder="1"/>
    <xf numFmtId="0" fontId="12" fillId="11" borderId="40" xfId="0" applyFont="1" applyFill="1" applyBorder="1" applyAlignment="1">
      <alignment wrapText="1"/>
    </xf>
    <xf numFmtId="0" fontId="12" fillId="11" borderId="56" xfId="0" applyFont="1" applyFill="1" applyBorder="1" applyAlignment="1">
      <alignment wrapText="1"/>
    </xf>
    <xf numFmtId="4" fontId="4" fillId="0" borderId="74" xfId="0" applyNumberFormat="1" applyFont="1" applyFill="1" applyBorder="1" applyAlignment="1">
      <alignment horizontal="center" vertical="center" wrapText="1"/>
    </xf>
    <xf numFmtId="3" fontId="0" fillId="0" borderId="75" xfId="0" applyNumberFormat="1" applyBorder="1"/>
    <xf numFmtId="0" fontId="12" fillId="11" borderId="37" xfId="0" applyFont="1" applyFill="1" applyBorder="1"/>
    <xf numFmtId="0" fontId="12" fillId="11" borderId="36" xfId="0" applyFont="1" applyFill="1" applyBorder="1"/>
    <xf numFmtId="3" fontId="12" fillId="11" borderId="36" xfId="0" applyNumberFormat="1" applyFont="1" applyFill="1" applyBorder="1"/>
    <xf numFmtId="3" fontId="12" fillId="11" borderId="27" xfId="0" applyNumberFormat="1" applyFont="1" applyFill="1" applyBorder="1"/>
    <xf numFmtId="0" fontId="12" fillId="10" borderId="0" xfId="0" applyFont="1" applyFill="1"/>
    <xf numFmtId="3" fontId="12" fillId="10" borderId="0" xfId="0" applyNumberFormat="1" applyFont="1" applyFill="1"/>
    <xf numFmtId="0" fontId="12" fillId="11" borderId="27" xfId="0" applyFont="1" applyFill="1" applyBorder="1"/>
    <xf numFmtId="4" fontId="12" fillId="10" borderId="0" xfId="0" applyNumberFormat="1" applyFont="1" applyFill="1"/>
    <xf numFmtId="0" fontId="17" fillId="4" borderId="20" xfId="2" applyFont="1" applyFill="1" applyBorder="1" applyAlignment="1">
      <alignment wrapText="1"/>
    </xf>
    <xf numFmtId="164" fontId="2" fillId="0" borderId="79" xfId="2" applyNumberFormat="1" applyFont="1" applyBorder="1"/>
    <xf numFmtId="164" fontId="17" fillId="0" borderId="79" xfId="2" applyNumberFormat="1" applyFont="1" applyBorder="1"/>
    <xf numFmtId="164" fontId="17" fillId="0" borderId="119" xfId="2" applyNumberFormat="1" applyFont="1" applyBorder="1"/>
    <xf numFmtId="3" fontId="2" fillId="0" borderId="28" xfId="2" applyNumberFormat="1" applyBorder="1"/>
    <xf numFmtId="0" fontId="2" fillId="0" borderId="12" xfId="2" applyBorder="1" applyAlignment="1">
      <alignment horizontal="center" wrapText="1"/>
    </xf>
    <xf numFmtId="3" fontId="2" fillId="0" borderId="90" xfId="2" applyNumberFormat="1" applyBorder="1"/>
    <xf numFmtId="0" fontId="2" fillId="0" borderId="90" xfId="2" applyBorder="1"/>
    <xf numFmtId="3" fontId="2" fillId="0" borderId="26" xfId="2" applyNumberFormat="1" applyBorder="1"/>
    <xf numFmtId="0" fontId="2" fillId="25" borderId="57" xfId="2" applyFill="1" applyBorder="1" applyAlignment="1">
      <alignment horizontal="center" wrapText="1"/>
    </xf>
    <xf numFmtId="3" fontId="2" fillId="0" borderId="90" xfId="2" applyNumberFormat="1" applyFont="1" applyBorder="1"/>
    <xf numFmtId="170" fontId="17" fillId="0" borderId="79" xfId="2" applyNumberFormat="1" applyFont="1" applyBorder="1"/>
    <xf numFmtId="0" fontId="0" fillId="24" borderId="74" xfId="0" applyFill="1" applyBorder="1"/>
    <xf numFmtId="3" fontId="5" fillId="24" borderId="74" xfId="0" applyNumberFormat="1" applyFont="1" applyFill="1" applyBorder="1"/>
    <xf numFmtId="3" fontId="2" fillId="27" borderId="8" xfId="1" applyNumberFormat="1" applyFont="1" applyFill="1" applyBorder="1" applyAlignment="1">
      <alignment horizontal="right" vertical="center"/>
    </xf>
    <xf numFmtId="3" fontId="2" fillId="27" borderId="21" xfId="1" applyNumberFormat="1" applyFont="1" applyFill="1" applyBorder="1" applyAlignment="1">
      <alignment horizontal="right" vertical="center"/>
    </xf>
    <xf numFmtId="3" fontId="2" fillId="27" borderId="120" xfId="1" applyNumberFormat="1" applyFont="1" applyFill="1" applyBorder="1" applyAlignment="1">
      <alignment horizontal="right" vertical="center"/>
    </xf>
    <xf numFmtId="3" fontId="2" fillId="2" borderId="11" xfId="1" applyNumberFormat="1" applyFont="1" applyFill="1" applyBorder="1" applyAlignment="1">
      <alignment horizontal="left" vertical="center" wrapText="1"/>
    </xf>
    <xf numFmtId="3" fontId="2" fillId="0" borderId="0" xfId="2" applyNumberFormat="1" applyFont="1"/>
    <xf numFmtId="0" fontId="17" fillId="0" borderId="0" xfId="11" applyFont="1" applyFill="1" applyBorder="1" applyAlignment="1">
      <alignment wrapText="1"/>
    </xf>
    <xf numFmtId="0" fontId="17" fillId="5" borderId="88" xfId="11" applyFont="1" applyFill="1" applyBorder="1" applyAlignment="1">
      <alignment horizontal="center" wrapText="1"/>
    </xf>
    <xf numFmtId="0" fontId="2" fillId="5" borderId="94" xfId="11" applyFill="1" applyBorder="1"/>
    <xf numFmtId="4" fontId="2" fillId="5" borderId="75" xfId="11" applyNumberFormat="1" applyFill="1" applyBorder="1"/>
    <xf numFmtId="3" fontId="0" fillId="0" borderId="0" xfId="0" applyNumberFormat="1" applyFill="1" applyBorder="1"/>
    <xf numFmtId="4" fontId="12" fillId="0" borderId="23" xfId="0" applyNumberFormat="1" applyFont="1" applyFill="1" applyBorder="1"/>
    <xf numFmtId="3" fontId="0" fillId="0" borderId="23" xfId="0" applyNumberFormat="1" applyFill="1" applyBorder="1"/>
    <xf numFmtId="0" fontId="0" fillId="0" borderId="23" xfId="0" applyFill="1" applyBorder="1"/>
    <xf numFmtId="4" fontId="12" fillId="0" borderId="82" xfId="0" applyNumberFormat="1" applyFont="1" applyFill="1" applyBorder="1"/>
    <xf numFmtId="3" fontId="0" fillId="0" borderId="82" xfId="0" applyNumberFormat="1" applyFill="1" applyBorder="1"/>
    <xf numFmtId="0" fontId="0" fillId="0" borderId="82" xfId="0" applyFill="1" applyBorder="1"/>
    <xf numFmtId="4" fontId="12" fillId="0" borderId="84" xfId="0" applyNumberFormat="1" applyFont="1" applyFill="1" applyBorder="1"/>
    <xf numFmtId="3" fontId="0" fillId="0" borderId="84" xfId="0" applyNumberFormat="1" applyFill="1" applyBorder="1"/>
    <xf numFmtId="0" fontId="0" fillId="0" borderId="84" xfId="0" applyFill="1" applyBorder="1"/>
    <xf numFmtId="0" fontId="0" fillId="0" borderId="121" xfId="0" applyBorder="1"/>
    <xf numFmtId="0" fontId="0" fillId="0" borderId="122" xfId="0" applyBorder="1"/>
    <xf numFmtId="3" fontId="21" fillId="6" borderId="14" xfId="1" applyNumberFormat="1" applyFont="1" applyFill="1" applyBorder="1"/>
    <xf numFmtId="3" fontId="21" fillId="6" borderId="17" xfId="1" applyNumberFormat="1" applyFont="1" applyFill="1" applyBorder="1"/>
    <xf numFmtId="3" fontId="21" fillId="16" borderId="44" xfId="1" applyNumberFormat="1" applyFont="1" applyFill="1" applyBorder="1"/>
    <xf numFmtId="0" fontId="0" fillId="13" borderId="12" xfId="0" applyFill="1" applyBorder="1"/>
    <xf numFmtId="0" fontId="12" fillId="27" borderId="40" xfId="0" applyFont="1" applyFill="1" applyBorder="1"/>
    <xf numFmtId="0" fontId="12" fillId="67" borderId="40" xfId="0" applyFont="1" applyFill="1" applyBorder="1"/>
    <xf numFmtId="0" fontId="12" fillId="18" borderId="56" xfId="0" applyFont="1" applyFill="1" applyBorder="1"/>
    <xf numFmtId="0" fontId="0" fillId="13" borderId="26" xfId="0" applyFill="1" applyBorder="1"/>
    <xf numFmtId="0" fontId="12" fillId="27" borderId="122" xfId="0" applyFont="1" applyFill="1" applyBorder="1"/>
    <xf numFmtId="0" fontId="12" fillId="67" borderId="122" xfId="0" applyFont="1" applyFill="1" applyBorder="1"/>
    <xf numFmtId="0" fontId="12" fillId="18" borderId="123" xfId="0" applyFont="1" applyFill="1" applyBorder="1"/>
    <xf numFmtId="0" fontId="0" fillId="0" borderId="8" xfId="0" applyBorder="1"/>
    <xf numFmtId="0" fontId="0" fillId="0" borderId="90" xfId="0" applyBorder="1"/>
    <xf numFmtId="0" fontId="0" fillId="0" borderId="120" xfId="0" applyBorder="1"/>
    <xf numFmtId="0" fontId="12" fillId="47" borderId="4" xfId="0" applyFont="1" applyFill="1" applyBorder="1"/>
    <xf numFmtId="3" fontId="0" fillId="27" borderId="49" xfId="0" applyNumberFormat="1" applyFill="1" applyBorder="1"/>
    <xf numFmtId="3" fontId="0" fillId="67" borderId="49" xfId="0" applyNumberFormat="1" applyFill="1" applyBorder="1"/>
    <xf numFmtId="3" fontId="0" fillId="18" borderId="49" xfId="0" applyNumberFormat="1" applyFill="1" applyBorder="1"/>
    <xf numFmtId="3" fontId="0" fillId="27" borderId="74" xfId="0" applyNumberFormat="1" applyFill="1" applyBorder="1"/>
    <xf numFmtId="3" fontId="0" fillId="67" borderId="74" xfId="0" applyNumberFormat="1" applyFill="1" applyBorder="1"/>
    <xf numFmtId="3" fontId="12" fillId="27" borderId="63" xfId="0" applyNumberFormat="1" applyFont="1" applyFill="1" applyBorder="1"/>
    <xf numFmtId="3" fontId="12" fillId="67" borderId="63" xfId="0" applyNumberFormat="1" applyFont="1" applyFill="1" applyBorder="1"/>
    <xf numFmtId="3" fontId="12" fillId="18" borderId="67" xfId="0" applyNumberFormat="1" applyFont="1" applyFill="1" applyBorder="1"/>
    <xf numFmtId="0" fontId="0" fillId="69" borderId="74" xfId="0" applyFill="1" applyBorder="1"/>
    <xf numFmtId="0" fontId="12" fillId="25" borderId="0" xfId="0" applyFont="1" applyFill="1"/>
    <xf numFmtId="0" fontId="0" fillId="0" borderId="123" xfId="0" applyBorder="1"/>
    <xf numFmtId="3" fontId="2" fillId="70" borderId="90" xfId="1" applyNumberFormat="1" applyFont="1" applyFill="1" applyBorder="1" applyAlignment="1">
      <alignment horizontal="left" vertical="center" wrapText="1"/>
    </xf>
    <xf numFmtId="3" fontId="2" fillId="72" borderId="14" xfId="1" applyNumberFormat="1" applyFont="1" applyFill="1" applyBorder="1" applyAlignment="1">
      <alignment horizontal="left" vertical="center" wrapText="1"/>
    </xf>
    <xf numFmtId="3" fontId="2" fillId="73" borderId="14" xfId="1" applyNumberFormat="1" applyFont="1" applyFill="1" applyBorder="1" applyAlignment="1">
      <alignment horizontal="left" vertical="center" wrapText="1"/>
    </xf>
    <xf numFmtId="3" fontId="2" fillId="73" borderId="8" xfId="1" applyNumberFormat="1" applyFont="1" applyFill="1" applyBorder="1" applyAlignment="1">
      <alignment horizontal="left" vertical="center" wrapText="1"/>
    </xf>
    <xf numFmtId="3" fontId="2" fillId="0" borderId="90" xfId="1" applyNumberFormat="1" applyFont="1" applyFill="1" applyBorder="1" applyAlignment="1">
      <alignment vertical="center"/>
    </xf>
    <xf numFmtId="3" fontId="2" fillId="0" borderId="120" xfId="1" applyNumberFormat="1" applyFont="1" applyFill="1" applyBorder="1" applyAlignment="1">
      <alignment vertical="center"/>
    </xf>
    <xf numFmtId="3" fontId="2" fillId="0" borderId="26" xfId="1" applyNumberFormat="1" applyFont="1" applyFill="1" applyBorder="1" applyAlignment="1">
      <alignment vertical="center"/>
    </xf>
    <xf numFmtId="0" fontId="103" fillId="0" borderId="0" xfId="24"/>
    <xf numFmtId="0" fontId="128" fillId="0" borderId="0" xfId="25" applyFont="1" applyFill="1"/>
    <xf numFmtId="0" fontId="128" fillId="0" borderId="0" xfId="25" applyFont="1" applyFill="1" applyBorder="1"/>
    <xf numFmtId="0" fontId="129" fillId="0" borderId="0" xfId="25" applyFont="1" applyFill="1" applyBorder="1"/>
    <xf numFmtId="0" fontId="130" fillId="0" borderId="0" xfId="25" applyFont="1" applyFill="1" applyBorder="1"/>
    <xf numFmtId="3" fontId="130" fillId="44" borderId="0" xfId="25" applyNumberFormat="1" applyFont="1" applyFill="1" applyBorder="1" applyAlignment="1">
      <alignment horizontal="right"/>
    </xf>
    <xf numFmtId="0" fontId="69" fillId="0" borderId="0" xfId="25" applyFont="1" applyFill="1" applyBorder="1"/>
    <xf numFmtId="2" fontId="69" fillId="0" borderId="0" xfId="25" applyNumberFormat="1" applyFont="1" applyFill="1" applyBorder="1" applyAlignment="1"/>
    <xf numFmtId="4" fontId="130" fillId="0" borderId="0" xfId="25" applyNumberFormat="1" applyFont="1" applyFill="1" applyBorder="1"/>
    <xf numFmtId="3" fontId="69" fillId="0" borderId="23" xfId="25" applyNumberFormat="1" applyFont="1" applyFill="1" applyBorder="1"/>
    <xf numFmtId="0" fontId="129" fillId="44" borderId="74" xfId="25" applyFont="1" applyFill="1" applyBorder="1" applyAlignment="1">
      <alignment horizontal="left" vertical="center" wrapText="1"/>
    </xf>
    <xf numFmtId="0" fontId="129" fillId="44" borderId="74" xfId="25" applyFont="1" applyFill="1" applyBorder="1" applyAlignment="1">
      <alignment horizontal="right" wrapText="1"/>
    </xf>
    <xf numFmtId="2" fontId="128" fillId="0" borderId="0" xfId="25" applyNumberFormat="1" applyFont="1" applyFill="1" applyBorder="1" applyAlignment="1"/>
    <xf numFmtId="1" fontId="129" fillId="0" borderId="0" xfId="25" applyNumberFormat="1" applyFont="1" applyFill="1" applyBorder="1" applyAlignment="1">
      <alignment horizontal="right"/>
    </xf>
    <xf numFmtId="3" fontId="128" fillId="0" borderId="0" xfId="25" applyNumberFormat="1" applyFont="1" applyFill="1"/>
    <xf numFmtId="2" fontId="129" fillId="16" borderId="74" xfId="25" applyNumberFormat="1" applyFont="1" applyFill="1" applyBorder="1" applyAlignment="1">
      <alignment horizontal="center" vertical="center" wrapText="1"/>
    </xf>
    <xf numFmtId="2" fontId="129" fillId="74" borderId="74" xfId="25" applyNumberFormat="1" applyFont="1" applyFill="1" applyBorder="1" applyAlignment="1">
      <alignment horizontal="center" vertical="center" wrapText="1"/>
    </xf>
    <xf numFmtId="2" fontId="129" fillId="44" borderId="74" xfId="25" applyNumberFormat="1" applyFont="1" applyFill="1" applyBorder="1" applyAlignment="1">
      <alignment horizontal="center" vertical="center" wrapText="1"/>
    </xf>
    <xf numFmtId="0" fontId="128" fillId="0" borderId="74" xfId="25" applyFont="1" applyFill="1" applyBorder="1"/>
    <xf numFmtId="0" fontId="129" fillId="0" borderId="74" xfId="25" applyFont="1" applyFill="1" applyBorder="1" applyAlignment="1">
      <alignment horizontal="center" wrapText="1"/>
    </xf>
    <xf numFmtId="0" fontId="128" fillId="0" borderId="74" xfId="25" applyFont="1" applyFill="1" applyBorder="1" applyAlignment="1">
      <alignment horizontal="center" wrapText="1"/>
    </xf>
    <xf numFmtId="0" fontId="129" fillId="44" borderId="74" xfId="25" applyFont="1" applyFill="1" applyBorder="1" applyAlignment="1">
      <alignment horizontal="center" wrapText="1"/>
    </xf>
    <xf numFmtId="0" fontId="129" fillId="0" borderId="74" xfId="25" applyFont="1" applyFill="1" applyBorder="1" applyAlignment="1">
      <alignment horizontal="left"/>
    </xf>
    <xf numFmtId="3" fontId="128" fillId="0" borderId="74" xfId="25" applyNumberFormat="1" applyFont="1" applyBorder="1"/>
    <xf numFmtId="175" fontId="128" fillId="0" borderId="74" xfId="25" applyNumberFormat="1" applyFont="1" applyFill="1" applyBorder="1"/>
    <xf numFmtId="4" fontId="128" fillId="0" borderId="74" xfId="25" applyNumberFormat="1" applyFont="1" applyFill="1" applyBorder="1" applyAlignment="1">
      <alignment wrapText="1"/>
    </xf>
    <xf numFmtId="4" fontId="128" fillId="0" borderId="74" xfId="25" applyNumberFormat="1" applyFont="1" applyFill="1" applyBorder="1" applyAlignment="1"/>
    <xf numFmtId="3" fontId="129" fillId="44" borderId="74" xfId="25" applyNumberFormat="1" applyFont="1" applyFill="1" applyBorder="1" applyAlignment="1"/>
    <xf numFmtId="0" fontId="129" fillId="0" borderId="74" xfId="25" applyFont="1" applyFill="1" applyBorder="1"/>
    <xf numFmtId="3" fontId="128" fillId="0" borderId="0" xfId="25" applyNumberFormat="1" applyFont="1" applyFill="1" applyBorder="1" applyAlignment="1"/>
    <xf numFmtId="3" fontId="129" fillId="0" borderId="0" xfId="25" applyNumberFormat="1" applyFont="1" applyFill="1" applyBorder="1" applyAlignment="1"/>
    <xf numFmtId="3" fontId="129" fillId="0" borderId="74" xfId="25" applyNumberFormat="1" applyFont="1" applyFill="1" applyBorder="1"/>
    <xf numFmtId="3" fontId="128" fillId="0" borderId="74" xfId="25" applyNumberFormat="1" applyFont="1" applyFill="1" applyBorder="1"/>
    <xf numFmtId="4" fontId="129" fillId="0" borderId="74" xfId="25" applyNumberFormat="1" applyFont="1" applyFill="1" applyBorder="1"/>
    <xf numFmtId="4" fontId="129" fillId="0" borderId="74" xfId="25" applyNumberFormat="1" applyFont="1" applyFill="1" applyBorder="1" applyAlignment="1"/>
    <xf numFmtId="3" fontId="128" fillId="0" borderId="0" xfId="25" applyNumberFormat="1" applyFont="1" applyFill="1" applyBorder="1"/>
    <xf numFmtId="0" fontId="129" fillId="9" borderId="74" xfId="25" applyFont="1" applyFill="1" applyBorder="1" applyAlignment="1">
      <alignment wrapText="1"/>
    </xf>
    <xf numFmtId="0" fontId="131" fillId="0" borderId="0" xfId="25" applyFont="1" applyFill="1"/>
    <xf numFmtId="2" fontId="128" fillId="8" borderId="0" xfId="25" applyNumberFormat="1" applyFont="1" applyFill="1" applyBorder="1" applyAlignment="1"/>
    <xf numFmtId="2" fontId="129" fillId="0" borderId="0" xfId="25" applyNumberFormat="1" applyFont="1" applyFill="1" applyBorder="1" applyAlignment="1">
      <alignment horizontal="centerContinuous"/>
    </xf>
    <xf numFmtId="4" fontId="128" fillId="9" borderId="74" xfId="25" applyNumberFormat="1" applyFont="1" applyFill="1" applyBorder="1" applyAlignment="1">
      <alignment wrapText="1"/>
    </xf>
    <xf numFmtId="4" fontId="129" fillId="9" borderId="74" xfId="25" applyNumberFormat="1" applyFont="1" applyFill="1" applyBorder="1"/>
    <xf numFmtId="4" fontId="129" fillId="0" borderId="0" xfId="25" applyNumberFormat="1" applyFont="1" applyFill="1" applyBorder="1"/>
    <xf numFmtId="0" fontId="128" fillId="0" borderId="0" xfId="25" applyFont="1" applyFill="1" applyBorder="1" applyAlignment="1">
      <alignment horizontal="right"/>
    </xf>
    <xf numFmtId="0" fontId="129" fillId="0" borderId="0" xfId="25" applyFont="1" applyFill="1" applyBorder="1" applyAlignment="1">
      <alignment wrapText="1"/>
    </xf>
    <xf numFmtId="3" fontId="130" fillId="0" borderId="0" xfId="25" applyNumberFormat="1" applyFont="1" applyFill="1" applyBorder="1"/>
    <xf numFmtId="0" fontId="129" fillId="16" borderId="0" xfId="25" applyFont="1" applyFill="1" applyBorder="1" applyAlignment="1">
      <alignment wrapText="1"/>
    </xf>
    <xf numFmtId="4" fontId="130" fillId="16" borderId="0" xfId="25" applyNumberFormat="1" applyFont="1" applyFill="1" applyBorder="1"/>
    <xf numFmtId="2" fontId="129" fillId="74" borderId="0" xfId="25" applyNumberFormat="1" applyFont="1" applyFill="1" applyBorder="1" applyAlignment="1">
      <alignment wrapText="1"/>
    </xf>
    <xf numFmtId="4" fontId="130" fillId="74" borderId="0" xfId="25" applyNumberFormat="1" applyFont="1" applyFill="1" applyBorder="1" applyAlignment="1"/>
    <xf numFmtId="4" fontId="128" fillId="74" borderId="0" xfId="25" applyNumberFormat="1" applyFont="1" applyFill="1" applyBorder="1" applyAlignment="1">
      <alignment horizontal="right"/>
    </xf>
    <xf numFmtId="4" fontId="69" fillId="74" borderId="0" xfId="25" applyNumberFormat="1" applyFont="1" applyFill="1" applyBorder="1" applyAlignment="1"/>
    <xf numFmtId="3" fontId="129" fillId="0" borderId="0" xfId="25" applyNumberFormat="1" applyFont="1" applyFill="1" applyBorder="1"/>
    <xf numFmtId="4" fontId="129" fillId="0" borderId="0" xfId="25" applyNumberFormat="1" applyFont="1" applyFill="1" applyBorder="1" applyAlignment="1"/>
    <xf numFmtId="171" fontId="129" fillId="71" borderId="90" xfId="25" applyNumberFormat="1" applyFont="1" applyFill="1" applyBorder="1" applyAlignment="1"/>
    <xf numFmtId="0" fontId="130" fillId="9" borderId="0" xfId="25" applyFont="1" applyFill="1" applyBorder="1"/>
    <xf numFmtId="0" fontId="129" fillId="9" borderId="0" xfId="25" applyFont="1" applyFill="1" applyBorder="1" applyAlignment="1">
      <alignment horizontal="right"/>
    </xf>
    <xf numFmtId="3" fontId="129" fillId="9" borderId="0" xfId="25" applyNumberFormat="1" applyFont="1" applyFill="1" applyBorder="1"/>
    <xf numFmtId="0" fontId="69" fillId="0" borderId="23" xfId="25" applyFont="1" applyFill="1" applyBorder="1" applyAlignment="1">
      <alignment horizontal="right"/>
    </xf>
    <xf numFmtId="3" fontId="130" fillId="0" borderId="23" xfId="25" applyNumberFormat="1" applyFont="1" applyFill="1" applyBorder="1"/>
    <xf numFmtId="0" fontId="129" fillId="9" borderId="74" xfId="25" applyFont="1" applyFill="1" applyBorder="1"/>
    <xf numFmtId="0" fontId="130" fillId="44" borderId="0" xfId="25" applyFont="1" applyFill="1" applyBorder="1" applyAlignment="1">
      <alignment horizontal="left" vertical="center" wrapText="1"/>
    </xf>
    <xf numFmtId="3" fontId="130" fillId="16" borderId="0" xfId="25" applyNumberFormat="1" applyFont="1" applyFill="1" applyBorder="1"/>
    <xf numFmtId="3" fontId="130" fillId="74" borderId="0" xfId="25" applyNumberFormat="1" applyFont="1" applyFill="1" applyBorder="1" applyAlignment="1"/>
    <xf numFmtId="3" fontId="69" fillId="74" borderId="0" xfId="25" applyNumberFormat="1" applyFont="1" applyFill="1" applyBorder="1" applyAlignment="1"/>
    <xf numFmtId="0" fontId="133" fillId="0" borderId="0" xfId="25" applyFont="1" applyFill="1" applyBorder="1" applyAlignment="1">
      <alignment horizontal="right"/>
    </xf>
    <xf numFmtId="3" fontId="129" fillId="9" borderId="74" xfId="25" applyNumberFormat="1" applyFont="1" applyFill="1" applyBorder="1"/>
    <xf numFmtId="0" fontId="129" fillId="9" borderId="74" xfId="25" applyFont="1" applyFill="1" applyBorder="1" applyAlignment="1">
      <alignment vertical="center" wrapText="1"/>
    </xf>
    <xf numFmtId="175" fontId="128" fillId="0" borderId="74" xfId="25" applyNumberFormat="1" applyFont="1" applyFill="1" applyBorder="1" applyAlignment="1">
      <alignment wrapText="1"/>
    </xf>
    <xf numFmtId="3" fontId="129" fillId="0" borderId="0" xfId="25" applyNumberFormat="1" applyFont="1" applyFill="1" applyBorder="1" applyAlignment="1">
      <alignment vertical="center"/>
    </xf>
    <xf numFmtId="184" fontId="128" fillId="0" borderId="0" xfId="25" applyNumberFormat="1" applyFont="1" applyFill="1" applyBorder="1" applyAlignment="1"/>
    <xf numFmtId="0" fontId="129" fillId="44" borderId="77" xfId="25" applyFont="1" applyFill="1" applyBorder="1" applyAlignment="1">
      <alignment horizontal="right" wrapText="1"/>
    </xf>
    <xf numFmtId="3" fontId="128" fillId="16" borderId="74" xfId="25" applyNumberFormat="1" applyFont="1" applyFill="1" applyBorder="1"/>
    <xf numFmtId="175" fontId="128" fillId="16" borderId="74" xfId="25" applyNumberFormat="1" applyFont="1" applyFill="1" applyBorder="1"/>
    <xf numFmtId="0" fontId="128" fillId="16" borderId="74" xfId="25" applyFont="1" applyFill="1" applyBorder="1"/>
    <xf numFmtId="3" fontId="129" fillId="16" borderId="74" xfId="25" applyNumberFormat="1" applyFont="1" applyFill="1" applyBorder="1"/>
    <xf numFmtId="0" fontId="130" fillId="44" borderId="0" xfId="25" applyFont="1" applyFill="1" applyBorder="1" applyAlignment="1">
      <alignment vertical="center"/>
    </xf>
    <xf numFmtId="0" fontId="129" fillId="0" borderId="0" xfId="25" applyFont="1" applyFill="1" applyBorder="1" applyAlignment="1">
      <alignment horizontal="right"/>
    </xf>
    <xf numFmtId="0" fontId="69" fillId="0" borderId="0" xfId="25" applyFont="1" applyFill="1" applyBorder="1" applyAlignment="1">
      <alignment horizontal="left" vertical="center" wrapText="1"/>
    </xf>
    <xf numFmtId="3" fontId="134" fillId="0" borderId="0" xfId="24" applyNumberFormat="1" applyFont="1" applyFill="1" applyAlignment="1">
      <alignment horizontal="right"/>
    </xf>
    <xf numFmtId="3" fontId="69" fillId="0" borderId="0" xfId="25" applyNumberFormat="1" applyFont="1" applyFill="1" applyBorder="1" applyAlignment="1">
      <alignment horizontal="right"/>
    </xf>
    <xf numFmtId="3" fontId="135" fillId="71" borderId="0" xfId="25" applyNumberFormat="1" applyFont="1" applyFill="1" applyBorder="1" applyAlignment="1">
      <alignment vertical="center"/>
    </xf>
    <xf numFmtId="3" fontId="135" fillId="9" borderId="0" xfId="25" applyNumberFormat="1" applyFont="1" applyFill="1" applyBorder="1"/>
    <xf numFmtId="3" fontId="50" fillId="44" borderId="0" xfId="25" applyNumberFormat="1" applyFont="1" applyFill="1" applyBorder="1" applyAlignment="1">
      <alignment horizontal="right"/>
    </xf>
    <xf numFmtId="0" fontId="129" fillId="0" borderId="74" xfId="25" applyFont="1" applyFill="1" applyBorder="1" applyAlignment="1">
      <alignment horizontal="center" vertical="center" wrapText="1"/>
    </xf>
    <xf numFmtId="0" fontId="104" fillId="0" borderId="74" xfId="24" applyFont="1" applyBorder="1" applyAlignment="1">
      <alignment horizontal="center" vertical="center" wrapText="1"/>
    </xf>
    <xf numFmtId="0" fontId="129" fillId="9" borderId="74" xfId="25" applyFont="1" applyFill="1" applyBorder="1" applyAlignment="1">
      <alignment horizontal="center" vertical="center" wrapText="1"/>
    </xf>
    <xf numFmtId="0" fontId="128" fillId="0" borderId="0" xfId="25" applyFont="1" applyFill="1" applyAlignment="1">
      <alignment vertical="center"/>
    </xf>
    <xf numFmtId="0" fontId="129" fillId="71" borderId="12" xfId="25" applyFont="1" applyFill="1" applyBorder="1" applyAlignment="1">
      <alignment horizontal="center" vertical="center" wrapText="1"/>
    </xf>
    <xf numFmtId="3" fontId="104" fillId="102" borderId="133" xfId="24" applyNumberFormat="1" applyFont="1" applyFill="1" applyBorder="1" applyAlignment="1">
      <alignment wrapText="1"/>
    </xf>
    <xf numFmtId="3" fontId="104" fillId="102" borderId="49" xfId="24" applyNumberFormat="1" applyFont="1" applyFill="1" applyBorder="1" applyAlignment="1">
      <alignment wrapText="1"/>
    </xf>
    <xf numFmtId="0" fontId="0" fillId="24" borderId="39" xfId="0" applyFill="1" applyBorder="1"/>
    <xf numFmtId="0" fontId="0" fillId="24" borderId="40" xfId="0" applyFill="1" applyBorder="1" applyAlignment="1">
      <alignment wrapText="1"/>
    </xf>
    <xf numFmtId="0" fontId="0" fillId="24" borderId="40" xfId="0" applyFill="1" applyBorder="1"/>
    <xf numFmtId="0" fontId="0" fillId="24" borderId="56" xfId="0" applyFill="1" applyBorder="1"/>
    <xf numFmtId="3" fontId="0" fillId="0" borderId="133" xfId="0" applyNumberFormat="1" applyBorder="1"/>
    <xf numFmtId="0" fontId="0" fillId="0" borderId="133" xfId="0" applyBorder="1"/>
    <xf numFmtId="0" fontId="0" fillId="0" borderId="134" xfId="0" applyBorder="1"/>
    <xf numFmtId="0" fontId="12" fillId="103" borderId="121" xfId="0" applyFont="1" applyFill="1" applyBorder="1"/>
    <xf numFmtId="3" fontId="12" fillId="103" borderId="122" xfId="0" applyNumberFormat="1" applyFont="1" applyFill="1" applyBorder="1"/>
    <xf numFmtId="0" fontId="12" fillId="103" borderId="122" xfId="0" applyFont="1" applyFill="1" applyBorder="1"/>
    <xf numFmtId="0" fontId="12" fillId="103" borderId="123" xfId="0" applyFont="1" applyFill="1" applyBorder="1"/>
    <xf numFmtId="3" fontId="0" fillId="0" borderId="29" xfId="0" applyNumberFormat="1" applyFill="1" applyBorder="1"/>
    <xf numFmtId="3" fontId="2" fillId="0" borderId="14" xfId="1" applyNumberFormat="1" applyFont="1" applyFill="1" applyBorder="1" applyAlignment="1">
      <alignment vertical="center"/>
    </xf>
    <xf numFmtId="3" fontId="2" fillId="0" borderId="134" xfId="1" applyNumberFormat="1" applyFont="1" applyFill="1" applyBorder="1" applyAlignment="1">
      <alignment vertical="center"/>
    </xf>
    <xf numFmtId="3" fontId="2" fillId="0" borderId="79" xfId="1" applyNumberFormat="1" applyFont="1" applyFill="1" applyBorder="1" applyAlignment="1">
      <alignment vertical="center"/>
    </xf>
    <xf numFmtId="3" fontId="2" fillId="0" borderId="87" xfId="1" applyNumberFormat="1" applyFont="1" applyFill="1" applyBorder="1" applyAlignment="1">
      <alignment vertical="center"/>
    </xf>
    <xf numFmtId="3" fontId="2" fillId="0" borderId="79" xfId="1" applyNumberFormat="1" applyFont="1" applyBorder="1" applyAlignment="1">
      <alignment horizontal="right" vertical="center"/>
    </xf>
    <xf numFmtId="3" fontId="2" fillId="0" borderId="115" xfId="1" applyNumberFormat="1" applyFont="1" applyFill="1" applyBorder="1" applyAlignment="1">
      <alignment horizontal="right" vertical="center"/>
    </xf>
    <xf numFmtId="3" fontId="2" fillId="14" borderId="82" xfId="1" applyNumberFormat="1" applyFont="1" applyFill="1" applyBorder="1" applyAlignment="1">
      <alignment horizontal="right" vertical="center"/>
    </xf>
    <xf numFmtId="3" fontId="2" fillId="27" borderId="82" xfId="1" applyNumberFormat="1" applyFont="1" applyFill="1" applyBorder="1" applyAlignment="1">
      <alignment horizontal="right" vertical="center"/>
    </xf>
    <xf numFmtId="3" fontId="2" fillId="18" borderId="82" xfId="1" applyNumberFormat="1" applyFont="1" applyFill="1" applyBorder="1" applyAlignment="1">
      <alignment horizontal="right" vertical="center"/>
    </xf>
    <xf numFmtId="3" fontId="2" fillId="0" borderId="82" xfId="1" applyNumberFormat="1" applyFont="1" applyBorder="1" applyAlignment="1">
      <alignment horizontal="right" vertical="center"/>
    </xf>
    <xf numFmtId="3" fontId="2" fillId="0" borderId="23" xfId="1" applyNumberFormat="1" applyFont="1" applyFill="1" applyBorder="1" applyAlignment="1">
      <alignment horizontal="right" vertical="center"/>
    </xf>
    <xf numFmtId="3" fontId="2" fillId="0" borderId="82" xfId="1" applyNumberFormat="1" applyFont="1" applyFill="1" applyBorder="1" applyAlignment="1">
      <alignment horizontal="right" vertical="center"/>
    </xf>
    <xf numFmtId="3" fontId="2" fillId="8" borderId="82" xfId="1" applyNumberFormat="1" applyFont="1" applyFill="1" applyBorder="1" applyAlignment="1">
      <alignment horizontal="right" vertical="center"/>
    </xf>
    <xf numFmtId="3" fontId="2" fillId="8" borderId="23" xfId="1" applyNumberFormat="1" applyFont="1" applyFill="1" applyBorder="1" applyAlignment="1">
      <alignment horizontal="right" vertical="center"/>
    </xf>
    <xf numFmtId="3" fontId="2" fillId="8" borderId="79" xfId="1" applyNumberFormat="1" applyFont="1" applyFill="1" applyBorder="1" applyAlignment="1">
      <alignment horizontal="right" vertical="center"/>
    </xf>
    <xf numFmtId="3" fontId="2" fillId="14" borderId="120" xfId="1" applyNumberFormat="1" applyFont="1" applyFill="1" applyBorder="1" applyAlignment="1">
      <alignment horizontal="right" vertical="center"/>
    </xf>
    <xf numFmtId="3" fontId="2" fillId="8" borderId="13" xfId="1" applyNumberFormat="1" applyFont="1" applyFill="1" applyBorder="1" applyAlignment="1">
      <alignment horizontal="right" vertical="center"/>
    </xf>
    <xf numFmtId="3" fontId="2" fillId="0" borderId="11" xfId="1" applyNumberFormat="1" applyFont="1" applyBorder="1" applyAlignment="1">
      <alignment horizontal="right" vertical="center"/>
    </xf>
    <xf numFmtId="3" fontId="2" fillId="14" borderId="135" xfId="1" applyNumberFormat="1" applyFont="1" applyFill="1" applyBorder="1" applyAlignment="1">
      <alignment horizontal="right" vertical="center"/>
    </xf>
    <xf numFmtId="3" fontId="2" fillId="27" borderId="135" xfId="1" applyNumberFormat="1" applyFont="1" applyFill="1" applyBorder="1" applyAlignment="1">
      <alignment horizontal="right" vertical="center"/>
    </xf>
    <xf numFmtId="3" fontId="2" fillId="14" borderId="13" xfId="1" applyNumberFormat="1" applyFont="1" applyFill="1" applyBorder="1" applyAlignment="1">
      <alignment horizontal="right" vertical="center"/>
    </xf>
    <xf numFmtId="3" fontId="2" fillId="18" borderId="13" xfId="1" applyNumberFormat="1" applyFont="1" applyFill="1" applyBorder="1" applyAlignment="1">
      <alignment horizontal="right" vertical="center"/>
    </xf>
    <xf numFmtId="3" fontId="2" fillId="0" borderId="13" xfId="1" applyNumberFormat="1" applyFont="1" applyBorder="1" applyAlignment="1">
      <alignment horizontal="right" vertical="center"/>
    </xf>
    <xf numFmtId="3" fontId="17" fillId="16" borderId="65" xfId="1" applyNumberFormat="1" applyFont="1" applyFill="1" applyBorder="1" applyAlignment="1">
      <alignment horizontal="left" vertical="center" wrapText="1"/>
    </xf>
    <xf numFmtId="3" fontId="18" fillId="16" borderId="63" xfId="1" applyNumberFormat="1" applyFont="1" applyFill="1" applyBorder="1" applyAlignment="1">
      <alignment horizontal="left" vertical="center" wrapText="1"/>
    </xf>
    <xf numFmtId="3" fontId="2" fillId="16" borderId="63" xfId="1" applyNumberFormat="1" applyFont="1" applyFill="1" applyBorder="1"/>
    <xf numFmtId="3" fontId="20" fillId="16" borderId="63" xfId="1" applyNumberFormat="1" applyFont="1" applyFill="1" applyBorder="1"/>
    <xf numFmtId="3" fontId="17" fillId="16" borderId="67" xfId="1" applyNumberFormat="1" applyFont="1" applyFill="1" applyBorder="1" applyAlignment="1">
      <alignment vertical="center"/>
    </xf>
    <xf numFmtId="3" fontId="18" fillId="4" borderId="3" xfId="1" applyNumberFormat="1" applyFont="1" applyFill="1" applyBorder="1" applyAlignment="1">
      <alignment horizontal="right" vertical="center" wrapText="1"/>
    </xf>
    <xf numFmtId="3" fontId="18" fillId="13" borderId="4" xfId="1" applyNumberFormat="1" applyFont="1" applyFill="1" applyBorder="1" applyAlignment="1">
      <alignment horizontal="right" vertical="center" wrapText="1"/>
    </xf>
    <xf numFmtId="3" fontId="98" fillId="10" borderId="4" xfId="1" applyNumberFormat="1" applyFont="1" applyFill="1" applyBorder="1" applyAlignment="1">
      <alignment horizontal="right" vertical="center" wrapText="1"/>
    </xf>
    <xf numFmtId="3" fontId="2" fillId="0" borderId="7" xfId="1" applyNumberFormat="1" applyFont="1" applyBorder="1" applyAlignment="1">
      <alignment vertical="center" wrapText="1"/>
    </xf>
    <xf numFmtId="3" fontId="2" fillId="0" borderId="13" xfId="1" applyNumberFormat="1" applyFont="1" applyBorder="1" applyAlignment="1">
      <alignment vertical="center"/>
    </xf>
    <xf numFmtId="3" fontId="2" fillId="0" borderId="7" xfId="1" applyNumberFormat="1" applyFont="1" applyBorder="1" applyAlignment="1">
      <alignment vertical="center"/>
    </xf>
    <xf numFmtId="3" fontId="2" fillId="8" borderId="7" xfId="1" applyNumberFormat="1" applyFont="1" applyFill="1" applyBorder="1" applyAlignment="1">
      <alignment vertical="center"/>
    </xf>
    <xf numFmtId="3" fontId="2" fillId="0" borderId="14" xfId="1" applyNumberFormat="1" applyFont="1" applyBorder="1" applyAlignment="1">
      <alignment vertical="center"/>
    </xf>
    <xf numFmtId="3" fontId="2" fillId="0" borderId="90" xfId="1" applyNumberFormat="1" applyFont="1" applyBorder="1" applyAlignment="1">
      <alignment vertical="center"/>
    </xf>
    <xf numFmtId="3" fontId="2" fillId="0" borderId="26" xfId="1" applyNumberFormat="1" applyFont="1" applyBorder="1" applyAlignment="1">
      <alignment vertical="center"/>
    </xf>
    <xf numFmtId="0" fontId="137" fillId="0" borderId="0" xfId="0" applyFont="1"/>
    <xf numFmtId="3" fontId="0" fillId="13" borderId="74" xfId="0" applyNumberFormat="1" applyFill="1" applyBorder="1"/>
    <xf numFmtId="0" fontId="0" fillId="13" borderId="77" xfId="0" applyFill="1" applyBorder="1"/>
    <xf numFmtId="0" fontId="0" fillId="66" borderId="133" xfId="0" applyFill="1" applyBorder="1"/>
    <xf numFmtId="10" fontId="0" fillId="63" borderId="133" xfId="0" applyNumberFormat="1" applyFill="1" applyBorder="1"/>
    <xf numFmtId="10" fontId="0" fillId="0" borderId="0" xfId="0" applyNumberFormat="1"/>
    <xf numFmtId="0" fontId="0" fillId="13" borderId="133" xfId="0" applyFill="1" applyBorder="1"/>
    <xf numFmtId="3" fontId="0" fillId="27" borderId="133" xfId="0" applyNumberFormat="1" applyFill="1" applyBorder="1"/>
    <xf numFmtId="4" fontId="2" fillId="0" borderId="0" xfId="11" applyNumberFormat="1" applyFont="1" applyFill="1" applyBorder="1"/>
    <xf numFmtId="4" fontId="138" fillId="0" borderId="0" xfId="11" applyNumberFormat="1" applyFont="1" applyFill="1" applyBorder="1"/>
    <xf numFmtId="3" fontId="87" fillId="0" borderId="0" xfId="11" applyNumberFormat="1" applyFont="1" applyFill="1" applyBorder="1"/>
    <xf numFmtId="0" fontId="0" fillId="63" borderId="74" xfId="0" applyFill="1" applyBorder="1"/>
    <xf numFmtId="0" fontId="15" fillId="0" borderId="0" xfId="0" applyFont="1" applyAlignment="1">
      <alignment vertical="center"/>
    </xf>
    <xf numFmtId="2" fontId="0" fillId="0" borderId="29" xfId="0" applyNumberFormat="1" applyBorder="1"/>
    <xf numFmtId="2" fontId="0" fillId="0" borderId="0" xfId="0" applyNumberFormat="1"/>
    <xf numFmtId="2" fontId="0" fillId="0" borderId="29" xfId="0" applyNumberFormat="1" applyFill="1" applyBorder="1"/>
    <xf numFmtId="0" fontId="0" fillId="63" borderId="39" xfId="0" applyFill="1" applyBorder="1"/>
    <xf numFmtId="0" fontId="0" fillId="63" borderId="40" xfId="0" applyFill="1" applyBorder="1"/>
    <xf numFmtId="0" fontId="0" fillId="63" borderId="56" xfId="0" applyFill="1" applyBorder="1" applyAlignment="1">
      <alignment wrapText="1"/>
    </xf>
    <xf numFmtId="0" fontId="0" fillId="63" borderId="73" xfId="0" applyFill="1" applyBorder="1"/>
    <xf numFmtId="3" fontId="0" fillId="63" borderId="74" xfId="0" applyNumberFormat="1" applyFill="1" applyBorder="1"/>
    <xf numFmtId="3" fontId="0" fillId="63" borderId="75" xfId="0" applyNumberFormat="1" applyFill="1" applyBorder="1"/>
    <xf numFmtId="0" fontId="0" fillId="63" borderId="121" xfId="0" applyFill="1" applyBorder="1"/>
    <xf numFmtId="3" fontId="0" fillId="63" borderId="122" xfId="0" applyNumberFormat="1" applyFill="1" applyBorder="1"/>
    <xf numFmtId="0" fontId="0" fillId="63" borderId="122" xfId="0" applyFill="1" applyBorder="1"/>
    <xf numFmtId="3" fontId="0" fillId="63" borderId="123" xfId="0" applyNumberFormat="1" applyFill="1" applyBorder="1"/>
    <xf numFmtId="0" fontId="14" fillId="0" borderId="0" xfId="0" applyFont="1" applyFill="1" applyBorder="1"/>
    <xf numFmtId="3" fontId="0" fillId="16" borderId="133" xfId="0" applyNumberFormat="1" applyFill="1" applyBorder="1"/>
    <xf numFmtId="0" fontId="12" fillId="0" borderId="87" xfId="0" applyFont="1" applyFill="1" applyBorder="1" applyAlignment="1">
      <alignment vertical="center"/>
    </xf>
    <xf numFmtId="0" fontId="12" fillId="0" borderId="82" xfId="0" applyFont="1" applyFill="1" applyBorder="1" applyAlignment="1">
      <alignment vertical="center"/>
    </xf>
    <xf numFmtId="0" fontId="12" fillId="0" borderId="133" xfId="0" applyFont="1" applyFill="1" applyBorder="1" applyAlignment="1">
      <alignment horizontal="center" vertical="center"/>
    </xf>
    <xf numFmtId="0" fontId="12" fillId="0" borderId="84" xfId="0" applyFont="1" applyFill="1" applyBorder="1"/>
    <xf numFmtId="0" fontId="12" fillId="0" borderId="82" xfId="0" applyFont="1" applyFill="1" applyBorder="1"/>
    <xf numFmtId="0" fontId="12" fillId="0" borderId="23" xfId="0" applyFont="1" applyFill="1" applyBorder="1"/>
    <xf numFmtId="0" fontId="0" fillId="0" borderId="118" xfId="0" applyFont="1" applyFill="1" applyBorder="1"/>
    <xf numFmtId="0" fontId="0" fillId="0" borderId="87" xfId="0" applyFont="1" applyFill="1" applyBorder="1"/>
    <xf numFmtId="0" fontId="0" fillId="0" borderId="10" xfId="0" applyFont="1" applyFill="1" applyBorder="1"/>
    <xf numFmtId="3" fontId="24" fillId="0" borderId="6" xfId="2" applyNumberFormat="1" applyFont="1" applyBorder="1"/>
    <xf numFmtId="3" fontId="2" fillId="0" borderId="14" xfId="1" applyNumberFormat="1" applyFont="1" applyFill="1" applyBorder="1" applyAlignment="1">
      <alignment horizontal="right" vertical="center"/>
    </xf>
    <xf numFmtId="3" fontId="2" fillId="8" borderId="89" xfId="1" applyNumberFormat="1" applyFont="1" applyFill="1" applyBorder="1" applyAlignment="1">
      <alignment horizontal="right" vertical="center"/>
    </xf>
    <xf numFmtId="0" fontId="2" fillId="0" borderId="120" xfId="1" applyFont="1" applyBorder="1"/>
    <xf numFmtId="0" fontId="20" fillId="0" borderId="120" xfId="1" applyFont="1" applyBorder="1"/>
    <xf numFmtId="0" fontId="2" fillId="8" borderId="0" xfId="2" applyFill="1"/>
    <xf numFmtId="3" fontId="0" fillId="104" borderId="133" xfId="0" applyNumberFormat="1" applyFill="1" applyBorder="1"/>
    <xf numFmtId="3" fontId="0" fillId="104" borderId="49" xfId="0" applyNumberFormat="1" applyFill="1" applyBorder="1"/>
    <xf numFmtId="0" fontId="0" fillId="13" borderId="77" xfId="0" applyFill="1" applyBorder="1" applyAlignment="1"/>
    <xf numFmtId="0" fontId="0" fillId="27" borderId="87" xfId="0" applyFill="1" applyBorder="1" applyAlignment="1">
      <alignment horizontal="center" vertical="center" wrapText="1"/>
    </xf>
    <xf numFmtId="0" fontId="0" fillId="16" borderId="133" xfId="0" applyFill="1" applyBorder="1"/>
    <xf numFmtId="0" fontId="0" fillId="47" borderId="133" xfId="0" applyFill="1" applyBorder="1" applyAlignment="1">
      <alignment vertical="center" wrapText="1"/>
    </xf>
    <xf numFmtId="3" fontId="69" fillId="0" borderId="29" xfId="0" applyNumberFormat="1" applyFont="1" applyFill="1" applyBorder="1"/>
    <xf numFmtId="3" fontId="0" fillId="63" borderId="87" xfId="0" applyNumberFormat="1" applyFill="1" applyBorder="1"/>
    <xf numFmtId="0" fontId="0" fillId="27" borderId="133" xfId="0" applyFill="1" applyBorder="1" applyAlignment="1">
      <alignment horizontal="right"/>
    </xf>
    <xf numFmtId="3" fontId="0" fillId="0" borderId="0" xfId="0" applyNumberFormat="1" applyAlignment="1">
      <alignment horizontal="center" vertical="center"/>
    </xf>
    <xf numFmtId="3" fontId="0" fillId="0" borderId="133" xfId="0" applyNumberFormat="1" applyBorder="1" applyAlignment="1">
      <alignment horizontal="center" vertical="center"/>
    </xf>
    <xf numFmtId="0" fontId="0" fillId="27" borderId="49" xfId="0" applyFill="1" applyBorder="1" applyAlignment="1">
      <alignment horizontal="right"/>
    </xf>
    <xf numFmtId="3" fontId="17" fillId="64" borderId="44" xfId="1" applyNumberFormat="1" applyFont="1" applyFill="1" applyBorder="1"/>
    <xf numFmtId="3" fontId="17" fillId="64" borderId="21" xfId="1" applyNumberFormat="1" applyFont="1" applyFill="1" applyBorder="1" applyAlignment="1">
      <alignment horizontal="right" vertical="center" wrapText="1"/>
    </xf>
    <xf numFmtId="3" fontId="17" fillId="64" borderId="26" xfId="1" applyNumberFormat="1" applyFont="1" applyFill="1" applyBorder="1" applyAlignment="1">
      <alignment horizontal="right" vertical="center" wrapText="1"/>
    </xf>
    <xf numFmtId="3" fontId="17" fillId="13" borderId="4" xfId="1" applyNumberFormat="1" applyFont="1" applyFill="1" applyBorder="1" applyAlignment="1">
      <alignment vertical="center"/>
    </xf>
    <xf numFmtId="3" fontId="17" fillId="64" borderId="4" xfId="1" applyNumberFormat="1" applyFont="1" applyFill="1" applyBorder="1" applyAlignment="1">
      <alignment horizontal="right" vertical="center"/>
    </xf>
    <xf numFmtId="3" fontId="2" fillId="0" borderId="12" xfId="1" applyNumberFormat="1" applyFont="1" applyFill="1" applyBorder="1" applyAlignment="1">
      <alignment vertical="center"/>
    </xf>
    <xf numFmtId="3" fontId="17" fillId="0" borderId="12" xfId="1" applyNumberFormat="1" applyFont="1" applyFill="1" applyBorder="1" applyAlignment="1">
      <alignment vertical="center"/>
    </xf>
    <xf numFmtId="3" fontId="17" fillId="64" borderId="12" xfId="1" applyNumberFormat="1" applyFont="1" applyFill="1" applyBorder="1" applyAlignment="1">
      <alignment horizontal="right" vertical="center"/>
    </xf>
    <xf numFmtId="3" fontId="17" fillId="0" borderId="8" xfId="1" applyNumberFormat="1" applyFont="1" applyBorder="1" applyAlignment="1">
      <alignment vertical="center"/>
    </xf>
    <xf numFmtId="3" fontId="17" fillId="64" borderId="14" xfId="1" applyNumberFormat="1" applyFont="1" applyFill="1" applyBorder="1" applyAlignment="1">
      <alignment horizontal="right" vertical="center"/>
    </xf>
    <xf numFmtId="3" fontId="2" fillId="0" borderId="17" xfId="1" applyNumberFormat="1" applyFont="1" applyFill="1" applyBorder="1" applyAlignment="1">
      <alignment vertical="center"/>
    </xf>
    <xf numFmtId="3" fontId="2" fillId="0" borderId="19" xfId="1" applyNumberFormat="1" applyFont="1" applyFill="1" applyBorder="1" applyAlignment="1">
      <alignment vertical="center"/>
    </xf>
    <xf numFmtId="3" fontId="2" fillId="0" borderId="33" xfId="1" applyNumberFormat="1" applyFont="1" applyFill="1" applyBorder="1" applyAlignment="1">
      <alignment vertical="center"/>
    </xf>
    <xf numFmtId="3" fontId="2" fillId="0" borderId="19" xfId="1" applyNumberFormat="1" applyFont="1" applyBorder="1" applyAlignment="1">
      <alignment vertical="center"/>
    </xf>
    <xf numFmtId="3" fontId="2" fillId="0" borderId="33" xfId="1" applyNumberFormat="1" applyFont="1" applyBorder="1" applyAlignment="1">
      <alignment vertical="center"/>
    </xf>
    <xf numFmtId="3" fontId="17" fillId="0" borderId="33" xfId="1" applyNumberFormat="1" applyFont="1" applyBorder="1" applyAlignment="1">
      <alignment vertical="center"/>
    </xf>
    <xf numFmtId="3" fontId="17" fillId="64" borderId="17" xfId="1" applyNumberFormat="1" applyFont="1" applyFill="1" applyBorder="1" applyAlignment="1">
      <alignment horizontal="right" vertical="center"/>
    </xf>
    <xf numFmtId="3" fontId="2" fillId="5" borderId="14" xfId="1" applyNumberFormat="1" applyFont="1" applyFill="1" applyBorder="1" applyAlignment="1">
      <alignment vertical="center"/>
    </xf>
    <xf numFmtId="3" fontId="2" fillId="5" borderId="12" xfId="1" applyNumberFormat="1" applyFont="1" applyFill="1" applyBorder="1" applyAlignment="1">
      <alignment vertical="center"/>
    </xf>
    <xf numFmtId="3" fontId="2" fillId="5" borderId="8" xfId="1" applyNumberFormat="1" applyFont="1" applyFill="1" applyBorder="1" applyAlignment="1">
      <alignment vertical="center"/>
    </xf>
    <xf numFmtId="3" fontId="2" fillId="5" borderId="15" xfId="1" applyNumberFormat="1" applyFont="1" applyFill="1" applyBorder="1" applyAlignment="1">
      <alignment vertical="center"/>
    </xf>
    <xf numFmtId="3" fontId="2" fillId="5" borderId="24" xfId="1" applyNumberFormat="1" applyFont="1" applyFill="1" applyBorder="1" applyAlignment="1">
      <alignment vertical="center"/>
    </xf>
    <xf numFmtId="3" fontId="17" fillId="5" borderId="24" xfId="1" applyNumberFormat="1" applyFont="1" applyFill="1" applyBorder="1" applyAlignment="1">
      <alignment vertical="center"/>
    </xf>
    <xf numFmtId="3" fontId="17" fillId="64" borderId="15" xfId="1" applyNumberFormat="1" applyFont="1" applyFill="1" applyBorder="1" applyAlignment="1">
      <alignment vertical="center"/>
    </xf>
    <xf numFmtId="3" fontId="2" fillId="12" borderId="14" xfId="1" applyNumberFormat="1" applyFont="1" applyFill="1" applyBorder="1" applyAlignment="1">
      <alignment vertical="center"/>
    </xf>
    <xf numFmtId="3" fontId="2" fillId="12" borderId="8" xfId="1" applyNumberFormat="1" applyFont="1" applyFill="1" applyBorder="1" applyAlignment="1">
      <alignment vertical="center"/>
    </xf>
    <xf numFmtId="3" fontId="2" fillId="12" borderId="24" xfId="1" applyNumberFormat="1" applyFont="1" applyFill="1" applyBorder="1" applyAlignment="1">
      <alignment vertical="center"/>
    </xf>
    <xf numFmtId="3" fontId="17" fillId="12" borderId="24" xfId="1" applyNumberFormat="1" applyFont="1" applyFill="1" applyBorder="1" applyAlignment="1">
      <alignment vertical="center"/>
    </xf>
    <xf numFmtId="3" fontId="2" fillId="72" borderId="14" xfId="1" applyNumberFormat="1" applyFont="1" applyFill="1" applyBorder="1" applyAlignment="1">
      <alignment vertical="center"/>
    </xf>
    <xf numFmtId="3" fontId="2" fillId="72" borderId="8" xfId="1" applyNumberFormat="1" applyFont="1" applyFill="1" applyBorder="1" applyAlignment="1">
      <alignment vertical="center"/>
    </xf>
    <xf numFmtId="3" fontId="2" fillId="72" borderId="15" xfId="1" applyNumberFormat="1" applyFont="1" applyFill="1" applyBorder="1" applyAlignment="1">
      <alignment vertical="center"/>
    </xf>
    <xf numFmtId="3" fontId="17" fillId="72" borderId="24" xfId="1" applyNumberFormat="1" applyFont="1" applyFill="1" applyBorder="1" applyAlignment="1">
      <alignment vertical="center"/>
    </xf>
    <xf numFmtId="3" fontId="2" fillId="70" borderId="90" xfId="1" applyNumberFormat="1" applyFont="1" applyFill="1" applyBorder="1" applyAlignment="1">
      <alignment vertical="center"/>
    </xf>
    <xf numFmtId="3" fontId="2" fillId="70" borderId="14" xfId="1" applyNumberFormat="1" applyFont="1" applyFill="1" applyBorder="1" applyAlignment="1">
      <alignment vertical="center"/>
    </xf>
    <xf numFmtId="3" fontId="2" fillId="70" borderId="8" xfId="1" applyNumberFormat="1" applyFont="1" applyFill="1" applyBorder="1" applyAlignment="1">
      <alignment vertical="center"/>
    </xf>
    <xf numFmtId="3" fontId="2" fillId="70" borderId="75" xfId="1" applyNumberFormat="1" applyFont="1" applyFill="1" applyBorder="1" applyAlignment="1">
      <alignment vertical="center"/>
    </xf>
    <xf numFmtId="3" fontId="2" fillId="70" borderId="79" xfId="1" applyNumberFormat="1" applyFont="1" applyFill="1" applyBorder="1" applyAlignment="1">
      <alignment vertical="center"/>
    </xf>
    <xf numFmtId="3" fontId="17" fillId="70" borderId="79" xfId="1" applyNumberFormat="1" applyFont="1" applyFill="1" applyBorder="1" applyAlignment="1">
      <alignment vertical="center"/>
    </xf>
    <xf numFmtId="3" fontId="17" fillId="70" borderId="75" xfId="1" applyNumberFormat="1" applyFont="1" applyFill="1" applyBorder="1" applyAlignment="1">
      <alignment vertical="center"/>
    </xf>
    <xf numFmtId="3" fontId="2" fillId="73" borderId="14" xfId="1" applyNumberFormat="1" applyFont="1" applyFill="1" applyBorder="1" applyAlignment="1">
      <alignment vertical="center"/>
    </xf>
    <xf numFmtId="3" fontId="2" fillId="73" borderId="15" xfId="1" applyNumberFormat="1" applyFont="1" applyFill="1" applyBorder="1" applyAlignment="1">
      <alignment vertical="center"/>
    </xf>
    <xf numFmtId="3" fontId="2" fillId="73" borderId="24" xfId="1" applyNumberFormat="1" applyFont="1" applyFill="1" applyBorder="1" applyAlignment="1">
      <alignment vertical="center"/>
    </xf>
    <xf numFmtId="3" fontId="17" fillId="73" borderId="24" xfId="1" applyNumberFormat="1" applyFont="1" applyFill="1" applyBorder="1" applyAlignment="1">
      <alignment vertical="center"/>
    </xf>
    <xf numFmtId="3" fontId="17" fillId="64" borderId="21" xfId="1" applyNumberFormat="1" applyFont="1" applyFill="1" applyBorder="1" applyAlignment="1">
      <alignment vertical="center"/>
    </xf>
    <xf numFmtId="3" fontId="2" fillId="8" borderId="14" xfId="1" applyNumberFormat="1" applyFont="1" applyFill="1" applyBorder="1" applyAlignment="1">
      <alignment vertical="center"/>
    </xf>
    <xf numFmtId="3" fontId="2" fillId="8" borderId="15" xfId="1" applyNumberFormat="1" applyFont="1" applyFill="1" applyBorder="1" applyAlignment="1">
      <alignment vertical="center"/>
    </xf>
    <xf numFmtId="3" fontId="2" fillId="0" borderId="24" xfId="1" applyNumberFormat="1" applyFont="1" applyFill="1" applyBorder="1" applyAlignment="1">
      <alignment vertical="center"/>
    </xf>
    <xf numFmtId="3" fontId="17" fillId="8" borderId="24" xfId="1" applyNumberFormat="1" applyFont="1" applyFill="1" applyBorder="1" applyAlignment="1">
      <alignment vertical="center"/>
    </xf>
    <xf numFmtId="3" fontId="2" fillId="8" borderId="26" xfId="1" applyNumberFormat="1" applyFont="1" applyFill="1" applyBorder="1" applyAlignment="1">
      <alignment vertical="center"/>
    </xf>
    <xf numFmtId="1" fontId="2" fillId="0" borderId="26" xfId="1" applyNumberFormat="1" applyFont="1" applyFill="1" applyBorder="1" applyAlignment="1">
      <alignment vertical="center"/>
    </xf>
    <xf numFmtId="3" fontId="2" fillId="0" borderId="27" xfId="1" applyNumberFormat="1" applyFont="1" applyFill="1" applyBorder="1" applyAlignment="1">
      <alignment vertical="center"/>
    </xf>
    <xf numFmtId="3" fontId="2" fillId="0" borderId="28" xfId="1" applyNumberFormat="1" applyFont="1" applyFill="1" applyBorder="1" applyAlignment="1">
      <alignment vertical="center"/>
    </xf>
    <xf numFmtId="0" fontId="2" fillId="0" borderId="26" xfId="1" applyFont="1" applyBorder="1" applyAlignment="1">
      <alignment vertical="center"/>
    </xf>
    <xf numFmtId="3" fontId="17" fillId="0" borderId="26" xfId="1" applyNumberFormat="1" applyFont="1" applyFill="1" applyBorder="1" applyAlignment="1">
      <alignment vertical="center"/>
    </xf>
    <xf numFmtId="3" fontId="2" fillId="0" borderId="11" xfId="3" applyNumberFormat="1" applyFont="1" applyFill="1" applyBorder="1" applyAlignment="1">
      <alignment horizontal="left" vertical="center" wrapText="1" indent="1"/>
    </xf>
    <xf numFmtId="3" fontId="2" fillId="0" borderId="13" xfId="3" applyNumberFormat="1" applyFont="1" applyFill="1" applyBorder="1" applyAlignment="1">
      <alignment horizontal="left" vertical="center" wrapText="1" indent="1"/>
    </xf>
    <xf numFmtId="3" fontId="2" fillId="0" borderId="25" xfId="3" applyNumberFormat="1" applyFont="1" applyFill="1" applyBorder="1" applyAlignment="1">
      <alignment horizontal="left" vertical="center" wrapText="1" indent="1"/>
    </xf>
    <xf numFmtId="3" fontId="2" fillId="0" borderId="57" xfId="3" applyNumberFormat="1" applyFont="1" applyFill="1" applyBorder="1" applyAlignment="1">
      <alignment horizontal="right" vertical="center" wrapText="1"/>
    </xf>
    <xf numFmtId="3" fontId="2" fillId="0" borderId="10" xfId="3" applyNumberFormat="1" applyFont="1" applyFill="1" applyBorder="1" applyAlignment="1">
      <alignment horizontal="right" vertical="center" wrapText="1"/>
    </xf>
    <xf numFmtId="3" fontId="2" fillId="0" borderId="136" xfId="3" applyNumberFormat="1" applyFont="1" applyFill="1" applyBorder="1" applyAlignment="1">
      <alignment horizontal="right" vertical="center" wrapText="1"/>
    </xf>
    <xf numFmtId="0" fontId="2" fillId="0" borderId="40" xfId="1" applyFont="1" applyBorder="1" applyAlignment="1">
      <alignment horizontal="right" vertical="center"/>
    </xf>
    <xf numFmtId="0" fontId="2" fillId="0" borderId="133" xfId="1" applyFont="1" applyBorder="1" applyAlignment="1">
      <alignment horizontal="right" vertical="center"/>
    </xf>
    <xf numFmtId="0" fontId="2" fillId="0" borderId="36" xfId="1" applyFont="1" applyBorder="1" applyAlignment="1">
      <alignment horizontal="right" vertical="center"/>
    </xf>
    <xf numFmtId="0" fontId="2" fillId="0" borderId="56" xfId="1" applyFont="1" applyBorder="1" applyAlignment="1">
      <alignment horizontal="right" vertical="center"/>
    </xf>
    <xf numFmtId="0" fontId="2" fillId="0" borderId="134" xfId="1" applyFont="1" applyBorder="1" applyAlignment="1">
      <alignment horizontal="right" vertical="center"/>
    </xf>
    <xf numFmtId="3" fontId="2" fillId="0" borderId="134" xfId="1" applyNumberFormat="1" applyFont="1" applyBorder="1" applyAlignment="1">
      <alignment horizontal="right" vertical="center"/>
    </xf>
    <xf numFmtId="0" fontId="2" fillId="0" borderId="27" xfId="1" applyFont="1" applyBorder="1" applyAlignment="1">
      <alignment horizontal="right" vertical="center"/>
    </xf>
    <xf numFmtId="0" fontId="17" fillId="2" borderId="4" xfId="1" applyFont="1" applyFill="1" applyBorder="1" applyAlignment="1">
      <alignment horizontal="center" vertical="center" wrapText="1"/>
    </xf>
    <xf numFmtId="0" fontId="17" fillId="2" borderId="3" xfId="1" applyFont="1" applyFill="1" applyBorder="1" applyAlignment="1">
      <alignment horizontal="center" vertical="center" wrapText="1"/>
    </xf>
    <xf numFmtId="3" fontId="17" fillId="64" borderId="8" xfId="1" applyNumberFormat="1" applyFont="1" applyFill="1" applyBorder="1" applyAlignment="1">
      <alignment horizontal="right" vertical="center"/>
    </xf>
    <xf numFmtId="3" fontId="17" fillId="64" borderId="3" xfId="1" applyNumberFormat="1" applyFont="1" applyFill="1" applyBorder="1"/>
    <xf numFmtId="3" fontId="17" fillId="64" borderId="12" xfId="1" applyNumberFormat="1" applyFont="1" applyFill="1" applyBorder="1" applyAlignment="1">
      <alignment vertical="center"/>
    </xf>
    <xf numFmtId="0" fontId="85" fillId="0" borderId="0" xfId="1" applyFont="1"/>
    <xf numFmtId="0" fontId="139" fillId="15" borderId="11" xfId="0" applyFont="1" applyFill="1" applyBorder="1" applyAlignment="1">
      <alignment vertical="center"/>
    </xf>
    <xf numFmtId="0" fontId="139" fillId="15" borderId="115" xfId="0" applyFont="1" applyFill="1" applyBorder="1" applyAlignment="1"/>
    <xf numFmtId="0" fontId="139" fillId="15" borderId="58" xfId="0" applyFont="1" applyFill="1" applyBorder="1" applyAlignment="1"/>
    <xf numFmtId="0" fontId="140" fillId="15" borderId="56" xfId="0" applyFont="1" applyFill="1" applyBorder="1" applyAlignment="1">
      <alignment horizontal="center" vertical="center"/>
    </xf>
    <xf numFmtId="3" fontId="140" fillId="0" borderId="15" xfId="0" applyNumberFormat="1" applyFont="1" applyFill="1" applyBorder="1" applyAlignment="1">
      <alignment horizontal="right" vertical="center"/>
    </xf>
    <xf numFmtId="3" fontId="140" fillId="0" borderId="15" xfId="0" applyNumberFormat="1" applyFont="1" applyBorder="1" applyAlignment="1">
      <alignment horizontal="right" vertical="center"/>
    </xf>
    <xf numFmtId="3" fontId="139" fillId="50" borderId="27" xfId="0" applyNumberFormat="1" applyFont="1" applyFill="1" applyBorder="1" applyAlignment="1">
      <alignment vertical="center"/>
    </xf>
    <xf numFmtId="3" fontId="2" fillId="104" borderId="7" xfId="1" applyNumberFormat="1" applyFont="1" applyFill="1" applyBorder="1" applyAlignment="1">
      <alignment horizontal="left" vertical="center" wrapText="1"/>
    </xf>
    <xf numFmtId="3" fontId="2" fillId="104" borderId="8" xfId="1" applyNumberFormat="1" applyFont="1" applyFill="1" applyBorder="1" applyAlignment="1">
      <alignment horizontal="right" vertical="center"/>
    </xf>
    <xf numFmtId="3" fontId="2" fillId="104" borderId="82" xfId="1" applyNumberFormat="1" applyFont="1" applyFill="1" applyBorder="1" applyAlignment="1">
      <alignment horizontal="right" vertical="center"/>
    </xf>
    <xf numFmtId="3" fontId="2" fillId="104" borderId="13" xfId="1" applyNumberFormat="1" applyFont="1" applyFill="1" applyBorder="1" applyAlignment="1">
      <alignment horizontal="right" vertical="center"/>
    </xf>
    <xf numFmtId="3" fontId="2" fillId="104" borderId="14" xfId="1" applyNumberFormat="1" applyFont="1" applyFill="1" applyBorder="1" applyAlignment="1">
      <alignment horizontal="right" vertical="center"/>
    </xf>
    <xf numFmtId="3" fontId="2" fillId="104" borderId="21" xfId="1" applyNumberFormat="1" applyFont="1" applyFill="1" applyBorder="1" applyAlignment="1">
      <alignment horizontal="right" vertical="center"/>
    </xf>
    <xf numFmtId="3" fontId="17" fillId="64" borderId="120" xfId="1" applyNumberFormat="1" applyFont="1" applyFill="1" applyBorder="1" applyAlignment="1">
      <alignment vertical="center"/>
    </xf>
    <xf numFmtId="3" fontId="17" fillId="64" borderId="26" xfId="1" applyNumberFormat="1" applyFont="1" applyFill="1" applyBorder="1" applyAlignment="1">
      <alignment vertical="center"/>
    </xf>
    <xf numFmtId="0" fontId="85" fillId="0" borderId="2" xfId="1" applyFont="1" applyBorder="1" applyAlignment="1">
      <alignment horizontal="center" vertical="center"/>
    </xf>
    <xf numFmtId="3" fontId="48" fillId="50" borderId="22" xfId="1" applyNumberFormat="1" applyFont="1" applyFill="1" applyBorder="1" applyAlignment="1">
      <alignment vertical="center" wrapText="1"/>
    </xf>
    <xf numFmtId="3" fontId="18" fillId="0" borderId="26" xfId="1" applyNumberFormat="1" applyFont="1" applyBorder="1" applyAlignment="1">
      <alignment horizontal="right" vertical="center" wrapText="1"/>
    </xf>
    <xf numFmtId="3" fontId="18" fillId="0" borderId="26" xfId="1" applyNumberFormat="1" applyFont="1" applyBorder="1" applyAlignment="1">
      <alignment vertical="center" wrapText="1"/>
    </xf>
    <xf numFmtId="3" fontId="18" fillId="0" borderId="12" xfId="1" applyNumberFormat="1" applyFont="1" applyFill="1" applyBorder="1" applyAlignment="1">
      <alignment horizontal="right" vertical="center"/>
    </xf>
    <xf numFmtId="3" fontId="18" fillId="14" borderId="8" xfId="1" applyNumberFormat="1" applyFont="1" applyFill="1" applyBorder="1" applyAlignment="1">
      <alignment horizontal="right" vertical="center" wrapText="1"/>
    </xf>
    <xf numFmtId="3" fontId="18" fillId="27" borderId="8" xfId="1" applyNumberFormat="1" applyFont="1" applyFill="1" applyBorder="1" applyAlignment="1">
      <alignment horizontal="right" vertical="center" wrapText="1"/>
    </xf>
    <xf numFmtId="3" fontId="18" fillId="104" borderId="8" xfId="1" applyNumberFormat="1" applyFont="1" applyFill="1" applyBorder="1" applyAlignment="1">
      <alignment horizontal="right" vertical="center" wrapText="1"/>
    </xf>
    <xf numFmtId="3" fontId="96" fillId="0" borderId="7" xfId="1" applyNumberFormat="1" applyFont="1" applyBorder="1" applyAlignment="1">
      <alignment horizontal="left" vertical="center" wrapText="1"/>
    </xf>
    <xf numFmtId="3" fontId="18" fillId="7" borderId="14" xfId="1" applyNumberFormat="1" applyFont="1" applyFill="1" applyBorder="1" applyAlignment="1">
      <alignment horizontal="left" vertical="center" wrapText="1"/>
    </xf>
    <xf numFmtId="3" fontId="18" fillId="0" borderId="13" xfId="1" applyNumberFormat="1" applyFont="1" applyBorder="1" applyAlignment="1">
      <alignment horizontal="left" vertical="center" wrapText="1"/>
    </xf>
    <xf numFmtId="3" fontId="18" fillId="0" borderId="25" xfId="1" applyNumberFormat="1" applyFont="1" applyBorder="1" applyAlignment="1">
      <alignment horizontal="left" vertical="center" wrapText="1"/>
    </xf>
    <xf numFmtId="3" fontId="18" fillId="0" borderId="12" xfId="1" applyNumberFormat="1" applyFont="1" applyFill="1" applyBorder="1" applyAlignment="1">
      <alignment horizontal="right" vertical="center" wrapText="1"/>
    </xf>
    <xf numFmtId="3" fontId="18" fillId="0" borderId="14" xfId="1" applyNumberFormat="1" applyFont="1" applyFill="1" applyBorder="1" applyAlignment="1">
      <alignment horizontal="right" vertical="center" wrapText="1"/>
    </xf>
    <xf numFmtId="3" fontId="18" fillId="0" borderId="17" xfId="1" applyNumberFormat="1" applyFont="1" applyFill="1" applyBorder="1" applyAlignment="1">
      <alignment horizontal="right" vertical="center" wrapText="1"/>
    </xf>
    <xf numFmtId="3" fontId="18" fillId="5" borderId="8" xfId="1" applyNumberFormat="1" applyFont="1" applyFill="1" applyBorder="1" applyAlignment="1">
      <alignment horizontal="right" vertical="center" wrapText="1"/>
    </xf>
    <xf numFmtId="3" fontId="18" fillId="12" borderId="14" xfId="1" applyNumberFormat="1" applyFont="1" applyFill="1" applyBorder="1" applyAlignment="1">
      <alignment horizontal="right" vertical="center" wrapText="1"/>
    </xf>
    <xf numFmtId="3" fontId="18" fillId="72" borderId="14" xfId="1" applyNumberFormat="1" applyFont="1" applyFill="1" applyBorder="1" applyAlignment="1">
      <alignment horizontal="right" vertical="center" wrapText="1"/>
    </xf>
    <xf numFmtId="3" fontId="18" fillId="70" borderId="90" xfId="1" applyNumberFormat="1" applyFont="1" applyFill="1" applyBorder="1" applyAlignment="1">
      <alignment horizontal="right" vertical="center" wrapText="1"/>
    </xf>
    <xf numFmtId="3" fontId="18" fillId="73" borderId="14" xfId="1" applyNumberFormat="1" applyFont="1" applyFill="1" applyBorder="1" applyAlignment="1">
      <alignment horizontal="right" vertical="center" wrapText="1"/>
    </xf>
    <xf numFmtId="3" fontId="18" fillId="73" borderId="8" xfId="1" applyNumberFormat="1" applyFont="1" applyFill="1" applyBorder="1" applyAlignment="1">
      <alignment horizontal="right" vertical="center" wrapText="1"/>
    </xf>
    <xf numFmtId="3" fontId="18" fillId="2" borderId="8" xfId="1" applyNumberFormat="1" applyFont="1" applyFill="1" applyBorder="1" applyAlignment="1">
      <alignment horizontal="right" vertical="center" wrapText="1"/>
    </xf>
    <xf numFmtId="3" fontId="17" fillId="3" borderId="4" xfId="1" applyNumberFormat="1" applyFont="1" applyFill="1" applyBorder="1" applyAlignment="1">
      <alignment vertical="center"/>
    </xf>
    <xf numFmtId="3" fontId="17" fillId="4" borderId="4" xfId="1" applyNumberFormat="1" applyFont="1" applyFill="1" applyBorder="1" applyAlignment="1">
      <alignment vertical="center" wrapText="1"/>
    </xf>
    <xf numFmtId="3" fontId="2" fillId="27" borderId="7" xfId="1" applyNumberFormat="1" applyFont="1" applyFill="1" applyBorder="1" applyAlignment="1">
      <alignment horizontal="left" vertical="center" wrapText="1"/>
    </xf>
    <xf numFmtId="3" fontId="2" fillId="0" borderId="7" xfId="1" applyNumberFormat="1" applyFont="1" applyBorder="1" applyAlignment="1">
      <alignment horizontal="right" vertical="center" wrapText="1"/>
    </xf>
    <xf numFmtId="3" fontId="2" fillId="0" borderId="13" xfId="1" applyNumberFormat="1" applyFont="1" applyBorder="1" applyAlignment="1">
      <alignment vertical="center" wrapText="1"/>
    </xf>
    <xf numFmtId="0" fontId="12" fillId="0" borderId="133" xfId="0" applyFont="1" applyBorder="1"/>
    <xf numFmtId="0" fontId="0" fillId="0" borderId="133" xfId="0" applyFill="1" applyBorder="1"/>
    <xf numFmtId="3" fontId="140" fillId="13" borderId="15" xfId="0" applyNumberFormat="1" applyFont="1" applyFill="1" applyBorder="1" applyAlignment="1">
      <alignment horizontal="right" vertical="center"/>
    </xf>
    <xf numFmtId="0" fontId="23" fillId="54" borderId="42" xfId="2" applyFont="1" applyFill="1" applyBorder="1" applyAlignment="1">
      <alignment horizontal="right"/>
    </xf>
    <xf numFmtId="3" fontId="26" fillId="54" borderId="29" xfId="2" applyNumberFormat="1" applyFont="1" applyFill="1" applyBorder="1"/>
    <xf numFmtId="3" fontId="2" fillId="16" borderId="13" xfId="11" applyNumberFormat="1" applyFill="1" applyBorder="1"/>
    <xf numFmtId="0" fontId="0" fillId="0" borderId="87" xfId="0" applyBorder="1"/>
    <xf numFmtId="0" fontId="12" fillId="0" borderId="6" xfId="0" applyFont="1" applyBorder="1"/>
    <xf numFmtId="0" fontId="0" fillId="0" borderId="5" xfId="0" applyBorder="1"/>
    <xf numFmtId="0" fontId="0" fillId="0" borderId="38" xfId="0" applyBorder="1"/>
    <xf numFmtId="0" fontId="0" fillId="0" borderId="84" xfId="0" applyBorder="1"/>
    <xf numFmtId="0" fontId="0" fillId="0" borderId="23" xfId="0" applyBorder="1"/>
    <xf numFmtId="3" fontId="0" fillId="0" borderId="134" xfId="0" applyNumberFormat="1" applyBorder="1"/>
    <xf numFmtId="0" fontId="0" fillId="0" borderId="2" xfId="0" applyBorder="1"/>
    <xf numFmtId="0" fontId="0" fillId="0" borderId="1" xfId="0" applyBorder="1"/>
    <xf numFmtId="3" fontId="0" fillId="0" borderId="137" xfId="0" applyNumberFormat="1" applyFill="1" applyBorder="1"/>
    <xf numFmtId="3" fontId="2" fillId="0" borderId="13" xfId="1" applyNumberFormat="1" applyFont="1" applyFill="1" applyBorder="1" applyAlignment="1">
      <alignment vertical="center"/>
    </xf>
    <xf numFmtId="3" fontId="2" fillId="14" borderId="23" xfId="1" applyNumberFormat="1" applyFont="1" applyFill="1" applyBorder="1" applyAlignment="1">
      <alignment horizontal="right" vertical="center"/>
    </xf>
    <xf numFmtId="3" fontId="2" fillId="27" borderId="23" xfId="1" applyNumberFormat="1" applyFont="1" applyFill="1" applyBorder="1" applyAlignment="1">
      <alignment horizontal="right" vertical="center"/>
    </xf>
    <xf numFmtId="3" fontId="2" fillId="104" borderId="23" xfId="1" applyNumberFormat="1" applyFont="1" applyFill="1" applyBorder="1" applyAlignment="1">
      <alignment horizontal="right" vertical="center"/>
    </xf>
    <xf numFmtId="3" fontId="2" fillId="18" borderId="23" xfId="1" applyNumberFormat="1" applyFont="1" applyFill="1" applyBorder="1" applyAlignment="1">
      <alignment horizontal="right" vertical="center"/>
    </xf>
    <xf numFmtId="3" fontId="2" fillId="0" borderId="23" xfId="1" applyNumberFormat="1" applyFont="1" applyBorder="1" applyAlignment="1">
      <alignment horizontal="right" vertical="center"/>
    </xf>
    <xf numFmtId="3" fontId="2" fillId="8" borderId="30" xfId="1" applyNumberFormat="1" applyFont="1" applyFill="1" applyBorder="1" applyAlignment="1">
      <alignment horizontal="right" vertical="center"/>
    </xf>
    <xf numFmtId="0" fontId="20" fillId="0" borderId="135" xfId="1" applyFont="1" applyBorder="1"/>
    <xf numFmtId="3" fontId="20" fillId="0" borderId="21" xfId="1" applyNumberFormat="1" applyFont="1" applyFill="1" applyBorder="1"/>
    <xf numFmtId="3" fontId="20" fillId="6" borderId="17" xfId="1" applyNumberFormat="1" applyFont="1" applyFill="1" applyBorder="1"/>
    <xf numFmtId="3" fontId="20" fillId="16" borderId="69" xfId="1" applyNumberFormat="1" applyFont="1" applyFill="1" applyBorder="1"/>
    <xf numFmtId="3" fontId="2" fillId="72" borderId="24" xfId="1" applyNumberFormat="1" applyFont="1" applyFill="1" applyBorder="1" applyAlignment="1">
      <alignment vertical="center"/>
    </xf>
    <xf numFmtId="3" fontId="2" fillId="70" borderId="24" xfId="1" applyNumberFormat="1" applyFont="1" applyFill="1" applyBorder="1" applyAlignment="1">
      <alignment vertical="center"/>
    </xf>
    <xf numFmtId="3" fontId="2" fillId="14" borderId="3" xfId="1" applyNumberFormat="1" applyFont="1" applyFill="1" applyBorder="1" applyAlignment="1">
      <alignment vertical="center"/>
    </xf>
    <xf numFmtId="3" fontId="2" fillId="0" borderId="16" xfId="1" applyNumberFormat="1" applyFont="1" applyFill="1" applyBorder="1" applyAlignment="1">
      <alignment vertical="center"/>
    </xf>
    <xf numFmtId="3" fontId="2" fillId="0" borderId="25" xfId="1" applyNumberFormat="1" applyFont="1" applyFill="1" applyBorder="1" applyAlignment="1">
      <alignment vertical="center"/>
    </xf>
    <xf numFmtId="3" fontId="17" fillId="0" borderId="30" xfId="1" applyNumberFormat="1" applyFont="1" applyFill="1" applyBorder="1" applyAlignment="1">
      <alignment vertical="center"/>
    </xf>
    <xf numFmtId="3" fontId="17" fillId="0" borderId="1" xfId="1" applyNumberFormat="1" applyFont="1" applyFill="1" applyBorder="1" applyAlignment="1">
      <alignment vertical="center"/>
    </xf>
    <xf numFmtId="3" fontId="2" fillId="8" borderId="8" xfId="1" applyNumberFormat="1" applyFont="1" applyFill="1" applyBorder="1" applyAlignment="1">
      <alignment vertical="center"/>
    </xf>
    <xf numFmtId="3" fontId="2" fillId="0" borderId="3" xfId="1" applyNumberFormat="1" applyFont="1" applyFill="1" applyBorder="1" applyAlignment="1">
      <alignment vertical="center"/>
    </xf>
    <xf numFmtId="0" fontId="17" fillId="13" borderId="4" xfId="1" applyFont="1" applyFill="1" applyBorder="1" applyAlignment="1">
      <alignment horizontal="center" vertical="center" wrapText="1"/>
    </xf>
    <xf numFmtId="3" fontId="18" fillId="18" borderId="21" xfId="1" applyNumberFormat="1" applyFont="1" applyFill="1" applyBorder="1" applyAlignment="1">
      <alignment horizontal="right" vertical="center" wrapText="1"/>
    </xf>
    <xf numFmtId="3" fontId="141" fillId="0" borderId="21" xfId="1" applyNumberFormat="1" applyFont="1" applyBorder="1" applyAlignment="1">
      <alignment horizontal="right" vertical="center" wrapText="1"/>
    </xf>
    <xf numFmtId="0" fontId="142" fillId="8" borderId="24" xfId="1" applyFont="1" applyFill="1" applyBorder="1" applyAlignment="1">
      <alignment horizontal="right" vertical="center"/>
    </xf>
    <xf numFmtId="0" fontId="142" fillId="8" borderId="21" xfId="1" applyFont="1" applyFill="1" applyBorder="1" applyAlignment="1">
      <alignment horizontal="right" vertical="center"/>
    </xf>
    <xf numFmtId="3" fontId="18" fillId="0" borderId="21" xfId="1" applyNumberFormat="1" applyFont="1" applyBorder="1" applyAlignment="1">
      <alignment horizontal="right" vertical="center" wrapText="1"/>
    </xf>
    <xf numFmtId="0" fontId="18" fillId="0" borderId="119" xfId="1" applyFont="1" applyBorder="1"/>
    <xf numFmtId="3" fontId="2" fillId="18" borderId="12" xfId="1" applyNumberFormat="1" applyFont="1" applyFill="1" applyBorder="1" applyAlignment="1">
      <alignment horizontal="left" vertical="center" wrapText="1"/>
    </xf>
    <xf numFmtId="3" fontId="2" fillId="0" borderId="8" xfId="1" applyNumberFormat="1" applyFont="1" applyBorder="1" applyAlignment="1">
      <alignment horizontal="left" vertical="center" wrapText="1"/>
    </xf>
    <xf numFmtId="3" fontId="2" fillId="0" borderId="8" xfId="1" applyNumberFormat="1" applyFont="1" applyBorder="1" applyAlignment="1">
      <alignment horizontal="left" vertical="center"/>
    </xf>
    <xf numFmtId="0" fontId="2" fillId="8" borderId="14" xfId="1" applyFont="1" applyFill="1" applyBorder="1" applyAlignment="1">
      <alignment horizontal="left" vertical="center"/>
    </xf>
    <xf numFmtId="0" fontId="2" fillId="8" borderId="8" xfId="1" applyFont="1" applyFill="1" applyBorder="1" applyAlignment="1">
      <alignment horizontal="left" vertical="center" wrapText="1"/>
    </xf>
    <xf numFmtId="0" fontId="2" fillId="8" borderId="8" xfId="1" applyFont="1" applyFill="1" applyBorder="1" applyAlignment="1">
      <alignment horizontal="left" vertical="center"/>
    </xf>
    <xf numFmtId="0" fontId="2" fillId="0" borderId="3" xfId="1" applyFont="1" applyBorder="1" applyAlignment="1">
      <alignment vertical="center" wrapText="1"/>
    </xf>
    <xf numFmtId="3" fontId="17" fillId="64" borderId="21" xfId="1" applyNumberFormat="1" applyFont="1" applyFill="1" applyBorder="1" applyAlignment="1">
      <alignment horizontal="right"/>
    </xf>
    <xf numFmtId="3" fontId="17" fillId="64" borderId="21" xfId="1" applyNumberFormat="1" applyFont="1" applyFill="1" applyBorder="1"/>
    <xf numFmtId="3" fontId="17" fillId="64" borderId="24" xfId="1" applyNumberFormat="1" applyFont="1" applyFill="1" applyBorder="1"/>
    <xf numFmtId="3" fontId="17" fillId="0" borderId="12" xfId="1" applyNumberFormat="1" applyFont="1" applyFill="1" applyBorder="1" applyAlignment="1">
      <alignment horizontal="right" vertical="center"/>
    </xf>
    <xf numFmtId="3" fontId="17" fillId="14" borderId="8" xfId="1" applyNumberFormat="1" applyFont="1" applyFill="1" applyBorder="1" applyAlignment="1">
      <alignment horizontal="right" vertical="center"/>
    </xf>
    <xf numFmtId="3" fontId="17" fillId="27" borderId="8" xfId="1" applyNumberFormat="1" applyFont="1" applyFill="1" applyBorder="1" applyAlignment="1">
      <alignment horizontal="right" vertical="center"/>
    </xf>
    <xf numFmtId="3" fontId="17" fillId="18" borderId="8" xfId="1" applyNumberFormat="1" applyFont="1" applyFill="1" applyBorder="1" applyAlignment="1">
      <alignment horizontal="right" vertical="center"/>
    </xf>
    <xf numFmtId="3" fontId="17" fillId="0" borderId="8" xfId="1" applyNumberFormat="1" applyFont="1" applyBorder="1" applyAlignment="1">
      <alignment horizontal="right" vertical="center"/>
    </xf>
    <xf numFmtId="3" fontId="17" fillId="8" borderId="14" xfId="1" applyNumberFormat="1" applyFont="1" applyFill="1" applyBorder="1" applyAlignment="1">
      <alignment horizontal="right" vertical="center"/>
    </xf>
    <xf numFmtId="3" fontId="17" fillId="8" borderId="8" xfId="1" applyNumberFormat="1" applyFont="1" applyFill="1" applyBorder="1" applyAlignment="1">
      <alignment horizontal="right" vertical="center"/>
    </xf>
    <xf numFmtId="0" fontId="17" fillId="0" borderId="26" xfId="1" applyFont="1" applyBorder="1"/>
    <xf numFmtId="3" fontId="21" fillId="0" borderId="8" xfId="1" applyNumberFormat="1" applyFont="1" applyFill="1" applyBorder="1"/>
    <xf numFmtId="3" fontId="21" fillId="6" borderId="26" xfId="1" applyNumberFormat="1" applyFont="1" applyFill="1" applyBorder="1"/>
    <xf numFmtId="3" fontId="2" fillId="0" borderId="16" xfId="1" applyNumberFormat="1" applyFont="1" applyBorder="1" applyAlignment="1">
      <alignment vertical="center" wrapText="1"/>
    </xf>
    <xf numFmtId="3" fontId="2" fillId="0" borderId="25" xfId="1" applyNumberFormat="1" applyFont="1" applyBorder="1" applyAlignment="1">
      <alignment vertical="center" wrapText="1"/>
    </xf>
    <xf numFmtId="3" fontId="2" fillId="0" borderId="119" xfId="1" applyNumberFormat="1" applyFont="1" applyFill="1" applyBorder="1" applyAlignment="1">
      <alignment vertical="center"/>
    </xf>
    <xf numFmtId="3" fontId="98" fillId="0" borderId="12" xfId="1" applyNumberFormat="1" applyFont="1" applyBorder="1" applyAlignment="1">
      <alignment vertical="center" wrapText="1"/>
    </xf>
    <xf numFmtId="3" fontId="18" fillId="0" borderId="8" xfId="1" applyNumberFormat="1" applyFont="1" applyBorder="1" applyAlignment="1">
      <alignment vertical="center" wrapText="1"/>
    </xf>
    <xf numFmtId="3" fontId="18" fillId="0" borderId="14" xfId="1" applyNumberFormat="1" applyFont="1" applyBorder="1" applyAlignment="1">
      <alignment vertical="center" wrapText="1"/>
    </xf>
    <xf numFmtId="3" fontId="18" fillId="0" borderId="17" xfId="1" applyNumberFormat="1" applyFont="1" applyBorder="1" applyAlignment="1">
      <alignment vertical="center" wrapText="1"/>
    </xf>
    <xf numFmtId="3" fontId="17" fillId="50" borderId="62" xfId="1" applyNumberFormat="1" applyFont="1" applyFill="1" applyBorder="1" applyAlignment="1">
      <alignment vertical="center"/>
    </xf>
    <xf numFmtId="3" fontId="2" fillId="0" borderId="12" xfId="1" applyNumberFormat="1" applyFont="1" applyBorder="1" applyAlignment="1">
      <alignment vertical="center"/>
    </xf>
    <xf numFmtId="0" fontId="2" fillId="13" borderId="14" xfId="1" applyFont="1" applyFill="1" applyBorder="1" applyAlignment="1">
      <alignment horizontal="left" vertical="center"/>
    </xf>
    <xf numFmtId="0" fontId="142" fillId="13" borderId="119" xfId="1" applyFont="1" applyFill="1" applyBorder="1" applyAlignment="1">
      <alignment horizontal="right" vertical="center"/>
    </xf>
    <xf numFmtId="3" fontId="2" fillId="13" borderId="17" xfId="1" applyNumberFormat="1" applyFont="1" applyFill="1" applyBorder="1" applyAlignment="1">
      <alignment horizontal="right" vertical="center"/>
    </xf>
    <xf numFmtId="3" fontId="2" fillId="13" borderId="84" xfId="1" applyNumberFormat="1" applyFont="1" applyFill="1" applyBorder="1" applyAlignment="1">
      <alignment horizontal="right" vertical="center"/>
    </xf>
    <xf numFmtId="3" fontId="2" fillId="13" borderId="16" xfId="1" applyNumberFormat="1" applyFont="1" applyFill="1" applyBorder="1" applyAlignment="1">
      <alignment horizontal="right" vertical="center"/>
    </xf>
    <xf numFmtId="3" fontId="2" fillId="13" borderId="119" xfId="1" applyNumberFormat="1" applyFont="1" applyFill="1" applyBorder="1" applyAlignment="1">
      <alignment horizontal="right" vertical="center"/>
    </xf>
    <xf numFmtId="3" fontId="17" fillId="13" borderId="17" xfId="1" applyNumberFormat="1" applyFont="1" applyFill="1" applyBorder="1" applyAlignment="1">
      <alignment horizontal="right" vertical="center"/>
    </xf>
    <xf numFmtId="3" fontId="17" fillId="13" borderId="0" xfId="11" applyNumberFormat="1" applyFont="1" applyFill="1" applyAlignment="1">
      <alignment horizontal="center" wrapText="1"/>
    </xf>
    <xf numFmtId="0" fontId="2" fillId="13" borderId="82" xfId="11" applyNumberFormat="1" applyFill="1" applyBorder="1"/>
    <xf numFmtId="3" fontId="17" fillId="13" borderId="82" xfId="11" applyNumberFormat="1" applyFont="1" applyFill="1" applyBorder="1"/>
    <xf numFmtId="4" fontId="12" fillId="13" borderId="82" xfId="0" applyNumberFormat="1" applyFont="1" applyFill="1" applyBorder="1"/>
    <xf numFmtId="3" fontId="0" fillId="13" borderId="82" xfId="0" applyNumberFormat="1" applyFill="1" applyBorder="1"/>
    <xf numFmtId="0" fontId="0" fillId="13" borderId="82" xfId="0" applyFill="1" applyBorder="1"/>
    <xf numFmtId="4" fontId="2" fillId="13" borderId="82" xfId="11" applyNumberFormat="1" applyFill="1" applyBorder="1"/>
    <xf numFmtId="3" fontId="2" fillId="16" borderId="31" xfId="2" applyNumberFormat="1" applyFill="1" applyBorder="1" applyAlignment="1">
      <alignment horizontal="right"/>
    </xf>
    <xf numFmtId="3" fontId="23" fillId="16" borderId="0" xfId="2" applyNumberFormat="1" applyFont="1" applyFill="1" applyBorder="1" applyAlignment="1">
      <alignment horizontal="right"/>
    </xf>
    <xf numFmtId="2" fontId="0" fillId="0" borderId="133" xfId="0" applyNumberFormat="1" applyBorder="1"/>
    <xf numFmtId="2" fontId="0" fillId="0" borderId="49" xfId="0" applyNumberFormat="1" applyBorder="1"/>
    <xf numFmtId="3" fontId="69" fillId="16" borderId="29" xfId="0" applyNumberFormat="1" applyFont="1" applyFill="1" applyBorder="1"/>
    <xf numFmtId="3" fontId="0" fillId="16" borderId="29" xfId="0" applyNumberFormat="1" applyFill="1" applyBorder="1"/>
    <xf numFmtId="0" fontId="0" fillId="0" borderId="133" xfId="0" applyFill="1" applyBorder="1" applyAlignment="1">
      <alignment horizontal="center" vertical="center"/>
    </xf>
    <xf numFmtId="0" fontId="2" fillId="0" borderId="0" xfId="1" applyFont="1" applyAlignment="1">
      <alignment wrapText="1"/>
    </xf>
    <xf numFmtId="3" fontId="20" fillId="0" borderId="0" xfId="1" applyNumberFormat="1" applyFont="1"/>
    <xf numFmtId="0" fontId="20" fillId="0" borderId="0" xfId="1" applyFont="1" applyAlignment="1">
      <alignment wrapText="1"/>
    </xf>
    <xf numFmtId="0" fontId="2" fillId="0" borderId="0" xfId="1" applyFont="1" applyAlignment="1">
      <alignment horizontal="center" vertical="center" wrapText="1"/>
    </xf>
    <xf numFmtId="3" fontId="2" fillId="13" borderId="32" xfId="1" applyNumberFormat="1" applyFont="1" applyFill="1" applyBorder="1" applyAlignment="1">
      <alignment horizontal="left" vertical="center" wrapText="1"/>
    </xf>
    <xf numFmtId="3" fontId="18" fillId="13" borderId="8" xfId="1" applyNumberFormat="1" applyFont="1" applyFill="1" applyBorder="1" applyAlignment="1">
      <alignment horizontal="right" vertical="center" wrapText="1"/>
    </xf>
    <xf numFmtId="3" fontId="2" fillId="13" borderId="8" xfId="1" applyNumberFormat="1" applyFont="1" applyFill="1" applyBorder="1" applyAlignment="1">
      <alignment horizontal="right" vertical="center"/>
    </xf>
    <xf numFmtId="3" fontId="2" fillId="13" borderId="82" xfId="1" applyNumberFormat="1" applyFont="1" applyFill="1" applyBorder="1" applyAlignment="1">
      <alignment horizontal="right" vertical="center"/>
    </xf>
    <xf numFmtId="3" fontId="2" fillId="13" borderId="13" xfId="1" applyNumberFormat="1" applyFont="1" applyFill="1" applyBorder="1" applyAlignment="1">
      <alignment horizontal="right" vertical="center"/>
    </xf>
    <xf numFmtId="3" fontId="2" fillId="13" borderId="21" xfId="1" applyNumberFormat="1" applyFont="1" applyFill="1" applyBorder="1" applyAlignment="1">
      <alignment horizontal="right" vertical="center"/>
    </xf>
    <xf numFmtId="3" fontId="2" fillId="13" borderId="23" xfId="1" applyNumberFormat="1" applyFont="1" applyFill="1" applyBorder="1" applyAlignment="1">
      <alignment horizontal="right" vertical="center"/>
    </xf>
    <xf numFmtId="3" fontId="17" fillId="13" borderId="8" xfId="1" applyNumberFormat="1" applyFont="1" applyFill="1" applyBorder="1" applyAlignment="1">
      <alignment horizontal="right" vertical="center"/>
    </xf>
    <xf numFmtId="4" fontId="0" fillId="104" borderId="10" xfId="0" applyNumberFormat="1" applyFill="1" applyBorder="1"/>
    <xf numFmtId="4" fontId="0" fillId="0" borderId="73" xfId="0" applyNumberFormat="1" applyBorder="1"/>
    <xf numFmtId="3" fontId="2" fillId="54" borderId="8" xfId="1" applyNumberFormat="1" applyFont="1" applyFill="1" applyBorder="1" applyAlignment="1">
      <alignment vertical="center"/>
    </xf>
    <xf numFmtId="3" fontId="2" fillId="54" borderId="13" xfId="1" applyNumberFormat="1" applyFont="1" applyFill="1" applyBorder="1" applyAlignment="1">
      <alignment vertical="center"/>
    </xf>
    <xf numFmtId="3" fontId="23" fillId="16" borderId="74" xfId="2" applyNumberFormat="1" applyFont="1" applyFill="1" applyBorder="1" applyAlignment="1">
      <alignment horizontal="right"/>
    </xf>
    <xf numFmtId="3" fontId="17" fillId="54" borderId="8" xfId="1" applyNumberFormat="1" applyFont="1" applyFill="1" applyBorder="1" applyAlignment="1">
      <alignment vertical="center"/>
    </xf>
    <xf numFmtId="3" fontId="2" fillId="54" borderId="14" xfId="1" applyNumberFormat="1" applyFont="1" applyFill="1" applyBorder="1" applyAlignment="1">
      <alignment horizontal="right" vertical="center"/>
    </xf>
    <xf numFmtId="3" fontId="2" fillId="54" borderId="82" xfId="1" applyNumberFormat="1" applyFont="1" applyFill="1" applyBorder="1" applyAlignment="1">
      <alignment horizontal="right" vertical="center"/>
    </xf>
    <xf numFmtId="0" fontId="95" fillId="0" borderId="0" xfId="1" applyFont="1" applyBorder="1" applyAlignment="1">
      <alignment horizontal="center"/>
    </xf>
    <xf numFmtId="0" fontId="139" fillId="50" borderId="25" xfId="0" applyFont="1" applyFill="1" applyBorder="1" applyAlignment="1">
      <alignment vertical="center"/>
    </xf>
    <xf numFmtId="0" fontId="139" fillId="50" borderId="85" xfId="0" applyFont="1" applyFill="1" applyBorder="1" applyAlignment="1">
      <alignment vertical="center"/>
    </xf>
    <xf numFmtId="0" fontId="139" fillId="50" borderId="80" xfId="0" applyFont="1" applyFill="1" applyBorder="1" applyAlignment="1">
      <alignment vertical="center"/>
    </xf>
    <xf numFmtId="0" fontId="140" fillId="0" borderId="13" xfId="0" applyFont="1" applyBorder="1" applyAlignment="1">
      <alignment horizontal="left" vertical="center"/>
    </xf>
    <xf numFmtId="0" fontId="140" fillId="0" borderId="30" xfId="0" applyFont="1" applyBorder="1" applyAlignment="1">
      <alignment horizontal="left" vertical="center"/>
    </xf>
    <xf numFmtId="0" fontId="140" fillId="0" borderId="31" xfId="0" applyFont="1" applyBorder="1" applyAlignment="1">
      <alignment horizontal="left" vertical="center"/>
    </xf>
    <xf numFmtId="0" fontId="140" fillId="13" borderId="13" xfId="0" applyFont="1" applyFill="1" applyBorder="1" applyAlignment="1">
      <alignment horizontal="left" vertical="center"/>
    </xf>
    <xf numFmtId="0" fontId="140" fillId="13" borderId="30" xfId="0" applyFont="1" applyFill="1" applyBorder="1" applyAlignment="1">
      <alignment horizontal="left" vertical="center"/>
    </xf>
    <xf numFmtId="0" fontId="140" fillId="13" borderId="31" xfId="0" applyFont="1" applyFill="1" applyBorder="1" applyAlignment="1">
      <alignment horizontal="left" vertical="center"/>
    </xf>
    <xf numFmtId="0" fontId="140" fillId="0" borderId="13" xfId="0" applyFont="1" applyFill="1" applyBorder="1" applyAlignment="1">
      <alignment horizontal="left" vertical="center"/>
    </xf>
    <xf numFmtId="0" fontId="140" fillId="0" borderId="30" xfId="0" applyFont="1" applyFill="1" applyBorder="1" applyAlignment="1">
      <alignment horizontal="left" vertical="center"/>
    </xf>
    <xf numFmtId="0" fontId="140" fillId="0" borderId="31" xfId="0" applyFont="1" applyFill="1" applyBorder="1" applyAlignment="1">
      <alignment horizontal="left" vertical="center"/>
    </xf>
    <xf numFmtId="0" fontId="85" fillId="5" borderId="42" xfId="21" applyFont="1" applyFill="1" applyBorder="1" applyAlignment="1">
      <alignment vertical="center" textRotation="255" wrapText="1"/>
    </xf>
    <xf numFmtId="0" fontId="85" fillId="5" borderId="45" xfId="21" applyFont="1" applyFill="1" applyBorder="1" applyAlignment="1">
      <alignment vertical="center" textRotation="255" wrapText="1"/>
    </xf>
    <xf numFmtId="0" fontId="85" fillId="5" borderId="49" xfId="21" applyFont="1" applyFill="1" applyBorder="1" applyAlignment="1">
      <alignment vertical="center" textRotation="255" wrapText="1"/>
    </xf>
    <xf numFmtId="0" fontId="23" fillId="6" borderId="35" xfId="21" applyFont="1" applyFill="1" applyBorder="1" applyAlignment="1">
      <alignment horizontal="center"/>
    </xf>
    <xf numFmtId="0" fontId="23" fillId="6" borderId="31" xfId="21" applyFont="1" applyFill="1" applyBorder="1" applyAlignment="1">
      <alignment horizontal="center"/>
    </xf>
    <xf numFmtId="0" fontId="23" fillId="7" borderId="35" xfId="21" applyFont="1" applyFill="1" applyBorder="1" applyAlignment="1">
      <alignment horizontal="center"/>
    </xf>
    <xf numFmtId="0" fontId="23" fillId="7" borderId="31" xfId="21" applyFont="1" applyFill="1" applyBorder="1" applyAlignment="1">
      <alignment horizontal="center"/>
    </xf>
    <xf numFmtId="0" fontId="77" fillId="20" borderId="87" xfId="18" applyFill="1" applyBorder="1" applyAlignment="1">
      <alignment horizontal="center"/>
    </xf>
    <xf numFmtId="0" fontId="77" fillId="20" borderId="82" xfId="18" applyFill="1" applyBorder="1" applyAlignment="1">
      <alignment horizontal="center"/>
    </xf>
    <xf numFmtId="0" fontId="77" fillId="20" borderId="77" xfId="18" applyFill="1" applyBorder="1" applyAlignment="1">
      <alignment horizontal="center"/>
    </xf>
    <xf numFmtId="0" fontId="67" fillId="23" borderId="54" xfId="19" applyFont="1" applyFill="1" applyBorder="1" applyAlignment="1">
      <alignment horizontal="center"/>
    </xf>
    <xf numFmtId="0" fontId="67" fillId="23" borderId="45" xfId="19" applyFill="1" applyBorder="1" applyAlignment="1">
      <alignment horizontal="center"/>
    </xf>
    <xf numFmtId="0" fontId="67" fillId="23" borderId="94" xfId="19" applyFill="1" applyBorder="1" applyAlignment="1">
      <alignment horizontal="center"/>
    </xf>
    <xf numFmtId="0" fontId="53" fillId="0" borderId="51" xfId="18" applyFont="1" applyBorder="1" applyAlignment="1">
      <alignment horizontal="center" vertical="center"/>
    </xf>
    <xf numFmtId="0" fontId="53" fillId="0" borderId="32" xfId="18" applyFont="1" applyBorder="1" applyAlignment="1">
      <alignment horizontal="center" vertical="center"/>
    </xf>
    <xf numFmtId="0" fontId="4" fillId="0" borderId="22" xfId="18" applyFont="1" applyFill="1" applyBorder="1" applyAlignment="1">
      <alignment horizontal="center" vertical="center" wrapText="1"/>
    </xf>
    <xf numFmtId="0" fontId="4" fillId="0" borderId="19" xfId="18" applyFont="1" applyFill="1" applyBorder="1" applyAlignment="1">
      <alignment horizontal="center" vertical="center" wrapText="1"/>
    </xf>
    <xf numFmtId="0" fontId="78" fillId="4" borderId="6" xfId="18" applyFont="1" applyFill="1" applyBorder="1" applyAlignment="1">
      <alignment horizontal="center" vertical="center"/>
    </xf>
    <xf numFmtId="0" fontId="78" fillId="4" borderId="5" xfId="18" applyFont="1" applyFill="1" applyBorder="1" applyAlignment="1">
      <alignment horizontal="center" vertical="center"/>
    </xf>
    <xf numFmtId="0" fontId="78" fillId="4" borderId="38" xfId="18" applyFont="1" applyFill="1" applyBorder="1" applyAlignment="1">
      <alignment horizontal="center" vertical="center"/>
    </xf>
    <xf numFmtId="0" fontId="9" fillId="0" borderId="22" xfId="18" applyFont="1" applyFill="1" applyBorder="1" applyAlignment="1">
      <alignment horizontal="center" vertical="center" wrapText="1"/>
    </xf>
    <xf numFmtId="0" fontId="9" fillId="0" borderId="3" xfId="18" applyFont="1" applyFill="1" applyBorder="1" applyAlignment="1">
      <alignment horizontal="center" vertical="center" wrapText="1"/>
    </xf>
    <xf numFmtId="0" fontId="5" fillId="0" borderId="22" xfId="18" applyFont="1" applyFill="1" applyBorder="1" applyAlignment="1">
      <alignment horizontal="center" vertical="center" wrapText="1"/>
    </xf>
    <xf numFmtId="0" fontId="5" fillId="0" borderId="3" xfId="18" applyFont="1" applyFill="1" applyBorder="1" applyAlignment="1">
      <alignment horizontal="center" vertical="center" wrapText="1"/>
    </xf>
    <xf numFmtId="164" fontId="5" fillId="27" borderId="62" xfId="18" applyNumberFormat="1" applyFont="1" applyFill="1" applyBorder="1" applyAlignment="1">
      <alignment horizontal="center" vertical="center" wrapText="1"/>
    </xf>
    <xf numFmtId="164" fontId="5" fillId="27" borderId="60" xfId="18" applyNumberFormat="1" applyFont="1" applyFill="1" applyBorder="1" applyAlignment="1">
      <alignment horizontal="center" vertical="center" wrapText="1"/>
    </xf>
    <xf numFmtId="0" fontId="0" fillId="0" borderId="0" xfId="0" applyAlignment="1"/>
    <xf numFmtId="0" fontId="0" fillId="0" borderId="50" xfId="0" applyBorder="1" applyAlignment="1"/>
    <xf numFmtId="3" fontId="0" fillId="0" borderId="45" xfId="0" applyNumberFormat="1" applyBorder="1" applyAlignment="1">
      <alignment horizontal="center" wrapText="1"/>
    </xf>
    <xf numFmtId="3" fontId="0" fillId="0" borderId="49" xfId="0" applyNumberFormat="1" applyBorder="1" applyAlignment="1">
      <alignment horizontal="center" wrapText="1"/>
    </xf>
    <xf numFmtId="3" fontId="23" fillId="21" borderId="42" xfId="2" applyNumberFormat="1" applyFont="1" applyFill="1" applyBorder="1" applyAlignment="1">
      <alignment horizontal="center"/>
    </xf>
    <xf numFmtId="0" fontId="0" fillId="21" borderId="45" xfId="0" applyFill="1" applyBorder="1" applyAlignment="1">
      <alignment horizontal="center"/>
    </xf>
    <xf numFmtId="0" fontId="0" fillId="21" borderId="49" xfId="0" applyFill="1" applyBorder="1" applyAlignment="1">
      <alignment horizontal="center"/>
    </xf>
    <xf numFmtId="3" fontId="5" fillId="28" borderId="1" xfId="0" applyNumberFormat="1" applyFont="1" applyFill="1" applyBorder="1" applyAlignment="1">
      <alignment horizontal="center"/>
    </xf>
    <xf numFmtId="3" fontId="5" fillId="11" borderId="49" xfId="0" applyNumberFormat="1" applyFont="1" applyFill="1" applyBorder="1" applyAlignment="1">
      <alignment horizontal="center"/>
    </xf>
    <xf numFmtId="0" fontId="53" fillId="0" borderId="51" xfId="0" applyFont="1" applyBorder="1" applyAlignment="1">
      <alignment horizontal="center" vertical="center"/>
    </xf>
    <xf numFmtId="0" fontId="53" fillId="0" borderId="2" xfId="0" applyFont="1" applyBorder="1" applyAlignment="1">
      <alignment horizontal="center" vertical="center"/>
    </xf>
    <xf numFmtId="3" fontId="4" fillId="0" borderId="11" xfId="0" applyNumberFormat="1" applyFont="1" applyFill="1" applyBorder="1" applyAlignment="1">
      <alignment horizontal="center" vertical="center"/>
    </xf>
    <xf numFmtId="3" fontId="4" fillId="0" borderId="25" xfId="0" applyNumberFormat="1" applyFont="1" applyFill="1" applyBorder="1" applyAlignment="1">
      <alignment horizontal="center" vertical="center"/>
    </xf>
    <xf numFmtId="3" fontId="4" fillId="31" borderId="6" xfId="0" applyNumberFormat="1" applyFont="1" applyFill="1" applyBorder="1" applyAlignment="1">
      <alignment horizontal="center" vertical="center" wrapText="1"/>
    </xf>
    <xf numFmtId="3" fontId="4" fillId="31" borderId="5" xfId="0" applyNumberFormat="1" applyFont="1" applyFill="1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3" fontId="4" fillId="31" borderId="32" xfId="0" applyNumberFormat="1" applyFont="1" applyFill="1" applyBorder="1" applyAlignment="1">
      <alignment horizontal="center" vertical="center" wrapText="1"/>
    </xf>
    <xf numFmtId="3" fontId="4" fillId="31" borderId="0" xfId="0" applyNumberFormat="1" applyFont="1" applyFill="1" applyBorder="1" applyAlignment="1">
      <alignment horizontal="center" vertical="center" wrapText="1"/>
    </xf>
    <xf numFmtId="0" fontId="0" fillId="0" borderId="33" xfId="0" applyBorder="1" applyAlignment="1">
      <alignment horizontal="center" vertical="center" wrapText="1"/>
    </xf>
    <xf numFmtId="3" fontId="10" fillId="4" borderId="22" xfId="0" applyNumberFormat="1" applyFont="1" applyFill="1" applyBorder="1" applyAlignment="1">
      <alignment horizontal="center" vertical="center" wrapText="1"/>
    </xf>
    <xf numFmtId="3" fontId="10" fillId="4" borderId="3" xfId="0" applyNumberFormat="1" applyFont="1" applyFill="1" applyBorder="1" applyAlignment="1">
      <alignment horizontal="center" vertical="center" wrapText="1"/>
    </xf>
    <xf numFmtId="3" fontId="54" fillId="31" borderId="6" xfId="0" applyNumberFormat="1" applyFont="1" applyFill="1" applyBorder="1" applyAlignment="1">
      <alignment horizontal="center" vertical="center" wrapText="1"/>
    </xf>
    <xf numFmtId="3" fontId="54" fillId="31" borderId="5" xfId="0" applyNumberFormat="1" applyFont="1" applyFill="1" applyBorder="1" applyAlignment="1">
      <alignment horizontal="center" vertical="center" wrapText="1"/>
    </xf>
    <xf numFmtId="3" fontId="10" fillId="7" borderId="22" xfId="0" applyNumberFormat="1" applyFont="1" applyFill="1" applyBorder="1" applyAlignment="1">
      <alignment horizontal="center" vertical="center" wrapText="1"/>
    </xf>
    <xf numFmtId="3" fontId="10" fillId="7" borderId="3" xfId="0" applyNumberFormat="1" applyFont="1" applyFill="1" applyBorder="1" applyAlignment="1">
      <alignment horizontal="center" vertical="center" wrapText="1"/>
    </xf>
    <xf numFmtId="3" fontId="53" fillId="0" borderId="6" xfId="0" applyNumberFormat="1" applyFont="1" applyFill="1" applyBorder="1" applyAlignment="1">
      <alignment horizontal="center" vertical="center" wrapText="1"/>
    </xf>
    <xf numFmtId="3" fontId="53" fillId="0" borderId="5" xfId="0" applyNumberFormat="1" applyFont="1" applyFill="1" applyBorder="1" applyAlignment="1">
      <alignment horizontal="center" vertical="center" wrapText="1"/>
    </xf>
    <xf numFmtId="3" fontId="53" fillId="0" borderId="61" xfId="0" applyNumberFormat="1" applyFont="1" applyFill="1" applyBorder="1" applyAlignment="1">
      <alignment horizontal="center" vertical="center" wrapText="1"/>
    </xf>
    <xf numFmtId="3" fontId="53" fillId="0" borderId="62" xfId="0" applyNumberFormat="1" applyFont="1" applyFill="1" applyBorder="1" applyAlignment="1">
      <alignment horizontal="center" vertical="center" wrapText="1"/>
    </xf>
    <xf numFmtId="3" fontId="5" fillId="29" borderId="1" xfId="0" applyNumberFormat="1" applyFont="1" applyFill="1" applyBorder="1" applyAlignment="1">
      <alignment horizontal="center"/>
    </xf>
    <xf numFmtId="3" fontId="4" fillId="31" borderId="38" xfId="0" applyNumberFormat="1" applyFont="1" applyFill="1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0" fontId="0" fillId="0" borderId="61" xfId="0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0" fontId="0" fillId="47" borderId="87" xfId="0" applyFill="1" applyBorder="1" applyAlignment="1">
      <alignment horizontal="center" vertical="center"/>
    </xf>
    <xf numFmtId="0" fontId="0" fillId="47" borderId="77" xfId="0" applyFill="1" applyBorder="1" applyAlignment="1">
      <alignment horizontal="center" vertical="center"/>
    </xf>
    <xf numFmtId="0" fontId="0" fillId="13" borderId="87" xfId="0" applyFill="1" applyBorder="1" applyAlignment="1">
      <alignment horizontal="center" vertical="center"/>
    </xf>
    <xf numFmtId="0" fontId="0" fillId="13" borderId="82" xfId="0" applyFill="1" applyBorder="1" applyAlignment="1">
      <alignment horizontal="center" vertical="center"/>
    </xf>
    <xf numFmtId="0" fontId="0" fillId="13" borderId="77" xfId="0" applyFill="1" applyBorder="1" applyAlignment="1">
      <alignment horizontal="center" vertical="center"/>
    </xf>
    <xf numFmtId="0" fontId="0" fillId="63" borderId="87" xfId="0" applyFill="1" applyBorder="1" applyAlignment="1">
      <alignment horizontal="center" vertical="center" wrapText="1"/>
    </xf>
    <xf numFmtId="0" fontId="0" fillId="63" borderId="82" xfId="0" applyFill="1" applyBorder="1" applyAlignment="1">
      <alignment horizontal="center" vertical="center" wrapText="1"/>
    </xf>
    <xf numFmtId="0" fontId="0" fillId="16" borderId="133" xfId="0" applyFill="1" applyBorder="1" applyAlignment="1">
      <alignment horizontal="center" vertical="center" wrapText="1"/>
    </xf>
    <xf numFmtId="0" fontId="0" fillId="0" borderId="87" xfId="0" applyBorder="1" applyAlignment="1">
      <alignment horizontal="center" vertical="center" wrapText="1"/>
    </xf>
    <xf numFmtId="0" fontId="0" fillId="0" borderId="82" xfId="0" applyBorder="1" applyAlignment="1">
      <alignment horizontal="center" vertical="center" wrapText="1"/>
    </xf>
    <xf numFmtId="0" fontId="0" fillId="13" borderId="87" xfId="0" applyFill="1" applyBorder="1" applyAlignment="1">
      <alignment horizontal="center"/>
    </xf>
    <xf numFmtId="0" fontId="0" fillId="13" borderId="77" xfId="0" applyFill="1" applyBorder="1" applyAlignment="1">
      <alignment horizontal="center"/>
    </xf>
    <xf numFmtId="0" fontId="12" fillId="11" borderId="43" xfId="0" applyFont="1" applyFill="1" applyBorder="1" applyAlignment="1"/>
    <xf numFmtId="0" fontId="0" fillId="0" borderId="70" xfId="0" applyBorder="1" applyAlignment="1"/>
    <xf numFmtId="0" fontId="12" fillId="11" borderId="44" xfId="0" applyFont="1" applyFill="1" applyBorder="1" applyAlignment="1"/>
    <xf numFmtId="0" fontId="0" fillId="0" borderId="49" xfId="0" applyBorder="1" applyAlignment="1"/>
    <xf numFmtId="0" fontId="12" fillId="11" borderId="70" xfId="0" applyFont="1" applyFill="1" applyBorder="1" applyAlignment="1"/>
    <xf numFmtId="0" fontId="12" fillId="11" borderId="49" xfId="0" applyFont="1" applyFill="1" applyBorder="1" applyAlignment="1"/>
    <xf numFmtId="0" fontId="0" fillId="13" borderId="82" xfId="0" applyFill="1" applyBorder="1" applyAlignment="1">
      <alignment horizontal="center"/>
    </xf>
    <xf numFmtId="3" fontId="129" fillId="0" borderId="0" xfId="25" applyNumberFormat="1" applyFont="1" applyFill="1" applyBorder="1" applyAlignment="1">
      <alignment horizontal="left" vertical="center"/>
    </xf>
    <xf numFmtId="3" fontId="129" fillId="71" borderId="0" xfId="25" applyNumberFormat="1" applyFont="1" applyFill="1" applyBorder="1" applyAlignment="1">
      <alignment horizontal="left" vertical="center"/>
    </xf>
    <xf numFmtId="0" fontId="129" fillId="44" borderId="87" xfId="25" applyFont="1" applyFill="1" applyBorder="1" applyAlignment="1">
      <alignment horizontal="left" vertical="center" wrapText="1"/>
    </xf>
    <xf numFmtId="0" fontId="129" fillId="44" borderId="82" xfId="25" applyFont="1" applyFill="1" applyBorder="1" applyAlignment="1">
      <alignment horizontal="left" vertical="center" wrapText="1"/>
    </xf>
    <xf numFmtId="0" fontId="129" fillId="44" borderId="77" xfId="25" applyFont="1" applyFill="1" applyBorder="1" applyAlignment="1">
      <alignment horizontal="left" vertical="center" wrapText="1"/>
    </xf>
    <xf numFmtId="0" fontId="132" fillId="9" borderId="0" xfId="25" applyFont="1" applyFill="1" applyBorder="1" applyAlignment="1">
      <alignment horizontal="left" vertical="center" wrapText="1"/>
    </xf>
    <xf numFmtId="3" fontId="129" fillId="71" borderId="0" xfId="25" applyNumberFormat="1" applyFont="1" applyFill="1" applyBorder="1" applyAlignment="1">
      <alignment horizontal="left" vertical="center" wrapText="1"/>
    </xf>
    <xf numFmtId="3" fontId="129" fillId="0" borderId="0" xfId="25" applyNumberFormat="1" applyFont="1" applyFill="1" applyBorder="1" applyAlignment="1">
      <alignment horizontal="left" wrapText="1"/>
    </xf>
  </cellXfs>
  <cellStyles count="138">
    <cellStyle name="20% - Accent1" xfId="26"/>
    <cellStyle name="20% - Accent2" xfId="27"/>
    <cellStyle name="20% - Accent3" xfId="28"/>
    <cellStyle name="20% - Accent4" xfId="29"/>
    <cellStyle name="20% - Accent5" xfId="30"/>
    <cellStyle name="20% - Accent6" xfId="31"/>
    <cellStyle name="40% - Accent1" xfId="32"/>
    <cellStyle name="40% - Accent2" xfId="33"/>
    <cellStyle name="40% - Accent3" xfId="34"/>
    <cellStyle name="40% - Accent4" xfId="35"/>
    <cellStyle name="40% - Accent5" xfId="36"/>
    <cellStyle name="40% - Accent6" xfId="37"/>
    <cellStyle name="60% - Accent1" xfId="38"/>
    <cellStyle name="60% - Accent2" xfId="39"/>
    <cellStyle name="60% - Accent3" xfId="40"/>
    <cellStyle name="60% - Accent4" xfId="41"/>
    <cellStyle name="60% - Accent5" xfId="42"/>
    <cellStyle name="60% - Accent6" xfId="43"/>
    <cellStyle name="Accent1" xfId="44"/>
    <cellStyle name="Accent2" xfId="45"/>
    <cellStyle name="Accent3" xfId="46"/>
    <cellStyle name="Accent4" xfId="47"/>
    <cellStyle name="Accent5" xfId="48"/>
    <cellStyle name="Accent6" xfId="49"/>
    <cellStyle name="Bad" xfId="50"/>
    <cellStyle name="Calculation" xfId="51"/>
    <cellStyle name="cf1" xfId="52"/>
    <cellStyle name="cf10" xfId="53"/>
    <cellStyle name="cf11" xfId="54"/>
    <cellStyle name="cf12" xfId="55"/>
    <cellStyle name="cf13" xfId="56"/>
    <cellStyle name="cf14" xfId="57"/>
    <cellStyle name="cf15" xfId="58"/>
    <cellStyle name="cf16" xfId="59"/>
    <cellStyle name="cf17" xfId="60"/>
    <cellStyle name="cf18" xfId="61"/>
    <cellStyle name="cf19" xfId="62"/>
    <cellStyle name="cf2" xfId="63"/>
    <cellStyle name="cf20" xfId="64"/>
    <cellStyle name="cf3" xfId="65"/>
    <cellStyle name="cf4" xfId="66"/>
    <cellStyle name="cf5" xfId="67"/>
    <cellStyle name="cf6" xfId="68"/>
    <cellStyle name="cf7" xfId="69"/>
    <cellStyle name="cf8" xfId="70"/>
    <cellStyle name="cf9" xfId="71"/>
    <cellStyle name="Čiarka 2" xfId="14"/>
    <cellStyle name="Čiarka 2 2" xfId="73"/>
    <cellStyle name="Čiarka 2 2 2" xfId="74"/>
    <cellStyle name="Čiarka 2 3" xfId="72"/>
    <cellStyle name="Čiarka 3" xfId="137"/>
    <cellStyle name="Data-vstup" xfId="75"/>
    <cellStyle name="Dobrá 2" xfId="133"/>
    <cellStyle name="Explanatory Text" xfId="76"/>
    <cellStyle name="Good" xfId="77"/>
    <cellStyle name="Heading 1" xfId="78"/>
    <cellStyle name="Heading 2" xfId="79"/>
    <cellStyle name="Heading 3" xfId="80"/>
    <cellStyle name="Heading 4" xfId="81"/>
    <cellStyle name="Hlav-stlpcov" xfId="82"/>
    <cellStyle name="Hypertextové prepojenie" xfId="83"/>
    <cellStyle name="Check Cell" xfId="84"/>
    <cellStyle name="Input" xfId="85"/>
    <cellStyle name="KT-stlpec" xfId="86"/>
    <cellStyle name="KT-sučet" xfId="87"/>
    <cellStyle name="Linked Cell" xfId="88"/>
    <cellStyle name="Mena" xfId="4" builtinId="4"/>
    <cellStyle name="měny_Abs_0503_2r" xfId="89"/>
    <cellStyle name="Neutral" xfId="90"/>
    <cellStyle name="Neutrálna 2" xfId="16"/>
    <cellStyle name="Normal_1 Prir.vedy" xfId="91"/>
    <cellStyle name="Normálna" xfId="0" builtinId="0"/>
    <cellStyle name="Normálna 10" xfId="125"/>
    <cellStyle name="Normálna 11" xfId="6"/>
    <cellStyle name="Normálna 11 2" xfId="126"/>
    <cellStyle name="Normálna 12" xfId="24"/>
    <cellStyle name="Normálna 13" xfId="127"/>
    <cellStyle name="Normálna 19" xfId="22"/>
    <cellStyle name="Normálna 2" xfId="2"/>
    <cellStyle name="Normálna 2 2" xfId="15"/>
    <cellStyle name="Normálna 2 2 2" xfId="93"/>
    <cellStyle name="Normálna 2 2 2 2" xfId="131"/>
    <cellStyle name="Normálna 2 2 2 2 3" xfId="132"/>
    <cellStyle name="Normálna 2 2 3" xfId="94"/>
    <cellStyle name="Normálna 2 2 4" xfId="135"/>
    <cellStyle name="Normálna 2 2 5" xfId="92"/>
    <cellStyle name="Normálna 2 3 2" xfId="128"/>
    <cellStyle name="Normálna 23" xfId="134"/>
    <cellStyle name="Normálna 3" xfId="12"/>
    <cellStyle name="Normálna 3 2" xfId="21"/>
    <cellStyle name="Normálna 3 2 2" xfId="130"/>
    <cellStyle name="Normálna 3 3" xfId="95"/>
    <cellStyle name="Normálna 4" xfId="10"/>
    <cellStyle name="Normálna 4 2" xfId="11"/>
    <cellStyle name="Normálna 4 2 2" xfId="129"/>
    <cellStyle name="Normálna 5" xfId="18"/>
    <cellStyle name="Normálna 5 2" xfId="96"/>
    <cellStyle name="Normálna 6" xfId="97"/>
    <cellStyle name="Normálna 7" xfId="25"/>
    <cellStyle name="Normálna 8" xfId="98"/>
    <cellStyle name="Normálna 9" xfId="99"/>
    <cellStyle name="normálne 2" xfId="100"/>
    <cellStyle name="normálne 2 2" xfId="101"/>
    <cellStyle name="normálne 3" xfId="102"/>
    <cellStyle name="normálne 3 4" xfId="23"/>
    <cellStyle name="normálne 4" xfId="103"/>
    <cellStyle name="normálne 5" xfId="104"/>
    <cellStyle name="normálne 6" xfId="105"/>
    <cellStyle name="normálne 6 2" xfId="106"/>
    <cellStyle name="normálne 6 2 2" xfId="107"/>
    <cellStyle name="normálne_euca_sumar08_v2" xfId="108"/>
    <cellStyle name="normálne_Suhrn DOT 2005 dofinanc v maji + korekcia v dec05" xfId="1"/>
    <cellStyle name="normálne_vykon2008_v2" xfId="19"/>
    <cellStyle name="normální 2" xfId="109"/>
    <cellStyle name="normální_ABS_TAB" xfId="110"/>
    <cellStyle name="Note" xfId="111"/>
    <cellStyle name="Percentá" xfId="5" builtinId="5"/>
    <cellStyle name="Percentá 13" xfId="136"/>
    <cellStyle name="Percentá 2" xfId="13"/>
    <cellStyle name="Percentá 2 2" xfId="17"/>
    <cellStyle name="Percentá 2 2 2" xfId="113"/>
    <cellStyle name="percentá 2 3" xfId="112"/>
    <cellStyle name="Percentá 3" xfId="20"/>
    <cellStyle name="percentá 3 2" xfId="114"/>
    <cellStyle name="Percentá 4" xfId="115"/>
    <cellStyle name="Percentá 5" xfId="116"/>
    <cellStyle name="Percentá 6" xfId="117"/>
    <cellStyle name="Percentá 7" xfId="124"/>
    <cellStyle name="procent 2" xfId="118"/>
    <cellStyle name="RD_pred_rokom" xfId="9"/>
    <cellStyle name="Title" xfId="119"/>
    <cellStyle name="Total" xfId="120"/>
    <cellStyle name="vstu_oby_cele" xfId="3"/>
    <cellStyle name="VVŠ" xfId="7"/>
    <cellStyle name="VVŠ 2" xfId="121"/>
    <cellStyle name="VVŠ Modre" xfId="122"/>
    <cellStyle name="výstup koncový" xfId="8"/>
    <cellStyle name="Warning Text" xfId="123"/>
  </cellStyles>
  <dxfs count="9"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CCECFF"/>
      <color rgb="FFFFFF99"/>
      <color rgb="FFFFCCFF"/>
      <color rgb="FFFF9966"/>
      <color rgb="FF99CCFF"/>
      <color rgb="FF99FFCC"/>
      <color rgb="FFFFCCCC"/>
      <color rgb="FFFF9999"/>
      <color rgb="FF66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4.xml"/><Relationship Id="rId39" Type="http://schemas.openxmlformats.org/officeDocument/2006/relationships/externalLink" Target="externalLinks/externalLink17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2.xml"/><Relationship Id="rId42" Type="http://schemas.openxmlformats.org/officeDocument/2006/relationships/externalLink" Target="externalLinks/externalLink20.xml"/><Relationship Id="rId47" Type="http://schemas.openxmlformats.org/officeDocument/2006/relationships/externalLink" Target="externalLinks/externalLink25.xml"/><Relationship Id="rId50" Type="http://schemas.openxmlformats.org/officeDocument/2006/relationships/externalLink" Target="externalLinks/externalLink28.xml"/><Relationship Id="rId55" Type="http://schemas.openxmlformats.org/officeDocument/2006/relationships/externalLink" Target="externalLinks/externalLink33.xml"/><Relationship Id="rId63" Type="http://schemas.openxmlformats.org/officeDocument/2006/relationships/externalLink" Target="externalLinks/externalLink41.xml"/><Relationship Id="rId68" Type="http://schemas.openxmlformats.org/officeDocument/2006/relationships/externalLink" Target="externalLinks/externalLink46.xml"/><Relationship Id="rId76" Type="http://schemas.openxmlformats.org/officeDocument/2006/relationships/externalLink" Target="externalLinks/externalLink54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7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32" Type="http://schemas.openxmlformats.org/officeDocument/2006/relationships/externalLink" Target="externalLinks/externalLink10.xml"/><Relationship Id="rId37" Type="http://schemas.openxmlformats.org/officeDocument/2006/relationships/externalLink" Target="externalLinks/externalLink15.xml"/><Relationship Id="rId40" Type="http://schemas.openxmlformats.org/officeDocument/2006/relationships/externalLink" Target="externalLinks/externalLink18.xml"/><Relationship Id="rId45" Type="http://schemas.openxmlformats.org/officeDocument/2006/relationships/externalLink" Target="externalLinks/externalLink23.xml"/><Relationship Id="rId53" Type="http://schemas.openxmlformats.org/officeDocument/2006/relationships/externalLink" Target="externalLinks/externalLink31.xml"/><Relationship Id="rId58" Type="http://schemas.openxmlformats.org/officeDocument/2006/relationships/externalLink" Target="externalLinks/externalLink36.xml"/><Relationship Id="rId66" Type="http://schemas.openxmlformats.org/officeDocument/2006/relationships/externalLink" Target="externalLinks/externalLink44.xml"/><Relationship Id="rId74" Type="http://schemas.openxmlformats.org/officeDocument/2006/relationships/externalLink" Target="externalLinks/externalLink52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3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9.xml"/><Relationship Id="rId44" Type="http://schemas.openxmlformats.org/officeDocument/2006/relationships/externalLink" Target="externalLinks/externalLink22.xml"/><Relationship Id="rId52" Type="http://schemas.openxmlformats.org/officeDocument/2006/relationships/externalLink" Target="externalLinks/externalLink30.xml"/><Relationship Id="rId60" Type="http://schemas.openxmlformats.org/officeDocument/2006/relationships/externalLink" Target="externalLinks/externalLink38.xml"/><Relationship Id="rId65" Type="http://schemas.openxmlformats.org/officeDocument/2006/relationships/externalLink" Target="externalLinks/externalLink43.xml"/><Relationship Id="rId73" Type="http://schemas.openxmlformats.org/officeDocument/2006/relationships/externalLink" Target="externalLinks/externalLink51.xml"/><Relationship Id="rId7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5.xml"/><Relationship Id="rId30" Type="http://schemas.openxmlformats.org/officeDocument/2006/relationships/externalLink" Target="externalLinks/externalLink8.xml"/><Relationship Id="rId35" Type="http://schemas.openxmlformats.org/officeDocument/2006/relationships/externalLink" Target="externalLinks/externalLink13.xml"/><Relationship Id="rId43" Type="http://schemas.openxmlformats.org/officeDocument/2006/relationships/externalLink" Target="externalLinks/externalLink21.xml"/><Relationship Id="rId48" Type="http://schemas.openxmlformats.org/officeDocument/2006/relationships/externalLink" Target="externalLinks/externalLink26.xml"/><Relationship Id="rId56" Type="http://schemas.openxmlformats.org/officeDocument/2006/relationships/externalLink" Target="externalLinks/externalLink34.xml"/><Relationship Id="rId64" Type="http://schemas.openxmlformats.org/officeDocument/2006/relationships/externalLink" Target="externalLinks/externalLink42.xml"/><Relationship Id="rId69" Type="http://schemas.openxmlformats.org/officeDocument/2006/relationships/externalLink" Target="externalLinks/externalLink47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9.xml"/><Relationship Id="rId72" Type="http://schemas.openxmlformats.org/officeDocument/2006/relationships/externalLink" Target="externalLinks/externalLink50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33" Type="http://schemas.openxmlformats.org/officeDocument/2006/relationships/externalLink" Target="externalLinks/externalLink11.xml"/><Relationship Id="rId38" Type="http://schemas.openxmlformats.org/officeDocument/2006/relationships/externalLink" Target="externalLinks/externalLink16.xml"/><Relationship Id="rId46" Type="http://schemas.openxmlformats.org/officeDocument/2006/relationships/externalLink" Target="externalLinks/externalLink24.xml"/><Relationship Id="rId59" Type="http://schemas.openxmlformats.org/officeDocument/2006/relationships/externalLink" Target="externalLinks/externalLink37.xml"/><Relationship Id="rId67" Type="http://schemas.openxmlformats.org/officeDocument/2006/relationships/externalLink" Target="externalLinks/externalLink45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9.xml"/><Relationship Id="rId54" Type="http://schemas.openxmlformats.org/officeDocument/2006/relationships/externalLink" Target="externalLinks/externalLink32.xml"/><Relationship Id="rId62" Type="http://schemas.openxmlformats.org/officeDocument/2006/relationships/externalLink" Target="externalLinks/externalLink40.xml"/><Relationship Id="rId70" Type="http://schemas.openxmlformats.org/officeDocument/2006/relationships/externalLink" Target="externalLinks/externalLink48.xml"/><Relationship Id="rId75" Type="http://schemas.openxmlformats.org/officeDocument/2006/relationships/externalLink" Target="externalLinks/externalLink5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externalLink" Target="externalLinks/externalLink6.xml"/><Relationship Id="rId36" Type="http://schemas.openxmlformats.org/officeDocument/2006/relationships/externalLink" Target="externalLinks/externalLink14.xml"/><Relationship Id="rId49" Type="http://schemas.openxmlformats.org/officeDocument/2006/relationships/externalLink" Target="externalLinks/externalLink27.xml"/><Relationship Id="rId57" Type="http://schemas.openxmlformats.org/officeDocument/2006/relationships/externalLink" Target="externalLinks/externalLink3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783150538218764"/>
          <c:y val="5.8435861403821877E-2"/>
          <c:w val="0.83046543344198631"/>
          <c:h val="0.78759996835792678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'Graf 2020,2019'!$B$5:$B$16</c:f>
              <c:strCache>
                <c:ptCount val="12"/>
                <c:pt idx="0">
                  <c:v>SvF</c:v>
                </c:pt>
                <c:pt idx="1">
                  <c:v>SjF</c:v>
                </c:pt>
                <c:pt idx="2">
                  <c:v>FEI</c:v>
                </c:pt>
                <c:pt idx="3">
                  <c:v>FCHPT</c:v>
                </c:pt>
                <c:pt idx="4">
                  <c:v>FA</c:v>
                </c:pt>
                <c:pt idx="5">
                  <c:v>MTF</c:v>
                </c:pt>
                <c:pt idx="6">
                  <c:v>FIIT</c:v>
                </c:pt>
                <c:pt idx="7">
                  <c:v>UM</c:v>
                </c:pt>
                <c:pt idx="8">
                  <c:v>UVP_nc</c:v>
                </c:pt>
                <c:pt idx="9">
                  <c:v>R+CFS</c:v>
                </c:pt>
                <c:pt idx="10">
                  <c:v>Účel. STU</c:v>
                </c:pt>
                <c:pt idx="11">
                  <c:v>FO</c:v>
                </c:pt>
              </c:strCache>
            </c:strRef>
          </c:cat>
          <c:val>
            <c:numRef>
              <c:f>'Graf 2020,2019'!$E$5:$E$16</c:f>
              <c:numCache>
                <c:formatCode>#,##0</c:formatCode>
                <c:ptCount val="12"/>
                <c:pt idx="0">
                  <c:v>1254945.023657701</c:v>
                </c:pt>
                <c:pt idx="1">
                  <c:v>553242.34175819391</c:v>
                </c:pt>
                <c:pt idx="2">
                  <c:v>1393816.7311868509</c:v>
                </c:pt>
                <c:pt idx="3">
                  <c:v>1406692.8651230726</c:v>
                </c:pt>
                <c:pt idx="4">
                  <c:v>609466.99281270569</c:v>
                </c:pt>
                <c:pt idx="5">
                  <c:v>869846.18037982471</c:v>
                </c:pt>
                <c:pt idx="6">
                  <c:v>559567.95150613179</c:v>
                </c:pt>
                <c:pt idx="7">
                  <c:v>129458.46788289194</c:v>
                </c:pt>
                <c:pt idx="8">
                  <c:v>10738.439469730773</c:v>
                </c:pt>
                <c:pt idx="9">
                  <c:v>438619.56334555941</c:v>
                </c:pt>
                <c:pt idx="10">
                  <c:v>42260.399999999907</c:v>
                </c:pt>
                <c:pt idx="11">
                  <c:v>-708500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4BE-4233-AF16-FC3E82C85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6958720"/>
        <c:axId val="151942272"/>
      </c:barChart>
      <c:catAx>
        <c:axId val="2269587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51942272"/>
        <c:crosses val="autoZero"/>
        <c:auto val="1"/>
        <c:lblAlgn val="ctr"/>
        <c:lblOffset val="100"/>
        <c:noMultiLvlLbl val="0"/>
      </c:catAx>
      <c:valAx>
        <c:axId val="15194227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269587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701656513588186E-2"/>
          <c:y val="9.7103750314367951E-2"/>
          <c:w val="0.89337239413198233"/>
          <c:h val="0.751650183654936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2020,2019_bez val. aktual.'!$F$4</c:f>
              <c:strCache>
                <c:ptCount val="1"/>
                <c:pt idx="0">
                  <c:v>20(BV)/19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'Graf 2020,2019_bez val. aktual.'!$B$5:$B$16</c:f>
              <c:strCache>
                <c:ptCount val="12"/>
                <c:pt idx="0">
                  <c:v>SvF</c:v>
                </c:pt>
                <c:pt idx="1">
                  <c:v>SjF</c:v>
                </c:pt>
                <c:pt idx="2">
                  <c:v>FEI</c:v>
                </c:pt>
                <c:pt idx="3">
                  <c:v>FCHPT</c:v>
                </c:pt>
                <c:pt idx="4">
                  <c:v>FA</c:v>
                </c:pt>
                <c:pt idx="5">
                  <c:v>MTF</c:v>
                </c:pt>
                <c:pt idx="6">
                  <c:v>FIIT</c:v>
                </c:pt>
                <c:pt idx="7">
                  <c:v>UM</c:v>
                </c:pt>
                <c:pt idx="8">
                  <c:v>UVP_nc</c:v>
                </c:pt>
                <c:pt idx="9">
                  <c:v>R+CFS</c:v>
                </c:pt>
                <c:pt idx="10">
                  <c:v>Účel. STU</c:v>
                </c:pt>
                <c:pt idx="11">
                  <c:v>FO</c:v>
                </c:pt>
              </c:strCache>
            </c:strRef>
          </c:cat>
          <c:val>
            <c:numRef>
              <c:f>'Graf 2020,2019_bez val. aktual.'!$F$5:$F$16</c:f>
              <c:numCache>
                <c:formatCode>0.00</c:formatCode>
                <c:ptCount val="12"/>
                <c:pt idx="0">
                  <c:v>6.8588017422765102</c:v>
                </c:pt>
                <c:pt idx="1">
                  <c:v>6.6261288652747163</c:v>
                </c:pt>
                <c:pt idx="2">
                  <c:v>16.708239768230058</c:v>
                </c:pt>
                <c:pt idx="3">
                  <c:v>12.856638431782175</c:v>
                </c:pt>
                <c:pt idx="4">
                  <c:v>10.336083144315268</c:v>
                </c:pt>
                <c:pt idx="5">
                  <c:v>5.3977204081966823</c:v>
                </c:pt>
                <c:pt idx="6">
                  <c:v>17.383282621441953</c:v>
                </c:pt>
                <c:pt idx="7">
                  <c:v>5.3706704018836371</c:v>
                </c:pt>
                <c:pt idx="9">
                  <c:v>8.482571280884855</c:v>
                </c:pt>
                <c:pt idx="10">
                  <c:v>3.8045549652699462</c:v>
                </c:pt>
                <c:pt idx="11">
                  <c:v>-100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01A-431B-AEB6-272DB5075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386880"/>
        <c:axId val="229429632"/>
      </c:barChart>
      <c:catAx>
        <c:axId val="22938688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29429632"/>
        <c:crosses val="autoZero"/>
        <c:auto val="1"/>
        <c:lblAlgn val="ctr"/>
        <c:lblOffset val="100"/>
        <c:noMultiLvlLbl val="0"/>
      </c:catAx>
      <c:valAx>
        <c:axId val="2294296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293868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</c:spPr>
          <c:invertIfNegative val="0"/>
          <c:cat>
            <c:strRef>
              <c:f>'Graf 2020,2019_bez val. aktual.'!$B$49:$B$60</c:f>
              <c:strCache>
                <c:ptCount val="12"/>
                <c:pt idx="0">
                  <c:v>SvF</c:v>
                </c:pt>
                <c:pt idx="1">
                  <c:v>SjF</c:v>
                </c:pt>
                <c:pt idx="2">
                  <c:v>FEI</c:v>
                </c:pt>
                <c:pt idx="3">
                  <c:v>FCHPT</c:v>
                </c:pt>
                <c:pt idx="4">
                  <c:v>FA</c:v>
                </c:pt>
                <c:pt idx="5">
                  <c:v>MTF</c:v>
                </c:pt>
                <c:pt idx="6">
                  <c:v>FIIT</c:v>
                </c:pt>
                <c:pt idx="7">
                  <c:v>UM</c:v>
                </c:pt>
                <c:pt idx="8">
                  <c:v>UVP_nc</c:v>
                </c:pt>
                <c:pt idx="9">
                  <c:v>R+CFS</c:v>
                </c:pt>
                <c:pt idx="10">
                  <c:v>Účel. STU</c:v>
                </c:pt>
                <c:pt idx="11">
                  <c:v>Nerozd úč.</c:v>
                </c:pt>
              </c:strCache>
            </c:strRef>
          </c:cat>
          <c:val>
            <c:numRef>
              <c:f>'Graf 2020,2019_bez val. aktual.'!$F$49:$F$60</c:f>
              <c:numCache>
                <c:formatCode>0.00</c:formatCode>
                <c:ptCount val="12"/>
                <c:pt idx="0">
                  <c:v>5.2094172420923179</c:v>
                </c:pt>
                <c:pt idx="1">
                  <c:v>3.4711712109169346</c:v>
                </c:pt>
                <c:pt idx="2">
                  <c:v>4.222373938998869</c:v>
                </c:pt>
                <c:pt idx="3">
                  <c:v>3.7784521045279629</c:v>
                </c:pt>
                <c:pt idx="4">
                  <c:v>5.7867479675563382</c:v>
                </c:pt>
                <c:pt idx="5">
                  <c:v>6.7872085800940507</c:v>
                </c:pt>
                <c:pt idx="6">
                  <c:v>9.3692929262393356</c:v>
                </c:pt>
                <c:pt idx="7">
                  <c:v>25.166390658397695</c:v>
                </c:pt>
                <c:pt idx="8">
                  <c:v>-6.9183327880647401</c:v>
                </c:pt>
                <c:pt idx="9">
                  <c:v>-4.510278880039797</c:v>
                </c:pt>
                <c:pt idx="10">
                  <c:v>10.630409668266871</c:v>
                </c:pt>
                <c:pt idx="11">
                  <c:v>-100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10C-4D4F-ACFD-3B34B8CE7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699008"/>
        <c:axId val="230700544"/>
      </c:barChart>
      <c:catAx>
        <c:axId val="2306990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30700544"/>
        <c:crosses val="autoZero"/>
        <c:auto val="1"/>
        <c:lblAlgn val="ctr"/>
        <c:lblOffset val="100"/>
        <c:noMultiLvlLbl val="0"/>
      </c:catAx>
      <c:valAx>
        <c:axId val="2307005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306990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793285214348206"/>
          <c:y val="5.8423374161563138E-2"/>
          <c:w val="0.66691557305336835"/>
          <c:h val="0.75283629276530573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0000"/>
            </a:solidFill>
          </c:spPr>
          <c:invertIfNegative val="0"/>
          <c:cat>
            <c:strRef>
              <c:f>'Graf 2020,2019_bez val. aktual.'!$B$93:$B$104</c:f>
              <c:strCache>
                <c:ptCount val="12"/>
                <c:pt idx="0">
                  <c:v>SvF</c:v>
                </c:pt>
                <c:pt idx="1">
                  <c:v>SjF</c:v>
                </c:pt>
                <c:pt idx="2">
                  <c:v>FEI</c:v>
                </c:pt>
                <c:pt idx="3">
                  <c:v>FCHPT</c:v>
                </c:pt>
                <c:pt idx="4">
                  <c:v>FA</c:v>
                </c:pt>
                <c:pt idx="5">
                  <c:v>MTF</c:v>
                </c:pt>
                <c:pt idx="6">
                  <c:v>FIIT</c:v>
                </c:pt>
                <c:pt idx="7">
                  <c:v>UM</c:v>
                </c:pt>
                <c:pt idx="8">
                  <c:v>UVP_nc</c:v>
                </c:pt>
                <c:pt idx="9">
                  <c:v>R+CFS</c:v>
                </c:pt>
                <c:pt idx="10">
                  <c:v>Účel. STU</c:v>
                </c:pt>
                <c:pt idx="11">
                  <c:v>FO</c:v>
                </c:pt>
              </c:strCache>
            </c:strRef>
          </c:cat>
          <c:val>
            <c:numRef>
              <c:f>'Graf 2020,2019_bez val. aktual.'!$F$93:$F$104</c:f>
              <c:numCache>
                <c:formatCode>0.00</c:formatCode>
                <c:ptCount val="12"/>
                <c:pt idx="0">
                  <c:v>6.1913517647590011</c:v>
                </c:pt>
                <c:pt idx="1">
                  <c:v>5.3166556267846499</c:v>
                </c:pt>
                <c:pt idx="2">
                  <c:v>10.475968014289471</c:v>
                </c:pt>
                <c:pt idx="3">
                  <c:v>8.5149367487460825</c:v>
                </c:pt>
                <c:pt idx="4">
                  <c:v>9.1064988553396287</c:v>
                </c:pt>
                <c:pt idx="5">
                  <c:v>5.8236443430019991</c:v>
                </c:pt>
                <c:pt idx="6">
                  <c:v>15.640026466998291</c:v>
                </c:pt>
                <c:pt idx="7">
                  <c:v>12.370476684330512</c:v>
                </c:pt>
                <c:pt idx="8">
                  <c:v>-0.3100005466455058</c:v>
                </c:pt>
                <c:pt idx="9">
                  <c:v>4.2260240119800674</c:v>
                </c:pt>
                <c:pt idx="10">
                  <c:v>7.5322552342512061</c:v>
                </c:pt>
                <c:pt idx="11">
                  <c:v>-100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7EF-4BAD-9406-6D4E19F8F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085184"/>
        <c:axId val="231086720"/>
      </c:barChart>
      <c:catAx>
        <c:axId val="2310851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31086720"/>
        <c:crosses val="autoZero"/>
        <c:auto val="1"/>
        <c:lblAlgn val="ctr"/>
        <c:lblOffset val="100"/>
        <c:noMultiLvlLbl val="0"/>
      </c:catAx>
      <c:valAx>
        <c:axId val="23108672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310851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48730514201522"/>
          <c:y val="5.8435861403821877E-2"/>
          <c:w val="0.83280975492314413"/>
          <c:h val="0.7881992215052972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'Porov_V1, V6_bez val.'!$B$5:$B$16</c:f>
              <c:strCache>
                <c:ptCount val="12"/>
                <c:pt idx="0">
                  <c:v>SvF</c:v>
                </c:pt>
                <c:pt idx="1">
                  <c:v>SjF</c:v>
                </c:pt>
                <c:pt idx="2">
                  <c:v>FEI</c:v>
                </c:pt>
                <c:pt idx="3">
                  <c:v>FCHPT</c:v>
                </c:pt>
                <c:pt idx="4">
                  <c:v>FA</c:v>
                </c:pt>
                <c:pt idx="5">
                  <c:v>MTF</c:v>
                </c:pt>
                <c:pt idx="6">
                  <c:v>FIIT</c:v>
                </c:pt>
                <c:pt idx="7">
                  <c:v>UM</c:v>
                </c:pt>
                <c:pt idx="8">
                  <c:v>UVP_nc</c:v>
                </c:pt>
                <c:pt idx="9">
                  <c:v>R+CFS</c:v>
                </c:pt>
                <c:pt idx="10">
                  <c:v>Účel. STU</c:v>
                </c:pt>
                <c:pt idx="11">
                  <c:v>FO</c:v>
                </c:pt>
              </c:strCache>
            </c:strRef>
          </c:cat>
          <c:val>
            <c:numRef>
              <c:f>'Porov_V1, V6_bez val.'!$E$5:$E$16</c:f>
              <c:numCache>
                <c:formatCode>#,##0</c:formatCode>
                <c:ptCount val="12"/>
                <c:pt idx="0">
                  <c:v>176940.66123574786</c:v>
                </c:pt>
                <c:pt idx="1">
                  <c:v>71966.443358222023</c:v>
                </c:pt>
                <c:pt idx="2">
                  <c:v>152078.61323869973</c:v>
                </c:pt>
                <c:pt idx="3">
                  <c:v>135526.18023707904</c:v>
                </c:pt>
                <c:pt idx="4">
                  <c:v>78835.87531571975</c:v>
                </c:pt>
                <c:pt idx="5">
                  <c:v>148174.96671703644</c:v>
                </c:pt>
                <c:pt idx="6">
                  <c:v>89171.658902815543</c:v>
                </c:pt>
                <c:pt idx="7">
                  <c:v>13942.202389310638</c:v>
                </c:pt>
                <c:pt idx="8">
                  <c:v>86.540482074284228</c:v>
                </c:pt>
                <c:pt idx="9">
                  <c:v>17708.914123294875</c:v>
                </c:pt>
                <c:pt idx="10">
                  <c:v>-175932.0560000001</c:v>
                </c:pt>
                <c:pt idx="11">
                  <c:v>-708500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2A-4C52-8492-CFE02DBFE9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148160"/>
        <c:axId val="231178624"/>
      </c:barChart>
      <c:catAx>
        <c:axId val="2311481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31178624"/>
        <c:crosses val="autoZero"/>
        <c:auto val="1"/>
        <c:lblAlgn val="ctr"/>
        <c:lblOffset val="100"/>
        <c:noMultiLvlLbl val="0"/>
      </c:catAx>
      <c:valAx>
        <c:axId val="23117862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311481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93085694788912"/>
          <c:y val="4.2814413837853213E-2"/>
          <c:w val="0.83035120037577248"/>
          <c:h val="0.89555685922449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'Porov_V1, V6_bez val.'!$E$48</c:f>
              <c:strCache>
                <c:ptCount val="1"/>
                <c:pt idx="0">
                  <c:v>V6-V1</c:v>
                </c:pt>
              </c:strCache>
            </c:strRef>
          </c:tx>
          <c:invertIfNegative val="0"/>
          <c:cat>
            <c:strRef>
              <c:f>'Porov_V1, V6_bez val.'!$B$49:$B$60</c:f>
              <c:strCache>
                <c:ptCount val="12"/>
                <c:pt idx="0">
                  <c:v>SvF</c:v>
                </c:pt>
                <c:pt idx="1">
                  <c:v>SjF</c:v>
                </c:pt>
                <c:pt idx="2">
                  <c:v>FEI</c:v>
                </c:pt>
                <c:pt idx="3">
                  <c:v>FCHPT</c:v>
                </c:pt>
                <c:pt idx="4">
                  <c:v>FA</c:v>
                </c:pt>
                <c:pt idx="5">
                  <c:v>MTF</c:v>
                </c:pt>
                <c:pt idx="6">
                  <c:v>FIIT</c:v>
                </c:pt>
                <c:pt idx="7">
                  <c:v>UM</c:v>
                </c:pt>
                <c:pt idx="8">
                  <c:v>UVP_nc</c:v>
                </c:pt>
                <c:pt idx="9">
                  <c:v>R+CFS</c:v>
                </c:pt>
                <c:pt idx="10">
                  <c:v>Účel. STU</c:v>
                </c:pt>
                <c:pt idx="11">
                  <c:v>Nerozd úč.</c:v>
                </c:pt>
              </c:strCache>
            </c:strRef>
          </c:cat>
          <c:val>
            <c:numRef>
              <c:f>'Porov_V1, V6_bez val.'!$E$49:$E$60</c:f>
              <c:numCache>
                <c:formatCode>#,##0</c:formatCode>
                <c:ptCount val="12"/>
                <c:pt idx="0">
                  <c:v>167778.09222180489</c:v>
                </c:pt>
                <c:pt idx="1">
                  <c:v>72089.268504145555</c:v>
                </c:pt>
                <c:pt idx="2">
                  <c:v>154054.01978165749</c:v>
                </c:pt>
                <c:pt idx="3">
                  <c:v>60975.954459348693</c:v>
                </c:pt>
                <c:pt idx="4">
                  <c:v>33127.695840646047</c:v>
                </c:pt>
                <c:pt idx="5">
                  <c:v>-159674.22681341972</c:v>
                </c:pt>
                <c:pt idx="6">
                  <c:v>38711.484075532644</c:v>
                </c:pt>
                <c:pt idx="7">
                  <c:v>791.35640243650414</c:v>
                </c:pt>
                <c:pt idx="8">
                  <c:v>-24899.714079512632</c:v>
                </c:pt>
                <c:pt idx="9">
                  <c:v>-5005.9303926398279</c:v>
                </c:pt>
                <c:pt idx="10">
                  <c:v>-129448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75-4555-8736-AA5148BA8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190528"/>
        <c:axId val="231192064"/>
      </c:barChart>
      <c:catAx>
        <c:axId val="2311905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31192064"/>
        <c:crosses val="autoZero"/>
        <c:auto val="1"/>
        <c:lblAlgn val="ctr"/>
        <c:lblOffset val="100"/>
        <c:noMultiLvlLbl val="0"/>
      </c:catAx>
      <c:valAx>
        <c:axId val="23119206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31190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469026050266111"/>
          <c:y val="3.5844462173505842E-2"/>
          <c:w val="0.82567506810592817"/>
          <c:h val="0.811330186549262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'Porov_V1, V6_bez val.'!$E$92</c:f>
              <c:strCache>
                <c:ptCount val="1"/>
                <c:pt idx="0">
                  <c:v>V6-V1</c:v>
                </c:pt>
              </c:strCache>
            </c:strRef>
          </c:tx>
          <c:invertIfNegative val="0"/>
          <c:cat>
            <c:strRef>
              <c:f>'Porov_V1, V6_bez val.'!$B$93:$B$106</c:f>
              <c:strCache>
                <c:ptCount val="14"/>
                <c:pt idx="0">
                  <c:v>SvF</c:v>
                </c:pt>
                <c:pt idx="1">
                  <c:v>SjF</c:v>
                </c:pt>
                <c:pt idx="2">
                  <c:v>FEI</c:v>
                </c:pt>
                <c:pt idx="3">
                  <c:v>FCHPT</c:v>
                </c:pt>
                <c:pt idx="4">
                  <c:v>FA</c:v>
                </c:pt>
                <c:pt idx="5">
                  <c:v>MTF</c:v>
                </c:pt>
                <c:pt idx="6">
                  <c:v>FIIT</c:v>
                </c:pt>
                <c:pt idx="7">
                  <c:v>UM</c:v>
                </c:pt>
                <c:pt idx="8">
                  <c:v>UVP_nc</c:v>
                </c:pt>
                <c:pt idx="9">
                  <c:v>R+CFS</c:v>
                </c:pt>
                <c:pt idx="10">
                  <c:v>Účel. STU</c:v>
                </c:pt>
                <c:pt idx="11">
                  <c:v>FO</c:v>
                </c:pt>
                <c:pt idx="12">
                  <c:v>REZERVA</c:v>
                </c:pt>
                <c:pt idx="13">
                  <c:v>Technik</c:v>
                </c:pt>
              </c:strCache>
            </c:strRef>
          </c:cat>
          <c:val>
            <c:numRef>
              <c:f>'Porov_V1, V6_bez val.'!$E$93:$E$106</c:f>
              <c:numCache>
                <c:formatCode>#,##0</c:formatCode>
                <c:ptCount val="14"/>
                <c:pt idx="0">
                  <c:v>344718.75345755182</c:v>
                </c:pt>
                <c:pt idx="1">
                  <c:v>144055.71186236758</c:v>
                </c:pt>
                <c:pt idx="2">
                  <c:v>306132.6330203563</c:v>
                </c:pt>
                <c:pt idx="3">
                  <c:v>196502.13469642773</c:v>
                </c:pt>
                <c:pt idx="4">
                  <c:v>111963.5711563658</c:v>
                </c:pt>
                <c:pt idx="5">
                  <c:v>-11499.260096383281</c:v>
                </c:pt>
                <c:pt idx="6">
                  <c:v>127883.14297834784</c:v>
                </c:pt>
                <c:pt idx="7">
                  <c:v>14733.5587917472</c:v>
                </c:pt>
                <c:pt idx="8">
                  <c:v>-24813.173597438319</c:v>
                </c:pt>
                <c:pt idx="9">
                  <c:v>12702.983730655164</c:v>
                </c:pt>
                <c:pt idx="10">
                  <c:v>-305380.05600000033</c:v>
                </c:pt>
                <c:pt idx="11">
                  <c:v>-1417000</c:v>
                </c:pt>
                <c:pt idx="12">
                  <c:v>500000</c:v>
                </c:pt>
                <c:pt idx="1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0D-4F16-81F6-92581790B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285888"/>
        <c:axId val="231287424"/>
      </c:barChart>
      <c:catAx>
        <c:axId val="23128588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31287424"/>
        <c:crosses val="autoZero"/>
        <c:auto val="1"/>
        <c:lblAlgn val="ctr"/>
        <c:lblOffset val="100"/>
        <c:noMultiLvlLbl val="0"/>
      </c:catAx>
      <c:valAx>
        <c:axId val="23128742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312858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701656513588186E-2"/>
          <c:y val="9.7103750314367951E-2"/>
          <c:w val="0.89337239413198233"/>
          <c:h val="0.751650183654936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'Porov_V1, V6_bez val.'!$F$4</c:f>
              <c:strCache>
                <c:ptCount val="1"/>
                <c:pt idx="0">
                  <c:v>V6/V1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'Porov_V1, V6_bez val.'!$B$5:$B$16</c:f>
              <c:strCache>
                <c:ptCount val="12"/>
                <c:pt idx="0">
                  <c:v>SvF</c:v>
                </c:pt>
                <c:pt idx="1">
                  <c:v>SjF</c:v>
                </c:pt>
                <c:pt idx="2">
                  <c:v>FEI</c:v>
                </c:pt>
                <c:pt idx="3">
                  <c:v>FCHPT</c:v>
                </c:pt>
                <c:pt idx="4">
                  <c:v>FA</c:v>
                </c:pt>
                <c:pt idx="5">
                  <c:v>MTF</c:v>
                </c:pt>
                <c:pt idx="6">
                  <c:v>FIIT</c:v>
                </c:pt>
                <c:pt idx="7">
                  <c:v>UM</c:v>
                </c:pt>
                <c:pt idx="8">
                  <c:v>UVP_nc</c:v>
                </c:pt>
                <c:pt idx="9">
                  <c:v>R+CFS</c:v>
                </c:pt>
                <c:pt idx="10">
                  <c:v>Účel. STU</c:v>
                </c:pt>
                <c:pt idx="11">
                  <c:v>FO</c:v>
                </c:pt>
              </c:strCache>
            </c:strRef>
          </c:cat>
          <c:val>
            <c:numRef>
              <c:f>'Porov_V1, V6_bez val.'!$F$5:$F$16</c:f>
              <c:numCache>
                <c:formatCode>0.00</c:formatCode>
                <c:ptCount val="12"/>
                <c:pt idx="0">
                  <c:v>2.9182889231891274</c:v>
                </c:pt>
                <c:pt idx="1">
                  <c:v>2.926373098797419</c:v>
                </c:pt>
                <c:pt idx="2">
                  <c:v>3.0516181309225399</c:v>
                </c:pt>
                <c:pt idx="3">
                  <c:v>2.4425641401293774</c:v>
                </c:pt>
                <c:pt idx="4">
                  <c:v>2.8968021966090385</c:v>
                </c:pt>
                <c:pt idx="5">
                  <c:v>3.0237529106698746</c:v>
                </c:pt>
                <c:pt idx="6">
                  <c:v>3.725361103873337</c:v>
                </c:pt>
                <c:pt idx="7">
                  <c:v>2.7754249776125173</c:v>
                </c:pt>
                <c:pt idx="9">
                  <c:v>0.86843237263496409</c:v>
                </c:pt>
                <c:pt idx="10">
                  <c:v>-13.238158798344578</c:v>
                </c:pt>
                <c:pt idx="11">
                  <c:v>-100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EFD-4998-82EB-CBCEFF218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316096"/>
        <c:axId val="231326080"/>
      </c:barChart>
      <c:catAx>
        <c:axId val="2313160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31326080"/>
        <c:crosses val="autoZero"/>
        <c:auto val="1"/>
        <c:lblAlgn val="ctr"/>
        <c:lblOffset val="100"/>
        <c:noMultiLvlLbl val="0"/>
      </c:catAx>
      <c:valAx>
        <c:axId val="231326080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313160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</c:spPr>
          <c:invertIfNegative val="0"/>
          <c:cat>
            <c:strRef>
              <c:f>'Porov_V1, V6_bez val.'!$B$49:$B$60</c:f>
              <c:strCache>
                <c:ptCount val="12"/>
                <c:pt idx="0">
                  <c:v>SvF</c:v>
                </c:pt>
                <c:pt idx="1">
                  <c:v>SjF</c:v>
                </c:pt>
                <c:pt idx="2">
                  <c:v>FEI</c:v>
                </c:pt>
                <c:pt idx="3">
                  <c:v>FCHPT</c:v>
                </c:pt>
                <c:pt idx="4">
                  <c:v>FA</c:v>
                </c:pt>
                <c:pt idx="5">
                  <c:v>MTF</c:v>
                </c:pt>
                <c:pt idx="6">
                  <c:v>FIIT</c:v>
                </c:pt>
                <c:pt idx="7">
                  <c:v>UM</c:v>
                </c:pt>
                <c:pt idx="8">
                  <c:v>UVP_nc</c:v>
                </c:pt>
                <c:pt idx="9">
                  <c:v>R+CFS</c:v>
                </c:pt>
                <c:pt idx="10">
                  <c:v>Účel. STU</c:v>
                </c:pt>
                <c:pt idx="11">
                  <c:v>Nerozd úč.</c:v>
                </c:pt>
              </c:strCache>
            </c:strRef>
          </c:cat>
          <c:val>
            <c:numRef>
              <c:f>'Porov_V1, V6_bez val.'!$F$49:$F$60</c:f>
              <c:numCache>
                <c:formatCode>0.00</c:formatCode>
                <c:ptCount val="12"/>
                <c:pt idx="0">
                  <c:v>4.185728543093381</c:v>
                </c:pt>
                <c:pt idx="1">
                  <c:v>4.3146642024445514</c:v>
                </c:pt>
                <c:pt idx="2">
                  <c:v>3.4881466445716214</c:v>
                </c:pt>
                <c:pt idx="3">
                  <c:v>1.2890793288550473</c:v>
                </c:pt>
                <c:pt idx="4">
                  <c:v>3.4461330968544202</c:v>
                </c:pt>
                <c:pt idx="5">
                  <c:v>-6.5962036490203051</c:v>
                </c:pt>
                <c:pt idx="6">
                  <c:v>6.4051142928852389</c:v>
                </c:pt>
                <c:pt idx="7">
                  <c:v>0.23644160254046032</c:v>
                </c:pt>
                <c:pt idx="8">
                  <c:v>-13.846478150063801</c:v>
                </c:pt>
                <c:pt idx="9">
                  <c:v>-0.56427346298205672</c:v>
                </c:pt>
                <c:pt idx="10">
                  <c:v>-8.0501536362443495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67-4F72-B163-739DEBC33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346176"/>
        <c:axId val="231347712"/>
      </c:barChart>
      <c:catAx>
        <c:axId val="231346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31347712"/>
        <c:crosses val="autoZero"/>
        <c:auto val="1"/>
        <c:lblAlgn val="ctr"/>
        <c:lblOffset val="100"/>
        <c:noMultiLvlLbl val="0"/>
      </c:catAx>
      <c:valAx>
        <c:axId val="2313477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313461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793285214348206"/>
          <c:y val="5.8423374161563138E-2"/>
          <c:w val="0.66691557305336835"/>
          <c:h val="0.75283629276530573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0000"/>
            </a:solidFill>
          </c:spPr>
          <c:invertIfNegative val="0"/>
          <c:cat>
            <c:strRef>
              <c:f>'Porov_V1, V6_bez val.'!$B$93:$B$104</c:f>
              <c:strCache>
                <c:ptCount val="12"/>
                <c:pt idx="0">
                  <c:v>SvF</c:v>
                </c:pt>
                <c:pt idx="1">
                  <c:v>SjF</c:v>
                </c:pt>
                <c:pt idx="2">
                  <c:v>FEI</c:v>
                </c:pt>
                <c:pt idx="3">
                  <c:v>FCHPT</c:v>
                </c:pt>
                <c:pt idx="4">
                  <c:v>FA</c:v>
                </c:pt>
                <c:pt idx="5">
                  <c:v>MTF</c:v>
                </c:pt>
                <c:pt idx="6">
                  <c:v>FIIT</c:v>
                </c:pt>
                <c:pt idx="7">
                  <c:v>UM</c:v>
                </c:pt>
                <c:pt idx="8">
                  <c:v>UVP_nc</c:v>
                </c:pt>
                <c:pt idx="9">
                  <c:v>R+CFS</c:v>
                </c:pt>
                <c:pt idx="10">
                  <c:v>Účel. STU</c:v>
                </c:pt>
                <c:pt idx="11">
                  <c:v>FO</c:v>
                </c:pt>
              </c:strCache>
            </c:strRef>
          </c:cat>
          <c:val>
            <c:numRef>
              <c:f>'Porov_V1, V6_bez val.'!$F$93:$F$104</c:f>
              <c:numCache>
                <c:formatCode>0.00</c:formatCode>
                <c:ptCount val="12"/>
                <c:pt idx="0">
                  <c:v>3.4227146851475876</c:v>
                </c:pt>
                <c:pt idx="1">
                  <c:v>3.4880034672986504</c:v>
                </c:pt>
                <c:pt idx="2">
                  <c:v>3.2567160149961305</c:v>
                </c:pt>
                <c:pt idx="3">
                  <c:v>1.9117383425624634</c:v>
                </c:pt>
                <c:pt idx="4">
                  <c:v>3.0401917272322221</c:v>
                </c:pt>
                <c:pt idx="5">
                  <c:v>-0.15707086247422897</c:v>
                </c:pt>
                <c:pt idx="6">
                  <c:v>4.2655839207399904</c:v>
                </c:pt>
                <c:pt idx="7">
                  <c:v>1.7601997844830075</c:v>
                </c:pt>
                <c:pt idx="8">
                  <c:v>-9.037704979514217</c:v>
                </c:pt>
                <c:pt idx="9">
                  <c:v>0.43409297455723195</c:v>
                </c:pt>
                <c:pt idx="10">
                  <c:v>-10.397701572996754</c:v>
                </c:pt>
                <c:pt idx="11">
                  <c:v>-100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DFD-4646-9547-70B15DBC1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1363712"/>
        <c:axId val="231365248"/>
      </c:barChart>
      <c:catAx>
        <c:axId val="2313637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31365248"/>
        <c:crosses val="autoZero"/>
        <c:auto val="1"/>
        <c:lblAlgn val="ctr"/>
        <c:lblOffset val="100"/>
        <c:noMultiLvlLbl val="0"/>
      </c:catAx>
      <c:valAx>
        <c:axId val="231365248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2313637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93085694788912"/>
          <c:y val="4.2814413837853213E-2"/>
          <c:w val="0.83035120037577248"/>
          <c:h val="0.89555685922449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2020,2019'!$E$48</c:f>
              <c:strCache>
                <c:ptCount val="1"/>
                <c:pt idx="0">
                  <c:v>2020-2019</c:v>
                </c:pt>
              </c:strCache>
            </c:strRef>
          </c:tx>
          <c:invertIfNegative val="0"/>
          <c:cat>
            <c:strRef>
              <c:f>'Graf 2020,2019'!$B$49:$B$60</c:f>
              <c:strCache>
                <c:ptCount val="12"/>
                <c:pt idx="0">
                  <c:v>SvF</c:v>
                </c:pt>
                <c:pt idx="1">
                  <c:v>SjF</c:v>
                </c:pt>
                <c:pt idx="2">
                  <c:v>FEI</c:v>
                </c:pt>
                <c:pt idx="3">
                  <c:v>FCHPT</c:v>
                </c:pt>
                <c:pt idx="4">
                  <c:v>FA</c:v>
                </c:pt>
                <c:pt idx="5">
                  <c:v>MTF</c:v>
                </c:pt>
                <c:pt idx="6">
                  <c:v>FIIT</c:v>
                </c:pt>
                <c:pt idx="7">
                  <c:v>UM</c:v>
                </c:pt>
                <c:pt idx="8">
                  <c:v>UVP_nc</c:v>
                </c:pt>
                <c:pt idx="9">
                  <c:v>R+CFS</c:v>
                </c:pt>
                <c:pt idx="10">
                  <c:v>Účel. STU</c:v>
                </c:pt>
                <c:pt idx="11">
                  <c:v>Nerozd úč.</c:v>
                </c:pt>
              </c:strCache>
            </c:strRef>
          </c:cat>
          <c:val>
            <c:numRef>
              <c:f>'Graf 2020,2019'!$E$49:$E$60</c:f>
              <c:numCache>
                <c:formatCode>#,##0</c:formatCode>
                <c:ptCount val="12"/>
                <c:pt idx="0">
                  <c:v>647953.7802937841</c:v>
                </c:pt>
                <c:pt idx="1">
                  <c:v>244177.41851360165</c:v>
                </c:pt>
                <c:pt idx="2">
                  <c:v>626558.640080682</c:v>
                </c:pt>
                <c:pt idx="3">
                  <c:v>838905.74496028945</c:v>
                </c:pt>
                <c:pt idx="4">
                  <c:v>231650.59587903111</c:v>
                </c:pt>
                <c:pt idx="5">
                  <c:v>469146.05079188081</c:v>
                </c:pt>
                <c:pt idx="6">
                  <c:v>149979.87627324858</c:v>
                </c:pt>
                <c:pt idx="7">
                  <c:v>113801.29014429115</c:v>
                </c:pt>
                <c:pt idx="8">
                  <c:v>7492.0734778096376</c:v>
                </c:pt>
                <c:pt idx="9">
                  <c:v>-39772.919502617442</c:v>
                </c:pt>
                <c:pt idx="10">
                  <c:v>-457925</c:v>
                </c:pt>
                <c:pt idx="11">
                  <c:v>-30356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32-4495-A81E-D1E824C9A1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122816"/>
        <c:axId val="229124352"/>
      </c:barChart>
      <c:catAx>
        <c:axId val="22912281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29124352"/>
        <c:crosses val="autoZero"/>
        <c:auto val="1"/>
        <c:lblAlgn val="ctr"/>
        <c:lblOffset val="100"/>
        <c:noMultiLvlLbl val="0"/>
      </c:catAx>
      <c:valAx>
        <c:axId val="22912435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291228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22732073672801"/>
          <c:y val="3.5844462173505842E-2"/>
          <c:w val="0.84513805896859096"/>
          <c:h val="0.869573924404823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2020,2019'!$E$92</c:f>
              <c:strCache>
                <c:ptCount val="1"/>
                <c:pt idx="0">
                  <c:v>2020-2019</c:v>
                </c:pt>
              </c:strCache>
            </c:strRef>
          </c:tx>
          <c:invertIfNegative val="0"/>
          <c:cat>
            <c:strRef>
              <c:f>'Graf 2020,2019'!$B$93:$B$107</c:f>
              <c:strCache>
                <c:ptCount val="15"/>
                <c:pt idx="0">
                  <c:v>SvF</c:v>
                </c:pt>
                <c:pt idx="1">
                  <c:v>SjF</c:v>
                </c:pt>
                <c:pt idx="2">
                  <c:v>FEI</c:v>
                </c:pt>
                <c:pt idx="3">
                  <c:v>FCHPT</c:v>
                </c:pt>
                <c:pt idx="4">
                  <c:v>FA</c:v>
                </c:pt>
                <c:pt idx="5">
                  <c:v>MTF</c:v>
                </c:pt>
                <c:pt idx="6">
                  <c:v>FIIT</c:v>
                </c:pt>
                <c:pt idx="7">
                  <c:v>UM</c:v>
                </c:pt>
                <c:pt idx="8">
                  <c:v>UVP</c:v>
                </c:pt>
                <c:pt idx="9">
                  <c:v>R+CFS</c:v>
                </c:pt>
                <c:pt idx="10">
                  <c:v>Účel. STU</c:v>
                </c:pt>
                <c:pt idx="11">
                  <c:v>FO</c:v>
                </c:pt>
                <c:pt idx="12">
                  <c:v>REZERVA</c:v>
                </c:pt>
                <c:pt idx="13">
                  <c:v>Technik</c:v>
                </c:pt>
                <c:pt idx="14">
                  <c:v>Nerozd.</c:v>
                </c:pt>
              </c:strCache>
            </c:strRef>
          </c:cat>
          <c:val>
            <c:numRef>
              <c:f>'Graf 2020,2019'!$E$93:$E$107</c:f>
              <c:numCache>
                <c:formatCode>#,##0</c:formatCode>
                <c:ptCount val="15"/>
                <c:pt idx="0">
                  <c:v>1902898.8039514851</c:v>
                </c:pt>
                <c:pt idx="1">
                  <c:v>797419.76027179556</c:v>
                </c:pt>
                <c:pt idx="2">
                  <c:v>2020375.3712675348</c:v>
                </c:pt>
                <c:pt idx="3">
                  <c:v>2245598.6100833621</c:v>
                </c:pt>
                <c:pt idx="4">
                  <c:v>841117.58869173704</c:v>
                </c:pt>
                <c:pt idx="5">
                  <c:v>1338992.2311717058</c:v>
                </c:pt>
                <c:pt idx="6">
                  <c:v>709547.82777938014</c:v>
                </c:pt>
                <c:pt idx="7">
                  <c:v>243259.75802718301</c:v>
                </c:pt>
                <c:pt idx="8">
                  <c:v>18230.51294754041</c:v>
                </c:pt>
                <c:pt idx="9">
                  <c:v>398846.64384294208</c:v>
                </c:pt>
                <c:pt idx="10">
                  <c:v>-415664.60000000056</c:v>
                </c:pt>
                <c:pt idx="11">
                  <c:v>-1417000</c:v>
                </c:pt>
                <c:pt idx="13">
                  <c:v>0</c:v>
                </c:pt>
                <c:pt idx="14">
                  <c:v>-30356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9E-48F7-8449-D210ADD8A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132160"/>
        <c:axId val="229133696"/>
      </c:barChart>
      <c:catAx>
        <c:axId val="2291321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29133696"/>
        <c:crosses val="autoZero"/>
        <c:auto val="1"/>
        <c:lblAlgn val="ctr"/>
        <c:lblOffset val="100"/>
        <c:noMultiLvlLbl val="0"/>
      </c:catAx>
      <c:valAx>
        <c:axId val="22913369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2913216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449667069125993E-2"/>
          <c:y val="9.7103750314367951E-2"/>
          <c:w val="0.88862438357644458"/>
          <c:h val="0.743453319504083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2020,2019'!$F$4</c:f>
              <c:strCache>
                <c:ptCount val="1"/>
                <c:pt idx="0">
                  <c:v>20/19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'Graf 2020,2019'!$B$5:$B$16</c:f>
              <c:strCache>
                <c:ptCount val="12"/>
                <c:pt idx="0">
                  <c:v>SvF</c:v>
                </c:pt>
                <c:pt idx="1">
                  <c:v>SjF</c:v>
                </c:pt>
                <c:pt idx="2">
                  <c:v>FEI</c:v>
                </c:pt>
                <c:pt idx="3">
                  <c:v>FCHPT</c:v>
                </c:pt>
                <c:pt idx="4">
                  <c:v>FA</c:v>
                </c:pt>
                <c:pt idx="5">
                  <c:v>MTF</c:v>
                </c:pt>
                <c:pt idx="6">
                  <c:v>FIIT</c:v>
                </c:pt>
                <c:pt idx="7">
                  <c:v>UM</c:v>
                </c:pt>
                <c:pt idx="8">
                  <c:v>UVP_nc</c:v>
                </c:pt>
                <c:pt idx="9">
                  <c:v>R+CFS</c:v>
                </c:pt>
                <c:pt idx="10">
                  <c:v>Účel. STU</c:v>
                </c:pt>
                <c:pt idx="11">
                  <c:v>FO</c:v>
                </c:pt>
              </c:strCache>
            </c:strRef>
          </c:cat>
          <c:val>
            <c:numRef>
              <c:f>'Graf 2020,2019'!$F$5:$F$16</c:f>
              <c:numCache>
                <c:formatCode>General</c:formatCode>
                <c:ptCount val="12"/>
                <c:pt idx="0">
                  <c:v>21.490329991462566</c:v>
                </c:pt>
                <c:pt idx="1">
                  <c:v>23.305157344484396</c:v>
                </c:pt>
                <c:pt idx="2">
                  <c:v>31.674839265665501</c:v>
                </c:pt>
                <c:pt idx="3">
                  <c:v>27.929858360153826</c:v>
                </c:pt>
                <c:pt idx="4">
                  <c:v>24.013796288029155</c:v>
                </c:pt>
                <c:pt idx="5">
                  <c:v>18.15966252884218</c:v>
                </c:pt>
                <c:pt idx="6">
                  <c:v>26.455480727208624</c:v>
                </c:pt>
                <c:pt idx="7">
                  <c:v>26.421595195412205</c:v>
                </c:pt>
                <c:pt idx="9">
                  <c:v>23.133256305908347</c:v>
                </c:pt>
                <c:pt idx="10">
                  <c:v>3.8045549652699462</c:v>
                </c:pt>
                <c:pt idx="11">
                  <c:v>-100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566-4587-BFA3-FCB753BE5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178368"/>
        <c:axId val="230630144"/>
      </c:barChart>
      <c:catAx>
        <c:axId val="229178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30630144"/>
        <c:crosses val="autoZero"/>
        <c:auto val="1"/>
        <c:lblAlgn val="ctr"/>
        <c:lblOffset val="100"/>
        <c:noMultiLvlLbl val="0"/>
      </c:catAx>
      <c:valAx>
        <c:axId val="2306301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291783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</c:spPr>
          <c:invertIfNegative val="0"/>
          <c:cat>
            <c:strRef>
              <c:f>'Graf 2020,2019'!$B$49:$B$60</c:f>
              <c:strCache>
                <c:ptCount val="12"/>
                <c:pt idx="0">
                  <c:v>SvF</c:v>
                </c:pt>
                <c:pt idx="1">
                  <c:v>SjF</c:v>
                </c:pt>
                <c:pt idx="2">
                  <c:v>FEI</c:v>
                </c:pt>
                <c:pt idx="3">
                  <c:v>FCHPT</c:v>
                </c:pt>
                <c:pt idx="4">
                  <c:v>FA</c:v>
                </c:pt>
                <c:pt idx="5">
                  <c:v>MTF</c:v>
                </c:pt>
                <c:pt idx="6">
                  <c:v>FIIT</c:v>
                </c:pt>
                <c:pt idx="7">
                  <c:v>UM</c:v>
                </c:pt>
                <c:pt idx="8">
                  <c:v>UVP_nc</c:v>
                </c:pt>
                <c:pt idx="9">
                  <c:v>R+CFS</c:v>
                </c:pt>
                <c:pt idx="10">
                  <c:v>Účel. STU</c:v>
                </c:pt>
                <c:pt idx="11">
                  <c:v>Nerozd úč.</c:v>
                </c:pt>
              </c:strCache>
            </c:strRef>
          </c:cat>
          <c:val>
            <c:numRef>
              <c:f>'Graf 2020,2019'!$F$49:$F$60</c:f>
              <c:numCache>
                <c:formatCode>General</c:formatCode>
                <c:ptCount val="12"/>
                <c:pt idx="0">
                  <c:v>16.836372629005325</c:v>
                </c:pt>
                <c:pt idx="1">
                  <c:v>15.06927558969644</c:v>
                </c:pt>
                <c:pt idx="2">
                  <c:v>14.701081070844602</c:v>
                </c:pt>
                <c:pt idx="3">
                  <c:v>18.716119839744238</c:v>
                </c:pt>
                <c:pt idx="4">
                  <c:v>25.572703988849344</c:v>
                </c:pt>
                <c:pt idx="5">
                  <c:v>22.931182579342725</c:v>
                </c:pt>
                <c:pt idx="6">
                  <c:v>26.854788457791834</c:v>
                </c:pt>
                <c:pt idx="7">
                  <c:v>45.872877399830905</c:v>
                </c:pt>
                <c:pt idx="8">
                  <c:v>4.5617068750146261</c:v>
                </c:pt>
                <c:pt idx="9">
                  <c:v>-4.3053301936589072</c:v>
                </c:pt>
                <c:pt idx="10">
                  <c:v>-23.647092480438893</c:v>
                </c:pt>
                <c:pt idx="11">
                  <c:v>-100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0A-4DE9-9105-75CEB3135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660352"/>
        <c:axId val="230662144"/>
      </c:barChart>
      <c:catAx>
        <c:axId val="2306603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30662144"/>
        <c:crosses val="autoZero"/>
        <c:auto val="1"/>
        <c:lblAlgn val="ctr"/>
        <c:lblOffset val="100"/>
        <c:noMultiLvlLbl val="0"/>
      </c:catAx>
      <c:valAx>
        <c:axId val="2306621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06603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793285214348206"/>
          <c:y val="5.8423374161563138E-2"/>
          <c:w val="0.66691557305336835"/>
          <c:h val="0.87307669874599003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FF0000"/>
            </a:solidFill>
          </c:spPr>
          <c:invertIfNegative val="0"/>
          <c:cat>
            <c:strRef>
              <c:f>'Graf 2020,2019'!$B$93:$B$104</c:f>
              <c:strCache>
                <c:ptCount val="12"/>
                <c:pt idx="0">
                  <c:v>SvF</c:v>
                </c:pt>
                <c:pt idx="1">
                  <c:v>SjF</c:v>
                </c:pt>
                <c:pt idx="2">
                  <c:v>FEI</c:v>
                </c:pt>
                <c:pt idx="3">
                  <c:v>FCHPT</c:v>
                </c:pt>
                <c:pt idx="4">
                  <c:v>FA</c:v>
                </c:pt>
                <c:pt idx="5">
                  <c:v>MTF</c:v>
                </c:pt>
                <c:pt idx="6">
                  <c:v>FIIT</c:v>
                </c:pt>
                <c:pt idx="7">
                  <c:v>UM</c:v>
                </c:pt>
                <c:pt idx="8">
                  <c:v>UVP</c:v>
                </c:pt>
                <c:pt idx="9">
                  <c:v>R+CFS</c:v>
                </c:pt>
                <c:pt idx="10">
                  <c:v>Účel. STU</c:v>
                </c:pt>
                <c:pt idx="11">
                  <c:v>FO</c:v>
                </c:pt>
              </c:strCache>
            </c:strRef>
          </c:cat>
          <c:val>
            <c:numRef>
              <c:f>'Graf 2020,2019'!$F$93:$F$104</c:f>
              <c:numCache>
                <c:formatCode>General</c:formatCode>
                <c:ptCount val="12"/>
                <c:pt idx="0">
                  <c:v>19.641578284126069</c:v>
                </c:pt>
                <c:pt idx="1">
                  <c:v>19.96408656458566</c:v>
                </c:pt>
                <c:pt idx="2">
                  <c:v>23.323556757043562</c:v>
                </c:pt>
                <c:pt idx="3">
                  <c:v>23.591236434493347</c:v>
                </c:pt>
                <c:pt idx="4">
                  <c:v>24.423844079062462</c:v>
                </c:pt>
                <c:pt idx="5">
                  <c:v>19.587714715747452</c:v>
                </c:pt>
                <c:pt idx="6">
                  <c:v>26.538891101701022</c:v>
                </c:pt>
                <c:pt idx="7">
                  <c:v>32.959710136379172</c:v>
                </c:pt>
                <c:pt idx="9">
                  <c:v>14.144186241928679</c:v>
                </c:pt>
                <c:pt idx="10">
                  <c:v>-13.640510762068669</c:v>
                </c:pt>
                <c:pt idx="11">
                  <c:v>-100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A18-471E-9140-BA11B6127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669696"/>
        <c:axId val="230687872"/>
      </c:barChart>
      <c:catAx>
        <c:axId val="2306696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30687872"/>
        <c:crosses val="autoZero"/>
        <c:auto val="1"/>
        <c:lblAlgn val="ctr"/>
        <c:lblOffset val="100"/>
        <c:noMultiLvlLbl val="0"/>
      </c:catAx>
      <c:valAx>
        <c:axId val="2306878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306696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48730514201522"/>
          <c:y val="5.8435861403821877E-2"/>
          <c:w val="0.83280975492314413"/>
          <c:h val="0.7881992215052972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'Graf 2020,2019_bez val. aktual.'!$B$5:$B$16</c:f>
              <c:strCache>
                <c:ptCount val="12"/>
                <c:pt idx="0">
                  <c:v>SvF</c:v>
                </c:pt>
                <c:pt idx="1">
                  <c:v>SjF</c:v>
                </c:pt>
                <c:pt idx="2">
                  <c:v>FEI</c:v>
                </c:pt>
                <c:pt idx="3">
                  <c:v>FCHPT</c:v>
                </c:pt>
                <c:pt idx="4">
                  <c:v>FA</c:v>
                </c:pt>
                <c:pt idx="5">
                  <c:v>MTF</c:v>
                </c:pt>
                <c:pt idx="6">
                  <c:v>FIIT</c:v>
                </c:pt>
                <c:pt idx="7">
                  <c:v>UM</c:v>
                </c:pt>
                <c:pt idx="8">
                  <c:v>UVP_nc</c:v>
                </c:pt>
                <c:pt idx="9">
                  <c:v>R+CFS</c:v>
                </c:pt>
                <c:pt idx="10">
                  <c:v>Účel. STU</c:v>
                </c:pt>
                <c:pt idx="11">
                  <c:v>FO</c:v>
                </c:pt>
              </c:strCache>
            </c:strRef>
          </c:cat>
          <c:val>
            <c:numRef>
              <c:f>'Graf 2020,2019_bez val. aktual.'!$E$5:$E$16</c:f>
              <c:numCache>
                <c:formatCode>#,##0</c:formatCode>
                <c:ptCount val="12"/>
                <c:pt idx="0">
                  <c:v>400525.21846542694</c:v>
                </c:pt>
                <c:pt idx="1">
                  <c:v>157298.01760311797</c:v>
                </c:pt>
                <c:pt idx="2">
                  <c:v>735227.85521706659</c:v>
                </c:pt>
                <c:pt idx="3">
                  <c:v>647527.14883998688</c:v>
                </c:pt>
                <c:pt idx="4">
                  <c:v>262328.43136793887</c:v>
                </c:pt>
                <c:pt idx="5">
                  <c:v>258550.31569947768</c:v>
                </c:pt>
                <c:pt idx="6">
                  <c:v>367679.11901628645</c:v>
                </c:pt>
                <c:pt idx="7">
                  <c:v>26314.791237607715</c:v>
                </c:pt>
                <c:pt idx="8">
                  <c:v>10738.439469730787</c:v>
                </c:pt>
                <c:pt idx="9">
                  <c:v>160834.32708602445</c:v>
                </c:pt>
                <c:pt idx="10">
                  <c:v>42260.399999999907</c:v>
                </c:pt>
                <c:pt idx="11">
                  <c:v>-708500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36-470D-AA76-701B384DB2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749312"/>
        <c:axId val="230750848"/>
      </c:barChart>
      <c:catAx>
        <c:axId val="2307493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30750848"/>
        <c:crosses val="autoZero"/>
        <c:auto val="1"/>
        <c:lblAlgn val="ctr"/>
        <c:lblOffset val="100"/>
        <c:noMultiLvlLbl val="0"/>
      </c:catAx>
      <c:valAx>
        <c:axId val="230750848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307493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93085694788912"/>
          <c:y val="4.2814413837853213E-2"/>
          <c:w val="0.83035120037577248"/>
          <c:h val="0.8955568592244947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2020,2019_bez val. aktual.'!$E$48</c:f>
              <c:strCache>
                <c:ptCount val="1"/>
                <c:pt idx="0">
                  <c:v>20(BV)-19</c:v>
                </c:pt>
              </c:strCache>
            </c:strRef>
          </c:tx>
          <c:invertIfNegative val="0"/>
          <c:cat>
            <c:strRef>
              <c:f>'Graf 2020,2019_bez val. aktual.'!$B$49:$B$60</c:f>
              <c:strCache>
                <c:ptCount val="12"/>
                <c:pt idx="0">
                  <c:v>SvF</c:v>
                </c:pt>
                <c:pt idx="1">
                  <c:v>SjF</c:v>
                </c:pt>
                <c:pt idx="2">
                  <c:v>FEI</c:v>
                </c:pt>
                <c:pt idx="3">
                  <c:v>FCHPT</c:v>
                </c:pt>
                <c:pt idx="4">
                  <c:v>FA</c:v>
                </c:pt>
                <c:pt idx="5">
                  <c:v>MTF</c:v>
                </c:pt>
                <c:pt idx="6">
                  <c:v>FIIT</c:v>
                </c:pt>
                <c:pt idx="7">
                  <c:v>UM</c:v>
                </c:pt>
                <c:pt idx="8">
                  <c:v>UVP_nc</c:v>
                </c:pt>
                <c:pt idx="9">
                  <c:v>R+CFS</c:v>
                </c:pt>
                <c:pt idx="10">
                  <c:v>Účel. STU</c:v>
                </c:pt>
                <c:pt idx="11">
                  <c:v>Nerozd úč.</c:v>
                </c:pt>
              </c:strCache>
            </c:strRef>
          </c:cat>
          <c:val>
            <c:numRef>
              <c:f>'Graf 2020,2019_bez val. aktual.'!$E$49:$E$60</c:f>
              <c:numCache>
                <c:formatCode>#,##0</c:formatCode>
                <c:ptCount val="12"/>
                <c:pt idx="0">
                  <c:v>206779.24878568994</c:v>
                </c:pt>
                <c:pt idx="1">
                  <c:v>58468.99807066191</c:v>
                </c:pt>
                <c:pt idx="2">
                  <c:v>185167.44785024039</c:v>
                </c:pt>
                <c:pt idx="3">
                  <c:v>174440.90018752962</c:v>
                </c:pt>
                <c:pt idx="4">
                  <c:v>54397.225028799265</c:v>
                </c:pt>
                <c:pt idx="5">
                  <c:v>143706.77933110762</c:v>
                </c:pt>
                <c:pt idx="6">
                  <c:v>55091.786111253081</c:v>
                </c:pt>
                <c:pt idx="7">
                  <c:v>67453.901149538811</c:v>
                </c:pt>
                <c:pt idx="8">
                  <c:v>-11515.037757779384</c:v>
                </c:pt>
                <c:pt idx="9">
                  <c:v>-41666.248757038033</c:v>
                </c:pt>
                <c:pt idx="10">
                  <c:v>142075</c:v>
                </c:pt>
                <c:pt idx="11">
                  <c:v>-30356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D8-44C5-A225-F90AA3EEE8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0773504"/>
        <c:axId val="230775040"/>
      </c:barChart>
      <c:catAx>
        <c:axId val="2307735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30775040"/>
        <c:crosses val="autoZero"/>
        <c:auto val="1"/>
        <c:lblAlgn val="ctr"/>
        <c:lblOffset val="100"/>
        <c:noMultiLvlLbl val="0"/>
      </c:catAx>
      <c:valAx>
        <c:axId val="23077504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307735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469026050266111"/>
          <c:y val="3.5844462173505842E-2"/>
          <c:w val="0.82567506810592817"/>
          <c:h val="0.811330186549262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 2020,2019_bez val. aktual.'!$E$92</c:f>
              <c:strCache>
                <c:ptCount val="1"/>
                <c:pt idx="0">
                  <c:v>20(BV) - 2019</c:v>
                </c:pt>
              </c:strCache>
            </c:strRef>
          </c:tx>
          <c:invertIfNegative val="0"/>
          <c:cat>
            <c:strRef>
              <c:f>'Graf 2020,2019_bez val. aktual.'!$B$93:$B$107</c:f>
              <c:strCache>
                <c:ptCount val="15"/>
                <c:pt idx="0">
                  <c:v>SvF</c:v>
                </c:pt>
                <c:pt idx="1">
                  <c:v>SjF</c:v>
                </c:pt>
                <c:pt idx="2">
                  <c:v>FEI</c:v>
                </c:pt>
                <c:pt idx="3">
                  <c:v>FCHPT</c:v>
                </c:pt>
                <c:pt idx="4">
                  <c:v>FA</c:v>
                </c:pt>
                <c:pt idx="5">
                  <c:v>MTF</c:v>
                </c:pt>
                <c:pt idx="6">
                  <c:v>FIIT</c:v>
                </c:pt>
                <c:pt idx="7">
                  <c:v>UM</c:v>
                </c:pt>
                <c:pt idx="8">
                  <c:v>UVP_nc</c:v>
                </c:pt>
                <c:pt idx="9">
                  <c:v>R+CFS</c:v>
                </c:pt>
                <c:pt idx="10">
                  <c:v>Účel. STU</c:v>
                </c:pt>
                <c:pt idx="11">
                  <c:v>FO</c:v>
                </c:pt>
                <c:pt idx="12">
                  <c:v>REZERVA</c:v>
                </c:pt>
                <c:pt idx="13">
                  <c:v>Technik</c:v>
                </c:pt>
                <c:pt idx="14">
                  <c:v>Nerozd.</c:v>
                </c:pt>
              </c:strCache>
            </c:strRef>
          </c:cat>
          <c:val>
            <c:numRef>
              <c:f>'Graf 2020,2019_bez val. aktual.'!$E$93:$E$107</c:f>
              <c:numCache>
                <c:formatCode>#,##0</c:formatCode>
                <c:ptCount val="15"/>
                <c:pt idx="0">
                  <c:v>607304.46725111641</c:v>
                </c:pt>
                <c:pt idx="1">
                  <c:v>215767.01567377988</c:v>
                </c:pt>
                <c:pt idx="2">
                  <c:v>920395.30306730606</c:v>
                </c:pt>
                <c:pt idx="3">
                  <c:v>821968.04902751558</c:v>
                </c:pt>
                <c:pt idx="4">
                  <c:v>316725.65639673825</c:v>
                </c:pt>
                <c:pt idx="5">
                  <c:v>402257.0950305853</c:v>
                </c:pt>
                <c:pt idx="6">
                  <c:v>422770.9051275393</c:v>
                </c:pt>
                <c:pt idx="7">
                  <c:v>93768.692387146642</c:v>
                </c:pt>
                <c:pt idx="8">
                  <c:v>-776.59828804858262</c:v>
                </c:pt>
                <c:pt idx="9">
                  <c:v>119168.07832898665</c:v>
                </c:pt>
                <c:pt idx="10">
                  <c:v>184335.39999999944</c:v>
                </c:pt>
                <c:pt idx="11">
                  <c:v>-1417000</c:v>
                </c:pt>
                <c:pt idx="12">
                  <c:v>500000</c:v>
                </c:pt>
                <c:pt idx="13">
                  <c:v>0</c:v>
                </c:pt>
                <c:pt idx="14">
                  <c:v>-30356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6B-4F5F-AC3F-70C676EB8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377536"/>
        <c:axId val="229379072"/>
      </c:barChart>
      <c:catAx>
        <c:axId val="229377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229379072"/>
        <c:crosses val="autoZero"/>
        <c:auto val="1"/>
        <c:lblAlgn val="ctr"/>
        <c:lblOffset val="100"/>
        <c:noMultiLvlLbl val="0"/>
      </c:catAx>
      <c:valAx>
        <c:axId val="22937907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2293775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19</xdr:row>
      <xdr:rowOff>233098</xdr:rowOff>
    </xdr:from>
    <xdr:to>
      <xdr:col>6</xdr:col>
      <xdr:colOff>896937</xdr:colOff>
      <xdr:row>34</xdr:row>
      <xdr:rowOff>107156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369623</xdr:colOff>
      <xdr:row>65</xdr:row>
      <xdr:rowOff>38366</xdr:rowOff>
    </xdr:from>
    <xdr:to>
      <xdr:col>6</xdr:col>
      <xdr:colOff>702469</xdr:colOff>
      <xdr:row>79</xdr:row>
      <xdr:rowOff>71438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407195</xdr:colOff>
      <xdr:row>108</xdr:row>
      <xdr:rowOff>342900</xdr:rowOff>
    </xdr:from>
    <xdr:to>
      <xdr:col>6</xdr:col>
      <xdr:colOff>640557</xdr:colOff>
      <xdr:row>111</xdr:row>
      <xdr:rowOff>119063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472440</xdr:colOff>
      <xdr:row>20</xdr:row>
      <xdr:rowOff>9261</xdr:rowOff>
    </xdr:from>
    <xdr:to>
      <xdr:col>16</xdr:col>
      <xdr:colOff>183886</xdr:colOff>
      <xdr:row>34</xdr:row>
      <xdr:rowOff>129540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165364</xdr:colOff>
      <xdr:row>65</xdr:row>
      <xdr:rowOff>59532</xdr:rowOff>
    </xdr:from>
    <xdr:to>
      <xdr:col>15</xdr:col>
      <xdr:colOff>309563</xdr:colOff>
      <xdr:row>79</xdr:row>
      <xdr:rowOff>23813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226218</xdr:colOff>
      <xdr:row>108</xdr:row>
      <xdr:rowOff>333374</xdr:rowOff>
    </xdr:from>
    <xdr:to>
      <xdr:col>16</xdr:col>
      <xdr:colOff>190500</xdr:colOff>
      <xdr:row>111</xdr:row>
      <xdr:rowOff>130969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525779</xdr:colOff>
      <xdr:row>19</xdr:row>
      <xdr:rowOff>233098</xdr:rowOff>
    </xdr:from>
    <xdr:to>
      <xdr:col>6</xdr:col>
      <xdr:colOff>896936</xdr:colOff>
      <xdr:row>35</xdr:row>
      <xdr:rowOff>15240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369623</xdr:colOff>
      <xdr:row>65</xdr:row>
      <xdr:rowOff>38366</xdr:rowOff>
    </xdr:from>
    <xdr:to>
      <xdr:col>6</xdr:col>
      <xdr:colOff>702469</xdr:colOff>
      <xdr:row>79</xdr:row>
      <xdr:rowOff>71438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457199</xdr:colOff>
      <xdr:row>108</xdr:row>
      <xdr:rowOff>342900</xdr:rowOff>
    </xdr:from>
    <xdr:to>
      <xdr:col>6</xdr:col>
      <xdr:colOff>640556</xdr:colOff>
      <xdr:row>112</xdr:row>
      <xdr:rowOff>190500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396877</xdr:colOff>
      <xdr:row>20</xdr:row>
      <xdr:rowOff>9261</xdr:rowOff>
    </xdr:from>
    <xdr:to>
      <xdr:col>16</xdr:col>
      <xdr:colOff>183886</xdr:colOff>
      <xdr:row>34</xdr:row>
      <xdr:rowOff>166687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165364</xdr:colOff>
      <xdr:row>65</xdr:row>
      <xdr:rowOff>59532</xdr:rowOff>
    </xdr:from>
    <xdr:to>
      <xdr:col>15</xdr:col>
      <xdr:colOff>309563</xdr:colOff>
      <xdr:row>79</xdr:row>
      <xdr:rowOff>23813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243840</xdr:colOff>
      <xdr:row>108</xdr:row>
      <xdr:rowOff>333374</xdr:rowOff>
    </xdr:from>
    <xdr:to>
      <xdr:col>16</xdr:col>
      <xdr:colOff>190500</xdr:colOff>
      <xdr:row>112</xdr:row>
      <xdr:rowOff>198120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525779</xdr:colOff>
      <xdr:row>19</xdr:row>
      <xdr:rowOff>233098</xdr:rowOff>
    </xdr:from>
    <xdr:to>
      <xdr:col>6</xdr:col>
      <xdr:colOff>896936</xdr:colOff>
      <xdr:row>35</xdr:row>
      <xdr:rowOff>15240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369623</xdr:colOff>
      <xdr:row>65</xdr:row>
      <xdr:rowOff>38366</xdr:rowOff>
    </xdr:from>
    <xdr:to>
      <xdr:col>6</xdr:col>
      <xdr:colOff>702469</xdr:colOff>
      <xdr:row>79</xdr:row>
      <xdr:rowOff>71438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457199</xdr:colOff>
      <xdr:row>108</xdr:row>
      <xdr:rowOff>342900</xdr:rowOff>
    </xdr:from>
    <xdr:to>
      <xdr:col>6</xdr:col>
      <xdr:colOff>640556</xdr:colOff>
      <xdr:row>112</xdr:row>
      <xdr:rowOff>190500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396877</xdr:colOff>
      <xdr:row>20</xdr:row>
      <xdr:rowOff>9261</xdr:rowOff>
    </xdr:from>
    <xdr:to>
      <xdr:col>16</xdr:col>
      <xdr:colOff>183886</xdr:colOff>
      <xdr:row>34</xdr:row>
      <xdr:rowOff>166687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165364</xdr:colOff>
      <xdr:row>65</xdr:row>
      <xdr:rowOff>59532</xdr:rowOff>
    </xdr:from>
    <xdr:to>
      <xdr:col>15</xdr:col>
      <xdr:colOff>309563</xdr:colOff>
      <xdr:row>79</xdr:row>
      <xdr:rowOff>23813</xdr:rowOff>
    </xdr:to>
    <xdr:graphicFrame macro="">
      <xdr:nvGraphicFramePr>
        <xdr:cNvPr id="6" name="Graf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243840</xdr:colOff>
      <xdr:row>108</xdr:row>
      <xdr:rowOff>333374</xdr:rowOff>
    </xdr:from>
    <xdr:to>
      <xdr:col>16</xdr:col>
      <xdr:colOff>190500</xdr:colOff>
      <xdr:row>112</xdr:row>
      <xdr:rowOff>198120</xdr:rowOff>
    </xdr:to>
    <xdr:graphicFrame macro="">
      <xdr:nvGraphicFramePr>
        <xdr:cNvPr id="7" name="Graf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VYR9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idekova\Local%20Settings\Temporary%20Internet%20Files\Content.IE5\8PIJ8PAZ\r_2005_SR_V_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ktor/Documents/DOT_2019/Documents%20and%20Settings/zidekova/My%20Documents/HZnov&#233;/Dotacia/DOT%202009/Navrh_RD2009%20od%20Viesta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DOKUMENT\DATA.EXL\Roz2000\SR-2000\VYR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ktor/Documents/DOT_2020/Podklady/KK&#352;%202020%20po%20fakultach%20final-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tuskova/Desktop/Mat&#250;&#353;kov&#225;/ROZPO&#268;ET/Rozpo&#269;et%202020/Dot&#225;cia%202020/Rozpis%20M&#352;%20-%20n&#225;vrh/K&#243;pia%20-%2015525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portal.minedu.sk/Rozbory/Mesa&#269;n&#233;%20hl&#225;senia%202018/Msa&#269;n&#233;%20hl&#225;senie_2018_1303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ktor/Documents/DOT_2019/Documents%20and%20Settings/zidekova/Local%20Settings/Temporary%20Internet%20Files/Content.IE5/8PIJ8PAZ/datab&#225;za_&#353;tudentov_2005_PM_V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idekova\Local%20Settings\Temporary%20Internet%20Files\Content.IE5\8PIJ8PAZ\datab&#225;za_&#353;tudentov_2005_PM_V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idekova\Dokumenty\HZnov&#233;\Dotacia\DOT%202005\SD%202005%20vypo&#269;ty\DOT%202005%20pre%20AS%2021%2003%2005\SD%202005%20pre%20%20KR%2021%2002%2020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ktor/Documents/DOT_2019/Documents%20and%20Settings/zidekova/Dokumenty/HZnov&#233;/Dotacia/DOT%202005/SD%202005%20vypo&#269;ty/DOT%202005%20pre%20AS%2021%2003%2005/SD%202005%20pre%20%20KR%2021%2002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Dokumenty\DATA.EXL\Roz99\V99-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ktor/Documents/DOT_2019/Documents%20and%20Settings/zidekova/Dokumenty/HZnov&#233;/Dotacia/DOT%202004/SR2004/STU%20S2FIIIT%20Kopie%20-%20Meder%20%20igr_doc_20040130_1a_r_2004_SR_V_9_opraveny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idekova\Dokumenty\HZnov&#233;\Dotacia\DOT%202004\SR2004\STU%20S2FIIIT%20Kopie%20-%20Meder%20%20igr_doc_20040130_1a_r_2004_SR_V_9_opraveny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ktor/Documents/DOT_2019/Documents%20and%20Settings/zidekova/Dokumenty/HZnov&#233;/Dotacia/DOT%202005/SD%202005%20vypo&#269;ty/DOT%202005%20pre%20AS%2021%2003%2005/SD%202005_SR_V_17_19012005%20%20%20HZ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derly1\dokumenty_M1\r2002\r2002_DATABAZA_VS_a_metodika\r2002_rozpis_rozpo&#269;tu_pre_VS_SKK_VVZ_OK_V58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idekova\Dokumenty\HZnov&#233;\Dotacia\DOT%202005\SD%202005%20vypo&#269;ty\DOT%202005%20pre%20AS%2021%2003%2005\SD%202005_SR_V_17_19012005%20%20%20HZ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ktor/Documents/DOT_2019/Documents%20and%20Settings/zidekova/Dokumenty/HZnov&#233;/Dotacia/DOT%202004/SR2004/0STUmarec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idekova\Dokumenty\HZnov&#233;\Dotacia\DOT%202004\SR2004\0STUmarec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idekova\Local%20Settings\Temporary%20Internet%20Files\Content.IE5\CSWIM86G\Dokumenty\Rok%202003\RRDot\R2003_navrh%20rozpisu%20kv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ktor/Documents/DOT_2019/2005/r_2004_SR_V_2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2005\r_2004_SR_V_2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ktor/Documents/DOT_2019/M&#352;_Ostr&#253;%20rozpis/Rozpis_M&#352;_ostr&#253;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DOKUMENT\DATA.EXL\Roz2000\SR-2000\R2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DOKUMENT\DATA.EXL\Roz2000\SR-2000\Roz99\SR-99\Roz99\V99-3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DOKUMENT\DATA.EXL\Roz2000\SR-2000\Prie99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Dokumenty\DATA.EXL\RVS\Dokumenty\DATA.EXL\ROZ98\VYKVS97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ktor/Documents/DOT_2019/Documents%20and%20Settings/zidekova/Dokumenty/HZnov&#233;/Dotacia/DOT%202004/SR2004/R2003_navrh%20rozpisu%20kv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idekova\Dokumenty\HZnov&#233;\Dotacia\DOT%202004\SR2004\R2003_navrh%20rozpisu%20kv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ktor/Documents/DOT_2019/Moje%20dokumenty/Dokumenty/Rok%202002/SR/r2002_rozpis_rozpo&#269;tu_pre_VS_V55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idekova\Local%20Settings\Temporary%20Internet%20Files\Content.IE5\CSWIM86G\Dokumenty\Rok%202002\SR\r2002_rozpis_rozpo&#269;tu_pre_VS_V55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Moje%20dokumenty\Dokumenty\Rok%202002\SR\r2002_rozpis_rozpo&#269;tu_pre_VS_V5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idekova\Local%20Settings\Temporary%20Internet%20Files\Content.IE5\CSWIM86G\Dokumenty\Rok%202003\RRDot\R2003_rozpis_dot&#225;cii_VVS_FIN_20030320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ktor/Documents/DOT_2020/Ostr&#253;_rozpis_M&#352;/Rozpis_2020_M&#352;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idekova\Local%20Settings\Temporary%20Internet%20Files\Content.IE5\CSWIM86G\Dokumenty\Rok%202003\Rozpis%20%20z%20M&#352;\R2003_navrh%20rozpisu%20kv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865c3e374cad152/Dokumenty/dokumentz/Praca/Financovanie/2020/vstupy/CREPC/publ_20172018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ktor/Documents/DOT_2019/Pr&#237;prava/KK&#352;%202019%20po%20fakultach%20final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tuskova/Desktop/Mat&#250;&#353;kov&#225;/ROZPO&#268;ET/Rozpo&#269;et%202020/Dot&#225;cia%202020/Rozpis%20M&#352;%20-%20n&#225;vrh/T8%20TaS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ktor/Documents/DOT_2020/Kol&#233;gium_rektora_9.3/Pr&#237;loha_1_RD_2020_V1(KR_9.3.)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ktor/Documents/DOT_2020/Umeleck&#225;%20&#269;innos&#357;%20pre%20fakulty-%20podklad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tuskova/Desktop/Mat&#250;&#353;kov&#225;/ROZPO&#268;ET/Rozpo&#269;et%202020/Dot&#225;cia%202020/CUVTIS%202020%20%20vr%20koef.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tuskova/Desktop/Mat&#250;&#353;kov&#225;/ROZPO&#268;ET/Rozpo&#269;et%202020/Dot&#225;cia%202020/Rozpis%20M&#352;%20-%20n&#225;vrh/TaS%2007711-%20rozpis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tuskova/Desktop/Mat&#250;&#353;kov&#225;/ROZPO&#268;ET/Rozpo&#269;et%202020/Dot&#225;cia%202020/Rozpis%20M&#352;%20-%20n&#225;vrh/T14a%20-%20KA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tuskova/Desktop/Mat&#250;&#353;kov&#225;/ROZPO&#268;ET/Rozpo&#269;et%202020/Dot&#225;cia%202020/Rozpis%20M&#352;%20-%20n&#225;vrh/T14%20-%20granty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VYR98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TUSK~1/AppData/Local/Temp/Pocty_PhD_2019.xlsx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tuskova/Desktop/Mat&#250;&#353;kov&#225;/ROZPO&#268;ET/Rozpo&#269;et%202020/Dot&#225;cia%202020/Rozpis%20M&#352;%20-%20n&#225;vrh/Umeleck&#225;%20&#269;innos&#357;%20pre%20fakulty-%20podklad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tuskova/Desktop/Mat&#250;&#353;kov&#225;/ROZPO&#268;ET/Rozpo&#269;et%202020/Dot&#225;cia%202020/Rozpis%20M&#352;%20-%20n&#225;vrh/Valoriz&#225;cia%20VaV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tuskova/Desktop/Mat&#250;&#353;kov&#225;/ROZPO&#268;ET/Rozpo&#269;et%202020/Dot&#225;cia%202020/Rozpis%20M&#352;%20-%20n&#225;vrh/valoriz&#225;cia%20Dr&#352;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tuskova/Desktop/Mat&#250;&#353;kov&#225;/ROZPO&#268;ET/Rozpo&#269;et%202020/Dot&#225;cia%202020/Rozpis%20M&#352;%20-%20n&#225;vrh/T14%20-%20rozpis%20dot&#225;cie%20d&#318;a%20v&#253;konov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zidekova\Dokumenty\HZnov&#233;\Dotacia\VYR9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r2001_data_SO_ak0_verzia2_kvestor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thena11\zd_adr_sfr\St&#244;l-BV\2004\SR_2004\Arch&#237;v\r2004_navrh_rozpoctu%20G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aktor/Documents/DOT_2019/Documents%20and%20Settings/zidekova/Local%20Settings/Temporary%20Internet%20Files/Content.IE5/8PIJ8PAZ/r_2005_SR_V_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em-12-98"/>
      <sheetName val="Pr-3"/>
      <sheetName val="Pr-4"/>
      <sheetName val="Pr-5"/>
      <sheetName val="Pr-6"/>
      <sheetName val="vyk95"/>
      <sheetName val="Mz01-96"/>
      <sheetName val="VYRM97-12"/>
      <sheetName val="Mp-Uči (2)"/>
      <sheetName val="laroux"/>
      <sheetName val="Legenda"/>
      <sheetName val="VYRM98D2"/>
      <sheetName val="VYRM98D"/>
      <sheetName val="VYRM98-10u"/>
      <sheetName val="VYRM97-12 (M)"/>
      <sheetName val="VYRM97-D5"/>
      <sheetName val="VYRM97-Dk-11"/>
      <sheetName val="VYRM97-D"/>
      <sheetName val="VYRM97-Dk"/>
      <sheetName val="VYRM96"/>
      <sheetName val="VYR96"/>
      <sheetName val="SHV-01"/>
      <sheetName val="Mp-Uči"/>
      <sheetName val="Stavy"/>
      <sheetName val="Mzdy95"/>
      <sheetName val="Mzdy96"/>
    </sheetNames>
    <sheetDataSet>
      <sheetData sheetId="0"/>
      <sheetData sheetId="1"/>
      <sheetData sheetId="2"/>
      <sheetData sheetId="3"/>
      <sheetData sheetId="4"/>
      <sheetData sheetId="5" refreshError="1">
        <row r="49">
          <cell r="AA49">
            <v>157800</v>
          </cell>
        </row>
      </sheetData>
      <sheetData sheetId="6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-rozpisovy-list"/>
      <sheetName val="T2-KPN"/>
      <sheetName val="T3-vstupy"/>
      <sheetName val="T4-data_odbory"/>
      <sheetName val="T5-sumar_odbory"/>
      <sheetName val="T6-výkon"/>
      <sheetName val="T7-mzdy"/>
      <sheetName val="T8-TaS"/>
      <sheetName val="T9-šport-kultúra"/>
      <sheetName val="T10-prev_ŠD"/>
      <sheetName val="T11-sumár_ŠD"/>
      <sheetName val="T12-špecifiká"/>
      <sheetName val="T13-sumár-špec"/>
      <sheetName val="T14-VVZ-mzdy-TaS"/>
      <sheetName val="T15-soc-stipendia"/>
      <sheetName val="T16-KKŠ"/>
      <sheetName val="T17-Klinické"/>
      <sheetName val="T18-stavby"/>
    </sheetNames>
    <sheetDataSet>
      <sheetData sheetId="0" refreshError="1"/>
      <sheetData sheetId="1" refreshError="1"/>
      <sheetData sheetId="2" refreshError="1">
        <row r="52">
          <cell r="C52">
            <v>2</v>
          </cell>
        </row>
        <row r="53">
          <cell r="C53">
            <v>1.66</v>
          </cell>
        </row>
        <row r="54">
          <cell r="C54">
            <v>1.33</v>
          </cell>
        </row>
        <row r="55">
          <cell r="C55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sah"/>
      <sheetName val="T1-RD2009_eur-RD2008"/>
      <sheetName val="T2-KN"/>
      <sheetName val="T2a-KAP"/>
      <sheetName val="T3-vstupy"/>
      <sheetName val="T4-štruk_077"/>
      <sheetName val="T5a-abs"/>
      <sheetName val="T6a-abs,ext"/>
      <sheetName val="T5b-študent"/>
      <sheetName val="T6b-výkon"/>
      <sheetName val="T7-mzdy"/>
      <sheetName val="T8-TaS"/>
      <sheetName val="T9-kultúra-šport"/>
      <sheetName val="T9a_rozpis na TJ,ŠK"/>
      <sheetName val="T10-prev_ŠD"/>
      <sheetName val="T11-sumár_ŠD"/>
      <sheetName val="T12-špecifiká"/>
      <sheetName val="T13-sumár-špec"/>
      <sheetName val="T14-VVZ-mzdy-TaS"/>
      <sheetName val="T15-štipendiá-soc-Drš"/>
      <sheetName val="T16-KKŠ"/>
      <sheetName val="T17-Klinické"/>
      <sheetName val="T18-Mot_štip"/>
      <sheetName val="T19-počty studentov"/>
      <sheetName val="T19a-roky štúdia"/>
      <sheetName val="T20-Publik"/>
      <sheetName val="T21-info_syst"/>
      <sheetName val="T22-praxe"/>
      <sheetName val="T23-DPŠ"/>
      <sheetName val="T1-RD2009-SR2009_ZORO"/>
      <sheetName val="premenné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76">
          <cell r="B76">
            <v>16465214</v>
          </cell>
        </row>
        <row r="78">
          <cell r="B78">
            <v>16465214</v>
          </cell>
        </row>
        <row r="82">
          <cell r="B82">
            <v>3159680.6719999984</v>
          </cell>
        </row>
        <row r="86">
          <cell r="B86">
            <v>0.19500000000000001</v>
          </cell>
        </row>
        <row r="87">
          <cell r="B87">
            <v>0.19500000000000001</v>
          </cell>
        </row>
        <row r="88">
          <cell r="B88">
            <v>0.19500000000000001</v>
          </cell>
        </row>
        <row r="89">
          <cell r="B89">
            <v>0.19500000000000001</v>
          </cell>
        </row>
        <row r="90">
          <cell r="B90">
            <v>0.19500000000000001</v>
          </cell>
        </row>
        <row r="93">
          <cell r="B93">
            <v>2.4999999999999911E-2</v>
          </cell>
        </row>
        <row r="94">
          <cell r="B94">
            <v>0.14000000000000001</v>
          </cell>
        </row>
        <row r="95">
          <cell r="B95">
            <v>0.27500000000000002</v>
          </cell>
        </row>
        <row r="128">
          <cell r="B128">
            <v>30.126000000000001</v>
          </cell>
        </row>
        <row r="133">
          <cell r="B133">
            <v>2.4999999999999911E-2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Legenda"/>
      <sheetName val="VYRM98D2"/>
      <sheetName val="VYRM98D"/>
      <sheetName val="VYRM98-10u"/>
      <sheetName val="VYRM97-12"/>
      <sheetName val="VYRM97-12 (M)"/>
      <sheetName val="VYRM97-D5"/>
      <sheetName val="VYRM97-Dk-11"/>
      <sheetName val="VYRM97-D"/>
      <sheetName val="VYRM97-Dk"/>
      <sheetName val="VYRM96"/>
      <sheetName val="VYR96"/>
      <sheetName val="SHV-01"/>
      <sheetName val="Mp-Uči (2)"/>
      <sheetName val="Mp-Uči"/>
      <sheetName val="vyk95"/>
      <sheetName val="Stavy"/>
      <sheetName val="Mz01-96"/>
      <sheetName val="Mzdy95"/>
      <sheetName val="Mzdy96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3-vstupy"/>
      <sheetName val="T16-KKŠ"/>
    </sheetNames>
    <sheetDataSet>
      <sheetData sheetId="0">
        <row r="6">
          <cell r="C6">
            <v>495321226</v>
          </cell>
        </row>
        <row r="7">
          <cell r="C7">
            <v>166988807</v>
          </cell>
        </row>
        <row r="8">
          <cell r="C8">
            <v>7900000</v>
          </cell>
        </row>
        <row r="9">
          <cell r="C9">
            <v>0</v>
          </cell>
        </row>
        <row r="10">
          <cell r="C10">
            <v>900000</v>
          </cell>
        </row>
        <row r="12">
          <cell r="C12">
            <v>0.35199999999999998</v>
          </cell>
        </row>
        <row r="15">
          <cell r="C15">
            <v>278027269</v>
          </cell>
        </row>
        <row r="16">
          <cell r="C16">
            <v>166988807</v>
          </cell>
        </row>
        <row r="17">
          <cell r="C17">
            <v>151838807</v>
          </cell>
        </row>
        <row r="18">
          <cell r="C18">
            <v>11250000</v>
          </cell>
        </row>
        <row r="19">
          <cell r="C19">
            <v>3900000</v>
          </cell>
        </row>
        <row r="20">
          <cell r="C20">
            <v>2727302</v>
          </cell>
        </row>
        <row r="21">
          <cell r="C21">
            <v>47577848</v>
          </cell>
        </row>
        <row r="22">
          <cell r="C22">
            <v>13598164</v>
          </cell>
        </row>
        <row r="23">
          <cell r="C23">
            <v>9468500</v>
          </cell>
        </row>
        <row r="24">
          <cell r="C24">
            <v>24511184</v>
          </cell>
        </row>
        <row r="25">
          <cell r="C25">
            <v>7000000</v>
          </cell>
        </row>
        <row r="27">
          <cell r="C27">
            <v>160556479</v>
          </cell>
        </row>
        <row r="30">
          <cell r="C30" t="e">
            <v>#REF!</v>
          </cell>
        </row>
        <row r="31">
          <cell r="C31">
            <v>23592</v>
          </cell>
        </row>
        <row r="33">
          <cell r="C33" t="e">
            <v>#REF!</v>
          </cell>
        </row>
        <row r="35">
          <cell r="C35" t="e">
            <v>#REF!</v>
          </cell>
        </row>
        <row r="39">
          <cell r="C39">
            <v>2</v>
          </cell>
        </row>
        <row r="40">
          <cell r="C40">
            <v>1.66</v>
          </cell>
        </row>
        <row r="41">
          <cell r="C41">
            <v>1.33</v>
          </cell>
        </row>
        <row r="42">
          <cell r="C42">
            <v>1</v>
          </cell>
        </row>
        <row r="43">
          <cell r="C43">
            <v>53954909</v>
          </cell>
        </row>
        <row r="44">
          <cell r="C44">
            <v>125280</v>
          </cell>
        </row>
        <row r="46">
          <cell r="C46" t="e">
            <v>#REF!</v>
          </cell>
        </row>
        <row r="47">
          <cell r="C47">
            <v>1200000</v>
          </cell>
        </row>
        <row r="49">
          <cell r="C49">
            <v>1000000</v>
          </cell>
        </row>
        <row r="51">
          <cell r="C51">
            <v>5000000</v>
          </cell>
        </row>
        <row r="54">
          <cell r="C54" t="e">
            <v>#REF!</v>
          </cell>
        </row>
        <row r="55">
          <cell r="C55" t="e">
            <v>#REF!</v>
          </cell>
        </row>
        <row r="56">
          <cell r="C56" t="e">
            <v>#REF!</v>
          </cell>
        </row>
        <row r="57">
          <cell r="C57">
            <v>72427</v>
          </cell>
        </row>
        <row r="58">
          <cell r="C58" t="e">
            <v>#REF!</v>
          </cell>
        </row>
        <row r="59">
          <cell r="C59" t="e">
            <v>#REF!</v>
          </cell>
        </row>
        <row r="60">
          <cell r="C60" t="e">
            <v>#REF!</v>
          </cell>
        </row>
        <row r="62">
          <cell r="C62">
            <v>7000000</v>
          </cell>
        </row>
        <row r="63">
          <cell r="C63" t="e">
            <v>#REF!</v>
          </cell>
        </row>
        <row r="66">
          <cell r="C66">
            <v>149838807</v>
          </cell>
        </row>
        <row r="70">
          <cell r="C70" t="e">
            <v>#REF!</v>
          </cell>
        </row>
        <row r="71">
          <cell r="C71">
            <v>2000000</v>
          </cell>
        </row>
        <row r="73">
          <cell r="C73">
            <v>0.15</v>
          </cell>
        </row>
        <row r="75">
          <cell r="C75">
            <v>0.08</v>
          </cell>
        </row>
        <row r="76">
          <cell r="C76">
            <v>0.25</v>
          </cell>
        </row>
        <row r="77">
          <cell r="C77">
            <v>0.43</v>
          </cell>
        </row>
        <row r="78">
          <cell r="C78">
            <v>0.03</v>
          </cell>
        </row>
        <row r="79">
          <cell r="C79">
            <v>0.09</v>
          </cell>
        </row>
        <row r="80">
          <cell r="C80">
            <v>0.1</v>
          </cell>
        </row>
        <row r="81">
          <cell r="C81">
            <v>0.1</v>
          </cell>
        </row>
        <row r="82">
          <cell r="C82">
            <v>0.22500000000000001</v>
          </cell>
        </row>
        <row r="83">
          <cell r="C83">
            <v>0</v>
          </cell>
        </row>
        <row r="98">
          <cell r="C98">
            <v>18038656</v>
          </cell>
        </row>
        <row r="100">
          <cell r="C100">
            <v>1037285</v>
          </cell>
        </row>
        <row r="101">
          <cell r="C101" t="e">
            <v>#REF!</v>
          </cell>
        </row>
        <row r="133">
          <cell r="C133">
            <v>1037285</v>
          </cell>
        </row>
        <row r="134">
          <cell r="C134">
            <v>1037285</v>
          </cell>
        </row>
        <row r="135">
          <cell r="C135">
            <v>1037285</v>
          </cell>
        </row>
        <row r="136">
          <cell r="C136">
            <v>1037285</v>
          </cell>
        </row>
        <row r="137">
          <cell r="C137">
            <v>1037285</v>
          </cell>
        </row>
        <row r="139">
          <cell r="C139">
            <v>8780541</v>
          </cell>
        </row>
        <row r="140">
          <cell r="C140">
            <v>3036911</v>
          </cell>
        </row>
      </sheetData>
      <sheetData sheetId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sah"/>
      <sheetName val="T1-RD2020_RD_2019-DZ"/>
      <sheetName val="T1-RD2020_RD_2019 (%)"/>
      <sheetName val="T2-KO"/>
      <sheetName val="T2-KAP"/>
      <sheetName val="T2-odbory_predmety"/>
      <sheetName val="T3-vstupy"/>
      <sheetName val="T4-štruk_077"/>
      <sheetName val="T5a-abs"/>
      <sheetName val="T5b-studenti"/>
      <sheetName val="T6a-abs"/>
      <sheetName val="T6b-výkon"/>
      <sheetName val="T6c-výkon-fak"/>
      <sheetName val="T7-mzdy"/>
      <sheetName val="T7a-val-2020"/>
      <sheetName val="T7b-val-1,9,2019-2020"/>
      <sheetName val="T8-TaS"/>
      <sheetName val="T9-kultúra-šport"/>
      <sheetName val="T9a_rozpis na TJ,ŠK"/>
      <sheetName val="T10-prev_ŠD"/>
      <sheetName val="T11-sumár_ŠD"/>
      <sheetName val="T12-špecifiká"/>
      <sheetName val="T13-sumár-špec"/>
      <sheetName val="T14-VVZ"/>
      <sheetName val="T14a-KA"/>
      <sheetName val="T14b-podiely"/>
      <sheetName val="T14c-vstup_DG-ZG"/>
      <sheetName val="T14d-Drš"/>
      <sheetName val="T14e-tímy"/>
      <sheetName val="T14f-EIZ"/>
      <sheetName val="T15-štipendiá-soc"/>
      <sheetName val="T16-KKŠ"/>
      <sheetName val="T17-Klinické-Zahr_lek"/>
      <sheetName val="T18-Mot_štip"/>
      <sheetName val="T19-počty študentov"/>
      <sheetName val="T20-Publik"/>
      <sheetName val="T20a-KT-CRUČ"/>
      <sheetName val="T20b-CRUČ"/>
      <sheetName val="T21-Mobility"/>
      <sheetName val="T21a- mobility"/>
      <sheetName val="T21b-cudzinci"/>
      <sheetName val="T22-praxe"/>
      <sheetName val="T23-špecifické_potreby"/>
      <sheetName val="T24-rozvoj"/>
    </sheetNames>
    <sheetDataSet>
      <sheetData sheetId="0"/>
      <sheetData sheetId="1"/>
      <sheetData sheetId="2"/>
      <sheetData sheetId="3"/>
      <sheetData sheetId="4"/>
      <sheetData sheetId="5"/>
      <sheetData sheetId="6">
        <row r="43">
          <cell r="C43">
            <v>100000</v>
          </cell>
        </row>
        <row r="44">
          <cell r="C44">
            <v>2000000</v>
          </cell>
        </row>
        <row r="45">
          <cell r="C45">
            <v>1200000</v>
          </cell>
        </row>
        <row r="47">
          <cell r="C47">
            <v>1000000</v>
          </cell>
        </row>
        <row r="49">
          <cell r="C49">
            <v>5000000</v>
          </cell>
        </row>
        <row r="54">
          <cell r="C54">
            <v>5505155</v>
          </cell>
        </row>
        <row r="57">
          <cell r="C57">
            <v>10240964</v>
          </cell>
        </row>
        <row r="59">
          <cell r="C59">
            <v>28722895</v>
          </cell>
        </row>
        <row r="64">
          <cell r="C64">
            <v>163537938.13759312</v>
          </cell>
        </row>
        <row r="66">
          <cell r="C66">
            <v>152928100</v>
          </cell>
        </row>
        <row r="67">
          <cell r="C67">
            <v>1160000</v>
          </cell>
        </row>
        <row r="72">
          <cell r="C72">
            <v>0.92</v>
          </cell>
        </row>
        <row r="73">
          <cell r="C73">
            <v>0.08</v>
          </cell>
        </row>
        <row r="75">
          <cell r="C75">
            <v>0.41</v>
          </cell>
        </row>
        <row r="76">
          <cell r="C76">
            <v>0.03</v>
          </cell>
        </row>
        <row r="77">
          <cell r="C77">
            <v>0.09</v>
          </cell>
        </row>
        <row r="78">
          <cell r="C78">
            <v>0.12</v>
          </cell>
        </row>
        <row r="79">
          <cell r="C79">
            <v>0.1</v>
          </cell>
        </row>
        <row r="80">
          <cell r="C80">
            <v>0.22500000000000001</v>
          </cell>
        </row>
        <row r="81">
          <cell r="C81">
            <v>0</v>
          </cell>
        </row>
        <row r="82">
          <cell r="C82">
            <v>2.5000000000000105E-2</v>
          </cell>
        </row>
        <row r="126">
          <cell r="C126">
            <v>2</v>
          </cell>
        </row>
        <row r="134">
          <cell r="C134">
            <v>2020</v>
          </cell>
        </row>
        <row r="135">
          <cell r="C135">
            <v>2019</v>
          </cell>
        </row>
        <row r="136">
          <cell r="C136">
            <v>2018</v>
          </cell>
        </row>
        <row r="137">
          <cell r="C137">
            <v>2017</v>
          </cell>
        </row>
        <row r="138">
          <cell r="C138">
            <v>2016</v>
          </cell>
        </row>
      </sheetData>
      <sheetData sheetId="7"/>
      <sheetData sheetId="8"/>
      <sheetData sheetId="9"/>
      <sheetData sheetId="10"/>
      <sheetData sheetId="11">
        <row r="6">
          <cell r="J6">
            <v>3177.5</v>
          </cell>
        </row>
      </sheetData>
      <sheetData sheetId="12">
        <row r="54">
          <cell r="G54">
            <v>1017</v>
          </cell>
        </row>
      </sheetData>
      <sheetData sheetId="13">
        <row r="4">
          <cell r="E4">
            <v>20.681827827912748</v>
          </cell>
        </row>
        <row r="5">
          <cell r="E5">
            <v>6.6994320411283992</v>
          </cell>
        </row>
        <row r="6">
          <cell r="E6">
            <v>5.4967927694757082</v>
          </cell>
        </row>
        <row r="7">
          <cell r="E7">
            <v>3.2044525607059504</v>
          </cell>
        </row>
        <row r="8">
          <cell r="E8">
            <v>3.9922054434044263</v>
          </cell>
        </row>
        <row r="9">
          <cell r="E9">
            <v>5.0120486590528062</v>
          </cell>
        </row>
        <row r="10">
          <cell r="E10">
            <v>4.2798645073938006</v>
          </cell>
        </row>
        <row r="11">
          <cell r="E11">
            <v>2.7671233088030269</v>
          </cell>
        </row>
        <row r="12">
          <cell r="E12">
            <v>11.403694426793056</v>
          </cell>
        </row>
        <row r="13">
          <cell r="E13">
            <v>8.4257559150322319</v>
          </cell>
        </row>
        <row r="14">
          <cell r="E14">
            <v>6.7998304274103454</v>
          </cell>
        </row>
        <row r="15">
          <cell r="E15">
            <v>1.6325370558851509</v>
          </cell>
        </row>
        <row r="16">
          <cell r="E16">
            <v>4.7284241891662937</v>
          </cell>
        </row>
        <row r="17">
          <cell r="E17">
            <v>5.1106552113761063</v>
          </cell>
        </row>
        <row r="18">
          <cell r="E18">
            <v>2.1953143231324708</v>
          </cell>
        </row>
        <row r="19">
          <cell r="E19">
            <v>1.8601615689515385</v>
          </cell>
        </row>
        <row r="20">
          <cell r="E20">
            <v>1.2244039829269264</v>
          </cell>
        </row>
        <row r="21">
          <cell r="E21">
            <v>1.2236102492772798</v>
          </cell>
        </row>
        <row r="22">
          <cell r="E22">
            <v>2.2259093253279998</v>
          </cell>
        </row>
        <row r="23">
          <cell r="E23">
            <v>1.0359562068437189</v>
          </cell>
        </row>
      </sheetData>
      <sheetData sheetId="14">
        <row r="5">
          <cell r="O5">
            <v>630076</v>
          </cell>
          <cell r="Q5">
            <v>1118033</v>
          </cell>
        </row>
        <row r="6">
          <cell r="O6">
            <v>225969</v>
          </cell>
          <cell r="Q6">
            <v>410095</v>
          </cell>
        </row>
        <row r="7">
          <cell r="O7">
            <v>51648</v>
          </cell>
          <cell r="Q7">
            <v>146676</v>
          </cell>
        </row>
        <row r="8">
          <cell r="O8">
            <v>4995</v>
          </cell>
          <cell r="Q8">
            <v>55378</v>
          </cell>
        </row>
        <row r="9">
          <cell r="O9">
            <v>70158</v>
          </cell>
          <cell r="Q9">
            <v>83815</v>
          </cell>
        </row>
        <row r="10">
          <cell r="O10">
            <v>9370</v>
          </cell>
          <cell r="Q10">
            <v>214028</v>
          </cell>
        </row>
        <row r="11">
          <cell r="O11">
            <v>16639</v>
          </cell>
          <cell r="Q11">
            <v>109259</v>
          </cell>
        </row>
        <row r="12">
          <cell r="O12">
            <v>21906</v>
          </cell>
          <cell r="Q12">
            <v>22450</v>
          </cell>
        </row>
        <row r="13">
          <cell r="O13">
            <v>592507</v>
          </cell>
          <cell r="Q13">
            <v>610653</v>
          </cell>
        </row>
        <row r="14">
          <cell r="O14">
            <v>169529</v>
          </cell>
          <cell r="Q14">
            <v>227498</v>
          </cell>
        </row>
        <row r="15">
          <cell r="O15">
            <v>222249</v>
          </cell>
          <cell r="Q15">
            <v>390638</v>
          </cell>
        </row>
        <row r="16">
          <cell r="O16">
            <v>13377</v>
          </cell>
          <cell r="Q16">
            <v>55378</v>
          </cell>
        </row>
        <row r="17">
          <cell r="O17">
            <v>43239</v>
          </cell>
          <cell r="Q17">
            <v>139193</v>
          </cell>
        </row>
        <row r="18">
          <cell r="O18">
            <v>109816</v>
          </cell>
          <cell r="Q18">
            <v>164637</v>
          </cell>
        </row>
        <row r="19">
          <cell r="O19">
            <v>58204</v>
          </cell>
          <cell r="Q19">
            <v>109259</v>
          </cell>
        </row>
        <row r="20">
          <cell r="O20">
            <v>21292</v>
          </cell>
          <cell r="Q20">
            <v>61365</v>
          </cell>
        </row>
        <row r="21">
          <cell r="O21">
            <v>6070</v>
          </cell>
          <cell r="Q21">
            <v>37417</v>
          </cell>
        </row>
        <row r="22">
          <cell r="O22">
            <v>0</v>
          </cell>
          <cell r="Q22">
            <v>53881</v>
          </cell>
        </row>
        <row r="23">
          <cell r="O23">
            <v>1922</v>
          </cell>
          <cell r="Q23">
            <v>76332</v>
          </cell>
        </row>
        <row r="24">
          <cell r="O24">
            <v>5224</v>
          </cell>
          <cell r="Q24">
            <v>38914</v>
          </cell>
        </row>
        <row r="51">
          <cell r="K51">
            <v>9449838.1375931092</v>
          </cell>
        </row>
      </sheetData>
      <sheetData sheetId="15">
        <row r="5">
          <cell r="K5">
            <v>90419.869364640603</v>
          </cell>
          <cell r="L5">
            <v>503692.92934266524</v>
          </cell>
        </row>
        <row r="6">
          <cell r="K6">
            <v>32199.989090249241</v>
          </cell>
          <cell r="L6">
            <v>184754.33740296721</v>
          </cell>
        </row>
        <row r="7">
          <cell r="K7">
            <v>12691.395699999666</v>
          </cell>
          <cell r="L7">
            <v>66081.277610853635</v>
          </cell>
        </row>
        <row r="8">
          <cell r="K8">
            <v>239.19991895613722</v>
          </cell>
          <cell r="L8">
            <v>24948.091547280965</v>
          </cell>
        </row>
        <row r="9">
          <cell r="K9">
            <v>14572.795062558514</v>
          </cell>
          <cell r="L9">
            <v>37761.38720597943</v>
          </cell>
        </row>
        <row r="10">
          <cell r="K10">
            <v>3610.9987765493793</v>
          </cell>
          <cell r="L10">
            <v>96422.867330751353</v>
          </cell>
        </row>
        <row r="11">
          <cell r="K11">
            <v>4149.1985942006877</v>
          </cell>
          <cell r="L11">
            <v>49222.28332288743</v>
          </cell>
        </row>
        <row r="12">
          <cell r="K12">
            <v>3413.1988435664198</v>
          </cell>
          <cell r="L12">
            <v>10115.396572779726</v>
          </cell>
        </row>
        <row r="13">
          <cell r="E13">
            <v>48146</v>
          </cell>
          <cell r="K13">
            <v>110735.76248136714</v>
          </cell>
          <cell r="L13">
            <v>275109.80678942736</v>
          </cell>
        </row>
        <row r="14">
          <cell r="K14">
            <v>26121.091149854332</v>
          </cell>
          <cell r="L14">
            <v>102492.56527426334</v>
          </cell>
        </row>
        <row r="15">
          <cell r="K15">
            <v>50540.182876366918</v>
          </cell>
          <cell r="L15">
            <v>175989.04037275724</v>
          </cell>
        </row>
        <row r="16">
          <cell r="K16">
            <v>4961.0983191191153</v>
          </cell>
          <cell r="L16">
            <v>24948.091547280965</v>
          </cell>
        </row>
        <row r="17">
          <cell r="K17">
            <v>2858.8990313699865</v>
          </cell>
          <cell r="L17">
            <v>62709.478753260402</v>
          </cell>
        </row>
        <row r="18">
          <cell r="K18">
            <v>18100.993867161538</v>
          </cell>
          <cell r="L18">
            <v>74172.674869389128</v>
          </cell>
        </row>
        <row r="19">
          <cell r="K19">
            <v>11320.596164443341</v>
          </cell>
          <cell r="L19">
            <v>49222.28332288743</v>
          </cell>
        </row>
        <row r="20">
          <cell r="K20">
            <v>2516.1991474809051</v>
          </cell>
          <cell r="L20">
            <v>27645.990633199708</v>
          </cell>
        </row>
        <row r="21">
          <cell r="K21">
            <v>517.49982466471999</v>
          </cell>
          <cell r="L21">
            <v>16856.694288745479</v>
          </cell>
        </row>
        <row r="22">
          <cell r="K22">
            <v>0</v>
          </cell>
          <cell r="L22">
            <v>24274.191775606465</v>
          </cell>
        </row>
        <row r="23">
          <cell r="K23">
            <v>16.09999454512462</v>
          </cell>
          <cell r="L23">
            <v>34389.588348386191</v>
          </cell>
        </row>
        <row r="24">
          <cell r="K24">
            <v>2909.4990142260922</v>
          </cell>
          <cell r="L24">
            <v>17530.594060419979</v>
          </cell>
        </row>
      </sheetData>
      <sheetData sheetId="16">
        <row r="13">
          <cell r="E13">
            <v>156885</v>
          </cell>
        </row>
      </sheetData>
      <sheetData sheetId="17">
        <row r="12">
          <cell r="D12">
            <v>58942</v>
          </cell>
        </row>
      </sheetData>
      <sheetData sheetId="18">
        <row r="28">
          <cell r="I28">
            <v>13726</v>
          </cell>
        </row>
      </sheetData>
      <sheetData sheetId="19">
        <row r="43">
          <cell r="E43">
            <v>5147</v>
          </cell>
        </row>
      </sheetData>
      <sheetData sheetId="20">
        <row r="2">
          <cell r="I2" t="str">
            <v>v eur</v>
          </cell>
        </row>
      </sheetData>
      <sheetData sheetId="21">
        <row r="25">
          <cell r="N25">
            <v>44000</v>
          </cell>
        </row>
      </sheetData>
      <sheetData sheetId="22">
        <row r="5">
          <cell r="N5">
            <v>710125</v>
          </cell>
        </row>
      </sheetData>
      <sheetData sheetId="23">
        <row r="6">
          <cell r="AK6">
            <v>9.764977316810727</v>
          </cell>
        </row>
      </sheetData>
      <sheetData sheetId="24">
        <row r="3">
          <cell r="K3">
            <v>13387.319125</v>
          </cell>
        </row>
        <row r="4">
          <cell r="K4">
            <v>4079.9161250000002</v>
          </cell>
        </row>
        <row r="5">
          <cell r="K5">
            <v>2084.2192249999998</v>
          </cell>
        </row>
        <row r="6">
          <cell r="K6">
            <v>839.66784999999993</v>
          </cell>
        </row>
        <row r="7">
          <cell r="K7">
            <v>1062.4868000000001</v>
          </cell>
        </row>
        <row r="8">
          <cell r="K8">
            <v>2921.6107000000002</v>
          </cell>
        </row>
        <row r="9">
          <cell r="K9">
            <v>3019.6934499999998</v>
          </cell>
        </row>
        <row r="10">
          <cell r="K10">
            <v>1565.6356750000002</v>
          </cell>
        </row>
        <row r="11">
          <cell r="K11">
            <v>8058.2821250000015</v>
          </cell>
        </row>
        <row r="12">
          <cell r="K12">
            <v>4704.7078499999989</v>
          </cell>
        </row>
        <row r="13">
          <cell r="K13">
            <v>3660.2698249999999</v>
          </cell>
        </row>
        <row r="14">
          <cell r="K14">
            <v>556.94647500000008</v>
          </cell>
        </row>
        <row r="15">
          <cell r="K15">
            <v>2184.1335749999998</v>
          </cell>
        </row>
        <row r="16">
          <cell r="K16">
            <v>2799.0789500000001</v>
          </cell>
        </row>
        <row r="17">
          <cell r="K17">
            <v>1839.430425</v>
          </cell>
        </row>
        <row r="18">
          <cell r="K18">
            <v>815.40954999999985</v>
          </cell>
        </row>
        <row r="19">
          <cell r="K19">
            <v>504.8225000000001</v>
          </cell>
        </row>
        <row r="20">
          <cell r="K20">
            <v>402.80292499999996</v>
          </cell>
        </row>
        <row r="21">
          <cell r="K21">
            <v>1012.5891750000001</v>
          </cell>
        </row>
        <row r="22">
          <cell r="K22">
            <v>212.29917499999999</v>
          </cell>
        </row>
      </sheetData>
      <sheetData sheetId="25"/>
      <sheetData sheetId="26">
        <row r="1">
          <cell r="E1" t="str">
            <v>3,11,2019</v>
          </cell>
          <cell r="J1" t="str">
            <v>3,11,2019</v>
          </cell>
          <cell r="O1" t="str">
            <v>3,11,2019</v>
          </cell>
        </row>
        <row r="5">
          <cell r="E5">
            <v>18251735.904913194</v>
          </cell>
          <cell r="J5">
            <v>1028674.4999999999</v>
          </cell>
          <cell r="O5">
            <v>4458309.1149999993</v>
          </cell>
        </row>
        <row r="6">
          <cell r="E6">
            <v>5693870</v>
          </cell>
          <cell r="J6">
            <v>91180.4</v>
          </cell>
          <cell r="O6">
            <v>283715</v>
          </cell>
        </row>
        <row r="7">
          <cell r="E7">
            <v>2354378</v>
          </cell>
          <cell r="J7">
            <v>7720</v>
          </cell>
          <cell r="O7">
            <v>255300</v>
          </cell>
        </row>
        <row r="8">
          <cell r="E8">
            <v>956361</v>
          </cell>
          <cell r="J8">
            <v>0</v>
          </cell>
          <cell r="O8">
            <v>415459.2</v>
          </cell>
        </row>
        <row r="9">
          <cell r="E9">
            <v>2079032</v>
          </cell>
          <cell r="J9">
            <v>33665</v>
          </cell>
          <cell r="O9">
            <v>154409.22</v>
          </cell>
        </row>
        <row r="10">
          <cell r="E10">
            <v>1885539</v>
          </cell>
          <cell r="J10">
            <v>72112</v>
          </cell>
          <cell r="O10">
            <v>142837</v>
          </cell>
        </row>
        <row r="11">
          <cell r="E11">
            <v>1776036</v>
          </cell>
          <cell r="J11">
            <v>103894.20999999999</v>
          </cell>
          <cell r="O11">
            <v>449639.93999999994</v>
          </cell>
        </row>
        <row r="12">
          <cell r="E12">
            <v>1832542.2999999998</v>
          </cell>
          <cell r="J12">
            <v>208995.75</v>
          </cell>
          <cell r="O12">
            <v>342969.70999999996</v>
          </cell>
        </row>
        <row r="13">
          <cell r="E13">
            <v>13200300.67</v>
          </cell>
          <cell r="J13">
            <v>3332962.67</v>
          </cell>
          <cell r="O13">
            <v>2750429.7200000007</v>
          </cell>
        </row>
        <row r="14">
          <cell r="E14">
            <v>7508382.8600000003</v>
          </cell>
          <cell r="J14">
            <v>2042204.65</v>
          </cell>
          <cell r="O14">
            <v>1897392.19</v>
          </cell>
        </row>
        <row r="15">
          <cell r="E15">
            <v>6571366.2300000004</v>
          </cell>
          <cell r="J15">
            <v>3664001.0699999994</v>
          </cell>
          <cell r="O15">
            <v>2390835</v>
          </cell>
        </row>
        <row r="16">
          <cell r="E16">
            <v>458883</v>
          </cell>
          <cell r="J16">
            <v>89707</v>
          </cell>
          <cell r="O16">
            <v>5053351</v>
          </cell>
        </row>
        <row r="17">
          <cell r="E17">
            <v>1900209</v>
          </cell>
          <cell r="J17">
            <v>212541</v>
          </cell>
          <cell r="O17">
            <v>673485.14999999991</v>
          </cell>
        </row>
        <row r="18">
          <cell r="E18">
            <v>3417852</v>
          </cell>
          <cell r="J18">
            <v>444634.9</v>
          </cell>
          <cell r="O18">
            <v>490008.17</v>
          </cell>
        </row>
        <row r="19">
          <cell r="E19">
            <v>2784810</v>
          </cell>
          <cell r="J19">
            <v>7864</v>
          </cell>
          <cell r="O19">
            <v>239425.89</v>
          </cell>
        </row>
        <row r="20">
          <cell r="E20">
            <v>505443.92</v>
          </cell>
          <cell r="J20">
            <v>46000</v>
          </cell>
          <cell r="O20">
            <v>16464.419999999998</v>
          </cell>
        </row>
        <row r="21">
          <cell r="E21">
            <v>205142</v>
          </cell>
          <cell r="J21">
            <v>52052.5</v>
          </cell>
          <cell r="O21">
            <v>0</v>
          </cell>
        </row>
        <row r="22">
          <cell r="E22">
            <v>89406.45</v>
          </cell>
          <cell r="J22">
            <v>5950</v>
          </cell>
          <cell r="O22">
            <v>0</v>
          </cell>
        </row>
        <row r="23">
          <cell r="E23">
            <v>201465</v>
          </cell>
          <cell r="J23">
            <v>100834</v>
          </cell>
          <cell r="O23">
            <v>151673.69</v>
          </cell>
        </row>
        <row r="24">
          <cell r="E24">
            <v>80902</v>
          </cell>
          <cell r="J24">
            <v>0</v>
          </cell>
          <cell r="O24">
            <v>3042.16</v>
          </cell>
        </row>
      </sheetData>
      <sheetData sheetId="27">
        <row r="1">
          <cell r="A1" t="str">
            <v>4,11,2019</v>
          </cell>
        </row>
        <row r="3">
          <cell r="N3">
            <v>6375</v>
          </cell>
        </row>
        <row r="4">
          <cell r="N4">
            <v>2000</v>
          </cell>
        </row>
        <row r="5">
          <cell r="N5">
            <v>538</v>
          </cell>
        </row>
        <row r="6">
          <cell r="N6">
            <v>533</v>
          </cell>
        </row>
        <row r="7">
          <cell r="N7">
            <v>515</v>
          </cell>
        </row>
        <row r="8">
          <cell r="N8">
            <v>1372</v>
          </cell>
        </row>
        <row r="9">
          <cell r="N9">
            <v>899</v>
          </cell>
        </row>
        <row r="10">
          <cell r="N10">
            <v>339</v>
          </cell>
        </row>
        <row r="11">
          <cell r="N11">
            <v>3847</v>
          </cell>
        </row>
        <row r="12">
          <cell r="N12">
            <v>1763</v>
          </cell>
        </row>
        <row r="13">
          <cell r="N13">
            <v>1472</v>
          </cell>
        </row>
        <row r="14">
          <cell r="N14">
            <v>112</v>
          </cell>
        </row>
        <row r="15">
          <cell r="N15">
            <v>656</v>
          </cell>
        </row>
        <row r="16">
          <cell r="N16">
            <v>723</v>
          </cell>
        </row>
        <row r="17">
          <cell r="N17">
            <v>537</v>
          </cell>
        </row>
        <row r="18">
          <cell r="N18">
            <v>190</v>
          </cell>
        </row>
        <row r="19">
          <cell r="N19">
            <v>176</v>
          </cell>
        </row>
        <row r="20">
          <cell r="N20">
            <v>139</v>
          </cell>
        </row>
        <row r="21">
          <cell r="N21">
            <v>413</v>
          </cell>
        </row>
        <row r="22">
          <cell r="N22">
            <v>130</v>
          </cell>
        </row>
      </sheetData>
      <sheetData sheetId="28">
        <row r="3">
          <cell r="B3">
            <v>532000</v>
          </cell>
        </row>
        <row r="4">
          <cell r="B4">
            <v>140000</v>
          </cell>
        </row>
        <row r="5">
          <cell r="B5">
            <v>0</v>
          </cell>
        </row>
        <row r="6">
          <cell r="B6">
            <v>0</v>
          </cell>
        </row>
        <row r="7">
          <cell r="B7">
            <v>16000</v>
          </cell>
        </row>
        <row r="8">
          <cell r="B8">
            <v>40000</v>
          </cell>
        </row>
        <row r="9">
          <cell r="B9">
            <v>16000</v>
          </cell>
        </row>
        <row r="10">
          <cell r="B10">
            <v>0</v>
          </cell>
        </row>
        <row r="11">
          <cell r="B11">
            <v>152000</v>
          </cell>
        </row>
        <row r="12">
          <cell r="B12">
            <v>108000</v>
          </cell>
        </row>
        <row r="13">
          <cell r="B13">
            <v>0</v>
          </cell>
        </row>
        <row r="14">
          <cell r="B14">
            <v>0</v>
          </cell>
        </row>
        <row r="15">
          <cell r="B15">
            <v>0</v>
          </cell>
        </row>
        <row r="16">
          <cell r="B16">
            <v>36000</v>
          </cell>
        </row>
        <row r="17">
          <cell r="B17">
            <v>44000</v>
          </cell>
        </row>
        <row r="18">
          <cell r="B18">
            <v>40000</v>
          </cell>
        </row>
        <row r="19">
          <cell r="B19">
            <v>36000</v>
          </cell>
        </row>
        <row r="20">
          <cell r="B20">
            <v>0</v>
          </cell>
        </row>
        <row r="21">
          <cell r="B21">
            <v>0</v>
          </cell>
        </row>
        <row r="22">
          <cell r="B22">
            <v>0</v>
          </cell>
        </row>
      </sheetData>
      <sheetData sheetId="29"/>
      <sheetData sheetId="30"/>
      <sheetData sheetId="31"/>
      <sheetData sheetId="32"/>
      <sheetData sheetId="33"/>
      <sheetData sheetId="34"/>
      <sheetData sheetId="35">
        <row r="4">
          <cell r="C4">
            <v>21.87468632052795</v>
          </cell>
          <cell r="D4">
            <v>25.098731245880195</v>
          </cell>
          <cell r="L4">
            <v>1.7541077441911757</v>
          </cell>
        </row>
        <row r="5">
          <cell r="C5">
            <v>10.614105779142093</v>
          </cell>
          <cell r="D5">
            <v>13.634065121805468</v>
          </cell>
          <cell r="L5">
            <v>8.3835728226870243E-2</v>
          </cell>
        </row>
        <row r="6">
          <cell r="C6">
            <v>5.0713618182455118</v>
          </cell>
          <cell r="D6">
            <v>3.2708780156141657</v>
          </cell>
          <cell r="L6">
            <v>0.28318304849834941</v>
          </cell>
        </row>
        <row r="7">
          <cell r="C7">
            <v>2.5224626326755759</v>
          </cell>
          <cell r="D7">
            <v>2.1465896599953136</v>
          </cell>
          <cell r="L7">
            <v>0.36408659115669362</v>
          </cell>
        </row>
        <row r="8">
          <cell r="C8">
            <v>1.898369320574183</v>
          </cell>
          <cell r="D8">
            <v>1.8972119717755607</v>
          </cell>
          <cell r="L8">
            <v>0</v>
          </cell>
        </row>
        <row r="9">
          <cell r="C9">
            <v>4.0828938875641914</v>
          </cell>
          <cell r="D9">
            <v>3.4609517463518</v>
          </cell>
          <cell r="L9">
            <v>1.4710898892459829</v>
          </cell>
        </row>
        <row r="10">
          <cell r="C10">
            <v>4.3522566745204276</v>
          </cell>
          <cell r="D10">
            <v>3.3829934704817566</v>
          </cell>
          <cell r="L10">
            <v>0.73891076326855321</v>
          </cell>
        </row>
        <row r="11">
          <cell r="C11">
            <v>3.6419080016310357</v>
          </cell>
          <cell r="D11">
            <v>2.6945007679099646</v>
          </cell>
          <cell r="L11">
            <v>1.107292386807313</v>
          </cell>
        </row>
        <row r="12">
          <cell r="C12">
            <v>11.495553353485079</v>
          </cell>
        </row>
        <row r="13">
          <cell r="C13">
            <v>10.852640259797502</v>
          </cell>
          <cell r="D13">
            <v>11.861341689505954</v>
          </cell>
          <cell r="L13">
            <v>5.3415748397003071</v>
          </cell>
        </row>
        <row r="14">
          <cell r="C14">
            <v>5.9269798712056803</v>
          </cell>
          <cell r="D14">
            <v>5.5557410288629683</v>
          </cell>
          <cell r="L14">
            <v>0.14016672985320081</v>
          </cell>
        </row>
        <row r="15">
          <cell r="C15">
            <v>1.2428410432073822</v>
          </cell>
          <cell r="D15">
            <v>1.212891965269483</v>
          </cell>
          <cell r="L15">
            <v>0</v>
          </cell>
        </row>
        <row r="16">
          <cell r="C16">
            <v>3.5507837458389298</v>
          </cell>
          <cell r="D16">
            <v>2.1935223942587063</v>
          </cell>
          <cell r="L16">
            <v>0</v>
          </cell>
        </row>
        <row r="17">
          <cell r="C17">
            <v>4.1616748995858703</v>
          </cell>
          <cell r="D17">
            <v>3.8100837121732698</v>
          </cell>
          <cell r="L17">
            <v>4.3611098033288165E-2</v>
          </cell>
        </row>
        <row r="18">
          <cell r="C18">
            <v>4.7711040704680636</v>
          </cell>
          <cell r="D18">
            <v>5.2390780559381582</v>
          </cell>
          <cell r="L18">
            <v>0.24481684577777682</v>
          </cell>
        </row>
        <row r="19">
          <cell r="C19">
            <v>0.16860010575778789</v>
          </cell>
          <cell r="D19">
            <v>5.3331197567290073E-2</v>
          </cell>
          <cell r="L19">
            <v>43.792893538536767</v>
          </cell>
        </row>
        <row r="20">
          <cell r="C20">
            <v>0.18477048334719059</v>
          </cell>
          <cell r="D20">
            <v>5.4538486751983854E-2</v>
          </cell>
          <cell r="L20">
            <v>18.104883038834533</v>
          </cell>
        </row>
        <row r="21">
          <cell r="C21">
            <v>0.18921529271095383</v>
          </cell>
          <cell r="D21">
            <v>3.8595341975260093E-2</v>
          </cell>
          <cell r="L21">
            <v>20.200611050953132</v>
          </cell>
        </row>
        <row r="22">
          <cell r="C22">
            <v>2.1375884454488636</v>
          </cell>
          <cell r="D22">
            <v>1.348906060361788</v>
          </cell>
          <cell r="L22">
            <v>0.60163492059558898</v>
          </cell>
        </row>
        <row r="23">
          <cell r="C23">
            <v>1.2602039942657148</v>
          </cell>
          <cell r="D23">
            <v>0.93798263516911773</v>
          </cell>
          <cell r="L23">
            <v>0</v>
          </cell>
        </row>
        <row r="26">
          <cell r="L26">
            <v>0</v>
          </cell>
        </row>
        <row r="27">
          <cell r="C27" t="str">
            <v>10,11,2019</v>
          </cell>
        </row>
      </sheetData>
      <sheetData sheetId="36"/>
      <sheetData sheetId="37"/>
      <sheetData sheetId="38">
        <row r="4">
          <cell r="F4">
            <v>285807.1137252677</v>
          </cell>
        </row>
      </sheetData>
      <sheetData sheetId="39"/>
      <sheetData sheetId="40"/>
      <sheetData sheetId="41"/>
      <sheetData sheetId="42"/>
      <sheetData sheetId="43">
        <row r="11">
          <cell r="J11">
            <v>1295414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vodník "/>
      <sheetName val="Dat 2018"/>
      <sheetName val="MH_rozšírené_sum"/>
      <sheetName val="MH-jan"/>
    </sheetNames>
    <sheetDataSet>
      <sheetData sheetId="0">
        <row r="4">
          <cell r="G4" t="str">
            <v>január</v>
          </cell>
        </row>
      </sheetData>
      <sheetData sheetId="1">
        <row r="4">
          <cell r="A4" t="str">
            <v>január</v>
          </cell>
          <cell r="I4">
            <v>1699147</v>
          </cell>
          <cell r="K4" t="str">
            <v>310</v>
          </cell>
        </row>
        <row r="5">
          <cell r="A5" t="str">
            <v>január</v>
          </cell>
          <cell r="I5">
            <v>672</v>
          </cell>
          <cell r="K5" t="str">
            <v>290</v>
          </cell>
        </row>
        <row r="6">
          <cell r="A6" t="str">
            <v>január</v>
          </cell>
          <cell r="I6">
            <v>4600.58</v>
          </cell>
          <cell r="K6" t="str">
            <v>290</v>
          </cell>
        </row>
        <row r="7">
          <cell r="A7" t="str">
            <v>január</v>
          </cell>
          <cell r="I7">
            <v>2691.32</v>
          </cell>
          <cell r="K7" t="str">
            <v>290</v>
          </cell>
        </row>
        <row r="8">
          <cell r="A8" t="str">
            <v>január</v>
          </cell>
          <cell r="I8">
            <v>47.78</v>
          </cell>
          <cell r="K8" t="str">
            <v>290</v>
          </cell>
        </row>
        <row r="9">
          <cell r="A9" t="str">
            <v>január</v>
          </cell>
          <cell r="I9">
            <v>3.76</v>
          </cell>
          <cell r="K9" t="str">
            <v>240</v>
          </cell>
        </row>
        <row r="10">
          <cell r="A10" t="str">
            <v>január</v>
          </cell>
          <cell r="I10">
            <v>1830.67</v>
          </cell>
          <cell r="K10" t="str">
            <v>290</v>
          </cell>
        </row>
        <row r="11">
          <cell r="A11" t="str">
            <v>január</v>
          </cell>
          <cell r="I11">
            <v>12905</v>
          </cell>
          <cell r="K11" t="str">
            <v>330</v>
          </cell>
        </row>
        <row r="12">
          <cell r="A12" t="str">
            <v>január</v>
          </cell>
          <cell r="I12">
            <v>25863.08</v>
          </cell>
          <cell r="K12" t="str">
            <v>210</v>
          </cell>
        </row>
        <row r="13">
          <cell r="A13" t="str">
            <v>január</v>
          </cell>
          <cell r="I13">
            <v>133161.26</v>
          </cell>
          <cell r="K13" t="str">
            <v>220</v>
          </cell>
        </row>
        <row r="14">
          <cell r="A14" t="str">
            <v>január</v>
          </cell>
          <cell r="I14">
            <v>24566.73</v>
          </cell>
          <cell r="K14" t="str">
            <v>220</v>
          </cell>
        </row>
        <row r="15">
          <cell r="A15" t="str">
            <v>január</v>
          </cell>
          <cell r="I15">
            <v>3120</v>
          </cell>
          <cell r="K15" t="str">
            <v>220</v>
          </cell>
        </row>
        <row r="16">
          <cell r="A16" t="str">
            <v>január</v>
          </cell>
          <cell r="I16">
            <v>7.1</v>
          </cell>
          <cell r="K16" t="str">
            <v>240</v>
          </cell>
        </row>
        <row r="17">
          <cell r="A17" t="str">
            <v>január</v>
          </cell>
          <cell r="I17">
            <v>903014.35</v>
          </cell>
          <cell r="K17" t="str">
            <v>220</v>
          </cell>
        </row>
        <row r="18">
          <cell r="A18" t="str">
            <v>január</v>
          </cell>
          <cell r="I18">
            <v>13005.17</v>
          </cell>
          <cell r="K18" t="str">
            <v>220</v>
          </cell>
        </row>
        <row r="19">
          <cell r="A19" t="str">
            <v>január</v>
          </cell>
          <cell r="I19">
            <v>3150.57</v>
          </cell>
          <cell r="K19" t="str">
            <v>290</v>
          </cell>
        </row>
        <row r="20">
          <cell r="A20" t="str">
            <v>január</v>
          </cell>
          <cell r="I20">
            <v>6335.08</v>
          </cell>
          <cell r="K20" t="str">
            <v>290</v>
          </cell>
        </row>
        <row r="21">
          <cell r="A21" t="str">
            <v>január</v>
          </cell>
          <cell r="I21">
            <v>136.15</v>
          </cell>
          <cell r="K21" t="str">
            <v>290</v>
          </cell>
        </row>
        <row r="22">
          <cell r="A22" t="str">
            <v>január</v>
          </cell>
          <cell r="I22">
            <v>0</v>
          </cell>
          <cell r="K22" t="str">
            <v>330</v>
          </cell>
        </row>
        <row r="23">
          <cell r="A23" t="str">
            <v>január</v>
          </cell>
          <cell r="I23">
            <v>0.4</v>
          </cell>
          <cell r="K23" t="str">
            <v>240</v>
          </cell>
        </row>
        <row r="24">
          <cell r="A24" t="str">
            <v>január</v>
          </cell>
          <cell r="I24">
            <v>1000</v>
          </cell>
          <cell r="K24" t="str">
            <v>310</v>
          </cell>
        </row>
        <row r="25">
          <cell r="A25" t="str">
            <v>január</v>
          </cell>
          <cell r="I25">
            <v>1947479</v>
          </cell>
          <cell r="K25" t="str">
            <v>310</v>
          </cell>
        </row>
        <row r="26">
          <cell r="A26" t="str">
            <v>január</v>
          </cell>
          <cell r="I26">
            <v>4.62</v>
          </cell>
          <cell r="K26" t="str">
            <v>290</v>
          </cell>
        </row>
        <row r="27">
          <cell r="A27" t="str">
            <v>január</v>
          </cell>
          <cell r="I27">
            <v>3042.84</v>
          </cell>
          <cell r="K27" t="str">
            <v>330</v>
          </cell>
        </row>
        <row r="28">
          <cell r="A28" t="str">
            <v>január</v>
          </cell>
          <cell r="I28">
            <v>45734.98</v>
          </cell>
          <cell r="K28" t="str">
            <v>210</v>
          </cell>
        </row>
        <row r="29">
          <cell r="A29" t="str">
            <v>január</v>
          </cell>
          <cell r="I29">
            <v>1343.22</v>
          </cell>
          <cell r="K29" t="str">
            <v>220</v>
          </cell>
        </row>
        <row r="30">
          <cell r="A30" t="str">
            <v>január</v>
          </cell>
          <cell r="I30">
            <v>336</v>
          </cell>
          <cell r="K30" t="str">
            <v>220</v>
          </cell>
        </row>
        <row r="31">
          <cell r="A31" t="str">
            <v>január</v>
          </cell>
          <cell r="I31">
            <v>21.9</v>
          </cell>
          <cell r="K31" t="str">
            <v>290</v>
          </cell>
        </row>
        <row r="32">
          <cell r="A32" t="str">
            <v>január</v>
          </cell>
          <cell r="I32">
            <v>150</v>
          </cell>
          <cell r="K32" t="str">
            <v>220</v>
          </cell>
        </row>
        <row r="33">
          <cell r="A33" t="str">
            <v>január</v>
          </cell>
          <cell r="I33">
            <v>267662.81</v>
          </cell>
          <cell r="K33" t="str">
            <v>220</v>
          </cell>
        </row>
        <row r="34">
          <cell r="A34" t="str">
            <v>január</v>
          </cell>
          <cell r="I34">
            <v>9831.85</v>
          </cell>
          <cell r="K34" t="str">
            <v>290</v>
          </cell>
        </row>
        <row r="35">
          <cell r="A35" t="str">
            <v>január</v>
          </cell>
          <cell r="I35">
            <v>143.1</v>
          </cell>
          <cell r="K35" t="str">
            <v>290</v>
          </cell>
        </row>
        <row r="36">
          <cell r="A36" t="str">
            <v>január</v>
          </cell>
          <cell r="I36">
            <v>6315.85</v>
          </cell>
          <cell r="K36" t="str">
            <v>290</v>
          </cell>
        </row>
        <row r="37">
          <cell r="A37" t="str">
            <v>január</v>
          </cell>
          <cell r="I37">
            <v>0.15</v>
          </cell>
          <cell r="K37" t="str">
            <v>240</v>
          </cell>
        </row>
        <row r="38">
          <cell r="A38" t="str">
            <v>január</v>
          </cell>
          <cell r="I38">
            <v>1087.5</v>
          </cell>
          <cell r="K38" t="str">
            <v>310</v>
          </cell>
        </row>
        <row r="39">
          <cell r="A39" t="str">
            <v>január</v>
          </cell>
          <cell r="I39">
            <v>1986389</v>
          </cell>
          <cell r="K39" t="str">
            <v>310</v>
          </cell>
        </row>
        <row r="40">
          <cell r="A40" t="str">
            <v>január</v>
          </cell>
          <cell r="I40">
            <v>2.23</v>
          </cell>
          <cell r="K40" t="str">
            <v>240</v>
          </cell>
        </row>
        <row r="41">
          <cell r="A41" t="str">
            <v>január</v>
          </cell>
          <cell r="I41">
            <v>59011.54</v>
          </cell>
          <cell r="K41" t="str">
            <v>330</v>
          </cell>
        </row>
        <row r="42">
          <cell r="A42" t="str">
            <v>január</v>
          </cell>
          <cell r="I42">
            <v>40285.19</v>
          </cell>
          <cell r="K42" t="str">
            <v>210</v>
          </cell>
        </row>
        <row r="43">
          <cell r="A43" t="str">
            <v>január</v>
          </cell>
          <cell r="I43">
            <v>2.65</v>
          </cell>
          <cell r="K43" t="str">
            <v>240</v>
          </cell>
        </row>
        <row r="44">
          <cell r="A44" t="str">
            <v>január</v>
          </cell>
          <cell r="I44">
            <v>0</v>
          </cell>
          <cell r="K44" t="str">
            <v>230</v>
          </cell>
        </row>
        <row r="45">
          <cell r="A45" t="str">
            <v>január</v>
          </cell>
          <cell r="I45">
            <v>208</v>
          </cell>
          <cell r="K45" t="str">
            <v>210</v>
          </cell>
        </row>
        <row r="46">
          <cell r="A46" t="str">
            <v>január</v>
          </cell>
          <cell r="I46">
            <v>198961.19</v>
          </cell>
          <cell r="K46" t="str">
            <v>220</v>
          </cell>
        </row>
        <row r="47">
          <cell r="A47" t="str">
            <v>január</v>
          </cell>
          <cell r="I47">
            <v>2000</v>
          </cell>
          <cell r="K47" t="str">
            <v>230</v>
          </cell>
        </row>
        <row r="48">
          <cell r="A48" t="str">
            <v>január</v>
          </cell>
          <cell r="I48">
            <v>0.02</v>
          </cell>
          <cell r="K48" t="str">
            <v>240</v>
          </cell>
        </row>
        <row r="49">
          <cell r="A49" t="str">
            <v>január</v>
          </cell>
          <cell r="I49">
            <v>207.49</v>
          </cell>
          <cell r="K49" t="str">
            <v>290</v>
          </cell>
        </row>
        <row r="50">
          <cell r="A50" t="str">
            <v>január</v>
          </cell>
          <cell r="I50">
            <v>0.91</v>
          </cell>
          <cell r="K50" t="str">
            <v>240</v>
          </cell>
        </row>
        <row r="51">
          <cell r="A51" t="str">
            <v>január</v>
          </cell>
          <cell r="I51">
            <v>1400</v>
          </cell>
          <cell r="K51" t="str">
            <v>310</v>
          </cell>
        </row>
        <row r="52">
          <cell r="A52" t="str">
            <v>január</v>
          </cell>
          <cell r="I52">
            <v>3341075</v>
          </cell>
          <cell r="K52" t="str">
            <v>310</v>
          </cell>
        </row>
        <row r="53">
          <cell r="A53" t="str">
            <v>január</v>
          </cell>
          <cell r="I53">
            <v>1488</v>
          </cell>
          <cell r="K53" t="str">
            <v>290</v>
          </cell>
        </row>
        <row r="54">
          <cell r="A54" t="str">
            <v>január</v>
          </cell>
          <cell r="I54">
            <v>273.33</v>
          </cell>
          <cell r="K54" t="str">
            <v>290</v>
          </cell>
        </row>
        <row r="55">
          <cell r="A55" t="str">
            <v>január</v>
          </cell>
          <cell r="I55">
            <v>2616.89</v>
          </cell>
          <cell r="K55" t="str">
            <v>290</v>
          </cell>
        </row>
        <row r="56">
          <cell r="A56" t="str">
            <v>január</v>
          </cell>
          <cell r="I56">
            <v>500</v>
          </cell>
          <cell r="K56" t="str">
            <v>290</v>
          </cell>
        </row>
        <row r="57">
          <cell r="A57" t="str">
            <v>január</v>
          </cell>
          <cell r="I57">
            <v>0.01</v>
          </cell>
          <cell r="K57" t="str">
            <v>240</v>
          </cell>
        </row>
        <row r="58">
          <cell r="A58" t="str">
            <v>január</v>
          </cell>
          <cell r="I58">
            <v>8712.49</v>
          </cell>
          <cell r="K58" t="str">
            <v>310</v>
          </cell>
        </row>
        <row r="59">
          <cell r="A59" t="str">
            <v>január</v>
          </cell>
          <cell r="I59">
            <v>15.39</v>
          </cell>
          <cell r="K59" t="str">
            <v>240</v>
          </cell>
        </row>
        <row r="60">
          <cell r="A60" t="str">
            <v>január</v>
          </cell>
          <cell r="I60">
            <v>3481.26</v>
          </cell>
          <cell r="K60" t="str">
            <v>290</v>
          </cell>
        </row>
        <row r="61">
          <cell r="A61" t="str">
            <v>január</v>
          </cell>
          <cell r="I61">
            <v>2955</v>
          </cell>
          <cell r="K61" t="str">
            <v>330</v>
          </cell>
        </row>
        <row r="62">
          <cell r="A62" t="str">
            <v>január</v>
          </cell>
          <cell r="I62">
            <v>20030.419999999998</v>
          </cell>
          <cell r="K62" t="str">
            <v>330</v>
          </cell>
        </row>
        <row r="63">
          <cell r="A63" t="str">
            <v>január</v>
          </cell>
          <cell r="I63">
            <v>14023.3</v>
          </cell>
          <cell r="K63" t="str">
            <v>310</v>
          </cell>
        </row>
        <row r="64">
          <cell r="A64" t="str">
            <v>január</v>
          </cell>
          <cell r="I64">
            <v>154101.6</v>
          </cell>
          <cell r="K64" t="str">
            <v>320</v>
          </cell>
        </row>
        <row r="65">
          <cell r="A65" t="str">
            <v>január</v>
          </cell>
          <cell r="I65">
            <v>1649.8</v>
          </cell>
          <cell r="K65" t="str">
            <v>310</v>
          </cell>
        </row>
        <row r="66">
          <cell r="A66" t="str">
            <v>január</v>
          </cell>
          <cell r="I66">
            <v>18129.599999999999</v>
          </cell>
          <cell r="K66" t="str">
            <v>320</v>
          </cell>
        </row>
        <row r="67">
          <cell r="A67" t="str">
            <v>január</v>
          </cell>
          <cell r="I67">
            <v>32424.51</v>
          </cell>
          <cell r="K67" t="str">
            <v>210</v>
          </cell>
        </row>
        <row r="68">
          <cell r="A68" t="str">
            <v>január</v>
          </cell>
          <cell r="I68">
            <v>336734.28</v>
          </cell>
          <cell r="K68" t="str">
            <v>220</v>
          </cell>
        </row>
        <row r="69">
          <cell r="A69" t="str">
            <v>január</v>
          </cell>
          <cell r="I69">
            <v>66656.97</v>
          </cell>
          <cell r="K69" t="str">
            <v>220</v>
          </cell>
        </row>
        <row r="70">
          <cell r="A70" t="str">
            <v>január</v>
          </cell>
          <cell r="I70">
            <v>25.98</v>
          </cell>
          <cell r="K70" t="str">
            <v>240</v>
          </cell>
        </row>
        <row r="71">
          <cell r="A71" t="str">
            <v>január</v>
          </cell>
          <cell r="I71">
            <v>3791.37</v>
          </cell>
          <cell r="K71" t="str">
            <v>290</v>
          </cell>
        </row>
        <row r="72">
          <cell r="A72" t="str">
            <v>január</v>
          </cell>
          <cell r="I72">
            <v>135900.82</v>
          </cell>
          <cell r="K72" t="str">
            <v>290</v>
          </cell>
        </row>
        <row r="73">
          <cell r="A73" t="str">
            <v>január</v>
          </cell>
          <cell r="I73">
            <v>450</v>
          </cell>
          <cell r="K73" t="str">
            <v>230</v>
          </cell>
        </row>
        <row r="74">
          <cell r="A74" t="str">
            <v>január</v>
          </cell>
          <cell r="I74">
            <v>0</v>
          </cell>
          <cell r="K74" t="str">
            <v>210</v>
          </cell>
        </row>
        <row r="75">
          <cell r="A75" t="str">
            <v>január</v>
          </cell>
          <cell r="I75">
            <v>108899.02</v>
          </cell>
          <cell r="K75" t="str">
            <v>220</v>
          </cell>
        </row>
        <row r="76">
          <cell r="A76" t="str">
            <v>január</v>
          </cell>
          <cell r="I76">
            <v>33606.15</v>
          </cell>
          <cell r="K76" t="str">
            <v>220</v>
          </cell>
        </row>
        <row r="77">
          <cell r="A77" t="str">
            <v>január</v>
          </cell>
          <cell r="I77">
            <v>3.57</v>
          </cell>
          <cell r="K77" t="str">
            <v>240</v>
          </cell>
        </row>
        <row r="78">
          <cell r="A78" t="str">
            <v>január</v>
          </cell>
          <cell r="I78">
            <v>152104.66</v>
          </cell>
          <cell r="K78" t="str">
            <v>290</v>
          </cell>
        </row>
        <row r="79">
          <cell r="A79" t="str">
            <v>január</v>
          </cell>
          <cell r="I79">
            <v>10.55</v>
          </cell>
          <cell r="K79" t="str">
            <v>290</v>
          </cell>
        </row>
        <row r="80">
          <cell r="A80" t="str">
            <v>január</v>
          </cell>
          <cell r="I80">
            <v>37189.99</v>
          </cell>
          <cell r="K80" t="str">
            <v>290</v>
          </cell>
        </row>
        <row r="81">
          <cell r="A81" t="str">
            <v>január</v>
          </cell>
          <cell r="I81">
            <v>2.39</v>
          </cell>
          <cell r="K81" t="str">
            <v>240</v>
          </cell>
        </row>
        <row r="82">
          <cell r="A82" t="str">
            <v>január</v>
          </cell>
          <cell r="I82">
            <v>584</v>
          </cell>
          <cell r="K82" t="str">
            <v>290</v>
          </cell>
        </row>
        <row r="83">
          <cell r="A83" t="str">
            <v>január</v>
          </cell>
          <cell r="I83">
            <v>13260.23</v>
          </cell>
          <cell r="K83" t="str">
            <v>310</v>
          </cell>
        </row>
        <row r="84">
          <cell r="A84" t="str">
            <v>január</v>
          </cell>
          <cell r="I84">
            <v>507792</v>
          </cell>
          <cell r="K84" t="str">
            <v>310</v>
          </cell>
        </row>
        <row r="85">
          <cell r="A85" t="str">
            <v>január</v>
          </cell>
          <cell r="I85">
            <v>27.49</v>
          </cell>
          <cell r="K85" t="str">
            <v>240</v>
          </cell>
        </row>
        <row r="86">
          <cell r="A86" t="str">
            <v>január</v>
          </cell>
          <cell r="I86">
            <v>2458</v>
          </cell>
          <cell r="K86" t="str">
            <v>210</v>
          </cell>
        </row>
        <row r="87">
          <cell r="A87" t="str">
            <v>január</v>
          </cell>
          <cell r="I87">
            <v>2467.5100000000002</v>
          </cell>
          <cell r="K87" t="str">
            <v>210</v>
          </cell>
        </row>
        <row r="88">
          <cell r="A88" t="str">
            <v>január</v>
          </cell>
          <cell r="I88">
            <v>3347.73</v>
          </cell>
          <cell r="K88" t="str">
            <v>220</v>
          </cell>
        </row>
        <row r="89">
          <cell r="A89" t="str">
            <v>január</v>
          </cell>
          <cell r="I89">
            <v>1.89</v>
          </cell>
          <cell r="K89" t="str">
            <v>240</v>
          </cell>
        </row>
        <row r="90">
          <cell r="A90" t="str">
            <v>január</v>
          </cell>
          <cell r="I90">
            <v>19034</v>
          </cell>
          <cell r="K90" t="str">
            <v>220</v>
          </cell>
        </row>
        <row r="91">
          <cell r="A91" t="str">
            <v>január</v>
          </cell>
          <cell r="I91">
            <v>7110.9</v>
          </cell>
          <cell r="K91" t="str">
            <v>220</v>
          </cell>
        </row>
        <row r="92">
          <cell r="A92" t="str">
            <v>január</v>
          </cell>
          <cell r="I92">
            <v>2</v>
          </cell>
          <cell r="K92" t="str">
            <v>240</v>
          </cell>
        </row>
        <row r="93">
          <cell r="A93" t="str">
            <v>január</v>
          </cell>
          <cell r="I93">
            <v>0.32</v>
          </cell>
          <cell r="K93" t="str">
            <v>240</v>
          </cell>
        </row>
        <row r="94">
          <cell r="A94" t="str">
            <v>január</v>
          </cell>
          <cell r="I94">
            <v>300</v>
          </cell>
          <cell r="K94" t="str">
            <v>310</v>
          </cell>
        </row>
        <row r="95">
          <cell r="A95" t="str">
            <v>január</v>
          </cell>
          <cell r="I95">
            <v>978421</v>
          </cell>
          <cell r="K95" t="str">
            <v>310</v>
          </cell>
        </row>
        <row r="96">
          <cell r="A96" t="str">
            <v>január</v>
          </cell>
          <cell r="I96">
            <v>27003.51</v>
          </cell>
          <cell r="K96" t="str">
            <v>220</v>
          </cell>
        </row>
        <row r="97">
          <cell r="A97" t="str">
            <v>január</v>
          </cell>
          <cell r="I97">
            <v>597.38</v>
          </cell>
          <cell r="K97" t="str">
            <v>220</v>
          </cell>
        </row>
        <row r="98">
          <cell r="A98" t="str">
            <v>január</v>
          </cell>
          <cell r="I98">
            <v>1.52</v>
          </cell>
          <cell r="K98" t="str">
            <v>240</v>
          </cell>
        </row>
        <row r="99">
          <cell r="A99" t="str">
            <v>január</v>
          </cell>
          <cell r="I99">
            <v>46.7</v>
          </cell>
          <cell r="K99" t="str">
            <v>220</v>
          </cell>
        </row>
        <row r="100">
          <cell r="A100" t="str">
            <v>január</v>
          </cell>
          <cell r="I100">
            <v>44476.85</v>
          </cell>
          <cell r="K100" t="str">
            <v>220</v>
          </cell>
        </row>
        <row r="101">
          <cell r="A101" t="str">
            <v>január</v>
          </cell>
          <cell r="I101">
            <v>10044.56</v>
          </cell>
          <cell r="K101" t="str">
            <v>220</v>
          </cell>
        </row>
        <row r="102">
          <cell r="A102" t="str">
            <v>január</v>
          </cell>
          <cell r="I102">
            <v>0.94</v>
          </cell>
          <cell r="K102" t="str">
            <v>240</v>
          </cell>
        </row>
        <row r="103">
          <cell r="A103" t="str">
            <v>január</v>
          </cell>
          <cell r="I103">
            <v>3112.75</v>
          </cell>
          <cell r="K103" t="str">
            <v>310</v>
          </cell>
        </row>
        <row r="104">
          <cell r="A104" t="str">
            <v>január</v>
          </cell>
          <cell r="I104">
            <v>219.56</v>
          </cell>
          <cell r="K104" t="str">
            <v>290</v>
          </cell>
        </row>
        <row r="105">
          <cell r="A105" t="str">
            <v>január</v>
          </cell>
          <cell r="I105">
            <v>8867065</v>
          </cell>
          <cell r="K105" t="str">
            <v>310</v>
          </cell>
        </row>
        <row r="106">
          <cell r="A106" t="str">
            <v>január</v>
          </cell>
          <cell r="I106">
            <v>2843.48</v>
          </cell>
          <cell r="K106" t="str">
            <v>290</v>
          </cell>
        </row>
        <row r="107">
          <cell r="A107" t="str">
            <v>január</v>
          </cell>
          <cell r="I107">
            <v>0.03</v>
          </cell>
          <cell r="K107" t="str">
            <v>240</v>
          </cell>
        </row>
        <row r="108">
          <cell r="A108" t="str">
            <v>január</v>
          </cell>
          <cell r="I108">
            <v>192.17</v>
          </cell>
          <cell r="K108" t="str">
            <v>290</v>
          </cell>
        </row>
        <row r="109">
          <cell r="A109" t="str">
            <v>január</v>
          </cell>
          <cell r="I109">
            <v>3002.4</v>
          </cell>
          <cell r="K109" t="str">
            <v>290</v>
          </cell>
        </row>
        <row r="110">
          <cell r="A110" t="str">
            <v>január</v>
          </cell>
          <cell r="I110">
            <v>1276.28</v>
          </cell>
          <cell r="K110" t="str">
            <v>290</v>
          </cell>
        </row>
        <row r="111">
          <cell r="A111" t="str">
            <v>január</v>
          </cell>
          <cell r="I111">
            <v>9.4</v>
          </cell>
          <cell r="K111" t="str">
            <v>240</v>
          </cell>
        </row>
        <row r="112">
          <cell r="A112" t="str">
            <v>január</v>
          </cell>
          <cell r="I112">
            <v>40993.75</v>
          </cell>
          <cell r="K112" t="str">
            <v>330</v>
          </cell>
        </row>
        <row r="113">
          <cell r="A113" t="str">
            <v>január</v>
          </cell>
          <cell r="I113">
            <v>193566.44</v>
          </cell>
          <cell r="K113" t="str">
            <v>330</v>
          </cell>
        </row>
        <row r="114">
          <cell r="A114" t="str">
            <v>január</v>
          </cell>
          <cell r="I114">
            <v>146595.74</v>
          </cell>
          <cell r="K114" t="str">
            <v>210</v>
          </cell>
        </row>
        <row r="115">
          <cell r="A115" t="str">
            <v>január</v>
          </cell>
          <cell r="I115">
            <v>87.5</v>
          </cell>
          <cell r="K115" t="str">
            <v>210</v>
          </cell>
        </row>
        <row r="116">
          <cell r="A116" t="str">
            <v>január</v>
          </cell>
          <cell r="I116">
            <v>14493.97</v>
          </cell>
          <cell r="K116" t="str">
            <v>210</v>
          </cell>
        </row>
        <row r="117">
          <cell r="A117" t="str">
            <v>január</v>
          </cell>
          <cell r="I117">
            <v>16764.23</v>
          </cell>
          <cell r="K117" t="str">
            <v>220</v>
          </cell>
        </row>
        <row r="118">
          <cell r="A118" t="str">
            <v>január</v>
          </cell>
          <cell r="I118">
            <v>28.35</v>
          </cell>
          <cell r="K118" t="str">
            <v>220</v>
          </cell>
        </row>
        <row r="119">
          <cell r="A119" t="str">
            <v>január</v>
          </cell>
          <cell r="I119">
            <v>24014.240000000002</v>
          </cell>
          <cell r="K119" t="str">
            <v>220</v>
          </cell>
        </row>
        <row r="120">
          <cell r="A120" t="str">
            <v>január</v>
          </cell>
          <cell r="I120">
            <v>3666.73</v>
          </cell>
          <cell r="K120" t="str">
            <v>220</v>
          </cell>
        </row>
        <row r="121">
          <cell r="A121" t="str">
            <v>január</v>
          </cell>
          <cell r="I121">
            <v>2.56</v>
          </cell>
          <cell r="K121" t="str">
            <v>240</v>
          </cell>
        </row>
        <row r="122">
          <cell r="A122" t="str">
            <v>január</v>
          </cell>
          <cell r="I122">
            <v>29.94</v>
          </cell>
          <cell r="K122" t="str">
            <v>240</v>
          </cell>
        </row>
        <row r="123">
          <cell r="A123" t="str">
            <v>január</v>
          </cell>
          <cell r="I123">
            <v>109.94</v>
          </cell>
          <cell r="K123" t="str">
            <v>290</v>
          </cell>
        </row>
        <row r="124">
          <cell r="A124" t="str">
            <v>január</v>
          </cell>
          <cell r="I124">
            <v>4686.3500000000004</v>
          </cell>
          <cell r="K124" t="str">
            <v>290</v>
          </cell>
        </row>
        <row r="125">
          <cell r="A125" t="str">
            <v>január</v>
          </cell>
          <cell r="I125">
            <v>1410</v>
          </cell>
          <cell r="K125" t="str">
            <v>310</v>
          </cell>
        </row>
        <row r="126">
          <cell r="A126" t="str">
            <v>január</v>
          </cell>
          <cell r="I126">
            <v>119.4</v>
          </cell>
          <cell r="K126" t="str">
            <v>210</v>
          </cell>
        </row>
        <row r="127">
          <cell r="A127" t="str">
            <v>január</v>
          </cell>
          <cell r="I127">
            <v>24184.66</v>
          </cell>
          <cell r="K127" t="str">
            <v>220</v>
          </cell>
        </row>
        <row r="128">
          <cell r="A128" t="str">
            <v>január</v>
          </cell>
          <cell r="I128">
            <v>1590381.14</v>
          </cell>
          <cell r="K128" t="str">
            <v>220</v>
          </cell>
        </row>
        <row r="129">
          <cell r="A129" t="str">
            <v>január</v>
          </cell>
          <cell r="I129">
            <v>22579.3</v>
          </cell>
          <cell r="K129" t="str">
            <v>220</v>
          </cell>
        </row>
        <row r="130">
          <cell r="A130" t="str">
            <v>január</v>
          </cell>
          <cell r="I130">
            <v>2.82</v>
          </cell>
          <cell r="K130" t="str">
            <v>240</v>
          </cell>
        </row>
        <row r="131">
          <cell r="A131" t="str">
            <v>január</v>
          </cell>
          <cell r="I131">
            <v>115.38</v>
          </cell>
          <cell r="K131" t="str">
            <v>240</v>
          </cell>
        </row>
        <row r="132">
          <cell r="A132" t="str">
            <v>január</v>
          </cell>
          <cell r="I132">
            <v>293.83999999999997</v>
          </cell>
          <cell r="K132" t="str">
            <v>290</v>
          </cell>
        </row>
        <row r="133">
          <cell r="A133" t="str">
            <v>január</v>
          </cell>
          <cell r="I133">
            <v>25077.24</v>
          </cell>
          <cell r="K133" t="str">
            <v>290</v>
          </cell>
        </row>
        <row r="134">
          <cell r="A134" t="str">
            <v>január</v>
          </cell>
          <cell r="I134">
            <v>224918.03</v>
          </cell>
          <cell r="K134" t="str">
            <v>290</v>
          </cell>
        </row>
        <row r="135">
          <cell r="A135" t="str">
            <v>január</v>
          </cell>
          <cell r="I135">
            <v>3405</v>
          </cell>
          <cell r="K135" t="str">
            <v>220</v>
          </cell>
        </row>
        <row r="136">
          <cell r="A136" t="str">
            <v>január</v>
          </cell>
          <cell r="I136">
            <v>4.3099999999999996</v>
          </cell>
          <cell r="K136" t="str">
            <v>240</v>
          </cell>
        </row>
        <row r="137">
          <cell r="A137" t="str">
            <v>január</v>
          </cell>
          <cell r="I137">
            <v>25237.57</v>
          </cell>
          <cell r="K137" t="str">
            <v>290</v>
          </cell>
        </row>
        <row r="138">
          <cell r="A138" t="str">
            <v>január</v>
          </cell>
          <cell r="I138">
            <v>13196.46</v>
          </cell>
          <cell r="K138" t="str">
            <v>310</v>
          </cell>
        </row>
        <row r="139">
          <cell r="A139" t="str">
            <v>január</v>
          </cell>
          <cell r="I139">
            <v>1878779</v>
          </cell>
          <cell r="K139" t="str">
            <v>310</v>
          </cell>
        </row>
        <row r="140">
          <cell r="A140" t="str">
            <v>január</v>
          </cell>
          <cell r="I140">
            <v>7462.04</v>
          </cell>
          <cell r="K140" t="str">
            <v>290</v>
          </cell>
        </row>
        <row r="141">
          <cell r="A141" t="str">
            <v>január</v>
          </cell>
          <cell r="I141">
            <v>68.31</v>
          </cell>
          <cell r="K141" t="str">
            <v>290</v>
          </cell>
        </row>
        <row r="142">
          <cell r="A142" t="str">
            <v>január</v>
          </cell>
          <cell r="I142">
            <v>8878.65</v>
          </cell>
          <cell r="K142" t="str">
            <v>290</v>
          </cell>
        </row>
        <row r="143">
          <cell r="A143" t="str">
            <v>január</v>
          </cell>
          <cell r="I143">
            <v>1.81</v>
          </cell>
          <cell r="K143" t="str">
            <v>240</v>
          </cell>
        </row>
        <row r="144">
          <cell r="A144" t="str">
            <v>január</v>
          </cell>
          <cell r="I144">
            <v>11856</v>
          </cell>
          <cell r="K144" t="str">
            <v>330</v>
          </cell>
        </row>
        <row r="145">
          <cell r="A145" t="str">
            <v>január</v>
          </cell>
          <cell r="I145">
            <v>8022.37</v>
          </cell>
          <cell r="K145" t="str">
            <v>220</v>
          </cell>
        </row>
        <row r="146">
          <cell r="A146" t="str">
            <v>január</v>
          </cell>
          <cell r="I146">
            <v>15381.83</v>
          </cell>
          <cell r="K146" t="str">
            <v>220</v>
          </cell>
        </row>
        <row r="147">
          <cell r="A147" t="str">
            <v>január</v>
          </cell>
          <cell r="I147">
            <v>0.84</v>
          </cell>
          <cell r="K147" t="str">
            <v>240</v>
          </cell>
        </row>
        <row r="148">
          <cell r="A148" t="str">
            <v>január</v>
          </cell>
          <cell r="I148">
            <v>79.2</v>
          </cell>
          <cell r="K148" t="str">
            <v>290</v>
          </cell>
        </row>
        <row r="149">
          <cell r="A149" t="str">
            <v>január</v>
          </cell>
          <cell r="I149">
            <v>15348.18</v>
          </cell>
          <cell r="K149" t="str">
            <v>210</v>
          </cell>
        </row>
        <row r="150">
          <cell r="A150" t="str">
            <v>január</v>
          </cell>
          <cell r="I150">
            <v>493704.6</v>
          </cell>
          <cell r="K150" t="str">
            <v>220</v>
          </cell>
        </row>
        <row r="151">
          <cell r="A151" t="str">
            <v>január</v>
          </cell>
          <cell r="I151">
            <v>122.14</v>
          </cell>
          <cell r="K151" t="str">
            <v>240</v>
          </cell>
        </row>
        <row r="152">
          <cell r="A152" t="str">
            <v>január</v>
          </cell>
          <cell r="I152">
            <v>139.6</v>
          </cell>
          <cell r="K152" t="str">
            <v>290</v>
          </cell>
        </row>
        <row r="153">
          <cell r="A153" t="str">
            <v>január</v>
          </cell>
          <cell r="I153">
            <v>5381.71</v>
          </cell>
          <cell r="K153" t="str">
            <v>290</v>
          </cell>
        </row>
        <row r="154">
          <cell r="A154" t="str">
            <v>január</v>
          </cell>
          <cell r="I154">
            <v>20571.580000000002</v>
          </cell>
          <cell r="K154" t="str">
            <v>290</v>
          </cell>
        </row>
        <row r="155">
          <cell r="A155" t="str">
            <v>január</v>
          </cell>
          <cell r="I155">
            <v>0</v>
          </cell>
          <cell r="K155" t="str">
            <v>310</v>
          </cell>
        </row>
        <row r="156">
          <cell r="A156" t="str">
            <v>január</v>
          </cell>
          <cell r="I156">
            <v>1743778</v>
          </cell>
          <cell r="K156" t="str">
            <v>310</v>
          </cell>
        </row>
        <row r="157">
          <cell r="A157" t="str">
            <v>január</v>
          </cell>
          <cell r="I157">
            <v>6858.57</v>
          </cell>
          <cell r="K157" t="str">
            <v>290</v>
          </cell>
        </row>
        <row r="158">
          <cell r="A158" t="str">
            <v>január</v>
          </cell>
          <cell r="I158">
            <v>0.8</v>
          </cell>
          <cell r="K158" t="str">
            <v>240</v>
          </cell>
        </row>
        <row r="159">
          <cell r="A159" t="str">
            <v>január</v>
          </cell>
          <cell r="I159">
            <v>3968</v>
          </cell>
          <cell r="K159" t="str">
            <v>330</v>
          </cell>
        </row>
        <row r="160">
          <cell r="A160" t="str">
            <v>január</v>
          </cell>
          <cell r="I160">
            <v>0</v>
          </cell>
          <cell r="K160" t="str">
            <v>330</v>
          </cell>
        </row>
        <row r="161">
          <cell r="A161" t="str">
            <v>január</v>
          </cell>
          <cell r="I161">
            <v>30091.360000000001</v>
          </cell>
          <cell r="K161" t="str">
            <v>210</v>
          </cell>
        </row>
        <row r="162">
          <cell r="A162" t="str">
            <v>január</v>
          </cell>
          <cell r="I162">
            <v>303.8</v>
          </cell>
          <cell r="K162" t="str">
            <v>220</v>
          </cell>
        </row>
        <row r="163">
          <cell r="A163" t="str">
            <v>január</v>
          </cell>
          <cell r="I163">
            <v>2.91</v>
          </cell>
          <cell r="K163" t="str">
            <v>240</v>
          </cell>
        </row>
        <row r="164">
          <cell r="A164" t="str">
            <v>január</v>
          </cell>
          <cell r="I164">
            <v>18.5</v>
          </cell>
          <cell r="K164" t="str">
            <v>210</v>
          </cell>
        </row>
        <row r="165">
          <cell r="A165" t="str">
            <v>január</v>
          </cell>
          <cell r="I165">
            <v>4198.71</v>
          </cell>
          <cell r="K165" t="str">
            <v>210</v>
          </cell>
        </row>
        <row r="166">
          <cell r="A166" t="str">
            <v>január</v>
          </cell>
          <cell r="I166">
            <v>60298.32</v>
          </cell>
          <cell r="K166" t="str">
            <v>220</v>
          </cell>
        </row>
        <row r="167">
          <cell r="A167" t="str">
            <v>január</v>
          </cell>
          <cell r="I167">
            <v>17157.89</v>
          </cell>
          <cell r="K167" t="str">
            <v>220</v>
          </cell>
        </row>
        <row r="168">
          <cell r="A168" t="str">
            <v>január</v>
          </cell>
          <cell r="I168">
            <v>3.91</v>
          </cell>
          <cell r="K168" t="str">
            <v>240</v>
          </cell>
        </row>
        <row r="169">
          <cell r="A169" t="str">
            <v>január</v>
          </cell>
          <cell r="I169">
            <v>0</v>
          </cell>
          <cell r="K169" t="str">
            <v>290</v>
          </cell>
        </row>
        <row r="170">
          <cell r="A170" t="str">
            <v>január</v>
          </cell>
          <cell r="I170">
            <v>790.38</v>
          </cell>
          <cell r="K170" t="str">
            <v>290</v>
          </cell>
        </row>
        <row r="171">
          <cell r="A171" t="str">
            <v>január</v>
          </cell>
          <cell r="I171">
            <v>0.95</v>
          </cell>
          <cell r="K171" t="str">
            <v>240</v>
          </cell>
        </row>
        <row r="172">
          <cell r="A172" t="str">
            <v>január</v>
          </cell>
          <cell r="I172">
            <v>1839.7</v>
          </cell>
          <cell r="K172" t="str">
            <v>310</v>
          </cell>
        </row>
        <row r="173">
          <cell r="A173" t="str">
            <v>január</v>
          </cell>
          <cell r="I173">
            <v>2705507</v>
          </cell>
          <cell r="K173" t="str">
            <v>310</v>
          </cell>
        </row>
        <row r="174">
          <cell r="A174" t="str">
            <v>január</v>
          </cell>
          <cell r="I174">
            <v>13037.27</v>
          </cell>
          <cell r="K174" t="str">
            <v>290</v>
          </cell>
        </row>
        <row r="175">
          <cell r="A175" t="str">
            <v>január</v>
          </cell>
          <cell r="I175">
            <v>1535.57</v>
          </cell>
          <cell r="K175" t="str">
            <v>290</v>
          </cell>
        </row>
        <row r="176">
          <cell r="A176" t="str">
            <v>január</v>
          </cell>
          <cell r="I176">
            <v>371.78</v>
          </cell>
          <cell r="K176" t="str">
            <v>290</v>
          </cell>
        </row>
        <row r="177">
          <cell r="A177" t="str">
            <v>január</v>
          </cell>
          <cell r="I177">
            <v>23497.75</v>
          </cell>
          <cell r="K177" t="str">
            <v>290</v>
          </cell>
        </row>
        <row r="178">
          <cell r="A178" t="str">
            <v>január</v>
          </cell>
          <cell r="I178">
            <v>4.63</v>
          </cell>
          <cell r="K178" t="str">
            <v>240</v>
          </cell>
        </row>
        <row r="179">
          <cell r="A179" t="str">
            <v>január</v>
          </cell>
          <cell r="I179">
            <v>12500</v>
          </cell>
          <cell r="K179" t="str">
            <v>330</v>
          </cell>
        </row>
        <row r="180">
          <cell r="A180" t="str">
            <v>január</v>
          </cell>
          <cell r="I180">
            <v>56202.95</v>
          </cell>
          <cell r="K180" t="str">
            <v>210</v>
          </cell>
        </row>
        <row r="181">
          <cell r="A181" t="str">
            <v>január</v>
          </cell>
          <cell r="I181">
            <v>62577.94</v>
          </cell>
          <cell r="K181" t="str">
            <v>220</v>
          </cell>
        </row>
        <row r="182">
          <cell r="A182" t="str">
            <v>január</v>
          </cell>
          <cell r="I182">
            <v>1121.01</v>
          </cell>
          <cell r="K182" t="str">
            <v>290</v>
          </cell>
        </row>
        <row r="183">
          <cell r="A183" t="str">
            <v>január</v>
          </cell>
          <cell r="I183">
            <v>1681.83</v>
          </cell>
          <cell r="K183" t="str">
            <v>210</v>
          </cell>
        </row>
        <row r="184">
          <cell r="A184" t="str">
            <v>január</v>
          </cell>
          <cell r="I184">
            <v>222.22</v>
          </cell>
          <cell r="K184" t="str">
            <v>220</v>
          </cell>
        </row>
        <row r="185">
          <cell r="A185" t="str">
            <v>január</v>
          </cell>
          <cell r="I185">
            <v>1028474.88</v>
          </cell>
          <cell r="K185" t="str">
            <v>220</v>
          </cell>
        </row>
        <row r="186">
          <cell r="A186" t="str">
            <v>január</v>
          </cell>
          <cell r="I186">
            <v>24554.65</v>
          </cell>
          <cell r="K186" t="str">
            <v>220</v>
          </cell>
        </row>
        <row r="187">
          <cell r="A187" t="str">
            <v>január</v>
          </cell>
          <cell r="I187">
            <v>249.71</v>
          </cell>
          <cell r="K187" t="str">
            <v>290</v>
          </cell>
        </row>
        <row r="188">
          <cell r="A188" t="str">
            <v>január</v>
          </cell>
          <cell r="I188">
            <v>1325.75</v>
          </cell>
          <cell r="K188" t="str">
            <v>290</v>
          </cell>
        </row>
        <row r="189">
          <cell r="A189" t="str">
            <v>január</v>
          </cell>
          <cell r="I189">
            <v>1.23</v>
          </cell>
          <cell r="K189" t="str">
            <v>240</v>
          </cell>
        </row>
        <row r="190">
          <cell r="A190" t="str">
            <v>január</v>
          </cell>
          <cell r="I190">
            <v>746.52</v>
          </cell>
          <cell r="K190" t="str">
            <v>290</v>
          </cell>
        </row>
        <row r="191">
          <cell r="A191" t="str">
            <v>január</v>
          </cell>
          <cell r="I191">
            <v>63</v>
          </cell>
          <cell r="K191" t="str">
            <v>310</v>
          </cell>
        </row>
        <row r="192">
          <cell r="A192" t="str">
            <v>január</v>
          </cell>
          <cell r="I192">
            <v>979538</v>
          </cell>
          <cell r="K192" t="str">
            <v>310</v>
          </cell>
        </row>
        <row r="193">
          <cell r="A193" t="str">
            <v>január</v>
          </cell>
          <cell r="I193">
            <v>7.68</v>
          </cell>
          <cell r="K193" t="str">
            <v>290</v>
          </cell>
        </row>
        <row r="194">
          <cell r="A194" t="str">
            <v>január</v>
          </cell>
          <cell r="I194">
            <v>13669.95</v>
          </cell>
          <cell r="K194" t="str">
            <v>290</v>
          </cell>
        </row>
        <row r="195">
          <cell r="A195" t="str">
            <v>január</v>
          </cell>
          <cell r="I195">
            <v>177.92</v>
          </cell>
          <cell r="K195" t="str">
            <v>290</v>
          </cell>
        </row>
        <row r="196">
          <cell r="A196" t="str">
            <v>január</v>
          </cell>
          <cell r="I196">
            <v>3259.7</v>
          </cell>
          <cell r="K196" t="str">
            <v>290</v>
          </cell>
        </row>
        <row r="197">
          <cell r="A197" t="str">
            <v>január</v>
          </cell>
          <cell r="I197">
            <v>4951.9399999999996</v>
          </cell>
          <cell r="K197" t="str">
            <v>330</v>
          </cell>
        </row>
        <row r="198">
          <cell r="A198" t="str">
            <v>január</v>
          </cell>
          <cell r="I198">
            <v>12850.78</v>
          </cell>
          <cell r="K198" t="str">
            <v>210</v>
          </cell>
        </row>
        <row r="199">
          <cell r="A199" t="str">
            <v>január</v>
          </cell>
          <cell r="I199">
            <v>0.76</v>
          </cell>
          <cell r="K199" t="str">
            <v>240</v>
          </cell>
        </row>
        <row r="200">
          <cell r="A200" t="str">
            <v>január</v>
          </cell>
          <cell r="I200">
            <v>34.700000000000003</v>
          </cell>
          <cell r="K200" t="str">
            <v>290</v>
          </cell>
        </row>
        <row r="201">
          <cell r="A201" t="str">
            <v>január</v>
          </cell>
          <cell r="I201">
            <v>80228.25</v>
          </cell>
          <cell r="K201" t="str">
            <v>220</v>
          </cell>
        </row>
        <row r="202">
          <cell r="A202" t="str">
            <v>január</v>
          </cell>
          <cell r="I202">
            <v>80000</v>
          </cell>
          <cell r="K202" t="str">
            <v>290</v>
          </cell>
        </row>
        <row r="203">
          <cell r="A203" t="str">
            <v>január</v>
          </cell>
          <cell r="I203">
            <v>0</v>
          </cell>
          <cell r="K203" t="str">
            <v>290</v>
          </cell>
        </row>
        <row r="204">
          <cell r="A204" t="str">
            <v>január</v>
          </cell>
          <cell r="I204">
            <v>54863.23</v>
          </cell>
          <cell r="K204" t="str">
            <v>290</v>
          </cell>
        </row>
        <row r="205">
          <cell r="A205" t="str">
            <v>január</v>
          </cell>
          <cell r="I205">
            <v>682330</v>
          </cell>
          <cell r="K205" t="str">
            <v>310</v>
          </cell>
        </row>
        <row r="206">
          <cell r="A206" t="str">
            <v>január</v>
          </cell>
          <cell r="I206">
            <v>0.05</v>
          </cell>
          <cell r="K206" t="str">
            <v>240</v>
          </cell>
        </row>
        <row r="207">
          <cell r="A207" t="str">
            <v>január</v>
          </cell>
          <cell r="I207">
            <v>165.71</v>
          </cell>
          <cell r="K207" t="str">
            <v>290</v>
          </cell>
        </row>
        <row r="208">
          <cell r="A208" t="str">
            <v>január</v>
          </cell>
          <cell r="I208">
            <v>6925.24</v>
          </cell>
          <cell r="K208" t="str">
            <v>290</v>
          </cell>
        </row>
        <row r="209">
          <cell r="A209" t="str">
            <v>január</v>
          </cell>
          <cell r="I209">
            <v>0.05</v>
          </cell>
          <cell r="K209" t="str">
            <v>240</v>
          </cell>
        </row>
        <row r="210">
          <cell r="A210" t="str">
            <v>január</v>
          </cell>
          <cell r="I210">
            <v>2737</v>
          </cell>
          <cell r="K210" t="str">
            <v>210</v>
          </cell>
        </row>
        <row r="211">
          <cell r="A211" t="str">
            <v>január</v>
          </cell>
          <cell r="I211">
            <v>552.6</v>
          </cell>
          <cell r="K211" t="str">
            <v>210</v>
          </cell>
        </row>
        <row r="212">
          <cell r="A212" t="str">
            <v>január</v>
          </cell>
          <cell r="I212">
            <v>216</v>
          </cell>
          <cell r="K212" t="str">
            <v>220</v>
          </cell>
        </row>
        <row r="213">
          <cell r="A213" t="str">
            <v>január</v>
          </cell>
          <cell r="I213">
            <v>0.32</v>
          </cell>
          <cell r="K213" t="str">
            <v>240</v>
          </cell>
        </row>
        <row r="214">
          <cell r="A214" t="str">
            <v>január</v>
          </cell>
          <cell r="I214">
            <v>20643.91</v>
          </cell>
          <cell r="K214" t="str">
            <v>220</v>
          </cell>
        </row>
        <row r="215">
          <cell r="A215" t="str">
            <v>január</v>
          </cell>
          <cell r="I215">
            <v>11.96</v>
          </cell>
          <cell r="K215" t="str">
            <v>240</v>
          </cell>
        </row>
        <row r="216">
          <cell r="A216" t="str">
            <v>január</v>
          </cell>
          <cell r="I216">
            <v>2766.62</v>
          </cell>
          <cell r="K216" t="str">
            <v>290</v>
          </cell>
        </row>
        <row r="217">
          <cell r="A217" t="str">
            <v>január</v>
          </cell>
          <cell r="I217">
            <v>0.41</v>
          </cell>
          <cell r="K217" t="str">
            <v>240</v>
          </cell>
        </row>
        <row r="218">
          <cell r="A218" t="str">
            <v>január</v>
          </cell>
          <cell r="I218">
            <v>283.17</v>
          </cell>
          <cell r="K218" t="str">
            <v>290</v>
          </cell>
        </row>
        <row r="219">
          <cell r="A219" t="str">
            <v>január</v>
          </cell>
          <cell r="I219">
            <v>3000</v>
          </cell>
          <cell r="K219" t="str">
            <v>310</v>
          </cell>
        </row>
        <row r="220">
          <cell r="A220" t="str">
            <v>január</v>
          </cell>
          <cell r="I220">
            <v>407764</v>
          </cell>
          <cell r="K220" t="str">
            <v>310</v>
          </cell>
        </row>
        <row r="221">
          <cell r="A221" t="str">
            <v>január</v>
          </cell>
          <cell r="I221">
            <v>2436.2800000000002</v>
          </cell>
          <cell r="K221" t="str">
            <v>290</v>
          </cell>
        </row>
        <row r="222">
          <cell r="A222" t="str">
            <v>január</v>
          </cell>
          <cell r="I222">
            <v>2.93</v>
          </cell>
          <cell r="K222" t="str">
            <v>240</v>
          </cell>
        </row>
        <row r="223">
          <cell r="A223" t="str">
            <v>január</v>
          </cell>
          <cell r="I223">
            <v>60</v>
          </cell>
          <cell r="K223" t="str">
            <v>220</v>
          </cell>
        </row>
        <row r="224">
          <cell r="A224" t="str">
            <v>január</v>
          </cell>
          <cell r="I224">
            <v>0.52</v>
          </cell>
          <cell r="K224" t="str">
            <v>240</v>
          </cell>
        </row>
        <row r="225">
          <cell r="A225" t="str">
            <v>január</v>
          </cell>
          <cell r="I225">
            <v>47.53</v>
          </cell>
          <cell r="K225" t="str">
            <v>290</v>
          </cell>
        </row>
        <row r="226">
          <cell r="A226" t="str">
            <v>január</v>
          </cell>
          <cell r="I226">
            <v>0</v>
          </cell>
          <cell r="K226" t="str">
            <v>210</v>
          </cell>
        </row>
        <row r="227">
          <cell r="A227" t="str">
            <v>január</v>
          </cell>
          <cell r="I227">
            <v>1137.5</v>
          </cell>
          <cell r="K227" t="str">
            <v>210</v>
          </cell>
        </row>
        <row r="228">
          <cell r="A228" t="str">
            <v>január</v>
          </cell>
          <cell r="I228">
            <v>1197</v>
          </cell>
          <cell r="K228" t="str">
            <v>220</v>
          </cell>
        </row>
        <row r="229">
          <cell r="A229" t="str">
            <v>január</v>
          </cell>
          <cell r="I229">
            <v>0</v>
          </cell>
          <cell r="K229" t="str">
            <v>290</v>
          </cell>
        </row>
        <row r="230">
          <cell r="A230" t="str">
            <v>január</v>
          </cell>
          <cell r="I230">
            <v>0</v>
          </cell>
          <cell r="K230" t="str">
            <v>290</v>
          </cell>
        </row>
        <row r="231">
          <cell r="A231" t="str">
            <v>január</v>
          </cell>
          <cell r="I231">
            <v>0.13</v>
          </cell>
          <cell r="K231" t="str">
            <v>240</v>
          </cell>
        </row>
        <row r="232">
          <cell r="A232" t="str">
            <v>január</v>
          </cell>
          <cell r="I232">
            <v>2714477</v>
          </cell>
          <cell r="K232" t="str">
            <v>310</v>
          </cell>
        </row>
        <row r="233">
          <cell r="A233" t="str">
            <v>január</v>
          </cell>
          <cell r="I233">
            <v>10606.19</v>
          </cell>
          <cell r="K233" t="str">
            <v>290</v>
          </cell>
        </row>
        <row r="234">
          <cell r="A234" t="str">
            <v>január</v>
          </cell>
          <cell r="I234">
            <v>959.03</v>
          </cell>
          <cell r="K234" t="str">
            <v>290</v>
          </cell>
        </row>
        <row r="235">
          <cell r="A235" t="str">
            <v>január</v>
          </cell>
          <cell r="I235">
            <v>43283.55</v>
          </cell>
          <cell r="K235" t="str">
            <v>290</v>
          </cell>
        </row>
        <row r="236">
          <cell r="A236" t="str">
            <v>január</v>
          </cell>
          <cell r="I236">
            <v>101089.43</v>
          </cell>
          <cell r="K236" t="str">
            <v>290</v>
          </cell>
        </row>
        <row r="237">
          <cell r="A237" t="str">
            <v>január</v>
          </cell>
          <cell r="I237">
            <v>2.92</v>
          </cell>
          <cell r="K237" t="str">
            <v>240</v>
          </cell>
        </row>
        <row r="238">
          <cell r="A238" t="str">
            <v>január</v>
          </cell>
          <cell r="I238">
            <v>5</v>
          </cell>
          <cell r="K238" t="str">
            <v>290</v>
          </cell>
        </row>
        <row r="239">
          <cell r="A239" t="str">
            <v>január</v>
          </cell>
          <cell r="I239">
            <v>3495</v>
          </cell>
          <cell r="K239" t="str">
            <v>330</v>
          </cell>
        </row>
        <row r="240">
          <cell r="A240" t="str">
            <v>január</v>
          </cell>
          <cell r="I240">
            <v>93874.36</v>
          </cell>
          <cell r="K240" t="str">
            <v>320</v>
          </cell>
        </row>
        <row r="241">
          <cell r="A241" t="str">
            <v>január</v>
          </cell>
          <cell r="I241">
            <v>11044.05</v>
          </cell>
          <cell r="K241" t="str">
            <v>320</v>
          </cell>
        </row>
        <row r="242">
          <cell r="A242" t="str">
            <v>január</v>
          </cell>
          <cell r="I242">
            <v>322709.06</v>
          </cell>
          <cell r="K242" t="str">
            <v>220</v>
          </cell>
        </row>
        <row r="243">
          <cell r="A243" t="str">
            <v>január</v>
          </cell>
          <cell r="I243">
            <v>35.5</v>
          </cell>
          <cell r="K243" t="str">
            <v>240</v>
          </cell>
        </row>
        <row r="244">
          <cell r="A244" t="str">
            <v>január</v>
          </cell>
          <cell r="I244">
            <v>1271.73</v>
          </cell>
          <cell r="K244" t="str">
            <v>290</v>
          </cell>
        </row>
        <row r="245">
          <cell r="A245" t="str">
            <v>január</v>
          </cell>
          <cell r="I245">
            <v>15015</v>
          </cell>
          <cell r="K245" t="str">
            <v>290</v>
          </cell>
        </row>
        <row r="246">
          <cell r="A246" t="str">
            <v>január</v>
          </cell>
          <cell r="I246">
            <v>211316.76</v>
          </cell>
          <cell r="K246" t="str">
            <v>220</v>
          </cell>
        </row>
        <row r="247">
          <cell r="A247" t="str">
            <v>január</v>
          </cell>
          <cell r="I247">
            <v>27.34</v>
          </cell>
          <cell r="K247" t="str">
            <v>240</v>
          </cell>
        </row>
        <row r="248">
          <cell r="A248" t="str">
            <v>január</v>
          </cell>
          <cell r="I248">
            <v>6582.39</v>
          </cell>
          <cell r="K248" t="str">
            <v>290</v>
          </cell>
        </row>
        <row r="249">
          <cell r="A249" t="str">
            <v>január</v>
          </cell>
          <cell r="I249">
            <v>11738.61</v>
          </cell>
          <cell r="K249" t="str">
            <v>290</v>
          </cell>
        </row>
        <row r="250">
          <cell r="A250" t="str">
            <v>január</v>
          </cell>
          <cell r="I250">
            <v>43135.35</v>
          </cell>
          <cell r="K250" t="str">
            <v>290</v>
          </cell>
        </row>
        <row r="251">
          <cell r="A251" t="str">
            <v>január</v>
          </cell>
          <cell r="I251">
            <v>1.34</v>
          </cell>
          <cell r="K251" t="str">
            <v>240</v>
          </cell>
        </row>
        <row r="252">
          <cell r="A252" t="str">
            <v>január</v>
          </cell>
          <cell r="I252">
            <v>333</v>
          </cell>
          <cell r="K252" t="str">
            <v>310</v>
          </cell>
        </row>
        <row r="253">
          <cell r="A253" t="str">
            <v>január</v>
          </cell>
          <cell r="I253">
            <v>865997</v>
          </cell>
          <cell r="K253" t="str">
            <v>310</v>
          </cell>
        </row>
        <row r="254">
          <cell r="A254" t="str">
            <v>január</v>
          </cell>
          <cell r="I254">
            <v>2798.9</v>
          </cell>
          <cell r="K254" t="str">
            <v>290</v>
          </cell>
        </row>
        <row r="255">
          <cell r="A255" t="str">
            <v>január</v>
          </cell>
          <cell r="I255">
            <v>0</v>
          </cell>
          <cell r="K255" t="str">
            <v>290</v>
          </cell>
        </row>
        <row r="256">
          <cell r="A256" t="str">
            <v>január</v>
          </cell>
          <cell r="I256">
            <v>1.1000000000000001</v>
          </cell>
          <cell r="K256" t="str">
            <v>240</v>
          </cell>
        </row>
        <row r="257">
          <cell r="A257" t="str">
            <v>január</v>
          </cell>
          <cell r="I257">
            <v>7097.99</v>
          </cell>
          <cell r="K257" t="str">
            <v>330</v>
          </cell>
        </row>
        <row r="258">
          <cell r="A258" t="str">
            <v>január</v>
          </cell>
          <cell r="I258">
            <v>5350</v>
          </cell>
          <cell r="K258" t="str">
            <v>330</v>
          </cell>
        </row>
        <row r="259">
          <cell r="A259" t="str">
            <v>január</v>
          </cell>
          <cell r="I259">
            <v>4551.5</v>
          </cell>
          <cell r="K259" t="str">
            <v>210</v>
          </cell>
        </row>
        <row r="260">
          <cell r="A260" t="str">
            <v>január</v>
          </cell>
          <cell r="I260">
            <v>1129.33</v>
          </cell>
          <cell r="K260" t="str">
            <v>220</v>
          </cell>
        </row>
        <row r="261">
          <cell r="A261" t="str">
            <v>január</v>
          </cell>
          <cell r="I261">
            <v>683.67</v>
          </cell>
          <cell r="K261" t="str">
            <v>220</v>
          </cell>
        </row>
        <row r="262">
          <cell r="A262" t="str">
            <v>január</v>
          </cell>
          <cell r="I262">
            <v>0.56999999999999995</v>
          </cell>
          <cell r="K262" t="str">
            <v>240</v>
          </cell>
        </row>
        <row r="263">
          <cell r="A263" t="str">
            <v>január</v>
          </cell>
          <cell r="I263">
            <v>12.5</v>
          </cell>
          <cell r="K263" t="str">
            <v>210</v>
          </cell>
        </row>
        <row r="264">
          <cell r="A264" t="str">
            <v>január</v>
          </cell>
          <cell r="I264">
            <v>30</v>
          </cell>
          <cell r="K264" t="str">
            <v>220</v>
          </cell>
        </row>
        <row r="265">
          <cell r="A265" t="str">
            <v>január</v>
          </cell>
          <cell r="I265">
            <v>130625.34</v>
          </cell>
          <cell r="K265" t="str">
            <v>220</v>
          </cell>
        </row>
        <row r="266">
          <cell r="A266" t="str">
            <v>január</v>
          </cell>
          <cell r="I266">
            <v>4424.99</v>
          </cell>
          <cell r="K266" t="str">
            <v>220</v>
          </cell>
        </row>
        <row r="267">
          <cell r="A267" t="str">
            <v>január</v>
          </cell>
          <cell r="I267">
            <v>15.06</v>
          </cell>
          <cell r="K267" t="str">
            <v>240</v>
          </cell>
        </row>
        <row r="268">
          <cell r="A268" t="str">
            <v>január</v>
          </cell>
          <cell r="I268">
            <v>621.70000000000005</v>
          </cell>
          <cell r="K268" t="str">
            <v>290</v>
          </cell>
        </row>
        <row r="269">
          <cell r="A269" t="str">
            <v>január</v>
          </cell>
          <cell r="I269">
            <v>0</v>
          </cell>
          <cell r="K269" t="str">
            <v>290</v>
          </cell>
        </row>
        <row r="270">
          <cell r="A270" t="str">
            <v>január</v>
          </cell>
          <cell r="I270">
            <v>2.64</v>
          </cell>
          <cell r="K270" t="str">
            <v>240</v>
          </cell>
        </row>
        <row r="271">
          <cell r="A271" t="str">
            <v>január</v>
          </cell>
          <cell r="I271">
            <v>10000</v>
          </cell>
          <cell r="K271" t="str">
            <v>310</v>
          </cell>
        </row>
        <row r="272">
          <cell r="A272" t="str">
            <v>január</v>
          </cell>
          <cell r="I272">
            <v>348742</v>
          </cell>
          <cell r="K272" t="str">
            <v>310</v>
          </cell>
        </row>
        <row r="273">
          <cell r="A273" t="str">
            <v>január</v>
          </cell>
          <cell r="I273">
            <v>50</v>
          </cell>
          <cell r="K273" t="str">
            <v>290</v>
          </cell>
        </row>
        <row r="274">
          <cell r="A274" t="str">
            <v>január</v>
          </cell>
          <cell r="I274">
            <v>714.04</v>
          </cell>
          <cell r="K274" t="str">
            <v>290</v>
          </cell>
        </row>
        <row r="275">
          <cell r="A275" t="str">
            <v>január</v>
          </cell>
          <cell r="I275">
            <v>0.28000000000000003</v>
          </cell>
          <cell r="K275" t="str">
            <v>240</v>
          </cell>
        </row>
        <row r="276">
          <cell r="A276" t="str">
            <v>január</v>
          </cell>
          <cell r="I276">
            <v>9168.25</v>
          </cell>
          <cell r="K276" t="str">
            <v>220</v>
          </cell>
        </row>
        <row r="277">
          <cell r="A277" t="str">
            <v>január</v>
          </cell>
          <cell r="I277">
            <v>0.27</v>
          </cell>
          <cell r="K277" t="str">
            <v>240</v>
          </cell>
        </row>
        <row r="278">
          <cell r="A278" t="str">
            <v>január</v>
          </cell>
          <cell r="I278">
            <v>35618.9</v>
          </cell>
          <cell r="K278" t="str">
            <v>220</v>
          </cell>
        </row>
        <row r="279">
          <cell r="A279" t="str">
            <v>január</v>
          </cell>
          <cell r="I279">
            <v>0</v>
          </cell>
          <cell r="K279" t="str">
            <v>290</v>
          </cell>
        </row>
        <row r="280">
          <cell r="A280" t="str">
            <v>január</v>
          </cell>
          <cell r="I280">
            <v>0.04</v>
          </cell>
          <cell r="K280" t="str">
            <v>240</v>
          </cell>
        </row>
        <row r="281">
          <cell r="A281" t="str">
            <v>január</v>
          </cell>
          <cell r="I281">
            <v>10000</v>
          </cell>
          <cell r="K281" t="str">
            <v>290</v>
          </cell>
        </row>
        <row r="282">
          <cell r="A282" t="str">
            <v>január</v>
          </cell>
          <cell r="I282">
            <v>999309</v>
          </cell>
          <cell r="K282" t="str">
            <v>310</v>
          </cell>
        </row>
        <row r="283">
          <cell r="A283" t="str">
            <v>január</v>
          </cell>
          <cell r="I283">
            <v>197981.09</v>
          </cell>
          <cell r="K283" t="str">
            <v>320</v>
          </cell>
        </row>
        <row r="284">
          <cell r="A284" t="str">
            <v>január</v>
          </cell>
          <cell r="I284">
            <v>23291.88</v>
          </cell>
          <cell r="K284" t="str">
            <v>320</v>
          </cell>
        </row>
        <row r="285">
          <cell r="A285" t="str">
            <v>január</v>
          </cell>
          <cell r="I285">
            <v>1.24</v>
          </cell>
          <cell r="K285" t="str">
            <v>240</v>
          </cell>
        </row>
        <row r="286">
          <cell r="A286" t="str">
            <v>január</v>
          </cell>
          <cell r="I286">
            <v>9440.4500000000007</v>
          </cell>
          <cell r="K286" t="str">
            <v>210</v>
          </cell>
        </row>
        <row r="287">
          <cell r="A287" t="str">
            <v>január</v>
          </cell>
          <cell r="I287">
            <v>1104</v>
          </cell>
          <cell r="K287" t="str">
            <v>210</v>
          </cell>
        </row>
        <row r="288">
          <cell r="A288" t="str">
            <v>január</v>
          </cell>
          <cell r="I288">
            <v>119070.58</v>
          </cell>
          <cell r="K288" t="str">
            <v>220</v>
          </cell>
        </row>
        <row r="289">
          <cell r="A289" t="str">
            <v>január</v>
          </cell>
          <cell r="I289">
            <v>35244.910000000003</v>
          </cell>
          <cell r="K289" t="str">
            <v>220</v>
          </cell>
        </row>
        <row r="290">
          <cell r="A290" t="str">
            <v>január</v>
          </cell>
          <cell r="I290">
            <v>5.54</v>
          </cell>
          <cell r="K290" t="str">
            <v>240</v>
          </cell>
        </row>
        <row r="291">
          <cell r="A291" t="str">
            <v>január</v>
          </cell>
          <cell r="I291">
            <v>62709.07</v>
          </cell>
          <cell r="K291" t="str">
            <v>290</v>
          </cell>
        </row>
        <row r="292">
          <cell r="A292" t="str">
            <v>január</v>
          </cell>
          <cell r="I292">
            <v>228.14</v>
          </cell>
          <cell r="K292" t="str">
            <v>210</v>
          </cell>
        </row>
        <row r="293">
          <cell r="A293" t="str">
            <v>január</v>
          </cell>
          <cell r="I293">
            <v>68576.92</v>
          </cell>
          <cell r="K293" t="str">
            <v>220</v>
          </cell>
        </row>
        <row r="294">
          <cell r="A294" t="str">
            <v>január</v>
          </cell>
          <cell r="I294">
            <v>17229.400000000001</v>
          </cell>
          <cell r="K294" t="str">
            <v>220</v>
          </cell>
        </row>
        <row r="295">
          <cell r="A295" t="str">
            <v>január</v>
          </cell>
          <cell r="I295">
            <v>5.31</v>
          </cell>
          <cell r="K295" t="str">
            <v>240</v>
          </cell>
        </row>
        <row r="296">
          <cell r="A296" t="str">
            <v>január</v>
          </cell>
          <cell r="I296">
            <v>6.64</v>
          </cell>
          <cell r="K296" t="str">
            <v>290</v>
          </cell>
        </row>
        <row r="297">
          <cell r="A297" t="str">
            <v>január</v>
          </cell>
          <cell r="I297">
            <v>69394.3</v>
          </cell>
          <cell r="K297" t="str">
            <v>290</v>
          </cell>
        </row>
        <row r="298">
          <cell r="A298" t="str">
            <v>január</v>
          </cell>
          <cell r="I298">
            <v>0.19</v>
          </cell>
          <cell r="K298" t="str">
            <v>240</v>
          </cell>
        </row>
        <row r="299">
          <cell r="A299" t="str">
            <v>január</v>
          </cell>
          <cell r="I299">
            <v>1762</v>
          </cell>
          <cell r="K299" t="str">
            <v>310</v>
          </cell>
        </row>
        <row r="300">
          <cell r="A300" t="str">
            <v>január</v>
          </cell>
          <cell r="I300">
            <v>1202617</v>
          </cell>
          <cell r="K300" t="str">
            <v>310</v>
          </cell>
        </row>
        <row r="301">
          <cell r="A301" t="str">
            <v>január</v>
          </cell>
          <cell r="I301">
            <v>7451.06</v>
          </cell>
          <cell r="K301" t="str">
            <v>290</v>
          </cell>
        </row>
        <row r="302">
          <cell r="A302" t="str">
            <v>január</v>
          </cell>
          <cell r="I302">
            <v>0.76</v>
          </cell>
          <cell r="K302" t="str">
            <v>240</v>
          </cell>
        </row>
        <row r="303">
          <cell r="A303" t="str">
            <v>január</v>
          </cell>
          <cell r="I303">
            <v>0</v>
          </cell>
          <cell r="K303" t="str">
            <v>290</v>
          </cell>
        </row>
        <row r="304">
          <cell r="A304" t="str">
            <v>január</v>
          </cell>
          <cell r="I304">
            <v>0</v>
          </cell>
          <cell r="K304" t="str">
            <v>330</v>
          </cell>
        </row>
        <row r="305">
          <cell r="A305" t="str">
            <v>január</v>
          </cell>
          <cell r="I305">
            <v>17892.37</v>
          </cell>
          <cell r="K305" t="str">
            <v>210</v>
          </cell>
        </row>
        <row r="306">
          <cell r="A306" t="str">
            <v>január</v>
          </cell>
          <cell r="I306">
            <v>43517.04</v>
          </cell>
          <cell r="K306" t="str">
            <v>220</v>
          </cell>
        </row>
        <row r="307">
          <cell r="A307" t="str">
            <v>január</v>
          </cell>
          <cell r="I307">
            <v>4.07</v>
          </cell>
          <cell r="K307" t="str">
            <v>240</v>
          </cell>
        </row>
        <row r="308">
          <cell r="A308" t="str">
            <v>január</v>
          </cell>
          <cell r="I308">
            <v>16441.330000000002</v>
          </cell>
          <cell r="K308" t="str">
            <v>290</v>
          </cell>
        </row>
        <row r="309">
          <cell r="A309" t="str">
            <v>január</v>
          </cell>
          <cell r="I309">
            <v>190.4</v>
          </cell>
          <cell r="K309" t="str">
            <v>220</v>
          </cell>
        </row>
        <row r="310">
          <cell r="A310" t="str">
            <v>január</v>
          </cell>
          <cell r="I310">
            <v>0</v>
          </cell>
          <cell r="K310" t="str">
            <v>220</v>
          </cell>
        </row>
        <row r="311">
          <cell r="A311" t="str">
            <v>január</v>
          </cell>
          <cell r="I311">
            <v>550922.5</v>
          </cell>
          <cell r="K311" t="str">
            <v>220</v>
          </cell>
        </row>
        <row r="312">
          <cell r="A312" t="str">
            <v>január</v>
          </cell>
          <cell r="I312">
            <v>0</v>
          </cell>
          <cell r="K312" t="str">
            <v>230</v>
          </cell>
        </row>
        <row r="313">
          <cell r="A313" t="str">
            <v>január</v>
          </cell>
          <cell r="I313">
            <v>13.09</v>
          </cell>
          <cell r="K313" t="str">
            <v>240</v>
          </cell>
        </row>
        <row r="314">
          <cell r="A314" t="str">
            <v>január</v>
          </cell>
          <cell r="I314">
            <v>6262.72</v>
          </cell>
          <cell r="K314" t="str">
            <v>290</v>
          </cell>
        </row>
        <row r="315">
          <cell r="A315" t="str">
            <v>január</v>
          </cell>
          <cell r="I315">
            <v>2500</v>
          </cell>
          <cell r="K315" t="str">
            <v>290</v>
          </cell>
        </row>
        <row r="316">
          <cell r="A316" t="str">
            <v>január</v>
          </cell>
          <cell r="I316">
            <v>0.28000000000000003</v>
          </cell>
          <cell r="K316" t="str">
            <v>240</v>
          </cell>
        </row>
        <row r="317">
          <cell r="A317" t="str">
            <v>január</v>
          </cell>
          <cell r="I317">
            <v>5036855</v>
          </cell>
          <cell r="K317" t="str">
            <v>310</v>
          </cell>
        </row>
        <row r="318">
          <cell r="A318" t="str">
            <v>január</v>
          </cell>
          <cell r="I318">
            <v>92.91</v>
          </cell>
          <cell r="K318" t="str">
            <v>290</v>
          </cell>
        </row>
        <row r="319">
          <cell r="A319" t="str">
            <v>január</v>
          </cell>
          <cell r="I319">
            <v>0.37</v>
          </cell>
          <cell r="K319" t="str">
            <v>290</v>
          </cell>
        </row>
        <row r="320">
          <cell r="A320" t="str">
            <v>január</v>
          </cell>
          <cell r="I320">
            <v>0</v>
          </cell>
          <cell r="K320" t="str">
            <v>310</v>
          </cell>
        </row>
        <row r="321">
          <cell r="A321" t="str">
            <v>január</v>
          </cell>
          <cell r="I321">
            <v>0</v>
          </cell>
          <cell r="K321" t="str">
            <v>310</v>
          </cell>
        </row>
        <row r="322">
          <cell r="A322" t="str">
            <v>január</v>
          </cell>
          <cell r="I322">
            <v>1.41</v>
          </cell>
          <cell r="K322" t="str">
            <v>240</v>
          </cell>
        </row>
        <row r="323">
          <cell r="A323" t="str">
            <v>január</v>
          </cell>
          <cell r="I323">
            <v>11475</v>
          </cell>
          <cell r="K323" t="str">
            <v>290</v>
          </cell>
        </row>
        <row r="324">
          <cell r="A324" t="str">
            <v>január</v>
          </cell>
          <cell r="I324">
            <v>150112.49</v>
          </cell>
          <cell r="K324" t="str">
            <v>330</v>
          </cell>
        </row>
        <row r="325">
          <cell r="A325" t="str">
            <v>január</v>
          </cell>
          <cell r="I325">
            <v>320.22000000000003</v>
          </cell>
          <cell r="K325" t="str">
            <v>290</v>
          </cell>
        </row>
        <row r="326">
          <cell r="A326" t="str">
            <v>január</v>
          </cell>
          <cell r="I326">
            <v>8492.16</v>
          </cell>
          <cell r="K326" t="str">
            <v>290</v>
          </cell>
        </row>
        <row r="327">
          <cell r="A327" t="str">
            <v>január</v>
          </cell>
          <cell r="I327">
            <v>12447.15</v>
          </cell>
          <cell r="K327" t="str">
            <v>290</v>
          </cell>
        </row>
        <row r="328">
          <cell r="A328" t="str">
            <v>január</v>
          </cell>
          <cell r="I328">
            <v>32.85</v>
          </cell>
          <cell r="K328" t="str">
            <v>290</v>
          </cell>
        </row>
        <row r="329">
          <cell r="A329" t="str">
            <v>január</v>
          </cell>
          <cell r="I329">
            <v>30071.68</v>
          </cell>
          <cell r="K329" t="str">
            <v>290</v>
          </cell>
        </row>
        <row r="330">
          <cell r="A330" t="str">
            <v>január</v>
          </cell>
          <cell r="I330">
            <v>59430.36</v>
          </cell>
          <cell r="K330" t="str">
            <v>290</v>
          </cell>
        </row>
        <row r="331">
          <cell r="A331" t="str">
            <v>január</v>
          </cell>
          <cell r="I331">
            <v>10940.18</v>
          </cell>
          <cell r="K331" t="str">
            <v>290</v>
          </cell>
        </row>
        <row r="332">
          <cell r="A332" t="str">
            <v>január</v>
          </cell>
          <cell r="I332">
            <v>23200.720000000001</v>
          </cell>
          <cell r="K332" t="str">
            <v>290</v>
          </cell>
        </row>
        <row r="333">
          <cell r="A333" t="str">
            <v>január</v>
          </cell>
          <cell r="I333">
            <v>10.51</v>
          </cell>
          <cell r="K333" t="str">
            <v>240</v>
          </cell>
        </row>
        <row r="334">
          <cell r="A334" t="str">
            <v>január</v>
          </cell>
          <cell r="I334">
            <v>2004.63</v>
          </cell>
          <cell r="K334" t="str">
            <v>290</v>
          </cell>
        </row>
        <row r="335">
          <cell r="A335" t="str">
            <v>január</v>
          </cell>
          <cell r="I335">
            <v>20621.439999999999</v>
          </cell>
          <cell r="K335" t="str">
            <v>330</v>
          </cell>
        </row>
        <row r="336">
          <cell r="A336" t="str">
            <v>január</v>
          </cell>
          <cell r="I336">
            <v>60755.96</v>
          </cell>
          <cell r="K336" t="str">
            <v>330</v>
          </cell>
        </row>
        <row r="337">
          <cell r="A337" t="str">
            <v>január</v>
          </cell>
          <cell r="I337">
            <v>78.22</v>
          </cell>
          <cell r="K337" t="str">
            <v>210</v>
          </cell>
        </row>
        <row r="338">
          <cell r="A338" t="str">
            <v>január</v>
          </cell>
          <cell r="I338">
            <v>216466.38</v>
          </cell>
          <cell r="K338" t="str">
            <v>210</v>
          </cell>
        </row>
        <row r="339">
          <cell r="A339" t="str">
            <v>január</v>
          </cell>
          <cell r="I339">
            <v>150</v>
          </cell>
          <cell r="K339" t="str">
            <v>210</v>
          </cell>
        </row>
        <row r="340">
          <cell r="A340" t="str">
            <v>január</v>
          </cell>
          <cell r="I340">
            <v>97228.46</v>
          </cell>
          <cell r="K340" t="str">
            <v>220</v>
          </cell>
        </row>
        <row r="341">
          <cell r="A341" t="str">
            <v>január</v>
          </cell>
          <cell r="I341">
            <v>53.2</v>
          </cell>
          <cell r="K341" t="str">
            <v>220</v>
          </cell>
        </row>
        <row r="342">
          <cell r="A342" t="str">
            <v>január</v>
          </cell>
          <cell r="I342">
            <v>651015.25</v>
          </cell>
          <cell r="K342" t="str">
            <v>220</v>
          </cell>
        </row>
        <row r="343">
          <cell r="A343" t="str">
            <v>január</v>
          </cell>
          <cell r="I343">
            <v>2066.85</v>
          </cell>
          <cell r="K343" t="str">
            <v>220</v>
          </cell>
        </row>
        <row r="344">
          <cell r="A344" t="str">
            <v>január</v>
          </cell>
          <cell r="I344">
            <v>1092</v>
          </cell>
          <cell r="K344" t="str">
            <v>230</v>
          </cell>
        </row>
        <row r="345">
          <cell r="A345" t="str">
            <v>január</v>
          </cell>
          <cell r="I345">
            <v>200.5</v>
          </cell>
          <cell r="K345" t="str">
            <v>230</v>
          </cell>
        </row>
        <row r="346">
          <cell r="A346" t="str">
            <v>január</v>
          </cell>
          <cell r="I346">
            <v>37.799999999999997</v>
          </cell>
          <cell r="K346" t="str">
            <v>240</v>
          </cell>
        </row>
        <row r="347">
          <cell r="A347" t="str">
            <v>január</v>
          </cell>
          <cell r="I347">
            <v>25089.91</v>
          </cell>
          <cell r="K347" t="str">
            <v>290</v>
          </cell>
        </row>
        <row r="348">
          <cell r="A348" t="str">
            <v>január</v>
          </cell>
          <cell r="I348">
            <v>3797.62</v>
          </cell>
          <cell r="K348" t="str">
            <v>290</v>
          </cell>
        </row>
        <row r="349">
          <cell r="A349" t="str">
            <v>január</v>
          </cell>
          <cell r="I349">
            <v>2194.3000000000002</v>
          </cell>
          <cell r="K349" t="str">
            <v>290</v>
          </cell>
        </row>
        <row r="350">
          <cell r="A350" t="str">
            <v>január</v>
          </cell>
          <cell r="I350">
            <v>703.76</v>
          </cell>
          <cell r="K350" t="str">
            <v>210</v>
          </cell>
        </row>
        <row r="351">
          <cell r="A351" t="str">
            <v>január</v>
          </cell>
          <cell r="I351">
            <v>27547.1</v>
          </cell>
          <cell r="K351" t="str">
            <v>210</v>
          </cell>
        </row>
        <row r="352">
          <cell r="A352" t="str">
            <v>január</v>
          </cell>
          <cell r="I352">
            <v>27.03</v>
          </cell>
          <cell r="K352" t="str">
            <v>220</v>
          </cell>
        </row>
        <row r="353">
          <cell r="A353" t="str">
            <v>január</v>
          </cell>
          <cell r="I353">
            <v>563326.17000000004</v>
          </cell>
          <cell r="K353" t="str">
            <v>220</v>
          </cell>
        </row>
        <row r="354">
          <cell r="A354" t="str">
            <v>január</v>
          </cell>
          <cell r="I354">
            <v>75981.84</v>
          </cell>
          <cell r="K354" t="str">
            <v>220</v>
          </cell>
        </row>
        <row r="355">
          <cell r="A355" t="str">
            <v>január</v>
          </cell>
          <cell r="I355">
            <v>45.37</v>
          </cell>
          <cell r="K355" t="str">
            <v>240</v>
          </cell>
        </row>
        <row r="356">
          <cell r="A356" t="str">
            <v>január</v>
          </cell>
          <cell r="I356">
            <v>0</v>
          </cell>
          <cell r="K356" t="str">
            <v>240</v>
          </cell>
        </row>
        <row r="357">
          <cell r="A357" t="str">
            <v>január</v>
          </cell>
          <cell r="I357">
            <v>265.45</v>
          </cell>
          <cell r="K357" t="str">
            <v>290</v>
          </cell>
        </row>
        <row r="358">
          <cell r="A358" t="str">
            <v>január</v>
          </cell>
          <cell r="I358">
            <v>82293.09</v>
          </cell>
          <cell r="K358" t="str">
            <v>290</v>
          </cell>
        </row>
        <row r="359">
          <cell r="A359" t="str">
            <v>január</v>
          </cell>
          <cell r="I359">
            <v>111917.65</v>
          </cell>
          <cell r="K359" t="str">
            <v>290</v>
          </cell>
        </row>
        <row r="360">
          <cell r="A360" t="str">
            <v>január</v>
          </cell>
          <cell r="I360">
            <v>126.7</v>
          </cell>
          <cell r="K360" t="str">
            <v>290</v>
          </cell>
        </row>
        <row r="361">
          <cell r="A361" t="str">
            <v>január</v>
          </cell>
          <cell r="I361">
            <v>0.25</v>
          </cell>
          <cell r="K361" t="str">
            <v>240</v>
          </cell>
        </row>
        <row r="362">
          <cell r="A362" t="str">
            <v>január</v>
          </cell>
          <cell r="I362">
            <v>14673.92</v>
          </cell>
          <cell r="K362" t="str">
            <v>310</v>
          </cell>
        </row>
        <row r="363">
          <cell r="A363" t="str">
            <v>január</v>
          </cell>
          <cell r="I363">
            <v>330115</v>
          </cell>
          <cell r="K363" t="str">
            <v>310</v>
          </cell>
        </row>
        <row r="364">
          <cell r="A364" t="str">
            <v>január</v>
          </cell>
          <cell r="I364">
            <v>0.8</v>
          </cell>
          <cell r="K364" t="str">
            <v>240</v>
          </cell>
        </row>
        <row r="365">
          <cell r="A365" t="str">
            <v>január</v>
          </cell>
          <cell r="I365">
            <v>6369.53</v>
          </cell>
          <cell r="K365" t="str">
            <v>210</v>
          </cell>
        </row>
        <row r="366">
          <cell r="A366" t="str">
            <v>január</v>
          </cell>
          <cell r="I366">
            <v>0.71</v>
          </cell>
          <cell r="K366" t="str">
            <v>240</v>
          </cell>
        </row>
        <row r="367">
          <cell r="A367" t="str">
            <v>január</v>
          </cell>
          <cell r="I367">
            <v>13885.61</v>
          </cell>
          <cell r="K367" t="str">
            <v>210</v>
          </cell>
        </row>
        <row r="368">
          <cell r="A368" t="str">
            <v>január</v>
          </cell>
          <cell r="I368">
            <v>46868.2</v>
          </cell>
          <cell r="K368" t="str">
            <v>220</v>
          </cell>
        </row>
        <row r="369">
          <cell r="A369" t="str">
            <v>január</v>
          </cell>
          <cell r="I369">
            <v>1803.15</v>
          </cell>
          <cell r="K369" t="str">
            <v>220</v>
          </cell>
        </row>
        <row r="370">
          <cell r="A370" t="str">
            <v>január</v>
          </cell>
          <cell r="I370">
            <v>1.75</v>
          </cell>
          <cell r="K370" t="str">
            <v>240</v>
          </cell>
        </row>
        <row r="371">
          <cell r="A371" t="str">
            <v>január</v>
          </cell>
          <cell r="I371">
            <v>3640.56</v>
          </cell>
          <cell r="K371" t="str">
            <v>290</v>
          </cell>
        </row>
        <row r="372">
          <cell r="A372" t="str">
            <v>január</v>
          </cell>
          <cell r="I372">
            <v>8.66</v>
          </cell>
          <cell r="K372" t="str">
            <v>240</v>
          </cell>
        </row>
        <row r="373">
          <cell r="A373" t="str">
            <v>január</v>
          </cell>
          <cell r="I373">
            <v>152646.94</v>
          </cell>
          <cell r="K373" t="str">
            <v>450</v>
          </cell>
        </row>
        <row r="374">
          <cell r="A374" t="str">
            <v>január</v>
          </cell>
          <cell r="I374">
            <v>329621.26</v>
          </cell>
          <cell r="K374" t="str">
            <v>450</v>
          </cell>
        </row>
        <row r="375">
          <cell r="A375" t="str">
            <v>január</v>
          </cell>
          <cell r="I375">
            <v>3833638.99</v>
          </cell>
          <cell r="K375" t="str">
            <v>450</v>
          </cell>
        </row>
        <row r="376">
          <cell r="A376" t="str">
            <v>január</v>
          </cell>
          <cell r="I376">
            <v>1374599.76</v>
          </cell>
          <cell r="K376" t="str">
            <v>450</v>
          </cell>
        </row>
        <row r="377">
          <cell r="A377" t="str">
            <v>január</v>
          </cell>
          <cell r="I377">
            <v>12750</v>
          </cell>
          <cell r="K377" t="str">
            <v>450</v>
          </cell>
        </row>
        <row r="378">
          <cell r="A378" t="str">
            <v>január</v>
          </cell>
          <cell r="I378">
            <v>818415.83</v>
          </cell>
          <cell r="K378" t="str">
            <v>450</v>
          </cell>
        </row>
        <row r="379">
          <cell r="A379" t="str">
            <v>január</v>
          </cell>
          <cell r="I379">
            <v>4663358.09</v>
          </cell>
          <cell r="K379" t="str">
            <v>450</v>
          </cell>
        </row>
        <row r="380">
          <cell r="A380" t="str">
            <v>január</v>
          </cell>
          <cell r="I380">
            <v>271063.69</v>
          </cell>
          <cell r="K380" t="str">
            <v>450</v>
          </cell>
        </row>
        <row r="381">
          <cell r="A381" t="str">
            <v>január</v>
          </cell>
          <cell r="I381">
            <v>1238.51</v>
          </cell>
          <cell r="K381" t="str">
            <v>450</v>
          </cell>
        </row>
        <row r="382">
          <cell r="A382" t="str">
            <v>január</v>
          </cell>
          <cell r="I382">
            <v>218.11</v>
          </cell>
          <cell r="K382" t="str">
            <v>450</v>
          </cell>
        </row>
        <row r="383">
          <cell r="A383" t="str">
            <v>január</v>
          </cell>
          <cell r="I383">
            <v>10193.629999999999</v>
          </cell>
          <cell r="K383" t="str">
            <v>450</v>
          </cell>
        </row>
        <row r="384">
          <cell r="A384" t="str">
            <v>január</v>
          </cell>
          <cell r="I384">
            <v>1798.88</v>
          </cell>
          <cell r="K384" t="str">
            <v>450</v>
          </cell>
        </row>
        <row r="385">
          <cell r="A385" t="str">
            <v>január</v>
          </cell>
          <cell r="I385">
            <v>33.549999999999997</v>
          </cell>
          <cell r="K385" t="str">
            <v>450</v>
          </cell>
        </row>
        <row r="386">
          <cell r="A386" t="str">
            <v>január</v>
          </cell>
          <cell r="I386">
            <v>4196.3900000000003</v>
          </cell>
          <cell r="K386" t="str">
            <v>450</v>
          </cell>
        </row>
        <row r="387">
          <cell r="A387" t="str">
            <v>január</v>
          </cell>
          <cell r="I387">
            <v>73608.45</v>
          </cell>
          <cell r="K387" t="str">
            <v>450</v>
          </cell>
        </row>
        <row r="388">
          <cell r="A388" t="str">
            <v>január</v>
          </cell>
          <cell r="I388">
            <v>366594.97</v>
          </cell>
          <cell r="K388" t="str">
            <v>450</v>
          </cell>
        </row>
        <row r="389">
          <cell r="A389" t="str">
            <v>január</v>
          </cell>
          <cell r="I389">
            <v>3308115.95</v>
          </cell>
          <cell r="K389" t="str">
            <v>450</v>
          </cell>
        </row>
        <row r="390">
          <cell r="A390" t="str">
            <v>január</v>
          </cell>
          <cell r="I390">
            <v>8.69</v>
          </cell>
          <cell r="K390" t="str">
            <v>450</v>
          </cell>
        </row>
        <row r="391">
          <cell r="A391" t="str">
            <v>január</v>
          </cell>
          <cell r="I391">
            <v>1.03</v>
          </cell>
          <cell r="K391" t="str">
            <v>450</v>
          </cell>
        </row>
        <row r="392">
          <cell r="A392" t="str">
            <v>január</v>
          </cell>
          <cell r="I392">
            <v>348079.41</v>
          </cell>
          <cell r="K392" t="str">
            <v>450</v>
          </cell>
        </row>
        <row r="393">
          <cell r="A393" t="str">
            <v>január</v>
          </cell>
          <cell r="I393">
            <v>251319.37</v>
          </cell>
          <cell r="K393" t="str">
            <v>450</v>
          </cell>
        </row>
        <row r="394">
          <cell r="A394" t="str">
            <v>január</v>
          </cell>
          <cell r="I394">
            <v>188971.17</v>
          </cell>
          <cell r="K394" t="str">
            <v>450</v>
          </cell>
        </row>
        <row r="395">
          <cell r="A395" t="str">
            <v>január</v>
          </cell>
          <cell r="I395">
            <v>1180735.3999999999</v>
          </cell>
          <cell r="K395" t="str">
            <v>450</v>
          </cell>
        </row>
        <row r="396">
          <cell r="A396" t="str">
            <v>január</v>
          </cell>
          <cell r="I396">
            <v>82478.990000000005</v>
          </cell>
          <cell r="K396" t="str">
            <v>450</v>
          </cell>
        </row>
        <row r="397">
          <cell r="A397" t="str">
            <v>január</v>
          </cell>
          <cell r="I397">
            <v>286652.07</v>
          </cell>
          <cell r="K397" t="str">
            <v>450</v>
          </cell>
        </row>
        <row r="398">
          <cell r="A398" t="str">
            <v>január</v>
          </cell>
          <cell r="I398">
            <v>37902.269999999997</v>
          </cell>
          <cell r="K398" t="str">
            <v>450</v>
          </cell>
        </row>
        <row r="399">
          <cell r="A399" t="str">
            <v>január</v>
          </cell>
          <cell r="I399">
            <v>1508565.47</v>
          </cell>
          <cell r="K399" t="str">
            <v>450</v>
          </cell>
        </row>
        <row r="400">
          <cell r="A400" t="str">
            <v>január</v>
          </cell>
          <cell r="I400">
            <v>3946076.89</v>
          </cell>
          <cell r="K400" t="str">
            <v>450</v>
          </cell>
        </row>
        <row r="401">
          <cell r="A401" t="str">
            <v>január</v>
          </cell>
          <cell r="I401">
            <v>991.08</v>
          </cell>
          <cell r="K401" t="str">
            <v>450</v>
          </cell>
        </row>
        <row r="402">
          <cell r="A402" t="str">
            <v>január</v>
          </cell>
          <cell r="I402">
            <v>9765.7800000000007</v>
          </cell>
          <cell r="K402" t="str">
            <v>450</v>
          </cell>
        </row>
        <row r="403">
          <cell r="A403" t="str">
            <v>január</v>
          </cell>
          <cell r="I403">
            <v>200940.07</v>
          </cell>
          <cell r="K403" t="str">
            <v>450</v>
          </cell>
        </row>
        <row r="404">
          <cell r="A404" t="str">
            <v>január</v>
          </cell>
          <cell r="I404">
            <v>23415.93</v>
          </cell>
          <cell r="K404" t="str">
            <v>450</v>
          </cell>
        </row>
        <row r="405">
          <cell r="A405" t="str">
            <v>január</v>
          </cell>
          <cell r="I405">
            <v>649079.87</v>
          </cell>
          <cell r="K405" t="str">
            <v>450</v>
          </cell>
        </row>
        <row r="406">
          <cell r="A406" t="str">
            <v>január</v>
          </cell>
          <cell r="I406">
            <v>73503.3</v>
          </cell>
          <cell r="K406" t="str">
            <v>450</v>
          </cell>
        </row>
        <row r="407">
          <cell r="A407" t="str">
            <v>január</v>
          </cell>
          <cell r="I407">
            <v>956615.56</v>
          </cell>
          <cell r="K407" t="str">
            <v>450</v>
          </cell>
        </row>
        <row r="408">
          <cell r="A408" t="str">
            <v>január</v>
          </cell>
          <cell r="I408">
            <v>19.489999999999998</v>
          </cell>
          <cell r="K408" t="str">
            <v>450</v>
          </cell>
        </row>
        <row r="409">
          <cell r="A409" t="str">
            <v>január</v>
          </cell>
          <cell r="I409">
            <v>341861</v>
          </cell>
          <cell r="K409" t="str">
            <v>450</v>
          </cell>
        </row>
        <row r="410">
          <cell r="A410" t="str">
            <v>január</v>
          </cell>
          <cell r="I410">
            <v>161505.4</v>
          </cell>
          <cell r="K410" t="str">
            <v>450</v>
          </cell>
        </row>
        <row r="411">
          <cell r="A411" t="str">
            <v>január</v>
          </cell>
          <cell r="I411">
            <v>5626648.1500000004</v>
          </cell>
          <cell r="K411" t="str">
            <v>450</v>
          </cell>
        </row>
        <row r="412">
          <cell r="A412" t="str">
            <v>január</v>
          </cell>
          <cell r="I412">
            <v>110508.95</v>
          </cell>
          <cell r="K412" t="str">
            <v>450</v>
          </cell>
        </row>
        <row r="413">
          <cell r="A413" t="str">
            <v>január</v>
          </cell>
          <cell r="I413">
            <v>1931.59</v>
          </cell>
          <cell r="K413" t="str">
            <v>450</v>
          </cell>
        </row>
        <row r="414">
          <cell r="A414" t="str">
            <v>január</v>
          </cell>
          <cell r="I414">
            <v>18688.55</v>
          </cell>
          <cell r="K414" t="str">
            <v>450</v>
          </cell>
        </row>
        <row r="415">
          <cell r="A415" t="str">
            <v>január</v>
          </cell>
          <cell r="I415">
            <v>6043.1</v>
          </cell>
          <cell r="K415" t="str">
            <v>450</v>
          </cell>
        </row>
        <row r="416">
          <cell r="A416" t="str">
            <v>január</v>
          </cell>
          <cell r="I416">
            <v>0.1</v>
          </cell>
          <cell r="K416" t="str">
            <v>450</v>
          </cell>
        </row>
        <row r="417">
          <cell r="A417" t="str">
            <v>január</v>
          </cell>
          <cell r="I417">
            <v>180</v>
          </cell>
          <cell r="K417" t="str">
            <v>450</v>
          </cell>
        </row>
        <row r="418">
          <cell r="A418" t="str">
            <v>január</v>
          </cell>
          <cell r="I418">
            <v>954614.71</v>
          </cell>
          <cell r="K418" t="str">
            <v>450</v>
          </cell>
        </row>
        <row r="419">
          <cell r="A419" t="str">
            <v>január</v>
          </cell>
          <cell r="I419">
            <v>8727789.4800000004</v>
          </cell>
          <cell r="K419" t="str">
            <v>450</v>
          </cell>
        </row>
        <row r="420">
          <cell r="A420" t="str">
            <v>január</v>
          </cell>
          <cell r="I420">
            <v>2617885.87</v>
          </cell>
          <cell r="K420" t="str">
            <v>450</v>
          </cell>
        </row>
        <row r="421">
          <cell r="A421" t="str">
            <v>január</v>
          </cell>
          <cell r="I421">
            <v>4645.18</v>
          </cell>
          <cell r="K421" t="str">
            <v>450</v>
          </cell>
        </row>
        <row r="422">
          <cell r="A422" t="str">
            <v>január</v>
          </cell>
          <cell r="I422">
            <v>322689.39</v>
          </cell>
          <cell r="K422" t="str">
            <v>450</v>
          </cell>
        </row>
        <row r="423">
          <cell r="A423" t="str">
            <v>január</v>
          </cell>
          <cell r="I423">
            <v>37963.46</v>
          </cell>
          <cell r="K423" t="str">
            <v>450</v>
          </cell>
        </row>
        <row r="424">
          <cell r="A424" t="str">
            <v>január</v>
          </cell>
          <cell r="I424">
            <v>25219.26</v>
          </cell>
          <cell r="K424" t="str">
            <v>450</v>
          </cell>
        </row>
        <row r="425">
          <cell r="A425" t="str">
            <v>január</v>
          </cell>
          <cell r="I425">
            <v>2966.62</v>
          </cell>
          <cell r="K425" t="str">
            <v>450</v>
          </cell>
        </row>
        <row r="426">
          <cell r="A426" t="str">
            <v>január</v>
          </cell>
          <cell r="I426">
            <v>3031672.88</v>
          </cell>
          <cell r="K426" t="str">
            <v>450</v>
          </cell>
        </row>
        <row r="427">
          <cell r="A427" t="str">
            <v>január</v>
          </cell>
          <cell r="I427">
            <v>92768</v>
          </cell>
          <cell r="K427" t="str">
            <v>450</v>
          </cell>
        </row>
        <row r="428">
          <cell r="A428" t="str">
            <v>január</v>
          </cell>
          <cell r="I428">
            <v>7718258.0899999999</v>
          </cell>
          <cell r="K428" t="str">
            <v>450</v>
          </cell>
        </row>
        <row r="429">
          <cell r="A429" t="str">
            <v>január</v>
          </cell>
          <cell r="I429">
            <v>519230.86</v>
          </cell>
          <cell r="K429" t="str">
            <v>450</v>
          </cell>
        </row>
        <row r="430">
          <cell r="A430" t="str">
            <v>január</v>
          </cell>
          <cell r="I430">
            <v>2</v>
          </cell>
          <cell r="K430" t="str">
            <v>450</v>
          </cell>
        </row>
        <row r="431">
          <cell r="A431" t="str">
            <v>január</v>
          </cell>
          <cell r="I431">
            <v>169028.99</v>
          </cell>
          <cell r="K431" t="str">
            <v>450</v>
          </cell>
        </row>
        <row r="432">
          <cell r="A432" t="str">
            <v>január</v>
          </cell>
          <cell r="I432">
            <v>1811936.29</v>
          </cell>
          <cell r="K432" t="str">
            <v>450</v>
          </cell>
        </row>
        <row r="433">
          <cell r="A433" t="str">
            <v>január</v>
          </cell>
          <cell r="I433">
            <v>3310568.3</v>
          </cell>
          <cell r="K433" t="str">
            <v>450</v>
          </cell>
        </row>
        <row r="434">
          <cell r="A434" t="str">
            <v>január</v>
          </cell>
          <cell r="I434">
            <v>224297.65</v>
          </cell>
          <cell r="K434" t="str">
            <v>450</v>
          </cell>
        </row>
        <row r="435">
          <cell r="A435" t="str">
            <v>január</v>
          </cell>
          <cell r="I435">
            <v>47621.79</v>
          </cell>
          <cell r="K435" t="str">
            <v>450</v>
          </cell>
        </row>
        <row r="436">
          <cell r="A436" t="str">
            <v>január</v>
          </cell>
          <cell r="I436">
            <v>1790606.43</v>
          </cell>
          <cell r="K436" t="str">
            <v>450</v>
          </cell>
        </row>
        <row r="437">
          <cell r="A437" t="str">
            <v>január</v>
          </cell>
          <cell r="I437">
            <v>46118.91</v>
          </cell>
          <cell r="K437" t="str">
            <v>450</v>
          </cell>
        </row>
        <row r="438">
          <cell r="A438" t="str">
            <v>január</v>
          </cell>
          <cell r="I438">
            <v>1189.48</v>
          </cell>
          <cell r="K438" t="str">
            <v>450</v>
          </cell>
        </row>
        <row r="439">
          <cell r="A439" t="str">
            <v>január</v>
          </cell>
          <cell r="I439">
            <v>1925062.13</v>
          </cell>
          <cell r="K439" t="str">
            <v>450</v>
          </cell>
        </row>
        <row r="440">
          <cell r="A440" t="str">
            <v>január</v>
          </cell>
          <cell r="I440">
            <v>297383.59000000003</v>
          </cell>
          <cell r="K440" t="str">
            <v>450</v>
          </cell>
        </row>
        <row r="441">
          <cell r="A441" t="str">
            <v>január</v>
          </cell>
          <cell r="I441">
            <v>215020.69</v>
          </cell>
          <cell r="K441" t="str">
            <v>450</v>
          </cell>
        </row>
        <row r="442">
          <cell r="A442" t="str">
            <v>január</v>
          </cell>
          <cell r="I442">
            <v>6329773.5800000001</v>
          </cell>
          <cell r="K442" t="str">
            <v>450</v>
          </cell>
        </row>
        <row r="443">
          <cell r="A443" t="str">
            <v>január</v>
          </cell>
          <cell r="I443">
            <v>64946.23</v>
          </cell>
          <cell r="K443" t="str">
            <v>450</v>
          </cell>
        </row>
        <row r="444">
          <cell r="A444" t="str">
            <v>január</v>
          </cell>
          <cell r="I444">
            <v>200</v>
          </cell>
          <cell r="K444" t="str">
            <v>450</v>
          </cell>
        </row>
        <row r="445">
          <cell r="A445" t="str">
            <v>január</v>
          </cell>
          <cell r="I445">
            <v>42056.88</v>
          </cell>
          <cell r="K445" t="str">
            <v>450</v>
          </cell>
        </row>
        <row r="446">
          <cell r="A446" t="str">
            <v>január</v>
          </cell>
          <cell r="I446">
            <v>240377.9</v>
          </cell>
          <cell r="K446" t="str">
            <v>450</v>
          </cell>
        </row>
        <row r="447">
          <cell r="A447" t="str">
            <v>január</v>
          </cell>
          <cell r="I447">
            <v>254.52</v>
          </cell>
          <cell r="K447" t="str">
            <v>450</v>
          </cell>
        </row>
        <row r="448">
          <cell r="A448" t="str">
            <v>január</v>
          </cell>
          <cell r="I448">
            <v>444665.53</v>
          </cell>
          <cell r="K448" t="str">
            <v>450</v>
          </cell>
        </row>
        <row r="449">
          <cell r="A449" t="str">
            <v>január</v>
          </cell>
          <cell r="I449">
            <v>1059118.21</v>
          </cell>
          <cell r="K449" t="str">
            <v>450</v>
          </cell>
        </row>
        <row r="450">
          <cell r="A450" t="str">
            <v>január</v>
          </cell>
          <cell r="I450">
            <v>25748675.640000001</v>
          </cell>
          <cell r="K450" t="str">
            <v>450</v>
          </cell>
        </row>
        <row r="451">
          <cell r="A451" t="str">
            <v>január</v>
          </cell>
          <cell r="I451">
            <v>2129867.9300000002</v>
          </cell>
          <cell r="K451" t="str">
            <v>450</v>
          </cell>
        </row>
        <row r="452">
          <cell r="A452" t="str">
            <v>január</v>
          </cell>
          <cell r="I452">
            <v>4724402.26</v>
          </cell>
          <cell r="K452" t="str">
            <v>450</v>
          </cell>
        </row>
        <row r="453">
          <cell r="A453" t="str">
            <v>január</v>
          </cell>
          <cell r="I453">
            <v>41716233.600000001</v>
          </cell>
          <cell r="K453" t="str">
            <v>450</v>
          </cell>
        </row>
        <row r="454">
          <cell r="A454" t="str">
            <v>január</v>
          </cell>
          <cell r="I454">
            <v>911922.97</v>
          </cell>
          <cell r="K454" t="str">
            <v>450</v>
          </cell>
        </row>
        <row r="455">
          <cell r="A455" t="str">
            <v>január</v>
          </cell>
          <cell r="I455">
            <v>160000</v>
          </cell>
          <cell r="K455" t="str">
            <v>450</v>
          </cell>
        </row>
        <row r="456">
          <cell r="A456" t="str">
            <v>január</v>
          </cell>
          <cell r="I456">
            <v>149059.85</v>
          </cell>
          <cell r="K456" t="str">
            <v>450</v>
          </cell>
        </row>
        <row r="457">
          <cell r="A457" t="str">
            <v>január</v>
          </cell>
          <cell r="I457">
            <v>3829822.15</v>
          </cell>
          <cell r="K457" t="str">
            <v>450</v>
          </cell>
        </row>
        <row r="458">
          <cell r="A458" t="str">
            <v>január</v>
          </cell>
          <cell r="I458">
            <v>477562.57</v>
          </cell>
          <cell r="K458" t="str">
            <v>450</v>
          </cell>
        </row>
        <row r="459">
          <cell r="A459" t="str">
            <v>január</v>
          </cell>
          <cell r="I459">
            <v>12983.04</v>
          </cell>
          <cell r="K459" t="str">
            <v>450</v>
          </cell>
        </row>
        <row r="460">
          <cell r="A460" t="str">
            <v>január</v>
          </cell>
          <cell r="I460">
            <v>1527.2</v>
          </cell>
          <cell r="K460" t="str">
            <v>450</v>
          </cell>
        </row>
        <row r="461">
          <cell r="A461" t="str">
            <v>január</v>
          </cell>
          <cell r="I461">
            <v>118610.39</v>
          </cell>
          <cell r="K461" t="str">
            <v>450</v>
          </cell>
        </row>
        <row r="462">
          <cell r="A462" t="str">
            <v>január</v>
          </cell>
          <cell r="I462">
            <v>11548449.9</v>
          </cell>
          <cell r="K462" t="str">
            <v>450</v>
          </cell>
        </row>
        <row r="463">
          <cell r="A463" t="str">
            <v>január</v>
          </cell>
          <cell r="I463">
            <v>327576.96000000002</v>
          </cell>
          <cell r="K463" t="str">
            <v>450</v>
          </cell>
        </row>
        <row r="464">
          <cell r="A464" t="str">
            <v>január</v>
          </cell>
          <cell r="I464">
            <v>5165.6000000000004</v>
          </cell>
          <cell r="K464" t="str">
            <v>450</v>
          </cell>
        </row>
        <row r="465">
          <cell r="A465" t="str">
            <v>január</v>
          </cell>
          <cell r="I465">
            <v>1347967.35</v>
          </cell>
          <cell r="K465" t="str">
            <v>450</v>
          </cell>
        </row>
        <row r="466">
          <cell r="A466" t="str">
            <v>január</v>
          </cell>
          <cell r="I466">
            <v>3863405.35</v>
          </cell>
          <cell r="K466" t="str">
            <v>450</v>
          </cell>
        </row>
        <row r="467">
          <cell r="A467" t="str">
            <v>január</v>
          </cell>
          <cell r="I467">
            <v>870586.26</v>
          </cell>
          <cell r="K467" t="str">
            <v>450</v>
          </cell>
        </row>
        <row r="468">
          <cell r="A468" t="str">
            <v>január</v>
          </cell>
          <cell r="I468">
            <v>12494.77</v>
          </cell>
          <cell r="K468" t="str">
            <v>450</v>
          </cell>
        </row>
        <row r="469">
          <cell r="A469" t="str">
            <v>január</v>
          </cell>
          <cell r="I469">
            <v>1469.65</v>
          </cell>
          <cell r="K469" t="str">
            <v>450</v>
          </cell>
        </row>
        <row r="470">
          <cell r="A470" t="str">
            <v>január</v>
          </cell>
          <cell r="I470">
            <v>443052.74</v>
          </cell>
          <cell r="K470" t="str">
            <v>450</v>
          </cell>
        </row>
        <row r="471">
          <cell r="A471" t="str">
            <v>január</v>
          </cell>
          <cell r="I471">
            <v>669990.40000000002</v>
          </cell>
          <cell r="K471" t="str">
            <v>450</v>
          </cell>
        </row>
        <row r="472">
          <cell r="A472" t="str">
            <v>január</v>
          </cell>
          <cell r="I472">
            <v>8152717.1600000001</v>
          </cell>
          <cell r="K472" t="str">
            <v>450</v>
          </cell>
        </row>
        <row r="473">
          <cell r="A473" t="str">
            <v>január</v>
          </cell>
          <cell r="I473">
            <v>115286.3</v>
          </cell>
          <cell r="K473" t="str">
            <v>450</v>
          </cell>
        </row>
        <row r="474">
          <cell r="A474" t="str">
            <v>január</v>
          </cell>
          <cell r="I474">
            <v>534.65</v>
          </cell>
          <cell r="K474" t="str">
            <v>450</v>
          </cell>
        </row>
        <row r="475">
          <cell r="A475" t="str">
            <v>január</v>
          </cell>
          <cell r="I475">
            <v>29.9</v>
          </cell>
          <cell r="K475" t="str">
            <v>450</v>
          </cell>
        </row>
        <row r="476">
          <cell r="A476" t="str">
            <v>január</v>
          </cell>
          <cell r="I476">
            <v>1363.9</v>
          </cell>
          <cell r="K476" t="str">
            <v>450</v>
          </cell>
        </row>
        <row r="477">
          <cell r="A477" t="str">
            <v>január</v>
          </cell>
          <cell r="I477">
            <v>1647544.74</v>
          </cell>
          <cell r="K477" t="str">
            <v>450</v>
          </cell>
        </row>
        <row r="478">
          <cell r="A478" t="str">
            <v>január</v>
          </cell>
          <cell r="I478">
            <v>5580914.3099999996</v>
          </cell>
          <cell r="K478" t="str">
            <v>450</v>
          </cell>
        </row>
        <row r="479">
          <cell r="A479" t="str">
            <v>január</v>
          </cell>
          <cell r="I479">
            <v>33.01</v>
          </cell>
          <cell r="K479" t="str">
            <v>450</v>
          </cell>
        </row>
        <row r="480">
          <cell r="A480" t="str">
            <v>január</v>
          </cell>
          <cell r="I480">
            <v>462.16</v>
          </cell>
          <cell r="K480" t="str">
            <v>450</v>
          </cell>
        </row>
        <row r="481">
          <cell r="A481" t="str">
            <v>január</v>
          </cell>
          <cell r="I481">
            <v>54.37</v>
          </cell>
          <cell r="K481" t="str">
            <v>450</v>
          </cell>
        </row>
        <row r="482">
          <cell r="A482" t="str">
            <v>január</v>
          </cell>
          <cell r="I482">
            <v>1349672.02</v>
          </cell>
          <cell r="K482" t="str">
            <v>450</v>
          </cell>
        </row>
        <row r="483">
          <cell r="A483" t="str">
            <v>január</v>
          </cell>
          <cell r="I483">
            <v>140173.07999999999</v>
          </cell>
          <cell r="K483" t="str">
            <v>450</v>
          </cell>
        </row>
        <row r="484">
          <cell r="A484" t="str">
            <v>január</v>
          </cell>
          <cell r="I484">
            <v>16548.07</v>
          </cell>
          <cell r="K484" t="str">
            <v>450</v>
          </cell>
        </row>
        <row r="485">
          <cell r="A485" t="str">
            <v>január</v>
          </cell>
          <cell r="I485">
            <v>399198.36</v>
          </cell>
          <cell r="K485" t="str">
            <v>450</v>
          </cell>
        </row>
        <row r="486">
          <cell r="A486" t="str">
            <v>január</v>
          </cell>
          <cell r="I486">
            <v>1483715.78</v>
          </cell>
          <cell r="K486" t="str">
            <v>450</v>
          </cell>
        </row>
        <row r="487">
          <cell r="A487" t="str">
            <v>január</v>
          </cell>
          <cell r="I487">
            <v>2610.42</v>
          </cell>
          <cell r="K487" t="str">
            <v>450</v>
          </cell>
        </row>
        <row r="488">
          <cell r="A488" t="str">
            <v>január</v>
          </cell>
          <cell r="I488">
            <v>9805862.9000000004</v>
          </cell>
          <cell r="K488" t="str">
            <v>450</v>
          </cell>
        </row>
        <row r="489">
          <cell r="A489" t="str">
            <v>január</v>
          </cell>
          <cell r="I489">
            <v>908243.09</v>
          </cell>
          <cell r="K489" t="str">
            <v>450</v>
          </cell>
        </row>
        <row r="490">
          <cell r="A490" t="str">
            <v>január</v>
          </cell>
          <cell r="I490">
            <v>30000</v>
          </cell>
          <cell r="K490" t="str">
            <v>450</v>
          </cell>
        </row>
        <row r="491">
          <cell r="A491" t="str">
            <v>január</v>
          </cell>
          <cell r="I491">
            <v>103874.83</v>
          </cell>
          <cell r="K491" t="str">
            <v>450</v>
          </cell>
        </row>
        <row r="492">
          <cell r="A492" t="str">
            <v>január</v>
          </cell>
          <cell r="I492">
            <v>21684.99</v>
          </cell>
          <cell r="K492" t="str">
            <v>450</v>
          </cell>
        </row>
        <row r="493">
          <cell r="A493" t="str">
            <v>január</v>
          </cell>
          <cell r="I493">
            <v>35259.870000000003</v>
          </cell>
          <cell r="K493" t="str">
            <v>450</v>
          </cell>
        </row>
        <row r="494">
          <cell r="A494" t="str">
            <v>január</v>
          </cell>
          <cell r="I494">
            <v>22668.53</v>
          </cell>
          <cell r="K494" t="str">
            <v>450</v>
          </cell>
        </row>
        <row r="495">
          <cell r="A495" t="str">
            <v>január</v>
          </cell>
          <cell r="I495">
            <v>1457049.82</v>
          </cell>
          <cell r="K495" t="str">
            <v>450</v>
          </cell>
        </row>
        <row r="496">
          <cell r="A496" t="str">
            <v>január</v>
          </cell>
          <cell r="I496">
            <v>198978.57</v>
          </cell>
          <cell r="K496" t="str">
            <v>450</v>
          </cell>
        </row>
        <row r="497">
          <cell r="A497" t="str">
            <v>január</v>
          </cell>
          <cell r="I497">
            <v>86364.36</v>
          </cell>
          <cell r="K497" t="str">
            <v>450</v>
          </cell>
        </row>
        <row r="498">
          <cell r="A498" t="str">
            <v>január</v>
          </cell>
          <cell r="I498">
            <v>810143.05</v>
          </cell>
          <cell r="K498" t="str">
            <v>450</v>
          </cell>
        </row>
        <row r="499">
          <cell r="A499" t="str">
            <v>január</v>
          </cell>
          <cell r="I499">
            <v>83524.94</v>
          </cell>
          <cell r="K499" t="str">
            <v>450</v>
          </cell>
        </row>
        <row r="500">
          <cell r="A500" t="str">
            <v>január</v>
          </cell>
          <cell r="I500">
            <v>11106.36</v>
          </cell>
          <cell r="K500" t="str">
            <v>450</v>
          </cell>
        </row>
        <row r="501">
          <cell r="A501" t="str">
            <v>január</v>
          </cell>
          <cell r="I501">
            <v>3761.52</v>
          </cell>
          <cell r="K501" t="str">
            <v>450</v>
          </cell>
        </row>
        <row r="502">
          <cell r="A502" t="str">
            <v>január</v>
          </cell>
          <cell r="I502">
            <v>1663429.16</v>
          </cell>
          <cell r="K502" t="str">
            <v>450</v>
          </cell>
        </row>
        <row r="503">
          <cell r="A503" t="str">
            <v>január</v>
          </cell>
          <cell r="I503">
            <v>129224.54</v>
          </cell>
          <cell r="K503" t="str">
            <v>450</v>
          </cell>
        </row>
        <row r="504">
          <cell r="A504" t="str">
            <v>január</v>
          </cell>
          <cell r="I504">
            <v>39232.14</v>
          </cell>
          <cell r="K504" t="str">
            <v>450</v>
          </cell>
        </row>
        <row r="505">
          <cell r="A505" t="str">
            <v>január</v>
          </cell>
          <cell r="I505">
            <v>1599257.27</v>
          </cell>
          <cell r="K505" t="str">
            <v>450</v>
          </cell>
        </row>
        <row r="506">
          <cell r="A506" t="str">
            <v>január</v>
          </cell>
          <cell r="I506">
            <v>51842.33</v>
          </cell>
          <cell r="K506" t="str">
            <v>450</v>
          </cell>
        </row>
        <row r="507">
          <cell r="A507" t="str">
            <v>január</v>
          </cell>
          <cell r="I507">
            <v>2748.21</v>
          </cell>
          <cell r="K507" t="str">
            <v>450</v>
          </cell>
        </row>
        <row r="508">
          <cell r="A508" t="str">
            <v>január</v>
          </cell>
          <cell r="I508">
            <v>5526.13</v>
          </cell>
          <cell r="K508" t="str">
            <v>450</v>
          </cell>
        </row>
        <row r="509">
          <cell r="A509" t="str">
            <v>január</v>
          </cell>
          <cell r="I509">
            <v>1094540.3700000001</v>
          </cell>
          <cell r="K509" t="str">
            <v>450</v>
          </cell>
        </row>
        <row r="510">
          <cell r="A510" t="str">
            <v>január</v>
          </cell>
          <cell r="I510">
            <v>370390.98</v>
          </cell>
          <cell r="K510" t="str">
            <v>450</v>
          </cell>
        </row>
        <row r="511">
          <cell r="A511" t="str">
            <v>január</v>
          </cell>
          <cell r="I511">
            <v>53966.11</v>
          </cell>
          <cell r="K511" t="str">
            <v>450</v>
          </cell>
        </row>
        <row r="512">
          <cell r="A512" t="str">
            <v>január</v>
          </cell>
          <cell r="I512">
            <v>963090.74</v>
          </cell>
          <cell r="K512" t="str">
            <v>450</v>
          </cell>
        </row>
        <row r="513">
          <cell r="A513" t="str">
            <v>január</v>
          </cell>
          <cell r="I513">
            <v>15223.87</v>
          </cell>
          <cell r="K513" t="str">
            <v>450</v>
          </cell>
        </row>
        <row r="514">
          <cell r="A514" t="str">
            <v>január</v>
          </cell>
          <cell r="I514">
            <v>1015</v>
          </cell>
          <cell r="K514" t="str">
            <v>450</v>
          </cell>
        </row>
        <row r="515">
          <cell r="A515" t="str">
            <v>január</v>
          </cell>
          <cell r="I515">
            <v>1645757.65</v>
          </cell>
          <cell r="K515" t="str">
            <v>450</v>
          </cell>
        </row>
        <row r="516">
          <cell r="A516" t="str">
            <v>január</v>
          </cell>
          <cell r="I516">
            <v>6953700.7599999998</v>
          </cell>
          <cell r="K516" t="str">
            <v>450</v>
          </cell>
        </row>
        <row r="517">
          <cell r="A517" t="str">
            <v>január</v>
          </cell>
          <cell r="I517">
            <v>267.62</v>
          </cell>
          <cell r="K517" t="str">
            <v>450</v>
          </cell>
        </row>
        <row r="518">
          <cell r="A518" t="str">
            <v>január</v>
          </cell>
          <cell r="I518">
            <v>48.13</v>
          </cell>
          <cell r="K518" t="str">
            <v>450</v>
          </cell>
        </row>
        <row r="519">
          <cell r="A519" t="str">
            <v>január</v>
          </cell>
          <cell r="I519">
            <v>1890707.76</v>
          </cell>
          <cell r="K519" t="str">
            <v>450</v>
          </cell>
        </row>
        <row r="520">
          <cell r="A520" t="str">
            <v>január</v>
          </cell>
          <cell r="I520">
            <v>82616.41</v>
          </cell>
          <cell r="K520" t="str">
            <v>450</v>
          </cell>
        </row>
        <row r="521">
          <cell r="A521" t="str">
            <v>január</v>
          </cell>
          <cell r="I521">
            <v>9719.58</v>
          </cell>
          <cell r="K521" t="str">
            <v>450</v>
          </cell>
        </row>
        <row r="522">
          <cell r="A522" t="str">
            <v>január</v>
          </cell>
          <cell r="I522">
            <v>45905.59</v>
          </cell>
          <cell r="K522" t="str">
            <v>450</v>
          </cell>
        </row>
        <row r="523">
          <cell r="A523" t="str">
            <v>január</v>
          </cell>
          <cell r="I523">
            <v>5400.5</v>
          </cell>
          <cell r="K523" t="str">
            <v>450</v>
          </cell>
        </row>
        <row r="524">
          <cell r="A524" t="str">
            <v>január</v>
          </cell>
          <cell r="I524">
            <v>4381716.88</v>
          </cell>
          <cell r="K524" t="str">
            <v>450</v>
          </cell>
        </row>
        <row r="525">
          <cell r="A525" t="str">
            <v>január</v>
          </cell>
          <cell r="I525">
            <v>1687238.37</v>
          </cell>
          <cell r="K525" t="str">
            <v>450</v>
          </cell>
        </row>
        <row r="526">
          <cell r="A526" t="str">
            <v>január</v>
          </cell>
          <cell r="I526">
            <v>11917750.039999999</v>
          </cell>
          <cell r="K526" t="str">
            <v>450</v>
          </cell>
        </row>
        <row r="527">
          <cell r="A527" t="str">
            <v>január</v>
          </cell>
          <cell r="I527">
            <v>391944.78</v>
          </cell>
          <cell r="K527" t="str">
            <v>450</v>
          </cell>
        </row>
        <row r="528">
          <cell r="A528" t="str">
            <v>január</v>
          </cell>
          <cell r="I528">
            <v>120000</v>
          </cell>
          <cell r="K528" t="str">
            <v>450</v>
          </cell>
        </row>
        <row r="529">
          <cell r="A529" t="str">
            <v>január</v>
          </cell>
          <cell r="I529">
            <v>2.73</v>
          </cell>
          <cell r="K529" t="str">
            <v>450</v>
          </cell>
        </row>
        <row r="530">
          <cell r="A530" t="str">
            <v>január</v>
          </cell>
          <cell r="I530">
            <v>8410.2000000000007</v>
          </cell>
          <cell r="K530" t="str">
            <v>450</v>
          </cell>
        </row>
        <row r="531">
          <cell r="A531" t="str">
            <v>január</v>
          </cell>
          <cell r="I531">
            <v>1004.27</v>
          </cell>
          <cell r="K531" t="str">
            <v>450</v>
          </cell>
        </row>
        <row r="532">
          <cell r="A532" t="str">
            <v>január</v>
          </cell>
          <cell r="I532">
            <v>702.13</v>
          </cell>
          <cell r="K532" t="str">
            <v>450</v>
          </cell>
        </row>
        <row r="533">
          <cell r="A533" t="str">
            <v>január</v>
          </cell>
          <cell r="I533">
            <v>301.01</v>
          </cell>
          <cell r="K533" t="str">
            <v>450</v>
          </cell>
        </row>
        <row r="534">
          <cell r="A534" t="str">
            <v>január</v>
          </cell>
          <cell r="I534">
            <v>74610.22</v>
          </cell>
          <cell r="K534" t="str">
            <v>450</v>
          </cell>
        </row>
        <row r="535">
          <cell r="A535" t="str">
            <v>január</v>
          </cell>
          <cell r="I535">
            <v>1469977.29</v>
          </cell>
          <cell r="K535" t="str">
            <v>450</v>
          </cell>
        </row>
        <row r="536">
          <cell r="A536" t="str">
            <v>január</v>
          </cell>
          <cell r="I536">
            <v>137264.44</v>
          </cell>
          <cell r="K536" t="str">
            <v>450</v>
          </cell>
        </row>
        <row r="537">
          <cell r="A537" t="str">
            <v>január</v>
          </cell>
          <cell r="I537">
            <v>75620.639999999999</v>
          </cell>
          <cell r="K537" t="str">
            <v>450</v>
          </cell>
        </row>
        <row r="538">
          <cell r="A538" t="str">
            <v>január</v>
          </cell>
          <cell r="I538">
            <v>6841.83</v>
          </cell>
          <cell r="K538" t="str">
            <v>450</v>
          </cell>
        </row>
        <row r="539">
          <cell r="A539" t="str">
            <v>január</v>
          </cell>
          <cell r="I539">
            <v>2281458.62</v>
          </cell>
          <cell r="K539" t="str">
            <v>450</v>
          </cell>
        </row>
        <row r="540">
          <cell r="A540" t="str">
            <v>január</v>
          </cell>
          <cell r="I540">
            <v>339922.6</v>
          </cell>
          <cell r="K540" t="str">
            <v>450</v>
          </cell>
        </row>
        <row r="541">
          <cell r="A541" t="str">
            <v>január</v>
          </cell>
          <cell r="I541">
            <v>1080</v>
          </cell>
          <cell r="K541" t="str">
            <v>450</v>
          </cell>
        </row>
        <row r="542">
          <cell r="A542" t="str">
            <v>január</v>
          </cell>
          <cell r="I542">
            <v>59986.83</v>
          </cell>
          <cell r="K542" t="str">
            <v>450</v>
          </cell>
        </row>
        <row r="543">
          <cell r="A543" t="str">
            <v>január</v>
          </cell>
          <cell r="I543">
            <v>430044</v>
          </cell>
          <cell r="K543" t="str">
            <v>450</v>
          </cell>
        </row>
        <row r="544">
          <cell r="A544" t="str">
            <v>január</v>
          </cell>
          <cell r="I544">
            <v>39138.53</v>
          </cell>
          <cell r="K544" t="str">
            <v>450</v>
          </cell>
        </row>
        <row r="545">
          <cell r="A545" t="str">
            <v>január</v>
          </cell>
          <cell r="I545">
            <v>33814.050000000003</v>
          </cell>
          <cell r="K545" t="str">
            <v>450</v>
          </cell>
        </row>
        <row r="546">
          <cell r="A546" t="str">
            <v>január</v>
          </cell>
          <cell r="I546">
            <v>78884.34</v>
          </cell>
          <cell r="K546" t="str">
            <v>450</v>
          </cell>
        </row>
        <row r="547">
          <cell r="A547" t="str">
            <v>január</v>
          </cell>
          <cell r="I547">
            <v>7033.39</v>
          </cell>
          <cell r="K547" t="str">
            <v>450</v>
          </cell>
        </row>
        <row r="548">
          <cell r="A548" t="str">
            <v>január</v>
          </cell>
          <cell r="I548">
            <v>12914.36</v>
          </cell>
          <cell r="K548" t="str">
            <v>450</v>
          </cell>
        </row>
        <row r="549">
          <cell r="A549" t="str">
            <v>január</v>
          </cell>
          <cell r="I549">
            <v>9089.19</v>
          </cell>
          <cell r="K549" t="str">
            <v>450</v>
          </cell>
        </row>
        <row r="550">
          <cell r="A550" t="str">
            <v>január</v>
          </cell>
          <cell r="I550">
            <v>2245.59</v>
          </cell>
          <cell r="K550" t="str">
            <v>450</v>
          </cell>
        </row>
        <row r="551">
          <cell r="A551" t="str">
            <v>január</v>
          </cell>
          <cell r="I551">
            <v>295483.24</v>
          </cell>
          <cell r="K551" t="str">
            <v>450</v>
          </cell>
        </row>
        <row r="552">
          <cell r="A552" t="str">
            <v>január</v>
          </cell>
          <cell r="I552">
            <v>3027057.56</v>
          </cell>
          <cell r="K552" t="str">
            <v>450</v>
          </cell>
        </row>
        <row r="553">
          <cell r="A553" t="str">
            <v>január</v>
          </cell>
          <cell r="I553">
            <v>183049.83</v>
          </cell>
          <cell r="K553" t="str">
            <v>450</v>
          </cell>
        </row>
        <row r="554">
          <cell r="A554" t="str">
            <v>január</v>
          </cell>
          <cell r="I554">
            <v>79106.7</v>
          </cell>
          <cell r="K554" t="str">
            <v>450</v>
          </cell>
        </row>
        <row r="555">
          <cell r="A555" t="str">
            <v>január</v>
          </cell>
          <cell r="I555">
            <v>594689.27</v>
          </cell>
          <cell r="K555" t="str">
            <v>450</v>
          </cell>
        </row>
        <row r="556">
          <cell r="A556" t="str">
            <v>január</v>
          </cell>
          <cell r="I556">
            <v>51504.53</v>
          </cell>
          <cell r="K556" t="str">
            <v>450</v>
          </cell>
        </row>
        <row r="557">
          <cell r="A557" t="str">
            <v>január</v>
          </cell>
          <cell r="I557">
            <v>6566866.2000000002</v>
          </cell>
          <cell r="K557" t="str">
            <v>450</v>
          </cell>
        </row>
        <row r="558">
          <cell r="A558" t="str">
            <v>január</v>
          </cell>
          <cell r="I558">
            <v>380094.58</v>
          </cell>
          <cell r="K558" t="str">
            <v>450</v>
          </cell>
        </row>
        <row r="559">
          <cell r="A559" t="str">
            <v>január</v>
          </cell>
          <cell r="I559">
            <v>50333.85</v>
          </cell>
          <cell r="K559" t="str">
            <v>450</v>
          </cell>
        </row>
        <row r="560">
          <cell r="A560" t="str">
            <v>január</v>
          </cell>
          <cell r="I560">
            <v>1578398.27</v>
          </cell>
          <cell r="K560" t="str">
            <v>450</v>
          </cell>
        </row>
        <row r="561">
          <cell r="A561" t="str">
            <v>január</v>
          </cell>
          <cell r="I561">
            <v>107339.77</v>
          </cell>
          <cell r="K561" t="str">
            <v>450</v>
          </cell>
        </row>
        <row r="562">
          <cell r="A562" t="str">
            <v>január</v>
          </cell>
          <cell r="I562">
            <v>1435157.55</v>
          </cell>
          <cell r="K562" t="str">
            <v>450</v>
          </cell>
        </row>
        <row r="563">
          <cell r="A563" t="str">
            <v>január</v>
          </cell>
          <cell r="I563">
            <v>186998.82</v>
          </cell>
          <cell r="K563" t="str">
            <v>450</v>
          </cell>
        </row>
        <row r="564">
          <cell r="A564" t="str">
            <v>január</v>
          </cell>
          <cell r="I564">
            <v>23694</v>
          </cell>
          <cell r="K564" t="str">
            <v>450</v>
          </cell>
        </row>
        <row r="565">
          <cell r="A565" t="str">
            <v>január</v>
          </cell>
          <cell r="I565">
            <v>4395.1899999999996</v>
          </cell>
          <cell r="K565" t="str">
            <v>450</v>
          </cell>
        </row>
        <row r="566">
          <cell r="A566" t="str">
            <v>január</v>
          </cell>
          <cell r="I566">
            <v>775.66</v>
          </cell>
          <cell r="K566" t="str">
            <v>450</v>
          </cell>
        </row>
        <row r="567">
          <cell r="A567" t="str">
            <v>január</v>
          </cell>
          <cell r="I567">
            <v>256437.59</v>
          </cell>
          <cell r="K567" t="str">
            <v>450</v>
          </cell>
        </row>
        <row r="568">
          <cell r="A568" t="str">
            <v>január</v>
          </cell>
          <cell r="I568">
            <v>593871.81000000006</v>
          </cell>
          <cell r="K568" t="str">
            <v>450</v>
          </cell>
        </row>
        <row r="569">
          <cell r="A569" t="str">
            <v>január</v>
          </cell>
          <cell r="I569">
            <v>662967.71</v>
          </cell>
          <cell r="K569" t="str">
            <v>450</v>
          </cell>
        </row>
        <row r="570">
          <cell r="A570" t="str">
            <v>január</v>
          </cell>
          <cell r="I570">
            <v>10016.120000000001</v>
          </cell>
          <cell r="K570" t="str">
            <v>450</v>
          </cell>
        </row>
        <row r="571">
          <cell r="A571" t="str">
            <v>január</v>
          </cell>
          <cell r="I571">
            <v>11472.31</v>
          </cell>
          <cell r="K571" t="str">
            <v>450</v>
          </cell>
        </row>
        <row r="572">
          <cell r="A572" t="str">
            <v>január</v>
          </cell>
          <cell r="I572">
            <v>1262229.33</v>
          </cell>
          <cell r="K572" t="str">
            <v>450</v>
          </cell>
        </row>
        <row r="573">
          <cell r="A573" t="str">
            <v>január</v>
          </cell>
          <cell r="I573">
            <v>11143259.27</v>
          </cell>
          <cell r="K573" t="str">
            <v>450</v>
          </cell>
        </row>
        <row r="574">
          <cell r="A574" t="str">
            <v>január</v>
          </cell>
          <cell r="I574">
            <v>0</v>
          </cell>
          <cell r="K574" t="str">
            <v>450</v>
          </cell>
        </row>
        <row r="575">
          <cell r="A575" t="str">
            <v>január</v>
          </cell>
          <cell r="I575">
            <v>3721.35</v>
          </cell>
          <cell r="K575" t="str">
            <v>450</v>
          </cell>
        </row>
        <row r="576">
          <cell r="A576" t="str">
            <v>január</v>
          </cell>
          <cell r="I576">
            <v>437.8</v>
          </cell>
          <cell r="K576" t="str">
            <v>450</v>
          </cell>
        </row>
        <row r="577">
          <cell r="A577" t="str">
            <v>január</v>
          </cell>
          <cell r="I577">
            <v>1473821.49</v>
          </cell>
          <cell r="K577" t="str">
            <v>450</v>
          </cell>
        </row>
        <row r="578">
          <cell r="A578" t="str">
            <v>január</v>
          </cell>
          <cell r="I578">
            <v>1292.49</v>
          </cell>
          <cell r="K578" t="str">
            <v>450</v>
          </cell>
        </row>
        <row r="579">
          <cell r="A579" t="str">
            <v>január</v>
          </cell>
          <cell r="I579">
            <v>4658568.9000000004</v>
          </cell>
          <cell r="K579" t="str">
            <v>450</v>
          </cell>
        </row>
        <row r="580">
          <cell r="A580" t="str">
            <v>január</v>
          </cell>
          <cell r="I580">
            <v>3541463.92</v>
          </cell>
          <cell r="K580" t="str">
            <v>450</v>
          </cell>
        </row>
        <row r="581">
          <cell r="A581" t="str">
            <v>január</v>
          </cell>
          <cell r="I581">
            <v>9613474.6300000008</v>
          </cell>
          <cell r="K581" t="str">
            <v>450</v>
          </cell>
        </row>
        <row r="582">
          <cell r="A582" t="str">
            <v>január</v>
          </cell>
          <cell r="I582">
            <v>210</v>
          </cell>
          <cell r="K582" t="str">
            <v>450</v>
          </cell>
        </row>
        <row r="583">
          <cell r="A583" t="str">
            <v>január</v>
          </cell>
          <cell r="I583">
            <v>717060.06</v>
          </cell>
          <cell r="K583" t="str">
            <v>450</v>
          </cell>
        </row>
        <row r="584">
          <cell r="A584" t="str">
            <v>január</v>
          </cell>
          <cell r="I584">
            <v>332544.63</v>
          </cell>
          <cell r="K584" t="str">
            <v>450</v>
          </cell>
        </row>
        <row r="585">
          <cell r="A585" t="str">
            <v>január</v>
          </cell>
          <cell r="I585">
            <v>12678.46</v>
          </cell>
          <cell r="K585" t="str">
            <v>450</v>
          </cell>
        </row>
        <row r="586">
          <cell r="A586" t="str">
            <v>január</v>
          </cell>
          <cell r="I586">
            <v>167.91</v>
          </cell>
          <cell r="K586" t="str">
            <v>450</v>
          </cell>
        </row>
        <row r="587">
          <cell r="A587" t="str">
            <v>január</v>
          </cell>
          <cell r="I587">
            <v>254348.18</v>
          </cell>
          <cell r="K587" t="str">
            <v>450</v>
          </cell>
        </row>
        <row r="588">
          <cell r="A588" t="str">
            <v>január</v>
          </cell>
          <cell r="I588">
            <v>1049518.32</v>
          </cell>
          <cell r="K588" t="str">
            <v>450</v>
          </cell>
        </row>
        <row r="589">
          <cell r="A589" t="str">
            <v>január</v>
          </cell>
          <cell r="I589">
            <v>46056</v>
          </cell>
          <cell r="K589" t="str">
            <v>450</v>
          </cell>
        </row>
        <row r="590">
          <cell r="A590" t="str">
            <v>január</v>
          </cell>
          <cell r="I590">
            <v>1228706.26</v>
          </cell>
          <cell r="K590" t="str">
            <v>450</v>
          </cell>
        </row>
        <row r="591">
          <cell r="A591" t="str">
            <v>január</v>
          </cell>
          <cell r="I591">
            <v>4903.8599999999997</v>
          </cell>
          <cell r="K591" t="str">
            <v>450</v>
          </cell>
        </row>
        <row r="592">
          <cell r="A592" t="str">
            <v>január</v>
          </cell>
          <cell r="I592">
            <v>400</v>
          </cell>
          <cell r="K592" t="str">
            <v>610</v>
          </cell>
        </row>
        <row r="593">
          <cell r="A593" t="str">
            <v>január</v>
          </cell>
          <cell r="I593">
            <v>0</v>
          </cell>
          <cell r="K593" t="str">
            <v>610</v>
          </cell>
        </row>
        <row r="594">
          <cell r="A594" t="str">
            <v>január</v>
          </cell>
          <cell r="I594">
            <v>0</v>
          </cell>
          <cell r="K594" t="str">
            <v>610</v>
          </cell>
        </row>
        <row r="595">
          <cell r="A595" t="str">
            <v>január</v>
          </cell>
          <cell r="I595">
            <v>0</v>
          </cell>
          <cell r="K595" t="str">
            <v>610</v>
          </cell>
        </row>
        <row r="596">
          <cell r="A596" t="str">
            <v>január</v>
          </cell>
          <cell r="I596">
            <v>0</v>
          </cell>
          <cell r="K596" t="str">
            <v>620</v>
          </cell>
        </row>
        <row r="597">
          <cell r="A597" t="str">
            <v>január</v>
          </cell>
          <cell r="I597">
            <v>0</v>
          </cell>
          <cell r="K597" t="str">
            <v>620</v>
          </cell>
        </row>
        <row r="598">
          <cell r="A598" t="str">
            <v>január</v>
          </cell>
          <cell r="I598">
            <v>0</v>
          </cell>
          <cell r="K598" t="str">
            <v>620</v>
          </cell>
        </row>
        <row r="599">
          <cell r="A599" t="str">
            <v>január</v>
          </cell>
          <cell r="I599">
            <v>0</v>
          </cell>
          <cell r="K599" t="str">
            <v>620</v>
          </cell>
        </row>
        <row r="600">
          <cell r="A600" t="str">
            <v>január</v>
          </cell>
          <cell r="I600">
            <v>0</v>
          </cell>
          <cell r="K600" t="str">
            <v>620</v>
          </cell>
        </row>
        <row r="601">
          <cell r="A601" t="str">
            <v>január</v>
          </cell>
          <cell r="I601">
            <v>0</v>
          </cell>
          <cell r="K601" t="str">
            <v>620</v>
          </cell>
        </row>
        <row r="602">
          <cell r="A602" t="str">
            <v>január</v>
          </cell>
          <cell r="I602">
            <v>0</v>
          </cell>
          <cell r="K602" t="str">
            <v>620</v>
          </cell>
        </row>
        <row r="603">
          <cell r="A603" t="str">
            <v>január</v>
          </cell>
          <cell r="I603">
            <v>0</v>
          </cell>
          <cell r="K603" t="str">
            <v>620</v>
          </cell>
        </row>
        <row r="604">
          <cell r="A604" t="str">
            <v>január</v>
          </cell>
          <cell r="I604">
            <v>0</v>
          </cell>
          <cell r="K604" t="str">
            <v>620</v>
          </cell>
        </row>
        <row r="605">
          <cell r="A605" t="str">
            <v>január</v>
          </cell>
          <cell r="I605">
            <v>0</v>
          </cell>
          <cell r="K605" t="str">
            <v>620</v>
          </cell>
        </row>
        <row r="606">
          <cell r="A606" t="str">
            <v>január</v>
          </cell>
          <cell r="I606">
            <v>0</v>
          </cell>
          <cell r="K606" t="str">
            <v>630</v>
          </cell>
        </row>
        <row r="607">
          <cell r="A607" t="str">
            <v>január</v>
          </cell>
          <cell r="I607">
            <v>0</v>
          </cell>
          <cell r="K607" t="str">
            <v>630</v>
          </cell>
        </row>
        <row r="608">
          <cell r="A608" t="str">
            <v>január</v>
          </cell>
          <cell r="I608">
            <v>0</v>
          </cell>
          <cell r="K608" t="str">
            <v>630</v>
          </cell>
        </row>
        <row r="609">
          <cell r="A609" t="str">
            <v>január</v>
          </cell>
          <cell r="I609">
            <v>0</v>
          </cell>
          <cell r="K609" t="str">
            <v>630</v>
          </cell>
        </row>
        <row r="610">
          <cell r="A610" t="str">
            <v>január</v>
          </cell>
          <cell r="I610">
            <v>0</v>
          </cell>
          <cell r="K610" t="str">
            <v>630</v>
          </cell>
        </row>
        <row r="611">
          <cell r="A611" t="str">
            <v>január</v>
          </cell>
          <cell r="I611">
            <v>0</v>
          </cell>
          <cell r="K611" t="str">
            <v>630</v>
          </cell>
        </row>
        <row r="612">
          <cell r="A612" t="str">
            <v>január</v>
          </cell>
          <cell r="I612">
            <v>71.19</v>
          </cell>
          <cell r="K612" t="str">
            <v>630</v>
          </cell>
        </row>
        <row r="613">
          <cell r="A613" t="str">
            <v>január</v>
          </cell>
          <cell r="I613">
            <v>0</v>
          </cell>
          <cell r="K613" t="str">
            <v>630</v>
          </cell>
        </row>
        <row r="614">
          <cell r="A614" t="str">
            <v>január</v>
          </cell>
          <cell r="I614">
            <v>0</v>
          </cell>
          <cell r="K614" t="str">
            <v>630</v>
          </cell>
        </row>
        <row r="615">
          <cell r="A615" t="str">
            <v>január</v>
          </cell>
          <cell r="I615">
            <v>0</v>
          </cell>
          <cell r="K615" t="str">
            <v>630</v>
          </cell>
        </row>
        <row r="616">
          <cell r="A616" t="str">
            <v>január</v>
          </cell>
          <cell r="I616">
            <v>0</v>
          </cell>
          <cell r="K616" t="str">
            <v>630</v>
          </cell>
        </row>
        <row r="617">
          <cell r="A617" t="str">
            <v>január</v>
          </cell>
          <cell r="I617">
            <v>36.659999999999997</v>
          </cell>
          <cell r="K617" t="str">
            <v>630</v>
          </cell>
        </row>
        <row r="618">
          <cell r="A618" t="str">
            <v>január</v>
          </cell>
          <cell r="I618">
            <v>0</v>
          </cell>
          <cell r="K618" t="str">
            <v>630</v>
          </cell>
        </row>
        <row r="619">
          <cell r="A619" t="str">
            <v>január</v>
          </cell>
          <cell r="I619">
            <v>0</v>
          </cell>
          <cell r="K619" t="str">
            <v>630</v>
          </cell>
        </row>
        <row r="620">
          <cell r="A620" t="str">
            <v>január</v>
          </cell>
          <cell r="I620">
            <v>0</v>
          </cell>
          <cell r="K620" t="str">
            <v>630</v>
          </cell>
        </row>
        <row r="621">
          <cell r="A621" t="str">
            <v>január</v>
          </cell>
          <cell r="I621">
            <v>936.8</v>
          </cell>
          <cell r="K621" t="str">
            <v>630</v>
          </cell>
        </row>
        <row r="622">
          <cell r="A622" t="str">
            <v>január</v>
          </cell>
          <cell r="I622">
            <v>0</v>
          </cell>
          <cell r="K622" t="str">
            <v>630</v>
          </cell>
        </row>
        <row r="623">
          <cell r="A623" t="str">
            <v>január</v>
          </cell>
          <cell r="I623">
            <v>0</v>
          </cell>
          <cell r="K623" t="str">
            <v>630</v>
          </cell>
        </row>
        <row r="624">
          <cell r="A624" t="str">
            <v>január</v>
          </cell>
          <cell r="I624">
            <v>0</v>
          </cell>
          <cell r="K624" t="str">
            <v>630</v>
          </cell>
        </row>
        <row r="625">
          <cell r="A625" t="str">
            <v>január</v>
          </cell>
          <cell r="I625">
            <v>0</v>
          </cell>
          <cell r="K625" t="str">
            <v>630</v>
          </cell>
        </row>
        <row r="626">
          <cell r="A626" t="str">
            <v>január</v>
          </cell>
          <cell r="I626">
            <v>59.75</v>
          </cell>
          <cell r="K626" t="str">
            <v>630</v>
          </cell>
        </row>
        <row r="627">
          <cell r="A627" t="str">
            <v>január</v>
          </cell>
          <cell r="I627">
            <v>0</v>
          </cell>
          <cell r="K627" t="str">
            <v>630</v>
          </cell>
        </row>
        <row r="628">
          <cell r="A628" t="str">
            <v>január</v>
          </cell>
          <cell r="I628">
            <v>0</v>
          </cell>
          <cell r="K628" t="str">
            <v>630</v>
          </cell>
        </row>
        <row r="629">
          <cell r="A629" t="str">
            <v>január</v>
          </cell>
          <cell r="I629">
            <v>0</v>
          </cell>
          <cell r="K629" t="str">
            <v>630</v>
          </cell>
        </row>
        <row r="630">
          <cell r="A630" t="str">
            <v>január</v>
          </cell>
          <cell r="I630">
            <v>8.4499999999999993</v>
          </cell>
          <cell r="K630" t="str">
            <v>630</v>
          </cell>
        </row>
        <row r="631">
          <cell r="A631" t="str">
            <v>január</v>
          </cell>
          <cell r="I631">
            <v>0</v>
          </cell>
          <cell r="K631" t="str">
            <v>630</v>
          </cell>
        </row>
        <row r="632">
          <cell r="A632" t="str">
            <v>január</v>
          </cell>
          <cell r="I632">
            <v>0</v>
          </cell>
          <cell r="K632" t="str">
            <v>630</v>
          </cell>
        </row>
        <row r="633">
          <cell r="A633" t="str">
            <v>január</v>
          </cell>
          <cell r="I633">
            <v>0</v>
          </cell>
          <cell r="K633" t="str">
            <v>630</v>
          </cell>
        </row>
        <row r="634">
          <cell r="A634" t="str">
            <v>január</v>
          </cell>
          <cell r="I634">
            <v>0</v>
          </cell>
          <cell r="K634" t="str">
            <v>630</v>
          </cell>
        </row>
        <row r="635">
          <cell r="A635" t="str">
            <v>január</v>
          </cell>
          <cell r="I635">
            <v>462</v>
          </cell>
          <cell r="K635" t="str">
            <v>630</v>
          </cell>
        </row>
        <row r="636">
          <cell r="A636" t="str">
            <v>január</v>
          </cell>
          <cell r="I636">
            <v>0</v>
          </cell>
          <cell r="K636" t="str">
            <v>630</v>
          </cell>
        </row>
        <row r="637">
          <cell r="A637" t="str">
            <v>január</v>
          </cell>
          <cell r="I637">
            <v>0</v>
          </cell>
          <cell r="K637" t="str">
            <v>640</v>
          </cell>
        </row>
        <row r="638">
          <cell r="A638" t="str">
            <v>január</v>
          </cell>
          <cell r="I638">
            <v>0</v>
          </cell>
          <cell r="K638" t="str">
            <v>640</v>
          </cell>
        </row>
        <row r="639">
          <cell r="A639" t="str">
            <v>január</v>
          </cell>
          <cell r="I639">
            <v>0</v>
          </cell>
          <cell r="K639" t="str">
            <v>640</v>
          </cell>
        </row>
        <row r="640">
          <cell r="A640" t="str">
            <v>január</v>
          </cell>
          <cell r="I640">
            <v>0</v>
          </cell>
          <cell r="K640" t="str">
            <v>640</v>
          </cell>
        </row>
        <row r="641">
          <cell r="A641" t="str">
            <v>január</v>
          </cell>
          <cell r="I641">
            <v>7665</v>
          </cell>
          <cell r="K641" t="str">
            <v>640</v>
          </cell>
        </row>
        <row r="642">
          <cell r="A642" t="str">
            <v>január</v>
          </cell>
          <cell r="I642">
            <v>6530.3</v>
          </cell>
          <cell r="K642" t="str">
            <v>630</v>
          </cell>
        </row>
        <row r="643">
          <cell r="A643" t="str">
            <v>január</v>
          </cell>
          <cell r="I643">
            <v>0</v>
          </cell>
          <cell r="K643" t="str">
            <v>710</v>
          </cell>
        </row>
        <row r="644">
          <cell r="A644" t="str">
            <v>január</v>
          </cell>
          <cell r="I644">
            <v>0</v>
          </cell>
          <cell r="K644" t="str">
            <v>630</v>
          </cell>
        </row>
        <row r="645">
          <cell r="A645" t="str">
            <v>január</v>
          </cell>
          <cell r="I645">
            <v>0</v>
          </cell>
          <cell r="K645" t="str">
            <v>630</v>
          </cell>
        </row>
        <row r="646">
          <cell r="A646" t="str">
            <v>január</v>
          </cell>
          <cell r="I646">
            <v>0</v>
          </cell>
          <cell r="K646" t="str">
            <v>710</v>
          </cell>
        </row>
        <row r="647">
          <cell r="A647" t="str">
            <v>január</v>
          </cell>
          <cell r="I647">
            <v>833582.9</v>
          </cell>
          <cell r="K647" t="str">
            <v>610</v>
          </cell>
        </row>
        <row r="648">
          <cell r="A648" t="str">
            <v>január</v>
          </cell>
          <cell r="I648">
            <v>80096.259999999995</v>
          </cell>
          <cell r="K648" t="str">
            <v>610</v>
          </cell>
        </row>
        <row r="649">
          <cell r="A649" t="str">
            <v>január</v>
          </cell>
          <cell r="I649">
            <v>32943.4</v>
          </cell>
          <cell r="K649" t="str">
            <v>610</v>
          </cell>
        </row>
        <row r="650">
          <cell r="A650" t="str">
            <v>január</v>
          </cell>
          <cell r="I650">
            <v>20868</v>
          </cell>
          <cell r="K650" t="str">
            <v>610</v>
          </cell>
        </row>
        <row r="651">
          <cell r="A651" t="str">
            <v>január</v>
          </cell>
          <cell r="I651">
            <v>71937.8</v>
          </cell>
          <cell r="K651" t="str">
            <v>620</v>
          </cell>
        </row>
        <row r="652">
          <cell r="A652" t="str">
            <v>január</v>
          </cell>
          <cell r="I652">
            <v>23830.16</v>
          </cell>
          <cell r="K652" t="str">
            <v>620</v>
          </cell>
        </row>
        <row r="653">
          <cell r="A653" t="str">
            <v>január</v>
          </cell>
          <cell r="I653">
            <v>13777.78</v>
          </cell>
          <cell r="K653" t="str">
            <v>620</v>
          </cell>
        </row>
        <row r="654">
          <cell r="A654" t="str">
            <v>január</v>
          </cell>
          <cell r="I654">
            <v>140015.38</v>
          </cell>
          <cell r="K654" t="str">
            <v>620</v>
          </cell>
        </row>
        <row r="655">
          <cell r="A655" t="str">
            <v>január</v>
          </cell>
          <cell r="I655">
            <v>8012.31</v>
          </cell>
          <cell r="K655" t="str">
            <v>620</v>
          </cell>
        </row>
        <row r="656">
          <cell r="A656" t="str">
            <v>január</v>
          </cell>
          <cell r="I656">
            <v>23029.37</v>
          </cell>
          <cell r="K656" t="str">
            <v>620</v>
          </cell>
        </row>
        <row r="657">
          <cell r="A657" t="str">
            <v>január</v>
          </cell>
          <cell r="I657">
            <v>7427.77</v>
          </cell>
          <cell r="K657" t="str">
            <v>620</v>
          </cell>
        </row>
        <row r="658">
          <cell r="A658" t="str">
            <v>január</v>
          </cell>
          <cell r="I658">
            <v>2495.71</v>
          </cell>
          <cell r="K658" t="str">
            <v>620</v>
          </cell>
        </row>
        <row r="659">
          <cell r="A659" t="str">
            <v>január</v>
          </cell>
          <cell r="I659">
            <v>47501.37</v>
          </cell>
          <cell r="K659" t="str">
            <v>620</v>
          </cell>
        </row>
        <row r="660">
          <cell r="A660" t="str">
            <v>január</v>
          </cell>
          <cell r="I660">
            <v>1533.82</v>
          </cell>
          <cell r="K660" t="str">
            <v>630</v>
          </cell>
        </row>
        <row r="661">
          <cell r="A661" t="str">
            <v>január</v>
          </cell>
          <cell r="I661">
            <v>8516.01</v>
          </cell>
          <cell r="K661" t="str">
            <v>630</v>
          </cell>
        </row>
        <row r="662">
          <cell r="A662" t="str">
            <v>január</v>
          </cell>
          <cell r="I662">
            <v>44342.98</v>
          </cell>
          <cell r="K662" t="str">
            <v>630</v>
          </cell>
        </row>
        <row r="663">
          <cell r="A663" t="str">
            <v>január</v>
          </cell>
          <cell r="I663">
            <v>10626.48</v>
          </cell>
          <cell r="K663" t="str">
            <v>630</v>
          </cell>
        </row>
        <row r="664">
          <cell r="A664" t="str">
            <v>január</v>
          </cell>
          <cell r="I664">
            <v>2117.75</v>
          </cell>
          <cell r="K664" t="str">
            <v>630</v>
          </cell>
        </row>
        <row r="665">
          <cell r="A665" t="str">
            <v>január</v>
          </cell>
          <cell r="I665">
            <v>3531.76</v>
          </cell>
          <cell r="K665" t="str">
            <v>630</v>
          </cell>
        </row>
        <row r="666">
          <cell r="A666" t="str">
            <v>január</v>
          </cell>
          <cell r="I666">
            <v>875.44</v>
          </cell>
          <cell r="K666" t="str">
            <v>630</v>
          </cell>
        </row>
        <row r="667">
          <cell r="A667" t="str">
            <v>január</v>
          </cell>
          <cell r="I667">
            <v>468</v>
          </cell>
          <cell r="K667" t="str">
            <v>630</v>
          </cell>
        </row>
        <row r="668">
          <cell r="A668" t="str">
            <v>január</v>
          </cell>
          <cell r="I668">
            <v>0</v>
          </cell>
          <cell r="K668" t="str">
            <v>630</v>
          </cell>
        </row>
        <row r="669">
          <cell r="A669" t="str">
            <v>január</v>
          </cell>
          <cell r="I669">
            <v>694.11</v>
          </cell>
          <cell r="K669" t="str">
            <v>630</v>
          </cell>
        </row>
        <row r="670">
          <cell r="A670" t="str">
            <v>január</v>
          </cell>
          <cell r="I670">
            <v>27.83</v>
          </cell>
          <cell r="K670" t="str">
            <v>630</v>
          </cell>
        </row>
        <row r="671">
          <cell r="A671" t="str">
            <v>január</v>
          </cell>
          <cell r="I671">
            <v>447.63</v>
          </cell>
          <cell r="K671" t="str">
            <v>630</v>
          </cell>
        </row>
        <row r="672">
          <cell r="A672" t="str">
            <v>január</v>
          </cell>
          <cell r="I672">
            <v>1188.29</v>
          </cell>
          <cell r="K672" t="str">
            <v>630</v>
          </cell>
        </row>
        <row r="673">
          <cell r="A673" t="str">
            <v>január</v>
          </cell>
          <cell r="I673">
            <v>0</v>
          </cell>
          <cell r="K673" t="str">
            <v>630</v>
          </cell>
        </row>
        <row r="674">
          <cell r="A674" t="str">
            <v>január</v>
          </cell>
          <cell r="I674">
            <v>0</v>
          </cell>
          <cell r="K674" t="str">
            <v>630</v>
          </cell>
        </row>
        <row r="675">
          <cell r="A675" t="str">
            <v>január</v>
          </cell>
          <cell r="I675">
            <v>1024.5999999999999</v>
          </cell>
          <cell r="K675" t="str">
            <v>630</v>
          </cell>
        </row>
        <row r="676">
          <cell r="A676" t="str">
            <v>január</v>
          </cell>
          <cell r="I676">
            <v>0</v>
          </cell>
          <cell r="K676" t="str">
            <v>630</v>
          </cell>
        </row>
        <row r="677">
          <cell r="A677" t="str">
            <v>január</v>
          </cell>
          <cell r="I677">
            <v>120.96</v>
          </cell>
          <cell r="K677" t="str">
            <v>630</v>
          </cell>
        </row>
        <row r="678">
          <cell r="A678" t="str">
            <v>január</v>
          </cell>
          <cell r="I678">
            <v>1421.69</v>
          </cell>
          <cell r="K678" t="str">
            <v>630</v>
          </cell>
        </row>
        <row r="679">
          <cell r="A679" t="str">
            <v>január</v>
          </cell>
          <cell r="I679">
            <v>0</v>
          </cell>
          <cell r="K679" t="str">
            <v>630</v>
          </cell>
        </row>
        <row r="680">
          <cell r="A680" t="str">
            <v>január</v>
          </cell>
          <cell r="I680">
            <v>9426.2900000000009</v>
          </cell>
          <cell r="K680" t="str">
            <v>630</v>
          </cell>
        </row>
        <row r="681">
          <cell r="A681" t="str">
            <v>január</v>
          </cell>
          <cell r="I681">
            <v>1284.78</v>
          </cell>
          <cell r="K681" t="str">
            <v>630</v>
          </cell>
        </row>
        <row r="682">
          <cell r="A682" t="str">
            <v>január</v>
          </cell>
          <cell r="I682">
            <v>116.75</v>
          </cell>
          <cell r="K682" t="str">
            <v>630</v>
          </cell>
        </row>
        <row r="683">
          <cell r="A683" t="str">
            <v>január</v>
          </cell>
          <cell r="I683">
            <v>19612.09</v>
          </cell>
          <cell r="K683" t="str">
            <v>630</v>
          </cell>
        </row>
        <row r="684">
          <cell r="A684" t="str">
            <v>január</v>
          </cell>
          <cell r="I684">
            <v>0</v>
          </cell>
          <cell r="K684" t="str">
            <v>630</v>
          </cell>
        </row>
        <row r="685">
          <cell r="A685" t="str">
            <v>január</v>
          </cell>
          <cell r="I685">
            <v>7878.82</v>
          </cell>
          <cell r="K685" t="str">
            <v>630</v>
          </cell>
        </row>
        <row r="686">
          <cell r="A686" t="str">
            <v>január</v>
          </cell>
          <cell r="I686">
            <v>10724.09</v>
          </cell>
          <cell r="K686" t="str">
            <v>630</v>
          </cell>
        </row>
        <row r="687">
          <cell r="A687" t="str">
            <v>január</v>
          </cell>
          <cell r="I687">
            <v>29154.16</v>
          </cell>
          <cell r="K687" t="str">
            <v>630</v>
          </cell>
        </row>
        <row r="688">
          <cell r="A688" t="str">
            <v>január</v>
          </cell>
          <cell r="I688">
            <v>-114.2</v>
          </cell>
          <cell r="K688" t="str">
            <v>630</v>
          </cell>
        </row>
        <row r="689">
          <cell r="A689" t="str">
            <v>január</v>
          </cell>
          <cell r="I689">
            <v>3450.72</v>
          </cell>
          <cell r="K689" t="str">
            <v>630</v>
          </cell>
        </row>
        <row r="690">
          <cell r="A690" t="str">
            <v>január</v>
          </cell>
          <cell r="I690">
            <v>0</v>
          </cell>
          <cell r="K690" t="str">
            <v>640</v>
          </cell>
        </row>
        <row r="691">
          <cell r="A691" t="str">
            <v>január</v>
          </cell>
          <cell r="I691">
            <v>3080</v>
          </cell>
          <cell r="K691" t="str">
            <v>640</v>
          </cell>
        </row>
        <row r="692">
          <cell r="A692" t="str">
            <v>január</v>
          </cell>
          <cell r="I692">
            <v>2195.34</v>
          </cell>
          <cell r="K692" t="str">
            <v>640</v>
          </cell>
        </row>
        <row r="693">
          <cell r="A693" t="str">
            <v>január</v>
          </cell>
          <cell r="I693">
            <v>117120</v>
          </cell>
          <cell r="K693" t="str">
            <v>640</v>
          </cell>
        </row>
        <row r="694">
          <cell r="A694" t="str">
            <v>január</v>
          </cell>
          <cell r="I694">
            <v>0</v>
          </cell>
          <cell r="K694" t="str">
            <v>710</v>
          </cell>
        </row>
        <row r="695">
          <cell r="A695" t="str">
            <v>január</v>
          </cell>
          <cell r="I695">
            <v>0</v>
          </cell>
          <cell r="K695" t="str">
            <v>610</v>
          </cell>
        </row>
        <row r="696">
          <cell r="A696" t="str">
            <v>január</v>
          </cell>
          <cell r="I696">
            <v>0</v>
          </cell>
          <cell r="K696" t="str">
            <v>610</v>
          </cell>
        </row>
        <row r="697">
          <cell r="A697" t="str">
            <v>január</v>
          </cell>
          <cell r="I697">
            <v>0</v>
          </cell>
          <cell r="K697" t="str">
            <v>620</v>
          </cell>
        </row>
        <row r="698">
          <cell r="A698" t="str">
            <v>január</v>
          </cell>
          <cell r="I698">
            <v>0</v>
          </cell>
          <cell r="K698" t="str">
            <v>620</v>
          </cell>
        </row>
        <row r="699">
          <cell r="A699" t="str">
            <v>január</v>
          </cell>
          <cell r="I699">
            <v>0</v>
          </cell>
          <cell r="K699" t="str">
            <v>620</v>
          </cell>
        </row>
        <row r="700">
          <cell r="A700" t="str">
            <v>január</v>
          </cell>
          <cell r="I700">
            <v>0</v>
          </cell>
          <cell r="K700" t="str">
            <v>620</v>
          </cell>
        </row>
        <row r="701">
          <cell r="A701" t="str">
            <v>január</v>
          </cell>
          <cell r="I701">
            <v>0</v>
          </cell>
          <cell r="K701" t="str">
            <v>620</v>
          </cell>
        </row>
        <row r="702">
          <cell r="A702" t="str">
            <v>január</v>
          </cell>
          <cell r="I702">
            <v>0</v>
          </cell>
          <cell r="K702" t="str">
            <v>620</v>
          </cell>
        </row>
        <row r="703">
          <cell r="A703" t="str">
            <v>január</v>
          </cell>
          <cell r="I703">
            <v>0</v>
          </cell>
          <cell r="K703" t="str">
            <v>620</v>
          </cell>
        </row>
        <row r="704">
          <cell r="A704" t="str">
            <v>január</v>
          </cell>
          <cell r="I704">
            <v>0</v>
          </cell>
          <cell r="K704" t="str">
            <v>620</v>
          </cell>
        </row>
        <row r="705">
          <cell r="A705" t="str">
            <v>január</v>
          </cell>
          <cell r="I705">
            <v>0</v>
          </cell>
          <cell r="K705" t="str">
            <v>620</v>
          </cell>
        </row>
        <row r="706">
          <cell r="A706" t="str">
            <v>január</v>
          </cell>
          <cell r="I706">
            <v>0</v>
          </cell>
          <cell r="K706" t="str">
            <v>630</v>
          </cell>
        </row>
        <row r="707">
          <cell r="A707" t="str">
            <v>január</v>
          </cell>
          <cell r="I707">
            <v>0</v>
          </cell>
          <cell r="K707" t="str">
            <v>630</v>
          </cell>
        </row>
        <row r="708">
          <cell r="A708" t="str">
            <v>január</v>
          </cell>
          <cell r="I708">
            <v>0</v>
          </cell>
          <cell r="K708" t="str">
            <v>610</v>
          </cell>
        </row>
        <row r="709">
          <cell r="A709" t="str">
            <v>január</v>
          </cell>
          <cell r="I709">
            <v>0</v>
          </cell>
          <cell r="K709" t="str">
            <v>610</v>
          </cell>
        </row>
        <row r="710">
          <cell r="A710" t="str">
            <v>január</v>
          </cell>
          <cell r="I710">
            <v>0</v>
          </cell>
          <cell r="K710" t="str">
            <v>620</v>
          </cell>
        </row>
        <row r="711">
          <cell r="A711" t="str">
            <v>január</v>
          </cell>
          <cell r="I711">
            <v>0</v>
          </cell>
          <cell r="K711" t="str">
            <v>620</v>
          </cell>
        </row>
        <row r="712">
          <cell r="A712" t="str">
            <v>január</v>
          </cell>
          <cell r="I712">
            <v>0</v>
          </cell>
          <cell r="K712" t="str">
            <v>620</v>
          </cell>
        </row>
        <row r="713">
          <cell r="A713" t="str">
            <v>január</v>
          </cell>
          <cell r="I713">
            <v>0</v>
          </cell>
          <cell r="K713" t="str">
            <v>620</v>
          </cell>
        </row>
        <row r="714">
          <cell r="A714" t="str">
            <v>január</v>
          </cell>
          <cell r="I714">
            <v>0</v>
          </cell>
          <cell r="K714" t="str">
            <v>620</v>
          </cell>
        </row>
        <row r="715">
          <cell r="A715" t="str">
            <v>január</v>
          </cell>
          <cell r="I715">
            <v>0</v>
          </cell>
          <cell r="K715" t="str">
            <v>620</v>
          </cell>
        </row>
        <row r="716">
          <cell r="A716" t="str">
            <v>január</v>
          </cell>
          <cell r="I716">
            <v>0</v>
          </cell>
          <cell r="K716" t="str">
            <v>620</v>
          </cell>
        </row>
        <row r="717">
          <cell r="A717" t="str">
            <v>január</v>
          </cell>
          <cell r="I717">
            <v>0</v>
          </cell>
          <cell r="K717" t="str">
            <v>620</v>
          </cell>
        </row>
        <row r="718">
          <cell r="A718" t="str">
            <v>január</v>
          </cell>
          <cell r="I718">
            <v>0</v>
          </cell>
          <cell r="K718" t="str">
            <v>620</v>
          </cell>
        </row>
        <row r="719">
          <cell r="A719" t="str">
            <v>január</v>
          </cell>
          <cell r="I719">
            <v>0</v>
          </cell>
          <cell r="K719" t="str">
            <v>630</v>
          </cell>
        </row>
        <row r="720">
          <cell r="A720" t="str">
            <v>január</v>
          </cell>
          <cell r="I720">
            <v>0</v>
          </cell>
          <cell r="K720" t="str">
            <v>630</v>
          </cell>
        </row>
        <row r="721">
          <cell r="A721" t="str">
            <v>január</v>
          </cell>
          <cell r="I721">
            <v>1843.4</v>
          </cell>
          <cell r="K721" t="str">
            <v>610</v>
          </cell>
        </row>
        <row r="722">
          <cell r="A722" t="str">
            <v>január</v>
          </cell>
          <cell r="I722">
            <v>293.35000000000002</v>
          </cell>
          <cell r="K722" t="str">
            <v>610</v>
          </cell>
        </row>
        <row r="723">
          <cell r="A723" t="str">
            <v>január</v>
          </cell>
          <cell r="I723">
            <v>750</v>
          </cell>
          <cell r="K723" t="str">
            <v>610</v>
          </cell>
        </row>
        <row r="724">
          <cell r="A724" t="str">
            <v>január</v>
          </cell>
          <cell r="I724">
            <v>268.10000000000002</v>
          </cell>
          <cell r="K724" t="str">
            <v>620</v>
          </cell>
        </row>
        <row r="725">
          <cell r="A725" t="str">
            <v>január</v>
          </cell>
          <cell r="I725">
            <v>137.6</v>
          </cell>
          <cell r="K725" t="str">
            <v>620</v>
          </cell>
        </row>
        <row r="726">
          <cell r="A726" t="str">
            <v>január</v>
          </cell>
          <cell r="I726">
            <v>57.71</v>
          </cell>
          <cell r="K726" t="str">
            <v>620</v>
          </cell>
        </row>
        <row r="727">
          <cell r="A727" t="str">
            <v>január</v>
          </cell>
          <cell r="I727">
            <v>598.59</v>
          </cell>
          <cell r="K727" t="str">
            <v>620</v>
          </cell>
        </row>
        <row r="728">
          <cell r="A728" t="str">
            <v>január</v>
          </cell>
          <cell r="I728">
            <v>34.159999999999997</v>
          </cell>
          <cell r="K728" t="str">
            <v>620</v>
          </cell>
        </row>
        <row r="729">
          <cell r="A729" t="str">
            <v>január</v>
          </cell>
          <cell r="I729">
            <v>113.25</v>
          </cell>
          <cell r="K729" t="str">
            <v>620</v>
          </cell>
        </row>
        <row r="730">
          <cell r="A730" t="str">
            <v>január</v>
          </cell>
          <cell r="I730">
            <v>36.229999999999997</v>
          </cell>
          <cell r="K730" t="str">
            <v>620</v>
          </cell>
        </row>
        <row r="731">
          <cell r="A731" t="str">
            <v>január</v>
          </cell>
          <cell r="I731">
            <v>10.66</v>
          </cell>
          <cell r="K731" t="str">
            <v>620</v>
          </cell>
        </row>
        <row r="732">
          <cell r="A732" t="str">
            <v>január</v>
          </cell>
          <cell r="I732">
            <v>203.06</v>
          </cell>
          <cell r="K732" t="str">
            <v>620</v>
          </cell>
        </row>
        <row r="733">
          <cell r="A733" t="str">
            <v>január</v>
          </cell>
          <cell r="I733">
            <v>17352.22</v>
          </cell>
          <cell r="K733" t="str">
            <v>630</v>
          </cell>
        </row>
        <row r="734">
          <cell r="A734" t="str">
            <v>január</v>
          </cell>
          <cell r="I734">
            <v>0</v>
          </cell>
          <cell r="K734" t="str">
            <v>630</v>
          </cell>
        </row>
        <row r="735">
          <cell r="A735" t="str">
            <v>január</v>
          </cell>
          <cell r="I735">
            <v>0</v>
          </cell>
          <cell r="K735" t="str">
            <v>630</v>
          </cell>
        </row>
        <row r="736">
          <cell r="A736" t="str">
            <v>január</v>
          </cell>
          <cell r="I736">
            <v>0</v>
          </cell>
          <cell r="K736" t="str">
            <v>630</v>
          </cell>
        </row>
        <row r="737">
          <cell r="A737" t="str">
            <v>január</v>
          </cell>
          <cell r="I737">
            <v>0</v>
          </cell>
          <cell r="K737" t="str">
            <v>630</v>
          </cell>
        </row>
        <row r="738">
          <cell r="A738" t="str">
            <v>január</v>
          </cell>
          <cell r="I738">
            <v>407.99</v>
          </cell>
          <cell r="K738" t="str">
            <v>630</v>
          </cell>
        </row>
        <row r="739">
          <cell r="A739" t="str">
            <v>január</v>
          </cell>
          <cell r="I739">
            <v>330</v>
          </cell>
          <cell r="K739" t="str">
            <v>630</v>
          </cell>
        </row>
        <row r="740">
          <cell r="A740" t="str">
            <v>január</v>
          </cell>
          <cell r="I740">
            <v>24.06</v>
          </cell>
          <cell r="K740" t="str">
            <v>630</v>
          </cell>
        </row>
        <row r="741">
          <cell r="A741" t="str">
            <v>január</v>
          </cell>
          <cell r="I741">
            <v>10.86</v>
          </cell>
          <cell r="K741" t="str">
            <v>630</v>
          </cell>
        </row>
        <row r="742">
          <cell r="A742" t="str">
            <v>január</v>
          </cell>
          <cell r="I742">
            <v>100</v>
          </cell>
          <cell r="K742" t="str">
            <v>630</v>
          </cell>
        </row>
        <row r="743">
          <cell r="A743" t="str">
            <v>január</v>
          </cell>
          <cell r="I743">
            <v>1389.2</v>
          </cell>
          <cell r="K743" t="str">
            <v>630</v>
          </cell>
        </row>
        <row r="744">
          <cell r="A744" t="str">
            <v>január</v>
          </cell>
          <cell r="I744">
            <v>132</v>
          </cell>
          <cell r="K744" t="str">
            <v>630</v>
          </cell>
        </row>
        <row r="745">
          <cell r="A745" t="str">
            <v>január</v>
          </cell>
          <cell r="I745">
            <v>19098</v>
          </cell>
          <cell r="K745" t="str">
            <v>630</v>
          </cell>
        </row>
        <row r="746">
          <cell r="A746" t="str">
            <v>január</v>
          </cell>
          <cell r="I746">
            <v>0</v>
          </cell>
          <cell r="K746" t="str">
            <v>640</v>
          </cell>
        </row>
        <row r="747">
          <cell r="A747" t="str">
            <v>január</v>
          </cell>
          <cell r="I747">
            <v>1300</v>
          </cell>
          <cell r="K747" t="str">
            <v>640</v>
          </cell>
        </row>
        <row r="748">
          <cell r="A748" t="str">
            <v>január</v>
          </cell>
          <cell r="I748">
            <v>93293.4</v>
          </cell>
          <cell r="K748" t="str">
            <v>640</v>
          </cell>
        </row>
        <row r="749">
          <cell r="A749" t="str">
            <v>január</v>
          </cell>
          <cell r="I749">
            <v>0</v>
          </cell>
          <cell r="K749" t="str">
            <v>640</v>
          </cell>
        </row>
        <row r="750">
          <cell r="A750" t="str">
            <v>január</v>
          </cell>
          <cell r="I750">
            <v>12600</v>
          </cell>
          <cell r="K750" t="str">
            <v>630</v>
          </cell>
        </row>
        <row r="751">
          <cell r="A751" t="str">
            <v>január</v>
          </cell>
          <cell r="I751">
            <v>9531.7099999999991</v>
          </cell>
          <cell r="K751" t="str">
            <v>610</v>
          </cell>
        </row>
        <row r="752">
          <cell r="A752" t="str">
            <v>január</v>
          </cell>
          <cell r="I752">
            <v>942.69</v>
          </cell>
          <cell r="K752" t="str">
            <v>610</v>
          </cell>
        </row>
        <row r="753">
          <cell r="A753" t="str">
            <v>január</v>
          </cell>
          <cell r="I753">
            <v>2596.2800000000002</v>
          </cell>
          <cell r="K753" t="str">
            <v>610</v>
          </cell>
        </row>
        <row r="754">
          <cell r="A754" t="str">
            <v>január</v>
          </cell>
          <cell r="I754">
            <v>3035</v>
          </cell>
          <cell r="K754" t="str">
            <v>610</v>
          </cell>
        </row>
        <row r="755">
          <cell r="A755" t="str">
            <v>január</v>
          </cell>
          <cell r="I755">
            <v>1362.32</v>
          </cell>
          <cell r="K755" t="str">
            <v>620</v>
          </cell>
        </row>
        <row r="756">
          <cell r="A756" t="str">
            <v>január</v>
          </cell>
          <cell r="I756">
            <v>351.46</v>
          </cell>
          <cell r="K756" t="str">
            <v>620</v>
          </cell>
        </row>
        <row r="757">
          <cell r="A757" t="str">
            <v>január</v>
          </cell>
          <cell r="I757">
            <v>223.75</v>
          </cell>
          <cell r="K757" t="str">
            <v>620</v>
          </cell>
        </row>
        <row r="758">
          <cell r="A758" t="str">
            <v>január</v>
          </cell>
          <cell r="I758">
            <v>2488.39</v>
          </cell>
          <cell r="K758" t="str">
            <v>620</v>
          </cell>
        </row>
        <row r="759">
          <cell r="A759" t="str">
            <v>január</v>
          </cell>
          <cell r="I759">
            <v>141.97</v>
          </cell>
          <cell r="K759" t="str">
            <v>620</v>
          </cell>
        </row>
        <row r="760">
          <cell r="A760" t="str">
            <v>január</v>
          </cell>
          <cell r="I760">
            <v>443.04</v>
          </cell>
          <cell r="K760" t="str">
            <v>620</v>
          </cell>
        </row>
        <row r="761">
          <cell r="A761" t="str">
            <v>január</v>
          </cell>
          <cell r="I761">
            <v>137.58000000000001</v>
          </cell>
          <cell r="K761" t="str">
            <v>620</v>
          </cell>
        </row>
        <row r="762">
          <cell r="A762" t="str">
            <v>január</v>
          </cell>
          <cell r="I762">
            <v>44.17</v>
          </cell>
          <cell r="K762" t="str">
            <v>620</v>
          </cell>
        </row>
        <row r="763">
          <cell r="A763" t="str">
            <v>január</v>
          </cell>
          <cell r="I763">
            <v>844.1</v>
          </cell>
          <cell r="K763" t="str">
            <v>620</v>
          </cell>
        </row>
        <row r="764">
          <cell r="A764" t="str">
            <v>január</v>
          </cell>
          <cell r="I764">
            <v>70.849999999999994</v>
          </cell>
          <cell r="K764" t="str">
            <v>630</v>
          </cell>
        </row>
        <row r="765">
          <cell r="A765" t="str">
            <v>január</v>
          </cell>
          <cell r="I765">
            <v>6365.25</v>
          </cell>
          <cell r="K765" t="str">
            <v>630</v>
          </cell>
        </row>
        <row r="766">
          <cell r="A766" t="str">
            <v>január</v>
          </cell>
          <cell r="I766">
            <v>420.86</v>
          </cell>
          <cell r="K766" t="str">
            <v>630</v>
          </cell>
        </row>
        <row r="767">
          <cell r="A767" t="str">
            <v>január</v>
          </cell>
          <cell r="I767">
            <v>533.58000000000004</v>
          </cell>
          <cell r="K767" t="str">
            <v>630</v>
          </cell>
        </row>
        <row r="768">
          <cell r="A768" t="str">
            <v>január</v>
          </cell>
          <cell r="I768">
            <v>13929.7</v>
          </cell>
          <cell r="K768" t="str">
            <v>630</v>
          </cell>
        </row>
        <row r="769">
          <cell r="A769" t="str">
            <v>január</v>
          </cell>
          <cell r="I769">
            <v>4757.29</v>
          </cell>
          <cell r="K769" t="str">
            <v>630</v>
          </cell>
        </row>
        <row r="770">
          <cell r="A770" t="str">
            <v>január</v>
          </cell>
          <cell r="I770">
            <v>8.4</v>
          </cell>
          <cell r="K770" t="str">
            <v>630</v>
          </cell>
        </row>
        <row r="771">
          <cell r="A771" t="str">
            <v>január</v>
          </cell>
          <cell r="I771">
            <v>64</v>
          </cell>
          <cell r="K771" t="str">
            <v>630</v>
          </cell>
        </row>
        <row r="772">
          <cell r="A772" t="str">
            <v>január</v>
          </cell>
          <cell r="I772">
            <v>359.24</v>
          </cell>
          <cell r="K772" t="str">
            <v>630</v>
          </cell>
        </row>
        <row r="773">
          <cell r="A773" t="str">
            <v>január</v>
          </cell>
          <cell r="I773">
            <v>206.4</v>
          </cell>
          <cell r="K773" t="str">
            <v>630</v>
          </cell>
        </row>
        <row r="774">
          <cell r="A774" t="str">
            <v>január</v>
          </cell>
          <cell r="I774">
            <v>190</v>
          </cell>
          <cell r="K774" t="str">
            <v>630</v>
          </cell>
        </row>
        <row r="775">
          <cell r="A775" t="str">
            <v>január</v>
          </cell>
          <cell r="I775">
            <v>101.92</v>
          </cell>
          <cell r="K775" t="str">
            <v>630</v>
          </cell>
        </row>
        <row r="776">
          <cell r="A776" t="str">
            <v>január</v>
          </cell>
          <cell r="I776">
            <v>609.35</v>
          </cell>
          <cell r="K776" t="str">
            <v>630</v>
          </cell>
        </row>
        <row r="777">
          <cell r="A777" t="str">
            <v>január</v>
          </cell>
          <cell r="I777">
            <v>1432.32</v>
          </cell>
          <cell r="K777" t="str">
            <v>630</v>
          </cell>
        </row>
        <row r="778">
          <cell r="A778" t="str">
            <v>január</v>
          </cell>
          <cell r="I778">
            <v>36.5</v>
          </cell>
          <cell r="K778" t="str">
            <v>630</v>
          </cell>
        </row>
        <row r="779">
          <cell r="A779" t="str">
            <v>január</v>
          </cell>
          <cell r="I779">
            <v>26889.79</v>
          </cell>
          <cell r="K779" t="str">
            <v>630</v>
          </cell>
        </row>
        <row r="780">
          <cell r="A780" t="str">
            <v>január</v>
          </cell>
          <cell r="I780">
            <v>235.78</v>
          </cell>
          <cell r="K780" t="str">
            <v>630</v>
          </cell>
        </row>
        <row r="781">
          <cell r="A781" t="str">
            <v>január</v>
          </cell>
          <cell r="I781">
            <v>1902</v>
          </cell>
          <cell r="K781" t="str">
            <v>630</v>
          </cell>
        </row>
        <row r="782">
          <cell r="A782" t="str">
            <v>január</v>
          </cell>
          <cell r="I782">
            <v>116.9</v>
          </cell>
          <cell r="K782" t="str">
            <v>630</v>
          </cell>
        </row>
        <row r="783">
          <cell r="A783" t="str">
            <v>január</v>
          </cell>
          <cell r="I783">
            <v>70.72</v>
          </cell>
          <cell r="K783" t="str">
            <v>630</v>
          </cell>
        </row>
        <row r="784">
          <cell r="A784" t="str">
            <v>január</v>
          </cell>
          <cell r="I784">
            <v>1979.54</v>
          </cell>
          <cell r="K784" t="str">
            <v>630</v>
          </cell>
        </row>
        <row r="785">
          <cell r="A785" t="str">
            <v>január</v>
          </cell>
          <cell r="I785">
            <v>158.57</v>
          </cell>
          <cell r="K785" t="str">
            <v>640</v>
          </cell>
        </row>
        <row r="786">
          <cell r="A786" t="str">
            <v>január</v>
          </cell>
          <cell r="I786">
            <v>14280.88</v>
          </cell>
          <cell r="K786" t="str">
            <v>610</v>
          </cell>
        </row>
        <row r="787">
          <cell r="A787" t="str">
            <v>január</v>
          </cell>
          <cell r="I787">
            <v>2998.5</v>
          </cell>
          <cell r="K787" t="str">
            <v>610</v>
          </cell>
        </row>
        <row r="788">
          <cell r="A788" t="str">
            <v>január</v>
          </cell>
          <cell r="I788">
            <v>2075.6999999999998</v>
          </cell>
          <cell r="K788" t="str">
            <v>610</v>
          </cell>
        </row>
        <row r="789">
          <cell r="A789" t="str">
            <v>január</v>
          </cell>
          <cell r="I789">
            <v>1424</v>
          </cell>
          <cell r="K789" t="str">
            <v>610</v>
          </cell>
        </row>
        <row r="790">
          <cell r="A790" t="str">
            <v>január</v>
          </cell>
          <cell r="I790">
            <v>1986.93</v>
          </cell>
          <cell r="K790" t="str">
            <v>620</v>
          </cell>
        </row>
        <row r="791">
          <cell r="A791" t="str">
            <v>január</v>
          </cell>
          <cell r="I791">
            <v>479.62</v>
          </cell>
          <cell r="K791" t="str">
            <v>620</v>
          </cell>
        </row>
        <row r="792">
          <cell r="A792" t="str">
            <v>január</v>
          </cell>
          <cell r="I792">
            <v>334.82</v>
          </cell>
          <cell r="K792" t="str">
            <v>620</v>
          </cell>
        </row>
        <row r="793">
          <cell r="A793" t="str">
            <v>január</v>
          </cell>
          <cell r="I793">
            <v>3465.21</v>
          </cell>
          <cell r="K793" t="str">
            <v>620</v>
          </cell>
        </row>
        <row r="794">
          <cell r="A794" t="str">
            <v>január</v>
          </cell>
          <cell r="I794">
            <v>197.79</v>
          </cell>
          <cell r="K794" t="str">
            <v>620</v>
          </cell>
        </row>
        <row r="795">
          <cell r="A795" t="str">
            <v>január</v>
          </cell>
          <cell r="I795">
            <v>559.08000000000004</v>
          </cell>
          <cell r="K795" t="str">
            <v>620</v>
          </cell>
        </row>
        <row r="796">
          <cell r="A796" t="str">
            <v>január</v>
          </cell>
          <cell r="I796">
            <v>181</v>
          </cell>
          <cell r="K796" t="str">
            <v>620</v>
          </cell>
        </row>
        <row r="797">
          <cell r="A797" t="str">
            <v>január</v>
          </cell>
          <cell r="I797">
            <v>61.64</v>
          </cell>
          <cell r="K797" t="str">
            <v>620</v>
          </cell>
        </row>
        <row r="798">
          <cell r="A798" t="str">
            <v>január</v>
          </cell>
          <cell r="I798">
            <v>1175.5</v>
          </cell>
          <cell r="K798" t="str">
            <v>620</v>
          </cell>
        </row>
        <row r="799">
          <cell r="A799" t="str">
            <v>január</v>
          </cell>
          <cell r="I799">
            <v>0</v>
          </cell>
          <cell r="K799" t="str">
            <v>620</v>
          </cell>
        </row>
        <row r="800">
          <cell r="A800" t="str">
            <v>január</v>
          </cell>
          <cell r="I800">
            <v>366.29</v>
          </cell>
          <cell r="K800" t="str">
            <v>630</v>
          </cell>
        </row>
        <row r="801">
          <cell r="A801" t="str">
            <v>január</v>
          </cell>
          <cell r="I801">
            <v>1682.12</v>
          </cell>
          <cell r="K801" t="str">
            <v>630</v>
          </cell>
        </row>
        <row r="802">
          <cell r="A802" t="str">
            <v>január</v>
          </cell>
          <cell r="I802">
            <v>45497</v>
          </cell>
          <cell r="K802" t="str">
            <v>630</v>
          </cell>
        </row>
        <row r="803">
          <cell r="A803" t="str">
            <v>január</v>
          </cell>
          <cell r="I803">
            <v>17490.560000000001</v>
          </cell>
          <cell r="K803" t="str">
            <v>630</v>
          </cell>
        </row>
        <row r="804">
          <cell r="A804" t="str">
            <v>január</v>
          </cell>
          <cell r="I804">
            <v>86.65</v>
          </cell>
          <cell r="K804" t="str">
            <v>630</v>
          </cell>
        </row>
        <row r="805">
          <cell r="A805" t="str">
            <v>január</v>
          </cell>
          <cell r="I805">
            <v>1764.28</v>
          </cell>
          <cell r="K805" t="str">
            <v>630</v>
          </cell>
        </row>
        <row r="806">
          <cell r="A806" t="str">
            <v>január</v>
          </cell>
          <cell r="I806">
            <v>0</v>
          </cell>
          <cell r="K806" t="str">
            <v>630</v>
          </cell>
        </row>
        <row r="807">
          <cell r="A807" t="str">
            <v>január</v>
          </cell>
          <cell r="I807">
            <v>219</v>
          </cell>
          <cell r="K807" t="str">
            <v>630</v>
          </cell>
        </row>
        <row r="808">
          <cell r="A808" t="str">
            <v>január</v>
          </cell>
          <cell r="I808">
            <v>69.12</v>
          </cell>
          <cell r="K808" t="str">
            <v>630</v>
          </cell>
        </row>
        <row r="809">
          <cell r="A809" t="str">
            <v>január</v>
          </cell>
          <cell r="I809">
            <v>45.91</v>
          </cell>
          <cell r="K809" t="str">
            <v>630</v>
          </cell>
        </row>
        <row r="810">
          <cell r="A810" t="str">
            <v>január</v>
          </cell>
          <cell r="I810">
            <v>0</v>
          </cell>
          <cell r="K810" t="str">
            <v>630</v>
          </cell>
        </row>
        <row r="811">
          <cell r="A811" t="str">
            <v>január</v>
          </cell>
          <cell r="I811">
            <v>91.5</v>
          </cell>
          <cell r="K811" t="str">
            <v>630</v>
          </cell>
        </row>
        <row r="812">
          <cell r="A812" t="str">
            <v>január</v>
          </cell>
          <cell r="I812">
            <v>89</v>
          </cell>
          <cell r="K812" t="str">
            <v>630</v>
          </cell>
        </row>
        <row r="813">
          <cell r="A813" t="str">
            <v>január</v>
          </cell>
          <cell r="I813">
            <v>0</v>
          </cell>
          <cell r="K813" t="str">
            <v>630</v>
          </cell>
        </row>
        <row r="814">
          <cell r="A814" t="str">
            <v>január</v>
          </cell>
          <cell r="I814">
            <v>0</v>
          </cell>
          <cell r="K814" t="str">
            <v>630</v>
          </cell>
        </row>
        <row r="815">
          <cell r="A815" t="str">
            <v>január</v>
          </cell>
          <cell r="I815">
            <v>0</v>
          </cell>
          <cell r="K815" t="str">
            <v>630</v>
          </cell>
        </row>
        <row r="816">
          <cell r="A816" t="str">
            <v>január</v>
          </cell>
          <cell r="I816">
            <v>295.2</v>
          </cell>
          <cell r="K816" t="str">
            <v>630</v>
          </cell>
        </row>
        <row r="817">
          <cell r="A817" t="str">
            <v>január</v>
          </cell>
          <cell r="I817">
            <v>0</v>
          </cell>
          <cell r="K817" t="str">
            <v>630</v>
          </cell>
        </row>
        <row r="818">
          <cell r="A818" t="str">
            <v>január</v>
          </cell>
          <cell r="I818">
            <v>1160</v>
          </cell>
          <cell r="K818" t="str">
            <v>630</v>
          </cell>
        </row>
        <row r="819">
          <cell r="A819" t="str">
            <v>január</v>
          </cell>
          <cell r="I819">
            <v>96</v>
          </cell>
          <cell r="K819" t="str">
            <v>630</v>
          </cell>
        </row>
        <row r="820">
          <cell r="A820" t="str">
            <v>január</v>
          </cell>
          <cell r="I820">
            <v>138</v>
          </cell>
          <cell r="K820" t="str">
            <v>630</v>
          </cell>
        </row>
        <row r="821">
          <cell r="A821" t="str">
            <v>január</v>
          </cell>
          <cell r="I821">
            <v>2059.94</v>
          </cell>
          <cell r="K821" t="str">
            <v>630</v>
          </cell>
        </row>
        <row r="822">
          <cell r="A822" t="str">
            <v>január</v>
          </cell>
          <cell r="I822">
            <v>233.8</v>
          </cell>
          <cell r="K822" t="str">
            <v>630</v>
          </cell>
        </row>
        <row r="823">
          <cell r="A823" t="str">
            <v>január</v>
          </cell>
          <cell r="I823">
            <v>84.95</v>
          </cell>
          <cell r="K823" t="str">
            <v>630</v>
          </cell>
        </row>
        <row r="824">
          <cell r="A824" t="str">
            <v>január</v>
          </cell>
          <cell r="I824">
            <v>22519.200000000001</v>
          </cell>
          <cell r="K824" t="str">
            <v>630</v>
          </cell>
        </row>
        <row r="825">
          <cell r="A825" t="str">
            <v>január</v>
          </cell>
          <cell r="I825">
            <v>0</v>
          </cell>
          <cell r="K825" t="str">
            <v>630</v>
          </cell>
        </row>
        <row r="826">
          <cell r="A826" t="str">
            <v>január</v>
          </cell>
          <cell r="I826">
            <v>76.67</v>
          </cell>
          <cell r="K826" t="str">
            <v>630</v>
          </cell>
        </row>
        <row r="827">
          <cell r="A827" t="str">
            <v>január</v>
          </cell>
          <cell r="I827">
            <v>1855</v>
          </cell>
          <cell r="K827" t="str">
            <v>630</v>
          </cell>
        </row>
        <row r="828">
          <cell r="A828" t="str">
            <v>január</v>
          </cell>
          <cell r="I828">
            <v>493.8</v>
          </cell>
          <cell r="K828" t="str">
            <v>630</v>
          </cell>
        </row>
        <row r="829">
          <cell r="A829" t="str">
            <v>január</v>
          </cell>
          <cell r="I829">
            <v>-753.31</v>
          </cell>
          <cell r="K829" t="str">
            <v>630</v>
          </cell>
        </row>
        <row r="830">
          <cell r="A830" t="str">
            <v>január</v>
          </cell>
          <cell r="I830">
            <v>36424.86</v>
          </cell>
          <cell r="K830" t="str">
            <v>630</v>
          </cell>
        </row>
        <row r="831">
          <cell r="A831" t="str">
            <v>január</v>
          </cell>
          <cell r="I831">
            <v>154.19999999999999</v>
          </cell>
          <cell r="K831" t="str">
            <v>630</v>
          </cell>
        </row>
        <row r="832">
          <cell r="A832" t="str">
            <v>január</v>
          </cell>
          <cell r="I832">
            <v>850</v>
          </cell>
          <cell r="K832" t="str">
            <v>640</v>
          </cell>
        </row>
        <row r="833">
          <cell r="A833" t="str">
            <v>január</v>
          </cell>
          <cell r="I833">
            <v>2069</v>
          </cell>
          <cell r="K833" t="str">
            <v>640</v>
          </cell>
        </row>
        <row r="834">
          <cell r="A834" t="str">
            <v>január</v>
          </cell>
          <cell r="I834">
            <v>0</v>
          </cell>
          <cell r="K834" t="str">
            <v>640</v>
          </cell>
        </row>
        <row r="835">
          <cell r="A835" t="str">
            <v>január</v>
          </cell>
          <cell r="I835">
            <v>15245.5</v>
          </cell>
          <cell r="K835" t="str">
            <v>640</v>
          </cell>
        </row>
        <row r="836">
          <cell r="A836" t="str">
            <v>január</v>
          </cell>
          <cell r="I836">
            <v>0</v>
          </cell>
          <cell r="K836" t="str">
            <v>640</v>
          </cell>
        </row>
        <row r="837">
          <cell r="A837" t="str">
            <v>január</v>
          </cell>
          <cell r="I837">
            <v>251</v>
          </cell>
          <cell r="K837" t="str">
            <v>610</v>
          </cell>
        </row>
        <row r="838">
          <cell r="A838" t="str">
            <v>január</v>
          </cell>
          <cell r="I838">
            <v>35.14</v>
          </cell>
          <cell r="K838" t="str">
            <v>620</v>
          </cell>
        </row>
        <row r="839">
          <cell r="A839" t="str">
            <v>január</v>
          </cell>
          <cell r="I839">
            <v>0</v>
          </cell>
          <cell r="K839" t="str">
            <v>620</v>
          </cell>
        </row>
        <row r="840">
          <cell r="A840" t="str">
            <v>január</v>
          </cell>
          <cell r="I840">
            <v>4.9000000000000004</v>
          </cell>
          <cell r="K840" t="str">
            <v>620</v>
          </cell>
        </row>
        <row r="841">
          <cell r="A841" t="str">
            <v>január</v>
          </cell>
          <cell r="I841">
            <v>663.21</v>
          </cell>
          <cell r="K841" t="str">
            <v>620</v>
          </cell>
        </row>
        <row r="842">
          <cell r="A842" t="str">
            <v>január</v>
          </cell>
          <cell r="I842">
            <v>53.99</v>
          </cell>
          <cell r="K842" t="str">
            <v>620</v>
          </cell>
        </row>
        <row r="843">
          <cell r="A843" t="str">
            <v>január</v>
          </cell>
          <cell r="I843">
            <v>10.51</v>
          </cell>
          <cell r="K843" t="str">
            <v>620</v>
          </cell>
        </row>
        <row r="844">
          <cell r="A844" t="str">
            <v>január</v>
          </cell>
          <cell r="I844">
            <v>3.49</v>
          </cell>
          <cell r="K844" t="str">
            <v>620</v>
          </cell>
        </row>
        <row r="845">
          <cell r="A845" t="str">
            <v>január</v>
          </cell>
          <cell r="I845">
            <v>11.82</v>
          </cell>
          <cell r="K845" t="str">
            <v>620</v>
          </cell>
        </row>
        <row r="846">
          <cell r="A846" t="str">
            <v>január</v>
          </cell>
          <cell r="I846">
            <v>225.01</v>
          </cell>
          <cell r="K846" t="str">
            <v>620</v>
          </cell>
        </row>
        <row r="847">
          <cell r="A847" t="str">
            <v>január</v>
          </cell>
          <cell r="I847">
            <v>438.25</v>
          </cell>
          <cell r="K847" t="str">
            <v>630</v>
          </cell>
        </row>
        <row r="848">
          <cell r="A848" t="str">
            <v>január</v>
          </cell>
          <cell r="I848">
            <v>0</v>
          </cell>
          <cell r="K848" t="str">
            <v>630</v>
          </cell>
        </row>
        <row r="849">
          <cell r="A849" t="str">
            <v>január</v>
          </cell>
          <cell r="I849">
            <v>24</v>
          </cell>
          <cell r="K849" t="str">
            <v>630</v>
          </cell>
        </row>
        <row r="850">
          <cell r="A850" t="str">
            <v>január</v>
          </cell>
          <cell r="I850">
            <v>0</v>
          </cell>
          <cell r="K850" t="str">
            <v>630</v>
          </cell>
        </row>
        <row r="851">
          <cell r="A851" t="str">
            <v>január</v>
          </cell>
          <cell r="I851">
            <v>60</v>
          </cell>
          <cell r="K851" t="str">
            <v>630</v>
          </cell>
        </row>
        <row r="852">
          <cell r="A852" t="str">
            <v>január</v>
          </cell>
          <cell r="I852">
            <v>464.88</v>
          </cell>
          <cell r="K852" t="str">
            <v>630</v>
          </cell>
        </row>
        <row r="853">
          <cell r="A853" t="str">
            <v>január</v>
          </cell>
          <cell r="I853">
            <v>1440</v>
          </cell>
          <cell r="K853" t="str">
            <v>630</v>
          </cell>
        </row>
        <row r="854">
          <cell r="A854" t="str">
            <v>január</v>
          </cell>
          <cell r="I854">
            <v>0</v>
          </cell>
          <cell r="K854" t="str">
            <v>630</v>
          </cell>
        </row>
        <row r="855">
          <cell r="A855" t="str">
            <v>január</v>
          </cell>
          <cell r="I855">
            <v>0</v>
          </cell>
          <cell r="K855" t="str">
            <v>630</v>
          </cell>
        </row>
        <row r="856">
          <cell r="A856" t="str">
            <v>január</v>
          </cell>
          <cell r="I856">
            <v>0.96</v>
          </cell>
          <cell r="K856" t="str">
            <v>630</v>
          </cell>
        </row>
        <row r="857">
          <cell r="A857" t="str">
            <v>január</v>
          </cell>
          <cell r="I857">
            <v>6500</v>
          </cell>
          <cell r="K857" t="str">
            <v>630</v>
          </cell>
        </row>
        <row r="858">
          <cell r="A858" t="str">
            <v>január</v>
          </cell>
          <cell r="I858">
            <v>55.78</v>
          </cell>
          <cell r="K858" t="str">
            <v>630</v>
          </cell>
        </row>
        <row r="859">
          <cell r="A859" t="str">
            <v>január</v>
          </cell>
          <cell r="I859">
            <v>0</v>
          </cell>
          <cell r="K859" t="str">
            <v>640</v>
          </cell>
        </row>
        <row r="860">
          <cell r="A860" t="str">
            <v>január</v>
          </cell>
          <cell r="I860">
            <v>202047.15</v>
          </cell>
          <cell r="K860" t="str">
            <v>610</v>
          </cell>
        </row>
        <row r="861">
          <cell r="A861" t="str">
            <v>január</v>
          </cell>
          <cell r="I861">
            <v>28024.45</v>
          </cell>
          <cell r="K861" t="str">
            <v>610</v>
          </cell>
        </row>
        <row r="862">
          <cell r="A862" t="str">
            <v>január</v>
          </cell>
          <cell r="I862">
            <v>3208.69</v>
          </cell>
          <cell r="K862" t="str">
            <v>610</v>
          </cell>
        </row>
        <row r="863">
          <cell r="A863" t="str">
            <v>január</v>
          </cell>
          <cell r="I863">
            <v>21.21</v>
          </cell>
          <cell r="K863" t="str">
            <v>610</v>
          </cell>
        </row>
        <row r="864">
          <cell r="A864" t="str">
            <v>január</v>
          </cell>
          <cell r="I864">
            <v>8450.2199999999993</v>
          </cell>
          <cell r="K864" t="str">
            <v>610</v>
          </cell>
        </row>
        <row r="865">
          <cell r="A865" t="str">
            <v>január</v>
          </cell>
          <cell r="I865">
            <v>17235.95</v>
          </cell>
          <cell r="K865" t="str">
            <v>620</v>
          </cell>
        </row>
        <row r="866">
          <cell r="A866" t="str">
            <v>január</v>
          </cell>
          <cell r="I866">
            <v>6649.3</v>
          </cell>
          <cell r="K866" t="str">
            <v>620</v>
          </cell>
        </row>
        <row r="867">
          <cell r="A867" t="str">
            <v>január</v>
          </cell>
          <cell r="I867">
            <v>3358.93</v>
          </cell>
          <cell r="K867" t="str">
            <v>620</v>
          </cell>
        </row>
        <row r="868">
          <cell r="A868" t="str">
            <v>január</v>
          </cell>
          <cell r="I868">
            <v>34454.910000000003</v>
          </cell>
          <cell r="K868" t="str">
            <v>620</v>
          </cell>
        </row>
        <row r="869">
          <cell r="A869" t="str">
            <v>január</v>
          </cell>
          <cell r="I869">
            <v>1925.87</v>
          </cell>
          <cell r="K869" t="str">
            <v>620</v>
          </cell>
        </row>
        <row r="870">
          <cell r="A870" t="str">
            <v>január</v>
          </cell>
          <cell r="I870">
            <v>6440.51</v>
          </cell>
          <cell r="K870" t="str">
            <v>620</v>
          </cell>
        </row>
        <row r="871">
          <cell r="A871" t="str">
            <v>január</v>
          </cell>
          <cell r="I871">
            <v>2141.6</v>
          </cell>
          <cell r="K871" t="str">
            <v>620</v>
          </cell>
        </row>
        <row r="872">
          <cell r="A872" t="str">
            <v>január</v>
          </cell>
          <cell r="I872">
            <v>601.26</v>
          </cell>
          <cell r="K872" t="str">
            <v>620</v>
          </cell>
        </row>
        <row r="873">
          <cell r="A873" t="str">
            <v>január</v>
          </cell>
          <cell r="I873">
            <v>11426.06</v>
          </cell>
          <cell r="K873" t="str">
            <v>620</v>
          </cell>
        </row>
        <row r="874">
          <cell r="A874" t="str">
            <v>január</v>
          </cell>
          <cell r="I874">
            <v>1383.84</v>
          </cell>
          <cell r="K874" t="str">
            <v>620</v>
          </cell>
        </row>
        <row r="875">
          <cell r="A875" t="str">
            <v>január</v>
          </cell>
          <cell r="I875">
            <v>257.38</v>
          </cell>
          <cell r="K875" t="str">
            <v>630</v>
          </cell>
        </row>
        <row r="876">
          <cell r="A876" t="str">
            <v>január</v>
          </cell>
          <cell r="I876">
            <v>2849.7</v>
          </cell>
          <cell r="K876" t="str">
            <v>630</v>
          </cell>
        </row>
        <row r="877">
          <cell r="A877" t="str">
            <v>január</v>
          </cell>
          <cell r="I877">
            <v>47461.63</v>
          </cell>
          <cell r="K877" t="str">
            <v>630</v>
          </cell>
        </row>
        <row r="878">
          <cell r="A878" t="str">
            <v>január</v>
          </cell>
          <cell r="I878">
            <v>0</v>
          </cell>
          <cell r="K878" t="str">
            <v>630</v>
          </cell>
        </row>
        <row r="879">
          <cell r="A879" t="str">
            <v>január</v>
          </cell>
          <cell r="I879">
            <v>49.8</v>
          </cell>
          <cell r="K879" t="str">
            <v>630</v>
          </cell>
        </row>
        <row r="880">
          <cell r="A880" t="str">
            <v>január</v>
          </cell>
          <cell r="I880">
            <v>0</v>
          </cell>
          <cell r="K880" t="str">
            <v>630</v>
          </cell>
        </row>
        <row r="881">
          <cell r="A881" t="str">
            <v>január</v>
          </cell>
          <cell r="I881">
            <v>0</v>
          </cell>
          <cell r="K881" t="str">
            <v>630</v>
          </cell>
        </row>
        <row r="882">
          <cell r="A882" t="str">
            <v>január</v>
          </cell>
          <cell r="I882">
            <v>503.04</v>
          </cell>
          <cell r="K882" t="str">
            <v>630</v>
          </cell>
        </row>
        <row r="883">
          <cell r="A883" t="str">
            <v>január</v>
          </cell>
          <cell r="I883">
            <v>918.66</v>
          </cell>
          <cell r="K883" t="str">
            <v>630</v>
          </cell>
        </row>
        <row r="884">
          <cell r="A884" t="str">
            <v>január</v>
          </cell>
          <cell r="I884">
            <v>509.16</v>
          </cell>
          <cell r="K884" t="str">
            <v>630</v>
          </cell>
        </row>
        <row r="885">
          <cell r="A885" t="str">
            <v>január</v>
          </cell>
          <cell r="I885">
            <v>100</v>
          </cell>
          <cell r="K885" t="str">
            <v>630</v>
          </cell>
        </row>
        <row r="886">
          <cell r="A886" t="str">
            <v>január</v>
          </cell>
          <cell r="I886">
            <v>507.5</v>
          </cell>
          <cell r="K886" t="str">
            <v>630</v>
          </cell>
        </row>
        <row r="887">
          <cell r="A887" t="str">
            <v>január</v>
          </cell>
          <cell r="I887">
            <v>370.02</v>
          </cell>
          <cell r="K887" t="str">
            <v>630</v>
          </cell>
        </row>
        <row r="888">
          <cell r="A888" t="str">
            <v>január</v>
          </cell>
          <cell r="I888">
            <v>0</v>
          </cell>
          <cell r="K888" t="str">
            <v>630</v>
          </cell>
        </row>
        <row r="889">
          <cell r="A889" t="str">
            <v>január</v>
          </cell>
          <cell r="I889">
            <v>400</v>
          </cell>
          <cell r="K889" t="str">
            <v>630</v>
          </cell>
        </row>
        <row r="890">
          <cell r="A890" t="str">
            <v>január</v>
          </cell>
          <cell r="I890">
            <v>217.96</v>
          </cell>
          <cell r="K890" t="str">
            <v>630</v>
          </cell>
        </row>
        <row r="891">
          <cell r="A891" t="str">
            <v>január</v>
          </cell>
          <cell r="I891">
            <v>178</v>
          </cell>
          <cell r="K891" t="str">
            <v>630</v>
          </cell>
        </row>
        <row r="892">
          <cell r="A892" t="str">
            <v>január</v>
          </cell>
          <cell r="I892">
            <v>123.66</v>
          </cell>
          <cell r="K892" t="str">
            <v>630</v>
          </cell>
        </row>
        <row r="893">
          <cell r="A893" t="str">
            <v>január</v>
          </cell>
          <cell r="I893">
            <v>240</v>
          </cell>
          <cell r="K893" t="str">
            <v>630</v>
          </cell>
        </row>
        <row r="894">
          <cell r="A894" t="str">
            <v>január</v>
          </cell>
          <cell r="I894">
            <v>0</v>
          </cell>
          <cell r="K894" t="str">
            <v>630</v>
          </cell>
        </row>
        <row r="895">
          <cell r="A895" t="str">
            <v>január</v>
          </cell>
          <cell r="I895">
            <v>16685.900000000001</v>
          </cell>
          <cell r="K895" t="str">
            <v>630</v>
          </cell>
        </row>
        <row r="896">
          <cell r="A896" t="str">
            <v>január</v>
          </cell>
          <cell r="I896">
            <v>871.15</v>
          </cell>
          <cell r="K896" t="str">
            <v>630</v>
          </cell>
        </row>
        <row r="897">
          <cell r="A897" t="str">
            <v>január</v>
          </cell>
          <cell r="I897">
            <v>920.7</v>
          </cell>
          <cell r="K897" t="str">
            <v>630</v>
          </cell>
        </row>
        <row r="898">
          <cell r="A898" t="str">
            <v>január</v>
          </cell>
          <cell r="I898">
            <v>13701.07</v>
          </cell>
          <cell r="K898" t="str">
            <v>630</v>
          </cell>
        </row>
        <row r="899">
          <cell r="A899" t="str">
            <v>január</v>
          </cell>
          <cell r="I899">
            <v>2292.75</v>
          </cell>
          <cell r="K899" t="str">
            <v>630</v>
          </cell>
        </row>
        <row r="900">
          <cell r="A900" t="str">
            <v>január</v>
          </cell>
          <cell r="I900">
            <v>15829.63</v>
          </cell>
          <cell r="K900" t="str">
            <v>630</v>
          </cell>
        </row>
        <row r="901">
          <cell r="A901" t="str">
            <v>január</v>
          </cell>
          <cell r="I901">
            <v>-352.39</v>
          </cell>
          <cell r="K901" t="str">
            <v>630</v>
          </cell>
        </row>
        <row r="902">
          <cell r="A902" t="str">
            <v>január</v>
          </cell>
          <cell r="I902">
            <v>0</v>
          </cell>
          <cell r="K902" t="str">
            <v>630</v>
          </cell>
        </row>
        <row r="903">
          <cell r="A903" t="str">
            <v>január</v>
          </cell>
          <cell r="I903">
            <v>0</v>
          </cell>
          <cell r="K903" t="str">
            <v>640</v>
          </cell>
        </row>
        <row r="904">
          <cell r="A904" t="str">
            <v>január</v>
          </cell>
          <cell r="I904">
            <v>0</v>
          </cell>
          <cell r="K904" t="str">
            <v>640</v>
          </cell>
        </row>
        <row r="905">
          <cell r="A905" t="str">
            <v>január</v>
          </cell>
          <cell r="I905">
            <v>0</v>
          </cell>
          <cell r="K905" t="str">
            <v>640</v>
          </cell>
        </row>
        <row r="906">
          <cell r="A906" t="str">
            <v>január</v>
          </cell>
          <cell r="I906">
            <v>155.77000000000001</v>
          </cell>
          <cell r="K906" t="str">
            <v>640</v>
          </cell>
        </row>
        <row r="907">
          <cell r="A907" t="str">
            <v>január</v>
          </cell>
          <cell r="I907">
            <v>36880</v>
          </cell>
          <cell r="K907" t="str">
            <v>640</v>
          </cell>
        </row>
        <row r="908">
          <cell r="A908" t="str">
            <v>január</v>
          </cell>
          <cell r="I908">
            <v>0</v>
          </cell>
          <cell r="K908" t="str">
            <v>630</v>
          </cell>
        </row>
        <row r="909">
          <cell r="A909" t="str">
            <v>január</v>
          </cell>
          <cell r="I909">
            <v>0</v>
          </cell>
          <cell r="K909" t="str">
            <v>630</v>
          </cell>
        </row>
        <row r="910">
          <cell r="A910" t="str">
            <v>január</v>
          </cell>
          <cell r="I910">
            <v>-295.91000000000003</v>
          </cell>
          <cell r="K910" t="str">
            <v>620</v>
          </cell>
        </row>
        <row r="911">
          <cell r="A911" t="str">
            <v>január</v>
          </cell>
          <cell r="I911">
            <v>10193.629999999999</v>
          </cell>
          <cell r="K911" t="str">
            <v>630</v>
          </cell>
        </row>
        <row r="912">
          <cell r="A912" t="str">
            <v>január</v>
          </cell>
          <cell r="I912">
            <v>-52.14</v>
          </cell>
          <cell r="K912" t="str">
            <v>620</v>
          </cell>
        </row>
        <row r="913">
          <cell r="A913" t="str">
            <v>január</v>
          </cell>
          <cell r="I913">
            <v>1798.88</v>
          </cell>
          <cell r="K913" t="str">
            <v>630</v>
          </cell>
        </row>
        <row r="914">
          <cell r="A914" t="str">
            <v>január</v>
          </cell>
          <cell r="I914">
            <v>0</v>
          </cell>
          <cell r="K914" t="str">
            <v>710</v>
          </cell>
        </row>
        <row r="915">
          <cell r="A915" t="str">
            <v>január</v>
          </cell>
          <cell r="I915">
            <v>0</v>
          </cell>
          <cell r="K915" t="str">
            <v>630</v>
          </cell>
        </row>
        <row r="916">
          <cell r="A916" t="str">
            <v>január</v>
          </cell>
          <cell r="I916">
            <v>0</v>
          </cell>
          <cell r="K916" t="str">
            <v>630</v>
          </cell>
        </row>
        <row r="917">
          <cell r="A917" t="str">
            <v>január</v>
          </cell>
          <cell r="I917">
            <v>0</v>
          </cell>
          <cell r="K917" t="str">
            <v>630</v>
          </cell>
        </row>
        <row r="918">
          <cell r="A918" t="str">
            <v>január</v>
          </cell>
          <cell r="I918">
            <v>0</v>
          </cell>
          <cell r="K918" t="str">
            <v>630</v>
          </cell>
        </row>
        <row r="919">
          <cell r="A919" t="str">
            <v>január</v>
          </cell>
          <cell r="I919">
            <v>0</v>
          </cell>
          <cell r="K919" t="str">
            <v>630</v>
          </cell>
        </row>
        <row r="920">
          <cell r="A920" t="str">
            <v>január</v>
          </cell>
          <cell r="I920">
            <v>0</v>
          </cell>
          <cell r="K920" t="str">
            <v>630</v>
          </cell>
        </row>
        <row r="921">
          <cell r="A921" t="str">
            <v>január</v>
          </cell>
          <cell r="I921">
            <v>0</v>
          </cell>
          <cell r="K921" t="str">
            <v>630</v>
          </cell>
        </row>
        <row r="922">
          <cell r="A922" t="str">
            <v>január</v>
          </cell>
          <cell r="I922">
            <v>0</v>
          </cell>
          <cell r="K922" t="str">
            <v>630</v>
          </cell>
        </row>
        <row r="923">
          <cell r="A923" t="str">
            <v>január</v>
          </cell>
          <cell r="I923">
            <v>0</v>
          </cell>
          <cell r="K923" t="str">
            <v>630</v>
          </cell>
        </row>
        <row r="924">
          <cell r="A924" t="str">
            <v>január</v>
          </cell>
          <cell r="I924">
            <v>0</v>
          </cell>
          <cell r="K924" t="str">
            <v>710</v>
          </cell>
        </row>
        <row r="925">
          <cell r="A925" t="str">
            <v>január</v>
          </cell>
          <cell r="I925">
            <v>13735.55</v>
          </cell>
          <cell r="K925" t="str">
            <v>610</v>
          </cell>
        </row>
        <row r="926">
          <cell r="A926" t="str">
            <v>január</v>
          </cell>
          <cell r="I926">
            <v>3211.06</v>
          </cell>
          <cell r="K926" t="str">
            <v>610</v>
          </cell>
        </row>
        <row r="927">
          <cell r="A927" t="str">
            <v>január</v>
          </cell>
          <cell r="I927">
            <v>555.11</v>
          </cell>
          <cell r="K927" t="str">
            <v>610</v>
          </cell>
        </row>
        <row r="928">
          <cell r="A928" t="str">
            <v>január</v>
          </cell>
          <cell r="I928">
            <v>0</v>
          </cell>
          <cell r="K928" t="str">
            <v>610</v>
          </cell>
        </row>
        <row r="929">
          <cell r="A929" t="str">
            <v>január</v>
          </cell>
          <cell r="I929">
            <v>1462.21</v>
          </cell>
          <cell r="K929" t="str">
            <v>620</v>
          </cell>
        </row>
        <row r="930">
          <cell r="A930" t="str">
            <v>január</v>
          </cell>
          <cell r="I930">
            <v>357.6</v>
          </cell>
          <cell r="K930" t="str">
            <v>620</v>
          </cell>
        </row>
        <row r="931">
          <cell r="A931" t="str">
            <v>január</v>
          </cell>
          <cell r="I931">
            <v>228.53</v>
          </cell>
          <cell r="K931" t="str">
            <v>620</v>
          </cell>
        </row>
        <row r="932">
          <cell r="A932" t="str">
            <v>január</v>
          </cell>
          <cell r="I932">
            <v>2286.0500000000002</v>
          </cell>
          <cell r="K932" t="str">
            <v>620</v>
          </cell>
        </row>
        <row r="933">
          <cell r="A933" t="str">
            <v>január</v>
          </cell>
          <cell r="I933">
            <v>140.43</v>
          </cell>
          <cell r="K933" t="str">
            <v>620</v>
          </cell>
        </row>
        <row r="934">
          <cell r="A934" t="str">
            <v>január</v>
          </cell>
          <cell r="I934">
            <v>430.66</v>
          </cell>
          <cell r="K934" t="str">
            <v>620</v>
          </cell>
        </row>
        <row r="935">
          <cell r="A935" t="str">
            <v>január</v>
          </cell>
          <cell r="I935">
            <v>143.52000000000001</v>
          </cell>
          <cell r="K935" t="str">
            <v>620</v>
          </cell>
        </row>
        <row r="936">
          <cell r="A936" t="str">
            <v>január</v>
          </cell>
          <cell r="I936">
            <v>40.770000000000003</v>
          </cell>
          <cell r="K936" t="str">
            <v>620</v>
          </cell>
        </row>
        <row r="937">
          <cell r="A937" t="str">
            <v>január</v>
          </cell>
          <cell r="I937">
            <v>775.58</v>
          </cell>
          <cell r="K937" t="str">
            <v>620</v>
          </cell>
        </row>
        <row r="938">
          <cell r="A938" t="str">
            <v>január</v>
          </cell>
          <cell r="I938">
            <v>65</v>
          </cell>
          <cell r="K938" t="str">
            <v>620</v>
          </cell>
        </row>
        <row r="939">
          <cell r="A939" t="str">
            <v>január</v>
          </cell>
          <cell r="I939">
            <v>164.61</v>
          </cell>
          <cell r="K939" t="str">
            <v>630</v>
          </cell>
        </row>
        <row r="940">
          <cell r="A940" t="str">
            <v>január</v>
          </cell>
          <cell r="I940">
            <v>302.24</v>
          </cell>
          <cell r="K940" t="str">
            <v>630</v>
          </cell>
        </row>
        <row r="941">
          <cell r="A941" t="str">
            <v>január</v>
          </cell>
          <cell r="I941">
            <v>1.98</v>
          </cell>
          <cell r="K941" t="str">
            <v>630</v>
          </cell>
        </row>
        <row r="942">
          <cell r="A942" t="str">
            <v>január</v>
          </cell>
          <cell r="I942">
            <v>0</v>
          </cell>
          <cell r="K942" t="str">
            <v>630</v>
          </cell>
        </row>
        <row r="943">
          <cell r="A943" t="str">
            <v>január</v>
          </cell>
          <cell r="I943">
            <v>0</v>
          </cell>
          <cell r="K943" t="str">
            <v>630</v>
          </cell>
        </row>
        <row r="944">
          <cell r="A944" t="str">
            <v>január</v>
          </cell>
          <cell r="I944">
            <v>0</v>
          </cell>
          <cell r="K944" t="str">
            <v>630</v>
          </cell>
        </row>
        <row r="945">
          <cell r="A945" t="str">
            <v>január</v>
          </cell>
          <cell r="I945">
            <v>0</v>
          </cell>
          <cell r="K945" t="str">
            <v>630</v>
          </cell>
        </row>
        <row r="946">
          <cell r="A946" t="str">
            <v>január</v>
          </cell>
          <cell r="I946">
            <v>0</v>
          </cell>
          <cell r="K946" t="str">
            <v>630</v>
          </cell>
        </row>
        <row r="947">
          <cell r="A947" t="str">
            <v>január</v>
          </cell>
          <cell r="I947">
            <v>0</v>
          </cell>
          <cell r="K947" t="str">
            <v>630</v>
          </cell>
        </row>
        <row r="948">
          <cell r="A948" t="str">
            <v>január</v>
          </cell>
          <cell r="I948">
            <v>15</v>
          </cell>
          <cell r="K948" t="str">
            <v>630</v>
          </cell>
        </row>
        <row r="949">
          <cell r="A949" t="str">
            <v>január</v>
          </cell>
          <cell r="I949">
            <v>119.4</v>
          </cell>
          <cell r="K949" t="str">
            <v>630</v>
          </cell>
        </row>
        <row r="950">
          <cell r="A950" t="str">
            <v>január</v>
          </cell>
          <cell r="I950">
            <v>0</v>
          </cell>
          <cell r="K950" t="str">
            <v>630</v>
          </cell>
        </row>
        <row r="951">
          <cell r="A951" t="str">
            <v>január</v>
          </cell>
          <cell r="I951">
            <v>0</v>
          </cell>
          <cell r="K951" t="str">
            <v>630</v>
          </cell>
        </row>
        <row r="952">
          <cell r="A952" t="str">
            <v>január</v>
          </cell>
          <cell r="I952">
            <v>0</v>
          </cell>
          <cell r="K952" t="str">
            <v>630</v>
          </cell>
        </row>
        <row r="953">
          <cell r="A953" t="str">
            <v>január</v>
          </cell>
          <cell r="I953">
            <v>274.49</v>
          </cell>
          <cell r="K953" t="str">
            <v>640</v>
          </cell>
        </row>
        <row r="954">
          <cell r="A954" t="str">
            <v>január</v>
          </cell>
          <cell r="I954">
            <v>1258</v>
          </cell>
          <cell r="K954" t="str">
            <v>640</v>
          </cell>
        </row>
        <row r="955">
          <cell r="A955" t="str">
            <v>január</v>
          </cell>
          <cell r="I955">
            <v>0</v>
          </cell>
          <cell r="K955" t="str">
            <v>710</v>
          </cell>
        </row>
        <row r="956">
          <cell r="A956" t="str">
            <v>január</v>
          </cell>
          <cell r="I956">
            <v>550938.43999999994</v>
          </cell>
          <cell r="K956" t="str">
            <v>610</v>
          </cell>
        </row>
        <row r="957">
          <cell r="A957" t="str">
            <v>január</v>
          </cell>
          <cell r="I957">
            <v>0</v>
          </cell>
          <cell r="K957" t="str">
            <v>610</v>
          </cell>
        </row>
        <row r="958">
          <cell r="A958" t="str">
            <v>január</v>
          </cell>
          <cell r="I958">
            <v>39829.18</v>
          </cell>
          <cell r="K958" t="str">
            <v>610</v>
          </cell>
        </row>
        <row r="959">
          <cell r="A959" t="str">
            <v>január</v>
          </cell>
          <cell r="I959">
            <v>12709.97</v>
          </cell>
          <cell r="K959" t="str">
            <v>610</v>
          </cell>
        </row>
        <row r="960">
          <cell r="A960" t="str">
            <v>január</v>
          </cell>
          <cell r="I960">
            <v>28612.58</v>
          </cell>
          <cell r="K960" t="str">
            <v>610</v>
          </cell>
        </row>
        <row r="961">
          <cell r="A961" t="str">
            <v>január</v>
          </cell>
          <cell r="I961">
            <v>48207.97</v>
          </cell>
          <cell r="K961" t="str">
            <v>620</v>
          </cell>
        </row>
        <row r="962">
          <cell r="A962" t="str">
            <v>január</v>
          </cell>
          <cell r="I962">
            <v>14285.46</v>
          </cell>
          <cell r="K962" t="str">
            <v>620</v>
          </cell>
        </row>
        <row r="963">
          <cell r="A963" t="str">
            <v>január</v>
          </cell>
          <cell r="I963">
            <v>8863.7800000000007</v>
          </cell>
          <cell r="K963" t="str">
            <v>620</v>
          </cell>
        </row>
        <row r="964">
          <cell r="A964" t="str">
            <v>január</v>
          </cell>
          <cell r="I964">
            <v>92713.34</v>
          </cell>
          <cell r="K964" t="str">
            <v>620</v>
          </cell>
        </row>
        <row r="965">
          <cell r="A965" t="str">
            <v>január</v>
          </cell>
          <cell r="I965">
            <v>5144.96</v>
          </cell>
          <cell r="K965" t="str">
            <v>620</v>
          </cell>
        </row>
        <row r="966">
          <cell r="A966" t="str">
            <v>január</v>
          </cell>
          <cell r="I966">
            <v>16364.08</v>
          </cell>
          <cell r="K966" t="str">
            <v>620</v>
          </cell>
        </row>
        <row r="967">
          <cell r="A967" t="str">
            <v>január</v>
          </cell>
          <cell r="I967">
            <v>5330.15</v>
          </cell>
          <cell r="K967" t="str">
            <v>620</v>
          </cell>
        </row>
        <row r="968">
          <cell r="A968" t="str">
            <v>január</v>
          </cell>
          <cell r="I968">
            <v>1596.09</v>
          </cell>
          <cell r="K968" t="str">
            <v>620</v>
          </cell>
        </row>
        <row r="969">
          <cell r="A969" t="str">
            <v>január</v>
          </cell>
          <cell r="I969">
            <v>30370.01</v>
          </cell>
          <cell r="K969" t="str">
            <v>620</v>
          </cell>
        </row>
        <row r="970">
          <cell r="A970" t="str">
            <v>január</v>
          </cell>
          <cell r="I970">
            <v>3647.04</v>
          </cell>
          <cell r="K970" t="str">
            <v>620</v>
          </cell>
        </row>
        <row r="971">
          <cell r="A971" t="str">
            <v>január</v>
          </cell>
          <cell r="I971">
            <v>1229.18</v>
          </cell>
          <cell r="K971" t="str">
            <v>630</v>
          </cell>
        </row>
        <row r="972">
          <cell r="A972" t="str">
            <v>január</v>
          </cell>
          <cell r="I972">
            <v>8754.18</v>
          </cell>
          <cell r="K972" t="str">
            <v>630</v>
          </cell>
        </row>
        <row r="973">
          <cell r="A973" t="str">
            <v>január</v>
          </cell>
          <cell r="I973">
            <v>35755.910000000003</v>
          </cell>
          <cell r="K973" t="str">
            <v>630</v>
          </cell>
        </row>
        <row r="974">
          <cell r="A974" t="str">
            <v>január</v>
          </cell>
          <cell r="I974">
            <v>4577.07</v>
          </cell>
          <cell r="K974" t="str">
            <v>630</v>
          </cell>
        </row>
        <row r="975">
          <cell r="A975" t="str">
            <v>január</v>
          </cell>
          <cell r="I975">
            <v>4089.71</v>
          </cell>
          <cell r="K975" t="str">
            <v>630</v>
          </cell>
        </row>
        <row r="976">
          <cell r="A976" t="str">
            <v>január</v>
          </cell>
          <cell r="I976">
            <v>336.36</v>
          </cell>
          <cell r="K976" t="str">
            <v>630</v>
          </cell>
        </row>
        <row r="977">
          <cell r="A977" t="str">
            <v>január</v>
          </cell>
          <cell r="I977">
            <v>0</v>
          </cell>
          <cell r="K977" t="str">
            <v>630</v>
          </cell>
        </row>
        <row r="978">
          <cell r="A978" t="str">
            <v>január</v>
          </cell>
          <cell r="I978">
            <v>1465.92</v>
          </cell>
          <cell r="K978" t="str">
            <v>630</v>
          </cell>
        </row>
        <row r="979">
          <cell r="A979" t="str">
            <v>január</v>
          </cell>
          <cell r="I979">
            <v>145</v>
          </cell>
          <cell r="K979" t="str">
            <v>630</v>
          </cell>
        </row>
        <row r="980">
          <cell r="A980" t="str">
            <v>január</v>
          </cell>
          <cell r="I980">
            <v>0</v>
          </cell>
          <cell r="K980" t="str">
            <v>630</v>
          </cell>
        </row>
        <row r="981">
          <cell r="A981" t="str">
            <v>január</v>
          </cell>
          <cell r="I981">
            <v>202.2</v>
          </cell>
          <cell r="K981" t="str">
            <v>630</v>
          </cell>
        </row>
        <row r="982">
          <cell r="A982" t="str">
            <v>január</v>
          </cell>
          <cell r="I982">
            <v>0</v>
          </cell>
          <cell r="K982" t="str">
            <v>630</v>
          </cell>
        </row>
        <row r="983">
          <cell r="A983" t="str">
            <v>január</v>
          </cell>
          <cell r="I983">
            <v>863.68</v>
          </cell>
          <cell r="K983" t="str">
            <v>630</v>
          </cell>
        </row>
        <row r="984">
          <cell r="A984" t="str">
            <v>január</v>
          </cell>
          <cell r="I984">
            <v>2297.0300000000002</v>
          </cell>
          <cell r="K984" t="str">
            <v>630</v>
          </cell>
        </row>
        <row r="985">
          <cell r="A985" t="str">
            <v>január</v>
          </cell>
          <cell r="I985">
            <v>36.04</v>
          </cell>
          <cell r="K985" t="str">
            <v>630</v>
          </cell>
        </row>
        <row r="986">
          <cell r="A986" t="str">
            <v>január</v>
          </cell>
          <cell r="I986">
            <v>1521</v>
          </cell>
          <cell r="K986" t="str">
            <v>630</v>
          </cell>
        </row>
        <row r="987">
          <cell r="A987" t="str">
            <v>január</v>
          </cell>
          <cell r="I987">
            <v>690.71</v>
          </cell>
          <cell r="K987" t="str">
            <v>630</v>
          </cell>
        </row>
        <row r="988">
          <cell r="A988" t="str">
            <v>január</v>
          </cell>
          <cell r="I988">
            <v>9967.25</v>
          </cell>
          <cell r="K988" t="str">
            <v>630</v>
          </cell>
        </row>
        <row r="989">
          <cell r="A989" t="str">
            <v>január</v>
          </cell>
          <cell r="I989">
            <v>10654</v>
          </cell>
          <cell r="K989" t="str">
            <v>630</v>
          </cell>
        </row>
        <row r="990">
          <cell r="A990" t="str">
            <v>január</v>
          </cell>
          <cell r="I990">
            <v>436.13</v>
          </cell>
          <cell r="K990" t="str">
            <v>630</v>
          </cell>
        </row>
        <row r="991">
          <cell r="A991" t="str">
            <v>január</v>
          </cell>
          <cell r="I991">
            <v>80</v>
          </cell>
          <cell r="K991" t="str">
            <v>630</v>
          </cell>
        </row>
        <row r="992">
          <cell r="A992" t="str">
            <v>január</v>
          </cell>
          <cell r="I992">
            <v>1084.8</v>
          </cell>
          <cell r="K992" t="str">
            <v>630</v>
          </cell>
        </row>
        <row r="993">
          <cell r="A993" t="str">
            <v>január</v>
          </cell>
          <cell r="I993">
            <v>31105.32</v>
          </cell>
          <cell r="K993" t="str">
            <v>630</v>
          </cell>
        </row>
        <row r="994">
          <cell r="A994" t="str">
            <v>január</v>
          </cell>
          <cell r="I994">
            <v>9101.9</v>
          </cell>
          <cell r="K994" t="str">
            <v>630</v>
          </cell>
        </row>
        <row r="995">
          <cell r="A995" t="str">
            <v>január</v>
          </cell>
          <cell r="I995">
            <v>20.149999999999999</v>
          </cell>
          <cell r="K995" t="str">
            <v>630</v>
          </cell>
        </row>
        <row r="996">
          <cell r="A996" t="str">
            <v>január</v>
          </cell>
          <cell r="I996">
            <v>2337.2399999999998</v>
          </cell>
          <cell r="K996" t="str">
            <v>630</v>
          </cell>
        </row>
        <row r="997">
          <cell r="A997" t="str">
            <v>január</v>
          </cell>
          <cell r="I997">
            <v>109.33</v>
          </cell>
          <cell r="K997" t="str">
            <v>630</v>
          </cell>
        </row>
        <row r="998">
          <cell r="A998" t="str">
            <v>január</v>
          </cell>
          <cell r="I998">
            <v>7023.18</v>
          </cell>
          <cell r="K998" t="str">
            <v>630</v>
          </cell>
        </row>
        <row r="999">
          <cell r="A999" t="str">
            <v>január</v>
          </cell>
          <cell r="I999">
            <v>0</v>
          </cell>
          <cell r="K999" t="str">
            <v>630</v>
          </cell>
        </row>
        <row r="1000">
          <cell r="A1000" t="str">
            <v>január</v>
          </cell>
          <cell r="I1000">
            <v>7691.07</v>
          </cell>
          <cell r="K1000" t="str">
            <v>630</v>
          </cell>
        </row>
        <row r="1001">
          <cell r="A1001" t="str">
            <v>január</v>
          </cell>
          <cell r="I1001">
            <v>810.93</v>
          </cell>
          <cell r="K1001" t="str">
            <v>630</v>
          </cell>
        </row>
        <row r="1002">
          <cell r="A1002" t="str">
            <v>január</v>
          </cell>
          <cell r="I1002">
            <v>19.329999999999998</v>
          </cell>
          <cell r="K1002" t="str">
            <v>630</v>
          </cell>
        </row>
        <row r="1003">
          <cell r="A1003" t="str">
            <v>január</v>
          </cell>
          <cell r="I1003">
            <v>0</v>
          </cell>
          <cell r="K1003" t="str">
            <v>630</v>
          </cell>
        </row>
        <row r="1004">
          <cell r="A1004" t="str">
            <v>január</v>
          </cell>
          <cell r="I1004">
            <v>4391.08</v>
          </cell>
          <cell r="K1004" t="str">
            <v>630</v>
          </cell>
        </row>
        <row r="1005">
          <cell r="A1005" t="str">
            <v>január</v>
          </cell>
          <cell r="I1005">
            <v>0</v>
          </cell>
          <cell r="K1005" t="str">
            <v>640</v>
          </cell>
        </row>
        <row r="1006">
          <cell r="A1006" t="str">
            <v>január</v>
          </cell>
          <cell r="I1006">
            <v>2667.75</v>
          </cell>
          <cell r="K1006" t="str">
            <v>640</v>
          </cell>
        </row>
        <row r="1007">
          <cell r="A1007" t="str">
            <v>január</v>
          </cell>
          <cell r="I1007">
            <v>3907.5</v>
          </cell>
          <cell r="K1007" t="str">
            <v>640</v>
          </cell>
        </row>
        <row r="1008">
          <cell r="A1008" t="str">
            <v>január</v>
          </cell>
          <cell r="I1008">
            <v>1554.89</v>
          </cell>
          <cell r="K1008" t="str">
            <v>640</v>
          </cell>
        </row>
        <row r="1009">
          <cell r="A1009" t="str">
            <v>január</v>
          </cell>
          <cell r="I1009">
            <v>185932.5</v>
          </cell>
          <cell r="K1009" t="str">
            <v>640</v>
          </cell>
        </row>
        <row r="1010">
          <cell r="A1010" t="str">
            <v>január</v>
          </cell>
          <cell r="I1010">
            <v>0</v>
          </cell>
          <cell r="K1010" t="str">
            <v>710</v>
          </cell>
        </row>
        <row r="1011">
          <cell r="A1011" t="str">
            <v>január</v>
          </cell>
          <cell r="I1011">
            <v>1310.91</v>
          </cell>
          <cell r="K1011" t="str">
            <v>610</v>
          </cell>
        </row>
        <row r="1012">
          <cell r="A1012" t="str">
            <v>január</v>
          </cell>
          <cell r="I1012">
            <v>117.95</v>
          </cell>
          <cell r="K1012" t="str">
            <v>620</v>
          </cell>
        </row>
        <row r="1013">
          <cell r="A1013" t="str">
            <v>január</v>
          </cell>
          <cell r="I1013">
            <v>48.65</v>
          </cell>
          <cell r="K1013" t="str">
            <v>620</v>
          </cell>
        </row>
        <row r="1014">
          <cell r="A1014" t="str">
            <v>január</v>
          </cell>
          <cell r="I1014">
            <v>23.12</v>
          </cell>
          <cell r="K1014" t="str">
            <v>620</v>
          </cell>
        </row>
        <row r="1015">
          <cell r="A1015" t="str">
            <v>január</v>
          </cell>
          <cell r="I1015">
            <v>231.88</v>
          </cell>
          <cell r="K1015" t="str">
            <v>620</v>
          </cell>
        </row>
        <row r="1016">
          <cell r="A1016" t="str">
            <v>január</v>
          </cell>
          <cell r="I1016">
            <v>13.19</v>
          </cell>
          <cell r="K1016" t="str">
            <v>620</v>
          </cell>
        </row>
        <row r="1017">
          <cell r="A1017" t="str">
            <v>január</v>
          </cell>
          <cell r="I1017">
            <v>49.63</v>
          </cell>
          <cell r="K1017" t="str">
            <v>620</v>
          </cell>
        </row>
        <row r="1018">
          <cell r="A1018" t="str">
            <v>január</v>
          </cell>
          <cell r="I1018">
            <v>16.5</v>
          </cell>
          <cell r="K1018" t="str">
            <v>620</v>
          </cell>
        </row>
        <row r="1019">
          <cell r="A1019" t="str">
            <v>január</v>
          </cell>
          <cell r="I1019">
            <v>4.08</v>
          </cell>
          <cell r="K1019" t="str">
            <v>620</v>
          </cell>
        </row>
        <row r="1020">
          <cell r="A1020" t="str">
            <v>január</v>
          </cell>
          <cell r="I1020">
            <v>78.64</v>
          </cell>
          <cell r="K1020" t="str">
            <v>620</v>
          </cell>
        </row>
        <row r="1021">
          <cell r="A1021" t="str">
            <v>január</v>
          </cell>
          <cell r="I1021">
            <v>31.45</v>
          </cell>
          <cell r="K1021" t="str">
            <v>630</v>
          </cell>
        </row>
        <row r="1022">
          <cell r="A1022" t="str">
            <v>január</v>
          </cell>
          <cell r="I1022">
            <v>0</v>
          </cell>
          <cell r="K1022" t="str">
            <v>630</v>
          </cell>
        </row>
        <row r="1023">
          <cell r="A1023" t="str">
            <v>január</v>
          </cell>
          <cell r="I1023">
            <v>345.81</v>
          </cell>
          <cell r="K1023" t="str">
            <v>630</v>
          </cell>
        </row>
        <row r="1024">
          <cell r="A1024" t="str">
            <v>január</v>
          </cell>
          <cell r="I1024">
            <v>154.07</v>
          </cell>
          <cell r="K1024" t="str">
            <v>610</v>
          </cell>
        </row>
        <row r="1025">
          <cell r="A1025" t="str">
            <v>január</v>
          </cell>
          <cell r="I1025">
            <v>13.82</v>
          </cell>
          <cell r="K1025" t="str">
            <v>620</v>
          </cell>
        </row>
        <row r="1026">
          <cell r="A1026" t="str">
            <v>január</v>
          </cell>
          <cell r="I1026">
            <v>5.7</v>
          </cell>
          <cell r="K1026" t="str">
            <v>620</v>
          </cell>
        </row>
        <row r="1027">
          <cell r="A1027" t="str">
            <v>január</v>
          </cell>
          <cell r="I1027">
            <v>2.67</v>
          </cell>
          <cell r="K1027" t="str">
            <v>620</v>
          </cell>
        </row>
        <row r="1028">
          <cell r="A1028" t="str">
            <v>január</v>
          </cell>
          <cell r="I1028">
            <v>27.21</v>
          </cell>
          <cell r="K1028" t="str">
            <v>620</v>
          </cell>
        </row>
        <row r="1029">
          <cell r="A1029" t="str">
            <v>január</v>
          </cell>
          <cell r="I1029">
            <v>1.49</v>
          </cell>
          <cell r="K1029" t="str">
            <v>620</v>
          </cell>
        </row>
        <row r="1030">
          <cell r="A1030" t="str">
            <v>január</v>
          </cell>
          <cell r="I1030">
            <v>5.78</v>
          </cell>
          <cell r="K1030" t="str">
            <v>620</v>
          </cell>
        </row>
        <row r="1031">
          <cell r="A1031" t="str">
            <v>január</v>
          </cell>
          <cell r="I1031">
            <v>1.88</v>
          </cell>
          <cell r="K1031" t="str">
            <v>620</v>
          </cell>
        </row>
        <row r="1032">
          <cell r="A1032" t="str">
            <v>január</v>
          </cell>
          <cell r="I1032">
            <v>0.44</v>
          </cell>
          <cell r="K1032" t="str">
            <v>620</v>
          </cell>
        </row>
        <row r="1033">
          <cell r="A1033" t="str">
            <v>január</v>
          </cell>
          <cell r="I1033">
            <v>9.1999999999999993</v>
          </cell>
          <cell r="K1033" t="str">
            <v>620</v>
          </cell>
        </row>
        <row r="1034">
          <cell r="A1034" t="str">
            <v>január</v>
          </cell>
          <cell r="I1034">
            <v>3.7</v>
          </cell>
          <cell r="K1034" t="str">
            <v>630</v>
          </cell>
        </row>
        <row r="1035">
          <cell r="A1035" t="str">
            <v>január</v>
          </cell>
          <cell r="I1035">
            <v>0</v>
          </cell>
          <cell r="K1035" t="str">
            <v>630</v>
          </cell>
        </row>
        <row r="1036">
          <cell r="A1036" t="str">
            <v>január</v>
          </cell>
          <cell r="I1036">
            <v>40.68</v>
          </cell>
          <cell r="K1036" t="str">
            <v>630</v>
          </cell>
        </row>
        <row r="1037">
          <cell r="A1037" t="str">
            <v>január</v>
          </cell>
          <cell r="I1037">
            <v>245.22</v>
          </cell>
          <cell r="K1037" t="str">
            <v>610</v>
          </cell>
        </row>
        <row r="1038">
          <cell r="A1038" t="str">
            <v>január</v>
          </cell>
          <cell r="I1038">
            <v>224.76</v>
          </cell>
          <cell r="K1038" t="str">
            <v>610</v>
          </cell>
        </row>
        <row r="1039">
          <cell r="A1039" t="str">
            <v>január</v>
          </cell>
          <cell r="I1039">
            <v>161.30000000000001</v>
          </cell>
          <cell r="K1039" t="str">
            <v>620</v>
          </cell>
        </row>
        <row r="1040">
          <cell r="A1040" t="str">
            <v>január</v>
          </cell>
          <cell r="I1040">
            <v>97.87</v>
          </cell>
          <cell r="K1040" t="str">
            <v>620</v>
          </cell>
        </row>
        <row r="1041">
          <cell r="A1041" t="str">
            <v>január</v>
          </cell>
          <cell r="I1041">
            <v>37.19</v>
          </cell>
          <cell r="K1041" t="str">
            <v>620</v>
          </cell>
        </row>
        <row r="1042">
          <cell r="A1042" t="str">
            <v>január</v>
          </cell>
          <cell r="I1042">
            <v>372.81</v>
          </cell>
          <cell r="K1042" t="str">
            <v>620</v>
          </cell>
        </row>
        <row r="1043">
          <cell r="A1043" t="str">
            <v>január</v>
          </cell>
          <cell r="I1043">
            <v>21.4</v>
          </cell>
          <cell r="K1043" t="str">
            <v>620</v>
          </cell>
        </row>
        <row r="1044">
          <cell r="A1044" t="str">
            <v>január</v>
          </cell>
          <cell r="I1044">
            <v>79.84</v>
          </cell>
          <cell r="K1044" t="str">
            <v>620</v>
          </cell>
        </row>
        <row r="1045">
          <cell r="A1045" t="str">
            <v>január</v>
          </cell>
          <cell r="I1045">
            <v>26.57</v>
          </cell>
          <cell r="K1045" t="str">
            <v>620</v>
          </cell>
        </row>
        <row r="1046">
          <cell r="A1046" t="str">
            <v>január</v>
          </cell>
          <cell r="I1046">
            <v>6.59</v>
          </cell>
          <cell r="K1046" t="str">
            <v>620</v>
          </cell>
        </row>
        <row r="1047">
          <cell r="A1047" t="str">
            <v>január</v>
          </cell>
          <cell r="I1047">
            <v>126.4</v>
          </cell>
          <cell r="K1047" t="str">
            <v>620</v>
          </cell>
        </row>
        <row r="1048">
          <cell r="A1048" t="str">
            <v>január</v>
          </cell>
          <cell r="I1048">
            <v>28.53</v>
          </cell>
          <cell r="K1048" t="str">
            <v>630</v>
          </cell>
        </row>
        <row r="1049">
          <cell r="A1049" t="str">
            <v>január</v>
          </cell>
          <cell r="I1049">
            <v>2217.21</v>
          </cell>
          <cell r="K1049" t="str">
            <v>630</v>
          </cell>
        </row>
        <row r="1050">
          <cell r="A1050" t="str">
            <v>január</v>
          </cell>
          <cell r="I1050">
            <v>1448.6</v>
          </cell>
          <cell r="K1050" t="str">
            <v>610</v>
          </cell>
        </row>
        <row r="1051">
          <cell r="A1051" t="str">
            <v>január</v>
          </cell>
          <cell r="I1051">
            <v>695.88</v>
          </cell>
          <cell r="K1051" t="str">
            <v>610</v>
          </cell>
        </row>
        <row r="1052">
          <cell r="A1052" t="str">
            <v>január</v>
          </cell>
          <cell r="I1052">
            <v>729.66</v>
          </cell>
          <cell r="K1052" t="str">
            <v>610</v>
          </cell>
        </row>
        <row r="1053">
          <cell r="A1053" t="str">
            <v>január</v>
          </cell>
          <cell r="I1053">
            <v>180.73</v>
          </cell>
          <cell r="K1053" t="str">
            <v>620</v>
          </cell>
        </row>
        <row r="1054">
          <cell r="A1054" t="str">
            <v>január</v>
          </cell>
          <cell r="I1054">
            <v>79.28</v>
          </cell>
          <cell r="K1054" t="str">
            <v>620</v>
          </cell>
        </row>
        <row r="1055">
          <cell r="A1055" t="str">
            <v>január</v>
          </cell>
          <cell r="I1055">
            <v>33.729999999999997</v>
          </cell>
          <cell r="K1055" t="str">
            <v>620</v>
          </cell>
        </row>
        <row r="1056">
          <cell r="A1056" t="str">
            <v>január</v>
          </cell>
          <cell r="I1056">
            <v>420.52</v>
          </cell>
          <cell r="K1056" t="str">
            <v>620</v>
          </cell>
        </row>
        <row r="1057">
          <cell r="A1057" t="str">
            <v>január</v>
          </cell>
          <cell r="I1057">
            <v>26.07</v>
          </cell>
          <cell r="K1057" t="str">
            <v>620</v>
          </cell>
        </row>
        <row r="1058">
          <cell r="A1058" t="str">
            <v>január</v>
          </cell>
          <cell r="I1058">
            <v>80.02</v>
          </cell>
          <cell r="K1058" t="str">
            <v>620</v>
          </cell>
        </row>
        <row r="1059">
          <cell r="A1059" t="str">
            <v>január</v>
          </cell>
          <cell r="I1059">
            <v>24.07</v>
          </cell>
          <cell r="K1059" t="str">
            <v>620</v>
          </cell>
        </row>
        <row r="1060">
          <cell r="A1060" t="str">
            <v>január</v>
          </cell>
          <cell r="I1060">
            <v>8.06</v>
          </cell>
          <cell r="K1060" t="str">
            <v>620</v>
          </cell>
        </row>
        <row r="1061">
          <cell r="A1061" t="str">
            <v>január</v>
          </cell>
          <cell r="I1061">
            <v>142.63</v>
          </cell>
          <cell r="K1061" t="str">
            <v>620</v>
          </cell>
        </row>
        <row r="1062">
          <cell r="A1062" t="str">
            <v>január</v>
          </cell>
          <cell r="I1062">
            <v>2.6</v>
          </cell>
          <cell r="K1062" t="str">
            <v>620</v>
          </cell>
        </row>
        <row r="1063">
          <cell r="A1063" t="str">
            <v>január</v>
          </cell>
          <cell r="I1063">
            <v>0</v>
          </cell>
          <cell r="K1063" t="str">
            <v>630</v>
          </cell>
        </row>
        <row r="1064">
          <cell r="A1064" t="str">
            <v>január</v>
          </cell>
          <cell r="I1064">
            <v>357.96</v>
          </cell>
          <cell r="K1064" t="str">
            <v>630</v>
          </cell>
        </row>
        <row r="1065">
          <cell r="A1065" t="str">
            <v>január</v>
          </cell>
          <cell r="I1065">
            <v>2.12</v>
          </cell>
          <cell r="K1065" t="str">
            <v>630</v>
          </cell>
        </row>
        <row r="1066">
          <cell r="A1066" t="str">
            <v>január</v>
          </cell>
          <cell r="I1066">
            <v>0</v>
          </cell>
          <cell r="K1066" t="str">
            <v>630</v>
          </cell>
        </row>
        <row r="1067">
          <cell r="A1067" t="str">
            <v>január</v>
          </cell>
          <cell r="I1067">
            <v>0</v>
          </cell>
          <cell r="K1067" t="str">
            <v>630</v>
          </cell>
        </row>
        <row r="1068">
          <cell r="A1068" t="str">
            <v>január</v>
          </cell>
          <cell r="I1068">
            <v>0</v>
          </cell>
          <cell r="K1068" t="str">
            <v>630</v>
          </cell>
        </row>
        <row r="1069">
          <cell r="A1069" t="str">
            <v>január</v>
          </cell>
          <cell r="I1069">
            <v>0</v>
          </cell>
          <cell r="K1069" t="str">
            <v>630</v>
          </cell>
        </row>
        <row r="1070">
          <cell r="A1070" t="str">
            <v>január</v>
          </cell>
          <cell r="I1070">
            <v>0</v>
          </cell>
          <cell r="K1070" t="str">
            <v>630</v>
          </cell>
        </row>
        <row r="1071">
          <cell r="A1071" t="str">
            <v>január</v>
          </cell>
          <cell r="I1071">
            <v>400</v>
          </cell>
          <cell r="K1071" t="str">
            <v>630</v>
          </cell>
        </row>
        <row r="1072">
          <cell r="A1072" t="str">
            <v>január</v>
          </cell>
          <cell r="I1072">
            <v>761.15</v>
          </cell>
          <cell r="K1072" t="str">
            <v>630</v>
          </cell>
        </row>
        <row r="1073">
          <cell r="A1073" t="str">
            <v>január</v>
          </cell>
          <cell r="I1073">
            <v>65400</v>
          </cell>
          <cell r="K1073" t="str">
            <v>630</v>
          </cell>
        </row>
        <row r="1074">
          <cell r="A1074" t="str">
            <v>január</v>
          </cell>
          <cell r="I1074">
            <v>899.74</v>
          </cell>
          <cell r="K1074" t="str">
            <v>630</v>
          </cell>
        </row>
        <row r="1075">
          <cell r="A1075" t="str">
            <v>január</v>
          </cell>
          <cell r="I1075">
            <v>0</v>
          </cell>
          <cell r="K1075" t="str">
            <v>640</v>
          </cell>
        </row>
        <row r="1076">
          <cell r="A1076" t="str">
            <v>január</v>
          </cell>
          <cell r="I1076">
            <v>13115.06</v>
          </cell>
          <cell r="K1076" t="str">
            <v>610</v>
          </cell>
        </row>
        <row r="1077">
          <cell r="A1077" t="str">
            <v>január</v>
          </cell>
          <cell r="I1077">
            <v>2558.06</v>
          </cell>
          <cell r="K1077" t="str">
            <v>610</v>
          </cell>
        </row>
        <row r="1078">
          <cell r="A1078" t="str">
            <v>január</v>
          </cell>
          <cell r="I1078">
            <v>570.49</v>
          </cell>
          <cell r="K1078" t="str">
            <v>610</v>
          </cell>
        </row>
        <row r="1079">
          <cell r="A1079" t="str">
            <v>január</v>
          </cell>
          <cell r="I1079">
            <v>983.53</v>
          </cell>
          <cell r="K1079" t="str">
            <v>610</v>
          </cell>
        </row>
        <row r="1080">
          <cell r="A1080" t="str">
            <v>január</v>
          </cell>
          <cell r="I1080">
            <v>1566.13</v>
          </cell>
          <cell r="K1080" t="str">
            <v>620</v>
          </cell>
        </row>
        <row r="1081">
          <cell r="A1081" t="str">
            <v>január</v>
          </cell>
          <cell r="I1081">
            <v>321.52999999999997</v>
          </cell>
          <cell r="K1081" t="str">
            <v>620</v>
          </cell>
        </row>
        <row r="1082">
          <cell r="A1082" t="str">
            <v>január</v>
          </cell>
          <cell r="I1082">
            <v>276.93</v>
          </cell>
          <cell r="K1082" t="str">
            <v>620</v>
          </cell>
        </row>
        <row r="1083">
          <cell r="A1083" t="str">
            <v>január</v>
          </cell>
          <cell r="I1083">
            <v>2802.21</v>
          </cell>
          <cell r="K1083" t="str">
            <v>620</v>
          </cell>
        </row>
        <row r="1084">
          <cell r="A1084" t="str">
            <v>január</v>
          </cell>
          <cell r="I1084">
            <v>160.53</v>
          </cell>
          <cell r="K1084" t="str">
            <v>620</v>
          </cell>
        </row>
        <row r="1085">
          <cell r="A1085" t="str">
            <v>január</v>
          </cell>
          <cell r="I1085">
            <v>439.33</v>
          </cell>
          <cell r="K1085" t="str">
            <v>620</v>
          </cell>
        </row>
        <row r="1086">
          <cell r="A1086" t="str">
            <v>január</v>
          </cell>
          <cell r="I1086">
            <v>144.18</v>
          </cell>
          <cell r="K1086" t="str">
            <v>620</v>
          </cell>
        </row>
        <row r="1087">
          <cell r="A1087" t="str">
            <v>január</v>
          </cell>
          <cell r="I1087">
            <v>49.77</v>
          </cell>
          <cell r="K1087" t="str">
            <v>620</v>
          </cell>
        </row>
        <row r="1088">
          <cell r="A1088" t="str">
            <v>január</v>
          </cell>
          <cell r="I1088">
            <v>950.53</v>
          </cell>
          <cell r="K1088" t="str">
            <v>620</v>
          </cell>
        </row>
        <row r="1089">
          <cell r="A1089" t="str">
            <v>január</v>
          </cell>
          <cell r="I1089">
            <v>56.5</v>
          </cell>
          <cell r="K1089" t="str">
            <v>620</v>
          </cell>
        </row>
        <row r="1090">
          <cell r="A1090" t="str">
            <v>január</v>
          </cell>
          <cell r="I1090">
            <v>1849.43</v>
          </cell>
          <cell r="K1090" t="str">
            <v>630</v>
          </cell>
        </row>
        <row r="1091">
          <cell r="A1091" t="str">
            <v>január</v>
          </cell>
          <cell r="I1091">
            <v>662.39</v>
          </cell>
          <cell r="K1091" t="str">
            <v>630</v>
          </cell>
        </row>
        <row r="1092">
          <cell r="A1092" t="str">
            <v>január</v>
          </cell>
          <cell r="I1092">
            <v>68.760000000000005</v>
          </cell>
          <cell r="K1092" t="str">
            <v>630</v>
          </cell>
        </row>
        <row r="1093">
          <cell r="A1093" t="str">
            <v>január</v>
          </cell>
          <cell r="I1093">
            <v>1454.31</v>
          </cell>
          <cell r="K1093" t="str">
            <v>630</v>
          </cell>
        </row>
        <row r="1094">
          <cell r="A1094" t="str">
            <v>január</v>
          </cell>
          <cell r="I1094">
            <v>11514.83</v>
          </cell>
          <cell r="K1094" t="str">
            <v>630</v>
          </cell>
        </row>
        <row r="1095">
          <cell r="A1095" t="str">
            <v>január</v>
          </cell>
          <cell r="I1095">
            <v>1211.4000000000001</v>
          </cell>
          <cell r="K1095" t="str">
            <v>630</v>
          </cell>
        </row>
        <row r="1096">
          <cell r="A1096" t="str">
            <v>január</v>
          </cell>
          <cell r="I1096">
            <v>58</v>
          </cell>
          <cell r="K1096" t="str">
            <v>630</v>
          </cell>
        </row>
        <row r="1097">
          <cell r="A1097" t="str">
            <v>január</v>
          </cell>
          <cell r="I1097">
            <v>247.81</v>
          </cell>
          <cell r="K1097" t="str">
            <v>630</v>
          </cell>
        </row>
        <row r="1098">
          <cell r="A1098" t="str">
            <v>január</v>
          </cell>
          <cell r="I1098">
            <v>3646.2</v>
          </cell>
          <cell r="K1098" t="str">
            <v>630</v>
          </cell>
        </row>
        <row r="1099">
          <cell r="A1099" t="str">
            <v>január</v>
          </cell>
          <cell r="I1099">
            <v>12.05</v>
          </cell>
          <cell r="K1099" t="str">
            <v>630</v>
          </cell>
        </row>
        <row r="1100">
          <cell r="A1100" t="str">
            <v>január</v>
          </cell>
          <cell r="I1100">
            <v>43.21</v>
          </cell>
          <cell r="K1100" t="str">
            <v>630</v>
          </cell>
        </row>
        <row r="1101">
          <cell r="A1101" t="str">
            <v>január</v>
          </cell>
          <cell r="I1101">
            <v>214.5</v>
          </cell>
          <cell r="K1101" t="str">
            <v>630</v>
          </cell>
        </row>
        <row r="1102">
          <cell r="A1102" t="str">
            <v>január</v>
          </cell>
          <cell r="I1102">
            <v>3748.12</v>
          </cell>
          <cell r="K1102" t="str">
            <v>630</v>
          </cell>
        </row>
        <row r="1103">
          <cell r="A1103" t="str">
            <v>január</v>
          </cell>
          <cell r="I1103">
            <v>-463.54</v>
          </cell>
          <cell r="K1103" t="str">
            <v>630</v>
          </cell>
        </row>
        <row r="1104">
          <cell r="A1104" t="str">
            <v>január</v>
          </cell>
          <cell r="I1104">
            <v>23315.82</v>
          </cell>
          <cell r="K1104" t="str">
            <v>630</v>
          </cell>
        </row>
        <row r="1105">
          <cell r="A1105" t="str">
            <v>január</v>
          </cell>
          <cell r="I1105">
            <v>2656.5</v>
          </cell>
          <cell r="K1105" t="str">
            <v>640</v>
          </cell>
        </row>
        <row r="1106">
          <cell r="A1106" t="str">
            <v>január</v>
          </cell>
          <cell r="I1106">
            <v>192.43</v>
          </cell>
          <cell r="K1106" t="str">
            <v>640</v>
          </cell>
        </row>
        <row r="1107">
          <cell r="A1107" t="str">
            <v>január</v>
          </cell>
          <cell r="I1107">
            <v>0</v>
          </cell>
          <cell r="K1107" t="str">
            <v>710</v>
          </cell>
        </row>
        <row r="1108">
          <cell r="A1108" t="str">
            <v>január</v>
          </cell>
          <cell r="I1108">
            <v>117296.59</v>
          </cell>
          <cell r="K1108" t="str">
            <v>610</v>
          </cell>
        </row>
        <row r="1109">
          <cell r="A1109" t="str">
            <v>január</v>
          </cell>
          <cell r="I1109">
            <v>11168.75</v>
          </cell>
          <cell r="K1109" t="str">
            <v>610</v>
          </cell>
        </row>
        <row r="1110">
          <cell r="A1110" t="str">
            <v>január</v>
          </cell>
          <cell r="I1110">
            <v>6684.62</v>
          </cell>
          <cell r="K1110" t="str">
            <v>610</v>
          </cell>
        </row>
        <row r="1111">
          <cell r="A1111" t="str">
            <v>január</v>
          </cell>
          <cell r="I1111">
            <v>52545.599999999999</v>
          </cell>
          <cell r="K1111" t="str">
            <v>610</v>
          </cell>
        </row>
        <row r="1112">
          <cell r="A1112" t="str">
            <v>január</v>
          </cell>
          <cell r="I1112">
            <v>16674.689999999999</v>
          </cell>
          <cell r="K1112" t="str">
            <v>620</v>
          </cell>
        </row>
        <row r="1113">
          <cell r="A1113" t="str">
            <v>január</v>
          </cell>
          <cell r="I1113">
            <v>5094.7</v>
          </cell>
          <cell r="K1113" t="str">
            <v>620</v>
          </cell>
        </row>
        <row r="1114">
          <cell r="A1114" t="str">
            <v>január</v>
          </cell>
          <cell r="I1114">
            <v>2608.61</v>
          </cell>
          <cell r="K1114" t="str">
            <v>620</v>
          </cell>
        </row>
        <row r="1115">
          <cell r="A1115" t="str">
            <v>január</v>
          </cell>
          <cell r="I1115">
            <v>32857.03</v>
          </cell>
          <cell r="K1115" t="str">
            <v>620</v>
          </cell>
        </row>
        <row r="1116">
          <cell r="A1116" t="str">
            <v>január</v>
          </cell>
          <cell r="I1116">
            <v>1915.76</v>
          </cell>
          <cell r="K1116" t="str">
            <v>620</v>
          </cell>
        </row>
        <row r="1117">
          <cell r="A1117" t="str">
            <v>január</v>
          </cell>
          <cell r="I1117">
            <v>5883.07</v>
          </cell>
          <cell r="K1117" t="str">
            <v>620</v>
          </cell>
        </row>
        <row r="1118">
          <cell r="A1118" t="str">
            <v>január</v>
          </cell>
          <cell r="I1118">
            <v>1576.4</v>
          </cell>
          <cell r="K1118" t="str">
            <v>620</v>
          </cell>
        </row>
        <row r="1119">
          <cell r="A1119" t="str">
            <v>január</v>
          </cell>
          <cell r="I1119">
            <v>583.01</v>
          </cell>
          <cell r="K1119" t="str">
            <v>620</v>
          </cell>
        </row>
        <row r="1120">
          <cell r="A1120" t="str">
            <v>január</v>
          </cell>
          <cell r="I1120">
            <v>11120.53</v>
          </cell>
          <cell r="K1120" t="str">
            <v>620</v>
          </cell>
        </row>
        <row r="1121">
          <cell r="A1121" t="str">
            <v>január</v>
          </cell>
          <cell r="I1121">
            <v>961.18</v>
          </cell>
          <cell r="K1121" t="str">
            <v>620</v>
          </cell>
        </row>
        <row r="1122">
          <cell r="A1122" t="str">
            <v>január</v>
          </cell>
          <cell r="I1122">
            <v>2825.5</v>
          </cell>
          <cell r="K1122" t="str">
            <v>630</v>
          </cell>
        </row>
        <row r="1123">
          <cell r="A1123" t="str">
            <v>január</v>
          </cell>
          <cell r="I1123">
            <v>2756.54</v>
          </cell>
          <cell r="K1123" t="str">
            <v>630</v>
          </cell>
        </row>
        <row r="1124">
          <cell r="A1124" t="str">
            <v>január</v>
          </cell>
          <cell r="I1124">
            <v>35843.26</v>
          </cell>
          <cell r="K1124" t="str">
            <v>630</v>
          </cell>
        </row>
        <row r="1125">
          <cell r="A1125" t="str">
            <v>január</v>
          </cell>
          <cell r="I1125">
            <v>12905.2</v>
          </cell>
          <cell r="K1125" t="str">
            <v>630</v>
          </cell>
        </row>
        <row r="1126">
          <cell r="A1126" t="str">
            <v>január</v>
          </cell>
          <cell r="I1126">
            <v>4262.74</v>
          </cell>
          <cell r="K1126" t="str">
            <v>630</v>
          </cell>
        </row>
        <row r="1127">
          <cell r="A1127" t="str">
            <v>január</v>
          </cell>
          <cell r="I1127">
            <v>136.77000000000001</v>
          </cell>
          <cell r="K1127" t="str">
            <v>630</v>
          </cell>
        </row>
        <row r="1128">
          <cell r="A1128" t="str">
            <v>január</v>
          </cell>
          <cell r="I1128">
            <v>0</v>
          </cell>
          <cell r="K1128" t="str">
            <v>630</v>
          </cell>
        </row>
        <row r="1129">
          <cell r="A1129" t="str">
            <v>január</v>
          </cell>
          <cell r="I1129">
            <v>780</v>
          </cell>
          <cell r="K1129" t="str">
            <v>630</v>
          </cell>
        </row>
        <row r="1130">
          <cell r="A1130" t="str">
            <v>január</v>
          </cell>
          <cell r="I1130">
            <v>495</v>
          </cell>
          <cell r="K1130" t="str">
            <v>630</v>
          </cell>
        </row>
        <row r="1131">
          <cell r="A1131" t="str">
            <v>január</v>
          </cell>
          <cell r="I1131">
            <v>81.599999999999994</v>
          </cell>
          <cell r="K1131" t="str">
            <v>630</v>
          </cell>
        </row>
        <row r="1132">
          <cell r="A1132" t="str">
            <v>január</v>
          </cell>
          <cell r="I1132">
            <v>1189.1600000000001</v>
          </cell>
          <cell r="K1132" t="str">
            <v>630</v>
          </cell>
        </row>
        <row r="1133">
          <cell r="A1133" t="str">
            <v>január</v>
          </cell>
          <cell r="I1133">
            <v>0</v>
          </cell>
          <cell r="K1133" t="str">
            <v>630</v>
          </cell>
        </row>
        <row r="1134">
          <cell r="A1134" t="str">
            <v>január</v>
          </cell>
          <cell r="I1134">
            <v>3071.45</v>
          </cell>
          <cell r="K1134" t="str">
            <v>630</v>
          </cell>
        </row>
        <row r="1135">
          <cell r="A1135" t="str">
            <v>január</v>
          </cell>
          <cell r="I1135">
            <v>78</v>
          </cell>
          <cell r="K1135" t="str">
            <v>630</v>
          </cell>
        </row>
        <row r="1136">
          <cell r="A1136" t="str">
            <v>január</v>
          </cell>
          <cell r="I1136">
            <v>1188.06</v>
          </cell>
          <cell r="K1136" t="str">
            <v>630</v>
          </cell>
        </row>
        <row r="1137">
          <cell r="A1137" t="str">
            <v>január</v>
          </cell>
          <cell r="I1137">
            <v>38.299999999999997</v>
          </cell>
          <cell r="K1137" t="str">
            <v>630</v>
          </cell>
        </row>
        <row r="1138">
          <cell r="A1138" t="str">
            <v>január</v>
          </cell>
          <cell r="I1138">
            <v>37.6</v>
          </cell>
          <cell r="K1138" t="str">
            <v>630</v>
          </cell>
        </row>
        <row r="1139">
          <cell r="A1139" t="str">
            <v>január</v>
          </cell>
          <cell r="I1139">
            <v>183.38</v>
          </cell>
          <cell r="K1139" t="str">
            <v>630</v>
          </cell>
        </row>
        <row r="1140">
          <cell r="A1140" t="str">
            <v>január</v>
          </cell>
          <cell r="I1140">
            <v>139.31</v>
          </cell>
          <cell r="K1140" t="str">
            <v>630</v>
          </cell>
        </row>
        <row r="1141">
          <cell r="A1141" t="str">
            <v>január</v>
          </cell>
          <cell r="I1141">
            <v>169.03</v>
          </cell>
          <cell r="K1141" t="str">
            <v>630</v>
          </cell>
        </row>
        <row r="1142">
          <cell r="A1142" t="str">
            <v>január</v>
          </cell>
          <cell r="I1142">
            <v>686.56</v>
          </cell>
          <cell r="K1142" t="str">
            <v>630</v>
          </cell>
        </row>
        <row r="1143">
          <cell r="A1143" t="str">
            <v>január</v>
          </cell>
          <cell r="I1143">
            <v>875.77</v>
          </cell>
          <cell r="K1143" t="str">
            <v>630</v>
          </cell>
        </row>
        <row r="1144">
          <cell r="A1144" t="str">
            <v>január</v>
          </cell>
          <cell r="I1144">
            <v>1519.15</v>
          </cell>
          <cell r="K1144" t="str">
            <v>630</v>
          </cell>
        </row>
        <row r="1145">
          <cell r="A1145" t="str">
            <v>január</v>
          </cell>
          <cell r="I1145">
            <v>81.599999999999994</v>
          </cell>
          <cell r="K1145" t="str">
            <v>630</v>
          </cell>
        </row>
        <row r="1146">
          <cell r="A1146" t="str">
            <v>január</v>
          </cell>
          <cell r="I1146">
            <v>1074.22</v>
          </cell>
          <cell r="K1146" t="str">
            <v>630</v>
          </cell>
        </row>
        <row r="1147">
          <cell r="A1147" t="str">
            <v>január</v>
          </cell>
          <cell r="I1147">
            <v>8154.79</v>
          </cell>
          <cell r="K1147" t="str">
            <v>630</v>
          </cell>
        </row>
        <row r="1148">
          <cell r="A1148" t="str">
            <v>január</v>
          </cell>
          <cell r="I1148">
            <v>7726.01</v>
          </cell>
          <cell r="K1148" t="str">
            <v>630</v>
          </cell>
        </row>
        <row r="1149">
          <cell r="A1149" t="str">
            <v>január</v>
          </cell>
          <cell r="I1149">
            <v>3553</v>
          </cell>
          <cell r="K1149" t="str">
            <v>630</v>
          </cell>
        </row>
        <row r="1150">
          <cell r="A1150" t="str">
            <v>január</v>
          </cell>
          <cell r="I1150">
            <v>124.5</v>
          </cell>
          <cell r="K1150" t="str">
            <v>630</v>
          </cell>
        </row>
        <row r="1151">
          <cell r="A1151" t="str">
            <v>január</v>
          </cell>
          <cell r="I1151">
            <v>181.07</v>
          </cell>
          <cell r="K1151" t="str">
            <v>630</v>
          </cell>
        </row>
        <row r="1152">
          <cell r="A1152" t="str">
            <v>január</v>
          </cell>
          <cell r="I1152">
            <v>60</v>
          </cell>
          <cell r="K1152" t="str">
            <v>630</v>
          </cell>
        </row>
        <row r="1153">
          <cell r="A1153" t="str">
            <v>január</v>
          </cell>
          <cell r="I1153">
            <v>4007.45</v>
          </cell>
          <cell r="K1153" t="str">
            <v>630</v>
          </cell>
        </row>
        <row r="1154">
          <cell r="A1154" t="str">
            <v>január</v>
          </cell>
          <cell r="I1154">
            <v>2762.1</v>
          </cell>
          <cell r="K1154" t="str">
            <v>630</v>
          </cell>
        </row>
        <row r="1155">
          <cell r="A1155" t="str">
            <v>január</v>
          </cell>
          <cell r="I1155">
            <v>1658.46</v>
          </cell>
          <cell r="K1155" t="str">
            <v>630</v>
          </cell>
        </row>
        <row r="1156">
          <cell r="A1156" t="str">
            <v>január</v>
          </cell>
          <cell r="I1156">
            <v>51123.92</v>
          </cell>
          <cell r="K1156" t="str">
            <v>630</v>
          </cell>
        </row>
        <row r="1157">
          <cell r="A1157" t="str">
            <v>január</v>
          </cell>
          <cell r="I1157">
            <v>3061.29</v>
          </cell>
          <cell r="K1157" t="str">
            <v>630</v>
          </cell>
        </row>
        <row r="1158">
          <cell r="A1158" t="str">
            <v>január</v>
          </cell>
          <cell r="I1158">
            <v>2.83</v>
          </cell>
          <cell r="K1158" t="str">
            <v>630</v>
          </cell>
        </row>
        <row r="1159">
          <cell r="A1159" t="str">
            <v>január</v>
          </cell>
          <cell r="I1159">
            <v>-1172.19</v>
          </cell>
          <cell r="K1159" t="str">
            <v>630</v>
          </cell>
        </row>
        <row r="1160">
          <cell r="A1160" t="str">
            <v>január</v>
          </cell>
          <cell r="I1160">
            <v>6318.98</v>
          </cell>
          <cell r="K1160" t="str">
            <v>630</v>
          </cell>
        </row>
        <row r="1161">
          <cell r="A1161" t="str">
            <v>január</v>
          </cell>
          <cell r="I1161">
            <v>12273.57</v>
          </cell>
          <cell r="K1161" t="str">
            <v>630</v>
          </cell>
        </row>
        <row r="1162">
          <cell r="A1162" t="str">
            <v>január</v>
          </cell>
          <cell r="I1162">
            <v>5703.01</v>
          </cell>
          <cell r="K1162" t="str">
            <v>630</v>
          </cell>
        </row>
        <row r="1163">
          <cell r="A1163" t="str">
            <v>január</v>
          </cell>
          <cell r="I1163">
            <v>305.88</v>
          </cell>
          <cell r="K1163" t="str">
            <v>640</v>
          </cell>
        </row>
        <row r="1164">
          <cell r="A1164" t="str">
            <v>január</v>
          </cell>
          <cell r="I1164">
            <v>10277.5</v>
          </cell>
          <cell r="K1164" t="str">
            <v>640</v>
          </cell>
        </row>
        <row r="1165">
          <cell r="A1165" t="str">
            <v>január</v>
          </cell>
          <cell r="I1165">
            <v>22.7</v>
          </cell>
          <cell r="K1165" t="str">
            <v>610</v>
          </cell>
        </row>
        <row r="1166">
          <cell r="A1166" t="str">
            <v>január</v>
          </cell>
          <cell r="I1166">
            <v>5.29</v>
          </cell>
          <cell r="K1166" t="str">
            <v>610</v>
          </cell>
        </row>
        <row r="1167">
          <cell r="A1167" t="str">
            <v>január</v>
          </cell>
          <cell r="I1167">
            <v>3062.18</v>
          </cell>
          <cell r="K1167" t="str">
            <v>610</v>
          </cell>
        </row>
        <row r="1168">
          <cell r="A1168" t="str">
            <v>január</v>
          </cell>
          <cell r="I1168">
            <v>375.12</v>
          </cell>
          <cell r="K1168" t="str">
            <v>620</v>
          </cell>
        </row>
        <row r="1169">
          <cell r="A1169" t="str">
            <v>január</v>
          </cell>
          <cell r="I1169">
            <v>28</v>
          </cell>
          <cell r="K1169" t="str">
            <v>620</v>
          </cell>
        </row>
        <row r="1170">
          <cell r="A1170" t="str">
            <v>január</v>
          </cell>
          <cell r="I1170">
            <v>43.27</v>
          </cell>
          <cell r="K1170" t="str">
            <v>620</v>
          </cell>
        </row>
        <row r="1171">
          <cell r="A1171" t="str">
            <v>január</v>
          </cell>
          <cell r="I1171">
            <v>573.67999999999995</v>
          </cell>
          <cell r="K1171" t="str">
            <v>620</v>
          </cell>
        </row>
        <row r="1172">
          <cell r="A1172" t="str">
            <v>január</v>
          </cell>
          <cell r="I1172">
            <v>32.78</v>
          </cell>
          <cell r="K1172" t="str">
            <v>620</v>
          </cell>
        </row>
        <row r="1173">
          <cell r="A1173" t="str">
            <v>január</v>
          </cell>
          <cell r="I1173">
            <v>120.79</v>
          </cell>
          <cell r="K1173" t="str">
            <v>620</v>
          </cell>
        </row>
        <row r="1174">
          <cell r="A1174" t="str">
            <v>január</v>
          </cell>
          <cell r="I1174">
            <v>30.93</v>
          </cell>
          <cell r="K1174" t="str">
            <v>620</v>
          </cell>
        </row>
        <row r="1175">
          <cell r="A1175" t="str">
            <v>január</v>
          </cell>
          <cell r="I1175">
            <v>10.19</v>
          </cell>
          <cell r="K1175" t="str">
            <v>620</v>
          </cell>
        </row>
        <row r="1176">
          <cell r="A1176" t="str">
            <v>január</v>
          </cell>
          <cell r="I1176">
            <v>194.58</v>
          </cell>
          <cell r="K1176" t="str">
            <v>620</v>
          </cell>
        </row>
        <row r="1177">
          <cell r="A1177" t="str">
            <v>január</v>
          </cell>
          <cell r="I1177">
            <v>0.51</v>
          </cell>
          <cell r="K1177" t="str">
            <v>620</v>
          </cell>
        </row>
        <row r="1178">
          <cell r="A1178" t="str">
            <v>január</v>
          </cell>
          <cell r="I1178">
            <v>118.73</v>
          </cell>
          <cell r="K1178" t="str">
            <v>630</v>
          </cell>
        </row>
        <row r="1179">
          <cell r="A1179" t="str">
            <v>január</v>
          </cell>
          <cell r="I1179">
            <v>485.21</v>
          </cell>
          <cell r="K1179" t="str">
            <v>630</v>
          </cell>
        </row>
        <row r="1180">
          <cell r="A1180" t="str">
            <v>január</v>
          </cell>
          <cell r="I1180">
            <v>0</v>
          </cell>
          <cell r="K1180" t="str">
            <v>630</v>
          </cell>
        </row>
        <row r="1181">
          <cell r="A1181" t="str">
            <v>január</v>
          </cell>
          <cell r="I1181">
            <v>0</v>
          </cell>
          <cell r="K1181" t="str">
            <v>630</v>
          </cell>
        </row>
        <row r="1182">
          <cell r="A1182" t="str">
            <v>január</v>
          </cell>
          <cell r="I1182">
            <v>0</v>
          </cell>
          <cell r="K1182" t="str">
            <v>630</v>
          </cell>
        </row>
        <row r="1183">
          <cell r="A1183" t="str">
            <v>január</v>
          </cell>
          <cell r="I1183">
            <v>0</v>
          </cell>
          <cell r="K1183" t="str">
            <v>630</v>
          </cell>
        </row>
        <row r="1184">
          <cell r="A1184" t="str">
            <v>január</v>
          </cell>
          <cell r="I1184">
            <v>18.600000000000001</v>
          </cell>
          <cell r="K1184" t="str">
            <v>630</v>
          </cell>
        </row>
        <row r="1185">
          <cell r="A1185" t="str">
            <v>január</v>
          </cell>
          <cell r="I1185">
            <v>0</v>
          </cell>
          <cell r="K1185" t="str">
            <v>630</v>
          </cell>
        </row>
        <row r="1186">
          <cell r="A1186" t="str">
            <v>január</v>
          </cell>
          <cell r="I1186">
            <v>999.98</v>
          </cell>
          <cell r="K1186" t="str">
            <v>630</v>
          </cell>
        </row>
        <row r="1187">
          <cell r="A1187" t="str">
            <v>január</v>
          </cell>
          <cell r="I1187">
            <v>0</v>
          </cell>
          <cell r="K1187" t="str">
            <v>630</v>
          </cell>
        </row>
        <row r="1188">
          <cell r="A1188" t="str">
            <v>január</v>
          </cell>
          <cell r="I1188">
            <v>0</v>
          </cell>
          <cell r="K1188" t="str">
            <v>630</v>
          </cell>
        </row>
        <row r="1189">
          <cell r="A1189" t="str">
            <v>január</v>
          </cell>
          <cell r="I1189">
            <v>0</v>
          </cell>
          <cell r="K1189" t="str">
            <v>630</v>
          </cell>
        </row>
        <row r="1190">
          <cell r="A1190" t="str">
            <v>január</v>
          </cell>
          <cell r="I1190">
            <v>0</v>
          </cell>
          <cell r="K1190" t="str">
            <v>630</v>
          </cell>
        </row>
        <row r="1191">
          <cell r="A1191" t="str">
            <v>január</v>
          </cell>
          <cell r="I1191">
            <v>0</v>
          </cell>
          <cell r="K1191" t="str">
            <v>630</v>
          </cell>
        </row>
        <row r="1192">
          <cell r="A1192" t="str">
            <v>január</v>
          </cell>
          <cell r="I1192">
            <v>0.1</v>
          </cell>
          <cell r="K1192" t="str">
            <v>630</v>
          </cell>
        </row>
        <row r="1193">
          <cell r="A1193" t="str">
            <v>január</v>
          </cell>
          <cell r="I1193">
            <v>1007.65</v>
          </cell>
          <cell r="K1193" t="str">
            <v>630</v>
          </cell>
        </row>
        <row r="1194">
          <cell r="A1194" t="str">
            <v>január</v>
          </cell>
          <cell r="I1194">
            <v>0.02</v>
          </cell>
          <cell r="K1194" t="str">
            <v>630</v>
          </cell>
        </row>
        <row r="1195">
          <cell r="A1195" t="str">
            <v>január</v>
          </cell>
          <cell r="I1195">
            <v>2450.58</v>
          </cell>
          <cell r="K1195" t="str">
            <v>630</v>
          </cell>
        </row>
        <row r="1196">
          <cell r="A1196" t="str">
            <v>január</v>
          </cell>
          <cell r="I1196">
            <v>3593</v>
          </cell>
          <cell r="K1196" t="str">
            <v>640</v>
          </cell>
        </row>
        <row r="1197">
          <cell r="A1197" t="str">
            <v>január</v>
          </cell>
          <cell r="I1197">
            <v>-2455.0100000000002</v>
          </cell>
          <cell r="K1197" t="str">
            <v>610</v>
          </cell>
        </row>
        <row r="1198">
          <cell r="A1198" t="str">
            <v>január</v>
          </cell>
          <cell r="I1198">
            <v>0</v>
          </cell>
          <cell r="K1198" t="str">
            <v>610</v>
          </cell>
        </row>
        <row r="1199">
          <cell r="A1199" t="str">
            <v>január</v>
          </cell>
          <cell r="I1199">
            <v>0</v>
          </cell>
          <cell r="K1199" t="str">
            <v>610</v>
          </cell>
        </row>
        <row r="1200">
          <cell r="A1200" t="str">
            <v>január</v>
          </cell>
          <cell r="I1200">
            <v>0</v>
          </cell>
          <cell r="K1200" t="str">
            <v>620</v>
          </cell>
        </row>
        <row r="1201">
          <cell r="A1201" t="str">
            <v>január</v>
          </cell>
          <cell r="I1201">
            <v>0</v>
          </cell>
          <cell r="K1201" t="str">
            <v>620</v>
          </cell>
        </row>
        <row r="1202">
          <cell r="A1202" t="str">
            <v>január</v>
          </cell>
          <cell r="I1202">
            <v>-834.99</v>
          </cell>
          <cell r="K1202" t="str">
            <v>620</v>
          </cell>
        </row>
        <row r="1203">
          <cell r="A1203" t="str">
            <v>január</v>
          </cell>
          <cell r="I1203">
            <v>0</v>
          </cell>
          <cell r="K1203" t="str">
            <v>620</v>
          </cell>
        </row>
        <row r="1204">
          <cell r="A1204" t="str">
            <v>január</v>
          </cell>
          <cell r="I1204">
            <v>0</v>
          </cell>
          <cell r="K1204" t="str">
            <v>620</v>
          </cell>
        </row>
        <row r="1205">
          <cell r="A1205" t="str">
            <v>január</v>
          </cell>
          <cell r="I1205">
            <v>0</v>
          </cell>
          <cell r="K1205" t="str">
            <v>620</v>
          </cell>
        </row>
        <row r="1206">
          <cell r="A1206" t="str">
            <v>január</v>
          </cell>
          <cell r="I1206">
            <v>0</v>
          </cell>
          <cell r="K1206" t="str">
            <v>620</v>
          </cell>
        </row>
        <row r="1207">
          <cell r="A1207" t="str">
            <v>január</v>
          </cell>
          <cell r="I1207">
            <v>0</v>
          </cell>
          <cell r="K1207" t="str">
            <v>620</v>
          </cell>
        </row>
        <row r="1208">
          <cell r="A1208" t="str">
            <v>január</v>
          </cell>
          <cell r="I1208">
            <v>0</v>
          </cell>
          <cell r="K1208" t="str">
            <v>620</v>
          </cell>
        </row>
        <row r="1209">
          <cell r="A1209" t="str">
            <v>január</v>
          </cell>
          <cell r="I1209">
            <v>-16</v>
          </cell>
          <cell r="K1209" t="str">
            <v>620</v>
          </cell>
        </row>
        <row r="1210">
          <cell r="A1210" t="str">
            <v>január</v>
          </cell>
          <cell r="I1210">
            <v>0</v>
          </cell>
          <cell r="K1210" t="str">
            <v>630</v>
          </cell>
        </row>
        <row r="1211">
          <cell r="A1211" t="str">
            <v>január</v>
          </cell>
          <cell r="I1211">
            <v>23.51</v>
          </cell>
          <cell r="K1211" t="str">
            <v>630</v>
          </cell>
        </row>
        <row r="1212">
          <cell r="A1212" t="str">
            <v>január</v>
          </cell>
          <cell r="I1212">
            <v>4369.18</v>
          </cell>
          <cell r="K1212" t="str">
            <v>630</v>
          </cell>
        </row>
        <row r="1213">
          <cell r="A1213" t="str">
            <v>január</v>
          </cell>
          <cell r="I1213">
            <v>-9.07</v>
          </cell>
          <cell r="K1213" t="str">
            <v>630</v>
          </cell>
        </row>
        <row r="1214">
          <cell r="A1214" t="str">
            <v>január</v>
          </cell>
          <cell r="I1214">
            <v>-16.97</v>
          </cell>
          <cell r="K1214" t="str">
            <v>630</v>
          </cell>
        </row>
        <row r="1215">
          <cell r="A1215" t="str">
            <v>január</v>
          </cell>
          <cell r="I1215">
            <v>18.579999999999998</v>
          </cell>
          <cell r="K1215" t="str">
            <v>630</v>
          </cell>
        </row>
        <row r="1216">
          <cell r="A1216" t="str">
            <v>január</v>
          </cell>
          <cell r="I1216">
            <v>0</v>
          </cell>
          <cell r="K1216" t="str">
            <v>630</v>
          </cell>
        </row>
        <row r="1217">
          <cell r="A1217" t="str">
            <v>január</v>
          </cell>
          <cell r="I1217">
            <v>1886.84</v>
          </cell>
          <cell r="K1217" t="str">
            <v>630</v>
          </cell>
        </row>
        <row r="1218">
          <cell r="A1218" t="str">
            <v>január</v>
          </cell>
          <cell r="I1218">
            <v>-159.94</v>
          </cell>
          <cell r="K1218" t="str">
            <v>630</v>
          </cell>
        </row>
        <row r="1219">
          <cell r="A1219" t="str">
            <v>január</v>
          </cell>
          <cell r="I1219">
            <v>15.89</v>
          </cell>
          <cell r="K1219" t="str">
            <v>630</v>
          </cell>
        </row>
        <row r="1220">
          <cell r="A1220" t="str">
            <v>január</v>
          </cell>
          <cell r="I1220">
            <v>0</v>
          </cell>
          <cell r="K1220" t="str">
            <v>630</v>
          </cell>
        </row>
        <row r="1221">
          <cell r="A1221" t="str">
            <v>január</v>
          </cell>
          <cell r="I1221">
            <v>-255.98</v>
          </cell>
          <cell r="K1221" t="str">
            <v>630</v>
          </cell>
        </row>
        <row r="1222">
          <cell r="A1222" t="str">
            <v>január</v>
          </cell>
          <cell r="I1222">
            <v>1286.8</v>
          </cell>
          <cell r="K1222" t="str">
            <v>630</v>
          </cell>
        </row>
        <row r="1223">
          <cell r="A1223" t="str">
            <v>január</v>
          </cell>
          <cell r="I1223">
            <v>0</v>
          </cell>
          <cell r="K1223" t="str">
            <v>630</v>
          </cell>
        </row>
        <row r="1224">
          <cell r="A1224" t="str">
            <v>január</v>
          </cell>
          <cell r="I1224">
            <v>3255.66</v>
          </cell>
          <cell r="K1224" t="str">
            <v>630</v>
          </cell>
        </row>
        <row r="1225">
          <cell r="A1225" t="str">
            <v>január</v>
          </cell>
          <cell r="I1225">
            <v>3488.2</v>
          </cell>
          <cell r="K1225" t="str">
            <v>630</v>
          </cell>
        </row>
        <row r="1226">
          <cell r="A1226" t="str">
            <v>január</v>
          </cell>
          <cell r="I1226">
            <v>0</v>
          </cell>
          <cell r="K1226" t="str">
            <v>630</v>
          </cell>
        </row>
        <row r="1227">
          <cell r="A1227" t="str">
            <v>január</v>
          </cell>
          <cell r="I1227">
            <v>78</v>
          </cell>
          <cell r="K1227" t="str">
            <v>630</v>
          </cell>
        </row>
        <row r="1228">
          <cell r="A1228" t="str">
            <v>január</v>
          </cell>
          <cell r="I1228">
            <v>592.16999999999996</v>
          </cell>
          <cell r="K1228" t="str">
            <v>630</v>
          </cell>
        </row>
        <row r="1229">
          <cell r="A1229" t="str">
            <v>január</v>
          </cell>
          <cell r="I1229">
            <v>4.25</v>
          </cell>
          <cell r="K1229" t="str">
            <v>630</v>
          </cell>
        </row>
        <row r="1230">
          <cell r="A1230" t="str">
            <v>január</v>
          </cell>
          <cell r="I1230">
            <v>-777.85</v>
          </cell>
          <cell r="K1230" t="str">
            <v>630</v>
          </cell>
        </row>
        <row r="1231">
          <cell r="A1231" t="str">
            <v>január</v>
          </cell>
          <cell r="I1231">
            <v>0</v>
          </cell>
          <cell r="K1231" t="str">
            <v>630</v>
          </cell>
        </row>
        <row r="1232">
          <cell r="A1232" t="str">
            <v>január</v>
          </cell>
          <cell r="I1232">
            <v>-1719.17</v>
          </cell>
          <cell r="K1232" t="str">
            <v>630</v>
          </cell>
        </row>
        <row r="1233">
          <cell r="A1233" t="str">
            <v>január</v>
          </cell>
          <cell r="I1233">
            <v>0</v>
          </cell>
          <cell r="K1233" t="str">
            <v>640</v>
          </cell>
        </row>
        <row r="1234">
          <cell r="A1234" t="str">
            <v>január</v>
          </cell>
          <cell r="I1234">
            <v>6030</v>
          </cell>
          <cell r="K1234" t="str">
            <v>640</v>
          </cell>
        </row>
        <row r="1235">
          <cell r="A1235" t="str">
            <v>január</v>
          </cell>
          <cell r="I1235">
            <v>0</v>
          </cell>
          <cell r="K1235" t="str">
            <v>630</v>
          </cell>
        </row>
        <row r="1236">
          <cell r="A1236" t="str">
            <v>január</v>
          </cell>
          <cell r="I1236">
            <v>331.5</v>
          </cell>
          <cell r="K1236" t="str">
            <v>710</v>
          </cell>
        </row>
        <row r="1237">
          <cell r="A1237" t="str">
            <v>január</v>
          </cell>
          <cell r="I1237">
            <v>900</v>
          </cell>
          <cell r="K1237" t="str">
            <v>710</v>
          </cell>
        </row>
        <row r="1238">
          <cell r="A1238" t="str">
            <v>január</v>
          </cell>
          <cell r="I1238">
            <v>29593.55</v>
          </cell>
          <cell r="K1238" t="str">
            <v>710</v>
          </cell>
        </row>
        <row r="1239">
          <cell r="A1239" t="str">
            <v>január</v>
          </cell>
          <cell r="I1239">
            <v>0</v>
          </cell>
          <cell r="K1239" t="str">
            <v>610</v>
          </cell>
        </row>
        <row r="1240">
          <cell r="A1240" t="str">
            <v>január</v>
          </cell>
          <cell r="I1240">
            <v>5900</v>
          </cell>
          <cell r="K1240" t="str">
            <v>610</v>
          </cell>
        </row>
        <row r="1241">
          <cell r="A1241" t="str">
            <v>január</v>
          </cell>
          <cell r="I1241">
            <v>448.19</v>
          </cell>
          <cell r="K1241" t="str">
            <v>620</v>
          </cell>
        </row>
        <row r="1242">
          <cell r="A1242" t="str">
            <v>január</v>
          </cell>
          <cell r="I1242">
            <v>146.13999999999999</v>
          </cell>
          <cell r="K1242" t="str">
            <v>620</v>
          </cell>
        </row>
        <row r="1243">
          <cell r="A1243" t="str">
            <v>január</v>
          </cell>
          <cell r="I1243">
            <v>82.6</v>
          </cell>
          <cell r="K1243" t="str">
            <v>620</v>
          </cell>
        </row>
        <row r="1244">
          <cell r="A1244" t="str">
            <v>január</v>
          </cell>
          <cell r="I1244">
            <v>825.22</v>
          </cell>
          <cell r="K1244" t="str">
            <v>620</v>
          </cell>
        </row>
        <row r="1245">
          <cell r="A1245" t="str">
            <v>január</v>
          </cell>
          <cell r="I1245">
            <v>47.3</v>
          </cell>
          <cell r="K1245" t="str">
            <v>620</v>
          </cell>
        </row>
        <row r="1246">
          <cell r="A1246" t="str">
            <v>január</v>
          </cell>
          <cell r="I1246">
            <v>114.09</v>
          </cell>
          <cell r="K1246" t="str">
            <v>620</v>
          </cell>
        </row>
        <row r="1247">
          <cell r="A1247" t="str">
            <v>január</v>
          </cell>
          <cell r="I1247">
            <v>38.11</v>
          </cell>
          <cell r="K1247" t="str">
            <v>620</v>
          </cell>
        </row>
        <row r="1248">
          <cell r="A1248" t="str">
            <v>január</v>
          </cell>
          <cell r="I1248">
            <v>14.82</v>
          </cell>
          <cell r="K1248" t="str">
            <v>620</v>
          </cell>
        </row>
        <row r="1249">
          <cell r="A1249" t="str">
            <v>január</v>
          </cell>
          <cell r="I1249">
            <v>280.02</v>
          </cell>
          <cell r="K1249" t="str">
            <v>620</v>
          </cell>
        </row>
        <row r="1250">
          <cell r="A1250" t="str">
            <v>január</v>
          </cell>
          <cell r="I1250">
            <v>338.6</v>
          </cell>
          <cell r="K1250" t="str">
            <v>630</v>
          </cell>
        </row>
        <row r="1251">
          <cell r="A1251" t="str">
            <v>január</v>
          </cell>
          <cell r="I1251">
            <v>28.87</v>
          </cell>
          <cell r="K1251" t="str">
            <v>630</v>
          </cell>
        </row>
        <row r="1252">
          <cell r="A1252" t="str">
            <v>január</v>
          </cell>
          <cell r="I1252">
            <v>2.61</v>
          </cell>
          <cell r="K1252" t="str">
            <v>630</v>
          </cell>
        </row>
        <row r="1253">
          <cell r="A1253" t="str">
            <v>január</v>
          </cell>
          <cell r="I1253">
            <v>559.74</v>
          </cell>
          <cell r="K1253" t="str">
            <v>630</v>
          </cell>
        </row>
        <row r="1254">
          <cell r="A1254" t="str">
            <v>január</v>
          </cell>
          <cell r="I1254">
            <v>506.4</v>
          </cell>
          <cell r="K1254" t="str">
            <v>630</v>
          </cell>
        </row>
        <row r="1255">
          <cell r="A1255" t="str">
            <v>január</v>
          </cell>
          <cell r="I1255">
            <v>1430.3</v>
          </cell>
          <cell r="K1255" t="str">
            <v>630</v>
          </cell>
        </row>
        <row r="1256">
          <cell r="A1256" t="str">
            <v>január</v>
          </cell>
          <cell r="I1256">
            <v>6.2</v>
          </cell>
          <cell r="K1256" t="str">
            <v>630</v>
          </cell>
        </row>
        <row r="1257">
          <cell r="A1257" t="str">
            <v>január</v>
          </cell>
          <cell r="I1257">
            <v>-385.65</v>
          </cell>
          <cell r="K1257" t="str">
            <v>630</v>
          </cell>
        </row>
        <row r="1258">
          <cell r="A1258" t="str">
            <v>január</v>
          </cell>
          <cell r="I1258">
            <v>122.09</v>
          </cell>
          <cell r="K1258" t="str">
            <v>630</v>
          </cell>
        </row>
        <row r="1259">
          <cell r="A1259" t="str">
            <v>január</v>
          </cell>
          <cell r="I1259">
            <v>18.66</v>
          </cell>
          <cell r="K1259" t="str">
            <v>630</v>
          </cell>
        </row>
        <row r="1260">
          <cell r="A1260" t="str">
            <v>január</v>
          </cell>
          <cell r="I1260">
            <v>-195</v>
          </cell>
          <cell r="K1260" t="str">
            <v>630</v>
          </cell>
        </row>
        <row r="1261">
          <cell r="A1261" t="str">
            <v>január</v>
          </cell>
          <cell r="I1261">
            <v>1397.8</v>
          </cell>
          <cell r="K1261" t="str">
            <v>630</v>
          </cell>
        </row>
        <row r="1262">
          <cell r="A1262" t="str">
            <v>január</v>
          </cell>
          <cell r="I1262">
            <v>1075.7</v>
          </cell>
          <cell r="K1262" t="str">
            <v>630</v>
          </cell>
        </row>
        <row r="1263">
          <cell r="A1263" t="str">
            <v>január</v>
          </cell>
          <cell r="I1263">
            <v>279.55</v>
          </cell>
          <cell r="K1263" t="str">
            <v>630</v>
          </cell>
        </row>
        <row r="1264">
          <cell r="A1264" t="str">
            <v>január</v>
          </cell>
          <cell r="I1264">
            <v>0</v>
          </cell>
          <cell r="K1264" t="str">
            <v>640</v>
          </cell>
        </row>
        <row r="1265">
          <cell r="A1265" t="str">
            <v>január</v>
          </cell>
          <cell r="I1265">
            <v>894654.27</v>
          </cell>
          <cell r="K1265" t="str">
            <v>610</v>
          </cell>
        </row>
        <row r="1266">
          <cell r="A1266" t="str">
            <v>január</v>
          </cell>
          <cell r="I1266">
            <v>100068.71</v>
          </cell>
          <cell r="K1266" t="str">
            <v>610</v>
          </cell>
        </row>
        <row r="1267">
          <cell r="A1267" t="str">
            <v>január</v>
          </cell>
          <cell r="I1267">
            <v>28098.84</v>
          </cell>
          <cell r="K1267" t="str">
            <v>610</v>
          </cell>
        </row>
        <row r="1268">
          <cell r="A1268" t="str">
            <v>január</v>
          </cell>
          <cell r="I1268">
            <v>70.819999999999993</v>
          </cell>
          <cell r="K1268" t="str">
            <v>610</v>
          </cell>
        </row>
        <row r="1269">
          <cell r="A1269" t="str">
            <v>január</v>
          </cell>
          <cell r="I1269">
            <v>55303.09</v>
          </cell>
          <cell r="K1269" t="str">
            <v>610</v>
          </cell>
        </row>
        <row r="1270">
          <cell r="A1270" t="str">
            <v>január</v>
          </cell>
          <cell r="I1270">
            <v>70935.19</v>
          </cell>
          <cell r="K1270" t="str">
            <v>620</v>
          </cell>
        </row>
        <row r="1271">
          <cell r="A1271" t="str">
            <v>január</v>
          </cell>
          <cell r="I1271">
            <v>40962.660000000003</v>
          </cell>
          <cell r="K1271" t="str">
            <v>620</v>
          </cell>
        </row>
        <row r="1272">
          <cell r="A1272" t="str">
            <v>január</v>
          </cell>
          <cell r="I1272">
            <v>1220.82</v>
          </cell>
          <cell r="K1272" t="str">
            <v>620</v>
          </cell>
        </row>
        <row r="1273">
          <cell r="A1273" t="str">
            <v>január</v>
          </cell>
          <cell r="I1273">
            <v>158461.22</v>
          </cell>
          <cell r="K1273" t="str">
            <v>620</v>
          </cell>
        </row>
        <row r="1274">
          <cell r="A1274" t="str">
            <v>január</v>
          </cell>
          <cell r="I1274">
            <v>9109.32</v>
          </cell>
          <cell r="K1274" t="str">
            <v>620</v>
          </cell>
        </row>
        <row r="1275">
          <cell r="A1275" t="str">
            <v>január</v>
          </cell>
          <cell r="I1275">
            <v>28536.57</v>
          </cell>
          <cell r="K1275" t="str">
            <v>620</v>
          </cell>
        </row>
        <row r="1276">
          <cell r="A1276" t="str">
            <v>január</v>
          </cell>
          <cell r="I1276">
            <v>9357.06</v>
          </cell>
          <cell r="K1276" t="str">
            <v>620</v>
          </cell>
        </row>
        <row r="1277">
          <cell r="A1277" t="str">
            <v>január</v>
          </cell>
          <cell r="I1277">
            <v>2822.94</v>
          </cell>
          <cell r="K1277" t="str">
            <v>620</v>
          </cell>
        </row>
        <row r="1278">
          <cell r="A1278" t="str">
            <v>január</v>
          </cell>
          <cell r="I1278">
            <v>53752.49</v>
          </cell>
          <cell r="K1278" t="str">
            <v>620</v>
          </cell>
        </row>
        <row r="1279">
          <cell r="A1279" t="str">
            <v>január</v>
          </cell>
          <cell r="I1279">
            <v>15100.4</v>
          </cell>
          <cell r="K1279" t="str">
            <v>620</v>
          </cell>
        </row>
        <row r="1280">
          <cell r="A1280" t="str">
            <v>január</v>
          </cell>
          <cell r="I1280">
            <v>3358.17</v>
          </cell>
          <cell r="K1280" t="str">
            <v>630</v>
          </cell>
        </row>
        <row r="1281">
          <cell r="A1281" t="str">
            <v>január</v>
          </cell>
          <cell r="I1281">
            <v>5724.78</v>
          </cell>
          <cell r="K1281" t="str">
            <v>630</v>
          </cell>
        </row>
        <row r="1282">
          <cell r="A1282" t="str">
            <v>január</v>
          </cell>
          <cell r="I1282">
            <v>74671.17</v>
          </cell>
          <cell r="K1282" t="str">
            <v>630</v>
          </cell>
        </row>
        <row r="1283">
          <cell r="A1283" t="str">
            <v>január</v>
          </cell>
          <cell r="I1283">
            <v>27796.12</v>
          </cell>
          <cell r="K1283" t="str">
            <v>630</v>
          </cell>
        </row>
        <row r="1284">
          <cell r="A1284" t="str">
            <v>január</v>
          </cell>
          <cell r="I1284">
            <v>1818.16</v>
          </cell>
          <cell r="K1284" t="str">
            <v>630</v>
          </cell>
        </row>
        <row r="1285">
          <cell r="A1285" t="str">
            <v>január</v>
          </cell>
          <cell r="I1285">
            <v>11.93</v>
          </cell>
          <cell r="K1285" t="str">
            <v>630</v>
          </cell>
        </row>
        <row r="1286">
          <cell r="A1286" t="str">
            <v>január</v>
          </cell>
          <cell r="I1286">
            <v>40</v>
          </cell>
          <cell r="K1286" t="str">
            <v>630</v>
          </cell>
        </row>
        <row r="1287">
          <cell r="A1287" t="str">
            <v>január</v>
          </cell>
          <cell r="I1287">
            <v>53.76</v>
          </cell>
          <cell r="K1287" t="str">
            <v>630</v>
          </cell>
        </row>
        <row r="1288">
          <cell r="A1288" t="str">
            <v>január</v>
          </cell>
          <cell r="I1288">
            <v>1839.31</v>
          </cell>
          <cell r="K1288" t="str">
            <v>630</v>
          </cell>
        </row>
        <row r="1289">
          <cell r="A1289" t="str">
            <v>január</v>
          </cell>
          <cell r="I1289">
            <v>1543.05</v>
          </cell>
          <cell r="K1289" t="str">
            <v>630</v>
          </cell>
        </row>
        <row r="1290">
          <cell r="A1290" t="str">
            <v>január</v>
          </cell>
          <cell r="I1290">
            <v>4313.37</v>
          </cell>
          <cell r="K1290" t="str">
            <v>630</v>
          </cell>
        </row>
        <row r="1291">
          <cell r="A1291" t="str">
            <v>január</v>
          </cell>
          <cell r="I1291">
            <v>2203.48</v>
          </cell>
          <cell r="K1291" t="str">
            <v>630</v>
          </cell>
        </row>
        <row r="1292">
          <cell r="A1292" t="str">
            <v>január</v>
          </cell>
          <cell r="I1292">
            <v>125.55</v>
          </cell>
          <cell r="K1292" t="str">
            <v>630</v>
          </cell>
        </row>
        <row r="1293">
          <cell r="A1293" t="str">
            <v>január</v>
          </cell>
          <cell r="I1293">
            <v>-565.12</v>
          </cell>
          <cell r="K1293" t="str">
            <v>630</v>
          </cell>
        </row>
        <row r="1294">
          <cell r="A1294" t="str">
            <v>január</v>
          </cell>
          <cell r="I1294">
            <v>225.93</v>
          </cell>
          <cell r="K1294" t="str">
            <v>630</v>
          </cell>
        </row>
        <row r="1295">
          <cell r="A1295" t="str">
            <v>január</v>
          </cell>
          <cell r="I1295">
            <v>0</v>
          </cell>
          <cell r="K1295" t="str">
            <v>630</v>
          </cell>
        </row>
        <row r="1296">
          <cell r="A1296" t="str">
            <v>január</v>
          </cell>
          <cell r="I1296">
            <v>3925</v>
          </cell>
          <cell r="K1296" t="str">
            <v>630</v>
          </cell>
        </row>
        <row r="1297">
          <cell r="A1297" t="str">
            <v>január</v>
          </cell>
          <cell r="I1297">
            <v>517.59</v>
          </cell>
          <cell r="K1297" t="str">
            <v>630</v>
          </cell>
        </row>
        <row r="1298">
          <cell r="A1298" t="str">
            <v>január</v>
          </cell>
          <cell r="I1298">
            <v>304.33</v>
          </cell>
          <cell r="K1298" t="str">
            <v>630</v>
          </cell>
        </row>
        <row r="1299">
          <cell r="A1299" t="str">
            <v>január</v>
          </cell>
          <cell r="I1299">
            <v>1567</v>
          </cell>
          <cell r="K1299" t="str">
            <v>630</v>
          </cell>
        </row>
        <row r="1300">
          <cell r="A1300" t="str">
            <v>január</v>
          </cell>
          <cell r="I1300">
            <v>480</v>
          </cell>
          <cell r="K1300" t="str">
            <v>630</v>
          </cell>
        </row>
        <row r="1301">
          <cell r="A1301" t="str">
            <v>január</v>
          </cell>
          <cell r="I1301">
            <v>6905.9</v>
          </cell>
          <cell r="K1301" t="str">
            <v>630</v>
          </cell>
        </row>
        <row r="1302">
          <cell r="A1302" t="str">
            <v>január</v>
          </cell>
          <cell r="I1302">
            <v>816.08</v>
          </cell>
          <cell r="K1302" t="str">
            <v>630</v>
          </cell>
        </row>
        <row r="1303">
          <cell r="A1303" t="str">
            <v>január</v>
          </cell>
          <cell r="I1303">
            <v>1315.69</v>
          </cell>
          <cell r="K1303" t="str">
            <v>630</v>
          </cell>
        </row>
        <row r="1304">
          <cell r="A1304" t="str">
            <v>január</v>
          </cell>
          <cell r="I1304">
            <v>105.78</v>
          </cell>
          <cell r="K1304" t="str">
            <v>630</v>
          </cell>
        </row>
        <row r="1305">
          <cell r="A1305" t="str">
            <v>január</v>
          </cell>
          <cell r="I1305">
            <v>52882.67</v>
          </cell>
          <cell r="K1305" t="str">
            <v>630</v>
          </cell>
        </row>
        <row r="1306">
          <cell r="A1306" t="str">
            <v>január</v>
          </cell>
          <cell r="I1306">
            <v>7959.66</v>
          </cell>
          <cell r="K1306" t="str">
            <v>630</v>
          </cell>
        </row>
        <row r="1307">
          <cell r="A1307" t="str">
            <v>január</v>
          </cell>
          <cell r="I1307">
            <v>7520.36</v>
          </cell>
          <cell r="K1307" t="str">
            <v>630</v>
          </cell>
        </row>
        <row r="1308">
          <cell r="A1308" t="str">
            <v>január</v>
          </cell>
          <cell r="I1308">
            <v>0.05</v>
          </cell>
          <cell r="K1308" t="str">
            <v>630</v>
          </cell>
        </row>
        <row r="1309">
          <cell r="A1309" t="str">
            <v>január</v>
          </cell>
          <cell r="I1309">
            <v>13283</v>
          </cell>
          <cell r="K1309" t="str">
            <v>630</v>
          </cell>
        </row>
        <row r="1310">
          <cell r="A1310" t="str">
            <v>január</v>
          </cell>
          <cell r="I1310">
            <v>6602</v>
          </cell>
          <cell r="K1310" t="str">
            <v>640</v>
          </cell>
        </row>
        <row r="1311">
          <cell r="A1311" t="str">
            <v>január</v>
          </cell>
          <cell r="I1311">
            <v>3379.18</v>
          </cell>
          <cell r="K1311" t="str">
            <v>640</v>
          </cell>
        </row>
        <row r="1312">
          <cell r="A1312" t="str">
            <v>január</v>
          </cell>
          <cell r="I1312">
            <v>70205</v>
          </cell>
          <cell r="K1312" t="str">
            <v>640</v>
          </cell>
        </row>
        <row r="1313">
          <cell r="A1313" t="str">
            <v>január</v>
          </cell>
          <cell r="I1313">
            <v>2788.05</v>
          </cell>
          <cell r="K1313" t="str">
            <v>610</v>
          </cell>
        </row>
        <row r="1314">
          <cell r="A1314" t="str">
            <v>január</v>
          </cell>
          <cell r="I1314">
            <v>602.39</v>
          </cell>
          <cell r="K1314" t="str">
            <v>610</v>
          </cell>
        </row>
        <row r="1315">
          <cell r="A1315" t="str">
            <v>január</v>
          </cell>
          <cell r="I1315">
            <v>1835.23</v>
          </cell>
          <cell r="K1315" t="str">
            <v>610</v>
          </cell>
        </row>
        <row r="1316">
          <cell r="A1316" t="str">
            <v>január</v>
          </cell>
          <cell r="I1316">
            <v>68.83</v>
          </cell>
          <cell r="K1316" t="str">
            <v>620</v>
          </cell>
        </row>
        <row r="1317">
          <cell r="A1317" t="str">
            <v>január</v>
          </cell>
          <cell r="I1317">
            <v>272.27</v>
          </cell>
          <cell r="K1317" t="str">
            <v>620</v>
          </cell>
        </row>
        <row r="1318">
          <cell r="A1318" t="str">
            <v>január</v>
          </cell>
          <cell r="I1318">
            <v>882.46</v>
          </cell>
          <cell r="K1318" t="str">
            <v>620</v>
          </cell>
        </row>
        <row r="1319">
          <cell r="A1319" t="str">
            <v>január</v>
          </cell>
          <cell r="I1319">
            <v>557.89</v>
          </cell>
          <cell r="K1319" t="str">
            <v>620</v>
          </cell>
        </row>
        <row r="1320">
          <cell r="A1320" t="str">
            <v>január</v>
          </cell>
          <cell r="I1320">
            <v>31.93</v>
          </cell>
          <cell r="K1320" t="str">
            <v>620</v>
          </cell>
        </row>
        <row r="1321">
          <cell r="A1321" t="str">
            <v>január</v>
          </cell>
          <cell r="I1321">
            <v>101.66</v>
          </cell>
          <cell r="K1321" t="str">
            <v>620</v>
          </cell>
        </row>
        <row r="1322">
          <cell r="A1322" t="str">
            <v>január</v>
          </cell>
          <cell r="I1322">
            <v>33.94</v>
          </cell>
          <cell r="K1322" t="str">
            <v>620</v>
          </cell>
        </row>
        <row r="1323">
          <cell r="A1323" t="str">
            <v>január</v>
          </cell>
          <cell r="I1323">
            <v>10.01</v>
          </cell>
          <cell r="K1323" t="str">
            <v>620</v>
          </cell>
        </row>
        <row r="1324">
          <cell r="A1324" t="str">
            <v>január</v>
          </cell>
          <cell r="I1324">
            <v>189.32</v>
          </cell>
          <cell r="K1324" t="str">
            <v>620</v>
          </cell>
        </row>
        <row r="1325">
          <cell r="A1325" t="str">
            <v>január</v>
          </cell>
          <cell r="I1325">
            <v>8</v>
          </cell>
          <cell r="K1325" t="str">
            <v>620</v>
          </cell>
        </row>
        <row r="1326">
          <cell r="A1326" t="str">
            <v>január</v>
          </cell>
          <cell r="I1326">
            <v>177.08</v>
          </cell>
          <cell r="K1326" t="str">
            <v>630</v>
          </cell>
        </row>
        <row r="1327">
          <cell r="A1327" t="str">
            <v>január</v>
          </cell>
          <cell r="I1327">
            <v>7575.31</v>
          </cell>
          <cell r="K1327" t="str">
            <v>630</v>
          </cell>
        </row>
        <row r="1328">
          <cell r="A1328" t="str">
            <v>január</v>
          </cell>
          <cell r="I1328">
            <v>441.95</v>
          </cell>
          <cell r="K1328" t="str">
            <v>630</v>
          </cell>
        </row>
        <row r="1329">
          <cell r="A1329" t="str">
            <v>január</v>
          </cell>
          <cell r="I1329">
            <v>44.52</v>
          </cell>
          <cell r="K1329" t="str">
            <v>630</v>
          </cell>
        </row>
        <row r="1330">
          <cell r="A1330" t="str">
            <v>január</v>
          </cell>
          <cell r="I1330">
            <v>285</v>
          </cell>
          <cell r="K1330" t="str">
            <v>630</v>
          </cell>
        </row>
        <row r="1331">
          <cell r="A1331" t="str">
            <v>január</v>
          </cell>
          <cell r="I1331">
            <v>1000</v>
          </cell>
          <cell r="K1331" t="str">
            <v>630</v>
          </cell>
        </row>
        <row r="1332">
          <cell r="A1332" t="str">
            <v>január</v>
          </cell>
          <cell r="I1332">
            <v>2599.9</v>
          </cell>
          <cell r="K1332" t="str">
            <v>630</v>
          </cell>
        </row>
        <row r="1333">
          <cell r="A1333" t="str">
            <v>január</v>
          </cell>
          <cell r="I1333">
            <v>31669</v>
          </cell>
          <cell r="K1333" t="str">
            <v>630</v>
          </cell>
        </row>
        <row r="1334">
          <cell r="A1334" t="str">
            <v>január</v>
          </cell>
          <cell r="I1334">
            <v>1.1200000000000001</v>
          </cell>
          <cell r="K1334" t="str">
            <v>630</v>
          </cell>
        </row>
        <row r="1335">
          <cell r="A1335" t="str">
            <v>január</v>
          </cell>
          <cell r="I1335">
            <v>1859</v>
          </cell>
          <cell r="K1335" t="str">
            <v>630</v>
          </cell>
        </row>
        <row r="1336">
          <cell r="A1336" t="str">
            <v>január</v>
          </cell>
          <cell r="I1336">
            <v>3000</v>
          </cell>
          <cell r="K1336" t="str">
            <v>630</v>
          </cell>
        </row>
        <row r="1337">
          <cell r="A1337" t="str">
            <v>január</v>
          </cell>
          <cell r="I1337">
            <v>0</v>
          </cell>
          <cell r="K1337" t="str">
            <v>640</v>
          </cell>
        </row>
        <row r="1338">
          <cell r="A1338" t="str">
            <v>január</v>
          </cell>
          <cell r="I1338">
            <v>6300</v>
          </cell>
          <cell r="K1338" t="str">
            <v>640</v>
          </cell>
        </row>
        <row r="1339">
          <cell r="A1339" t="str">
            <v>január</v>
          </cell>
          <cell r="I1339">
            <v>2793.79</v>
          </cell>
          <cell r="K1339" t="str">
            <v>610</v>
          </cell>
        </row>
        <row r="1340">
          <cell r="A1340" t="str">
            <v>január</v>
          </cell>
          <cell r="I1340">
            <v>412.88</v>
          </cell>
          <cell r="K1340" t="str">
            <v>610</v>
          </cell>
        </row>
        <row r="1341">
          <cell r="A1341" t="str">
            <v>január</v>
          </cell>
          <cell r="I1341">
            <v>42.86</v>
          </cell>
          <cell r="K1341" t="str">
            <v>610</v>
          </cell>
        </row>
        <row r="1342">
          <cell r="A1342" t="str">
            <v>január</v>
          </cell>
          <cell r="I1342">
            <v>21956.09</v>
          </cell>
          <cell r="K1342" t="str">
            <v>610</v>
          </cell>
        </row>
        <row r="1343">
          <cell r="A1343" t="str">
            <v>január</v>
          </cell>
          <cell r="I1343">
            <v>1830.19</v>
          </cell>
          <cell r="K1343" t="str">
            <v>620</v>
          </cell>
        </row>
        <row r="1344">
          <cell r="A1344" t="str">
            <v>január</v>
          </cell>
          <cell r="I1344">
            <v>817.5</v>
          </cell>
          <cell r="K1344" t="str">
            <v>620</v>
          </cell>
        </row>
        <row r="1345">
          <cell r="A1345" t="str">
            <v>január</v>
          </cell>
          <cell r="I1345">
            <v>369.01</v>
          </cell>
          <cell r="K1345" t="str">
            <v>620</v>
          </cell>
        </row>
        <row r="1346">
          <cell r="A1346" t="str">
            <v>január</v>
          </cell>
          <cell r="I1346">
            <v>3687.95</v>
          </cell>
          <cell r="K1346" t="str">
            <v>620</v>
          </cell>
        </row>
        <row r="1347">
          <cell r="A1347" t="str">
            <v>január</v>
          </cell>
          <cell r="I1347">
            <v>214.36</v>
          </cell>
          <cell r="K1347" t="str">
            <v>620</v>
          </cell>
        </row>
        <row r="1348">
          <cell r="A1348" t="str">
            <v>január</v>
          </cell>
          <cell r="I1348">
            <v>679.19</v>
          </cell>
          <cell r="K1348" t="str">
            <v>620</v>
          </cell>
        </row>
        <row r="1349">
          <cell r="A1349" t="str">
            <v>január</v>
          </cell>
          <cell r="I1349">
            <v>226.47</v>
          </cell>
          <cell r="K1349" t="str">
            <v>620</v>
          </cell>
        </row>
        <row r="1350">
          <cell r="A1350" t="str">
            <v>január</v>
          </cell>
          <cell r="I1350">
            <v>67.150000000000006</v>
          </cell>
          <cell r="K1350" t="str">
            <v>620</v>
          </cell>
        </row>
        <row r="1351">
          <cell r="A1351" t="str">
            <v>január</v>
          </cell>
          <cell r="I1351">
            <v>1251.48</v>
          </cell>
          <cell r="K1351" t="str">
            <v>620</v>
          </cell>
        </row>
        <row r="1352">
          <cell r="A1352" t="str">
            <v>január</v>
          </cell>
          <cell r="I1352">
            <v>45.6</v>
          </cell>
          <cell r="K1352" t="str">
            <v>620</v>
          </cell>
        </row>
        <row r="1353">
          <cell r="A1353" t="str">
            <v>január</v>
          </cell>
          <cell r="I1353">
            <v>50.49</v>
          </cell>
          <cell r="K1353" t="str">
            <v>630</v>
          </cell>
        </row>
        <row r="1354">
          <cell r="A1354" t="str">
            <v>január</v>
          </cell>
          <cell r="I1354">
            <v>-57.73</v>
          </cell>
          <cell r="K1354" t="str">
            <v>630</v>
          </cell>
        </row>
        <row r="1355">
          <cell r="A1355" t="str">
            <v>január</v>
          </cell>
          <cell r="I1355">
            <v>-105.99</v>
          </cell>
          <cell r="K1355" t="str">
            <v>630</v>
          </cell>
        </row>
        <row r="1356">
          <cell r="A1356" t="str">
            <v>január</v>
          </cell>
          <cell r="I1356">
            <v>20.03</v>
          </cell>
          <cell r="K1356" t="str">
            <v>630</v>
          </cell>
        </row>
        <row r="1357">
          <cell r="A1357" t="str">
            <v>január</v>
          </cell>
          <cell r="I1357">
            <v>-17.64</v>
          </cell>
          <cell r="K1357" t="str">
            <v>630</v>
          </cell>
        </row>
        <row r="1358">
          <cell r="A1358" t="str">
            <v>január</v>
          </cell>
          <cell r="I1358">
            <v>-3.21</v>
          </cell>
          <cell r="K1358" t="str">
            <v>630</v>
          </cell>
        </row>
        <row r="1359">
          <cell r="A1359" t="str">
            <v>január</v>
          </cell>
          <cell r="I1359">
            <v>150</v>
          </cell>
          <cell r="K1359" t="str">
            <v>630</v>
          </cell>
        </row>
        <row r="1360">
          <cell r="A1360" t="str">
            <v>január</v>
          </cell>
          <cell r="I1360">
            <v>-135</v>
          </cell>
          <cell r="K1360" t="str">
            <v>630</v>
          </cell>
        </row>
        <row r="1361">
          <cell r="A1361" t="str">
            <v>január</v>
          </cell>
          <cell r="I1361">
            <v>1017</v>
          </cell>
          <cell r="K1361" t="str">
            <v>630</v>
          </cell>
        </row>
        <row r="1362">
          <cell r="A1362" t="str">
            <v>január</v>
          </cell>
          <cell r="I1362">
            <v>738.89</v>
          </cell>
          <cell r="K1362" t="str">
            <v>630</v>
          </cell>
        </row>
        <row r="1363">
          <cell r="A1363" t="str">
            <v>január</v>
          </cell>
          <cell r="I1363">
            <v>-91.03</v>
          </cell>
          <cell r="K1363" t="str">
            <v>630</v>
          </cell>
        </row>
        <row r="1364">
          <cell r="A1364" t="str">
            <v>január</v>
          </cell>
          <cell r="I1364">
            <v>-11.5</v>
          </cell>
          <cell r="K1364" t="str">
            <v>630</v>
          </cell>
        </row>
        <row r="1365">
          <cell r="A1365" t="str">
            <v>január</v>
          </cell>
          <cell r="I1365">
            <v>-285.49</v>
          </cell>
          <cell r="K1365" t="str">
            <v>630</v>
          </cell>
        </row>
        <row r="1366">
          <cell r="A1366" t="str">
            <v>január</v>
          </cell>
          <cell r="I1366">
            <v>2268.27</v>
          </cell>
          <cell r="K1366" t="str">
            <v>630</v>
          </cell>
        </row>
        <row r="1367">
          <cell r="A1367" t="str">
            <v>január</v>
          </cell>
          <cell r="I1367">
            <v>-799.07</v>
          </cell>
          <cell r="K1367" t="str">
            <v>630</v>
          </cell>
        </row>
        <row r="1368">
          <cell r="A1368" t="str">
            <v>január</v>
          </cell>
          <cell r="I1368">
            <v>-71.08</v>
          </cell>
          <cell r="K1368" t="str">
            <v>630</v>
          </cell>
        </row>
        <row r="1369">
          <cell r="A1369" t="str">
            <v>január</v>
          </cell>
          <cell r="I1369">
            <v>5902.41</v>
          </cell>
          <cell r="K1369" t="str">
            <v>630</v>
          </cell>
        </row>
        <row r="1370">
          <cell r="A1370" t="str">
            <v>január</v>
          </cell>
          <cell r="I1370">
            <v>123.2</v>
          </cell>
          <cell r="K1370" t="str">
            <v>630</v>
          </cell>
        </row>
        <row r="1371">
          <cell r="A1371" t="str">
            <v>január</v>
          </cell>
          <cell r="I1371">
            <v>35.25</v>
          </cell>
          <cell r="K1371" t="str">
            <v>630</v>
          </cell>
        </row>
        <row r="1372">
          <cell r="A1372" t="str">
            <v>január</v>
          </cell>
          <cell r="I1372">
            <v>414</v>
          </cell>
          <cell r="K1372" t="str">
            <v>630</v>
          </cell>
        </row>
        <row r="1373">
          <cell r="A1373" t="str">
            <v>január</v>
          </cell>
          <cell r="I1373">
            <v>4474.88</v>
          </cell>
          <cell r="K1373" t="str">
            <v>630</v>
          </cell>
        </row>
        <row r="1374">
          <cell r="A1374" t="str">
            <v>január</v>
          </cell>
          <cell r="I1374">
            <v>66.400000000000006</v>
          </cell>
          <cell r="K1374" t="str">
            <v>640</v>
          </cell>
        </row>
        <row r="1375">
          <cell r="A1375" t="str">
            <v>január</v>
          </cell>
          <cell r="I1375">
            <v>1129.5</v>
          </cell>
          <cell r="K1375" t="str">
            <v>640</v>
          </cell>
        </row>
        <row r="1376">
          <cell r="A1376" t="str">
            <v>január</v>
          </cell>
          <cell r="I1376">
            <v>338.58</v>
          </cell>
          <cell r="K1376" t="str">
            <v>630</v>
          </cell>
        </row>
        <row r="1377">
          <cell r="A1377" t="str">
            <v>január</v>
          </cell>
          <cell r="I1377">
            <v>0</v>
          </cell>
          <cell r="K1377" t="str">
            <v>630</v>
          </cell>
        </row>
        <row r="1378">
          <cell r="A1378" t="str">
            <v>január</v>
          </cell>
          <cell r="I1378">
            <v>542.41</v>
          </cell>
          <cell r="K1378" t="str">
            <v>610</v>
          </cell>
        </row>
        <row r="1379">
          <cell r="A1379" t="str">
            <v>január</v>
          </cell>
          <cell r="I1379">
            <v>81.849999999999994</v>
          </cell>
          <cell r="K1379" t="str">
            <v>610</v>
          </cell>
        </row>
        <row r="1380">
          <cell r="A1380" t="str">
            <v>január</v>
          </cell>
          <cell r="I1380">
            <v>75834.929999999993</v>
          </cell>
          <cell r="K1380" t="str">
            <v>610</v>
          </cell>
        </row>
        <row r="1381">
          <cell r="A1381" t="str">
            <v>január</v>
          </cell>
          <cell r="I1381">
            <v>2592.0700000000002</v>
          </cell>
          <cell r="K1381" t="str">
            <v>620</v>
          </cell>
        </row>
        <row r="1382">
          <cell r="A1382" t="str">
            <v>január</v>
          </cell>
          <cell r="I1382">
            <v>1199.3</v>
          </cell>
          <cell r="K1382" t="str">
            <v>620</v>
          </cell>
        </row>
        <row r="1383">
          <cell r="A1383" t="str">
            <v>január</v>
          </cell>
          <cell r="I1383">
            <v>14979.09</v>
          </cell>
          <cell r="K1383" t="str">
            <v>620</v>
          </cell>
        </row>
        <row r="1384">
          <cell r="A1384" t="str">
            <v>január</v>
          </cell>
          <cell r="I1384">
            <v>5628.59</v>
          </cell>
          <cell r="K1384" t="str">
            <v>620</v>
          </cell>
        </row>
        <row r="1385">
          <cell r="A1385" t="str">
            <v>január</v>
          </cell>
          <cell r="I1385">
            <v>331.76</v>
          </cell>
          <cell r="K1385" t="str">
            <v>620</v>
          </cell>
        </row>
        <row r="1386">
          <cell r="A1386" t="str">
            <v>január</v>
          </cell>
          <cell r="I1386">
            <v>996.58</v>
          </cell>
          <cell r="K1386" t="str">
            <v>620</v>
          </cell>
        </row>
        <row r="1387">
          <cell r="A1387" t="str">
            <v>január</v>
          </cell>
          <cell r="I1387">
            <v>308.04000000000002</v>
          </cell>
          <cell r="K1387" t="str">
            <v>620</v>
          </cell>
        </row>
        <row r="1388">
          <cell r="A1388" t="str">
            <v>január</v>
          </cell>
          <cell r="I1388">
            <v>104.02</v>
          </cell>
          <cell r="K1388" t="str">
            <v>620</v>
          </cell>
        </row>
        <row r="1389">
          <cell r="A1389" t="str">
            <v>január</v>
          </cell>
          <cell r="I1389">
            <v>1910.1</v>
          </cell>
          <cell r="K1389" t="str">
            <v>620</v>
          </cell>
        </row>
        <row r="1390">
          <cell r="A1390" t="str">
            <v>január</v>
          </cell>
          <cell r="I1390">
            <v>1955.65</v>
          </cell>
          <cell r="K1390" t="str">
            <v>630</v>
          </cell>
        </row>
        <row r="1391">
          <cell r="A1391" t="str">
            <v>január</v>
          </cell>
          <cell r="I1391">
            <v>8995.2199999999993</v>
          </cell>
          <cell r="K1391" t="str">
            <v>630</v>
          </cell>
        </row>
        <row r="1392">
          <cell r="A1392" t="str">
            <v>január</v>
          </cell>
          <cell r="I1392">
            <v>2331.58</v>
          </cell>
          <cell r="K1392" t="str">
            <v>630</v>
          </cell>
        </row>
        <row r="1393">
          <cell r="A1393" t="str">
            <v>január</v>
          </cell>
          <cell r="I1393">
            <v>414.95</v>
          </cell>
          <cell r="K1393" t="str">
            <v>630</v>
          </cell>
        </row>
        <row r="1394">
          <cell r="A1394" t="str">
            <v>január</v>
          </cell>
          <cell r="I1394">
            <v>3485</v>
          </cell>
          <cell r="K1394" t="str">
            <v>630</v>
          </cell>
        </row>
        <row r="1395">
          <cell r="A1395" t="str">
            <v>január</v>
          </cell>
          <cell r="I1395">
            <v>-677.3</v>
          </cell>
          <cell r="K1395" t="str">
            <v>630</v>
          </cell>
        </row>
        <row r="1396">
          <cell r="A1396" t="str">
            <v>január</v>
          </cell>
          <cell r="I1396">
            <v>480.47</v>
          </cell>
          <cell r="K1396" t="str">
            <v>630</v>
          </cell>
        </row>
        <row r="1397">
          <cell r="A1397" t="str">
            <v>január</v>
          </cell>
          <cell r="I1397">
            <v>1647.05</v>
          </cell>
          <cell r="K1397" t="str">
            <v>630</v>
          </cell>
        </row>
        <row r="1398">
          <cell r="A1398" t="str">
            <v>január</v>
          </cell>
          <cell r="I1398">
            <v>53.01</v>
          </cell>
          <cell r="K1398" t="str">
            <v>630</v>
          </cell>
        </row>
        <row r="1399">
          <cell r="A1399" t="str">
            <v>január</v>
          </cell>
          <cell r="I1399">
            <v>79.34</v>
          </cell>
          <cell r="K1399" t="str">
            <v>630</v>
          </cell>
        </row>
        <row r="1400">
          <cell r="A1400" t="str">
            <v>január</v>
          </cell>
          <cell r="I1400">
            <v>108</v>
          </cell>
          <cell r="K1400" t="str">
            <v>630</v>
          </cell>
        </row>
        <row r="1401">
          <cell r="A1401" t="str">
            <v>január</v>
          </cell>
          <cell r="I1401">
            <v>335.63</v>
          </cell>
          <cell r="K1401" t="str">
            <v>630</v>
          </cell>
        </row>
        <row r="1402">
          <cell r="A1402" t="str">
            <v>január</v>
          </cell>
          <cell r="I1402">
            <v>1510.32</v>
          </cell>
          <cell r="K1402" t="str">
            <v>630</v>
          </cell>
        </row>
        <row r="1403">
          <cell r="A1403" t="str">
            <v>január</v>
          </cell>
          <cell r="I1403">
            <v>60</v>
          </cell>
          <cell r="K1403" t="str">
            <v>630</v>
          </cell>
        </row>
        <row r="1404">
          <cell r="A1404" t="str">
            <v>január</v>
          </cell>
          <cell r="I1404">
            <v>863.24</v>
          </cell>
          <cell r="K1404" t="str">
            <v>630</v>
          </cell>
        </row>
        <row r="1405">
          <cell r="A1405" t="str">
            <v>január</v>
          </cell>
          <cell r="I1405">
            <v>619</v>
          </cell>
          <cell r="K1405" t="str">
            <v>630</v>
          </cell>
        </row>
        <row r="1406">
          <cell r="A1406" t="str">
            <v>január</v>
          </cell>
          <cell r="I1406">
            <v>1147.94</v>
          </cell>
          <cell r="K1406" t="str">
            <v>630</v>
          </cell>
        </row>
        <row r="1407">
          <cell r="A1407" t="str">
            <v>január</v>
          </cell>
          <cell r="I1407">
            <v>895.2</v>
          </cell>
          <cell r="K1407" t="str">
            <v>630</v>
          </cell>
        </row>
        <row r="1408">
          <cell r="A1408" t="str">
            <v>január</v>
          </cell>
          <cell r="I1408">
            <v>0</v>
          </cell>
          <cell r="K1408" t="str">
            <v>630</v>
          </cell>
        </row>
        <row r="1409">
          <cell r="A1409" t="str">
            <v>január</v>
          </cell>
          <cell r="I1409">
            <v>1166.9000000000001</v>
          </cell>
          <cell r="K1409" t="str">
            <v>630</v>
          </cell>
        </row>
        <row r="1410">
          <cell r="A1410" t="str">
            <v>január</v>
          </cell>
          <cell r="I1410">
            <v>2716</v>
          </cell>
          <cell r="K1410" t="str">
            <v>630</v>
          </cell>
        </row>
        <row r="1411">
          <cell r="A1411" t="str">
            <v>január</v>
          </cell>
          <cell r="I1411">
            <v>2.62</v>
          </cell>
          <cell r="K1411" t="str">
            <v>630</v>
          </cell>
        </row>
        <row r="1412">
          <cell r="A1412" t="str">
            <v>január</v>
          </cell>
          <cell r="I1412">
            <v>2808</v>
          </cell>
          <cell r="K1412" t="str">
            <v>630</v>
          </cell>
        </row>
        <row r="1413">
          <cell r="A1413" t="str">
            <v>január</v>
          </cell>
          <cell r="I1413">
            <v>10640.71</v>
          </cell>
          <cell r="K1413" t="str">
            <v>630</v>
          </cell>
        </row>
        <row r="1414">
          <cell r="A1414" t="str">
            <v>január</v>
          </cell>
          <cell r="I1414">
            <v>137.80000000000001</v>
          </cell>
          <cell r="K1414" t="str">
            <v>630</v>
          </cell>
        </row>
        <row r="1415">
          <cell r="A1415" t="str">
            <v>január</v>
          </cell>
          <cell r="I1415">
            <v>4682.91</v>
          </cell>
          <cell r="K1415" t="str">
            <v>630</v>
          </cell>
        </row>
        <row r="1416">
          <cell r="A1416" t="str">
            <v>január</v>
          </cell>
          <cell r="I1416">
            <v>264.82</v>
          </cell>
          <cell r="K1416" t="str">
            <v>630</v>
          </cell>
        </row>
        <row r="1417">
          <cell r="A1417" t="str">
            <v>január</v>
          </cell>
          <cell r="I1417">
            <v>3211.06</v>
          </cell>
          <cell r="K1417" t="str">
            <v>630</v>
          </cell>
        </row>
        <row r="1418">
          <cell r="A1418" t="str">
            <v>január</v>
          </cell>
          <cell r="I1418">
            <v>3199.73</v>
          </cell>
          <cell r="K1418" t="str">
            <v>630</v>
          </cell>
        </row>
        <row r="1419">
          <cell r="A1419" t="str">
            <v>január</v>
          </cell>
          <cell r="I1419">
            <v>5870.99</v>
          </cell>
          <cell r="K1419" t="str">
            <v>630</v>
          </cell>
        </row>
        <row r="1420">
          <cell r="A1420" t="str">
            <v>január</v>
          </cell>
          <cell r="I1420">
            <v>4637</v>
          </cell>
          <cell r="K1420" t="str">
            <v>630</v>
          </cell>
        </row>
        <row r="1421">
          <cell r="A1421" t="str">
            <v>január</v>
          </cell>
          <cell r="I1421">
            <v>-8</v>
          </cell>
          <cell r="K1421" t="str">
            <v>630</v>
          </cell>
        </row>
        <row r="1422">
          <cell r="A1422" t="str">
            <v>január</v>
          </cell>
          <cell r="I1422">
            <v>350.8</v>
          </cell>
          <cell r="K1422" t="str">
            <v>630</v>
          </cell>
        </row>
        <row r="1423">
          <cell r="A1423" t="str">
            <v>január</v>
          </cell>
          <cell r="I1423">
            <v>2000</v>
          </cell>
          <cell r="K1423" t="str">
            <v>630</v>
          </cell>
        </row>
        <row r="1424">
          <cell r="A1424" t="str">
            <v>január</v>
          </cell>
          <cell r="I1424">
            <v>967.24</v>
          </cell>
          <cell r="K1424" t="str">
            <v>640</v>
          </cell>
        </row>
        <row r="1425">
          <cell r="A1425" t="str">
            <v>január</v>
          </cell>
          <cell r="I1425">
            <v>2023.65</v>
          </cell>
          <cell r="K1425" t="str">
            <v>640</v>
          </cell>
        </row>
        <row r="1426">
          <cell r="A1426" t="str">
            <v>január</v>
          </cell>
          <cell r="I1426">
            <v>-100</v>
          </cell>
          <cell r="K1426" t="str">
            <v>640</v>
          </cell>
        </row>
        <row r="1427">
          <cell r="A1427" t="str">
            <v>január</v>
          </cell>
          <cell r="I1427">
            <v>896.16</v>
          </cell>
          <cell r="K1427" t="str">
            <v>710</v>
          </cell>
        </row>
        <row r="1428">
          <cell r="A1428" t="str">
            <v>január</v>
          </cell>
          <cell r="I1428">
            <v>31290.04</v>
          </cell>
          <cell r="K1428" t="str">
            <v>710</v>
          </cell>
        </row>
        <row r="1429">
          <cell r="A1429" t="str">
            <v>január</v>
          </cell>
          <cell r="I1429">
            <v>555.47</v>
          </cell>
          <cell r="K1429" t="str">
            <v>630</v>
          </cell>
        </row>
        <row r="1430">
          <cell r="A1430" t="str">
            <v>január</v>
          </cell>
          <cell r="I1430">
            <v>0</v>
          </cell>
          <cell r="K1430" t="str">
            <v>630</v>
          </cell>
        </row>
        <row r="1431">
          <cell r="A1431" t="str">
            <v>január</v>
          </cell>
          <cell r="I1431">
            <v>500</v>
          </cell>
          <cell r="K1431" t="str">
            <v>630</v>
          </cell>
        </row>
        <row r="1432">
          <cell r="A1432" t="str">
            <v>január</v>
          </cell>
          <cell r="I1432">
            <v>0.52</v>
          </cell>
          <cell r="K1432" t="str">
            <v>630</v>
          </cell>
        </row>
        <row r="1433">
          <cell r="A1433" t="str">
            <v>január</v>
          </cell>
          <cell r="I1433">
            <v>392</v>
          </cell>
          <cell r="K1433" t="str">
            <v>630</v>
          </cell>
        </row>
        <row r="1434">
          <cell r="A1434" t="str">
            <v>január</v>
          </cell>
          <cell r="I1434">
            <v>0</v>
          </cell>
          <cell r="K1434" t="str">
            <v>610</v>
          </cell>
        </row>
        <row r="1435">
          <cell r="A1435" t="str">
            <v>január</v>
          </cell>
          <cell r="I1435">
            <v>0</v>
          </cell>
          <cell r="K1435" t="str">
            <v>620</v>
          </cell>
        </row>
        <row r="1436">
          <cell r="A1436" t="str">
            <v>január</v>
          </cell>
          <cell r="I1436">
            <v>0</v>
          </cell>
          <cell r="K1436" t="str">
            <v>630</v>
          </cell>
        </row>
        <row r="1437">
          <cell r="A1437" t="str">
            <v>január</v>
          </cell>
          <cell r="I1437">
            <v>1834.81</v>
          </cell>
          <cell r="K1437" t="str">
            <v>630</v>
          </cell>
        </row>
        <row r="1438">
          <cell r="A1438" t="str">
            <v>január</v>
          </cell>
          <cell r="I1438">
            <v>0</v>
          </cell>
          <cell r="K1438" t="str">
            <v>630</v>
          </cell>
        </row>
        <row r="1439">
          <cell r="A1439" t="str">
            <v>január</v>
          </cell>
          <cell r="I1439">
            <v>65</v>
          </cell>
          <cell r="K1439" t="str">
            <v>630</v>
          </cell>
        </row>
        <row r="1440">
          <cell r="A1440" t="str">
            <v>január</v>
          </cell>
          <cell r="I1440">
            <v>4454.79</v>
          </cell>
          <cell r="K1440" t="str">
            <v>630</v>
          </cell>
        </row>
        <row r="1441">
          <cell r="A1441" t="str">
            <v>január</v>
          </cell>
          <cell r="I1441">
            <v>259.5</v>
          </cell>
          <cell r="K1441" t="str">
            <v>630</v>
          </cell>
        </row>
        <row r="1442">
          <cell r="A1442" t="str">
            <v>január</v>
          </cell>
          <cell r="I1442">
            <v>28.51</v>
          </cell>
          <cell r="K1442" t="str">
            <v>630</v>
          </cell>
        </row>
        <row r="1443">
          <cell r="A1443" t="str">
            <v>január</v>
          </cell>
          <cell r="I1443">
            <v>155.16999999999999</v>
          </cell>
          <cell r="K1443" t="str">
            <v>630</v>
          </cell>
        </row>
        <row r="1444">
          <cell r="A1444" t="str">
            <v>január</v>
          </cell>
          <cell r="I1444">
            <v>505.84</v>
          </cell>
          <cell r="K1444" t="str">
            <v>630</v>
          </cell>
        </row>
        <row r="1445">
          <cell r="A1445" t="str">
            <v>január</v>
          </cell>
          <cell r="I1445">
            <v>21104.15</v>
          </cell>
          <cell r="K1445" t="str">
            <v>630</v>
          </cell>
        </row>
        <row r="1446">
          <cell r="A1446" t="str">
            <v>január</v>
          </cell>
          <cell r="I1446">
            <v>183.81</v>
          </cell>
          <cell r="K1446" t="str">
            <v>630</v>
          </cell>
        </row>
        <row r="1447">
          <cell r="A1447" t="str">
            <v>január</v>
          </cell>
          <cell r="I1447">
            <v>358.92</v>
          </cell>
          <cell r="K1447" t="str">
            <v>630</v>
          </cell>
        </row>
        <row r="1448">
          <cell r="A1448" t="str">
            <v>január</v>
          </cell>
          <cell r="I1448">
            <v>864</v>
          </cell>
          <cell r="K1448" t="str">
            <v>630</v>
          </cell>
        </row>
        <row r="1449">
          <cell r="A1449" t="str">
            <v>január</v>
          </cell>
          <cell r="I1449">
            <v>0.05</v>
          </cell>
          <cell r="K1449" t="str">
            <v>630</v>
          </cell>
        </row>
        <row r="1450">
          <cell r="A1450" t="str">
            <v>január</v>
          </cell>
          <cell r="I1450">
            <v>0</v>
          </cell>
          <cell r="K1450" t="str">
            <v>630</v>
          </cell>
        </row>
        <row r="1451">
          <cell r="A1451" t="str">
            <v>január</v>
          </cell>
          <cell r="I1451">
            <v>2608.19</v>
          </cell>
          <cell r="K1451" t="str">
            <v>630</v>
          </cell>
        </row>
        <row r="1452">
          <cell r="A1452" t="str">
            <v>január</v>
          </cell>
          <cell r="I1452">
            <v>0</v>
          </cell>
          <cell r="K1452" t="str">
            <v>640</v>
          </cell>
        </row>
        <row r="1453">
          <cell r="A1453" t="str">
            <v>január</v>
          </cell>
          <cell r="I1453">
            <v>3360</v>
          </cell>
          <cell r="K1453" t="str">
            <v>640</v>
          </cell>
        </row>
        <row r="1454">
          <cell r="A1454" t="str">
            <v>január</v>
          </cell>
          <cell r="I1454">
            <v>37.090000000000003</v>
          </cell>
          <cell r="K1454" t="str">
            <v>630</v>
          </cell>
        </row>
        <row r="1455">
          <cell r="A1455" t="str">
            <v>január</v>
          </cell>
          <cell r="I1455">
            <v>109.36</v>
          </cell>
          <cell r="K1455" t="str">
            <v>630</v>
          </cell>
        </row>
        <row r="1456">
          <cell r="A1456" t="str">
            <v>január</v>
          </cell>
          <cell r="I1456">
            <v>23122.83</v>
          </cell>
          <cell r="K1456" t="str">
            <v>610</v>
          </cell>
        </row>
        <row r="1457">
          <cell r="A1457" t="str">
            <v>január</v>
          </cell>
          <cell r="I1457">
            <v>4496.0200000000004</v>
          </cell>
          <cell r="K1457" t="str">
            <v>610</v>
          </cell>
        </row>
        <row r="1458">
          <cell r="A1458" t="str">
            <v>január</v>
          </cell>
          <cell r="I1458">
            <v>72.34</v>
          </cell>
          <cell r="K1458" t="str">
            <v>610</v>
          </cell>
        </row>
        <row r="1459">
          <cell r="A1459" t="str">
            <v>január</v>
          </cell>
          <cell r="I1459">
            <v>13357.05</v>
          </cell>
          <cell r="K1459" t="str">
            <v>610</v>
          </cell>
        </row>
        <row r="1460">
          <cell r="A1460" t="str">
            <v>január</v>
          </cell>
          <cell r="I1460">
            <v>3222.34</v>
          </cell>
          <cell r="K1460" t="str">
            <v>620</v>
          </cell>
        </row>
        <row r="1461">
          <cell r="A1461" t="str">
            <v>január</v>
          </cell>
          <cell r="I1461">
            <v>2332.5100000000002</v>
          </cell>
          <cell r="K1461" t="str">
            <v>620</v>
          </cell>
        </row>
        <row r="1462">
          <cell r="A1462" t="str">
            <v>január</v>
          </cell>
          <cell r="I1462">
            <v>747.75</v>
          </cell>
          <cell r="K1462" t="str">
            <v>620</v>
          </cell>
        </row>
        <row r="1463">
          <cell r="A1463" t="str">
            <v>január</v>
          </cell>
          <cell r="I1463">
            <v>7913.72</v>
          </cell>
          <cell r="K1463" t="str">
            <v>620</v>
          </cell>
        </row>
        <row r="1464">
          <cell r="A1464" t="str">
            <v>január</v>
          </cell>
          <cell r="I1464">
            <v>453.63</v>
          </cell>
          <cell r="K1464" t="str">
            <v>620</v>
          </cell>
        </row>
        <row r="1465">
          <cell r="A1465" t="str">
            <v>január</v>
          </cell>
          <cell r="I1465">
            <v>1580.12</v>
          </cell>
          <cell r="K1465" t="str">
            <v>620</v>
          </cell>
        </row>
        <row r="1466">
          <cell r="A1466" t="str">
            <v>január</v>
          </cell>
          <cell r="I1466">
            <v>509</v>
          </cell>
          <cell r="K1466" t="str">
            <v>620</v>
          </cell>
        </row>
        <row r="1467">
          <cell r="A1467" t="str">
            <v>január</v>
          </cell>
          <cell r="I1467">
            <v>141.44999999999999</v>
          </cell>
          <cell r="K1467" t="str">
            <v>620</v>
          </cell>
        </row>
        <row r="1468">
          <cell r="A1468" t="str">
            <v>január</v>
          </cell>
          <cell r="I1468">
            <v>2685.13</v>
          </cell>
          <cell r="K1468" t="str">
            <v>620</v>
          </cell>
        </row>
        <row r="1469">
          <cell r="A1469" t="str">
            <v>január</v>
          </cell>
          <cell r="I1469">
            <v>221</v>
          </cell>
          <cell r="K1469" t="str">
            <v>620</v>
          </cell>
        </row>
        <row r="1470">
          <cell r="A1470" t="str">
            <v>január</v>
          </cell>
          <cell r="I1470">
            <v>128.84</v>
          </cell>
          <cell r="K1470" t="str">
            <v>630</v>
          </cell>
        </row>
        <row r="1471">
          <cell r="A1471" t="str">
            <v>január</v>
          </cell>
          <cell r="I1471">
            <v>274.60000000000002</v>
          </cell>
          <cell r="K1471" t="str">
            <v>630</v>
          </cell>
        </row>
        <row r="1472">
          <cell r="A1472" t="str">
            <v>január</v>
          </cell>
          <cell r="I1472">
            <v>267.05</v>
          </cell>
          <cell r="K1472" t="str">
            <v>630</v>
          </cell>
        </row>
        <row r="1473">
          <cell r="A1473" t="str">
            <v>január</v>
          </cell>
          <cell r="I1473">
            <v>38.5</v>
          </cell>
          <cell r="K1473" t="str">
            <v>630</v>
          </cell>
        </row>
        <row r="1474">
          <cell r="A1474" t="str">
            <v>január</v>
          </cell>
          <cell r="I1474">
            <v>59.9</v>
          </cell>
          <cell r="K1474" t="str">
            <v>630</v>
          </cell>
        </row>
        <row r="1475">
          <cell r="A1475" t="str">
            <v>január</v>
          </cell>
          <cell r="I1475">
            <v>696.89</v>
          </cell>
          <cell r="K1475" t="str">
            <v>630</v>
          </cell>
        </row>
        <row r="1476">
          <cell r="A1476" t="str">
            <v>január</v>
          </cell>
          <cell r="I1476">
            <v>1152</v>
          </cell>
          <cell r="K1476" t="str">
            <v>630</v>
          </cell>
        </row>
        <row r="1477">
          <cell r="A1477" t="str">
            <v>január</v>
          </cell>
          <cell r="I1477">
            <v>130</v>
          </cell>
          <cell r="K1477" t="str">
            <v>630</v>
          </cell>
        </row>
        <row r="1478">
          <cell r="A1478" t="str">
            <v>január</v>
          </cell>
          <cell r="I1478">
            <v>1427.09</v>
          </cell>
          <cell r="K1478" t="str">
            <v>630</v>
          </cell>
        </row>
        <row r="1479">
          <cell r="A1479" t="str">
            <v>január</v>
          </cell>
          <cell r="I1479">
            <v>691.14</v>
          </cell>
          <cell r="K1479" t="str">
            <v>630</v>
          </cell>
        </row>
        <row r="1480">
          <cell r="A1480" t="str">
            <v>január</v>
          </cell>
          <cell r="I1480">
            <v>25.2</v>
          </cell>
          <cell r="K1480" t="str">
            <v>630</v>
          </cell>
        </row>
        <row r="1481">
          <cell r="A1481" t="str">
            <v>január</v>
          </cell>
          <cell r="I1481">
            <v>712.6</v>
          </cell>
          <cell r="K1481" t="str">
            <v>630</v>
          </cell>
        </row>
        <row r="1482">
          <cell r="A1482" t="str">
            <v>január</v>
          </cell>
          <cell r="I1482">
            <v>15372</v>
          </cell>
          <cell r="K1482" t="str">
            <v>630</v>
          </cell>
        </row>
        <row r="1483">
          <cell r="A1483" t="str">
            <v>január</v>
          </cell>
          <cell r="I1483">
            <v>10493.5</v>
          </cell>
          <cell r="K1483" t="str">
            <v>640</v>
          </cell>
        </row>
        <row r="1484">
          <cell r="A1484" t="str">
            <v>január</v>
          </cell>
          <cell r="I1484">
            <v>1403486.11</v>
          </cell>
          <cell r="K1484" t="str">
            <v>610</v>
          </cell>
        </row>
        <row r="1485">
          <cell r="A1485" t="str">
            <v>január</v>
          </cell>
          <cell r="I1485">
            <v>250927.42</v>
          </cell>
          <cell r="K1485" t="str">
            <v>610</v>
          </cell>
        </row>
        <row r="1486">
          <cell r="A1486" t="str">
            <v>január</v>
          </cell>
          <cell r="I1486">
            <v>38062.82</v>
          </cell>
          <cell r="K1486" t="str">
            <v>610</v>
          </cell>
        </row>
        <row r="1487">
          <cell r="A1487" t="str">
            <v>január</v>
          </cell>
          <cell r="I1487">
            <v>1988.47</v>
          </cell>
          <cell r="K1487" t="str">
            <v>610</v>
          </cell>
        </row>
        <row r="1488">
          <cell r="A1488" t="str">
            <v>január</v>
          </cell>
          <cell r="I1488">
            <v>259573.83</v>
          </cell>
          <cell r="K1488" t="str">
            <v>610</v>
          </cell>
        </row>
        <row r="1489">
          <cell r="A1489" t="str">
            <v>január</v>
          </cell>
          <cell r="I1489">
            <v>928.4</v>
          </cell>
          <cell r="K1489" t="str">
            <v>610</v>
          </cell>
        </row>
        <row r="1490">
          <cell r="A1490" t="str">
            <v>január</v>
          </cell>
          <cell r="I1490">
            <v>131839.85</v>
          </cell>
          <cell r="K1490" t="str">
            <v>620</v>
          </cell>
        </row>
        <row r="1491">
          <cell r="A1491" t="str">
            <v>január</v>
          </cell>
          <cell r="I1491">
            <v>66537.350000000006</v>
          </cell>
          <cell r="K1491" t="str">
            <v>620</v>
          </cell>
        </row>
        <row r="1492">
          <cell r="A1492" t="str">
            <v>január</v>
          </cell>
          <cell r="I1492">
            <v>27536.3</v>
          </cell>
          <cell r="K1492" t="str">
            <v>620</v>
          </cell>
        </row>
        <row r="1493">
          <cell r="A1493" t="str">
            <v>január</v>
          </cell>
          <cell r="I1493">
            <v>279145.08</v>
          </cell>
          <cell r="K1493" t="str">
            <v>620</v>
          </cell>
        </row>
        <row r="1494">
          <cell r="A1494" t="str">
            <v>január</v>
          </cell>
          <cell r="I1494">
            <v>16214.86</v>
          </cell>
          <cell r="K1494" t="str">
            <v>620</v>
          </cell>
        </row>
        <row r="1495">
          <cell r="A1495" t="str">
            <v>január</v>
          </cell>
          <cell r="I1495">
            <v>50760.04</v>
          </cell>
          <cell r="K1495" t="str">
            <v>620</v>
          </cell>
        </row>
        <row r="1496">
          <cell r="A1496" t="str">
            <v>január</v>
          </cell>
          <cell r="I1496">
            <v>16654.900000000001</v>
          </cell>
          <cell r="K1496" t="str">
            <v>620</v>
          </cell>
        </row>
        <row r="1497">
          <cell r="A1497" t="str">
            <v>január</v>
          </cell>
          <cell r="I1497">
            <v>4966.09</v>
          </cell>
          <cell r="K1497" t="str">
            <v>620</v>
          </cell>
        </row>
        <row r="1498">
          <cell r="A1498" t="str">
            <v>január</v>
          </cell>
          <cell r="I1498">
            <v>94512.42</v>
          </cell>
          <cell r="K1498" t="str">
            <v>620</v>
          </cell>
        </row>
        <row r="1499">
          <cell r="A1499" t="str">
            <v>január</v>
          </cell>
          <cell r="I1499">
            <v>13257.71</v>
          </cell>
          <cell r="K1499" t="str">
            <v>620</v>
          </cell>
        </row>
        <row r="1500">
          <cell r="A1500" t="str">
            <v>január</v>
          </cell>
          <cell r="I1500">
            <v>1554.99</v>
          </cell>
          <cell r="K1500" t="str">
            <v>630</v>
          </cell>
        </row>
        <row r="1501">
          <cell r="A1501" t="str">
            <v>január</v>
          </cell>
          <cell r="I1501">
            <v>13781.42</v>
          </cell>
          <cell r="K1501" t="str">
            <v>630</v>
          </cell>
        </row>
        <row r="1502">
          <cell r="A1502" t="str">
            <v>január</v>
          </cell>
          <cell r="I1502">
            <v>23582.62</v>
          </cell>
          <cell r="K1502" t="str">
            <v>630</v>
          </cell>
        </row>
        <row r="1503">
          <cell r="A1503" t="str">
            <v>január</v>
          </cell>
          <cell r="I1503">
            <v>51725.65</v>
          </cell>
          <cell r="K1503" t="str">
            <v>630</v>
          </cell>
        </row>
        <row r="1504">
          <cell r="A1504" t="str">
            <v>január</v>
          </cell>
          <cell r="I1504">
            <v>1736.58</v>
          </cell>
          <cell r="K1504" t="str">
            <v>630</v>
          </cell>
        </row>
        <row r="1505">
          <cell r="A1505" t="str">
            <v>január</v>
          </cell>
          <cell r="I1505">
            <v>3912.82</v>
          </cell>
          <cell r="K1505" t="str">
            <v>630</v>
          </cell>
        </row>
        <row r="1506">
          <cell r="A1506" t="str">
            <v>január</v>
          </cell>
          <cell r="I1506">
            <v>69.989999999999995</v>
          </cell>
          <cell r="K1506" t="str">
            <v>630</v>
          </cell>
        </row>
        <row r="1507">
          <cell r="A1507" t="str">
            <v>január</v>
          </cell>
          <cell r="I1507">
            <v>4317.97</v>
          </cell>
          <cell r="K1507" t="str">
            <v>630</v>
          </cell>
        </row>
        <row r="1508">
          <cell r="A1508" t="str">
            <v>január</v>
          </cell>
          <cell r="I1508">
            <v>3465.31</v>
          </cell>
          <cell r="K1508" t="str">
            <v>630</v>
          </cell>
        </row>
        <row r="1509">
          <cell r="A1509" t="str">
            <v>január</v>
          </cell>
          <cell r="I1509">
            <v>1433.4</v>
          </cell>
          <cell r="K1509" t="str">
            <v>630</v>
          </cell>
        </row>
        <row r="1510">
          <cell r="A1510" t="str">
            <v>január</v>
          </cell>
          <cell r="I1510">
            <v>5235.54</v>
          </cell>
          <cell r="K1510" t="str">
            <v>630</v>
          </cell>
        </row>
        <row r="1511">
          <cell r="A1511" t="str">
            <v>január</v>
          </cell>
          <cell r="I1511">
            <v>762.29</v>
          </cell>
          <cell r="K1511" t="str">
            <v>630</v>
          </cell>
        </row>
        <row r="1512">
          <cell r="A1512" t="str">
            <v>január</v>
          </cell>
          <cell r="I1512">
            <v>24.96</v>
          </cell>
          <cell r="K1512" t="str">
            <v>630</v>
          </cell>
        </row>
        <row r="1513">
          <cell r="A1513" t="str">
            <v>január</v>
          </cell>
          <cell r="I1513">
            <v>323.38</v>
          </cell>
          <cell r="K1513" t="str">
            <v>630</v>
          </cell>
        </row>
        <row r="1514">
          <cell r="A1514" t="str">
            <v>január</v>
          </cell>
          <cell r="I1514">
            <v>6.77</v>
          </cell>
          <cell r="K1514" t="str">
            <v>630</v>
          </cell>
        </row>
        <row r="1515">
          <cell r="A1515" t="str">
            <v>január</v>
          </cell>
          <cell r="I1515">
            <v>3480</v>
          </cell>
          <cell r="K1515" t="str">
            <v>630</v>
          </cell>
        </row>
        <row r="1516">
          <cell r="A1516" t="str">
            <v>január</v>
          </cell>
          <cell r="I1516">
            <v>3254.28</v>
          </cell>
          <cell r="K1516" t="str">
            <v>630</v>
          </cell>
        </row>
        <row r="1517">
          <cell r="A1517" t="str">
            <v>január</v>
          </cell>
          <cell r="I1517">
            <v>203.76</v>
          </cell>
          <cell r="K1517" t="str">
            <v>630</v>
          </cell>
        </row>
        <row r="1518">
          <cell r="A1518" t="str">
            <v>január</v>
          </cell>
          <cell r="I1518">
            <v>123.66</v>
          </cell>
          <cell r="K1518" t="str">
            <v>630</v>
          </cell>
        </row>
        <row r="1519">
          <cell r="A1519" t="str">
            <v>január</v>
          </cell>
          <cell r="I1519">
            <v>4115.2</v>
          </cell>
          <cell r="K1519" t="str">
            <v>630</v>
          </cell>
        </row>
        <row r="1520">
          <cell r="A1520" t="str">
            <v>január</v>
          </cell>
          <cell r="I1520">
            <v>350</v>
          </cell>
          <cell r="K1520" t="str">
            <v>630</v>
          </cell>
        </row>
        <row r="1521">
          <cell r="A1521" t="str">
            <v>január</v>
          </cell>
          <cell r="I1521">
            <v>191</v>
          </cell>
          <cell r="K1521" t="str">
            <v>630</v>
          </cell>
        </row>
        <row r="1522">
          <cell r="A1522" t="str">
            <v>január</v>
          </cell>
          <cell r="I1522">
            <v>195.51</v>
          </cell>
          <cell r="K1522" t="str">
            <v>630</v>
          </cell>
        </row>
        <row r="1523">
          <cell r="A1523" t="str">
            <v>január</v>
          </cell>
          <cell r="I1523">
            <v>11826.7</v>
          </cell>
          <cell r="K1523" t="str">
            <v>630</v>
          </cell>
        </row>
        <row r="1524">
          <cell r="A1524" t="str">
            <v>január</v>
          </cell>
          <cell r="I1524">
            <v>2305.12</v>
          </cell>
          <cell r="K1524" t="str">
            <v>630</v>
          </cell>
        </row>
        <row r="1525">
          <cell r="A1525" t="str">
            <v>január</v>
          </cell>
          <cell r="I1525">
            <v>1720.49</v>
          </cell>
          <cell r="K1525" t="str">
            <v>630</v>
          </cell>
        </row>
        <row r="1526">
          <cell r="A1526" t="str">
            <v>január</v>
          </cell>
          <cell r="I1526">
            <v>13045.35</v>
          </cell>
          <cell r="K1526" t="str">
            <v>630</v>
          </cell>
        </row>
        <row r="1527">
          <cell r="A1527" t="str">
            <v>január</v>
          </cell>
          <cell r="I1527">
            <v>208.36</v>
          </cell>
          <cell r="K1527" t="str">
            <v>630</v>
          </cell>
        </row>
        <row r="1528">
          <cell r="A1528" t="str">
            <v>január</v>
          </cell>
          <cell r="I1528">
            <v>13528.37</v>
          </cell>
          <cell r="K1528" t="str">
            <v>630</v>
          </cell>
        </row>
        <row r="1529">
          <cell r="A1529" t="str">
            <v>január</v>
          </cell>
          <cell r="I1529">
            <v>6211.39</v>
          </cell>
          <cell r="K1529" t="str">
            <v>630</v>
          </cell>
        </row>
        <row r="1530">
          <cell r="A1530" t="str">
            <v>január</v>
          </cell>
          <cell r="I1530">
            <v>30</v>
          </cell>
          <cell r="K1530" t="str">
            <v>630</v>
          </cell>
        </row>
        <row r="1531">
          <cell r="A1531" t="str">
            <v>január</v>
          </cell>
          <cell r="I1531">
            <v>872.07</v>
          </cell>
          <cell r="K1531" t="str">
            <v>630</v>
          </cell>
        </row>
        <row r="1532">
          <cell r="A1532" t="str">
            <v>január</v>
          </cell>
          <cell r="I1532">
            <v>21921.05</v>
          </cell>
          <cell r="K1532" t="str">
            <v>630</v>
          </cell>
        </row>
        <row r="1533">
          <cell r="A1533" t="str">
            <v>január</v>
          </cell>
          <cell r="I1533">
            <v>12454.76</v>
          </cell>
          <cell r="K1533" t="str">
            <v>630</v>
          </cell>
        </row>
        <row r="1534">
          <cell r="A1534" t="str">
            <v>január</v>
          </cell>
          <cell r="I1534">
            <v>35.36</v>
          </cell>
          <cell r="K1534" t="str">
            <v>630</v>
          </cell>
        </row>
        <row r="1535">
          <cell r="A1535" t="str">
            <v>január</v>
          </cell>
          <cell r="I1535">
            <v>1096.01</v>
          </cell>
          <cell r="K1535" t="str">
            <v>630</v>
          </cell>
        </row>
        <row r="1536">
          <cell r="A1536" t="str">
            <v>január</v>
          </cell>
          <cell r="I1536">
            <v>29019.68</v>
          </cell>
          <cell r="K1536" t="str">
            <v>630</v>
          </cell>
        </row>
        <row r="1537">
          <cell r="A1537" t="str">
            <v>január</v>
          </cell>
          <cell r="I1537">
            <v>10845.97</v>
          </cell>
          <cell r="K1537" t="str">
            <v>630</v>
          </cell>
        </row>
        <row r="1538">
          <cell r="A1538" t="str">
            <v>január</v>
          </cell>
          <cell r="I1538">
            <v>575.79</v>
          </cell>
          <cell r="K1538" t="str">
            <v>630</v>
          </cell>
        </row>
        <row r="1539">
          <cell r="A1539" t="str">
            <v>január</v>
          </cell>
          <cell r="I1539">
            <v>355</v>
          </cell>
          <cell r="K1539" t="str">
            <v>640</v>
          </cell>
        </row>
        <row r="1540">
          <cell r="A1540" t="str">
            <v>január</v>
          </cell>
          <cell r="I1540">
            <v>6209.5</v>
          </cell>
          <cell r="K1540" t="str">
            <v>640</v>
          </cell>
        </row>
        <row r="1541">
          <cell r="A1541" t="str">
            <v>január</v>
          </cell>
          <cell r="I1541">
            <v>24136.799999999999</v>
          </cell>
          <cell r="K1541" t="str">
            <v>640</v>
          </cell>
        </row>
        <row r="1542">
          <cell r="A1542" t="str">
            <v>január</v>
          </cell>
          <cell r="I1542">
            <v>5169.53</v>
          </cell>
          <cell r="K1542" t="str">
            <v>640</v>
          </cell>
        </row>
        <row r="1543">
          <cell r="A1543" t="str">
            <v>január</v>
          </cell>
          <cell r="I1543">
            <v>201828</v>
          </cell>
          <cell r="K1543" t="str">
            <v>640</v>
          </cell>
        </row>
        <row r="1544">
          <cell r="A1544" t="str">
            <v>január</v>
          </cell>
          <cell r="I1544">
            <v>14023.3</v>
          </cell>
          <cell r="K1544" t="str">
            <v>630</v>
          </cell>
        </row>
        <row r="1545">
          <cell r="A1545" t="str">
            <v>január</v>
          </cell>
          <cell r="I1545">
            <v>154101.6</v>
          </cell>
          <cell r="K1545" t="str">
            <v>710</v>
          </cell>
        </row>
        <row r="1546">
          <cell r="A1546" t="str">
            <v>január</v>
          </cell>
          <cell r="I1546">
            <v>1649.8</v>
          </cell>
          <cell r="K1546" t="str">
            <v>630</v>
          </cell>
        </row>
        <row r="1547">
          <cell r="A1547" t="str">
            <v>január</v>
          </cell>
          <cell r="I1547">
            <v>18129.599999999999</v>
          </cell>
          <cell r="K1547" t="str">
            <v>710</v>
          </cell>
        </row>
        <row r="1548">
          <cell r="A1548" t="str">
            <v>január</v>
          </cell>
          <cell r="I1548">
            <v>6455.93</v>
          </cell>
          <cell r="K1548" t="str">
            <v>610</v>
          </cell>
        </row>
        <row r="1549">
          <cell r="A1549" t="str">
            <v>január</v>
          </cell>
          <cell r="I1549">
            <v>326</v>
          </cell>
          <cell r="K1549" t="str">
            <v>610</v>
          </cell>
        </row>
        <row r="1550">
          <cell r="A1550" t="str">
            <v>január</v>
          </cell>
          <cell r="I1550">
            <v>377.39</v>
          </cell>
          <cell r="K1550" t="str">
            <v>620</v>
          </cell>
        </row>
        <row r="1551">
          <cell r="A1551" t="str">
            <v>január</v>
          </cell>
          <cell r="I1551">
            <v>436.3</v>
          </cell>
          <cell r="K1551" t="str">
            <v>620</v>
          </cell>
        </row>
        <row r="1552">
          <cell r="A1552" t="str">
            <v>január</v>
          </cell>
          <cell r="I1552">
            <v>113.85</v>
          </cell>
          <cell r="K1552" t="str">
            <v>620</v>
          </cell>
        </row>
        <row r="1553">
          <cell r="A1553" t="str">
            <v>január</v>
          </cell>
          <cell r="I1553">
            <v>1138.81</v>
          </cell>
          <cell r="K1553" t="str">
            <v>620</v>
          </cell>
        </row>
        <row r="1554">
          <cell r="A1554" t="str">
            <v>január</v>
          </cell>
          <cell r="I1554">
            <v>66.650000000000006</v>
          </cell>
          <cell r="K1554" t="str">
            <v>620</v>
          </cell>
        </row>
        <row r="1555">
          <cell r="A1555" t="str">
            <v>január</v>
          </cell>
          <cell r="I1555">
            <v>244</v>
          </cell>
          <cell r="K1555" t="str">
            <v>620</v>
          </cell>
        </row>
        <row r="1556">
          <cell r="A1556" t="str">
            <v>január</v>
          </cell>
          <cell r="I1556">
            <v>81.31</v>
          </cell>
          <cell r="K1556" t="str">
            <v>620</v>
          </cell>
        </row>
        <row r="1557">
          <cell r="A1557" t="str">
            <v>január</v>
          </cell>
          <cell r="I1557">
            <v>20.78</v>
          </cell>
          <cell r="K1557" t="str">
            <v>620</v>
          </cell>
        </row>
        <row r="1558">
          <cell r="A1558" t="str">
            <v>január</v>
          </cell>
          <cell r="I1558">
            <v>386.36</v>
          </cell>
          <cell r="K1558" t="str">
            <v>620</v>
          </cell>
        </row>
        <row r="1559">
          <cell r="A1559" t="str">
            <v>január</v>
          </cell>
          <cell r="I1559">
            <v>349.52</v>
          </cell>
          <cell r="K1559" t="str">
            <v>630</v>
          </cell>
        </row>
        <row r="1560">
          <cell r="A1560" t="str">
            <v>január</v>
          </cell>
          <cell r="I1560">
            <v>0.3</v>
          </cell>
          <cell r="K1560" t="str">
            <v>630</v>
          </cell>
        </row>
        <row r="1561">
          <cell r="A1561" t="str">
            <v>január</v>
          </cell>
          <cell r="I1561">
            <v>50.52</v>
          </cell>
          <cell r="K1561" t="str">
            <v>630</v>
          </cell>
        </row>
        <row r="1562">
          <cell r="A1562" t="str">
            <v>január</v>
          </cell>
          <cell r="I1562">
            <v>1202.76</v>
          </cell>
          <cell r="K1562" t="str">
            <v>630</v>
          </cell>
        </row>
        <row r="1563">
          <cell r="A1563" t="str">
            <v>január</v>
          </cell>
          <cell r="I1563">
            <v>29183.4</v>
          </cell>
          <cell r="K1563" t="str">
            <v>610</v>
          </cell>
        </row>
        <row r="1564">
          <cell r="A1564" t="str">
            <v>január</v>
          </cell>
          <cell r="I1564">
            <v>1781.01</v>
          </cell>
          <cell r="K1564" t="str">
            <v>610</v>
          </cell>
        </row>
        <row r="1565">
          <cell r="A1565" t="str">
            <v>január</v>
          </cell>
          <cell r="I1565">
            <v>65020.84</v>
          </cell>
          <cell r="K1565" t="str">
            <v>610</v>
          </cell>
        </row>
        <row r="1566">
          <cell r="A1566" t="str">
            <v>január</v>
          </cell>
          <cell r="I1566">
            <v>6491.14</v>
          </cell>
          <cell r="K1566" t="str">
            <v>620</v>
          </cell>
        </row>
        <row r="1567">
          <cell r="A1567" t="str">
            <v>január</v>
          </cell>
          <cell r="I1567">
            <v>4886.3500000000004</v>
          </cell>
          <cell r="K1567" t="str">
            <v>620</v>
          </cell>
        </row>
        <row r="1568">
          <cell r="A1568" t="str">
            <v>január</v>
          </cell>
          <cell r="I1568">
            <v>1276.76</v>
          </cell>
          <cell r="K1568" t="str">
            <v>620</v>
          </cell>
        </row>
        <row r="1569">
          <cell r="A1569" t="str">
            <v>január</v>
          </cell>
          <cell r="I1569">
            <v>15944.5</v>
          </cell>
          <cell r="K1569" t="str">
            <v>620</v>
          </cell>
        </row>
        <row r="1570">
          <cell r="A1570" t="str">
            <v>január</v>
          </cell>
          <cell r="I1570">
            <v>950.89</v>
          </cell>
          <cell r="K1570" t="str">
            <v>620</v>
          </cell>
        </row>
        <row r="1571">
          <cell r="A1571" t="str">
            <v>január</v>
          </cell>
          <cell r="I1571">
            <v>3050.79</v>
          </cell>
          <cell r="K1571" t="str">
            <v>620</v>
          </cell>
        </row>
        <row r="1572">
          <cell r="A1572" t="str">
            <v>január</v>
          </cell>
          <cell r="I1572">
            <v>846.3</v>
          </cell>
          <cell r="K1572" t="str">
            <v>620</v>
          </cell>
        </row>
        <row r="1573">
          <cell r="A1573" t="str">
            <v>január</v>
          </cell>
          <cell r="I1573">
            <v>277.18</v>
          </cell>
          <cell r="K1573" t="str">
            <v>620</v>
          </cell>
        </row>
        <row r="1574">
          <cell r="A1574" t="str">
            <v>január</v>
          </cell>
          <cell r="I1574">
            <v>5247.19</v>
          </cell>
          <cell r="K1574" t="str">
            <v>620</v>
          </cell>
        </row>
        <row r="1575">
          <cell r="A1575" t="str">
            <v>január</v>
          </cell>
          <cell r="I1575">
            <v>13</v>
          </cell>
          <cell r="K1575" t="str">
            <v>620</v>
          </cell>
        </row>
        <row r="1576">
          <cell r="A1576" t="str">
            <v>január</v>
          </cell>
          <cell r="I1576">
            <v>790.27</v>
          </cell>
          <cell r="K1576" t="str">
            <v>630</v>
          </cell>
        </row>
        <row r="1577">
          <cell r="A1577" t="str">
            <v>január</v>
          </cell>
          <cell r="I1577">
            <v>26125.61</v>
          </cell>
          <cell r="K1577" t="str">
            <v>630</v>
          </cell>
        </row>
        <row r="1578">
          <cell r="A1578" t="str">
            <v>január</v>
          </cell>
          <cell r="I1578">
            <v>72.12</v>
          </cell>
          <cell r="K1578" t="str">
            <v>630</v>
          </cell>
        </row>
        <row r="1579">
          <cell r="A1579" t="str">
            <v>január</v>
          </cell>
          <cell r="I1579">
            <v>2954</v>
          </cell>
          <cell r="K1579" t="str">
            <v>630</v>
          </cell>
        </row>
        <row r="1580">
          <cell r="A1580" t="str">
            <v>január</v>
          </cell>
          <cell r="I1580">
            <v>1590</v>
          </cell>
          <cell r="K1580" t="str">
            <v>630</v>
          </cell>
        </row>
        <row r="1581">
          <cell r="A1581" t="str">
            <v>január</v>
          </cell>
          <cell r="I1581">
            <v>2137.2399999999998</v>
          </cell>
          <cell r="K1581" t="str">
            <v>630</v>
          </cell>
        </row>
        <row r="1582">
          <cell r="A1582" t="str">
            <v>január</v>
          </cell>
          <cell r="I1582">
            <v>335.46</v>
          </cell>
          <cell r="K1582" t="str">
            <v>630</v>
          </cell>
        </row>
        <row r="1583">
          <cell r="A1583" t="str">
            <v>január</v>
          </cell>
          <cell r="I1583">
            <v>88668</v>
          </cell>
          <cell r="K1583" t="str">
            <v>630</v>
          </cell>
        </row>
        <row r="1584">
          <cell r="A1584" t="str">
            <v>január</v>
          </cell>
          <cell r="I1584">
            <v>48682</v>
          </cell>
          <cell r="K1584" t="str">
            <v>630</v>
          </cell>
        </row>
        <row r="1585">
          <cell r="A1585" t="str">
            <v>január</v>
          </cell>
          <cell r="I1585">
            <v>21.3</v>
          </cell>
          <cell r="K1585" t="str">
            <v>630</v>
          </cell>
        </row>
        <row r="1586">
          <cell r="A1586" t="str">
            <v>január</v>
          </cell>
          <cell r="I1586">
            <v>827.13</v>
          </cell>
          <cell r="K1586" t="str">
            <v>630</v>
          </cell>
        </row>
        <row r="1587">
          <cell r="A1587" t="str">
            <v>január</v>
          </cell>
          <cell r="I1587">
            <v>5.49</v>
          </cell>
          <cell r="K1587" t="str">
            <v>630</v>
          </cell>
        </row>
        <row r="1588">
          <cell r="A1588" t="str">
            <v>január</v>
          </cell>
          <cell r="I1588">
            <v>24344.240000000002</v>
          </cell>
          <cell r="K1588" t="str">
            <v>630</v>
          </cell>
        </row>
        <row r="1589">
          <cell r="A1589" t="str">
            <v>január</v>
          </cell>
          <cell r="I1589">
            <v>2.78</v>
          </cell>
          <cell r="K1589" t="str">
            <v>630</v>
          </cell>
        </row>
        <row r="1590">
          <cell r="A1590" t="str">
            <v>január</v>
          </cell>
          <cell r="I1590">
            <v>218.2</v>
          </cell>
          <cell r="K1590" t="str">
            <v>630</v>
          </cell>
        </row>
        <row r="1591">
          <cell r="A1591" t="str">
            <v>január</v>
          </cell>
          <cell r="I1591">
            <v>273.37</v>
          </cell>
          <cell r="K1591" t="str">
            <v>640</v>
          </cell>
        </row>
        <row r="1592">
          <cell r="A1592" t="str">
            <v>január</v>
          </cell>
          <cell r="I1592">
            <v>4951.8599999999997</v>
          </cell>
          <cell r="K1592" t="str">
            <v>610</v>
          </cell>
        </row>
        <row r="1593">
          <cell r="A1593" t="str">
            <v>január</v>
          </cell>
          <cell r="I1593">
            <v>1819.91</v>
          </cell>
          <cell r="K1593" t="str">
            <v>610</v>
          </cell>
        </row>
        <row r="1594">
          <cell r="A1594" t="str">
            <v>január</v>
          </cell>
          <cell r="I1594">
            <v>18.13</v>
          </cell>
          <cell r="K1594" t="str">
            <v>610</v>
          </cell>
        </row>
        <row r="1595">
          <cell r="A1595" t="str">
            <v>január</v>
          </cell>
          <cell r="I1595">
            <v>289</v>
          </cell>
          <cell r="K1595" t="str">
            <v>610</v>
          </cell>
        </row>
        <row r="1596">
          <cell r="A1596" t="str">
            <v>január</v>
          </cell>
          <cell r="I1596">
            <v>401.69</v>
          </cell>
          <cell r="K1596" t="str">
            <v>620</v>
          </cell>
        </row>
        <row r="1597">
          <cell r="A1597" t="str">
            <v>január</v>
          </cell>
          <cell r="I1597">
            <v>234.88</v>
          </cell>
          <cell r="K1597" t="str">
            <v>620</v>
          </cell>
        </row>
        <row r="1598">
          <cell r="A1598" t="str">
            <v>január</v>
          </cell>
          <cell r="I1598">
            <v>99.05</v>
          </cell>
          <cell r="K1598" t="str">
            <v>620</v>
          </cell>
        </row>
        <row r="1599">
          <cell r="A1599" t="str">
            <v>január</v>
          </cell>
          <cell r="I1599">
            <v>991.02</v>
          </cell>
          <cell r="K1599" t="str">
            <v>620</v>
          </cell>
        </row>
        <row r="1600">
          <cell r="A1600" t="str">
            <v>január</v>
          </cell>
          <cell r="I1600">
            <v>56.64</v>
          </cell>
          <cell r="K1600" t="str">
            <v>620</v>
          </cell>
        </row>
        <row r="1601">
          <cell r="A1601" t="str">
            <v>január</v>
          </cell>
          <cell r="I1601">
            <v>212.32</v>
          </cell>
          <cell r="K1601" t="str">
            <v>620</v>
          </cell>
        </row>
        <row r="1602">
          <cell r="A1602" t="str">
            <v>január</v>
          </cell>
          <cell r="I1602">
            <v>70.760000000000005</v>
          </cell>
          <cell r="K1602" t="str">
            <v>620</v>
          </cell>
        </row>
        <row r="1603">
          <cell r="A1603" t="str">
            <v>január</v>
          </cell>
          <cell r="I1603">
            <v>17.670000000000002</v>
          </cell>
          <cell r="K1603" t="str">
            <v>620</v>
          </cell>
        </row>
        <row r="1604">
          <cell r="A1604" t="str">
            <v>január</v>
          </cell>
          <cell r="I1604">
            <v>336.22</v>
          </cell>
          <cell r="K1604" t="str">
            <v>620</v>
          </cell>
        </row>
        <row r="1605">
          <cell r="A1605" t="str">
            <v>január</v>
          </cell>
          <cell r="I1605">
            <v>582.59</v>
          </cell>
          <cell r="K1605" t="str">
            <v>610</v>
          </cell>
        </row>
        <row r="1606">
          <cell r="A1606" t="str">
            <v>január</v>
          </cell>
          <cell r="I1606">
            <v>214.11</v>
          </cell>
          <cell r="K1606" t="str">
            <v>610</v>
          </cell>
        </row>
        <row r="1607">
          <cell r="A1607" t="str">
            <v>január</v>
          </cell>
          <cell r="I1607">
            <v>2.13</v>
          </cell>
          <cell r="K1607" t="str">
            <v>610</v>
          </cell>
        </row>
        <row r="1608">
          <cell r="A1608" t="str">
            <v>január</v>
          </cell>
          <cell r="I1608">
            <v>34</v>
          </cell>
          <cell r="K1608" t="str">
            <v>610</v>
          </cell>
        </row>
        <row r="1609">
          <cell r="A1609" t="str">
            <v>január</v>
          </cell>
          <cell r="I1609">
            <v>47.27</v>
          </cell>
          <cell r="K1609" t="str">
            <v>620</v>
          </cell>
        </row>
        <row r="1610">
          <cell r="A1610" t="str">
            <v>január</v>
          </cell>
          <cell r="I1610">
            <v>27.63</v>
          </cell>
          <cell r="K1610" t="str">
            <v>620</v>
          </cell>
        </row>
        <row r="1611">
          <cell r="A1611" t="str">
            <v>január</v>
          </cell>
          <cell r="I1611">
            <v>11.66</v>
          </cell>
          <cell r="K1611" t="str">
            <v>620</v>
          </cell>
        </row>
        <row r="1612">
          <cell r="A1612" t="str">
            <v>január</v>
          </cell>
          <cell r="I1612">
            <v>116.6</v>
          </cell>
          <cell r="K1612" t="str">
            <v>620</v>
          </cell>
        </row>
        <row r="1613">
          <cell r="A1613" t="str">
            <v>január</v>
          </cell>
          <cell r="I1613">
            <v>6.68</v>
          </cell>
          <cell r="K1613" t="str">
            <v>620</v>
          </cell>
        </row>
        <row r="1614">
          <cell r="A1614" t="str">
            <v>január</v>
          </cell>
          <cell r="I1614">
            <v>24.98</v>
          </cell>
          <cell r="K1614" t="str">
            <v>620</v>
          </cell>
        </row>
        <row r="1615">
          <cell r="A1615" t="str">
            <v>január</v>
          </cell>
          <cell r="I1615">
            <v>8.32</v>
          </cell>
          <cell r="K1615" t="str">
            <v>620</v>
          </cell>
        </row>
        <row r="1616">
          <cell r="A1616" t="str">
            <v>január</v>
          </cell>
          <cell r="I1616">
            <v>2.09</v>
          </cell>
          <cell r="K1616" t="str">
            <v>620</v>
          </cell>
        </row>
        <row r="1617">
          <cell r="A1617" t="str">
            <v>január</v>
          </cell>
          <cell r="I1617">
            <v>39.56</v>
          </cell>
          <cell r="K1617" t="str">
            <v>620</v>
          </cell>
        </row>
        <row r="1618">
          <cell r="A1618" t="str">
            <v>január</v>
          </cell>
          <cell r="I1618">
            <v>21987.13</v>
          </cell>
          <cell r="K1618" t="str">
            <v>610</v>
          </cell>
        </row>
        <row r="1619">
          <cell r="A1619" t="str">
            <v>január</v>
          </cell>
          <cell r="I1619">
            <v>4376.55</v>
          </cell>
          <cell r="K1619" t="str">
            <v>610</v>
          </cell>
        </row>
        <row r="1620">
          <cell r="A1620" t="str">
            <v>január</v>
          </cell>
          <cell r="I1620">
            <v>251.93</v>
          </cell>
          <cell r="K1620" t="str">
            <v>610</v>
          </cell>
        </row>
        <row r="1621">
          <cell r="A1621" t="str">
            <v>január</v>
          </cell>
          <cell r="I1621">
            <v>72271.460000000006</v>
          </cell>
          <cell r="K1621" t="str">
            <v>610</v>
          </cell>
        </row>
        <row r="1622">
          <cell r="A1622" t="str">
            <v>január</v>
          </cell>
          <cell r="I1622">
            <v>6580.73</v>
          </cell>
          <cell r="K1622" t="str">
            <v>620</v>
          </cell>
        </row>
        <row r="1623">
          <cell r="A1623" t="str">
            <v>január</v>
          </cell>
          <cell r="I1623">
            <v>4475.3999999999996</v>
          </cell>
          <cell r="K1623" t="str">
            <v>620</v>
          </cell>
        </row>
        <row r="1624">
          <cell r="A1624" t="str">
            <v>január</v>
          </cell>
          <cell r="I1624">
            <v>1508.33</v>
          </cell>
          <cell r="K1624" t="str">
            <v>620</v>
          </cell>
        </row>
        <row r="1625">
          <cell r="A1625" t="str">
            <v>január</v>
          </cell>
          <cell r="I1625">
            <v>16350.31</v>
          </cell>
          <cell r="K1625" t="str">
            <v>620</v>
          </cell>
        </row>
        <row r="1626">
          <cell r="A1626" t="str">
            <v>január</v>
          </cell>
          <cell r="I1626">
            <v>963.85</v>
          </cell>
          <cell r="K1626" t="str">
            <v>620</v>
          </cell>
        </row>
        <row r="1627">
          <cell r="A1627" t="str">
            <v>január</v>
          </cell>
          <cell r="I1627">
            <v>3222.27</v>
          </cell>
          <cell r="K1627" t="str">
            <v>620</v>
          </cell>
        </row>
        <row r="1628">
          <cell r="A1628" t="str">
            <v>január</v>
          </cell>
          <cell r="I1628">
            <v>1036.6199999999999</v>
          </cell>
          <cell r="K1628" t="str">
            <v>620</v>
          </cell>
        </row>
        <row r="1629">
          <cell r="A1629" t="str">
            <v>január</v>
          </cell>
          <cell r="I1629">
            <v>300.38</v>
          </cell>
          <cell r="K1629" t="str">
            <v>620</v>
          </cell>
        </row>
        <row r="1630">
          <cell r="A1630" t="str">
            <v>január</v>
          </cell>
          <cell r="I1630">
            <v>5548.94</v>
          </cell>
          <cell r="K1630" t="str">
            <v>620</v>
          </cell>
        </row>
        <row r="1631">
          <cell r="A1631" t="str">
            <v>január</v>
          </cell>
          <cell r="I1631">
            <v>367.49</v>
          </cell>
          <cell r="K1631" t="str">
            <v>620</v>
          </cell>
        </row>
        <row r="1632">
          <cell r="A1632" t="str">
            <v>január</v>
          </cell>
          <cell r="I1632">
            <v>473.18</v>
          </cell>
          <cell r="K1632" t="str">
            <v>630</v>
          </cell>
        </row>
        <row r="1633">
          <cell r="A1633" t="str">
            <v>január</v>
          </cell>
          <cell r="I1633">
            <v>59.06</v>
          </cell>
          <cell r="K1633" t="str">
            <v>630</v>
          </cell>
        </row>
        <row r="1634">
          <cell r="A1634" t="str">
            <v>január</v>
          </cell>
          <cell r="I1634">
            <v>2998.92</v>
          </cell>
          <cell r="K1634" t="str">
            <v>630</v>
          </cell>
        </row>
        <row r="1635">
          <cell r="A1635" t="str">
            <v>január</v>
          </cell>
          <cell r="I1635">
            <v>290.13</v>
          </cell>
          <cell r="K1635" t="str">
            <v>630</v>
          </cell>
        </row>
        <row r="1636">
          <cell r="A1636" t="str">
            <v>január</v>
          </cell>
          <cell r="I1636">
            <v>289.58</v>
          </cell>
          <cell r="K1636" t="str">
            <v>630</v>
          </cell>
        </row>
        <row r="1637">
          <cell r="A1637" t="str">
            <v>január</v>
          </cell>
          <cell r="I1637">
            <v>216.32</v>
          </cell>
          <cell r="K1637" t="str">
            <v>630</v>
          </cell>
        </row>
        <row r="1638">
          <cell r="A1638" t="str">
            <v>január</v>
          </cell>
          <cell r="I1638">
            <v>31.29</v>
          </cell>
          <cell r="K1638" t="str">
            <v>630</v>
          </cell>
        </row>
        <row r="1639">
          <cell r="A1639" t="str">
            <v>január</v>
          </cell>
          <cell r="I1639">
            <v>1399</v>
          </cell>
          <cell r="K1639" t="str">
            <v>630</v>
          </cell>
        </row>
        <row r="1640">
          <cell r="A1640" t="str">
            <v>január</v>
          </cell>
          <cell r="I1640">
            <v>56.79</v>
          </cell>
          <cell r="K1640" t="str">
            <v>630</v>
          </cell>
        </row>
        <row r="1641">
          <cell r="A1641" t="str">
            <v>január</v>
          </cell>
          <cell r="I1641">
            <v>6948</v>
          </cell>
          <cell r="K1641" t="str">
            <v>630</v>
          </cell>
        </row>
        <row r="1642">
          <cell r="A1642" t="str">
            <v>január</v>
          </cell>
          <cell r="I1642">
            <v>4.92</v>
          </cell>
          <cell r="K1642" t="str">
            <v>630</v>
          </cell>
        </row>
        <row r="1643">
          <cell r="A1643" t="str">
            <v>január</v>
          </cell>
          <cell r="I1643">
            <v>98353.72</v>
          </cell>
          <cell r="K1643" t="str">
            <v>630</v>
          </cell>
        </row>
        <row r="1644">
          <cell r="A1644" t="str">
            <v>január</v>
          </cell>
          <cell r="I1644">
            <v>461.94</v>
          </cell>
          <cell r="K1644" t="str">
            <v>630</v>
          </cell>
        </row>
        <row r="1645">
          <cell r="A1645" t="str">
            <v>január</v>
          </cell>
          <cell r="I1645">
            <v>287</v>
          </cell>
          <cell r="K1645" t="str">
            <v>630</v>
          </cell>
        </row>
        <row r="1646">
          <cell r="A1646" t="str">
            <v>január</v>
          </cell>
          <cell r="I1646">
            <v>498.12</v>
          </cell>
          <cell r="K1646" t="str">
            <v>630</v>
          </cell>
        </row>
        <row r="1647">
          <cell r="A1647" t="str">
            <v>január</v>
          </cell>
          <cell r="I1647">
            <v>1096.33</v>
          </cell>
          <cell r="K1647" t="str">
            <v>630</v>
          </cell>
        </row>
        <row r="1648">
          <cell r="A1648" t="str">
            <v>január</v>
          </cell>
          <cell r="I1648">
            <v>3300.5</v>
          </cell>
          <cell r="K1648" t="str">
            <v>630</v>
          </cell>
        </row>
        <row r="1649">
          <cell r="A1649" t="str">
            <v>január</v>
          </cell>
          <cell r="I1649">
            <v>1543</v>
          </cell>
          <cell r="K1649" t="str">
            <v>630</v>
          </cell>
        </row>
        <row r="1650">
          <cell r="A1650" t="str">
            <v>január</v>
          </cell>
          <cell r="I1650">
            <v>912.58</v>
          </cell>
          <cell r="K1650" t="str">
            <v>630</v>
          </cell>
        </row>
        <row r="1651">
          <cell r="A1651" t="str">
            <v>január</v>
          </cell>
          <cell r="I1651">
            <v>7500</v>
          </cell>
          <cell r="K1651" t="str">
            <v>630</v>
          </cell>
        </row>
        <row r="1652">
          <cell r="A1652" t="str">
            <v>január</v>
          </cell>
          <cell r="I1652">
            <v>84.71</v>
          </cell>
          <cell r="K1652" t="str">
            <v>630</v>
          </cell>
        </row>
        <row r="1653">
          <cell r="A1653" t="str">
            <v>január</v>
          </cell>
          <cell r="I1653">
            <v>532.14</v>
          </cell>
          <cell r="K1653" t="str">
            <v>630</v>
          </cell>
        </row>
        <row r="1654">
          <cell r="A1654" t="str">
            <v>január</v>
          </cell>
          <cell r="I1654">
            <v>817.61</v>
          </cell>
          <cell r="K1654" t="str">
            <v>630</v>
          </cell>
        </row>
        <row r="1655">
          <cell r="A1655" t="str">
            <v>január</v>
          </cell>
          <cell r="I1655">
            <v>4.66</v>
          </cell>
          <cell r="K1655" t="str">
            <v>630</v>
          </cell>
        </row>
        <row r="1656">
          <cell r="A1656" t="str">
            <v>január</v>
          </cell>
          <cell r="I1656">
            <v>21202.5</v>
          </cell>
          <cell r="K1656" t="str">
            <v>630</v>
          </cell>
        </row>
        <row r="1657">
          <cell r="A1657" t="str">
            <v>január</v>
          </cell>
          <cell r="I1657">
            <v>97548.68</v>
          </cell>
          <cell r="K1657" t="str">
            <v>630</v>
          </cell>
        </row>
        <row r="1658">
          <cell r="A1658" t="str">
            <v>január</v>
          </cell>
          <cell r="I1658">
            <v>8670.82</v>
          </cell>
          <cell r="K1658" t="str">
            <v>630</v>
          </cell>
        </row>
        <row r="1659">
          <cell r="A1659" t="str">
            <v>január</v>
          </cell>
          <cell r="I1659">
            <v>15.36</v>
          </cell>
          <cell r="K1659" t="str">
            <v>640</v>
          </cell>
        </row>
        <row r="1660">
          <cell r="A1660" t="str">
            <v>január</v>
          </cell>
          <cell r="I1660">
            <v>1385</v>
          </cell>
          <cell r="K1660" t="str">
            <v>640</v>
          </cell>
        </row>
        <row r="1661">
          <cell r="A1661" t="str">
            <v>január</v>
          </cell>
          <cell r="I1661">
            <v>4700</v>
          </cell>
          <cell r="K1661" t="str">
            <v>640</v>
          </cell>
        </row>
        <row r="1662">
          <cell r="A1662" t="str">
            <v>január</v>
          </cell>
          <cell r="I1662">
            <v>235.41</v>
          </cell>
          <cell r="K1662" t="str">
            <v>640</v>
          </cell>
        </row>
        <row r="1663">
          <cell r="A1663" t="str">
            <v>január</v>
          </cell>
          <cell r="I1663">
            <v>150</v>
          </cell>
          <cell r="K1663" t="str">
            <v>640</v>
          </cell>
        </row>
        <row r="1664">
          <cell r="A1664" t="str">
            <v>január</v>
          </cell>
          <cell r="I1664">
            <v>26195.39</v>
          </cell>
          <cell r="K1664" t="str">
            <v>610</v>
          </cell>
        </row>
        <row r="1665">
          <cell r="A1665" t="str">
            <v>január</v>
          </cell>
          <cell r="I1665">
            <v>5084.42</v>
          </cell>
          <cell r="K1665" t="str">
            <v>610</v>
          </cell>
        </row>
        <row r="1666">
          <cell r="A1666" t="str">
            <v>január</v>
          </cell>
          <cell r="I1666">
            <v>779.3</v>
          </cell>
          <cell r="K1666" t="str">
            <v>610</v>
          </cell>
        </row>
        <row r="1667">
          <cell r="A1667" t="str">
            <v>január</v>
          </cell>
          <cell r="I1667">
            <v>23587.26</v>
          </cell>
          <cell r="K1667" t="str">
            <v>610</v>
          </cell>
        </row>
        <row r="1668">
          <cell r="A1668" t="str">
            <v>január</v>
          </cell>
          <cell r="I1668">
            <v>3768.22</v>
          </cell>
          <cell r="K1668" t="str">
            <v>620</v>
          </cell>
        </row>
        <row r="1669">
          <cell r="A1669" t="str">
            <v>január</v>
          </cell>
          <cell r="I1669">
            <v>2227.6799999999998</v>
          </cell>
          <cell r="K1669" t="str">
            <v>620</v>
          </cell>
        </row>
        <row r="1670">
          <cell r="A1670" t="str">
            <v>január</v>
          </cell>
          <cell r="I1670">
            <v>813.52</v>
          </cell>
          <cell r="K1670" t="str">
            <v>620</v>
          </cell>
        </row>
        <row r="1671">
          <cell r="A1671" t="str">
            <v>január</v>
          </cell>
          <cell r="I1671">
            <v>9157.18</v>
          </cell>
          <cell r="K1671" t="str">
            <v>620</v>
          </cell>
        </row>
        <row r="1672">
          <cell r="A1672" t="str">
            <v>január</v>
          </cell>
          <cell r="I1672">
            <v>531.4</v>
          </cell>
          <cell r="K1672" t="str">
            <v>620</v>
          </cell>
        </row>
        <row r="1673">
          <cell r="A1673" t="str">
            <v>január</v>
          </cell>
          <cell r="I1673">
            <v>1648.58</v>
          </cell>
          <cell r="K1673" t="str">
            <v>620</v>
          </cell>
        </row>
        <row r="1674">
          <cell r="A1674" t="str">
            <v>január</v>
          </cell>
          <cell r="I1674">
            <v>516.96</v>
          </cell>
          <cell r="K1674" t="str">
            <v>620</v>
          </cell>
        </row>
        <row r="1675">
          <cell r="A1675" t="str">
            <v>január</v>
          </cell>
          <cell r="I1675">
            <v>165.13</v>
          </cell>
          <cell r="K1675" t="str">
            <v>620</v>
          </cell>
        </row>
        <row r="1676">
          <cell r="A1676" t="str">
            <v>január</v>
          </cell>
          <cell r="I1676">
            <v>3106.23</v>
          </cell>
          <cell r="K1676" t="str">
            <v>620</v>
          </cell>
        </row>
        <row r="1677">
          <cell r="A1677" t="str">
            <v>január</v>
          </cell>
          <cell r="I1677">
            <v>388.8</v>
          </cell>
          <cell r="K1677" t="str">
            <v>620</v>
          </cell>
        </row>
        <row r="1678">
          <cell r="A1678" t="str">
            <v>január</v>
          </cell>
          <cell r="I1678">
            <v>2219.27</v>
          </cell>
          <cell r="K1678" t="str">
            <v>630</v>
          </cell>
        </row>
        <row r="1679">
          <cell r="A1679" t="str">
            <v>január</v>
          </cell>
          <cell r="I1679">
            <v>7193.16</v>
          </cell>
          <cell r="K1679" t="str">
            <v>630</v>
          </cell>
        </row>
        <row r="1680">
          <cell r="A1680" t="str">
            <v>január</v>
          </cell>
          <cell r="I1680">
            <v>150000</v>
          </cell>
          <cell r="K1680" t="str">
            <v>630</v>
          </cell>
        </row>
        <row r="1681">
          <cell r="A1681" t="str">
            <v>január</v>
          </cell>
          <cell r="I1681">
            <v>787</v>
          </cell>
          <cell r="K1681" t="str">
            <v>630</v>
          </cell>
        </row>
        <row r="1682">
          <cell r="A1682" t="str">
            <v>január</v>
          </cell>
          <cell r="I1682">
            <v>532.32000000000005</v>
          </cell>
          <cell r="K1682" t="str">
            <v>630</v>
          </cell>
        </row>
        <row r="1683">
          <cell r="A1683" t="str">
            <v>január</v>
          </cell>
          <cell r="I1683">
            <v>2949.46</v>
          </cell>
          <cell r="K1683" t="str">
            <v>630</v>
          </cell>
        </row>
        <row r="1684">
          <cell r="A1684" t="str">
            <v>január</v>
          </cell>
          <cell r="I1684">
            <v>13270.6</v>
          </cell>
          <cell r="K1684" t="str">
            <v>630</v>
          </cell>
        </row>
        <row r="1685">
          <cell r="A1685" t="str">
            <v>január</v>
          </cell>
          <cell r="I1685">
            <v>13503.36</v>
          </cell>
          <cell r="K1685" t="str">
            <v>630</v>
          </cell>
        </row>
        <row r="1686">
          <cell r="A1686" t="str">
            <v>január</v>
          </cell>
          <cell r="I1686">
            <v>1839</v>
          </cell>
          <cell r="K1686" t="str">
            <v>630</v>
          </cell>
        </row>
        <row r="1687">
          <cell r="A1687" t="str">
            <v>január</v>
          </cell>
          <cell r="I1687">
            <v>834.89</v>
          </cell>
          <cell r="K1687" t="str">
            <v>630</v>
          </cell>
        </row>
        <row r="1688">
          <cell r="A1688" t="str">
            <v>január</v>
          </cell>
          <cell r="I1688">
            <v>15779.56</v>
          </cell>
          <cell r="K1688" t="str">
            <v>630</v>
          </cell>
        </row>
        <row r="1689">
          <cell r="A1689" t="str">
            <v>január</v>
          </cell>
          <cell r="I1689">
            <v>525.17999999999995</v>
          </cell>
          <cell r="K1689" t="str">
            <v>630</v>
          </cell>
        </row>
        <row r="1690">
          <cell r="A1690" t="str">
            <v>január</v>
          </cell>
          <cell r="I1690">
            <v>181.86</v>
          </cell>
          <cell r="K1690" t="str">
            <v>630</v>
          </cell>
        </row>
        <row r="1691">
          <cell r="A1691" t="str">
            <v>január</v>
          </cell>
          <cell r="I1691">
            <v>1635.2</v>
          </cell>
          <cell r="K1691" t="str">
            <v>630</v>
          </cell>
        </row>
        <row r="1692">
          <cell r="A1692" t="str">
            <v>január</v>
          </cell>
          <cell r="I1692">
            <v>1365.43</v>
          </cell>
          <cell r="K1692" t="str">
            <v>630</v>
          </cell>
        </row>
        <row r="1693">
          <cell r="A1693" t="str">
            <v>január</v>
          </cell>
          <cell r="I1693">
            <v>1176.28</v>
          </cell>
          <cell r="K1693" t="str">
            <v>630</v>
          </cell>
        </row>
        <row r="1694">
          <cell r="A1694" t="str">
            <v>január</v>
          </cell>
          <cell r="I1694">
            <v>1705.81</v>
          </cell>
          <cell r="K1694" t="str">
            <v>630</v>
          </cell>
        </row>
        <row r="1695">
          <cell r="A1695" t="str">
            <v>január</v>
          </cell>
          <cell r="I1695">
            <v>629.97</v>
          </cell>
          <cell r="K1695" t="str">
            <v>630</v>
          </cell>
        </row>
        <row r="1696">
          <cell r="A1696" t="str">
            <v>január</v>
          </cell>
          <cell r="I1696">
            <v>78.61</v>
          </cell>
          <cell r="K1696" t="str">
            <v>630</v>
          </cell>
        </row>
        <row r="1697">
          <cell r="A1697" t="str">
            <v>január</v>
          </cell>
          <cell r="I1697">
            <v>200</v>
          </cell>
          <cell r="K1697" t="str">
            <v>630</v>
          </cell>
        </row>
        <row r="1698">
          <cell r="A1698" t="str">
            <v>január</v>
          </cell>
          <cell r="I1698">
            <v>203.4</v>
          </cell>
          <cell r="K1698" t="str">
            <v>630</v>
          </cell>
        </row>
        <row r="1699">
          <cell r="A1699" t="str">
            <v>január</v>
          </cell>
          <cell r="I1699">
            <v>450</v>
          </cell>
          <cell r="K1699" t="str">
            <v>630</v>
          </cell>
        </row>
        <row r="1700">
          <cell r="A1700" t="str">
            <v>január</v>
          </cell>
          <cell r="I1700">
            <v>248.4</v>
          </cell>
          <cell r="K1700" t="str">
            <v>630</v>
          </cell>
        </row>
        <row r="1701">
          <cell r="A1701" t="str">
            <v>január</v>
          </cell>
          <cell r="I1701">
            <v>637.79999999999995</v>
          </cell>
          <cell r="K1701" t="str">
            <v>630</v>
          </cell>
        </row>
        <row r="1702">
          <cell r="A1702" t="str">
            <v>január</v>
          </cell>
          <cell r="I1702">
            <v>4714.2</v>
          </cell>
          <cell r="K1702" t="str">
            <v>630</v>
          </cell>
        </row>
        <row r="1703">
          <cell r="A1703" t="str">
            <v>január</v>
          </cell>
          <cell r="I1703">
            <v>11277.59</v>
          </cell>
          <cell r="K1703" t="str">
            <v>630</v>
          </cell>
        </row>
        <row r="1704">
          <cell r="A1704" t="str">
            <v>január</v>
          </cell>
          <cell r="I1704">
            <v>834.23</v>
          </cell>
          <cell r="K1704" t="str">
            <v>630</v>
          </cell>
        </row>
        <row r="1705">
          <cell r="A1705" t="str">
            <v>január</v>
          </cell>
          <cell r="I1705">
            <v>50</v>
          </cell>
          <cell r="K1705" t="str">
            <v>630</v>
          </cell>
        </row>
        <row r="1706">
          <cell r="A1706" t="str">
            <v>január</v>
          </cell>
          <cell r="I1706">
            <v>11008.21</v>
          </cell>
          <cell r="K1706" t="str">
            <v>630</v>
          </cell>
        </row>
        <row r="1707">
          <cell r="A1707" t="str">
            <v>január</v>
          </cell>
          <cell r="I1707">
            <v>60</v>
          </cell>
          <cell r="K1707" t="str">
            <v>630</v>
          </cell>
        </row>
        <row r="1708">
          <cell r="A1708" t="str">
            <v>január</v>
          </cell>
          <cell r="I1708">
            <v>888.24</v>
          </cell>
          <cell r="K1708" t="str">
            <v>630</v>
          </cell>
        </row>
        <row r="1709">
          <cell r="A1709" t="str">
            <v>január</v>
          </cell>
          <cell r="I1709">
            <v>10328.56</v>
          </cell>
          <cell r="K1709" t="str">
            <v>630</v>
          </cell>
        </row>
        <row r="1710">
          <cell r="A1710" t="str">
            <v>január</v>
          </cell>
          <cell r="I1710">
            <v>12450.55</v>
          </cell>
          <cell r="K1710" t="str">
            <v>630</v>
          </cell>
        </row>
        <row r="1711">
          <cell r="A1711" t="str">
            <v>január</v>
          </cell>
          <cell r="I1711">
            <v>186.4</v>
          </cell>
          <cell r="K1711" t="str">
            <v>630</v>
          </cell>
        </row>
        <row r="1712">
          <cell r="A1712" t="str">
            <v>január</v>
          </cell>
          <cell r="I1712">
            <v>186</v>
          </cell>
          <cell r="K1712" t="str">
            <v>630</v>
          </cell>
        </row>
        <row r="1713">
          <cell r="A1713" t="str">
            <v>január</v>
          </cell>
          <cell r="I1713">
            <v>335</v>
          </cell>
          <cell r="K1713" t="str">
            <v>630</v>
          </cell>
        </row>
        <row r="1714">
          <cell r="A1714" t="str">
            <v>január</v>
          </cell>
          <cell r="I1714">
            <v>3817.9</v>
          </cell>
          <cell r="K1714" t="str">
            <v>630</v>
          </cell>
        </row>
        <row r="1715">
          <cell r="A1715" t="str">
            <v>január</v>
          </cell>
          <cell r="I1715">
            <v>2285.9499999999998</v>
          </cell>
          <cell r="K1715" t="str">
            <v>630</v>
          </cell>
        </row>
        <row r="1716">
          <cell r="A1716" t="str">
            <v>január</v>
          </cell>
          <cell r="I1716">
            <v>1032.22</v>
          </cell>
          <cell r="K1716" t="str">
            <v>630</v>
          </cell>
        </row>
        <row r="1717">
          <cell r="A1717" t="str">
            <v>január</v>
          </cell>
          <cell r="I1717">
            <v>2450</v>
          </cell>
          <cell r="K1717" t="str">
            <v>630</v>
          </cell>
        </row>
        <row r="1718">
          <cell r="A1718" t="str">
            <v>január</v>
          </cell>
          <cell r="I1718">
            <v>470</v>
          </cell>
          <cell r="K1718" t="str">
            <v>630</v>
          </cell>
        </row>
        <row r="1719">
          <cell r="A1719" t="str">
            <v>január</v>
          </cell>
          <cell r="I1719">
            <v>9.4600000000000009</v>
          </cell>
          <cell r="K1719" t="str">
            <v>630</v>
          </cell>
        </row>
        <row r="1720">
          <cell r="A1720" t="str">
            <v>január</v>
          </cell>
          <cell r="I1720">
            <v>215.93</v>
          </cell>
          <cell r="K1720" t="str">
            <v>630</v>
          </cell>
        </row>
        <row r="1721">
          <cell r="A1721" t="str">
            <v>január</v>
          </cell>
          <cell r="I1721">
            <v>10417.85</v>
          </cell>
          <cell r="K1721" t="str">
            <v>630</v>
          </cell>
        </row>
        <row r="1722">
          <cell r="A1722" t="str">
            <v>január</v>
          </cell>
          <cell r="I1722">
            <v>25.63</v>
          </cell>
          <cell r="K1722" t="str">
            <v>630</v>
          </cell>
        </row>
        <row r="1723">
          <cell r="A1723" t="str">
            <v>január</v>
          </cell>
          <cell r="I1723">
            <v>28.44</v>
          </cell>
          <cell r="K1723" t="str">
            <v>630</v>
          </cell>
        </row>
        <row r="1724">
          <cell r="A1724" t="str">
            <v>január</v>
          </cell>
          <cell r="I1724">
            <v>31.5</v>
          </cell>
          <cell r="K1724" t="str">
            <v>630</v>
          </cell>
        </row>
        <row r="1725">
          <cell r="A1725" t="str">
            <v>január</v>
          </cell>
          <cell r="I1725">
            <v>138.27000000000001</v>
          </cell>
          <cell r="K1725" t="str">
            <v>630</v>
          </cell>
        </row>
        <row r="1726">
          <cell r="A1726" t="str">
            <v>január</v>
          </cell>
          <cell r="I1726">
            <v>170386.66</v>
          </cell>
          <cell r="K1726" t="str">
            <v>630</v>
          </cell>
        </row>
        <row r="1727">
          <cell r="A1727" t="str">
            <v>január</v>
          </cell>
          <cell r="I1727">
            <v>50</v>
          </cell>
          <cell r="K1727" t="str">
            <v>640</v>
          </cell>
        </row>
        <row r="1728">
          <cell r="A1728" t="str">
            <v>január</v>
          </cell>
          <cell r="I1728">
            <v>164.35</v>
          </cell>
          <cell r="K1728" t="str">
            <v>640</v>
          </cell>
        </row>
        <row r="1729">
          <cell r="A1729" t="str">
            <v>január</v>
          </cell>
          <cell r="I1729">
            <v>363.78</v>
          </cell>
          <cell r="K1729" t="str">
            <v>640</v>
          </cell>
        </row>
        <row r="1730">
          <cell r="A1730" t="str">
            <v>január</v>
          </cell>
          <cell r="I1730">
            <v>84790</v>
          </cell>
          <cell r="K1730" t="str">
            <v>640</v>
          </cell>
        </row>
        <row r="1731">
          <cell r="A1731" t="str">
            <v>január</v>
          </cell>
          <cell r="I1731">
            <v>375.7</v>
          </cell>
          <cell r="K1731" t="str">
            <v>640</v>
          </cell>
        </row>
        <row r="1732">
          <cell r="A1732" t="str">
            <v>január</v>
          </cell>
          <cell r="I1732">
            <v>935</v>
          </cell>
          <cell r="K1732" t="str">
            <v>650</v>
          </cell>
        </row>
        <row r="1733">
          <cell r="A1733" t="str">
            <v>január</v>
          </cell>
          <cell r="I1733">
            <v>8494</v>
          </cell>
          <cell r="K1733" t="str">
            <v>710</v>
          </cell>
        </row>
        <row r="1734">
          <cell r="A1734" t="str">
            <v>január</v>
          </cell>
          <cell r="I1734">
            <v>13439.8</v>
          </cell>
          <cell r="K1734" t="str">
            <v>710</v>
          </cell>
        </row>
        <row r="1735">
          <cell r="A1735" t="str">
            <v>január</v>
          </cell>
          <cell r="I1735">
            <v>0</v>
          </cell>
          <cell r="K1735" t="str">
            <v>710</v>
          </cell>
        </row>
        <row r="1736">
          <cell r="A1736" t="str">
            <v>január</v>
          </cell>
          <cell r="I1736">
            <v>6192</v>
          </cell>
          <cell r="K1736" t="str">
            <v>710</v>
          </cell>
        </row>
        <row r="1737">
          <cell r="A1737" t="str">
            <v>január</v>
          </cell>
          <cell r="I1737">
            <v>36360</v>
          </cell>
          <cell r="K1737" t="str">
            <v>710</v>
          </cell>
        </row>
        <row r="1738">
          <cell r="A1738" t="str">
            <v>január</v>
          </cell>
          <cell r="I1738">
            <v>739.5</v>
          </cell>
          <cell r="K1738" t="str">
            <v>610</v>
          </cell>
        </row>
        <row r="1739">
          <cell r="A1739" t="str">
            <v>január</v>
          </cell>
          <cell r="I1739">
            <v>3000</v>
          </cell>
          <cell r="K1739" t="str">
            <v>610</v>
          </cell>
        </row>
        <row r="1740">
          <cell r="A1740" t="str">
            <v>január</v>
          </cell>
          <cell r="I1740">
            <v>224.4</v>
          </cell>
          <cell r="K1740" t="str">
            <v>620</v>
          </cell>
        </row>
        <row r="1741">
          <cell r="A1741" t="str">
            <v>január</v>
          </cell>
          <cell r="I1741">
            <v>150.88</v>
          </cell>
          <cell r="K1741" t="str">
            <v>620</v>
          </cell>
        </row>
        <row r="1742">
          <cell r="A1742" t="str">
            <v>január</v>
          </cell>
          <cell r="I1742">
            <v>52.39</v>
          </cell>
          <cell r="K1742" t="str">
            <v>620</v>
          </cell>
        </row>
        <row r="1743">
          <cell r="A1743" t="str">
            <v>január</v>
          </cell>
          <cell r="I1743">
            <v>523.59</v>
          </cell>
          <cell r="K1743" t="str">
            <v>620</v>
          </cell>
        </row>
        <row r="1744">
          <cell r="A1744" t="str">
            <v>január</v>
          </cell>
          <cell r="I1744">
            <v>29.96</v>
          </cell>
          <cell r="K1744" t="str">
            <v>620</v>
          </cell>
        </row>
        <row r="1745">
          <cell r="A1745" t="str">
            <v>január</v>
          </cell>
          <cell r="I1745">
            <v>112.24</v>
          </cell>
          <cell r="K1745" t="str">
            <v>620</v>
          </cell>
        </row>
        <row r="1746">
          <cell r="A1746" t="str">
            <v>január</v>
          </cell>
          <cell r="I1746">
            <v>37.44</v>
          </cell>
          <cell r="K1746" t="str">
            <v>620</v>
          </cell>
        </row>
        <row r="1747">
          <cell r="A1747" t="str">
            <v>január</v>
          </cell>
          <cell r="I1747">
            <v>9.39</v>
          </cell>
          <cell r="K1747" t="str">
            <v>620</v>
          </cell>
        </row>
        <row r="1748">
          <cell r="A1748" t="str">
            <v>január</v>
          </cell>
          <cell r="I1748">
            <v>177.68</v>
          </cell>
          <cell r="K1748" t="str">
            <v>620</v>
          </cell>
        </row>
        <row r="1749">
          <cell r="A1749" t="str">
            <v>január</v>
          </cell>
          <cell r="I1749">
            <v>7.8</v>
          </cell>
          <cell r="K1749" t="str">
            <v>630</v>
          </cell>
        </row>
        <row r="1750">
          <cell r="A1750" t="str">
            <v>január</v>
          </cell>
          <cell r="I1750">
            <v>59.84</v>
          </cell>
          <cell r="K1750" t="str">
            <v>630</v>
          </cell>
        </row>
        <row r="1751">
          <cell r="A1751" t="str">
            <v>január</v>
          </cell>
          <cell r="I1751">
            <v>1886.4</v>
          </cell>
          <cell r="K1751" t="str">
            <v>630</v>
          </cell>
        </row>
        <row r="1752">
          <cell r="A1752" t="str">
            <v>január</v>
          </cell>
          <cell r="I1752">
            <v>135</v>
          </cell>
          <cell r="K1752" t="str">
            <v>630</v>
          </cell>
        </row>
        <row r="1753">
          <cell r="A1753" t="str">
            <v>január</v>
          </cell>
          <cell r="I1753">
            <v>3645.75</v>
          </cell>
          <cell r="K1753" t="str">
            <v>630</v>
          </cell>
        </row>
        <row r="1754">
          <cell r="A1754" t="str">
            <v>január</v>
          </cell>
          <cell r="I1754">
            <v>1.07</v>
          </cell>
          <cell r="K1754" t="str">
            <v>630</v>
          </cell>
        </row>
        <row r="1755">
          <cell r="A1755" t="str">
            <v>január</v>
          </cell>
          <cell r="I1755">
            <v>31.5</v>
          </cell>
          <cell r="K1755" t="str">
            <v>630</v>
          </cell>
        </row>
        <row r="1756">
          <cell r="A1756" t="str">
            <v>január</v>
          </cell>
          <cell r="I1756">
            <v>0.24</v>
          </cell>
          <cell r="K1756" t="str">
            <v>630</v>
          </cell>
        </row>
        <row r="1757">
          <cell r="A1757" t="str">
            <v>január</v>
          </cell>
          <cell r="I1757">
            <v>2100</v>
          </cell>
          <cell r="K1757" t="str">
            <v>630</v>
          </cell>
        </row>
        <row r="1758">
          <cell r="A1758" t="str">
            <v>január</v>
          </cell>
          <cell r="I1758">
            <v>20</v>
          </cell>
          <cell r="K1758" t="str">
            <v>640</v>
          </cell>
        </row>
        <row r="1759">
          <cell r="A1759" t="str">
            <v>január</v>
          </cell>
          <cell r="I1759">
            <v>0</v>
          </cell>
          <cell r="K1759" t="str">
            <v>610</v>
          </cell>
        </row>
        <row r="1760">
          <cell r="A1760" t="str">
            <v>január</v>
          </cell>
          <cell r="I1760">
            <v>0</v>
          </cell>
          <cell r="K1760" t="str">
            <v>620</v>
          </cell>
        </row>
        <row r="1761">
          <cell r="A1761" t="str">
            <v>január</v>
          </cell>
          <cell r="I1761">
            <v>0</v>
          </cell>
          <cell r="K1761" t="str">
            <v>620</v>
          </cell>
        </row>
        <row r="1762">
          <cell r="A1762" t="str">
            <v>január</v>
          </cell>
          <cell r="I1762">
            <v>0</v>
          </cell>
          <cell r="K1762" t="str">
            <v>620</v>
          </cell>
        </row>
        <row r="1763">
          <cell r="A1763" t="str">
            <v>január</v>
          </cell>
          <cell r="I1763">
            <v>0</v>
          </cell>
          <cell r="K1763" t="str">
            <v>620</v>
          </cell>
        </row>
        <row r="1764">
          <cell r="A1764" t="str">
            <v>január</v>
          </cell>
          <cell r="I1764">
            <v>0</v>
          </cell>
          <cell r="K1764" t="str">
            <v>620</v>
          </cell>
        </row>
        <row r="1765">
          <cell r="A1765" t="str">
            <v>január</v>
          </cell>
          <cell r="I1765">
            <v>0</v>
          </cell>
          <cell r="K1765" t="str">
            <v>620</v>
          </cell>
        </row>
        <row r="1766">
          <cell r="A1766" t="str">
            <v>január</v>
          </cell>
          <cell r="I1766">
            <v>0</v>
          </cell>
          <cell r="K1766" t="str">
            <v>620</v>
          </cell>
        </row>
        <row r="1767">
          <cell r="A1767" t="str">
            <v>január</v>
          </cell>
          <cell r="I1767">
            <v>0</v>
          </cell>
          <cell r="K1767" t="str">
            <v>620</v>
          </cell>
        </row>
        <row r="1768">
          <cell r="A1768" t="str">
            <v>január</v>
          </cell>
          <cell r="I1768">
            <v>0</v>
          </cell>
          <cell r="K1768" t="str">
            <v>620</v>
          </cell>
        </row>
        <row r="1769">
          <cell r="A1769" t="str">
            <v>január</v>
          </cell>
          <cell r="I1769">
            <v>0</v>
          </cell>
          <cell r="K1769" t="str">
            <v>630</v>
          </cell>
        </row>
        <row r="1770">
          <cell r="A1770" t="str">
            <v>január</v>
          </cell>
          <cell r="I1770">
            <v>0</v>
          </cell>
          <cell r="K1770" t="str">
            <v>630</v>
          </cell>
        </row>
        <row r="1771">
          <cell r="A1771" t="str">
            <v>január</v>
          </cell>
          <cell r="I1771">
            <v>-2347.48</v>
          </cell>
          <cell r="K1771" t="str">
            <v>630</v>
          </cell>
        </row>
        <row r="1772">
          <cell r="A1772" t="str">
            <v>január</v>
          </cell>
          <cell r="I1772">
            <v>0</v>
          </cell>
          <cell r="K1772" t="str">
            <v>630</v>
          </cell>
        </row>
        <row r="1773">
          <cell r="A1773" t="str">
            <v>január</v>
          </cell>
          <cell r="I1773">
            <v>0</v>
          </cell>
          <cell r="K1773" t="str">
            <v>630</v>
          </cell>
        </row>
        <row r="1774">
          <cell r="A1774" t="str">
            <v>január</v>
          </cell>
          <cell r="I1774">
            <v>-1.71</v>
          </cell>
          <cell r="K1774" t="str">
            <v>630</v>
          </cell>
        </row>
        <row r="1775">
          <cell r="A1775" t="str">
            <v>január</v>
          </cell>
          <cell r="I1775">
            <v>0</v>
          </cell>
          <cell r="K1775" t="str">
            <v>630</v>
          </cell>
        </row>
        <row r="1776">
          <cell r="A1776" t="str">
            <v>január</v>
          </cell>
          <cell r="I1776">
            <v>0</v>
          </cell>
          <cell r="K1776" t="str">
            <v>630</v>
          </cell>
        </row>
        <row r="1777">
          <cell r="A1777" t="str">
            <v>január</v>
          </cell>
          <cell r="I1777">
            <v>0</v>
          </cell>
          <cell r="K1777" t="str">
            <v>630</v>
          </cell>
        </row>
        <row r="1778">
          <cell r="A1778" t="str">
            <v>január</v>
          </cell>
          <cell r="I1778">
            <v>0</v>
          </cell>
          <cell r="K1778" t="str">
            <v>630</v>
          </cell>
        </row>
        <row r="1779">
          <cell r="A1779" t="str">
            <v>január</v>
          </cell>
          <cell r="I1779">
            <v>0</v>
          </cell>
          <cell r="K1779" t="str">
            <v>630</v>
          </cell>
        </row>
        <row r="1780">
          <cell r="A1780" t="str">
            <v>január</v>
          </cell>
          <cell r="I1780">
            <v>0</v>
          </cell>
          <cell r="K1780" t="str">
            <v>630</v>
          </cell>
        </row>
        <row r="1781">
          <cell r="A1781" t="str">
            <v>január</v>
          </cell>
          <cell r="I1781">
            <v>0</v>
          </cell>
          <cell r="K1781" t="str">
            <v>630</v>
          </cell>
        </row>
        <row r="1782">
          <cell r="A1782" t="str">
            <v>január</v>
          </cell>
          <cell r="I1782">
            <v>0</v>
          </cell>
          <cell r="K1782" t="str">
            <v>630</v>
          </cell>
        </row>
        <row r="1783">
          <cell r="A1783" t="str">
            <v>január</v>
          </cell>
          <cell r="I1783">
            <v>0</v>
          </cell>
          <cell r="K1783" t="str">
            <v>630</v>
          </cell>
        </row>
        <row r="1784">
          <cell r="A1784" t="str">
            <v>január</v>
          </cell>
          <cell r="I1784">
            <v>0</v>
          </cell>
          <cell r="K1784" t="str">
            <v>630</v>
          </cell>
        </row>
        <row r="1785">
          <cell r="A1785" t="str">
            <v>január</v>
          </cell>
          <cell r="I1785">
            <v>0</v>
          </cell>
          <cell r="K1785" t="str">
            <v>630</v>
          </cell>
        </row>
        <row r="1786">
          <cell r="A1786" t="str">
            <v>január</v>
          </cell>
          <cell r="I1786">
            <v>0</v>
          </cell>
          <cell r="K1786" t="str">
            <v>630</v>
          </cell>
        </row>
        <row r="1787">
          <cell r="A1787" t="str">
            <v>január</v>
          </cell>
          <cell r="I1787">
            <v>0</v>
          </cell>
          <cell r="K1787" t="str">
            <v>630</v>
          </cell>
        </row>
        <row r="1788">
          <cell r="A1788" t="str">
            <v>január</v>
          </cell>
          <cell r="I1788">
            <v>0</v>
          </cell>
          <cell r="K1788" t="str">
            <v>630</v>
          </cell>
        </row>
        <row r="1789">
          <cell r="A1789" t="str">
            <v>január</v>
          </cell>
          <cell r="I1789">
            <v>0</v>
          </cell>
          <cell r="K1789" t="str">
            <v>630</v>
          </cell>
        </row>
        <row r="1790">
          <cell r="A1790" t="str">
            <v>január</v>
          </cell>
          <cell r="I1790">
            <v>0</v>
          </cell>
          <cell r="K1790" t="str">
            <v>630</v>
          </cell>
        </row>
        <row r="1791">
          <cell r="A1791" t="str">
            <v>január</v>
          </cell>
          <cell r="I1791">
            <v>0</v>
          </cell>
          <cell r="K1791" t="str">
            <v>630</v>
          </cell>
        </row>
        <row r="1792">
          <cell r="A1792" t="str">
            <v>január</v>
          </cell>
          <cell r="I1792">
            <v>0</v>
          </cell>
          <cell r="K1792" t="str">
            <v>630</v>
          </cell>
        </row>
        <row r="1793">
          <cell r="A1793" t="str">
            <v>január</v>
          </cell>
          <cell r="I1793">
            <v>0</v>
          </cell>
          <cell r="K1793" t="str">
            <v>630</v>
          </cell>
        </row>
        <row r="1794">
          <cell r="A1794" t="str">
            <v>január</v>
          </cell>
          <cell r="I1794">
            <v>0</v>
          </cell>
          <cell r="K1794" t="str">
            <v>630</v>
          </cell>
        </row>
        <row r="1795">
          <cell r="A1795" t="str">
            <v>január</v>
          </cell>
          <cell r="I1795">
            <v>0</v>
          </cell>
          <cell r="K1795" t="str">
            <v>630</v>
          </cell>
        </row>
        <row r="1796">
          <cell r="A1796" t="str">
            <v>január</v>
          </cell>
          <cell r="I1796">
            <v>-15</v>
          </cell>
          <cell r="K1796" t="str">
            <v>630</v>
          </cell>
        </row>
        <row r="1797">
          <cell r="A1797" t="str">
            <v>január</v>
          </cell>
          <cell r="I1797">
            <v>0</v>
          </cell>
          <cell r="K1797" t="str">
            <v>630</v>
          </cell>
        </row>
        <row r="1798">
          <cell r="A1798" t="str">
            <v>január</v>
          </cell>
          <cell r="I1798">
            <v>0</v>
          </cell>
          <cell r="K1798" t="str">
            <v>630</v>
          </cell>
        </row>
        <row r="1799">
          <cell r="A1799" t="str">
            <v>január</v>
          </cell>
          <cell r="I1799">
            <v>0</v>
          </cell>
          <cell r="K1799" t="str">
            <v>630</v>
          </cell>
        </row>
        <row r="1800">
          <cell r="A1800" t="str">
            <v>január</v>
          </cell>
          <cell r="I1800">
            <v>0</v>
          </cell>
          <cell r="K1800" t="str">
            <v>630</v>
          </cell>
        </row>
        <row r="1801">
          <cell r="A1801" t="str">
            <v>január</v>
          </cell>
          <cell r="I1801">
            <v>0</v>
          </cell>
          <cell r="K1801" t="str">
            <v>630</v>
          </cell>
        </row>
        <row r="1802">
          <cell r="A1802" t="str">
            <v>január</v>
          </cell>
          <cell r="I1802">
            <v>0</v>
          </cell>
          <cell r="K1802" t="str">
            <v>630</v>
          </cell>
        </row>
        <row r="1803">
          <cell r="A1803" t="str">
            <v>január</v>
          </cell>
          <cell r="I1803">
            <v>65.8</v>
          </cell>
          <cell r="K1803" t="str">
            <v>630</v>
          </cell>
        </row>
        <row r="1804">
          <cell r="A1804" t="str">
            <v>január</v>
          </cell>
          <cell r="I1804">
            <v>0</v>
          </cell>
          <cell r="K1804" t="str">
            <v>630</v>
          </cell>
        </row>
        <row r="1805">
          <cell r="A1805" t="str">
            <v>január</v>
          </cell>
          <cell r="I1805">
            <v>0</v>
          </cell>
          <cell r="K1805" t="str">
            <v>630</v>
          </cell>
        </row>
        <row r="1806">
          <cell r="A1806" t="str">
            <v>január</v>
          </cell>
          <cell r="I1806">
            <v>0</v>
          </cell>
          <cell r="K1806" t="str">
            <v>630</v>
          </cell>
        </row>
        <row r="1807">
          <cell r="A1807" t="str">
            <v>január</v>
          </cell>
          <cell r="I1807">
            <v>0</v>
          </cell>
          <cell r="K1807" t="str">
            <v>630</v>
          </cell>
        </row>
        <row r="1808">
          <cell r="A1808" t="str">
            <v>január</v>
          </cell>
          <cell r="I1808">
            <v>0</v>
          </cell>
          <cell r="K1808" t="str">
            <v>630</v>
          </cell>
        </row>
        <row r="1809">
          <cell r="A1809" t="str">
            <v>január</v>
          </cell>
          <cell r="I1809">
            <v>3153.2</v>
          </cell>
          <cell r="K1809" t="str">
            <v>630</v>
          </cell>
        </row>
        <row r="1810">
          <cell r="A1810" t="str">
            <v>január</v>
          </cell>
          <cell r="I1810">
            <v>0</v>
          </cell>
          <cell r="K1810" t="str">
            <v>630</v>
          </cell>
        </row>
        <row r="1811">
          <cell r="A1811" t="str">
            <v>január</v>
          </cell>
          <cell r="I1811">
            <v>0</v>
          </cell>
          <cell r="K1811" t="str">
            <v>640</v>
          </cell>
        </row>
        <row r="1812">
          <cell r="A1812" t="str">
            <v>január</v>
          </cell>
          <cell r="I1812">
            <v>0</v>
          </cell>
          <cell r="K1812" t="str">
            <v>630</v>
          </cell>
        </row>
        <row r="1813">
          <cell r="A1813" t="str">
            <v>január</v>
          </cell>
          <cell r="I1813">
            <v>0</v>
          </cell>
          <cell r="K1813" t="str">
            <v>610</v>
          </cell>
        </row>
        <row r="1814">
          <cell r="A1814" t="str">
            <v>január</v>
          </cell>
          <cell r="I1814">
            <v>0</v>
          </cell>
          <cell r="K1814" t="str">
            <v>610</v>
          </cell>
        </row>
        <row r="1815">
          <cell r="A1815" t="str">
            <v>január</v>
          </cell>
          <cell r="I1815">
            <v>0</v>
          </cell>
          <cell r="K1815" t="str">
            <v>610</v>
          </cell>
        </row>
        <row r="1816">
          <cell r="A1816" t="str">
            <v>január</v>
          </cell>
          <cell r="I1816">
            <v>3300</v>
          </cell>
          <cell r="K1816" t="str">
            <v>610</v>
          </cell>
        </row>
        <row r="1817">
          <cell r="A1817" t="str">
            <v>január</v>
          </cell>
          <cell r="I1817">
            <v>295.02</v>
          </cell>
          <cell r="K1817" t="str">
            <v>620</v>
          </cell>
        </row>
        <row r="1818">
          <cell r="A1818" t="str">
            <v>január</v>
          </cell>
          <cell r="I1818">
            <v>0</v>
          </cell>
          <cell r="K1818" t="str">
            <v>620</v>
          </cell>
        </row>
        <row r="1819">
          <cell r="A1819" t="str">
            <v>január</v>
          </cell>
          <cell r="I1819">
            <v>46.2</v>
          </cell>
          <cell r="K1819" t="str">
            <v>620</v>
          </cell>
        </row>
        <row r="1820">
          <cell r="A1820" t="str">
            <v>január</v>
          </cell>
          <cell r="I1820">
            <v>462.02</v>
          </cell>
          <cell r="K1820" t="str">
            <v>620</v>
          </cell>
        </row>
        <row r="1821">
          <cell r="A1821" t="str">
            <v>január</v>
          </cell>
          <cell r="I1821">
            <v>26.42</v>
          </cell>
          <cell r="K1821" t="str">
            <v>620</v>
          </cell>
        </row>
        <row r="1822">
          <cell r="A1822" t="str">
            <v>január</v>
          </cell>
          <cell r="I1822">
            <v>66</v>
          </cell>
          <cell r="K1822" t="str">
            <v>620</v>
          </cell>
        </row>
        <row r="1823">
          <cell r="A1823" t="str">
            <v>január</v>
          </cell>
          <cell r="I1823">
            <v>22.02</v>
          </cell>
          <cell r="K1823" t="str">
            <v>620</v>
          </cell>
        </row>
        <row r="1824">
          <cell r="A1824" t="str">
            <v>január</v>
          </cell>
          <cell r="I1824">
            <v>8.26</v>
          </cell>
          <cell r="K1824" t="str">
            <v>620</v>
          </cell>
        </row>
        <row r="1825">
          <cell r="A1825" t="str">
            <v>január</v>
          </cell>
          <cell r="I1825">
            <v>156.75</v>
          </cell>
          <cell r="K1825" t="str">
            <v>620</v>
          </cell>
        </row>
        <row r="1826">
          <cell r="A1826" t="str">
            <v>január</v>
          </cell>
          <cell r="I1826">
            <v>13.2</v>
          </cell>
          <cell r="K1826" t="str">
            <v>630</v>
          </cell>
        </row>
        <row r="1827">
          <cell r="A1827" t="str">
            <v>január</v>
          </cell>
          <cell r="I1827">
            <v>154.09</v>
          </cell>
          <cell r="K1827" t="str">
            <v>630</v>
          </cell>
        </row>
        <row r="1828">
          <cell r="A1828" t="str">
            <v>január</v>
          </cell>
          <cell r="I1828">
            <v>299.89999999999998</v>
          </cell>
          <cell r="K1828" t="str">
            <v>630</v>
          </cell>
        </row>
        <row r="1829">
          <cell r="A1829" t="str">
            <v>január</v>
          </cell>
          <cell r="I1829">
            <v>18.97</v>
          </cell>
          <cell r="K1829" t="str">
            <v>630</v>
          </cell>
        </row>
        <row r="1830">
          <cell r="A1830" t="str">
            <v>január</v>
          </cell>
          <cell r="I1830">
            <v>208.08</v>
          </cell>
          <cell r="K1830" t="str">
            <v>630</v>
          </cell>
        </row>
        <row r="1831">
          <cell r="A1831" t="str">
            <v>január</v>
          </cell>
          <cell r="I1831">
            <v>0</v>
          </cell>
          <cell r="K1831" t="str">
            <v>630</v>
          </cell>
        </row>
        <row r="1832">
          <cell r="A1832" t="str">
            <v>január</v>
          </cell>
          <cell r="I1832">
            <v>0</v>
          </cell>
          <cell r="K1832" t="str">
            <v>630</v>
          </cell>
        </row>
        <row r="1833">
          <cell r="A1833" t="str">
            <v>január</v>
          </cell>
          <cell r="I1833">
            <v>4788</v>
          </cell>
          <cell r="K1833" t="str">
            <v>630</v>
          </cell>
        </row>
        <row r="1834">
          <cell r="A1834" t="str">
            <v>január</v>
          </cell>
          <cell r="I1834">
            <v>544</v>
          </cell>
          <cell r="K1834" t="str">
            <v>630</v>
          </cell>
        </row>
        <row r="1835">
          <cell r="A1835" t="str">
            <v>január</v>
          </cell>
          <cell r="I1835">
            <v>156</v>
          </cell>
          <cell r="K1835" t="str">
            <v>630</v>
          </cell>
        </row>
        <row r="1836">
          <cell r="A1836" t="str">
            <v>január</v>
          </cell>
          <cell r="I1836">
            <v>2237</v>
          </cell>
          <cell r="K1836" t="str">
            <v>630</v>
          </cell>
        </row>
        <row r="1837">
          <cell r="A1837" t="str">
            <v>január</v>
          </cell>
          <cell r="I1837">
            <v>3559.38</v>
          </cell>
          <cell r="K1837" t="str">
            <v>630</v>
          </cell>
        </row>
        <row r="1838">
          <cell r="A1838" t="str">
            <v>január</v>
          </cell>
          <cell r="I1838">
            <v>199</v>
          </cell>
          <cell r="K1838" t="str">
            <v>630</v>
          </cell>
        </row>
        <row r="1839">
          <cell r="A1839" t="str">
            <v>január</v>
          </cell>
          <cell r="I1839">
            <v>0</v>
          </cell>
          <cell r="K1839" t="str">
            <v>630</v>
          </cell>
        </row>
        <row r="1840">
          <cell r="A1840" t="str">
            <v>január</v>
          </cell>
          <cell r="I1840">
            <v>225714.6</v>
          </cell>
          <cell r="K1840" t="str">
            <v>610</v>
          </cell>
        </row>
        <row r="1841">
          <cell r="A1841" t="str">
            <v>január</v>
          </cell>
          <cell r="I1841">
            <v>19717.849999999999</v>
          </cell>
          <cell r="K1841" t="str">
            <v>610</v>
          </cell>
        </row>
        <row r="1842">
          <cell r="A1842" t="str">
            <v>január</v>
          </cell>
          <cell r="I1842">
            <v>5579.39</v>
          </cell>
          <cell r="K1842" t="str">
            <v>610</v>
          </cell>
        </row>
        <row r="1843">
          <cell r="A1843" t="str">
            <v>január</v>
          </cell>
          <cell r="I1843">
            <v>6753</v>
          </cell>
          <cell r="K1843" t="str">
            <v>610</v>
          </cell>
        </row>
        <row r="1844">
          <cell r="A1844" t="str">
            <v>január</v>
          </cell>
          <cell r="I1844">
            <v>17601.78</v>
          </cell>
          <cell r="K1844" t="str">
            <v>620</v>
          </cell>
        </row>
        <row r="1845">
          <cell r="A1845" t="str">
            <v>január</v>
          </cell>
          <cell r="I1845">
            <v>7846.59</v>
          </cell>
          <cell r="K1845" t="str">
            <v>620</v>
          </cell>
        </row>
        <row r="1846">
          <cell r="A1846" t="str">
            <v>január</v>
          </cell>
          <cell r="I1846">
            <v>3570.46</v>
          </cell>
          <cell r="K1846" t="str">
            <v>620</v>
          </cell>
        </row>
        <row r="1847">
          <cell r="A1847" t="str">
            <v>január</v>
          </cell>
          <cell r="I1847">
            <v>39258.29</v>
          </cell>
          <cell r="K1847" t="str">
            <v>620</v>
          </cell>
        </row>
        <row r="1848">
          <cell r="A1848" t="str">
            <v>január</v>
          </cell>
          <cell r="I1848">
            <v>2133.7199999999998</v>
          </cell>
          <cell r="K1848" t="str">
            <v>620</v>
          </cell>
        </row>
        <row r="1849">
          <cell r="A1849" t="str">
            <v>január</v>
          </cell>
          <cell r="I1849">
            <v>6675.11</v>
          </cell>
          <cell r="K1849" t="str">
            <v>620</v>
          </cell>
        </row>
        <row r="1850">
          <cell r="A1850" t="str">
            <v>január</v>
          </cell>
          <cell r="I1850">
            <v>2111.17</v>
          </cell>
          <cell r="K1850" t="str">
            <v>620</v>
          </cell>
        </row>
        <row r="1851">
          <cell r="A1851" t="str">
            <v>január</v>
          </cell>
          <cell r="I1851">
            <v>660.94</v>
          </cell>
          <cell r="K1851" t="str">
            <v>620</v>
          </cell>
        </row>
        <row r="1852">
          <cell r="A1852" t="str">
            <v>január</v>
          </cell>
          <cell r="I1852">
            <v>12584.67</v>
          </cell>
          <cell r="K1852" t="str">
            <v>620</v>
          </cell>
        </row>
        <row r="1853">
          <cell r="A1853" t="str">
            <v>január</v>
          </cell>
          <cell r="I1853">
            <v>1280.31</v>
          </cell>
          <cell r="K1853" t="str">
            <v>630</v>
          </cell>
        </row>
        <row r="1854">
          <cell r="A1854" t="str">
            <v>január</v>
          </cell>
          <cell r="I1854">
            <v>3985.64</v>
          </cell>
          <cell r="K1854" t="str">
            <v>630</v>
          </cell>
        </row>
        <row r="1855">
          <cell r="A1855" t="str">
            <v>január</v>
          </cell>
          <cell r="I1855">
            <v>13113.5</v>
          </cell>
          <cell r="K1855" t="str">
            <v>630</v>
          </cell>
        </row>
        <row r="1856">
          <cell r="A1856" t="str">
            <v>január</v>
          </cell>
          <cell r="I1856">
            <v>2271.19</v>
          </cell>
          <cell r="K1856" t="str">
            <v>630</v>
          </cell>
        </row>
        <row r="1857">
          <cell r="A1857" t="str">
            <v>január</v>
          </cell>
          <cell r="I1857">
            <v>-17</v>
          </cell>
          <cell r="K1857" t="str">
            <v>630</v>
          </cell>
        </row>
        <row r="1858">
          <cell r="A1858" t="str">
            <v>január</v>
          </cell>
          <cell r="I1858">
            <v>20.5</v>
          </cell>
          <cell r="K1858" t="str">
            <v>630</v>
          </cell>
        </row>
        <row r="1859">
          <cell r="A1859" t="str">
            <v>január</v>
          </cell>
          <cell r="I1859">
            <v>271.89</v>
          </cell>
          <cell r="K1859" t="str">
            <v>630</v>
          </cell>
        </row>
        <row r="1860">
          <cell r="A1860" t="str">
            <v>január</v>
          </cell>
          <cell r="I1860">
            <v>554.4</v>
          </cell>
          <cell r="K1860" t="str">
            <v>630</v>
          </cell>
        </row>
        <row r="1861">
          <cell r="A1861" t="str">
            <v>január</v>
          </cell>
          <cell r="I1861">
            <v>0</v>
          </cell>
          <cell r="K1861" t="str">
            <v>630</v>
          </cell>
        </row>
        <row r="1862">
          <cell r="A1862" t="str">
            <v>január</v>
          </cell>
          <cell r="I1862">
            <v>0</v>
          </cell>
          <cell r="K1862" t="str">
            <v>630</v>
          </cell>
        </row>
        <row r="1863">
          <cell r="A1863" t="str">
            <v>január</v>
          </cell>
          <cell r="I1863">
            <v>0</v>
          </cell>
          <cell r="K1863" t="str">
            <v>630</v>
          </cell>
        </row>
        <row r="1864">
          <cell r="A1864" t="str">
            <v>január</v>
          </cell>
          <cell r="I1864">
            <v>1513.9</v>
          </cell>
          <cell r="K1864" t="str">
            <v>630</v>
          </cell>
        </row>
        <row r="1865">
          <cell r="A1865" t="str">
            <v>január</v>
          </cell>
          <cell r="I1865">
            <v>37</v>
          </cell>
          <cell r="K1865" t="str">
            <v>630</v>
          </cell>
        </row>
        <row r="1866">
          <cell r="A1866" t="str">
            <v>január</v>
          </cell>
          <cell r="I1866">
            <v>0</v>
          </cell>
          <cell r="K1866" t="str">
            <v>630</v>
          </cell>
        </row>
        <row r="1867">
          <cell r="A1867" t="str">
            <v>január</v>
          </cell>
          <cell r="I1867">
            <v>0</v>
          </cell>
          <cell r="K1867" t="str">
            <v>630</v>
          </cell>
        </row>
        <row r="1868">
          <cell r="A1868" t="str">
            <v>január</v>
          </cell>
          <cell r="I1868">
            <v>637.54999999999995</v>
          </cell>
          <cell r="K1868" t="str">
            <v>630</v>
          </cell>
        </row>
        <row r="1869">
          <cell r="A1869" t="str">
            <v>január</v>
          </cell>
          <cell r="I1869">
            <v>295.44</v>
          </cell>
          <cell r="K1869" t="str">
            <v>630</v>
          </cell>
        </row>
        <row r="1870">
          <cell r="A1870" t="str">
            <v>január</v>
          </cell>
          <cell r="I1870">
            <v>196.22</v>
          </cell>
          <cell r="K1870" t="str">
            <v>630</v>
          </cell>
        </row>
        <row r="1871">
          <cell r="A1871" t="str">
            <v>január</v>
          </cell>
          <cell r="I1871">
            <v>751.86</v>
          </cell>
          <cell r="K1871" t="str">
            <v>630</v>
          </cell>
        </row>
        <row r="1872">
          <cell r="A1872" t="str">
            <v>január</v>
          </cell>
          <cell r="I1872">
            <v>0</v>
          </cell>
          <cell r="K1872" t="str">
            <v>630</v>
          </cell>
        </row>
        <row r="1873">
          <cell r="A1873" t="str">
            <v>január</v>
          </cell>
          <cell r="I1873">
            <v>0</v>
          </cell>
          <cell r="K1873" t="str">
            <v>630</v>
          </cell>
        </row>
        <row r="1874">
          <cell r="A1874" t="str">
            <v>január</v>
          </cell>
          <cell r="I1874">
            <v>4608</v>
          </cell>
          <cell r="K1874" t="str">
            <v>630</v>
          </cell>
        </row>
        <row r="1875">
          <cell r="A1875" t="str">
            <v>január</v>
          </cell>
          <cell r="I1875">
            <v>0</v>
          </cell>
          <cell r="K1875" t="str">
            <v>630</v>
          </cell>
        </row>
        <row r="1876">
          <cell r="A1876" t="str">
            <v>január</v>
          </cell>
          <cell r="I1876">
            <v>2205.5500000000002</v>
          </cell>
          <cell r="K1876" t="str">
            <v>630</v>
          </cell>
        </row>
        <row r="1877">
          <cell r="A1877" t="str">
            <v>január</v>
          </cell>
          <cell r="I1877">
            <v>524.21</v>
          </cell>
          <cell r="K1877" t="str">
            <v>630</v>
          </cell>
        </row>
        <row r="1878">
          <cell r="A1878" t="str">
            <v>január</v>
          </cell>
          <cell r="I1878">
            <v>451.35</v>
          </cell>
          <cell r="K1878" t="str">
            <v>630</v>
          </cell>
        </row>
        <row r="1879">
          <cell r="A1879" t="str">
            <v>január</v>
          </cell>
          <cell r="I1879">
            <v>0</v>
          </cell>
          <cell r="K1879" t="str">
            <v>630</v>
          </cell>
        </row>
        <row r="1880">
          <cell r="A1880" t="str">
            <v>január</v>
          </cell>
          <cell r="I1880">
            <v>0</v>
          </cell>
          <cell r="K1880" t="str">
            <v>630</v>
          </cell>
        </row>
        <row r="1881">
          <cell r="A1881" t="str">
            <v>január</v>
          </cell>
          <cell r="I1881">
            <v>442.82</v>
          </cell>
          <cell r="K1881" t="str">
            <v>630</v>
          </cell>
        </row>
        <row r="1882">
          <cell r="A1882" t="str">
            <v>január</v>
          </cell>
          <cell r="I1882">
            <v>755.61</v>
          </cell>
          <cell r="K1882" t="str">
            <v>630</v>
          </cell>
        </row>
        <row r="1883">
          <cell r="A1883" t="str">
            <v>január</v>
          </cell>
          <cell r="I1883">
            <v>749.33</v>
          </cell>
          <cell r="K1883" t="str">
            <v>630</v>
          </cell>
        </row>
        <row r="1884">
          <cell r="A1884" t="str">
            <v>január</v>
          </cell>
          <cell r="I1884">
            <v>0</v>
          </cell>
          <cell r="K1884" t="str">
            <v>630</v>
          </cell>
        </row>
        <row r="1885">
          <cell r="A1885" t="str">
            <v>január</v>
          </cell>
          <cell r="I1885">
            <v>40.299999999999997</v>
          </cell>
          <cell r="K1885" t="str">
            <v>630</v>
          </cell>
        </row>
        <row r="1886">
          <cell r="A1886" t="str">
            <v>január</v>
          </cell>
          <cell r="I1886">
            <v>4337.7299999999996</v>
          </cell>
          <cell r="K1886" t="str">
            <v>630</v>
          </cell>
        </row>
        <row r="1887">
          <cell r="A1887" t="str">
            <v>január</v>
          </cell>
          <cell r="I1887">
            <v>2750.67</v>
          </cell>
          <cell r="K1887" t="str">
            <v>630</v>
          </cell>
        </row>
        <row r="1888">
          <cell r="A1888" t="str">
            <v>január</v>
          </cell>
          <cell r="I1888">
            <v>2745.38</v>
          </cell>
          <cell r="K1888" t="str">
            <v>630</v>
          </cell>
        </row>
        <row r="1889">
          <cell r="A1889" t="str">
            <v>január</v>
          </cell>
          <cell r="I1889">
            <v>0</v>
          </cell>
          <cell r="K1889" t="str">
            <v>630</v>
          </cell>
        </row>
        <row r="1890">
          <cell r="A1890" t="str">
            <v>január</v>
          </cell>
          <cell r="I1890">
            <v>0.22</v>
          </cell>
          <cell r="K1890" t="str">
            <v>630</v>
          </cell>
        </row>
        <row r="1891">
          <cell r="A1891" t="str">
            <v>január</v>
          </cell>
          <cell r="I1891">
            <v>366.83</v>
          </cell>
          <cell r="K1891" t="str">
            <v>630</v>
          </cell>
        </row>
        <row r="1892">
          <cell r="A1892" t="str">
            <v>január</v>
          </cell>
          <cell r="I1892">
            <v>4907.8599999999997</v>
          </cell>
          <cell r="K1892" t="str">
            <v>630</v>
          </cell>
        </row>
        <row r="1893">
          <cell r="A1893" t="str">
            <v>január</v>
          </cell>
          <cell r="I1893">
            <v>2807.91</v>
          </cell>
          <cell r="K1893" t="str">
            <v>630</v>
          </cell>
        </row>
        <row r="1894">
          <cell r="A1894" t="str">
            <v>január</v>
          </cell>
          <cell r="I1894">
            <v>2142.1999999999998</v>
          </cell>
          <cell r="K1894" t="str">
            <v>630</v>
          </cell>
        </row>
        <row r="1895">
          <cell r="A1895" t="str">
            <v>január</v>
          </cell>
          <cell r="I1895">
            <v>2786</v>
          </cell>
          <cell r="K1895" t="str">
            <v>640</v>
          </cell>
        </row>
        <row r="1896">
          <cell r="A1896" t="str">
            <v>január</v>
          </cell>
          <cell r="I1896">
            <v>2675</v>
          </cell>
          <cell r="K1896" t="str">
            <v>640</v>
          </cell>
        </row>
        <row r="1897">
          <cell r="A1897" t="str">
            <v>január</v>
          </cell>
          <cell r="I1897">
            <v>346.91</v>
          </cell>
          <cell r="K1897" t="str">
            <v>640</v>
          </cell>
        </row>
        <row r="1898">
          <cell r="A1898" t="str">
            <v>január</v>
          </cell>
          <cell r="I1898">
            <v>31733.5</v>
          </cell>
          <cell r="K1898" t="str">
            <v>640</v>
          </cell>
        </row>
        <row r="1899">
          <cell r="A1899" t="str">
            <v>január</v>
          </cell>
          <cell r="I1899">
            <v>0</v>
          </cell>
          <cell r="K1899" t="str">
            <v>710</v>
          </cell>
        </row>
        <row r="1900">
          <cell r="A1900" t="str">
            <v>január</v>
          </cell>
          <cell r="I1900">
            <v>22244.02</v>
          </cell>
          <cell r="K1900" t="str">
            <v>610</v>
          </cell>
        </row>
        <row r="1901">
          <cell r="A1901" t="str">
            <v>január</v>
          </cell>
          <cell r="I1901">
            <v>1834.49</v>
          </cell>
          <cell r="K1901" t="str">
            <v>610</v>
          </cell>
        </row>
        <row r="1902">
          <cell r="A1902" t="str">
            <v>január</v>
          </cell>
          <cell r="I1902">
            <v>500</v>
          </cell>
          <cell r="K1902" t="str">
            <v>610</v>
          </cell>
        </row>
        <row r="1903">
          <cell r="A1903" t="str">
            <v>január</v>
          </cell>
          <cell r="I1903">
            <v>1402.55</v>
          </cell>
          <cell r="K1903" t="str">
            <v>620</v>
          </cell>
        </row>
        <row r="1904">
          <cell r="A1904" t="str">
            <v>január</v>
          </cell>
          <cell r="I1904">
            <v>987.76</v>
          </cell>
          <cell r="K1904" t="str">
            <v>620</v>
          </cell>
        </row>
        <row r="1905">
          <cell r="A1905" t="str">
            <v>január</v>
          </cell>
          <cell r="I1905">
            <v>337.08</v>
          </cell>
          <cell r="K1905" t="str">
            <v>620</v>
          </cell>
        </row>
        <row r="1906">
          <cell r="A1906" t="str">
            <v>január</v>
          </cell>
          <cell r="I1906">
            <v>3731.84</v>
          </cell>
          <cell r="K1906" t="str">
            <v>620</v>
          </cell>
        </row>
        <row r="1907">
          <cell r="A1907" t="str">
            <v>január</v>
          </cell>
          <cell r="I1907">
            <v>206.09</v>
          </cell>
          <cell r="K1907" t="str">
            <v>620</v>
          </cell>
        </row>
        <row r="1908">
          <cell r="A1908" t="str">
            <v>január</v>
          </cell>
          <cell r="I1908">
            <v>772.88</v>
          </cell>
          <cell r="K1908" t="str">
            <v>620</v>
          </cell>
        </row>
        <row r="1909">
          <cell r="A1909" t="str">
            <v>január</v>
          </cell>
          <cell r="I1909">
            <v>240.77</v>
          </cell>
          <cell r="K1909" t="str">
            <v>620</v>
          </cell>
        </row>
        <row r="1910">
          <cell r="A1910" t="str">
            <v>január</v>
          </cell>
          <cell r="I1910">
            <v>64.37</v>
          </cell>
          <cell r="K1910" t="str">
            <v>620</v>
          </cell>
        </row>
        <row r="1911">
          <cell r="A1911" t="str">
            <v>január</v>
          </cell>
          <cell r="I1911">
            <v>1223.73</v>
          </cell>
          <cell r="K1911" t="str">
            <v>620</v>
          </cell>
        </row>
        <row r="1912">
          <cell r="A1912" t="str">
            <v>január</v>
          </cell>
          <cell r="I1912">
            <v>174.04</v>
          </cell>
          <cell r="K1912" t="str">
            <v>630</v>
          </cell>
        </row>
        <row r="1913">
          <cell r="A1913" t="str">
            <v>január</v>
          </cell>
          <cell r="I1913">
            <v>5050.0600000000004</v>
          </cell>
          <cell r="K1913" t="str">
            <v>630</v>
          </cell>
        </row>
        <row r="1914">
          <cell r="A1914" t="str">
            <v>január</v>
          </cell>
          <cell r="I1914">
            <v>0</v>
          </cell>
          <cell r="K1914" t="str">
            <v>630</v>
          </cell>
        </row>
        <row r="1915">
          <cell r="A1915" t="str">
            <v>január</v>
          </cell>
          <cell r="I1915">
            <v>0</v>
          </cell>
          <cell r="K1915" t="str">
            <v>630</v>
          </cell>
        </row>
        <row r="1916">
          <cell r="A1916" t="str">
            <v>január</v>
          </cell>
          <cell r="I1916">
            <v>0</v>
          </cell>
          <cell r="K1916" t="str">
            <v>630</v>
          </cell>
        </row>
        <row r="1917">
          <cell r="A1917" t="str">
            <v>január</v>
          </cell>
          <cell r="I1917">
            <v>-140</v>
          </cell>
          <cell r="K1917" t="str">
            <v>630</v>
          </cell>
        </row>
        <row r="1918">
          <cell r="A1918" t="str">
            <v>január</v>
          </cell>
          <cell r="I1918">
            <v>0</v>
          </cell>
          <cell r="K1918" t="str">
            <v>630</v>
          </cell>
        </row>
        <row r="1919">
          <cell r="A1919" t="str">
            <v>január</v>
          </cell>
          <cell r="I1919">
            <v>0</v>
          </cell>
          <cell r="K1919" t="str">
            <v>630</v>
          </cell>
        </row>
        <row r="1920">
          <cell r="A1920" t="str">
            <v>január</v>
          </cell>
          <cell r="I1920">
            <v>2100</v>
          </cell>
          <cell r="K1920" t="str">
            <v>630</v>
          </cell>
        </row>
        <row r="1921">
          <cell r="A1921" t="str">
            <v>január</v>
          </cell>
          <cell r="I1921">
            <v>2114</v>
          </cell>
          <cell r="K1921" t="str">
            <v>630</v>
          </cell>
        </row>
        <row r="1922">
          <cell r="A1922" t="str">
            <v>január</v>
          </cell>
          <cell r="I1922">
            <v>0</v>
          </cell>
          <cell r="K1922" t="str">
            <v>630</v>
          </cell>
        </row>
        <row r="1923">
          <cell r="A1923" t="str">
            <v>január</v>
          </cell>
          <cell r="I1923">
            <v>998.25</v>
          </cell>
          <cell r="K1923" t="str">
            <v>630</v>
          </cell>
        </row>
        <row r="1924">
          <cell r="A1924" t="str">
            <v>január</v>
          </cell>
          <cell r="I1924">
            <v>5.81</v>
          </cell>
          <cell r="K1924" t="str">
            <v>630</v>
          </cell>
        </row>
        <row r="1925">
          <cell r="A1925" t="str">
            <v>január</v>
          </cell>
          <cell r="I1925">
            <v>815</v>
          </cell>
          <cell r="K1925" t="str">
            <v>630</v>
          </cell>
        </row>
        <row r="1926">
          <cell r="A1926" t="str">
            <v>január</v>
          </cell>
          <cell r="I1926">
            <v>126.03</v>
          </cell>
          <cell r="K1926" t="str">
            <v>640</v>
          </cell>
        </row>
        <row r="1927">
          <cell r="A1927" t="str">
            <v>január</v>
          </cell>
          <cell r="I1927">
            <v>97.3</v>
          </cell>
          <cell r="K1927" t="str">
            <v>630</v>
          </cell>
        </row>
        <row r="1928">
          <cell r="A1928" t="str">
            <v>január</v>
          </cell>
          <cell r="I1928">
            <v>2.68</v>
          </cell>
          <cell r="K1928" t="str">
            <v>630</v>
          </cell>
        </row>
        <row r="1929">
          <cell r="A1929" t="str">
            <v>január</v>
          </cell>
          <cell r="I1929">
            <v>300.73</v>
          </cell>
          <cell r="K1929" t="str">
            <v>630</v>
          </cell>
        </row>
        <row r="1930">
          <cell r="A1930" t="str">
            <v>január</v>
          </cell>
          <cell r="I1930">
            <v>58</v>
          </cell>
          <cell r="K1930" t="str">
            <v>630</v>
          </cell>
        </row>
        <row r="1931">
          <cell r="A1931" t="str">
            <v>január</v>
          </cell>
          <cell r="I1931">
            <v>0</v>
          </cell>
          <cell r="K1931" t="str">
            <v>630</v>
          </cell>
        </row>
        <row r="1932">
          <cell r="A1932" t="str">
            <v>január</v>
          </cell>
          <cell r="I1932">
            <v>0</v>
          </cell>
          <cell r="K1932" t="str">
            <v>630</v>
          </cell>
        </row>
        <row r="1933">
          <cell r="A1933" t="str">
            <v>január</v>
          </cell>
          <cell r="I1933">
            <v>0</v>
          </cell>
          <cell r="K1933" t="str">
            <v>630</v>
          </cell>
        </row>
        <row r="1934">
          <cell r="A1934" t="str">
            <v>január</v>
          </cell>
          <cell r="I1934">
            <v>20907.919999999998</v>
          </cell>
          <cell r="K1934" t="str">
            <v>610</v>
          </cell>
        </row>
        <row r="1935">
          <cell r="A1935" t="str">
            <v>január</v>
          </cell>
          <cell r="I1935">
            <v>1734.47</v>
          </cell>
          <cell r="K1935" t="str">
            <v>610</v>
          </cell>
        </row>
        <row r="1936">
          <cell r="A1936" t="str">
            <v>január</v>
          </cell>
          <cell r="I1936">
            <v>1737.85</v>
          </cell>
          <cell r="K1936" t="str">
            <v>610</v>
          </cell>
        </row>
        <row r="1937">
          <cell r="A1937" t="str">
            <v>január</v>
          </cell>
          <cell r="I1937">
            <v>243</v>
          </cell>
          <cell r="K1937" t="str">
            <v>610</v>
          </cell>
        </row>
        <row r="1938">
          <cell r="A1938" t="str">
            <v>január</v>
          </cell>
          <cell r="I1938">
            <v>1851.08</v>
          </cell>
          <cell r="K1938" t="str">
            <v>620</v>
          </cell>
        </row>
        <row r="1939">
          <cell r="A1939" t="str">
            <v>január</v>
          </cell>
          <cell r="I1939">
            <v>655.84</v>
          </cell>
          <cell r="K1939" t="str">
            <v>620</v>
          </cell>
        </row>
        <row r="1940">
          <cell r="A1940" t="str">
            <v>január</v>
          </cell>
          <cell r="I1940">
            <v>336.87</v>
          </cell>
          <cell r="K1940" t="str">
            <v>620</v>
          </cell>
        </row>
        <row r="1941">
          <cell r="A1941" t="str">
            <v>január</v>
          </cell>
          <cell r="I1941">
            <v>3851.19</v>
          </cell>
          <cell r="K1941" t="str">
            <v>620</v>
          </cell>
        </row>
        <row r="1942">
          <cell r="A1942" t="str">
            <v>január</v>
          </cell>
          <cell r="I1942">
            <v>198.57</v>
          </cell>
          <cell r="K1942" t="str">
            <v>620</v>
          </cell>
        </row>
        <row r="1943">
          <cell r="A1943" t="str">
            <v>január</v>
          </cell>
          <cell r="I1943">
            <v>452.25</v>
          </cell>
          <cell r="K1943" t="str">
            <v>620</v>
          </cell>
        </row>
        <row r="1944">
          <cell r="A1944" t="str">
            <v>január</v>
          </cell>
          <cell r="I1944">
            <v>138.38</v>
          </cell>
          <cell r="K1944" t="str">
            <v>620</v>
          </cell>
        </row>
        <row r="1945">
          <cell r="A1945" t="str">
            <v>január</v>
          </cell>
          <cell r="I1945">
            <v>61.66</v>
          </cell>
          <cell r="K1945" t="str">
            <v>620</v>
          </cell>
        </row>
        <row r="1946">
          <cell r="A1946" t="str">
            <v>január</v>
          </cell>
          <cell r="I1946">
            <v>1175.1300000000001</v>
          </cell>
          <cell r="K1946" t="str">
            <v>620</v>
          </cell>
        </row>
        <row r="1947">
          <cell r="A1947" t="str">
            <v>január</v>
          </cell>
          <cell r="I1947">
            <v>0</v>
          </cell>
          <cell r="K1947" t="str">
            <v>630</v>
          </cell>
        </row>
        <row r="1948">
          <cell r="A1948" t="str">
            <v>január</v>
          </cell>
          <cell r="I1948">
            <v>0</v>
          </cell>
          <cell r="K1948" t="str">
            <v>630</v>
          </cell>
        </row>
        <row r="1949">
          <cell r="A1949" t="str">
            <v>január</v>
          </cell>
          <cell r="I1949">
            <v>213.13</v>
          </cell>
          <cell r="K1949" t="str">
            <v>630</v>
          </cell>
        </row>
        <row r="1950">
          <cell r="A1950" t="str">
            <v>január</v>
          </cell>
          <cell r="I1950">
            <v>41.71</v>
          </cell>
          <cell r="K1950" t="str">
            <v>630</v>
          </cell>
        </row>
        <row r="1951">
          <cell r="A1951" t="str">
            <v>január</v>
          </cell>
          <cell r="I1951">
            <v>0</v>
          </cell>
          <cell r="K1951" t="str">
            <v>630</v>
          </cell>
        </row>
        <row r="1952">
          <cell r="A1952" t="str">
            <v>január</v>
          </cell>
          <cell r="I1952">
            <v>2.73</v>
          </cell>
          <cell r="K1952" t="str">
            <v>630</v>
          </cell>
        </row>
        <row r="1953">
          <cell r="A1953" t="str">
            <v>január</v>
          </cell>
          <cell r="I1953">
            <v>0</v>
          </cell>
          <cell r="K1953" t="str">
            <v>630</v>
          </cell>
        </row>
        <row r="1954">
          <cell r="A1954" t="str">
            <v>január</v>
          </cell>
          <cell r="I1954">
            <v>0</v>
          </cell>
          <cell r="K1954" t="str">
            <v>630</v>
          </cell>
        </row>
        <row r="1955">
          <cell r="A1955" t="str">
            <v>január</v>
          </cell>
          <cell r="I1955">
            <v>0</v>
          </cell>
          <cell r="K1955" t="str">
            <v>630</v>
          </cell>
        </row>
        <row r="1956">
          <cell r="A1956" t="str">
            <v>január</v>
          </cell>
          <cell r="I1956">
            <v>0</v>
          </cell>
          <cell r="K1956" t="str">
            <v>630</v>
          </cell>
        </row>
        <row r="1957">
          <cell r="A1957" t="str">
            <v>január</v>
          </cell>
          <cell r="I1957">
            <v>45.89</v>
          </cell>
          <cell r="K1957" t="str">
            <v>630</v>
          </cell>
        </row>
        <row r="1958">
          <cell r="A1958" t="str">
            <v>január</v>
          </cell>
          <cell r="I1958">
            <v>0</v>
          </cell>
          <cell r="K1958" t="str">
            <v>630</v>
          </cell>
        </row>
        <row r="1959">
          <cell r="A1959" t="str">
            <v>január</v>
          </cell>
          <cell r="I1959">
            <v>0</v>
          </cell>
          <cell r="K1959" t="str">
            <v>630</v>
          </cell>
        </row>
        <row r="1960">
          <cell r="A1960" t="str">
            <v>január</v>
          </cell>
          <cell r="I1960">
            <v>3117.45</v>
          </cell>
          <cell r="K1960" t="str">
            <v>630</v>
          </cell>
        </row>
        <row r="1961">
          <cell r="A1961" t="str">
            <v>január</v>
          </cell>
          <cell r="I1961">
            <v>0</v>
          </cell>
          <cell r="K1961" t="str">
            <v>630</v>
          </cell>
        </row>
        <row r="1962">
          <cell r="A1962" t="str">
            <v>január</v>
          </cell>
          <cell r="I1962">
            <v>0</v>
          </cell>
          <cell r="K1962" t="str">
            <v>630</v>
          </cell>
        </row>
        <row r="1963">
          <cell r="A1963" t="str">
            <v>január</v>
          </cell>
          <cell r="I1963">
            <v>0</v>
          </cell>
          <cell r="K1963" t="str">
            <v>630</v>
          </cell>
        </row>
        <row r="1964">
          <cell r="A1964" t="str">
            <v>január</v>
          </cell>
          <cell r="I1964">
            <v>0</v>
          </cell>
          <cell r="K1964" t="str">
            <v>630</v>
          </cell>
        </row>
        <row r="1965">
          <cell r="A1965" t="str">
            <v>január</v>
          </cell>
          <cell r="I1965">
            <v>0</v>
          </cell>
          <cell r="K1965" t="str">
            <v>630</v>
          </cell>
        </row>
        <row r="1966">
          <cell r="A1966" t="str">
            <v>január</v>
          </cell>
          <cell r="I1966">
            <v>0</v>
          </cell>
          <cell r="K1966" t="str">
            <v>630</v>
          </cell>
        </row>
        <row r="1967">
          <cell r="A1967" t="str">
            <v>január</v>
          </cell>
          <cell r="I1967">
            <v>0</v>
          </cell>
          <cell r="K1967" t="str">
            <v>630</v>
          </cell>
        </row>
        <row r="1968">
          <cell r="A1968" t="str">
            <v>január</v>
          </cell>
          <cell r="I1968">
            <v>45</v>
          </cell>
          <cell r="K1968" t="str">
            <v>630</v>
          </cell>
        </row>
        <row r="1969">
          <cell r="A1969" t="str">
            <v>január</v>
          </cell>
          <cell r="I1969">
            <v>0</v>
          </cell>
          <cell r="K1969" t="str">
            <v>630</v>
          </cell>
        </row>
        <row r="1970">
          <cell r="A1970" t="str">
            <v>január</v>
          </cell>
          <cell r="I1970">
            <v>0</v>
          </cell>
          <cell r="K1970" t="str">
            <v>630</v>
          </cell>
        </row>
        <row r="1971">
          <cell r="A1971" t="str">
            <v>január</v>
          </cell>
          <cell r="I1971">
            <v>0</v>
          </cell>
          <cell r="K1971" t="str">
            <v>630</v>
          </cell>
        </row>
        <row r="1972">
          <cell r="A1972" t="str">
            <v>január</v>
          </cell>
          <cell r="I1972">
            <v>0</v>
          </cell>
          <cell r="K1972" t="str">
            <v>630</v>
          </cell>
        </row>
        <row r="1973">
          <cell r="A1973" t="str">
            <v>január</v>
          </cell>
          <cell r="I1973">
            <v>0</v>
          </cell>
          <cell r="K1973" t="str">
            <v>630</v>
          </cell>
        </row>
        <row r="1974">
          <cell r="A1974" t="str">
            <v>január</v>
          </cell>
          <cell r="I1974">
            <v>0</v>
          </cell>
          <cell r="K1974" t="str">
            <v>630</v>
          </cell>
        </row>
        <row r="1975">
          <cell r="A1975" t="str">
            <v>január</v>
          </cell>
          <cell r="I1975">
            <v>635.27</v>
          </cell>
          <cell r="K1975" t="str">
            <v>630</v>
          </cell>
        </row>
        <row r="1976">
          <cell r="A1976" t="str">
            <v>január</v>
          </cell>
          <cell r="I1976">
            <v>0</v>
          </cell>
          <cell r="K1976" t="str">
            <v>630</v>
          </cell>
        </row>
        <row r="1977">
          <cell r="A1977" t="str">
            <v>január</v>
          </cell>
          <cell r="I1977">
            <v>49.21</v>
          </cell>
          <cell r="K1977" t="str">
            <v>630</v>
          </cell>
        </row>
        <row r="1978">
          <cell r="A1978" t="str">
            <v>január</v>
          </cell>
          <cell r="I1978">
            <v>0.38</v>
          </cell>
          <cell r="K1978" t="str">
            <v>630</v>
          </cell>
        </row>
        <row r="1979">
          <cell r="A1979" t="str">
            <v>január</v>
          </cell>
          <cell r="I1979">
            <v>218</v>
          </cell>
          <cell r="K1979" t="str">
            <v>630</v>
          </cell>
        </row>
        <row r="1980">
          <cell r="A1980" t="str">
            <v>január</v>
          </cell>
          <cell r="I1980">
            <v>-2750.67</v>
          </cell>
          <cell r="K1980" t="str">
            <v>630</v>
          </cell>
        </row>
        <row r="1981">
          <cell r="A1981" t="str">
            <v>január</v>
          </cell>
          <cell r="I1981">
            <v>34.99</v>
          </cell>
          <cell r="K1981" t="str">
            <v>630</v>
          </cell>
        </row>
        <row r="1982">
          <cell r="A1982" t="str">
            <v>január</v>
          </cell>
          <cell r="I1982">
            <v>0</v>
          </cell>
          <cell r="K1982" t="str">
            <v>630</v>
          </cell>
        </row>
        <row r="1983">
          <cell r="A1983" t="str">
            <v>január</v>
          </cell>
          <cell r="I1983">
            <v>762.9</v>
          </cell>
          <cell r="K1983" t="str">
            <v>630</v>
          </cell>
        </row>
        <row r="1984">
          <cell r="A1984" t="str">
            <v>január</v>
          </cell>
          <cell r="I1984">
            <v>453.6</v>
          </cell>
          <cell r="K1984" t="str">
            <v>630</v>
          </cell>
        </row>
        <row r="1985">
          <cell r="A1985" t="str">
            <v>január</v>
          </cell>
          <cell r="I1985">
            <v>0</v>
          </cell>
          <cell r="K1985" t="str">
            <v>630</v>
          </cell>
        </row>
        <row r="1986">
          <cell r="A1986" t="str">
            <v>január</v>
          </cell>
          <cell r="I1986">
            <v>0</v>
          </cell>
          <cell r="K1986" t="str">
            <v>630</v>
          </cell>
        </row>
        <row r="1987">
          <cell r="A1987" t="str">
            <v>január</v>
          </cell>
          <cell r="I1987">
            <v>0</v>
          </cell>
          <cell r="K1987" t="str">
            <v>640</v>
          </cell>
        </row>
        <row r="1988">
          <cell r="A1988" t="str">
            <v>január</v>
          </cell>
          <cell r="I1988">
            <v>866</v>
          </cell>
          <cell r="K1988" t="str">
            <v>640</v>
          </cell>
        </row>
        <row r="1989">
          <cell r="A1989" t="str">
            <v>január</v>
          </cell>
          <cell r="I1989">
            <v>870</v>
          </cell>
          <cell r="K1989" t="str">
            <v>640</v>
          </cell>
        </row>
        <row r="1990">
          <cell r="A1990" t="str">
            <v>január</v>
          </cell>
          <cell r="I1990">
            <v>235.19</v>
          </cell>
          <cell r="K1990" t="str">
            <v>640</v>
          </cell>
        </row>
        <row r="1991">
          <cell r="A1991" t="str">
            <v>január</v>
          </cell>
          <cell r="I1991">
            <v>868.33</v>
          </cell>
          <cell r="K1991" t="str">
            <v>610</v>
          </cell>
        </row>
        <row r="1992">
          <cell r="A1992" t="str">
            <v>január</v>
          </cell>
          <cell r="I1992">
            <v>32.200000000000003</v>
          </cell>
          <cell r="K1992" t="str">
            <v>610</v>
          </cell>
        </row>
        <row r="1993">
          <cell r="A1993" t="str">
            <v>január</v>
          </cell>
          <cell r="I1993">
            <v>200</v>
          </cell>
          <cell r="K1993" t="str">
            <v>610</v>
          </cell>
        </row>
        <row r="1994">
          <cell r="A1994" t="str">
            <v>január</v>
          </cell>
          <cell r="I1994">
            <v>110.06</v>
          </cell>
          <cell r="K1994" t="str">
            <v>620</v>
          </cell>
        </row>
        <row r="1995">
          <cell r="A1995" t="str">
            <v>január</v>
          </cell>
          <cell r="I1995">
            <v>0</v>
          </cell>
          <cell r="K1995" t="str">
            <v>620</v>
          </cell>
        </row>
        <row r="1996">
          <cell r="A1996" t="str">
            <v>január</v>
          </cell>
          <cell r="I1996">
            <v>15.41</v>
          </cell>
          <cell r="K1996" t="str">
            <v>620</v>
          </cell>
        </row>
        <row r="1997">
          <cell r="A1997" t="str">
            <v>január</v>
          </cell>
          <cell r="I1997">
            <v>154.08000000000001</v>
          </cell>
          <cell r="K1997" t="str">
            <v>620</v>
          </cell>
        </row>
        <row r="1998">
          <cell r="A1998" t="str">
            <v>január</v>
          </cell>
          <cell r="I1998">
            <v>8.81</v>
          </cell>
          <cell r="K1998" t="str">
            <v>620</v>
          </cell>
        </row>
        <row r="1999">
          <cell r="A1999" t="str">
            <v>január</v>
          </cell>
          <cell r="I1999">
            <v>33.020000000000003</v>
          </cell>
          <cell r="K1999" t="str">
            <v>620</v>
          </cell>
        </row>
        <row r="2000">
          <cell r="A2000" t="str">
            <v>január</v>
          </cell>
          <cell r="I2000">
            <v>11.01</v>
          </cell>
          <cell r="K2000" t="str">
            <v>620</v>
          </cell>
        </row>
        <row r="2001">
          <cell r="A2001" t="str">
            <v>január</v>
          </cell>
          <cell r="I2001">
            <v>2.76</v>
          </cell>
          <cell r="K2001" t="str">
            <v>620</v>
          </cell>
        </row>
        <row r="2002">
          <cell r="A2002" t="str">
            <v>január</v>
          </cell>
          <cell r="I2002">
            <v>52.28</v>
          </cell>
          <cell r="K2002" t="str">
            <v>620</v>
          </cell>
        </row>
        <row r="2003">
          <cell r="A2003" t="str">
            <v>január</v>
          </cell>
          <cell r="I2003">
            <v>0</v>
          </cell>
          <cell r="K2003" t="str">
            <v>630</v>
          </cell>
        </row>
        <row r="2004">
          <cell r="A2004" t="str">
            <v>január</v>
          </cell>
          <cell r="I2004">
            <v>0</v>
          </cell>
          <cell r="K2004" t="str">
            <v>630</v>
          </cell>
        </row>
        <row r="2005">
          <cell r="A2005" t="str">
            <v>január</v>
          </cell>
          <cell r="I2005">
            <v>0</v>
          </cell>
          <cell r="K2005" t="str">
            <v>630</v>
          </cell>
        </row>
        <row r="2006">
          <cell r="A2006" t="str">
            <v>január</v>
          </cell>
          <cell r="I2006">
            <v>0</v>
          </cell>
          <cell r="K2006" t="str">
            <v>630</v>
          </cell>
        </row>
        <row r="2007">
          <cell r="A2007" t="str">
            <v>január</v>
          </cell>
          <cell r="I2007">
            <v>0</v>
          </cell>
          <cell r="K2007" t="str">
            <v>630</v>
          </cell>
        </row>
        <row r="2008">
          <cell r="A2008" t="str">
            <v>január</v>
          </cell>
          <cell r="I2008">
            <v>0</v>
          </cell>
          <cell r="K2008" t="str">
            <v>630</v>
          </cell>
        </row>
        <row r="2009">
          <cell r="A2009" t="str">
            <v>január</v>
          </cell>
          <cell r="I2009">
            <v>140</v>
          </cell>
          <cell r="K2009" t="str">
            <v>630</v>
          </cell>
        </row>
        <row r="2010">
          <cell r="A2010" t="str">
            <v>január</v>
          </cell>
          <cell r="I2010">
            <v>41.7</v>
          </cell>
          <cell r="K2010" t="str">
            <v>630</v>
          </cell>
        </row>
        <row r="2011">
          <cell r="A2011" t="str">
            <v>január</v>
          </cell>
          <cell r="I2011">
            <v>0.3</v>
          </cell>
          <cell r="K2011" t="str">
            <v>630</v>
          </cell>
        </row>
        <row r="2012">
          <cell r="A2012" t="str">
            <v>január</v>
          </cell>
          <cell r="I2012">
            <v>0</v>
          </cell>
          <cell r="K2012" t="str">
            <v>610</v>
          </cell>
        </row>
        <row r="2013">
          <cell r="A2013" t="str">
            <v>január</v>
          </cell>
          <cell r="I2013">
            <v>0</v>
          </cell>
          <cell r="K2013" t="str">
            <v>620</v>
          </cell>
        </row>
        <row r="2014">
          <cell r="A2014" t="str">
            <v>január</v>
          </cell>
          <cell r="I2014">
            <v>100</v>
          </cell>
          <cell r="K2014" t="str">
            <v>630</v>
          </cell>
        </row>
        <row r="2015">
          <cell r="A2015" t="str">
            <v>január</v>
          </cell>
          <cell r="I2015">
            <v>0</v>
          </cell>
          <cell r="K2015" t="str">
            <v>630</v>
          </cell>
        </row>
        <row r="2016">
          <cell r="A2016" t="str">
            <v>január</v>
          </cell>
          <cell r="I2016">
            <v>0</v>
          </cell>
          <cell r="K2016" t="str">
            <v>630</v>
          </cell>
        </row>
        <row r="2017">
          <cell r="A2017" t="str">
            <v>január</v>
          </cell>
          <cell r="I2017">
            <v>11.94</v>
          </cell>
          <cell r="K2017" t="str">
            <v>630</v>
          </cell>
        </row>
        <row r="2018">
          <cell r="A2018" t="str">
            <v>január</v>
          </cell>
          <cell r="I2018">
            <v>0</v>
          </cell>
          <cell r="K2018" t="str">
            <v>630</v>
          </cell>
        </row>
        <row r="2019">
          <cell r="A2019" t="str">
            <v>január</v>
          </cell>
          <cell r="I2019">
            <v>0</v>
          </cell>
          <cell r="K2019" t="str">
            <v>630</v>
          </cell>
        </row>
        <row r="2020">
          <cell r="A2020" t="str">
            <v>január</v>
          </cell>
          <cell r="I2020">
            <v>41.29</v>
          </cell>
          <cell r="K2020" t="str">
            <v>630</v>
          </cell>
        </row>
        <row r="2021">
          <cell r="A2021" t="str">
            <v>január</v>
          </cell>
          <cell r="I2021">
            <v>0</v>
          </cell>
          <cell r="K2021" t="str">
            <v>630</v>
          </cell>
        </row>
        <row r="2022">
          <cell r="A2022" t="str">
            <v>január</v>
          </cell>
          <cell r="I2022">
            <v>0</v>
          </cell>
          <cell r="K2022" t="str">
            <v>630</v>
          </cell>
        </row>
        <row r="2023">
          <cell r="A2023" t="str">
            <v>január</v>
          </cell>
          <cell r="I2023">
            <v>0</v>
          </cell>
          <cell r="K2023" t="str">
            <v>630</v>
          </cell>
        </row>
        <row r="2024">
          <cell r="A2024" t="str">
            <v>január</v>
          </cell>
          <cell r="I2024">
            <v>58.8</v>
          </cell>
          <cell r="K2024" t="str">
            <v>630</v>
          </cell>
        </row>
        <row r="2025">
          <cell r="A2025" t="str">
            <v>január</v>
          </cell>
          <cell r="I2025">
            <v>20</v>
          </cell>
          <cell r="K2025" t="str">
            <v>630</v>
          </cell>
        </row>
        <row r="2026">
          <cell r="A2026" t="str">
            <v>január</v>
          </cell>
          <cell r="I2026">
            <v>0</v>
          </cell>
          <cell r="K2026" t="str">
            <v>630</v>
          </cell>
        </row>
        <row r="2027">
          <cell r="A2027" t="str">
            <v>január</v>
          </cell>
          <cell r="I2027">
            <v>0</v>
          </cell>
          <cell r="K2027" t="str">
            <v>630</v>
          </cell>
        </row>
        <row r="2028">
          <cell r="A2028" t="str">
            <v>január</v>
          </cell>
          <cell r="I2028">
            <v>65.05</v>
          </cell>
          <cell r="K2028" t="str">
            <v>630</v>
          </cell>
        </row>
        <row r="2029">
          <cell r="A2029" t="str">
            <v>január</v>
          </cell>
          <cell r="I2029">
            <v>0</v>
          </cell>
          <cell r="K2029" t="str">
            <v>630</v>
          </cell>
        </row>
        <row r="2030">
          <cell r="A2030" t="str">
            <v>január</v>
          </cell>
          <cell r="I2030">
            <v>25.62</v>
          </cell>
          <cell r="K2030" t="str">
            <v>630</v>
          </cell>
        </row>
        <row r="2031">
          <cell r="A2031" t="str">
            <v>január</v>
          </cell>
          <cell r="I2031">
            <v>0</v>
          </cell>
          <cell r="K2031" t="str">
            <v>630</v>
          </cell>
        </row>
        <row r="2032">
          <cell r="A2032" t="str">
            <v>január</v>
          </cell>
          <cell r="I2032">
            <v>62.57</v>
          </cell>
          <cell r="K2032" t="str">
            <v>630</v>
          </cell>
        </row>
        <row r="2033">
          <cell r="A2033" t="str">
            <v>január</v>
          </cell>
          <cell r="I2033">
            <v>0</v>
          </cell>
          <cell r="K2033" t="str">
            <v>630</v>
          </cell>
        </row>
        <row r="2034">
          <cell r="A2034" t="str">
            <v>január</v>
          </cell>
          <cell r="I2034">
            <v>200</v>
          </cell>
          <cell r="K2034" t="str">
            <v>630</v>
          </cell>
        </row>
        <row r="2035">
          <cell r="A2035" t="str">
            <v>január</v>
          </cell>
          <cell r="I2035">
            <v>0</v>
          </cell>
          <cell r="K2035" t="str">
            <v>630</v>
          </cell>
        </row>
        <row r="2036">
          <cell r="A2036" t="str">
            <v>január</v>
          </cell>
          <cell r="I2036">
            <v>0</v>
          </cell>
          <cell r="K2036" t="str">
            <v>630</v>
          </cell>
        </row>
        <row r="2037">
          <cell r="A2037" t="str">
            <v>január</v>
          </cell>
          <cell r="I2037">
            <v>1300</v>
          </cell>
          <cell r="K2037" t="str">
            <v>630</v>
          </cell>
        </row>
        <row r="2038">
          <cell r="A2038" t="str">
            <v>január</v>
          </cell>
          <cell r="I2038">
            <v>2060</v>
          </cell>
          <cell r="K2038" t="str">
            <v>640</v>
          </cell>
        </row>
        <row r="2039">
          <cell r="A2039" t="str">
            <v>január</v>
          </cell>
          <cell r="I2039">
            <v>65</v>
          </cell>
          <cell r="K2039" t="str">
            <v>640</v>
          </cell>
        </row>
        <row r="2040">
          <cell r="A2040" t="str">
            <v>január</v>
          </cell>
          <cell r="I2040">
            <v>0</v>
          </cell>
          <cell r="K2040" t="str">
            <v>630</v>
          </cell>
        </row>
        <row r="2041">
          <cell r="A2041" t="str">
            <v>január</v>
          </cell>
          <cell r="I2041">
            <v>338505.36</v>
          </cell>
          <cell r="K2041" t="str">
            <v>610</v>
          </cell>
        </row>
        <row r="2042">
          <cell r="A2042" t="str">
            <v>január</v>
          </cell>
          <cell r="I2042">
            <v>48899.19</v>
          </cell>
          <cell r="K2042" t="str">
            <v>610</v>
          </cell>
        </row>
        <row r="2043">
          <cell r="A2043" t="str">
            <v>január</v>
          </cell>
          <cell r="I2043">
            <v>8266.5400000000009</v>
          </cell>
          <cell r="K2043" t="str">
            <v>610</v>
          </cell>
        </row>
        <row r="2044">
          <cell r="A2044" t="str">
            <v>január</v>
          </cell>
          <cell r="I2044">
            <v>22250.28</v>
          </cell>
          <cell r="K2044" t="str">
            <v>610</v>
          </cell>
        </row>
        <row r="2045">
          <cell r="A2045" t="str">
            <v>január</v>
          </cell>
          <cell r="I2045">
            <v>34499.14</v>
          </cell>
          <cell r="K2045" t="str">
            <v>620</v>
          </cell>
        </row>
        <row r="2046">
          <cell r="A2046" t="str">
            <v>január</v>
          </cell>
          <cell r="I2046">
            <v>7924.51</v>
          </cell>
          <cell r="K2046" t="str">
            <v>620</v>
          </cell>
        </row>
        <row r="2047">
          <cell r="A2047" t="str">
            <v>január</v>
          </cell>
          <cell r="I2047">
            <v>5843.66</v>
          </cell>
          <cell r="K2047" t="str">
            <v>620</v>
          </cell>
        </row>
        <row r="2048">
          <cell r="A2048" t="str">
            <v>január</v>
          </cell>
          <cell r="I2048">
            <v>61465.4</v>
          </cell>
          <cell r="K2048" t="str">
            <v>620</v>
          </cell>
        </row>
        <row r="2049">
          <cell r="A2049" t="str">
            <v>január</v>
          </cell>
          <cell r="I2049">
            <v>3418.21</v>
          </cell>
          <cell r="K2049" t="str">
            <v>620</v>
          </cell>
        </row>
        <row r="2050">
          <cell r="A2050" t="str">
            <v>január</v>
          </cell>
          <cell r="I2050">
            <v>10675.64</v>
          </cell>
          <cell r="K2050" t="str">
            <v>620</v>
          </cell>
        </row>
        <row r="2051">
          <cell r="A2051" t="str">
            <v>január</v>
          </cell>
          <cell r="I2051">
            <v>3492.7</v>
          </cell>
          <cell r="K2051" t="str">
            <v>620</v>
          </cell>
        </row>
        <row r="2052">
          <cell r="A2052" t="str">
            <v>január</v>
          </cell>
          <cell r="I2052">
            <v>1060.5999999999999</v>
          </cell>
          <cell r="K2052" t="str">
            <v>620</v>
          </cell>
        </row>
        <row r="2053">
          <cell r="A2053" t="str">
            <v>január</v>
          </cell>
          <cell r="I2053">
            <v>20181.150000000001</v>
          </cell>
          <cell r="K2053" t="str">
            <v>620</v>
          </cell>
        </row>
        <row r="2054">
          <cell r="A2054" t="str">
            <v>január</v>
          </cell>
          <cell r="I2054">
            <v>3870</v>
          </cell>
          <cell r="K2054" t="str">
            <v>620</v>
          </cell>
        </row>
        <row r="2055">
          <cell r="A2055" t="str">
            <v>január</v>
          </cell>
          <cell r="I2055">
            <v>678.58</v>
          </cell>
          <cell r="K2055" t="str">
            <v>630</v>
          </cell>
        </row>
        <row r="2056">
          <cell r="A2056" t="str">
            <v>január</v>
          </cell>
          <cell r="I2056">
            <v>5975.54</v>
          </cell>
          <cell r="K2056" t="str">
            <v>630</v>
          </cell>
        </row>
        <row r="2057">
          <cell r="A2057" t="str">
            <v>január</v>
          </cell>
          <cell r="I2057">
            <v>17331.310000000001</v>
          </cell>
          <cell r="K2057" t="str">
            <v>630</v>
          </cell>
        </row>
        <row r="2058">
          <cell r="A2058" t="str">
            <v>január</v>
          </cell>
          <cell r="I2058">
            <v>1988.61</v>
          </cell>
          <cell r="K2058" t="str">
            <v>630</v>
          </cell>
        </row>
        <row r="2059">
          <cell r="A2059" t="str">
            <v>január</v>
          </cell>
          <cell r="I2059">
            <v>20059.47</v>
          </cell>
          <cell r="K2059" t="str">
            <v>630</v>
          </cell>
        </row>
        <row r="2060">
          <cell r="A2060" t="str">
            <v>január</v>
          </cell>
          <cell r="I2060">
            <v>259.95999999999998</v>
          </cell>
          <cell r="K2060" t="str">
            <v>630</v>
          </cell>
        </row>
        <row r="2061">
          <cell r="A2061" t="str">
            <v>január</v>
          </cell>
          <cell r="I2061">
            <v>1916.14</v>
          </cell>
          <cell r="K2061" t="str">
            <v>630</v>
          </cell>
        </row>
        <row r="2062">
          <cell r="A2062" t="str">
            <v>január</v>
          </cell>
          <cell r="I2062">
            <v>612</v>
          </cell>
          <cell r="K2062" t="str">
            <v>630</v>
          </cell>
        </row>
        <row r="2063">
          <cell r="A2063" t="str">
            <v>január</v>
          </cell>
          <cell r="I2063">
            <v>501.4</v>
          </cell>
          <cell r="K2063" t="str">
            <v>630</v>
          </cell>
        </row>
        <row r="2064">
          <cell r="A2064" t="str">
            <v>január</v>
          </cell>
          <cell r="I2064">
            <v>658.27</v>
          </cell>
          <cell r="K2064" t="str">
            <v>630</v>
          </cell>
        </row>
        <row r="2065">
          <cell r="A2065" t="str">
            <v>január</v>
          </cell>
          <cell r="I2065">
            <v>4654.08</v>
          </cell>
          <cell r="K2065" t="str">
            <v>630</v>
          </cell>
        </row>
        <row r="2066">
          <cell r="A2066" t="str">
            <v>január</v>
          </cell>
          <cell r="I2066">
            <v>199.98</v>
          </cell>
          <cell r="K2066" t="str">
            <v>630</v>
          </cell>
        </row>
        <row r="2067">
          <cell r="A2067" t="str">
            <v>január</v>
          </cell>
          <cell r="I2067">
            <v>1407.39</v>
          </cell>
          <cell r="K2067" t="str">
            <v>630</v>
          </cell>
        </row>
        <row r="2068">
          <cell r="A2068" t="str">
            <v>január</v>
          </cell>
          <cell r="I2068">
            <v>332.56</v>
          </cell>
          <cell r="K2068" t="str">
            <v>630</v>
          </cell>
        </row>
        <row r="2069">
          <cell r="A2069" t="str">
            <v>január</v>
          </cell>
          <cell r="I2069">
            <v>1001.98</v>
          </cell>
          <cell r="K2069" t="str">
            <v>630</v>
          </cell>
        </row>
        <row r="2070">
          <cell r="A2070" t="str">
            <v>január</v>
          </cell>
          <cell r="I2070">
            <v>107.6</v>
          </cell>
          <cell r="K2070" t="str">
            <v>630</v>
          </cell>
        </row>
        <row r="2071">
          <cell r="A2071" t="str">
            <v>január</v>
          </cell>
          <cell r="I2071">
            <v>24.5</v>
          </cell>
          <cell r="K2071" t="str">
            <v>630</v>
          </cell>
        </row>
        <row r="2072">
          <cell r="A2072" t="str">
            <v>január</v>
          </cell>
          <cell r="I2072">
            <v>199.98</v>
          </cell>
          <cell r="K2072" t="str">
            <v>630</v>
          </cell>
        </row>
        <row r="2073">
          <cell r="A2073" t="str">
            <v>január</v>
          </cell>
          <cell r="I2073">
            <v>1859.41</v>
          </cell>
          <cell r="K2073" t="str">
            <v>630</v>
          </cell>
        </row>
        <row r="2074">
          <cell r="A2074" t="str">
            <v>január</v>
          </cell>
          <cell r="I2074">
            <v>7043.39</v>
          </cell>
          <cell r="K2074" t="str">
            <v>630</v>
          </cell>
        </row>
        <row r="2075">
          <cell r="A2075" t="str">
            <v>január</v>
          </cell>
          <cell r="I2075">
            <v>500</v>
          </cell>
          <cell r="K2075" t="str">
            <v>630</v>
          </cell>
        </row>
        <row r="2076">
          <cell r="A2076" t="str">
            <v>január</v>
          </cell>
          <cell r="I2076">
            <v>3067.25</v>
          </cell>
          <cell r="K2076" t="str">
            <v>630</v>
          </cell>
        </row>
        <row r="2077">
          <cell r="A2077" t="str">
            <v>január</v>
          </cell>
          <cell r="I2077">
            <v>4015.39</v>
          </cell>
          <cell r="K2077" t="str">
            <v>630</v>
          </cell>
        </row>
        <row r="2078">
          <cell r="A2078" t="str">
            <v>január</v>
          </cell>
          <cell r="I2078">
            <v>30.48</v>
          </cell>
          <cell r="K2078" t="str">
            <v>630</v>
          </cell>
        </row>
        <row r="2079">
          <cell r="A2079" t="str">
            <v>január</v>
          </cell>
          <cell r="I2079">
            <v>636.37</v>
          </cell>
          <cell r="K2079" t="str">
            <v>630</v>
          </cell>
        </row>
        <row r="2080">
          <cell r="A2080" t="str">
            <v>január</v>
          </cell>
          <cell r="I2080">
            <v>378.4</v>
          </cell>
          <cell r="K2080" t="str">
            <v>630</v>
          </cell>
        </row>
        <row r="2081">
          <cell r="A2081" t="str">
            <v>január</v>
          </cell>
          <cell r="I2081">
            <v>0</v>
          </cell>
          <cell r="K2081" t="str">
            <v>630</v>
          </cell>
        </row>
        <row r="2082">
          <cell r="A2082" t="str">
            <v>január</v>
          </cell>
          <cell r="I2082">
            <v>9236.8799999999992</v>
          </cell>
          <cell r="K2082" t="str">
            <v>630</v>
          </cell>
        </row>
        <row r="2083">
          <cell r="A2083" t="str">
            <v>január</v>
          </cell>
          <cell r="I2083">
            <v>7737.07</v>
          </cell>
          <cell r="K2083" t="str">
            <v>630</v>
          </cell>
        </row>
        <row r="2084">
          <cell r="A2084" t="str">
            <v>január</v>
          </cell>
          <cell r="I2084">
            <v>144</v>
          </cell>
          <cell r="K2084" t="str">
            <v>630</v>
          </cell>
        </row>
        <row r="2085">
          <cell r="A2085" t="str">
            <v>január</v>
          </cell>
          <cell r="I2085">
            <v>25</v>
          </cell>
          <cell r="K2085" t="str">
            <v>630</v>
          </cell>
        </row>
        <row r="2086">
          <cell r="A2086" t="str">
            <v>január</v>
          </cell>
          <cell r="I2086">
            <v>519.16999999999996</v>
          </cell>
          <cell r="K2086" t="str">
            <v>630</v>
          </cell>
        </row>
        <row r="2087">
          <cell r="A2087" t="str">
            <v>január</v>
          </cell>
          <cell r="I2087">
            <v>-280.02</v>
          </cell>
          <cell r="K2087" t="str">
            <v>630</v>
          </cell>
        </row>
        <row r="2088">
          <cell r="A2088" t="str">
            <v>január</v>
          </cell>
          <cell r="I2088">
            <v>12378.7</v>
          </cell>
          <cell r="K2088" t="str">
            <v>630</v>
          </cell>
        </row>
        <row r="2089">
          <cell r="A2089" t="str">
            <v>január</v>
          </cell>
          <cell r="I2089">
            <v>15.21</v>
          </cell>
          <cell r="K2089" t="str">
            <v>630</v>
          </cell>
        </row>
        <row r="2090">
          <cell r="A2090" t="str">
            <v>január</v>
          </cell>
          <cell r="I2090">
            <v>7095</v>
          </cell>
          <cell r="K2090" t="str">
            <v>630</v>
          </cell>
        </row>
        <row r="2091">
          <cell r="A2091" t="str">
            <v>január</v>
          </cell>
          <cell r="I2091">
            <v>1485.56</v>
          </cell>
          <cell r="K2091" t="str">
            <v>630</v>
          </cell>
        </row>
        <row r="2092">
          <cell r="A2092" t="str">
            <v>január</v>
          </cell>
          <cell r="I2092">
            <v>43.13</v>
          </cell>
          <cell r="K2092" t="str">
            <v>630</v>
          </cell>
        </row>
        <row r="2093">
          <cell r="A2093" t="str">
            <v>január</v>
          </cell>
          <cell r="I2093">
            <v>4492</v>
          </cell>
          <cell r="K2093" t="str">
            <v>630</v>
          </cell>
        </row>
        <row r="2094">
          <cell r="A2094" t="str">
            <v>január</v>
          </cell>
          <cell r="I2094">
            <v>6981.74</v>
          </cell>
          <cell r="K2094" t="str">
            <v>630</v>
          </cell>
        </row>
        <row r="2095">
          <cell r="A2095" t="str">
            <v>január</v>
          </cell>
          <cell r="I2095">
            <v>1956.68</v>
          </cell>
          <cell r="K2095" t="str">
            <v>630</v>
          </cell>
        </row>
        <row r="2096">
          <cell r="A2096" t="str">
            <v>január</v>
          </cell>
          <cell r="I2096">
            <v>87585</v>
          </cell>
          <cell r="K2096" t="str">
            <v>630</v>
          </cell>
        </row>
        <row r="2097">
          <cell r="A2097" t="str">
            <v>január</v>
          </cell>
          <cell r="I2097">
            <v>2135.36</v>
          </cell>
          <cell r="K2097" t="str">
            <v>630</v>
          </cell>
        </row>
        <row r="2098">
          <cell r="A2098" t="str">
            <v>január</v>
          </cell>
          <cell r="I2098">
            <v>6129.58</v>
          </cell>
          <cell r="K2098" t="str">
            <v>630</v>
          </cell>
        </row>
        <row r="2099">
          <cell r="A2099" t="str">
            <v>január</v>
          </cell>
          <cell r="I2099">
            <v>200</v>
          </cell>
          <cell r="K2099" t="str">
            <v>640</v>
          </cell>
        </row>
        <row r="2100">
          <cell r="A2100" t="str">
            <v>január</v>
          </cell>
          <cell r="I2100">
            <v>4117.5</v>
          </cell>
          <cell r="K2100" t="str">
            <v>640</v>
          </cell>
        </row>
        <row r="2101">
          <cell r="A2101" t="str">
            <v>január</v>
          </cell>
          <cell r="I2101">
            <v>9981</v>
          </cell>
          <cell r="K2101" t="str">
            <v>640</v>
          </cell>
        </row>
        <row r="2102">
          <cell r="A2102" t="str">
            <v>január</v>
          </cell>
          <cell r="I2102">
            <v>51132</v>
          </cell>
          <cell r="K2102" t="str">
            <v>640</v>
          </cell>
        </row>
        <row r="2103">
          <cell r="A2103" t="str">
            <v>január</v>
          </cell>
          <cell r="I2103">
            <v>0</v>
          </cell>
          <cell r="K2103" t="str">
            <v>710</v>
          </cell>
        </row>
        <row r="2104">
          <cell r="A2104" t="str">
            <v>január</v>
          </cell>
          <cell r="I2104">
            <v>1786.11</v>
          </cell>
          <cell r="K2104" t="str">
            <v>610</v>
          </cell>
        </row>
        <row r="2105">
          <cell r="A2105" t="str">
            <v>január</v>
          </cell>
          <cell r="I2105">
            <v>80.959999999999994</v>
          </cell>
          <cell r="K2105" t="str">
            <v>610</v>
          </cell>
        </row>
        <row r="2106">
          <cell r="A2106" t="str">
            <v>január</v>
          </cell>
          <cell r="I2106">
            <v>4840</v>
          </cell>
          <cell r="K2106" t="str">
            <v>610</v>
          </cell>
        </row>
        <row r="2107">
          <cell r="A2107" t="str">
            <v>január</v>
          </cell>
          <cell r="I2107">
            <v>593.03</v>
          </cell>
          <cell r="K2107" t="str">
            <v>620</v>
          </cell>
        </row>
        <row r="2108">
          <cell r="A2108" t="str">
            <v>január</v>
          </cell>
          <cell r="I2108">
            <v>151.79</v>
          </cell>
          <cell r="K2108" t="str">
            <v>620</v>
          </cell>
        </row>
        <row r="2109">
          <cell r="A2109" t="str">
            <v>január</v>
          </cell>
          <cell r="I2109">
            <v>94.92</v>
          </cell>
          <cell r="K2109" t="str">
            <v>620</v>
          </cell>
        </row>
        <row r="2110">
          <cell r="A2110" t="str">
            <v>január</v>
          </cell>
          <cell r="I2110">
            <v>1136.8699999999999</v>
          </cell>
          <cell r="K2110" t="str">
            <v>620</v>
          </cell>
        </row>
        <row r="2111">
          <cell r="A2111" t="str">
            <v>január</v>
          </cell>
          <cell r="I2111">
            <v>65.010000000000005</v>
          </cell>
          <cell r="K2111" t="str">
            <v>620</v>
          </cell>
        </row>
        <row r="2112">
          <cell r="A2112" t="str">
            <v>január</v>
          </cell>
          <cell r="I2112">
            <v>243.65</v>
          </cell>
          <cell r="K2112" t="str">
            <v>620</v>
          </cell>
        </row>
        <row r="2113">
          <cell r="A2113" t="str">
            <v>január</v>
          </cell>
          <cell r="I2113">
            <v>67.81</v>
          </cell>
          <cell r="K2113" t="str">
            <v>620</v>
          </cell>
        </row>
        <row r="2114">
          <cell r="A2114" t="str">
            <v>január</v>
          </cell>
          <cell r="I2114">
            <v>20.36</v>
          </cell>
          <cell r="K2114" t="str">
            <v>620</v>
          </cell>
        </row>
        <row r="2115">
          <cell r="A2115" t="str">
            <v>január</v>
          </cell>
          <cell r="I2115">
            <v>385.77</v>
          </cell>
          <cell r="K2115" t="str">
            <v>620</v>
          </cell>
        </row>
        <row r="2116">
          <cell r="A2116" t="str">
            <v>január</v>
          </cell>
          <cell r="I2116">
            <v>18</v>
          </cell>
          <cell r="K2116" t="str">
            <v>630</v>
          </cell>
        </row>
        <row r="2117">
          <cell r="A2117" t="str">
            <v>január</v>
          </cell>
          <cell r="I2117">
            <v>7594.77</v>
          </cell>
          <cell r="K2117" t="str">
            <v>630</v>
          </cell>
        </row>
        <row r="2118">
          <cell r="A2118" t="str">
            <v>január</v>
          </cell>
          <cell r="I2118">
            <v>0</v>
          </cell>
          <cell r="K2118" t="str">
            <v>630</v>
          </cell>
        </row>
        <row r="2119">
          <cell r="A2119" t="str">
            <v>január</v>
          </cell>
          <cell r="I2119">
            <v>199.5</v>
          </cell>
          <cell r="K2119" t="str">
            <v>630</v>
          </cell>
        </row>
        <row r="2120">
          <cell r="A2120" t="str">
            <v>január</v>
          </cell>
          <cell r="I2120">
            <v>669.22</v>
          </cell>
          <cell r="K2120" t="str">
            <v>630</v>
          </cell>
        </row>
        <row r="2121">
          <cell r="A2121" t="str">
            <v>január</v>
          </cell>
          <cell r="I2121">
            <v>1030.2</v>
          </cell>
          <cell r="K2121" t="str">
            <v>630</v>
          </cell>
        </row>
        <row r="2122">
          <cell r="A2122" t="str">
            <v>január</v>
          </cell>
          <cell r="I2122">
            <v>8347</v>
          </cell>
          <cell r="K2122" t="str">
            <v>630</v>
          </cell>
        </row>
        <row r="2123">
          <cell r="A2123" t="str">
            <v>január</v>
          </cell>
          <cell r="I2123">
            <v>791.62</v>
          </cell>
          <cell r="K2123" t="str">
            <v>630</v>
          </cell>
        </row>
        <row r="2124">
          <cell r="A2124" t="str">
            <v>január</v>
          </cell>
          <cell r="I2124">
            <v>661.5</v>
          </cell>
          <cell r="K2124" t="str">
            <v>640</v>
          </cell>
        </row>
        <row r="2125">
          <cell r="A2125" t="str">
            <v>január</v>
          </cell>
          <cell r="I2125">
            <v>1477.65</v>
          </cell>
          <cell r="K2125" t="str">
            <v>610</v>
          </cell>
        </row>
        <row r="2126">
          <cell r="A2126" t="str">
            <v>január</v>
          </cell>
          <cell r="I2126">
            <v>1159.06</v>
          </cell>
          <cell r="K2126" t="str">
            <v>610</v>
          </cell>
        </row>
        <row r="2127">
          <cell r="A2127" t="str">
            <v>január</v>
          </cell>
          <cell r="I2127">
            <v>38.86</v>
          </cell>
          <cell r="K2127" t="str">
            <v>610</v>
          </cell>
        </row>
        <row r="2128">
          <cell r="A2128" t="str">
            <v>január</v>
          </cell>
          <cell r="I2128">
            <v>2646.4</v>
          </cell>
          <cell r="K2128" t="str">
            <v>610</v>
          </cell>
        </row>
        <row r="2129">
          <cell r="A2129" t="str">
            <v>január</v>
          </cell>
          <cell r="I2129">
            <v>369.41</v>
          </cell>
          <cell r="K2129" t="str">
            <v>620</v>
          </cell>
        </row>
        <row r="2130">
          <cell r="A2130" t="str">
            <v>január</v>
          </cell>
          <cell r="I2130">
            <v>183.84</v>
          </cell>
          <cell r="K2130" t="str">
            <v>620</v>
          </cell>
        </row>
        <row r="2131">
          <cell r="A2131" t="str">
            <v>január</v>
          </cell>
          <cell r="I2131">
            <v>76.59</v>
          </cell>
          <cell r="K2131" t="str">
            <v>620</v>
          </cell>
        </row>
        <row r="2132">
          <cell r="A2132" t="str">
            <v>január</v>
          </cell>
          <cell r="I2132">
            <v>766</v>
          </cell>
          <cell r="K2132" t="str">
            <v>620</v>
          </cell>
        </row>
        <row r="2133">
          <cell r="A2133" t="str">
            <v>január</v>
          </cell>
          <cell r="I2133">
            <v>43.75</v>
          </cell>
          <cell r="K2133" t="str">
            <v>620</v>
          </cell>
        </row>
        <row r="2134">
          <cell r="A2134" t="str">
            <v>január</v>
          </cell>
          <cell r="I2134">
            <v>149.02000000000001</v>
          </cell>
          <cell r="K2134" t="str">
            <v>620</v>
          </cell>
        </row>
        <row r="2135">
          <cell r="A2135" t="str">
            <v>január</v>
          </cell>
          <cell r="I2135">
            <v>49.69</v>
          </cell>
          <cell r="K2135" t="str">
            <v>620</v>
          </cell>
        </row>
        <row r="2136">
          <cell r="A2136" t="str">
            <v>január</v>
          </cell>
          <cell r="I2136">
            <v>13.67</v>
          </cell>
          <cell r="K2136" t="str">
            <v>620</v>
          </cell>
        </row>
        <row r="2137">
          <cell r="A2137" t="str">
            <v>január</v>
          </cell>
          <cell r="I2137">
            <v>259.89999999999998</v>
          </cell>
          <cell r="K2137" t="str">
            <v>620</v>
          </cell>
        </row>
        <row r="2138">
          <cell r="A2138" t="str">
            <v>január</v>
          </cell>
          <cell r="I2138">
            <v>159.22999999999999</v>
          </cell>
          <cell r="K2138" t="str">
            <v>630</v>
          </cell>
        </row>
        <row r="2139">
          <cell r="A2139" t="str">
            <v>január</v>
          </cell>
          <cell r="I2139">
            <v>103.34</v>
          </cell>
          <cell r="K2139" t="str">
            <v>630</v>
          </cell>
        </row>
        <row r="2140">
          <cell r="A2140" t="str">
            <v>január</v>
          </cell>
          <cell r="I2140">
            <v>0</v>
          </cell>
          <cell r="K2140" t="str">
            <v>630</v>
          </cell>
        </row>
        <row r="2141">
          <cell r="A2141" t="str">
            <v>január</v>
          </cell>
          <cell r="I2141">
            <v>261.49</v>
          </cell>
          <cell r="K2141" t="str">
            <v>630</v>
          </cell>
        </row>
        <row r="2142">
          <cell r="A2142" t="str">
            <v>január</v>
          </cell>
          <cell r="I2142">
            <v>60</v>
          </cell>
          <cell r="K2142" t="str">
            <v>630</v>
          </cell>
        </row>
        <row r="2143">
          <cell r="A2143" t="str">
            <v>január</v>
          </cell>
          <cell r="I2143">
            <v>169.96</v>
          </cell>
          <cell r="K2143" t="str">
            <v>630</v>
          </cell>
        </row>
        <row r="2144">
          <cell r="A2144" t="str">
            <v>január</v>
          </cell>
          <cell r="I2144">
            <v>35.1</v>
          </cell>
          <cell r="K2144" t="str">
            <v>630</v>
          </cell>
        </row>
        <row r="2145">
          <cell r="A2145" t="str">
            <v>január</v>
          </cell>
          <cell r="I2145">
            <v>4.9000000000000004</v>
          </cell>
          <cell r="K2145" t="str">
            <v>630</v>
          </cell>
        </row>
        <row r="2146">
          <cell r="A2146" t="str">
            <v>január</v>
          </cell>
          <cell r="I2146">
            <v>150</v>
          </cell>
          <cell r="K2146" t="str">
            <v>630</v>
          </cell>
        </row>
        <row r="2147">
          <cell r="A2147" t="str">
            <v>január</v>
          </cell>
          <cell r="I2147">
            <v>2789.96</v>
          </cell>
          <cell r="K2147" t="str">
            <v>630</v>
          </cell>
        </row>
        <row r="2148">
          <cell r="A2148" t="str">
            <v>január</v>
          </cell>
          <cell r="I2148">
            <v>1200</v>
          </cell>
          <cell r="K2148" t="str">
            <v>630</v>
          </cell>
        </row>
        <row r="2149">
          <cell r="A2149" t="str">
            <v>január</v>
          </cell>
          <cell r="I2149">
            <v>144065.25</v>
          </cell>
          <cell r="K2149" t="str">
            <v>610</v>
          </cell>
        </row>
        <row r="2150">
          <cell r="A2150" t="str">
            <v>január</v>
          </cell>
          <cell r="I2150">
            <v>30818.55</v>
          </cell>
          <cell r="K2150" t="str">
            <v>610</v>
          </cell>
        </row>
        <row r="2151">
          <cell r="A2151" t="str">
            <v>január</v>
          </cell>
          <cell r="I2151">
            <v>3329.43</v>
          </cell>
          <cell r="K2151" t="str">
            <v>610</v>
          </cell>
        </row>
        <row r="2152">
          <cell r="A2152" t="str">
            <v>január</v>
          </cell>
          <cell r="I2152">
            <v>8428.15</v>
          </cell>
          <cell r="K2152" t="str">
            <v>610</v>
          </cell>
        </row>
        <row r="2153">
          <cell r="A2153" t="str">
            <v>január</v>
          </cell>
          <cell r="I2153">
            <v>15165.74</v>
          </cell>
          <cell r="K2153" t="str">
            <v>620</v>
          </cell>
        </row>
        <row r="2154">
          <cell r="A2154" t="str">
            <v>január</v>
          </cell>
          <cell r="I2154">
            <v>4576.51</v>
          </cell>
          <cell r="K2154" t="str">
            <v>620</v>
          </cell>
        </row>
        <row r="2155">
          <cell r="A2155" t="str">
            <v>január</v>
          </cell>
          <cell r="I2155">
            <v>2637.74</v>
          </cell>
          <cell r="K2155" t="str">
            <v>620</v>
          </cell>
        </row>
        <row r="2156">
          <cell r="A2156" t="str">
            <v>január</v>
          </cell>
          <cell r="I2156">
            <v>28321.360000000001</v>
          </cell>
          <cell r="K2156" t="str">
            <v>620</v>
          </cell>
        </row>
        <row r="2157">
          <cell r="A2157" t="str">
            <v>január</v>
          </cell>
          <cell r="I2157">
            <v>1575.54</v>
          </cell>
          <cell r="K2157" t="str">
            <v>620</v>
          </cell>
        </row>
        <row r="2158">
          <cell r="A2158" t="str">
            <v>január</v>
          </cell>
          <cell r="I2158">
            <v>5241.1499999999996</v>
          </cell>
          <cell r="K2158" t="str">
            <v>620</v>
          </cell>
        </row>
        <row r="2159">
          <cell r="A2159" t="str">
            <v>január</v>
          </cell>
          <cell r="I2159">
            <v>1681.67</v>
          </cell>
          <cell r="K2159" t="str">
            <v>620</v>
          </cell>
        </row>
        <row r="2160">
          <cell r="A2160" t="str">
            <v>január</v>
          </cell>
          <cell r="I2160">
            <v>490.98</v>
          </cell>
          <cell r="K2160" t="str">
            <v>620</v>
          </cell>
        </row>
        <row r="2161">
          <cell r="A2161" t="str">
            <v>január</v>
          </cell>
          <cell r="I2161">
            <v>9360.32</v>
          </cell>
          <cell r="K2161" t="str">
            <v>620</v>
          </cell>
        </row>
        <row r="2162">
          <cell r="A2162" t="str">
            <v>január</v>
          </cell>
          <cell r="I2162">
            <v>210</v>
          </cell>
          <cell r="K2162" t="str">
            <v>620</v>
          </cell>
        </row>
        <row r="2163">
          <cell r="A2163" t="str">
            <v>január</v>
          </cell>
          <cell r="I2163">
            <v>844.53</v>
          </cell>
          <cell r="K2163" t="str">
            <v>630</v>
          </cell>
        </row>
        <row r="2164">
          <cell r="A2164" t="str">
            <v>január</v>
          </cell>
          <cell r="I2164">
            <v>2209.08</v>
          </cell>
          <cell r="K2164" t="str">
            <v>630</v>
          </cell>
        </row>
        <row r="2165">
          <cell r="A2165" t="str">
            <v>január</v>
          </cell>
          <cell r="I2165">
            <v>5958.69</v>
          </cell>
          <cell r="K2165" t="str">
            <v>630</v>
          </cell>
        </row>
        <row r="2166">
          <cell r="A2166" t="str">
            <v>január</v>
          </cell>
          <cell r="I2166">
            <v>2201.5300000000002</v>
          </cell>
          <cell r="K2166" t="str">
            <v>630</v>
          </cell>
        </row>
        <row r="2167">
          <cell r="A2167" t="str">
            <v>január</v>
          </cell>
          <cell r="I2167">
            <v>520.48</v>
          </cell>
          <cell r="K2167" t="str">
            <v>630</v>
          </cell>
        </row>
        <row r="2168">
          <cell r="A2168" t="str">
            <v>január</v>
          </cell>
          <cell r="I2168">
            <v>82.65</v>
          </cell>
          <cell r="K2168" t="str">
            <v>630</v>
          </cell>
        </row>
        <row r="2169">
          <cell r="A2169" t="str">
            <v>január</v>
          </cell>
          <cell r="I2169">
            <v>1140</v>
          </cell>
          <cell r="K2169" t="str">
            <v>630</v>
          </cell>
        </row>
        <row r="2170">
          <cell r="A2170" t="str">
            <v>január</v>
          </cell>
          <cell r="I2170">
            <v>0</v>
          </cell>
          <cell r="K2170" t="str">
            <v>630</v>
          </cell>
        </row>
        <row r="2171">
          <cell r="A2171" t="str">
            <v>január</v>
          </cell>
          <cell r="I2171">
            <v>326</v>
          </cell>
          <cell r="K2171" t="str">
            <v>630</v>
          </cell>
        </row>
        <row r="2172">
          <cell r="A2172" t="str">
            <v>január</v>
          </cell>
          <cell r="I2172">
            <v>213.4</v>
          </cell>
          <cell r="K2172" t="str">
            <v>630</v>
          </cell>
        </row>
        <row r="2173">
          <cell r="A2173" t="str">
            <v>január</v>
          </cell>
          <cell r="I2173">
            <v>1444.72</v>
          </cell>
          <cell r="K2173" t="str">
            <v>630</v>
          </cell>
        </row>
        <row r="2174">
          <cell r="A2174" t="str">
            <v>január</v>
          </cell>
          <cell r="I2174">
            <v>1481.2</v>
          </cell>
          <cell r="K2174" t="str">
            <v>630</v>
          </cell>
        </row>
        <row r="2175">
          <cell r="A2175" t="str">
            <v>január</v>
          </cell>
          <cell r="I2175">
            <v>995.5</v>
          </cell>
          <cell r="K2175" t="str">
            <v>630</v>
          </cell>
        </row>
        <row r="2176">
          <cell r="A2176" t="str">
            <v>január</v>
          </cell>
          <cell r="I2176">
            <v>167.75</v>
          </cell>
          <cell r="K2176" t="str">
            <v>630</v>
          </cell>
        </row>
        <row r="2177">
          <cell r="A2177" t="str">
            <v>január</v>
          </cell>
          <cell r="I2177">
            <v>19.73</v>
          </cell>
          <cell r="K2177" t="str">
            <v>630</v>
          </cell>
        </row>
        <row r="2178">
          <cell r="A2178" t="str">
            <v>január</v>
          </cell>
          <cell r="I2178">
            <v>161.78</v>
          </cell>
          <cell r="K2178" t="str">
            <v>630</v>
          </cell>
        </row>
        <row r="2179">
          <cell r="A2179" t="str">
            <v>január</v>
          </cell>
          <cell r="I2179">
            <v>19.96</v>
          </cell>
          <cell r="K2179" t="str">
            <v>630</v>
          </cell>
        </row>
        <row r="2180">
          <cell r="A2180" t="str">
            <v>január</v>
          </cell>
          <cell r="I2180">
            <v>358.02</v>
          </cell>
          <cell r="K2180" t="str">
            <v>630</v>
          </cell>
        </row>
        <row r="2181">
          <cell r="A2181" t="str">
            <v>január</v>
          </cell>
          <cell r="I2181">
            <v>11</v>
          </cell>
          <cell r="K2181" t="str">
            <v>630</v>
          </cell>
        </row>
        <row r="2182">
          <cell r="A2182" t="str">
            <v>január</v>
          </cell>
          <cell r="I2182">
            <v>6</v>
          </cell>
          <cell r="K2182" t="str">
            <v>630</v>
          </cell>
        </row>
        <row r="2183">
          <cell r="A2183" t="str">
            <v>január</v>
          </cell>
          <cell r="I2183">
            <v>1969.95</v>
          </cell>
          <cell r="K2183" t="str">
            <v>630</v>
          </cell>
        </row>
        <row r="2184">
          <cell r="A2184" t="str">
            <v>január</v>
          </cell>
          <cell r="I2184">
            <v>770.78</v>
          </cell>
          <cell r="K2184" t="str">
            <v>630</v>
          </cell>
        </row>
        <row r="2185">
          <cell r="A2185" t="str">
            <v>január</v>
          </cell>
          <cell r="I2185">
            <v>4701.5600000000004</v>
          </cell>
          <cell r="K2185" t="str">
            <v>630</v>
          </cell>
        </row>
        <row r="2186">
          <cell r="A2186" t="str">
            <v>január</v>
          </cell>
          <cell r="I2186">
            <v>3175.75</v>
          </cell>
          <cell r="K2186" t="str">
            <v>630</v>
          </cell>
        </row>
        <row r="2187">
          <cell r="A2187" t="str">
            <v>január</v>
          </cell>
          <cell r="I2187">
            <v>25</v>
          </cell>
          <cell r="K2187" t="str">
            <v>630</v>
          </cell>
        </row>
        <row r="2188">
          <cell r="A2188" t="str">
            <v>január</v>
          </cell>
          <cell r="I2188">
            <v>36.840000000000003</v>
          </cell>
          <cell r="K2188" t="str">
            <v>630</v>
          </cell>
        </row>
        <row r="2189">
          <cell r="A2189" t="str">
            <v>január</v>
          </cell>
          <cell r="I2189">
            <v>40</v>
          </cell>
          <cell r="K2189" t="str">
            <v>630</v>
          </cell>
        </row>
        <row r="2190">
          <cell r="A2190" t="str">
            <v>január</v>
          </cell>
          <cell r="I2190">
            <v>23.6</v>
          </cell>
          <cell r="K2190" t="str">
            <v>630</v>
          </cell>
        </row>
        <row r="2191">
          <cell r="A2191" t="str">
            <v>január</v>
          </cell>
          <cell r="I2191">
            <v>321.3</v>
          </cell>
          <cell r="K2191" t="str">
            <v>630</v>
          </cell>
        </row>
        <row r="2192">
          <cell r="A2192" t="str">
            <v>január</v>
          </cell>
          <cell r="I2192">
            <v>225.17</v>
          </cell>
          <cell r="K2192" t="str">
            <v>630</v>
          </cell>
        </row>
        <row r="2193">
          <cell r="A2193" t="str">
            <v>január</v>
          </cell>
          <cell r="I2193">
            <v>205</v>
          </cell>
          <cell r="K2193" t="str">
            <v>630</v>
          </cell>
        </row>
        <row r="2194">
          <cell r="A2194" t="str">
            <v>január</v>
          </cell>
          <cell r="I2194">
            <v>0.38</v>
          </cell>
          <cell r="K2194" t="str">
            <v>630</v>
          </cell>
        </row>
        <row r="2195">
          <cell r="A2195" t="str">
            <v>január</v>
          </cell>
          <cell r="I2195">
            <v>18439.599999999999</v>
          </cell>
          <cell r="K2195" t="str">
            <v>630</v>
          </cell>
        </row>
        <row r="2196">
          <cell r="A2196" t="str">
            <v>január</v>
          </cell>
          <cell r="I2196">
            <v>600</v>
          </cell>
          <cell r="K2196" t="str">
            <v>630</v>
          </cell>
        </row>
        <row r="2197">
          <cell r="A2197" t="str">
            <v>január</v>
          </cell>
          <cell r="I2197">
            <v>-309.91000000000003</v>
          </cell>
          <cell r="K2197" t="str">
            <v>630</v>
          </cell>
        </row>
        <row r="2198">
          <cell r="A2198" t="str">
            <v>január</v>
          </cell>
          <cell r="I2198">
            <v>-1041.96</v>
          </cell>
          <cell r="K2198" t="str">
            <v>630</v>
          </cell>
        </row>
        <row r="2199">
          <cell r="A2199" t="str">
            <v>január</v>
          </cell>
          <cell r="I2199">
            <v>5533.25</v>
          </cell>
          <cell r="K2199" t="str">
            <v>630</v>
          </cell>
        </row>
        <row r="2200">
          <cell r="A2200" t="str">
            <v>január</v>
          </cell>
          <cell r="I2200">
            <v>270.39999999999998</v>
          </cell>
          <cell r="K2200" t="str">
            <v>640</v>
          </cell>
        </row>
        <row r="2201">
          <cell r="A2201" t="str">
            <v>január</v>
          </cell>
          <cell r="I2201">
            <v>169.96</v>
          </cell>
          <cell r="K2201" t="str">
            <v>640</v>
          </cell>
        </row>
        <row r="2202">
          <cell r="A2202" t="str">
            <v>január</v>
          </cell>
          <cell r="I2202">
            <v>20579.5</v>
          </cell>
          <cell r="K2202" t="str">
            <v>640</v>
          </cell>
        </row>
        <row r="2203">
          <cell r="A2203" t="str">
            <v>január</v>
          </cell>
          <cell r="I2203">
            <v>60</v>
          </cell>
          <cell r="K2203" t="str">
            <v>640</v>
          </cell>
        </row>
        <row r="2204">
          <cell r="A2204" t="str">
            <v>január</v>
          </cell>
          <cell r="I2204">
            <v>59.44</v>
          </cell>
          <cell r="K2204" t="str">
            <v>630</v>
          </cell>
        </row>
        <row r="2205">
          <cell r="A2205" t="str">
            <v>január</v>
          </cell>
          <cell r="I2205">
            <v>82.17</v>
          </cell>
          <cell r="K2205" t="str">
            <v>630</v>
          </cell>
        </row>
        <row r="2206">
          <cell r="A2206" t="str">
            <v>január</v>
          </cell>
          <cell r="I2206">
            <v>0</v>
          </cell>
          <cell r="K2206" t="str">
            <v>630</v>
          </cell>
        </row>
        <row r="2207">
          <cell r="A2207" t="str">
            <v>január</v>
          </cell>
          <cell r="I2207">
            <v>567.5</v>
          </cell>
          <cell r="K2207" t="str">
            <v>640</v>
          </cell>
        </row>
        <row r="2208">
          <cell r="A2208" t="str">
            <v>január</v>
          </cell>
          <cell r="I2208">
            <v>60573.21</v>
          </cell>
          <cell r="K2208" t="str">
            <v>610</v>
          </cell>
        </row>
        <row r="2209">
          <cell r="A2209" t="str">
            <v>január</v>
          </cell>
          <cell r="I2209">
            <v>75.010000000000005</v>
          </cell>
          <cell r="K2209" t="str">
            <v>610</v>
          </cell>
        </row>
        <row r="2210">
          <cell r="A2210" t="str">
            <v>január</v>
          </cell>
          <cell r="I2210">
            <v>189</v>
          </cell>
          <cell r="K2210" t="str">
            <v>610</v>
          </cell>
        </row>
        <row r="2211">
          <cell r="A2211" t="str">
            <v>január</v>
          </cell>
          <cell r="I2211">
            <v>4342.66</v>
          </cell>
          <cell r="K2211" t="str">
            <v>620</v>
          </cell>
        </row>
        <row r="2212">
          <cell r="A2212" t="str">
            <v>január</v>
          </cell>
          <cell r="I2212">
            <v>1599.64</v>
          </cell>
          <cell r="K2212" t="str">
            <v>620</v>
          </cell>
        </row>
        <row r="2213">
          <cell r="A2213" t="str">
            <v>január</v>
          </cell>
          <cell r="I2213">
            <v>820.38</v>
          </cell>
          <cell r="K2213" t="str">
            <v>620</v>
          </cell>
        </row>
        <row r="2214">
          <cell r="A2214" t="str">
            <v>január</v>
          </cell>
          <cell r="I2214">
            <v>8380.77</v>
          </cell>
          <cell r="K2214" t="str">
            <v>620</v>
          </cell>
        </row>
        <row r="2215">
          <cell r="A2215" t="str">
            <v>január</v>
          </cell>
          <cell r="I2215">
            <v>471.55</v>
          </cell>
          <cell r="K2215" t="str">
            <v>620</v>
          </cell>
        </row>
        <row r="2216">
          <cell r="A2216" t="str">
            <v>január</v>
          </cell>
          <cell r="I2216">
            <v>1539.41</v>
          </cell>
          <cell r="K2216" t="str">
            <v>620</v>
          </cell>
        </row>
        <row r="2217">
          <cell r="A2217" t="str">
            <v>január</v>
          </cell>
          <cell r="I2217">
            <v>508.75</v>
          </cell>
          <cell r="K2217" t="str">
            <v>620</v>
          </cell>
        </row>
        <row r="2218">
          <cell r="A2218" t="str">
            <v>január</v>
          </cell>
          <cell r="I2218">
            <v>147.5</v>
          </cell>
          <cell r="K2218" t="str">
            <v>620</v>
          </cell>
        </row>
        <row r="2219">
          <cell r="A2219" t="str">
            <v>január</v>
          </cell>
          <cell r="I2219">
            <v>2798.77</v>
          </cell>
          <cell r="K2219" t="str">
            <v>620</v>
          </cell>
        </row>
        <row r="2220">
          <cell r="A2220" t="str">
            <v>január</v>
          </cell>
          <cell r="I2220">
            <v>51.06</v>
          </cell>
          <cell r="K2220" t="str">
            <v>630</v>
          </cell>
        </row>
        <row r="2221">
          <cell r="A2221" t="str">
            <v>január</v>
          </cell>
          <cell r="I2221">
            <v>1761.58</v>
          </cell>
          <cell r="K2221" t="str">
            <v>630</v>
          </cell>
        </row>
        <row r="2222">
          <cell r="A2222" t="str">
            <v>január</v>
          </cell>
          <cell r="I2222">
            <v>5808.38</v>
          </cell>
          <cell r="K2222" t="str">
            <v>630</v>
          </cell>
        </row>
        <row r="2223">
          <cell r="A2223" t="str">
            <v>január</v>
          </cell>
          <cell r="I2223">
            <v>403.92</v>
          </cell>
          <cell r="K2223" t="str">
            <v>630</v>
          </cell>
        </row>
        <row r="2224">
          <cell r="A2224" t="str">
            <v>január</v>
          </cell>
          <cell r="I2224">
            <v>596.62</v>
          </cell>
          <cell r="K2224" t="str">
            <v>630</v>
          </cell>
        </row>
        <row r="2225">
          <cell r="A2225" t="str">
            <v>január</v>
          </cell>
          <cell r="I2225">
            <v>30</v>
          </cell>
          <cell r="K2225" t="str">
            <v>630</v>
          </cell>
        </row>
        <row r="2226">
          <cell r="A2226" t="str">
            <v>január</v>
          </cell>
          <cell r="I2226">
            <v>1004.52</v>
          </cell>
          <cell r="K2226" t="str">
            <v>630</v>
          </cell>
        </row>
        <row r="2227">
          <cell r="A2227" t="str">
            <v>január</v>
          </cell>
          <cell r="I2227">
            <v>907.5</v>
          </cell>
          <cell r="K2227" t="str">
            <v>630</v>
          </cell>
        </row>
        <row r="2228">
          <cell r="A2228" t="str">
            <v>január</v>
          </cell>
          <cell r="I2228">
            <v>242.83</v>
          </cell>
          <cell r="K2228" t="str">
            <v>630</v>
          </cell>
        </row>
        <row r="2229">
          <cell r="A2229" t="str">
            <v>január</v>
          </cell>
          <cell r="I2229">
            <v>0</v>
          </cell>
          <cell r="K2229" t="str">
            <v>630</v>
          </cell>
        </row>
        <row r="2230">
          <cell r="A2230" t="str">
            <v>január</v>
          </cell>
          <cell r="I2230">
            <v>2778.24</v>
          </cell>
          <cell r="K2230" t="str">
            <v>630</v>
          </cell>
        </row>
        <row r="2231">
          <cell r="A2231" t="str">
            <v>január</v>
          </cell>
          <cell r="I2231">
            <v>16.93</v>
          </cell>
          <cell r="K2231" t="str">
            <v>630</v>
          </cell>
        </row>
        <row r="2232">
          <cell r="A2232" t="str">
            <v>január</v>
          </cell>
          <cell r="I2232">
            <v>326</v>
          </cell>
          <cell r="K2232" t="str">
            <v>630</v>
          </cell>
        </row>
        <row r="2233">
          <cell r="A2233" t="str">
            <v>január</v>
          </cell>
          <cell r="I2233">
            <v>1215</v>
          </cell>
          <cell r="K2233" t="str">
            <v>630</v>
          </cell>
        </row>
        <row r="2234">
          <cell r="A2234" t="str">
            <v>január</v>
          </cell>
          <cell r="I2234">
            <v>222.04</v>
          </cell>
          <cell r="K2234" t="str">
            <v>630</v>
          </cell>
        </row>
        <row r="2235">
          <cell r="A2235" t="str">
            <v>január</v>
          </cell>
          <cell r="I2235">
            <v>20</v>
          </cell>
          <cell r="K2235" t="str">
            <v>630</v>
          </cell>
        </row>
        <row r="2236">
          <cell r="A2236" t="str">
            <v>január</v>
          </cell>
          <cell r="I2236">
            <v>160.05000000000001</v>
          </cell>
          <cell r="K2236" t="str">
            <v>630</v>
          </cell>
        </row>
        <row r="2237">
          <cell r="A2237" t="str">
            <v>január</v>
          </cell>
          <cell r="I2237">
            <v>17655.95</v>
          </cell>
          <cell r="K2237" t="str">
            <v>630</v>
          </cell>
        </row>
        <row r="2238">
          <cell r="A2238" t="str">
            <v>január</v>
          </cell>
          <cell r="I2238">
            <v>57.2</v>
          </cell>
          <cell r="K2238" t="str">
            <v>630</v>
          </cell>
        </row>
        <row r="2239">
          <cell r="A2239" t="str">
            <v>január</v>
          </cell>
          <cell r="I2239">
            <v>1094.99</v>
          </cell>
          <cell r="K2239" t="str">
            <v>630</v>
          </cell>
        </row>
        <row r="2240">
          <cell r="A2240" t="str">
            <v>január</v>
          </cell>
          <cell r="I2240">
            <v>1634.51</v>
          </cell>
          <cell r="K2240" t="str">
            <v>630</v>
          </cell>
        </row>
        <row r="2241">
          <cell r="A2241" t="str">
            <v>január</v>
          </cell>
          <cell r="I2241">
            <v>18190</v>
          </cell>
          <cell r="K2241" t="str">
            <v>630</v>
          </cell>
        </row>
        <row r="2242">
          <cell r="A2242" t="str">
            <v>január</v>
          </cell>
          <cell r="I2242">
            <v>20</v>
          </cell>
          <cell r="K2242" t="str">
            <v>630</v>
          </cell>
        </row>
        <row r="2243">
          <cell r="A2243" t="str">
            <v>január</v>
          </cell>
          <cell r="I2243">
            <v>0</v>
          </cell>
          <cell r="K2243" t="str">
            <v>640</v>
          </cell>
        </row>
        <row r="2244">
          <cell r="A2244" t="str">
            <v>január</v>
          </cell>
          <cell r="I2244">
            <v>350</v>
          </cell>
          <cell r="K2244" t="str">
            <v>640</v>
          </cell>
        </row>
        <row r="2245">
          <cell r="A2245" t="str">
            <v>január</v>
          </cell>
          <cell r="I2245">
            <v>105.15</v>
          </cell>
          <cell r="K2245" t="str">
            <v>640</v>
          </cell>
        </row>
        <row r="2246">
          <cell r="A2246" t="str">
            <v>január</v>
          </cell>
          <cell r="I2246">
            <v>150351.21</v>
          </cell>
          <cell r="K2246" t="str">
            <v>640</v>
          </cell>
        </row>
        <row r="2247">
          <cell r="A2247" t="str">
            <v>január</v>
          </cell>
          <cell r="I2247">
            <v>1500</v>
          </cell>
          <cell r="K2247" t="str">
            <v>640</v>
          </cell>
        </row>
        <row r="2248">
          <cell r="A2248" t="str">
            <v>január</v>
          </cell>
          <cell r="I2248">
            <v>16598.88</v>
          </cell>
          <cell r="K2248" t="str">
            <v>710</v>
          </cell>
        </row>
        <row r="2249">
          <cell r="A2249" t="str">
            <v>január</v>
          </cell>
          <cell r="I2249">
            <v>1388.08</v>
          </cell>
          <cell r="K2249" t="str">
            <v>610</v>
          </cell>
        </row>
        <row r="2250">
          <cell r="A2250" t="str">
            <v>január</v>
          </cell>
          <cell r="I2250">
            <v>523.21</v>
          </cell>
          <cell r="K2250" t="str">
            <v>610</v>
          </cell>
        </row>
        <row r="2251">
          <cell r="A2251" t="str">
            <v>január</v>
          </cell>
          <cell r="I2251">
            <v>168.79</v>
          </cell>
          <cell r="K2251" t="str">
            <v>620</v>
          </cell>
        </row>
        <row r="2252">
          <cell r="A2252" t="str">
            <v>január</v>
          </cell>
          <cell r="I2252">
            <v>22.24</v>
          </cell>
          <cell r="K2252" t="str">
            <v>620</v>
          </cell>
        </row>
        <row r="2253">
          <cell r="A2253" t="str">
            <v>január</v>
          </cell>
          <cell r="I2253">
            <v>26.67</v>
          </cell>
          <cell r="K2253" t="str">
            <v>620</v>
          </cell>
        </row>
        <row r="2254">
          <cell r="A2254" t="str">
            <v>január</v>
          </cell>
          <cell r="I2254">
            <v>267.5</v>
          </cell>
          <cell r="K2254" t="str">
            <v>620</v>
          </cell>
        </row>
        <row r="2255">
          <cell r="A2255" t="str">
            <v>január</v>
          </cell>
          <cell r="I2255">
            <v>15.22</v>
          </cell>
          <cell r="K2255" t="str">
            <v>620</v>
          </cell>
        </row>
        <row r="2256">
          <cell r="A2256" t="str">
            <v>január</v>
          </cell>
          <cell r="I2256">
            <v>57.26</v>
          </cell>
          <cell r="K2256" t="str">
            <v>620</v>
          </cell>
        </row>
        <row r="2257">
          <cell r="A2257" t="str">
            <v>január</v>
          </cell>
          <cell r="I2257">
            <v>19.04</v>
          </cell>
          <cell r="K2257" t="str">
            <v>620</v>
          </cell>
        </row>
        <row r="2258">
          <cell r="A2258" t="str">
            <v>január</v>
          </cell>
          <cell r="I2258">
            <v>4.68</v>
          </cell>
          <cell r="K2258" t="str">
            <v>620</v>
          </cell>
        </row>
        <row r="2259">
          <cell r="A2259" t="str">
            <v>január</v>
          </cell>
          <cell r="I2259">
            <v>90.7</v>
          </cell>
          <cell r="K2259" t="str">
            <v>620</v>
          </cell>
        </row>
        <row r="2260">
          <cell r="A2260" t="str">
            <v>január</v>
          </cell>
          <cell r="I2260">
            <v>1249.23</v>
          </cell>
          <cell r="K2260" t="str">
            <v>610</v>
          </cell>
        </row>
        <row r="2261">
          <cell r="A2261" t="str">
            <v>január</v>
          </cell>
          <cell r="I2261">
            <v>470.86</v>
          </cell>
          <cell r="K2261" t="str">
            <v>610</v>
          </cell>
        </row>
        <row r="2262">
          <cell r="A2262" t="str">
            <v>január</v>
          </cell>
          <cell r="I2262">
            <v>151.88</v>
          </cell>
          <cell r="K2262" t="str">
            <v>620</v>
          </cell>
        </row>
        <row r="2263">
          <cell r="A2263" t="str">
            <v>január</v>
          </cell>
          <cell r="I2263">
            <v>20.02</v>
          </cell>
          <cell r="K2263" t="str">
            <v>620</v>
          </cell>
        </row>
        <row r="2264">
          <cell r="A2264" t="str">
            <v>január</v>
          </cell>
          <cell r="I2264">
            <v>24</v>
          </cell>
          <cell r="K2264" t="str">
            <v>620</v>
          </cell>
        </row>
        <row r="2265">
          <cell r="A2265" t="str">
            <v>január</v>
          </cell>
          <cell r="I2265">
            <v>240.74</v>
          </cell>
          <cell r="K2265" t="str">
            <v>620</v>
          </cell>
        </row>
        <row r="2266">
          <cell r="A2266" t="str">
            <v>január</v>
          </cell>
          <cell r="I2266">
            <v>13.67</v>
          </cell>
          <cell r="K2266" t="str">
            <v>620</v>
          </cell>
        </row>
        <row r="2267">
          <cell r="A2267" t="str">
            <v>január</v>
          </cell>
          <cell r="I2267">
            <v>51.51</v>
          </cell>
          <cell r="K2267" t="str">
            <v>620</v>
          </cell>
        </row>
        <row r="2268">
          <cell r="A2268" t="str">
            <v>január</v>
          </cell>
          <cell r="I2268">
            <v>17.11</v>
          </cell>
          <cell r="K2268" t="str">
            <v>620</v>
          </cell>
        </row>
        <row r="2269">
          <cell r="A2269" t="str">
            <v>január</v>
          </cell>
          <cell r="I2269">
            <v>4.21</v>
          </cell>
          <cell r="K2269" t="str">
            <v>620</v>
          </cell>
        </row>
        <row r="2270">
          <cell r="A2270" t="str">
            <v>január</v>
          </cell>
          <cell r="I2270">
            <v>81.62</v>
          </cell>
          <cell r="K2270" t="str">
            <v>620</v>
          </cell>
        </row>
        <row r="2271">
          <cell r="A2271" t="str">
            <v>január</v>
          </cell>
          <cell r="I2271">
            <v>0</v>
          </cell>
          <cell r="K2271" t="str">
            <v>630</v>
          </cell>
        </row>
        <row r="2272">
          <cell r="A2272" t="str">
            <v>január</v>
          </cell>
          <cell r="I2272">
            <v>0</v>
          </cell>
          <cell r="K2272" t="str">
            <v>630</v>
          </cell>
        </row>
        <row r="2273">
          <cell r="A2273" t="str">
            <v>január</v>
          </cell>
          <cell r="I2273">
            <v>0</v>
          </cell>
          <cell r="K2273" t="str">
            <v>630</v>
          </cell>
        </row>
        <row r="2274">
          <cell r="A2274" t="str">
            <v>január</v>
          </cell>
          <cell r="I2274">
            <v>0</v>
          </cell>
          <cell r="K2274" t="str">
            <v>630</v>
          </cell>
        </row>
        <row r="2275">
          <cell r="A2275" t="str">
            <v>január</v>
          </cell>
          <cell r="I2275">
            <v>24.4</v>
          </cell>
          <cell r="K2275" t="str">
            <v>620</v>
          </cell>
        </row>
        <row r="2276">
          <cell r="A2276" t="str">
            <v>január</v>
          </cell>
          <cell r="I2276">
            <v>34.14</v>
          </cell>
          <cell r="K2276" t="str">
            <v>620</v>
          </cell>
        </row>
        <row r="2277">
          <cell r="A2277" t="str">
            <v>január</v>
          </cell>
          <cell r="I2277">
            <v>1.95</v>
          </cell>
          <cell r="K2277" t="str">
            <v>620</v>
          </cell>
        </row>
        <row r="2278">
          <cell r="A2278" t="str">
            <v>január</v>
          </cell>
          <cell r="I2278">
            <v>7.29</v>
          </cell>
          <cell r="K2278" t="str">
            <v>620</v>
          </cell>
        </row>
        <row r="2279">
          <cell r="A2279" t="str">
            <v>január</v>
          </cell>
          <cell r="I2279">
            <v>0.6</v>
          </cell>
          <cell r="K2279" t="str">
            <v>620</v>
          </cell>
        </row>
        <row r="2280">
          <cell r="A2280" t="str">
            <v>január</v>
          </cell>
          <cell r="I2280">
            <v>11.58</v>
          </cell>
          <cell r="K2280" t="str">
            <v>620</v>
          </cell>
        </row>
        <row r="2281">
          <cell r="A2281" t="str">
            <v>január</v>
          </cell>
          <cell r="I2281">
            <v>0</v>
          </cell>
          <cell r="K2281" t="str">
            <v>630</v>
          </cell>
        </row>
        <row r="2282">
          <cell r="A2282" t="str">
            <v>január</v>
          </cell>
          <cell r="I2282">
            <v>0</v>
          </cell>
          <cell r="K2282" t="str">
            <v>630</v>
          </cell>
        </row>
        <row r="2283">
          <cell r="A2283" t="str">
            <v>január</v>
          </cell>
          <cell r="I2283">
            <v>244</v>
          </cell>
          <cell r="K2283" t="str">
            <v>630</v>
          </cell>
        </row>
        <row r="2284">
          <cell r="A2284" t="str">
            <v>január</v>
          </cell>
          <cell r="I2284">
            <v>0</v>
          </cell>
          <cell r="K2284" t="str">
            <v>710</v>
          </cell>
        </row>
        <row r="2285">
          <cell r="A2285" t="str">
            <v>január</v>
          </cell>
          <cell r="I2285">
            <v>2634.3</v>
          </cell>
          <cell r="K2285" t="str">
            <v>610</v>
          </cell>
        </row>
        <row r="2286">
          <cell r="A2286" t="str">
            <v>január</v>
          </cell>
          <cell r="I2286">
            <v>140.72999999999999</v>
          </cell>
          <cell r="K2286" t="str">
            <v>610</v>
          </cell>
        </row>
        <row r="2287">
          <cell r="A2287" t="str">
            <v>január</v>
          </cell>
          <cell r="I2287">
            <v>5445.34</v>
          </cell>
          <cell r="K2287" t="str">
            <v>610</v>
          </cell>
        </row>
        <row r="2288">
          <cell r="A2288" t="str">
            <v>január</v>
          </cell>
          <cell r="I2288">
            <v>907.68</v>
          </cell>
          <cell r="K2288" t="str">
            <v>620</v>
          </cell>
        </row>
        <row r="2289">
          <cell r="A2289" t="str">
            <v>január</v>
          </cell>
          <cell r="I2289">
            <v>478.99</v>
          </cell>
          <cell r="K2289" t="str">
            <v>620</v>
          </cell>
        </row>
        <row r="2290">
          <cell r="A2290" t="str">
            <v>január</v>
          </cell>
          <cell r="I2290">
            <v>134.04</v>
          </cell>
          <cell r="K2290" t="str">
            <v>620</v>
          </cell>
        </row>
        <row r="2291">
          <cell r="A2291" t="str">
            <v>január</v>
          </cell>
          <cell r="I2291">
            <v>2247.13</v>
          </cell>
          <cell r="K2291" t="str">
            <v>620</v>
          </cell>
        </row>
        <row r="2292">
          <cell r="A2292" t="str">
            <v>január</v>
          </cell>
          <cell r="I2292">
            <v>126</v>
          </cell>
          <cell r="K2292" t="str">
            <v>620</v>
          </cell>
        </row>
        <row r="2293">
          <cell r="A2293" t="str">
            <v>január</v>
          </cell>
          <cell r="I2293">
            <v>380.1</v>
          </cell>
          <cell r="K2293" t="str">
            <v>620</v>
          </cell>
        </row>
        <row r="2294">
          <cell r="A2294" t="str">
            <v>január</v>
          </cell>
          <cell r="I2294">
            <v>84.9</v>
          </cell>
          <cell r="K2294" t="str">
            <v>620</v>
          </cell>
        </row>
        <row r="2295">
          <cell r="A2295" t="str">
            <v>január</v>
          </cell>
          <cell r="I2295">
            <v>39.159999999999997</v>
          </cell>
          <cell r="K2295" t="str">
            <v>620</v>
          </cell>
        </row>
        <row r="2296">
          <cell r="A2296" t="str">
            <v>január</v>
          </cell>
          <cell r="I2296">
            <v>749.66</v>
          </cell>
          <cell r="K2296" t="str">
            <v>620</v>
          </cell>
        </row>
        <row r="2297">
          <cell r="A2297" t="str">
            <v>január</v>
          </cell>
          <cell r="I2297">
            <v>47.24</v>
          </cell>
          <cell r="K2297" t="str">
            <v>630</v>
          </cell>
        </row>
        <row r="2298">
          <cell r="A2298" t="str">
            <v>január</v>
          </cell>
          <cell r="I2298">
            <v>169</v>
          </cell>
          <cell r="K2298" t="str">
            <v>630</v>
          </cell>
        </row>
        <row r="2299">
          <cell r="A2299" t="str">
            <v>január</v>
          </cell>
          <cell r="I2299">
            <v>47072.76</v>
          </cell>
          <cell r="K2299" t="str">
            <v>630</v>
          </cell>
        </row>
        <row r="2300">
          <cell r="A2300" t="str">
            <v>január</v>
          </cell>
          <cell r="I2300">
            <v>6111.14</v>
          </cell>
          <cell r="K2300" t="str">
            <v>630</v>
          </cell>
        </row>
        <row r="2301">
          <cell r="A2301" t="str">
            <v>január</v>
          </cell>
          <cell r="I2301">
            <v>2191.83</v>
          </cell>
          <cell r="K2301" t="str">
            <v>630</v>
          </cell>
        </row>
        <row r="2302">
          <cell r="A2302" t="str">
            <v>január</v>
          </cell>
          <cell r="I2302">
            <v>40.26</v>
          </cell>
          <cell r="K2302" t="str">
            <v>630</v>
          </cell>
        </row>
        <row r="2303">
          <cell r="A2303" t="str">
            <v>január</v>
          </cell>
          <cell r="I2303">
            <v>463.9</v>
          </cell>
          <cell r="K2303" t="str">
            <v>630</v>
          </cell>
        </row>
        <row r="2304">
          <cell r="A2304" t="str">
            <v>január</v>
          </cell>
          <cell r="I2304">
            <v>482.98</v>
          </cell>
          <cell r="K2304" t="str">
            <v>630</v>
          </cell>
        </row>
        <row r="2305">
          <cell r="A2305" t="str">
            <v>január</v>
          </cell>
          <cell r="I2305">
            <v>110.78</v>
          </cell>
          <cell r="K2305" t="str">
            <v>630</v>
          </cell>
        </row>
        <row r="2306">
          <cell r="A2306" t="str">
            <v>január</v>
          </cell>
          <cell r="I2306">
            <v>378.73</v>
          </cell>
          <cell r="K2306" t="str">
            <v>630</v>
          </cell>
        </row>
        <row r="2307">
          <cell r="A2307" t="str">
            <v>január</v>
          </cell>
          <cell r="I2307">
            <v>592</v>
          </cell>
          <cell r="K2307" t="str">
            <v>630</v>
          </cell>
        </row>
        <row r="2308">
          <cell r="A2308" t="str">
            <v>január</v>
          </cell>
          <cell r="I2308">
            <v>79.5</v>
          </cell>
          <cell r="K2308" t="str">
            <v>630</v>
          </cell>
        </row>
        <row r="2309">
          <cell r="A2309" t="str">
            <v>január</v>
          </cell>
          <cell r="I2309">
            <v>63.36</v>
          </cell>
          <cell r="K2309" t="str">
            <v>630</v>
          </cell>
        </row>
        <row r="2310">
          <cell r="A2310" t="str">
            <v>január</v>
          </cell>
          <cell r="I2310">
            <v>1944</v>
          </cell>
          <cell r="K2310" t="str">
            <v>630</v>
          </cell>
        </row>
        <row r="2311">
          <cell r="A2311" t="str">
            <v>január</v>
          </cell>
          <cell r="I2311">
            <v>2649.23</v>
          </cell>
          <cell r="K2311" t="str">
            <v>630</v>
          </cell>
        </row>
        <row r="2312">
          <cell r="A2312" t="str">
            <v>január</v>
          </cell>
          <cell r="I2312">
            <v>0</v>
          </cell>
          <cell r="K2312" t="str">
            <v>630</v>
          </cell>
        </row>
        <row r="2313">
          <cell r="A2313" t="str">
            <v>január</v>
          </cell>
          <cell r="I2313">
            <v>0</v>
          </cell>
          <cell r="K2313" t="str">
            <v>630</v>
          </cell>
        </row>
        <row r="2314">
          <cell r="A2314" t="str">
            <v>január</v>
          </cell>
          <cell r="I2314">
            <v>5.45</v>
          </cell>
          <cell r="K2314" t="str">
            <v>630</v>
          </cell>
        </row>
        <row r="2315">
          <cell r="A2315" t="str">
            <v>január</v>
          </cell>
          <cell r="I2315">
            <v>6178.98</v>
          </cell>
          <cell r="K2315" t="str">
            <v>630</v>
          </cell>
        </row>
        <row r="2316">
          <cell r="A2316" t="str">
            <v>január</v>
          </cell>
          <cell r="I2316">
            <v>2952.04</v>
          </cell>
          <cell r="K2316" t="str">
            <v>630</v>
          </cell>
        </row>
        <row r="2317">
          <cell r="A2317" t="str">
            <v>január</v>
          </cell>
          <cell r="I2317">
            <v>7415</v>
          </cell>
          <cell r="K2317" t="str">
            <v>630</v>
          </cell>
        </row>
        <row r="2318">
          <cell r="A2318" t="str">
            <v>január</v>
          </cell>
          <cell r="I2318">
            <v>300.61</v>
          </cell>
          <cell r="K2318" t="str">
            <v>630</v>
          </cell>
        </row>
        <row r="2319">
          <cell r="A2319" t="str">
            <v>január</v>
          </cell>
          <cell r="I2319">
            <v>0</v>
          </cell>
          <cell r="K2319" t="str">
            <v>630</v>
          </cell>
        </row>
        <row r="2320">
          <cell r="A2320" t="str">
            <v>január</v>
          </cell>
          <cell r="I2320">
            <v>0</v>
          </cell>
          <cell r="K2320" t="str">
            <v>640</v>
          </cell>
        </row>
        <row r="2321">
          <cell r="A2321" t="str">
            <v>január</v>
          </cell>
          <cell r="I2321">
            <v>0</v>
          </cell>
          <cell r="K2321" t="str">
            <v>710</v>
          </cell>
        </row>
        <row r="2322">
          <cell r="A2322" t="str">
            <v>január</v>
          </cell>
          <cell r="I2322">
            <v>3519150.95</v>
          </cell>
          <cell r="K2322" t="str">
            <v>610</v>
          </cell>
        </row>
        <row r="2323">
          <cell r="A2323" t="str">
            <v>január</v>
          </cell>
          <cell r="I2323">
            <v>495292.42</v>
          </cell>
          <cell r="K2323" t="str">
            <v>610</v>
          </cell>
        </row>
        <row r="2324">
          <cell r="A2324" t="str">
            <v>január</v>
          </cell>
          <cell r="I2324">
            <v>69972.81</v>
          </cell>
          <cell r="K2324" t="str">
            <v>610</v>
          </cell>
        </row>
        <row r="2325">
          <cell r="A2325" t="str">
            <v>január</v>
          </cell>
          <cell r="I2325">
            <v>323.77</v>
          </cell>
          <cell r="K2325" t="str">
            <v>610</v>
          </cell>
        </row>
        <row r="2326">
          <cell r="A2326" t="str">
            <v>január</v>
          </cell>
          <cell r="I2326">
            <v>264368.73</v>
          </cell>
          <cell r="K2326" t="str">
            <v>610</v>
          </cell>
        </row>
        <row r="2327">
          <cell r="A2327" t="str">
            <v>január</v>
          </cell>
          <cell r="I2327">
            <v>349347.79</v>
          </cell>
          <cell r="K2327" t="str">
            <v>620</v>
          </cell>
        </row>
        <row r="2328">
          <cell r="A2328" t="str">
            <v>január</v>
          </cell>
          <cell r="I2328">
            <v>114844.68</v>
          </cell>
          <cell r="K2328" t="str">
            <v>620</v>
          </cell>
        </row>
        <row r="2329">
          <cell r="A2329" t="str">
            <v>január</v>
          </cell>
          <cell r="I2329">
            <v>64405.49</v>
          </cell>
          <cell r="K2329" t="str">
            <v>620</v>
          </cell>
        </row>
        <row r="2330">
          <cell r="A2330" t="str">
            <v>január</v>
          </cell>
          <cell r="I2330">
            <v>662060.37</v>
          </cell>
          <cell r="K2330" t="str">
            <v>620</v>
          </cell>
        </row>
        <row r="2331">
          <cell r="A2331" t="str">
            <v>január</v>
          </cell>
          <cell r="I2331">
            <v>37555.949999999997</v>
          </cell>
          <cell r="K2331" t="str">
            <v>620</v>
          </cell>
        </row>
        <row r="2332">
          <cell r="A2332" t="str">
            <v>január</v>
          </cell>
          <cell r="I2332">
            <v>110108.7</v>
          </cell>
          <cell r="K2332" t="str">
            <v>620</v>
          </cell>
        </row>
        <row r="2333">
          <cell r="A2333" t="str">
            <v>január</v>
          </cell>
          <cell r="I2333">
            <v>35942.339999999997</v>
          </cell>
          <cell r="K2333" t="str">
            <v>620</v>
          </cell>
        </row>
        <row r="2334">
          <cell r="A2334" t="str">
            <v>január</v>
          </cell>
          <cell r="I2334">
            <v>11689.11</v>
          </cell>
          <cell r="K2334" t="str">
            <v>620</v>
          </cell>
        </row>
        <row r="2335">
          <cell r="A2335" t="str">
            <v>január</v>
          </cell>
          <cell r="I2335">
            <v>222231.69</v>
          </cell>
          <cell r="K2335" t="str">
            <v>620</v>
          </cell>
        </row>
        <row r="2336">
          <cell r="A2336" t="str">
            <v>január</v>
          </cell>
          <cell r="I2336">
            <v>18305.34</v>
          </cell>
          <cell r="K2336" t="str">
            <v>620</v>
          </cell>
        </row>
        <row r="2337">
          <cell r="A2337" t="str">
            <v>január</v>
          </cell>
          <cell r="I2337">
            <v>940.69</v>
          </cell>
          <cell r="K2337" t="str">
            <v>630</v>
          </cell>
        </row>
        <row r="2338">
          <cell r="A2338" t="str">
            <v>január</v>
          </cell>
          <cell r="I2338">
            <v>12942.88</v>
          </cell>
          <cell r="K2338" t="str">
            <v>630</v>
          </cell>
        </row>
        <row r="2339">
          <cell r="A2339" t="str">
            <v>január</v>
          </cell>
          <cell r="I2339">
            <v>253609.82</v>
          </cell>
          <cell r="K2339" t="str">
            <v>630</v>
          </cell>
        </row>
        <row r="2340">
          <cell r="A2340" t="str">
            <v>január</v>
          </cell>
          <cell r="I2340">
            <v>8104.44</v>
          </cell>
          <cell r="K2340" t="str">
            <v>630</v>
          </cell>
        </row>
        <row r="2341">
          <cell r="A2341" t="str">
            <v>január</v>
          </cell>
          <cell r="I2341">
            <v>7022.52</v>
          </cell>
          <cell r="K2341" t="str">
            <v>630</v>
          </cell>
        </row>
        <row r="2342">
          <cell r="A2342" t="str">
            <v>január</v>
          </cell>
          <cell r="I2342">
            <v>78.22</v>
          </cell>
          <cell r="K2342" t="str">
            <v>630</v>
          </cell>
        </row>
        <row r="2343">
          <cell r="A2343" t="str">
            <v>január</v>
          </cell>
          <cell r="I2343">
            <v>0</v>
          </cell>
          <cell r="K2343" t="str">
            <v>630</v>
          </cell>
        </row>
        <row r="2344">
          <cell r="A2344" t="str">
            <v>január</v>
          </cell>
          <cell r="I2344">
            <v>2554.48</v>
          </cell>
          <cell r="K2344" t="str">
            <v>630</v>
          </cell>
        </row>
        <row r="2345">
          <cell r="A2345" t="str">
            <v>január</v>
          </cell>
          <cell r="I2345">
            <v>886.26</v>
          </cell>
          <cell r="K2345" t="str">
            <v>630</v>
          </cell>
        </row>
        <row r="2346">
          <cell r="A2346" t="str">
            <v>január</v>
          </cell>
          <cell r="I2346">
            <v>20393.580000000002</v>
          </cell>
          <cell r="K2346" t="str">
            <v>630</v>
          </cell>
        </row>
        <row r="2347">
          <cell r="A2347" t="str">
            <v>január</v>
          </cell>
          <cell r="I2347">
            <v>7582.47</v>
          </cell>
          <cell r="K2347" t="str">
            <v>630</v>
          </cell>
        </row>
        <row r="2348">
          <cell r="A2348" t="str">
            <v>január</v>
          </cell>
          <cell r="I2348">
            <v>115.71</v>
          </cell>
          <cell r="K2348" t="str">
            <v>630</v>
          </cell>
        </row>
        <row r="2349">
          <cell r="A2349" t="str">
            <v>január</v>
          </cell>
          <cell r="I2349">
            <v>62.07</v>
          </cell>
          <cell r="K2349" t="str">
            <v>630</v>
          </cell>
        </row>
        <row r="2350">
          <cell r="A2350" t="str">
            <v>január</v>
          </cell>
          <cell r="I2350">
            <v>275.39999999999998</v>
          </cell>
          <cell r="K2350" t="str">
            <v>630</v>
          </cell>
        </row>
        <row r="2351">
          <cell r="A2351" t="str">
            <v>január</v>
          </cell>
          <cell r="I2351">
            <v>1555</v>
          </cell>
          <cell r="K2351" t="str">
            <v>630</v>
          </cell>
        </row>
        <row r="2352">
          <cell r="A2352" t="str">
            <v>január</v>
          </cell>
          <cell r="I2352">
            <v>686.36</v>
          </cell>
          <cell r="K2352" t="str">
            <v>630</v>
          </cell>
        </row>
        <row r="2353">
          <cell r="A2353" t="str">
            <v>január</v>
          </cell>
          <cell r="I2353">
            <v>615.28</v>
          </cell>
          <cell r="K2353" t="str">
            <v>630</v>
          </cell>
        </row>
        <row r="2354">
          <cell r="A2354" t="str">
            <v>január</v>
          </cell>
          <cell r="I2354">
            <v>1370.2</v>
          </cell>
          <cell r="K2354" t="str">
            <v>630</v>
          </cell>
        </row>
        <row r="2355">
          <cell r="A2355" t="str">
            <v>január</v>
          </cell>
          <cell r="I2355">
            <v>0</v>
          </cell>
          <cell r="K2355" t="str">
            <v>630</v>
          </cell>
        </row>
        <row r="2356">
          <cell r="A2356" t="str">
            <v>január</v>
          </cell>
          <cell r="I2356">
            <v>380.62</v>
          </cell>
          <cell r="K2356" t="str">
            <v>630</v>
          </cell>
        </row>
        <row r="2357">
          <cell r="A2357" t="str">
            <v>január</v>
          </cell>
          <cell r="I2357">
            <v>1326.41</v>
          </cell>
          <cell r="K2357" t="str">
            <v>630</v>
          </cell>
        </row>
        <row r="2358">
          <cell r="A2358" t="str">
            <v>január</v>
          </cell>
          <cell r="I2358">
            <v>8832.3700000000008</v>
          </cell>
          <cell r="K2358" t="str">
            <v>630</v>
          </cell>
        </row>
        <row r="2359">
          <cell r="A2359" t="str">
            <v>január</v>
          </cell>
          <cell r="I2359">
            <v>0</v>
          </cell>
          <cell r="K2359" t="str">
            <v>630</v>
          </cell>
        </row>
        <row r="2360">
          <cell r="A2360" t="str">
            <v>január</v>
          </cell>
          <cell r="I2360">
            <v>3127.71</v>
          </cell>
          <cell r="K2360" t="str">
            <v>630</v>
          </cell>
        </row>
        <row r="2361">
          <cell r="A2361" t="str">
            <v>január</v>
          </cell>
          <cell r="I2361">
            <v>4674.26</v>
          </cell>
          <cell r="K2361" t="str">
            <v>630</v>
          </cell>
        </row>
        <row r="2362">
          <cell r="A2362" t="str">
            <v>január</v>
          </cell>
          <cell r="I2362">
            <v>2238</v>
          </cell>
          <cell r="K2362" t="str">
            <v>630</v>
          </cell>
        </row>
        <row r="2363">
          <cell r="A2363" t="str">
            <v>január</v>
          </cell>
          <cell r="I2363">
            <v>19264.650000000001</v>
          </cell>
          <cell r="K2363" t="str">
            <v>630</v>
          </cell>
        </row>
        <row r="2364">
          <cell r="A2364" t="str">
            <v>január</v>
          </cell>
          <cell r="I2364">
            <v>1875.69</v>
          </cell>
          <cell r="K2364" t="str">
            <v>630</v>
          </cell>
        </row>
        <row r="2365">
          <cell r="A2365" t="str">
            <v>január</v>
          </cell>
          <cell r="I2365">
            <v>853.52</v>
          </cell>
          <cell r="K2365" t="str">
            <v>630</v>
          </cell>
        </row>
        <row r="2366">
          <cell r="A2366" t="str">
            <v>január</v>
          </cell>
          <cell r="I2366">
            <v>0</v>
          </cell>
          <cell r="K2366" t="str">
            <v>630</v>
          </cell>
        </row>
        <row r="2367">
          <cell r="A2367" t="str">
            <v>január</v>
          </cell>
          <cell r="I2367">
            <v>3101.28</v>
          </cell>
          <cell r="K2367" t="str">
            <v>630</v>
          </cell>
        </row>
        <row r="2368">
          <cell r="A2368" t="str">
            <v>január</v>
          </cell>
          <cell r="I2368">
            <v>374212.04</v>
          </cell>
          <cell r="K2368" t="str">
            <v>630</v>
          </cell>
        </row>
        <row r="2369">
          <cell r="A2369" t="str">
            <v>január</v>
          </cell>
          <cell r="I2369">
            <v>25.35</v>
          </cell>
          <cell r="K2369" t="str">
            <v>630</v>
          </cell>
        </row>
        <row r="2370">
          <cell r="A2370" t="str">
            <v>január</v>
          </cell>
          <cell r="I2370">
            <v>34848.6</v>
          </cell>
          <cell r="K2370" t="str">
            <v>630</v>
          </cell>
        </row>
        <row r="2371">
          <cell r="A2371" t="str">
            <v>január</v>
          </cell>
          <cell r="I2371">
            <v>50</v>
          </cell>
          <cell r="K2371" t="str">
            <v>630</v>
          </cell>
        </row>
        <row r="2372">
          <cell r="A2372" t="str">
            <v>január</v>
          </cell>
          <cell r="I2372">
            <v>18.16</v>
          </cell>
          <cell r="K2372" t="str">
            <v>630</v>
          </cell>
        </row>
        <row r="2373">
          <cell r="A2373" t="str">
            <v>január</v>
          </cell>
          <cell r="I2373">
            <v>101326.96</v>
          </cell>
          <cell r="K2373" t="str">
            <v>630</v>
          </cell>
        </row>
        <row r="2374">
          <cell r="A2374" t="str">
            <v>január</v>
          </cell>
          <cell r="I2374">
            <v>4432.08</v>
          </cell>
          <cell r="K2374" t="str">
            <v>630</v>
          </cell>
        </row>
        <row r="2375">
          <cell r="A2375" t="str">
            <v>január</v>
          </cell>
          <cell r="I2375">
            <v>169.56</v>
          </cell>
          <cell r="K2375" t="str">
            <v>630</v>
          </cell>
        </row>
        <row r="2376">
          <cell r="A2376" t="str">
            <v>január</v>
          </cell>
          <cell r="I2376">
            <v>360958.8</v>
          </cell>
          <cell r="K2376" t="str">
            <v>630</v>
          </cell>
        </row>
        <row r="2377">
          <cell r="A2377" t="str">
            <v>január</v>
          </cell>
          <cell r="I2377">
            <v>3812.68</v>
          </cell>
          <cell r="K2377" t="str">
            <v>630</v>
          </cell>
        </row>
        <row r="2378">
          <cell r="A2378" t="str">
            <v>január</v>
          </cell>
          <cell r="I2378">
            <v>0</v>
          </cell>
          <cell r="K2378" t="str">
            <v>630</v>
          </cell>
        </row>
        <row r="2379">
          <cell r="A2379" t="str">
            <v>január</v>
          </cell>
          <cell r="I2379">
            <v>24570.83</v>
          </cell>
          <cell r="K2379" t="str">
            <v>630</v>
          </cell>
        </row>
        <row r="2380">
          <cell r="A2380" t="str">
            <v>január</v>
          </cell>
          <cell r="I2380">
            <v>9558.61</v>
          </cell>
          <cell r="K2380" t="str">
            <v>630</v>
          </cell>
        </row>
        <row r="2381">
          <cell r="A2381" t="str">
            <v>január</v>
          </cell>
          <cell r="I2381">
            <v>0</v>
          </cell>
          <cell r="K2381" t="str">
            <v>640</v>
          </cell>
        </row>
        <row r="2382">
          <cell r="A2382" t="str">
            <v>január</v>
          </cell>
          <cell r="I2382">
            <v>4224.1000000000004</v>
          </cell>
          <cell r="K2382" t="str">
            <v>640</v>
          </cell>
        </row>
        <row r="2383">
          <cell r="A2383" t="str">
            <v>január</v>
          </cell>
          <cell r="I2383">
            <v>7252.26</v>
          </cell>
          <cell r="K2383" t="str">
            <v>640</v>
          </cell>
        </row>
        <row r="2384">
          <cell r="A2384" t="str">
            <v>január</v>
          </cell>
          <cell r="I2384">
            <v>526247.79</v>
          </cell>
          <cell r="K2384" t="str">
            <v>640</v>
          </cell>
        </row>
        <row r="2385">
          <cell r="A2385" t="str">
            <v>január</v>
          </cell>
          <cell r="I2385">
            <v>21411.01</v>
          </cell>
          <cell r="K2385" t="str">
            <v>640</v>
          </cell>
        </row>
        <row r="2386">
          <cell r="A2386" t="str">
            <v>január</v>
          </cell>
          <cell r="I2386">
            <v>5105.18</v>
          </cell>
          <cell r="K2386" t="str">
            <v>640</v>
          </cell>
        </row>
        <row r="2387">
          <cell r="A2387" t="str">
            <v>január</v>
          </cell>
          <cell r="I2387">
            <v>110783.13</v>
          </cell>
          <cell r="K2387" t="str">
            <v>640</v>
          </cell>
        </row>
        <row r="2388">
          <cell r="A2388" t="str">
            <v>január</v>
          </cell>
          <cell r="I2388">
            <v>0</v>
          </cell>
          <cell r="K2388" t="str">
            <v>710</v>
          </cell>
        </row>
        <row r="2389">
          <cell r="A2389" t="str">
            <v>január</v>
          </cell>
          <cell r="I2389">
            <v>0</v>
          </cell>
          <cell r="K2389" t="str">
            <v>710</v>
          </cell>
        </row>
        <row r="2390">
          <cell r="A2390" t="str">
            <v>január</v>
          </cell>
          <cell r="I2390">
            <v>1245.1199999999999</v>
          </cell>
          <cell r="K2390" t="str">
            <v>610</v>
          </cell>
        </row>
        <row r="2391">
          <cell r="A2391" t="str">
            <v>január</v>
          </cell>
          <cell r="I2391">
            <v>406.16</v>
          </cell>
          <cell r="K2391" t="str">
            <v>610</v>
          </cell>
        </row>
        <row r="2392">
          <cell r="A2392" t="str">
            <v>január</v>
          </cell>
          <cell r="I2392">
            <v>414.94</v>
          </cell>
          <cell r="K2392" t="str">
            <v>620</v>
          </cell>
        </row>
        <row r="2393">
          <cell r="A2393" t="str">
            <v>január</v>
          </cell>
          <cell r="I2393">
            <v>33.99</v>
          </cell>
          <cell r="K2393" t="str">
            <v>620</v>
          </cell>
        </row>
        <row r="2394">
          <cell r="A2394" t="str">
            <v>január</v>
          </cell>
          <cell r="I2394">
            <v>62.83</v>
          </cell>
          <cell r="K2394" t="str">
            <v>620</v>
          </cell>
        </row>
        <row r="2395">
          <cell r="A2395" t="str">
            <v>január</v>
          </cell>
          <cell r="I2395">
            <v>628.61</v>
          </cell>
          <cell r="K2395" t="str">
            <v>620</v>
          </cell>
        </row>
        <row r="2396">
          <cell r="A2396" t="str">
            <v>január</v>
          </cell>
          <cell r="I2396">
            <v>35.9</v>
          </cell>
          <cell r="K2396" t="str">
            <v>620</v>
          </cell>
        </row>
        <row r="2397">
          <cell r="A2397" t="str">
            <v>január</v>
          </cell>
          <cell r="I2397">
            <v>134.66999999999999</v>
          </cell>
          <cell r="K2397" t="str">
            <v>620</v>
          </cell>
        </row>
        <row r="2398">
          <cell r="A2398" t="str">
            <v>január</v>
          </cell>
          <cell r="I2398">
            <v>44.88</v>
          </cell>
          <cell r="K2398" t="str">
            <v>620</v>
          </cell>
        </row>
        <row r="2399">
          <cell r="A2399" t="str">
            <v>január</v>
          </cell>
          <cell r="I2399">
            <v>11.17</v>
          </cell>
          <cell r="K2399" t="str">
            <v>620</v>
          </cell>
        </row>
        <row r="2400">
          <cell r="A2400" t="str">
            <v>január</v>
          </cell>
          <cell r="I2400">
            <v>213.24</v>
          </cell>
          <cell r="K2400" t="str">
            <v>620</v>
          </cell>
        </row>
        <row r="2401">
          <cell r="A2401" t="str">
            <v>január</v>
          </cell>
          <cell r="I2401">
            <v>436.05</v>
          </cell>
          <cell r="K2401" t="str">
            <v>630</v>
          </cell>
        </row>
        <row r="2402">
          <cell r="A2402" t="str">
            <v>január</v>
          </cell>
          <cell r="I2402">
            <v>2839</v>
          </cell>
          <cell r="K2402" t="str">
            <v>630</v>
          </cell>
        </row>
        <row r="2403">
          <cell r="A2403" t="str">
            <v>január</v>
          </cell>
          <cell r="I2403">
            <v>7373.48</v>
          </cell>
          <cell r="K2403" t="str">
            <v>610</v>
          </cell>
        </row>
        <row r="2404">
          <cell r="A2404" t="str">
            <v>január</v>
          </cell>
          <cell r="I2404">
            <v>2641.01</v>
          </cell>
          <cell r="K2404" t="str">
            <v>610</v>
          </cell>
        </row>
        <row r="2405">
          <cell r="A2405" t="str">
            <v>január</v>
          </cell>
          <cell r="I2405">
            <v>2183</v>
          </cell>
          <cell r="K2405" t="str">
            <v>610</v>
          </cell>
        </row>
        <row r="2406">
          <cell r="A2406" t="str">
            <v>január</v>
          </cell>
          <cell r="I2406">
            <v>1328.88</v>
          </cell>
          <cell r="K2406" t="str">
            <v>620</v>
          </cell>
        </row>
        <row r="2407">
          <cell r="A2407" t="str">
            <v>január</v>
          </cell>
          <cell r="I2407">
            <v>471.09</v>
          </cell>
          <cell r="K2407" t="str">
            <v>620</v>
          </cell>
        </row>
        <row r="2408">
          <cell r="A2408" t="str">
            <v>január</v>
          </cell>
          <cell r="I2408">
            <v>215.7</v>
          </cell>
          <cell r="K2408" t="str">
            <v>620</v>
          </cell>
        </row>
        <row r="2409">
          <cell r="A2409" t="str">
            <v>január</v>
          </cell>
          <cell r="I2409">
            <v>2640.52</v>
          </cell>
          <cell r="K2409" t="str">
            <v>620</v>
          </cell>
        </row>
        <row r="2410">
          <cell r="A2410" t="str">
            <v>január</v>
          </cell>
          <cell r="I2410">
            <v>157.18</v>
          </cell>
          <cell r="K2410" t="str">
            <v>620</v>
          </cell>
        </row>
        <row r="2411">
          <cell r="A2411" t="str">
            <v>január</v>
          </cell>
          <cell r="I2411">
            <v>506.89</v>
          </cell>
          <cell r="K2411" t="str">
            <v>620</v>
          </cell>
        </row>
        <row r="2412">
          <cell r="A2412" t="str">
            <v>január</v>
          </cell>
          <cell r="I2412">
            <v>148.78</v>
          </cell>
          <cell r="K2412" t="str">
            <v>620</v>
          </cell>
        </row>
        <row r="2413">
          <cell r="A2413" t="str">
            <v>január</v>
          </cell>
          <cell r="I2413">
            <v>49.13</v>
          </cell>
          <cell r="K2413" t="str">
            <v>620</v>
          </cell>
        </row>
        <row r="2414">
          <cell r="A2414" t="str">
            <v>január</v>
          </cell>
          <cell r="I2414">
            <v>895.88</v>
          </cell>
          <cell r="K2414" t="str">
            <v>620</v>
          </cell>
        </row>
        <row r="2415">
          <cell r="A2415" t="str">
            <v>január</v>
          </cell>
          <cell r="I2415">
            <v>609.1</v>
          </cell>
          <cell r="K2415" t="str">
            <v>630</v>
          </cell>
        </row>
        <row r="2416">
          <cell r="A2416" t="str">
            <v>január</v>
          </cell>
          <cell r="I2416">
            <v>153.97</v>
          </cell>
          <cell r="K2416" t="str">
            <v>630</v>
          </cell>
        </row>
        <row r="2417">
          <cell r="A2417" t="str">
            <v>január</v>
          </cell>
          <cell r="I2417">
            <v>164</v>
          </cell>
          <cell r="K2417" t="str">
            <v>630</v>
          </cell>
        </row>
        <row r="2418">
          <cell r="A2418" t="str">
            <v>január</v>
          </cell>
          <cell r="I2418">
            <v>51.6</v>
          </cell>
          <cell r="K2418" t="str">
            <v>630</v>
          </cell>
        </row>
        <row r="2419">
          <cell r="A2419" t="str">
            <v>január</v>
          </cell>
          <cell r="I2419">
            <v>634.23</v>
          </cell>
          <cell r="K2419" t="str">
            <v>630</v>
          </cell>
        </row>
        <row r="2420">
          <cell r="A2420" t="str">
            <v>január</v>
          </cell>
          <cell r="I2420">
            <v>0</v>
          </cell>
          <cell r="K2420" t="str">
            <v>630</v>
          </cell>
        </row>
        <row r="2421">
          <cell r="A2421" t="str">
            <v>január</v>
          </cell>
          <cell r="I2421">
            <v>157.87</v>
          </cell>
          <cell r="K2421" t="str">
            <v>630</v>
          </cell>
        </row>
        <row r="2422">
          <cell r="A2422" t="str">
            <v>január</v>
          </cell>
          <cell r="I2422">
            <v>1230</v>
          </cell>
          <cell r="K2422" t="str">
            <v>630</v>
          </cell>
        </row>
        <row r="2423">
          <cell r="A2423" t="str">
            <v>január</v>
          </cell>
          <cell r="I2423">
            <v>1773</v>
          </cell>
          <cell r="K2423" t="str">
            <v>630</v>
          </cell>
        </row>
        <row r="2424">
          <cell r="A2424" t="str">
            <v>január</v>
          </cell>
          <cell r="I2424">
            <v>1455</v>
          </cell>
          <cell r="K2424" t="str">
            <v>630</v>
          </cell>
        </row>
        <row r="2425">
          <cell r="A2425" t="str">
            <v>január</v>
          </cell>
          <cell r="I2425">
            <v>12.41</v>
          </cell>
          <cell r="K2425" t="str">
            <v>630</v>
          </cell>
        </row>
        <row r="2426">
          <cell r="A2426" t="str">
            <v>január</v>
          </cell>
          <cell r="I2426">
            <v>7448.7</v>
          </cell>
          <cell r="K2426" t="str">
            <v>630</v>
          </cell>
        </row>
        <row r="2427">
          <cell r="A2427" t="str">
            <v>január</v>
          </cell>
          <cell r="I2427">
            <v>1450</v>
          </cell>
          <cell r="K2427" t="str">
            <v>630</v>
          </cell>
        </row>
        <row r="2428">
          <cell r="A2428" t="str">
            <v>január</v>
          </cell>
          <cell r="I2428">
            <v>36311.599999999999</v>
          </cell>
          <cell r="K2428" t="str">
            <v>630</v>
          </cell>
        </row>
        <row r="2429">
          <cell r="A2429" t="str">
            <v>január</v>
          </cell>
          <cell r="I2429">
            <v>5992.21</v>
          </cell>
          <cell r="K2429" t="str">
            <v>640</v>
          </cell>
        </row>
        <row r="2430">
          <cell r="A2430" t="str">
            <v>január</v>
          </cell>
          <cell r="I2430">
            <v>1510</v>
          </cell>
          <cell r="K2430" t="str">
            <v>640</v>
          </cell>
        </row>
        <row r="2431">
          <cell r="A2431" t="str">
            <v>január</v>
          </cell>
          <cell r="I2431">
            <v>190361.4</v>
          </cell>
          <cell r="K2431" t="str">
            <v>640</v>
          </cell>
        </row>
        <row r="2432">
          <cell r="A2432" t="str">
            <v>január</v>
          </cell>
          <cell r="I2432">
            <v>37980.58</v>
          </cell>
          <cell r="K2432" t="str">
            <v>610</v>
          </cell>
        </row>
        <row r="2433">
          <cell r="A2433" t="str">
            <v>január</v>
          </cell>
          <cell r="I2433">
            <v>9960.48</v>
          </cell>
          <cell r="K2433" t="str">
            <v>610</v>
          </cell>
        </row>
        <row r="2434">
          <cell r="A2434" t="str">
            <v>január</v>
          </cell>
          <cell r="I2434">
            <v>1516.84</v>
          </cell>
          <cell r="K2434" t="str">
            <v>610</v>
          </cell>
        </row>
        <row r="2435">
          <cell r="A2435" t="str">
            <v>január</v>
          </cell>
          <cell r="I2435">
            <v>40812.120000000003</v>
          </cell>
          <cell r="K2435" t="str">
            <v>610</v>
          </cell>
        </row>
        <row r="2436">
          <cell r="A2436" t="str">
            <v>január</v>
          </cell>
          <cell r="I2436">
            <v>7021.63</v>
          </cell>
          <cell r="K2436" t="str">
            <v>620</v>
          </cell>
        </row>
        <row r="2437">
          <cell r="A2437" t="str">
            <v>január</v>
          </cell>
          <cell r="I2437">
            <v>2774.8</v>
          </cell>
          <cell r="K2437" t="str">
            <v>620</v>
          </cell>
        </row>
        <row r="2438">
          <cell r="A2438" t="str">
            <v>január</v>
          </cell>
          <cell r="I2438">
            <v>1392.81</v>
          </cell>
          <cell r="K2438" t="str">
            <v>620</v>
          </cell>
        </row>
        <row r="2439">
          <cell r="A2439" t="str">
            <v>január</v>
          </cell>
          <cell r="I2439">
            <v>14308.44</v>
          </cell>
          <cell r="K2439" t="str">
            <v>620</v>
          </cell>
        </row>
        <row r="2440">
          <cell r="A2440" t="str">
            <v>január</v>
          </cell>
          <cell r="I2440">
            <v>819.95</v>
          </cell>
          <cell r="K2440" t="str">
            <v>620</v>
          </cell>
        </row>
        <row r="2441">
          <cell r="A2441" t="str">
            <v>január</v>
          </cell>
          <cell r="I2441">
            <v>2579.94</v>
          </cell>
          <cell r="K2441" t="str">
            <v>620</v>
          </cell>
        </row>
        <row r="2442">
          <cell r="A2442" t="str">
            <v>január</v>
          </cell>
          <cell r="I2442">
            <v>833</v>
          </cell>
          <cell r="K2442" t="str">
            <v>620</v>
          </cell>
        </row>
        <row r="2443">
          <cell r="A2443" t="str">
            <v>január</v>
          </cell>
          <cell r="I2443">
            <v>255.48</v>
          </cell>
          <cell r="K2443" t="str">
            <v>620</v>
          </cell>
        </row>
        <row r="2444">
          <cell r="A2444" t="str">
            <v>január</v>
          </cell>
          <cell r="I2444">
            <v>4853.76</v>
          </cell>
          <cell r="K2444" t="str">
            <v>620</v>
          </cell>
        </row>
        <row r="2445">
          <cell r="A2445" t="str">
            <v>január</v>
          </cell>
          <cell r="I2445">
            <v>210.01</v>
          </cell>
          <cell r="K2445" t="str">
            <v>620</v>
          </cell>
        </row>
        <row r="2446">
          <cell r="A2446" t="str">
            <v>január</v>
          </cell>
          <cell r="I2446">
            <v>480</v>
          </cell>
          <cell r="K2446" t="str">
            <v>630</v>
          </cell>
        </row>
        <row r="2447">
          <cell r="A2447" t="str">
            <v>január</v>
          </cell>
          <cell r="I2447">
            <v>225.96</v>
          </cell>
          <cell r="K2447" t="str">
            <v>630</v>
          </cell>
        </row>
        <row r="2448">
          <cell r="A2448" t="str">
            <v>január</v>
          </cell>
          <cell r="I2448">
            <v>25496.26</v>
          </cell>
          <cell r="K2448" t="str">
            <v>630</v>
          </cell>
        </row>
        <row r="2449">
          <cell r="A2449" t="str">
            <v>január</v>
          </cell>
          <cell r="I2449">
            <v>183.41</v>
          </cell>
          <cell r="K2449" t="str">
            <v>630</v>
          </cell>
        </row>
        <row r="2450">
          <cell r="A2450" t="str">
            <v>január</v>
          </cell>
          <cell r="I2450">
            <v>168.02</v>
          </cell>
          <cell r="K2450" t="str">
            <v>630</v>
          </cell>
        </row>
        <row r="2451">
          <cell r="A2451" t="str">
            <v>január</v>
          </cell>
          <cell r="I2451">
            <v>7.7</v>
          </cell>
          <cell r="K2451" t="str">
            <v>630</v>
          </cell>
        </row>
        <row r="2452">
          <cell r="A2452" t="str">
            <v>január</v>
          </cell>
          <cell r="I2452">
            <v>1749.41</v>
          </cell>
          <cell r="K2452" t="str">
            <v>630</v>
          </cell>
        </row>
        <row r="2453">
          <cell r="A2453" t="str">
            <v>január</v>
          </cell>
          <cell r="I2453">
            <v>11460.64</v>
          </cell>
          <cell r="K2453" t="str">
            <v>630</v>
          </cell>
        </row>
        <row r="2454">
          <cell r="A2454" t="str">
            <v>január</v>
          </cell>
          <cell r="I2454">
            <v>136.41</v>
          </cell>
          <cell r="K2454" t="str">
            <v>630</v>
          </cell>
        </row>
        <row r="2455">
          <cell r="A2455" t="str">
            <v>január</v>
          </cell>
          <cell r="I2455">
            <v>1230.32</v>
          </cell>
          <cell r="K2455" t="str">
            <v>630</v>
          </cell>
        </row>
        <row r="2456">
          <cell r="A2456" t="str">
            <v>január</v>
          </cell>
          <cell r="I2456">
            <v>316.72000000000003</v>
          </cell>
          <cell r="K2456" t="str">
            <v>630</v>
          </cell>
        </row>
        <row r="2457">
          <cell r="A2457" t="str">
            <v>január</v>
          </cell>
          <cell r="I2457">
            <v>24.4</v>
          </cell>
          <cell r="K2457" t="str">
            <v>630</v>
          </cell>
        </row>
        <row r="2458">
          <cell r="A2458" t="str">
            <v>január</v>
          </cell>
          <cell r="I2458">
            <v>60.9</v>
          </cell>
          <cell r="K2458" t="str">
            <v>630</v>
          </cell>
        </row>
        <row r="2459">
          <cell r="A2459" t="str">
            <v>január</v>
          </cell>
          <cell r="I2459">
            <v>0</v>
          </cell>
          <cell r="K2459" t="str">
            <v>630</v>
          </cell>
        </row>
        <row r="2460">
          <cell r="A2460" t="str">
            <v>január</v>
          </cell>
          <cell r="I2460">
            <v>3794</v>
          </cell>
          <cell r="K2460" t="str">
            <v>630</v>
          </cell>
        </row>
        <row r="2461">
          <cell r="A2461" t="str">
            <v>január</v>
          </cell>
          <cell r="I2461">
            <v>780</v>
          </cell>
          <cell r="K2461" t="str">
            <v>630</v>
          </cell>
        </row>
        <row r="2462">
          <cell r="A2462" t="str">
            <v>január</v>
          </cell>
          <cell r="I2462">
            <v>1330.7</v>
          </cell>
          <cell r="K2462" t="str">
            <v>630</v>
          </cell>
        </row>
        <row r="2463">
          <cell r="A2463" t="str">
            <v>január</v>
          </cell>
          <cell r="I2463">
            <v>158.33000000000001</v>
          </cell>
          <cell r="K2463" t="str">
            <v>630</v>
          </cell>
        </row>
        <row r="2464">
          <cell r="A2464" t="str">
            <v>január</v>
          </cell>
          <cell r="I2464">
            <v>203.51</v>
          </cell>
          <cell r="K2464" t="str">
            <v>630</v>
          </cell>
        </row>
        <row r="2465">
          <cell r="A2465" t="str">
            <v>január</v>
          </cell>
          <cell r="I2465">
            <v>6592.85</v>
          </cell>
          <cell r="K2465" t="str">
            <v>630</v>
          </cell>
        </row>
        <row r="2466">
          <cell r="A2466" t="str">
            <v>január</v>
          </cell>
          <cell r="I2466">
            <v>1366.34</v>
          </cell>
          <cell r="K2466" t="str">
            <v>630</v>
          </cell>
        </row>
        <row r="2467">
          <cell r="A2467" t="str">
            <v>január</v>
          </cell>
          <cell r="I2467">
            <v>4343.6400000000003</v>
          </cell>
          <cell r="K2467" t="str">
            <v>630</v>
          </cell>
        </row>
        <row r="2468">
          <cell r="A2468" t="str">
            <v>január</v>
          </cell>
          <cell r="I2468">
            <v>4501.88</v>
          </cell>
          <cell r="K2468" t="str">
            <v>630</v>
          </cell>
        </row>
        <row r="2469">
          <cell r="A2469" t="str">
            <v>január</v>
          </cell>
          <cell r="I2469">
            <v>1744.42</v>
          </cell>
          <cell r="K2469" t="str">
            <v>630</v>
          </cell>
        </row>
        <row r="2470">
          <cell r="A2470" t="str">
            <v>január</v>
          </cell>
          <cell r="I2470">
            <v>73039.34</v>
          </cell>
          <cell r="K2470" t="str">
            <v>630</v>
          </cell>
        </row>
        <row r="2471">
          <cell r="A2471" t="str">
            <v>január</v>
          </cell>
          <cell r="I2471">
            <v>3036.18</v>
          </cell>
          <cell r="K2471" t="str">
            <v>640</v>
          </cell>
        </row>
        <row r="2472">
          <cell r="A2472" t="str">
            <v>január</v>
          </cell>
          <cell r="I2472">
            <v>521712.6</v>
          </cell>
          <cell r="K2472" t="str">
            <v>610</v>
          </cell>
        </row>
        <row r="2473">
          <cell r="A2473" t="str">
            <v>január</v>
          </cell>
          <cell r="I2473">
            <v>157807.76</v>
          </cell>
          <cell r="K2473" t="str">
            <v>610</v>
          </cell>
        </row>
        <row r="2474">
          <cell r="A2474" t="str">
            <v>január</v>
          </cell>
          <cell r="I2474">
            <v>24916.58</v>
          </cell>
          <cell r="K2474" t="str">
            <v>610</v>
          </cell>
        </row>
        <row r="2475">
          <cell r="A2475" t="str">
            <v>január</v>
          </cell>
          <cell r="I2475">
            <v>293504.01</v>
          </cell>
          <cell r="K2475" t="str">
            <v>610</v>
          </cell>
        </row>
        <row r="2476">
          <cell r="A2476" t="str">
            <v>január</v>
          </cell>
          <cell r="I2476">
            <v>51244.61</v>
          </cell>
          <cell r="K2476" t="str">
            <v>620</v>
          </cell>
        </row>
        <row r="2477">
          <cell r="A2477" t="str">
            <v>január</v>
          </cell>
          <cell r="I2477">
            <v>23906.32</v>
          </cell>
          <cell r="K2477" t="str">
            <v>620</v>
          </cell>
        </row>
        <row r="2478">
          <cell r="A2478" t="str">
            <v>január</v>
          </cell>
          <cell r="I2478">
            <v>11704.85</v>
          </cell>
          <cell r="K2478" t="str">
            <v>620</v>
          </cell>
        </row>
        <row r="2479">
          <cell r="A2479" t="str">
            <v>január</v>
          </cell>
          <cell r="I2479">
            <v>137433.22</v>
          </cell>
          <cell r="K2479" t="str">
            <v>620</v>
          </cell>
        </row>
        <row r="2480">
          <cell r="A2480" t="str">
            <v>január</v>
          </cell>
          <cell r="I2480">
            <v>7869.06</v>
          </cell>
          <cell r="K2480" t="str">
            <v>620</v>
          </cell>
        </row>
        <row r="2481">
          <cell r="A2481" t="str">
            <v>január</v>
          </cell>
          <cell r="I2481">
            <v>24692.38</v>
          </cell>
          <cell r="K2481" t="str">
            <v>620</v>
          </cell>
        </row>
        <row r="2482">
          <cell r="A2482" t="str">
            <v>január</v>
          </cell>
          <cell r="I2482">
            <v>7232.69</v>
          </cell>
          <cell r="K2482" t="str">
            <v>620</v>
          </cell>
        </row>
        <row r="2483">
          <cell r="A2483" t="str">
            <v>január</v>
          </cell>
          <cell r="I2483">
            <v>2445.02</v>
          </cell>
          <cell r="K2483" t="str">
            <v>620</v>
          </cell>
        </row>
        <row r="2484">
          <cell r="A2484" t="str">
            <v>január</v>
          </cell>
          <cell r="I2484">
            <v>46486.45</v>
          </cell>
          <cell r="K2484" t="str">
            <v>620</v>
          </cell>
        </row>
        <row r="2485">
          <cell r="A2485" t="str">
            <v>január</v>
          </cell>
          <cell r="I2485">
            <v>3072.01</v>
          </cell>
          <cell r="K2485" t="str">
            <v>620</v>
          </cell>
        </row>
        <row r="2486">
          <cell r="A2486" t="str">
            <v>január</v>
          </cell>
          <cell r="I2486">
            <v>2410.06</v>
          </cell>
          <cell r="K2486" t="str">
            <v>630</v>
          </cell>
        </row>
        <row r="2487">
          <cell r="A2487" t="str">
            <v>január</v>
          </cell>
          <cell r="I2487">
            <v>4432.29</v>
          </cell>
          <cell r="K2487" t="str">
            <v>630</v>
          </cell>
        </row>
        <row r="2488">
          <cell r="A2488" t="str">
            <v>január</v>
          </cell>
          <cell r="I2488">
            <v>312658.06</v>
          </cell>
          <cell r="K2488" t="str">
            <v>630</v>
          </cell>
        </row>
        <row r="2489">
          <cell r="A2489" t="str">
            <v>január</v>
          </cell>
          <cell r="I2489">
            <v>82000.66</v>
          </cell>
          <cell r="K2489" t="str">
            <v>630</v>
          </cell>
        </row>
        <row r="2490">
          <cell r="A2490" t="str">
            <v>január</v>
          </cell>
          <cell r="I2490">
            <v>8345.1</v>
          </cell>
          <cell r="K2490" t="str">
            <v>630</v>
          </cell>
        </row>
        <row r="2491">
          <cell r="A2491" t="str">
            <v>január</v>
          </cell>
          <cell r="I2491">
            <v>80.400000000000006</v>
          </cell>
          <cell r="K2491" t="str">
            <v>630</v>
          </cell>
        </row>
        <row r="2492">
          <cell r="A2492" t="str">
            <v>január</v>
          </cell>
          <cell r="I2492">
            <v>758.5</v>
          </cell>
          <cell r="K2492" t="str">
            <v>630</v>
          </cell>
        </row>
        <row r="2493">
          <cell r="A2493" t="str">
            <v>január</v>
          </cell>
          <cell r="I2493">
            <v>6307.07</v>
          </cell>
          <cell r="K2493" t="str">
            <v>630</v>
          </cell>
        </row>
        <row r="2494">
          <cell r="A2494" t="str">
            <v>január</v>
          </cell>
          <cell r="I2494">
            <v>877.27</v>
          </cell>
          <cell r="K2494" t="str">
            <v>630</v>
          </cell>
        </row>
        <row r="2495">
          <cell r="A2495" t="str">
            <v>január</v>
          </cell>
          <cell r="I2495">
            <v>6243.57</v>
          </cell>
          <cell r="K2495" t="str">
            <v>630</v>
          </cell>
        </row>
        <row r="2496">
          <cell r="A2496" t="str">
            <v>január</v>
          </cell>
          <cell r="I2496">
            <v>83289.149999999994</v>
          </cell>
          <cell r="K2496" t="str">
            <v>630</v>
          </cell>
        </row>
        <row r="2497">
          <cell r="A2497" t="str">
            <v>január</v>
          </cell>
          <cell r="I2497">
            <v>3655.41</v>
          </cell>
          <cell r="K2497" t="str">
            <v>630</v>
          </cell>
        </row>
        <row r="2498">
          <cell r="A2498" t="str">
            <v>január</v>
          </cell>
          <cell r="I2498">
            <v>30.93</v>
          </cell>
          <cell r="K2498" t="str">
            <v>630</v>
          </cell>
        </row>
        <row r="2499">
          <cell r="A2499" t="str">
            <v>január</v>
          </cell>
          <cell r="I2499">
            <v>19461.09</v>
          </cell>
          <cell r="K2499" t="str">
            <v>630</v>
          </cell>
        </row>
        <row r="2500">
          <cell r="A2500" t="str">
            <v>január</v>
          </cell>
          <cell r="I2500">
            <v>286.2</v>
          </cell>
          <cell r="K2500" t="str">
            <v>630</v>
          </cell>
        </row>
        <row r="2501">
          <cell r="A2501" t="str">
            <v>január</v>
          </cell>
          <cell r="I2501">
            <v>94.02</v>
          </cell>
          <cell r="K2501" t="str">
            <v>630</v>
          </cell>
        </row>
        <row r="2502">
          <cell r="A2502" t="str">
            <v>január</v>
          </cell>
          <cell r="I2502">
            <v>1158.1099999999999</v>
          </cell>
          <cell r="K2502" t="str">
            <v>630</v>
          </cell>
        </row>
        <row r="2503">
          <cell r="A2503" t="str">
            <v>január</v>
          </cell>
          <cell r="I2503">
            <v>1811.51</v>
          </cell>
          <cell r="K2503" t="str">
            <v>630</v>
          </cell>
        </row>
        <row r="2504">
          <cell r="A2504" t="str">
            <v>január</v>
          </cell>
          <cell r="I2504">
            <v>1095.2</v>
          </cell>
          <cell r="K2504" t="str">
            <v>630</v>
          </cell>
        </row>
        <row r="2505">
          <cell r="A2505" t="str">
            <v>január</v>
          </cell>
          <cell r="I2505">
            <v>0</v>
          </cell>
          <cell r="K2505" t="str">
            <v>630</v>
          </cell>
        </row>
        <row r="2506">
          <cell r="A2506" t="str">
            <v>január</v>
          </cell>
          <cell r="I2506">
            <v>297.3</v>
          </cell>
          <cell r="K2506" t="str">
            <v>630</v>
          </cell>
        </row>
        <row r="2507">
          <cell r="A2507" t="str">
            <v>január</v>
          </cell>
          <cell r="I2507">
            <v>521</v>
          </cell>
          <cell r="K2507" t="str">
            <v>630</v>
          </cell>
        </row>
        <row r="2508">
          <cell r="A2508" t="str">
            <v>január</v>
          </cell>
          <cell r="I2508">
            <v>286.8</v>
          </cell>
          <cell r="K2508" t="str">
            <v>630</v>
          </cell>
        </row>
        <row r="2509">
          <cell r="A2509" t="str">
            <v>január</v>
          </cell>
          <cell r="I2509">
            <v>0</v>
          </cell>
          <cell r="K2509" t="str">
            <v>630</v>
          </cell>
        </row>
        <row r="2510">
          <cell r="A2510" t="str">
            <v>január</v>
          </cell>
          <cell r="I2510">
            <v>15825.6</v>
          </cell>
          <cell r="K2510" t="str">
            <v>630</v>
          </cell>
        </row>
        <row r="2511">
          <cell r="A2511" t="str">
            <v>január</v>
          </cell>
          <cell r="I2511">
            <v>33818.050000000003</v>
          </cell>
          <cell r="K2511" t="str">
            <v>630</v>
          </cell>
        </row>
        <row r="2512">
          <cell r="A2512" t="str">
            <v>január</v>
          </cell>
          <cell r="I2512">
            <v>144</v>
          </cell>
          <cell r="K2512" t="str">
            <v>630</v>
          </cell>
        </row>
        <row r="2513">
          <cell r="A2513" t="str">
            <v>január</v>
          </cell>
          <cell r="I2513">
            <v>20097.330000000002</v>
          </cell>
          <cell r="K2513" t="str">
            <v>630</v>
          </cell>
        </row>
        <row r="2514">
          <cell r="A2514" t="str">
            <v>január</v>
          </cell>
          <cell r="I2514">
            <v>2610.36</v>
          </cell>
          <cell r="K2514" t="str">
            <v>630</v>
          </cell>
        </row>
        <row r="2515">
          <cell r="A2515" t="str">
            <v>január</v>
          </cell>
          <cell r="I2515">
            <v>198</v>
          </cell>
          <cell r="K2515" t="str">
            <v>630</v>
          </cell>
        </row>
        <row r="2516">
          <cell r="A2516" t="str">
            <v>január</v>
          </cell>
          <cell r="I2516">
            <v>16847.259999999998</v>
          </cell>
          <cell r="K2516" t="str">
            <v>630</v>
          </cell>
        </row>
        <row r="2517">
          <cell r="A2517" t="str">
            <v>január</v>
          </cell>
          <cell r="I2517">
            <v>1186.8900000000001</v>
          </cell>
          <cell r="K2517" t="str">
            <v>630</v>
          </cell>
        </row>
        <row r="2518">
          <cell r="A2518" t="str">
            <v>január</v>
          </cell>
          <cell r="I2518">
            <v>446797.87</v>
          </cell>
          <cell r="K2518" t="str">
            <v>630</v>
          </cell>
        </row>
        <row r="2519">
          <cell r="A2519" t="str">
            <v>január</v>
          </cell>
          <cell r="I2519">
            <v>23230.99</v>
          </cell>
          <cell r="K2519" t="str">
            <v>630</v>
          </cell>
        </row>
        <row r="2520">
          <cell r="A2520" t="str">
            <v>január</v>
          </cell>
          <cell r="I2520">
            <v>1414.53</v>
          </cell>
          <cell r="K2520" t="str">
            <v>630</v>
          </cell>
        </row>
        <row r="2521">
          <cell r="A2521" t="str">
            <v>január</v>
          </cell>
          <cell r="I2521">
            <v>0</v>
          </cell>
          <cell r="K2521" t="str">
            <v>630</v>
          </cell>
        </row>
        <row r="2522">
          <cell r="A2522" t="str">
            <v>január</v>
          </cell>
          <cell r="I2522">
            <v>290</v>
          </cell>
          <cell r="K2522" t="str">
            <v>630</v>
          </cell>
        </row>
        <row r="2523">
          <cell r="A2523" t="str">
            <v>január</v>
          </cell>
          <cell r="I2523">
            <v>1493.87</v>
          </cell>
          <cell r="K2523" t="str">
            <v>630</v>
          </cell>
        </row>
        <row r="2524">
          <cell r="A2524" t="str">
            <v>január</v>
          </cell>
          <cell r="I2524">
            <v>154008.09</v>
          </cell>
          <cell r="K2524" t="str">
            <v>630</v>
          </cell>
        </row>
        <row r="2525">
          <cell r="A2525" t="str">
            <v>január</v>
          </cell>
          <cell r="I2525">
            <v>576.75</v>
          </cell>
          <cell r="K2525" t="str">
            <v>630</v>
          </cell>
        </row>
        <row r="2526">
          <cell r="A2526" t="str">
            <v>január</v>
          </cell>
          <cell r="I2526">
            <v>5677.52</v>
          </cell>
          <cell r="K2526" t="str">
            <v>630</v>
          </cell>
        </row>
        <row r="2527">
          <cell r="A2527" t="str">
            <v>január</v>
          </cell>
          <cell r="I2527">
            <v>20250</v>
          </cell>
          <cell r="K2527" t="str">
            <v>630</v>
          </cell>
        </row>
        <row r="2528">
          <cell r="A2528" t="str">
            <v>január</v>
          </cell>
          <cell r="I2528">
            <v>7134.5</v>
          </cell>
          <cell r="K2528" t="str">
            <v>630</v>
          </cell>
        </row>
        <row r="2529">
          <cell r="A2529" t="str">
            <v>január</v>
          </cell>
          <cell r="I2529">
            <v>59.82</v>
          </cell>
          <cell r="K2529" t="str">
            <v>630</v>
          </cell>
        </row>
        <row r="2530">
          <cell r="A2530" t="str">
            <v>január</v>
          </cell>
          <cell r="I2530">
            <v>0.95</v>
          </cell>
          <cell r="K2530" t="str">
            <v>630</v>
          </cell>
        </row>
        <row r="2531">
          <cell r="A2531" t="str">
            <v>január</v>
          </cell>
          <cell r="I2531">
            <v>81452.929999999993</v>
          </cell>
          <cell r="K2531" t="str">
            <v>630</v>
          </cell>
        </row>
        <row r="2532">
          <cell r="A2532" t="str">
            <v>január</v>
          </cell>
          <cell r="I2532">
            <v>11147.61</v>
          </cell>
          <cell r="K2532" t="str">
            <v>630</v>
          </cell>
        </row>
        <row r="2533">
          <cell r="A2533" t="str">
            <v>január</v>
          </cell>
          <cell r="I2533">
            <v>348.04</v>
          </cell>
          <cell r="K2533" t="str">
            <v>630</v>
          </cell>
        </row>
        <row r="2534">
          <cell r="A2534" t="str">
            <v>január</v>
          </cell>
          <cell r="I2534">
            <v>15314.54</v>
          </cell>
          <cell r="K2534" t="str">
            <v>630</v>
          </cell>
        </row>
        <row r="2535">
          <cell r="A2535" t="str">
            <v>január</v>
          </cell>
          <cell r="I2535">
            <v>30233.56</v>
          </cell>
          <cell r="K2535" t="str">
            <v>630</v>
          </cell>
        </row>
        <row r="2536">
          <cell r="A2536" t="str">
            <v>január</v>
          </cell>
          <cell r="I2536">
            <v>5658.71</v>
          </cell>
          <cell r="K2536" t="str">
            <v>630</v>
          </cell>
        </row>
        <row r="2537">
          <cell r="A2537" t="str">
            <v>január</v>
          </cell>
          <cell r="I2537">
            <v>7165.31</v>
          </cell>
          <cell r="K2537" t="str">
            <v>630</v>
          </cell>
        </row>
        <row r="2538">
          <cell r="A2538" t="str">
            <v>január</v>
          </cell>
          <cell r="I2538">
            <v>130936.43</v>
          </cell>
          <cell r="K2538" t="str">
            <v>630</v>
          </cell>
        </row>
        <row r="2539">
          <cell r="A2539" t="str">
            <v>január</v>
          </cell>
          <cell r="I2539">
            <v>107</v>
          </cell>
          <cell r="K2539" t="str">
            <v>640</v>
          </cell>
        </row>
        <row r="2540">
          <cell r="A2540" t="str">
            <v>január</v>
          </cell>
          <cell r="I2540">
            <v>39.590000000000003</v>
          </cell>
          <cell r="K2540" t="str">
            <v>640</v>
          </cell>
        </row>
        <row r="2541">
          <cell r="A2541" t="str">
            <v>január</v>
          </cell>
          <cell r="I2541">
            <v>1000</v>
          </cell>
          <cell r="K2541" t="str">
            <v>640</v>
          </cell>
        </row>
        <row r="2542">
          <cell r="A2542" t="str">
            <v>január</v>
          </cell>
          <cell r="I2542">
            <v>0</v>
          </cell>
          <cell r="K2542" t="str">
            <v>640</v>
          </cell>
        </row>
        <row r="2543">
          <cell r="A2543" t="str">
            <v>január</v>
          </cell>
          <cell r="I2543">
            <v>3444</v>
          </cell>
          <cell r="K2543" t="str">
            <v>640</v>
          </cell>
        </row>
        <row r="2544">
          <cell r="A2544" t="str">
            <v>január</v>
          </cell>
          <cell r="I2544">
            <v>0</v>
          </cell>
          <cell r="K2544" t="str">
            <v>640</v>
          </cell>
        </row>
        <row r="2545">
          <cell r="A2545" t="str">
            <v>január</v>
          </cell>
          <cell r="I2545">
            <v>555.11</v>
          </cell>
          <cell r="K2545" t="str">
            <v>640</v>
          </cell>
        </row>
        <row r="2546">
          <cell r="A2546" t="str">
            <v>január</v>
          </cell>
          <cell r="I2546">
            <v>57517.29</v>
          </cell>
          <cell r="K2546" t="str">
            <v>640</v>
          </cell>
        </row>
        <row r="2547">
          <cell r="A2547" t="str">
            <v>január</v>
          </cell>
          <cell r="I2547">
            <v>0</v>
          </cell>
          <cell r="K2547" t="str">
            <v>640</v>
          </cell>
        </row>
        <row r="2548">
          <cell r="A2548" t="str">
            <v>január</v>
          </cell>
          <cell r="I2548">
            <v>3299.27</v>
          </cell>
          <cell r="K2548" t="str">
            <v>710</v>
          </cell>
        </row>
        <row r="2549">
          <cell r="A2549" t="str">
            <v>január</v>
          </cell>
          <cell r="I2549">
            <v>18697.47</v>
          </cell>
          <cell r="K2549" t="str">
            <v>710</v>
          </cell>
        </row>
        <row r="2550">
          <cell r="A2550" t="str">
            <v>január</v>
          </cell>
          <cell r="I2550">
            <v>0</v>
          </cell>
          <cell r="K2550" t="str">
            <v>710</v>
          </cell>
        </row>
        <row r="2551">
          <cell r="A2551" t="str">
            <v>január</v>
          </cell>
          <cell r="I2551">
            <v>20299.66</v>
          </cell>
          <cell r="K2551" t="str">
            <v>710</v>
          </cell>
        </row>
        <row r="2552">
          <cell r="A2552" t="str">
            <v>január</v>
          </cell>
          <cell r="I2552">
            <v>1193.52</v>
          </cell>
          <cell r="K2552" t="str">
            <v>710</v>
          </cell>
        </row>
        <row r="2553">
          <cell r="A2553" t="str">
            <v>január</v>
          </cell>
          <cell r="I2553">
            <v>2050</v>
          </cell>
          <cell r="K2553" t="str">
            <v>710</v>
          </cell>
        </row>
        <row r="2554">
          <cell r="A2554" t="str">
            <v>január</v>
          </cell>
          <cell r="I2554">
            <v>20232.150000000001</v>
          </cell>
          <cell r="K2554" t="str">
            <v>610</v>
          </cell>
        </row>
        <row r="2555">
          <cell r="A2555" t="str">
            <v>január</v>
          </cell>
          <cell r="I2555">
            <v>808.88</v>
          </cell>
          <cell r="K2555" t="str">
            <v>610</v>
          </cell>
        </row>
        <row r="2556">
          <cell r="A2556" t="str">
            <v>január</v>
          </cell>
          <cell r="I2556">
            <v>411.64</v>
          </cell>
          <cell r="K2556" t="str">
            <v>610</v>
          </cell>
        </row>
        <row r="2557">
          <cell r="A2557" t="str">
            <v>január</v>
          </cell>
          <cell r="I2557">
            <v>22655.77</v>
          </cell>
          <cell r="K2557" t="str">
            <v>610</v>
          </cell>
        </row>
        <row r="2558">
          <cell r="A2558" t="str">
            <v>január</v>
          </cell>
          <cell r="I2558">
            <v>4296.95</v>
          </cell>
          <cell r="K2558" t="str">
            <v>620</v>
          </cell>
        </row>
        <row r="2559">
          <cell r="A2559" t="str">
            <v>január</v>
          </cell>
          <cell r="I2559">
            <v>301.12</v>
          </cell>
          <cell r="K2559" t="str">
            <v>620</v>
          </cell>
        </row>
        <row r="2560">
          <cell r="A2560" t="str">
            <v>január</v>
          </cell>
          <cell r="I2560">
            <v>627.17999999999995</v>
          </cell>
          <cell r="K2560" t="str">
            <v>620</v>
          </cell>
        </row>
        <row r="2561">
          <cell r="A2561" t="str">
            <v>január</v>
          </cell>
          <cell r="I2561">
            <v>5641.71</v>
          </cell>
          <cell r="K2561" t="str">
            <v>620</v>
          </cell>
        </row>
        <row r="2562">
          <cell r="A2562" t="str">
            <v>január</v>
          </cell>
          <cell r="I2562">
            <v>374.22</v>
          </cell>
          <cell r="K2562" t="str">
            <v>620</v>
          </cell>
        </row>
        <row r="2563">
          <cell r="A2563" t="str">
            <v>január</v>
          </cell>
          <cell r="I2563">
            <v>1111.67</v>
          </cell>
          <cell r="K2563" t="str">
            <v>620</v>
          </cell>
        </row>
        <row r="2564">
          <cell r="A2564" t="str">
            <v>január</v>
          </cell>
          <cell r="I2564">
            <v>361.45</v>
          </cell>
          <cell r="K2564" t="str">
            <v>620</v>
          </cell>
        </row>
        <row r="2565">
          <cell r="A2565" t="str">
            <v>január</v>
          </cell>
          <cell r="I2565">
            <v>113.8</v>
          </cell>
          <cell r="K2565" t="str">
            <v>620</v>
          </cell>
        </row>
        <row r="2566">
          <cell r="A2566" t="str">
            <v>január</v>
          </cell>
          <cell r="I2566">
            <v>2171.14</v>
          </cell>
          <cell r="K2566" t="str">
            <v>620</v>
          </cell>
        </row>
        <row r="2567">
          <cell r="A2567" t="str">
            <v>január</v>
          </cell>
          <cell r="I2567">
            <v>41.7</v>
          </cell>
          <cell r="K2567" t="str">
            <v>630</v>
          </cell>
        </row>
        <row r="2568">
          <cell r="A2568" t="str">
            <v>január</v>
          </cell>
          <cell r="I2568">
            <v>3228</v>
          </cell>
          <cell r="K2568" t="str">
            <v>630</v>
          </cell>
        </row>
        <row r="2569">
          <cell r="A2569" t="str">
            <v>január</v>
          </cell>
          <cell r="I2569">
            <v>98</v>
          </cell>
          <cell r="K2569" t="str">
            <v>630</v>
          </cell>
        </row>
        <row r="2570">
          <cell r="A2570" t="str">
            <v>január</v>
          </cell>
          <cell r="I2570">
            <v>533.20000000000005</v>
          </cell>
          <cell r="K2570" t="str">
            <v>630</v>
          </cell>
        </row>
        <row r="2571">
          <cell r="A2571" t="str">
            <v>január</v>
          </cell>
          <cell r="I2571">
            <v>506.61</v>
          </cell>
          <cell r="K2571" t="str">
            <v>630</v>
          </cell>
        </row>
        <row r="2572">
          <cell r="A2572" t="str">
            <v>január</v>
          </cell>
          <cell r="I2572">
            <v>0</v>
          </cell>
          <cell r="K2572" t="str">
            <v>630</v>
          </cell>
        </row>
        <row r="2573">
          <cell r="A2573" t="str">
            <v>január</v>
          </cell>
          <cell r="I2573">
            <v>16.29</v>
          </cell>
          <cell r="K2573" t="str">
            <v>630</v>
          </cell>
        </row>
        <row r="2574">
          <cell r="A2574" t="str">
            <v>január</v>
          </cell>
          <cell r="I2574">
            <v>58.73</v>
          </cell>
          <cell r="K2574" t="str">
            <v>630</v>
          </cell>
        </row>
        <row r="2575">
          <cell r="A2575" t="str">
            <v>január</v>
          </cell>
          <cell r="I2575">
            <v>2595</v>
          </cell>
          <cell r="K2575" t="str">
            <v>630</v>
          </cell>
        </row>
        <row r="2576">
          <cell r="A2576" t="str">
            <v>január</v>
          </cell>
          <cell r="I2576">
            <v>623.29999999999995</v>
          </cell>
          <cell r="K2576" t="str">
            <v>630</v>
          </cell>
        </row>
        <row r="2577">
          <cell r="A2577" t="str">
            <v>január</v>
          </cell>
          <cell r="I2577">
            <v>0</v>
          </cell>
          <cell r="K2577" t="str">
            <v>630</v>
          </cell>
        </row>
        <row r="2578">
          <cell r="A2578" t="str">
            <v>január</v>
          </cell>
          <cell r="I2578">
            <v>257.76</v>
          </cell>
          <cell r="K2578" t="str">
            <v>640</v>
          </cell>
        </row>
        <row r="2579">
          <cell r="A2579" t="str">
            <v>január</v>
          </cell>
          <cell r="I2579">
            <v>0</v>
          </cell>
          <cell r="K2579" t="str">
            <v>710</v>
          </cell>
        </row>
        <row r="2580">
          <cell r="A2580" t="str">
            <v>január</v>
          </cell>
          <cell r="I2580">
            <v>0</v>
          </cell>
          <cell r="K2580" t="str">
            <v>610</v>
          </cell>
        </row>
        <row r="2581">
          <cell r="A2581" t="str">
            <v>január</v>
          </cell>
          <cell r="I2581">
            <v>0</v>
          </cell>
          <cell r="K2581" t="str">
            <v>620</v>
          </cell>
        </row>
        <row r="2582">
          <cell r="A2582" t="str">
            <v>január</v>
          </cell>
          <cell r="I2582">
            <v>0</v>
          </cell>
          <cell r="K2582" t="str">
            <v>620</v>
          </cell>
        </row>
        <row r="2583">
          <cell r="A2583" t="str">
            <v>január</v>
          </cell>
          <cell r="I2583">
            <v>1872.4</v>
          </cell>
          <cell r="K2583" t="str">
            <v>630</v>
          </cell>
        </row>
        <row r="2584">
          <cell r="A2584" t="str">
            <v>január</v>
          </cell>
          <cell r="I2584">
            <v>4234.18</v>
          </cell>
          <cell r="K2584" t="str">
            <v>630</v>
          </cell>
        </row>
        <row r="2585">
          <cell r="A2585" t="str">
            <v>január</v>
          </cell>
          <cell r="I2585">
            <v>2.6</v>
          </cell>
          <cell r="K2585" t="str">
            <v>630</v>
          </cell>
        </row>
        <row r="2586">
          <cell r="A2586" t="str">
            <v>január</v>
          </cell>
          <cell r="I2586">
            <v>0</v>
          </cell>
          <cell r="K2586" t="str">
            <v>630</v>
          </cell>
        </row>
        <row r="2587">
          <cell r="A2587" t="str">
            <v>január</v>
          </cell>
          <cell r="I2587">
            <v>45.6</v>
          </cell>
          <cell r="K2587" t="str">
            <v>630</v>
          </cell>
        </row>
        <row r="2588">
          <cell r="A2588" t="str">
            <v>január</v>
          </cell>
          <cell r="I2588">
            <v>2055.36</v>
          </cell>
          <cell r="K2588" t="str">
            <v>630</v>
          </cell>
        </row>
        <row r="2589">
          <cell r="A2589" t="str">
            <v>január</v>
          </cell>
          <cell r="I2589">
            <v>393.61</v>
          </cell>
          <cell r="K2589" t="str">
            <v>630</v>
          </cell>
        </row>
        <row r="2590">
          <cell r="A2590" t="str">
            <v>január</v>
          </cell>
          <cell r="I2590">
            <v>0</v>
          </cell>
          <cell r="K2590" t="str">
            <v>630</v>
          </cell>
        </row>
        <row r="2591">
          <cell r="A2591" t="str">
            <v>január</v>
          </cell>
          <cell r="I2591">
            <v>2400</v>
          </cell>
          <cell r="K2591" t="str">
            <v>630</v>
          </cell>
        </row>
        <row r="2592">
          <cell r="A2592" t="str">
            <v>január</v>
          </cell>
          <cell r="I2592">
            <v>379.23</v>
          </cell>
          <cell r="K2592" t="str">
            <v>630</v>
          </cell>
        </row>
        <row r="2593">
          <cell r="A2593" t="str">
            <v>január</v>
          </cell>
          <cell r="I2593">
            <v>3009.26</v>
          </cell>
          <cell r="K2593" t="str">
            <v>630</v>
          </cell>
        </row>
        <row r="2594">
          <cell r="A2594" t="str">
            <v>január</v>
          </cell>
          <cell r="I2594">
            <v>62</v>
          </cell>
          <cell r="K2594" t="str">
            <v>630</v>
          </cell>
        </row>
        <row r="2595">
          <cell r="A2595" t="str">
            <v>január</v>
          </cell>
          <cell r="I2595">
            <v>530</v>
          </cell>
          <cell r="K2595" t="str">
            <v>630</v>
          </cell>
        </row>
        <row r="2596">
          <cell r="A2596" t="str">
            <v>január</v>
          </cell>
          <cell r="I2596">
            <v>0</v>
          </cell>
          <cell r="K2596" t="str">
            <v>630</v>
          </cell>
        </row>
        <row r="2597">
          <cell r="A2597" t="str">
            <v>január</v>
          </cell>
          <cell r="I2597">
            <v>1058.77</v>
          </cell>
          <cell r="K2597" t="str">
            <v>630</v>
          </cell>
        </row>
        <row r="2598">
          <cell r="A2598" t="str">
            <v>január</v>
          </cell>
          <cell r="I2598">
            <v>0</v>
          </cell>
          <cell r="K2598" t="str">
            <v>630</v>
          </cell>
        </row>
        <row r="2599">
          <cell r="A2599" t="str">
            <v>január</v>
          </cell>
          <cell r="I2599">
            <v>18555.439999999999</v>
          </cell>
          <cell r="K2599" t="str">
            <v>630</v>
          </cell>
        </row>
        <row r="2600">
          <cell r="A2600" t="str">
            <v>január</v>
          </cell>
          <cell r="I2600">
            <v>0</v>
          </cell>
          <cell r="K2600" t="str">
            <v>630</v>
          </cell>
        </row>
        <row r="2601">
          <cell r="A2601" t="str">
            <v>január</v>
          </cell>
          <cell r="I2601">
            <v>140.4</v>
          </cell>
          <cell r="K2601" t="str">
            <v>630</v>
          </cell>
        </row>
        <row r="2602">
          <cell r="A2602" t="str">
            <v>január</v>
          </cell>
          <cell r="I2602">
            <v>0</v>
          </cell>
          <cell r="K2602" t="str">
            <v>630</v>
          </cell>
        </row>
        <row r="2603">
          <cell r="A2603" t="str">
            <v>január</v>
          </cell>
          <cell r="I2603">
            <v>92.48</v>
          </cell>
          <cell r="K2603" t="str">
            <v>630</v>
          </cell>
        </row>
        <row r="2604">
          <cell r="A2604" t="str">
            <v>január</v>
          </cell>
          <cell r="I2604">
            <v>0</v>
          </cell>
          <cell r="K2604" t="str">
            <v>630</v>
          </cell>
        </row>
        <row r="2605">
          <cell r="A2605" t="str">
            <v>január</v>
          </cell>
          <cell r="I2605">
            <v>2.59</v>
          </cell>
          <cell r="K2605" t="str">
            <v>630</v>
          </cell>
        </row>
        <row r="2606">
          <cell r="A2606" t="str">
            <v>január</v>
          </cell>
          <cell r="I2606">
            <v>0</v>
          </cell>
          <cell r="K2606" t="str">
            <v>630</v>
          </cell>
        </row>
        <row r="2607">
          <cell r="A2607" t="str">
            <v>január</v>
          </cell>
          <cell r="I2607">
            <v>200</v>
          </cell>
          <cell r="K2607" t="str">
            <v>630</v>
          </cell>
        </row>
        <row r="2608">
          <cell r="A2608" t="str">
            <v>január</v>
          </cell>
          <cell r="I2608">
            <v>1559</v>
          </cell>
          <cell r="K2608" t="str">
            <v>640</v>
          </cell>
        </row>
        <row r="2609">
          <cell r="A2609" t="str">
            <v>január</v>
          </cell>
          <cell r="I2609">
            <v>39.159999999999997</v>
          </cell>
          <cell r="K2609" t="str">
            <v>640</v>
          </cell>
        </row>
        <row r="2610">
          <cell r="A2610" t="str">
            <v>január</v>
          </cell>
          <cell r="I2610">
            <v>0</v>
          </cell>
          <cell r="K2610" t="str">
            <v>640</v>
          </cell>
        </row>
        <row r="2611">
          <cell r="A2611" t="str">
            <v>január</v>
          </cell>
          <cell r="I2611">
            <v>10890</v>
          </cell>
          <cell r="K2611" t="str">
            <v>640</v>
          </cell>
        </row>
        <row r="2612">
          <cell r="A2612" t="str">
            <v>január</v>
          </cell>
          <cell r="I2612">
            <v>35397</v>
          </cell>
          <cell r="K2612" t="str">
            <v>630</v>
          </cell>
        </row>
        <row r="2613">
          <cell r="A2613" t="str">
            <v>január</v>
          </cell>
          <cell r="I2613">
            <v>8040</v>
          </cell>
          <cell r="K2613" t="str">
            <v>630</v>
          </cell>
        </row>
        <row r="2614">
          <cell r="A2614" t="str">
            <v>január</v>
          </cell>
          <cell r="I2614">
            <v>0</v>
          </cell>
          <cell r="K2614" t="str">
            <v>640</v>
          </cell>
        </row>
        <row r="2615">
          <cell r="A2615" t="str">
            <v>január</v>
          </cell>
          <cell r="I2615">
            <v>35604</v>
          </cell>
          <cell r="K2615" t="str">
            <v>710</v>
          </cell>
        </row>
        <row r="2616">
          <cell r="A2616" t="str">
            <v>január</v>
          </cell>
          <cell r="I2616">
            <v>21828</v>
          </cell>
          <cell r="K2616" t="str">
            <v>710</v>
          </cell>
        </row>
        <row r="2617">
          <cell r="A2617" t="str">
            <v>január</v>
          </cell>
          <cell r="I2617">
            <v>1469.71</v>
          </cell>
          <cell r="K2617" t="str">
            <v>710</v>
          </cell>
        </row>
        <row r="2618">
          <cell r="A2618" t="str">
            <v>január</v>
          </cell>
          <cell r="I2618">
            <v>800473.92</v>
          </cell>
          <cell r="K2618" t="str">
            <v>610</v>
          </cell>
        </row>
        <row r="2619">
          <cell r="A2619" t="str">
            <v>január</v>
          </cell>
          <cell r="I2619">
            <v>74961.440000000002</v>
          </cell>
          <cell r="K2619" t="str">
            <v>610</v>
          </cell>
        </row>
        <row r="2620">
          <cell r="A2620" t="str">
            <v>január</v>
          </cell>
          <cell r="I2620">
            <v>11315.9</v>
          </cell>
          <cell r="K2620" t="str">
            <v>610</v>
          </cell>
        </row>
        <row r="2621">
          <cell r="A2621" t="str">
            <v>január</v>
          </cell>
          <cell r="I2621">
            <v>122.2</v>
          </cell>
          <cell r="K2621" t="str">
            <v>610</v>
          </cell>
        </row>
        <row r="2622">
          <cell r="A2622" t="str">
            <v>január</v>
          </cell>
          <cell r="I2622">
            <v>41691.4</v>
          </cell>
          <cell r="K2622" t="str">
            <v>610</v>
          </cell>
        </row>
        <row r="2623">
          <cell r="A2623" t="str">
            <v>január</v>
          </cell>
          <cell r="I2623">
            <v>60962.15</v>
          </cell>
          <cell r="K2623" t="str">
            <v>620</v>
          </cell>
        </row>
        <row r="2624">
          <cell r="A2624" t="str">
            <v>január</v>
          </cell>
          <cell r="I2624">
            <v>35229.03</v>
          </cell>
          <cell r="K2624" t="str">
            <v>620</v>
          </cell>
        </row>
        <row r="2625">
          <cell r="A2625" t="str">
            <v>január</v>
          </cell>
          <cell r="I2625">
            <v>13251.09</v>
          </cell>
          <cell r="K2625" t="str">
            <v>620</v>
          </cell>
        </row>
        <row r="2626">
          <cell r="A2626" t="str">
            <v>január</v>
          </cell>
          <cell r="I2626">
            <v>136779.25</v>
          </cell>
          <cell r="K2626" t="str">
            <v>620</v>
          </cell>
        </row>
        <row r="2627">
          <cell r="A2627" t="str">
            <v>január</v>
          </cell>
          <cell r="I2627">
            <v>7770.01</v>
          </cell>
          <cell r="K2627" t="str">
            <v>620</v>
          </cell>
        </row>
        <row r="2628">
          <cell r="A2628" t="str">
            <v>január</v>
          </cell>
          <cell r="I2628">
            <v>25087.58</v>
          </cell>
          <cell r="K2628" t="str">
            <v>620</v>
          </cell>
        </row>
        <row r="2629">
          <cell r="A2629" t="str">
            <v>január</v>
          </cell>
          <cell r="I2629">
            <v>8086.88</v>
          </cell>
          <cell r="K2629" t="str">
            <v>620</v>
          </cell>
        </row>
        <row r="2630">
          <cell r="A2630" t="str">
            <v>január</v>
          </cell>
          <cell r="I2630">
            <v>2415.9</v>
          </cell>
          <cell r="K2630" t="str">
            <v>620</v>
          </cell>
        </row>
        <row r="2631">
          <cell r="A2631" t="str">
            <v>január</v>
          </cell>
          <cell r="I2631">
            <v>46035.69</v>
          </cell>
          <cell r="K2631" t="str">
            <v>620</v>
          </cell>
        </row>
        <row r="2632">
          <cell r="A2632" t="str">
            <v>január</v>
          </cell>
          <cell r="I2632">
            <v>5802</v>
          </cell>
          <cell r="K2632" t="str">
            <v>620</v>
          </cell>
        </row>
        <row r="2633">
          <cell r="A2633" t="str">
            <v>január</v>
          </cell>
          <cell r="I2633">
            <v>1890.81</v>
          </cell>
          <cell r="K2633" t="str">
            <v>630</v>
          </cell>
        </row>
        <row r="2634">
          <cell r="A2634" t="str">
            <v>január</v>
          </cell>
          <cell r="I2634">
            <v>4035.99</v>
          </cell>
          <cell r="K2634" t="str">
            <v>630</v>
          </cell>
        </row>
        <row r="2635">
          <cell r="A2635" t="str">
            <v>január</v>
          </cell>
          <cell r="I2635">
            <v>34584.879999999997</v>
          </cell>
          <cell r="K2635" t="str">
            <v>630</v>
          </cell>
        </row>
        <row r="2636">
          <cell r="A2636" t="str">
            <v>január</v>
          </cell>
          <cell r="I2636">
            <v>2382.4499999999998</v>
          </cell>
          <cell r="K2636" t="str">
            <v>630</v>
          </cell>
        </row>
        <row r="2637">
          <cell r="A2637" t="str">
            <v>január</v>
          </cell>
          <cell r="I2637">
            <v>1350.93</v>
          </cell>
          <cell r="K2637" t="str">
            <v>630</v>
          </cell>
        </row>
        <row r="2638">
          <cell r="A2638" t="str">
            <v>január</v>
          </cell>
          <cell r="I2638">
            <v>155.36000000000001</v>
          </cell>
          <cell r="K2638" t="str">
            <v>630</v>
          </cell>
        </row>
        <row r="2639">
          <cell r="A2639" t="str">
            <v>január</v>
          </cell>
          <cell r="I2639">
            <v>928.4</v>
          </cell>
          <cell r="K2639" t="str">
            <v>630</v>
          </cell>
        </row>
        <row r="2640">
          <cell r="A2640" t="str">
            <v>január</v>
          </cell>
          <cell r="I2640">
            <v>493.09</v>
          </cell>
          <cell r="K2640" t="str">
            <v>630</v>
          </cell>
        </row>
        <row r="2641">
          <cell r="A2641" t="str">
            <v>január</v>
          </cell>
          <cell r="I2641">
            <v>446.81</v>
          </cell>
          <cell r="K2641" t="str">
            <v>630</v>
          </cell>
        </row>
        <row r="2642">
          <cell r="A2642" t="str">
            <v>január</v>
          </cell>
          <cell r="I2642">
            <v>529.26</v>
          </cell>
          <cell r="K2642" t="str">
            <v>630</v>
          </cell>
        </row>
        <row r="2643">
          <cell r="A2643" t="str">
            <v>január</v>
          </cell>
          <cell r="I2643">
            <v>99.6</v>
          </cell>
          <cell r="K2643" t="str">
            <v>630</v>
          </cell>
        </row>
        <row r="2644">
          <cell r="A2644" t="str">
            <v>január</v>
          </cell>
          <cell r="I2644">
            <v>31.09</v>
          </cell>
          <cell r="K2644" t="str">
            <v>630</v>
          </cell>
        </row>
        <row r="2645">
          <cell r="A2645" t="str">
            <v>január</v>
          </cell>
          <cell r="I2645">
            <v>5465.19</v>
          </cell>
          <cell r="K2645" t="str">
            <v>630</v>
          </cell>
        </row>
        <row r="2646">
          <cell r="A2646" t="str">
            <v>január</v>
          </cell>
          <cell r="I2646">
            <v>53.19</v>
          </cell>
          <cell r="K2646" t="str">
            <v>630</v>
          </cell>
        </row>
        <row r="2647">
          <cell r="A2647" t="str">
            <v>január</v>
          </cell>
          <cell r="I2647">
            <v>1418.61</v>
          </cell>
          <cell r="K2647" t="str">
            <v>630</v>
          </cell>
        </row>
        <row r="2648">
          <cell r="A2648" t="str">
            <v>január</v>
          </cell>
          <cell r="I2648">
            <v>720</v>
          </cell>
          <cell r="K2648" t="str">
            <v>630</v>
          </cell>
        </row>
        <row r="2649">
          <cell r="A2649" t="str">
            <v>január</v>
          </cell>
          <cell r="I2649">
            <v>2709.17</v>
          </cell>
          <cell r="K2649" t="str">
            <v>630</v>
          </cell>
        </row>
        <row r="2650">
          <cell r="A2650" t="str">
            <v>január</v>
          </cell>
          <cell r="I2650">
            <v>3690.67</v>
          </cell>
          <cell r="K2650" t="str">
            <v>630</v>
          </cell>
        </row>
        <row r="2651">
          <cell r="A2651" t="str">
            <v>január</v>
          </cell>
          <cell r="I2651">
            <v>60.4</v>
          </cell>
          <cell r="K2651" t="str">
            <v>630</v>
          </cell>
        </row>
        <row r="2652">
          <cell r="A2652" t="str">
            <v>január</v>
          </cell>
          <cell r="I2652">
            <v>0</v>
          </cell>
          <cell r="K2652" t="str">
            <v>630</v>
          </cell>
        </row>
        <row r="2653">
          <cell r="A2653" t="str">
            <v>január</v>
          </cell>
          <cell r="I2653">
            <v>1258.17</v>
          </cell>
          <cell r="K2653" t="str">
            <v>630</v>
          </cell>
        </row>
        <row r="2654">
          <cell r="A2654" t="str">
            <v>január</v>
          </cell>
          <cell r="I2654">
            <v>8571.58</v>
          </cell>
          <cell r="K2654" t="str">
            <v>630</v>
          </cell>
        </row>
        <row r="2655">
          <cell r="A2655" t="str">
            <v>január</v>
          </cell>
          <cell r="I2655">
            <v>21</v>
          </cell>
          <cell r="K2655" t="str">
            <v>630</v>
          </cell>
        </row>
        <row r="2656">
          <cell r="A2656" t="str">
            <v>január</v>
          </cell>
          <cell r="I2656">
            <v>28.62</v>
          </cell>
          <cell r="K2656" t="str">
            <v>630</v>
          </cell>
        </row>
        <row r="2657">
          <cell r="A2657" t="str">
            <v>január</v>
          </cell>
          <cell r="I2657">
            <v>530</v>
          </cell>
          <cell r="K2657" t="str">
            <v>630</v>
          </cell>
        </row>
        <row r="2658">
          <cell r="A2658" t="str">
            <v>január</v>
          </cell>
          <cell r="I2658">
            <v>40562.43</v>
          </cell>
          <cell r="K2658" t="str">
            <v>630</v>
          </cell>
        </row>
        <row r="2659">
          <cell r="A2659" t="str">
            <v>január</v>
          </cell>
          <cell r="I2659">
            <v>150</v>
          </cell>
          <cell r="K2659" t="str">
            <v>630</v>
          </cell>
        </row>
        <row r="2660">
          <cell r="A2660" t="str">
            <v>január</v>
          </cell>
          <cell r="I2660">
            <v>4136.3900000000003</v>
          </cell>
          <cell r="K2660" t="str">
            <v>630</v>
          </cell>
        </row>
        <row r="2661">
          <cell r="A2661" t="str">
            <v>január</v>
          </cell>
          <cell r="I2661">
            <v>6282</v>
          </cell>
          <cell r="K2661" t="str">
            <v>640</v>
          </cell>
        </row>
        <row r="2662">
          <cell r="A2662" t="str">
            <v>január</v>
          </cell>
          <cell r="I2662">
            <v>2941.06</v>
          </cell>
          <cell r="K2662" t="str">
            <v>640</v>
          </cell>
        </row>
        <row r="2663">
          <cell r="A2663" t="str">
            <v>január</v>
          </cell>
          <cell r="I2663">
            <v>0</v>
          </cell>
          <cell r="K2663" t="str">
            <v>640</v>
          </cell>
        </row>
        <row r="2664">
          <cell r="A2664" t="str">
            <v>január</v>
          </cell>
          <cell r="I2664">
            <v>180545.16</v>
          </cell>
          <cell r="K2664" t="str">
            <v>640</v>
          </cell>
        </row>
        <row r="2665">
          <cell r="A2665" t="str">
            <v>január</v>
          </cell>
          <cell r="I2665">
            <v>46.2</v>
          </cell>
          <cell r="K2665" t="str">
            <v>640</v>
          </cell>
        </row>
        <row r="2666">
          <cell r="A2666" t="str">
            <v>január</v>
          </cell>
          <cell r="I2666">
            <v>300</v>
          </cell>
          <cell r="K2666" t="str">
            <v>710</v>
          </cell>
        </row>
        <row r="2667">
          <cell r="A2667" t="str">
            <v>január</v>
          </cell>
          <cell r="I2667">
            <v>1952.4</v>
          </cell>
          <cell r="K2667" t="str">
            <v>710</v>
          </cell>
        </row>
        <row r="2668">
          <cell r="A2668" t="str">
            <v>január</v>
          </cell>
          <cell r="I2668">
            <v>542.64</v>
          </cell>
          <cell r="K2668" t="str">
            <v>610</v>
          </cell>
        </row>
        <row r="2669">
          <cell r="A2669" t="str">
            <v>január</v>
          </cell>
          <cell r="I2669">
            <v>152.38999999999999</v>
          </cell>
          <cell r="K2669" t="str">
            <v>610</v>
          </cell>
        </row>
        <row r="2670">
          <cell r="A2670" t="str">
            <v>január</v>
          </cell>
          <cell r="I2670">
            <v>1648.86</v>
          </cell>
          <cell r="K2670" t="str">
            <v>610</v>
          </cell>
        </row>
        <row r="2671">
          <cell r="A2671" t="str">
            <v>január</v>
          </cell>
          <cell r="I2671">
            <v>156.9</v>
          </cell>
          <cell r="K2671" t="str">
            <v>620</v>
          </cell>
        </row>
        <row r="2672">
          <cell r="A2672" t="str">
            <v>január</v>
          </cell>
          <cell r="I2672">
            <v>77.819999999999993</v>
          </cell>
          <cell r="K2672" t="str">
            <v>620</v>
          </cell>
        </row>
        <row r="2673">
          <cell r="A2673" t="str">
            <v>január</v>
          </cell>
          <cell r="I2673">
            <v>32.840000000000003</v>
          </cell>
          <cell r="K2673" t="str">
            <v>620</v>
          </cell>
        </row>
        <row r="2674">
          <cell r="A2674" t="str">
            <v>január</v>
          </cell>
          <cell r="I2674">
            <v>328.16</v>
          </cell>
          <cell r="K2674" t="str">
            <v>620</v>
          </cell>
        </row>
        <row r="2675">
          <cell r="A2675" t="str">
            <v>január</v>
          </cell>
          <cell r="I2675">
            <v>18.77</v>
          </cell>
          <cell r="K2675" t="str">
            <v>620</v>
          </cell>
        </row>
        <row r="2676">
          <cell r="A2676" t="str">
            <v>január</v>
          </cell>
          <cell r="I2676">
            <v>70.34</v>
          </cell>
          <cell r="K2676" t="str">
            <v>620</v>
          </cell>
        </row>
        <row r="2677">
          <cell r="A2677" t="str">
            <v>január</v>
          </cell>
          <cell r="I2677">
            <v>23.44</v>
          </cell>
          <cell r="K2677" t="str">
            <v>620</v>
          </cell>
        </row>
        <row r="2678">
          <cell r="A2678" t="str">
            <v>január</v>
          </cell>
          <cell r="I2678">
            <v>5.89</v>
          </cell>
          <cell r="K2678" t="str">
            <v>620</v>
          </cell>
        </row>
        <row r="2679">
          <cell r="A2679" t="str">
            <v>január</v>
          </cell>
          <cell r="I2679">
            <v>111.33</v>
          </cell>
          <cell r="K2679" t="str">
            <v>620</v>
          </cell>
        </row>
        <row r="2680">
          <cell r="A2680" t="str">
            <v>január</v>
          </cell>
          <cell r="I2680">
            <v>10109</v>
          </cell>
          <cell r="K2680" t="str">
            <v>630</v>
          </cell>
        </row>
        <row r="2681">
          <cell r="A2681" t="str">
            <v>január</v>
          </cell>
          <cell r="I2681">
            <v>0</v>
          </cell>
          <cell r="K2681" t="str">
            <v>630</v>
          </cell>
        </row>
        <row r="2682">
          <cell r="A2682" t="str">
            <v>január</v>
          </cell>
          <cell r="I2682">
            <v>74.17</v>
          </cell>
          <cell r="K2682" t="str">
            <v>630</v>
          </cell>
        </row>
        <row r="2683">
          <cell r="A2683" t="str">
            <v>január</v>
          </cell>
          <cell r="I2683">
            <v>9.7200000000000006</v>
          </cell>
          <cell r="K2683" t="str">
            <v>630</v>
          </cell>
        </row>
        <row r="2684">
          <cell r="A2684" t="str">
            <v>január</v>
          </cell>
          <cell r="I2684">
            <v>995.6</v>
          </cell>
          <cell r="K2684" t="str">
            <v>630</v>
          </cell>
        </row>
        <row r="2685">
          <cell r="A2685" t="str">
            <v>január</v>
          </cell>
          <cell r="I2685">
            <v>18565</v>
          </cell>
          <cell r="K2685" t="str">
            <v>630</v>
          </cell>
        </row>
        <row r="2686">
          <cell r="A2686" t="str">
            <v>január</v>
          </cell>
          <cell r="I2686">
            <v>41.34</v>
          </cell>
          <cell r="K2686" t="str">
            <v>630</v>
          </cell>
        </row>
        <row r="2687">
          <cell r="A2687" t="str">
            <v>január</v>
          </cell>
          <cell r="I2687">
            <v>0</v>
          </cell>
          <cell r="K2687" t="str">
            <v>640</v>
          </cell>
        </row>
        <row r="2688">
          <cell r="A2688" t="str">
            <v>január</v>
          </cell>
          <cell r="I2688">
            <v>0</v>
          </cell>
          <cell r="K2688" t="str">
            <v>640</v>
          </cell>
        </row>
        <row r="2689">
          <cell r="A2689" t="str">
            <v>január</v>
          </cell>
          <cell r="I2689">
            <v>0</v>
          </cell>
          <cell r="K2689" t="str">
            <v>640</v>
          </cell>
        </row>
        <row r="2690">
          <cell r="A2690" t="str">
            <v>január</v>
          </cell>
          <cell r="I2690">
            <v>3650.7</v>
          </cell>
          <cell r="K2690" t="str">
            <v>610</v>
          </cell>
        </row>
        <row r="2691">
          <cell r="A2691" t="str">
            <v>január</v>
          </cell>
          <cell r="I2691">
            <v>1806.37</v>
          </cell>
          <cell r="K2691" t="str">
            <v>610</v>
          </cell>
        </row>
        <row r="2692">
          <cell r="A2692" t="str">
            <v>január</v>
          </cell>
          <cell r="I2692">
            <v>253.03</v>
          </cell>
          <cell r="K2692" t="str">
            <v>620</v>
          </cell>
        </row>
        <row r="2693">
          <cell r="A2693" t="str">
            <v>január</v>
          </cell>
          <cell r="I2693">
            <v>292.64</v>
          </cell>
          <cell r="K2693" t="str">
            <v>620</v>
          </cell>
        </row>
        <row r="2694">
          <cell r="A2694" t="str">
            <v>január</v>
          </cell>
          <cell r="I2694">
            <v>76.400000000000006</v>
          </cell>
          <cell r="K2694" t="str">
            <v>620</v>
          </cell>
        </row>
        <row r="2695">
          <cell r="A2695" t="str">
            <v>január</v>
          </cell>
          <cell r="I2695">
            <v>763.95</v>
          </cell>
          <cell r="K2695" t="str">
            <v>620</v>
          </cell>
        </row>
        <row r="2696">
          <cell r="A2696" t="str">
            <v>január</v>
          </cell>
          <cell r="I2696">
            <v>43.65</v>
          </cell>
          <cell r="K2696" t="str">
            <v>620</v>
          </cell>
        </row>
        <row r="2697">
          <cell r="A2697" t="str">
            <v>január</v>
          </cell>
          <cell r="I2697">
            <v>163.69999999999999</v>
          </cell>
          <cell r="K2697" t="str">
            <v>620</v>
          </cell>
        </row>
        <row r="2698">
          <cell r="A2698" t="str">
            <v>január</v>
          </cell>
          <cell r="I2698">
            <v>54.57</v>
          </cell>
          <cell r="K2698" t="str">
            <v>620</v>
          </cell>
        </row>
        <row r="2699">
          <cell r="A2699" t="str">
            <v>január</v>
          </cell>
          <cell r="I2699">
            <v>13.64</v>
          </cell>
          <cell r="K2699" t="str">
            <v>620</v>
          </cell>
        </row>
        <row r="2700">
          <cell r="A2700" t="str">
            <v>január</v>
          </cell>
          <cell r="I2700">
            <v>259.2</v>
          </cell>
          <cell r="K2700" t="str">
            <v>620</v>
          </cell>
        </row>
        <row r="2701">
          <cell r="A2701" t="str">
            <v>január</v>
          </cell>
          <cell r="I2701">
            <v>429.49</v>
          </cell>
          <cell r="K2701" t="str">
            <v>610</v>
          </cell>
        </row>
        <row r="2702">
          <cell r="A2702" t="str">
            <v>január</v>
          </cell>
          <cell r="I2702">
            <v>212.51</v>
          </cell>
          <cell r="K2702" t="str">
            <v>610</v>
          </cell>
        </row>
        <row r="2703">
          <cell r="A2703" t="str">
            <v>január</v>
          </cell>
          <cell r="I2703">
            <v>29.77</v>
          </cell>
          <cell r="K2703" t="str">
            <v>620</v>
          </cell>
        </row>
        <row r="2704">
          <cell r="A2704" t="str">
            <v>január</v>
          </cell>
          <cell r="I2704">
            <v>34.43</v>
          </cell>
          <cell r="K2704" t="str">
            <v>620</v>
          </cell>
        </row>
        <row r="2705">
          <cell r="A2705" t="str">
            <v>január</v>
          </cell>
          <cell r="I2705">
            <v>8.99</v>
          </cell>
          <cell r="K2705" t="str">
            <v>620</v>
          </cell>
        </row>
        <row r="2706">
          <cell r="A2706" t="str">
            <v>január</v>
          </cell>
          <cell r="I2706">
            <v>89.88</v>
          </cell>
          <cell r="K2706" t="str">
            <v>620</v>
          </cell>
        </row>
        <row r="2707">
          <cell r="A2707" t="str">
            <v>január</v>
          </cell>
          <cell r="I2707">
            <v>5.14</v>
          </cell>
          <cell r="K2707" t="str">
            <v>620</v>
          </cell>
        </row>
        <row r="2708">
          <cell r="A2708" t="str">
            <v>január</v>
          </cell>
          <cell r="I2708">
            <v>19.260000000000002</v>
          </cell>
          <cell r="K2708" t="str">
            <v>620</v>
          </cell>
        </row>
        <row r="2709">
          <cell r="A2709" t="str">
            <v>január</v>
          </cell>
          <cell r="I2709">
            <v>6.42</v>
          </cell>
          <cell r="K2709" t="str">
            <v>620</v>
          </cell>
        </row>
        <row r="2710">
          <cell r="A2710" t="str">
            <v>január</v>
          </cell>
          <cell r="I2710">
            <v>1.6</v>
          </cell>
          <cell r="K2710" t="str">
            <v>620</v>
          </cell>
        </row>
        <row r="2711">
          <cell r="A2711" t="str">
            <v>január</v>
          </cell>
          <cell r="I2711">
            <v>30.49</v>
          </cell>
          <cell r="K2711" t="str">
            <v>620</v>
          </cell>
        </row>
        <row r="2712">
          <cell r="A2712" t="str">
            <v>január</v>
          </cell>
          <cell r="I2712">
            <v>11274.14</v>
          </cell>
          <cell r="K2712" t="str">
            <v>610</v>
          </cell>
        </row>
        <row r="2713">
          <cell r="A2713" t="str">
            <v>január</v>
          </cell>
          <cell r="I2713">
            <v>2039.07</v>
          </cell>
          <cell r="K2713" t="str">
            <v>610</v>
          </cell>
        </row>
        <row r="2714">
          <cell r="A2714" t="str">
            <v>január</v>
          </cell>
          <cell r="I2714">
            <v>1426.29</v>
          </cell>
          <cell r="K2714" t="str">
            <v>610</v>
          </cell>
        </row>
        <row r="2715">
          <cell r="A2715" t="str">
            <v>január</v>
          </cell>
          <cell r="I2715">
            <v>1200</v>
          </cell>
          <cell r="K2715" t="str">
            <v>610</v>
          </cell>
        </row>
        <row r="2716">
          <cell r="A2716" t="str">
            <v>január</v>
          </cell>
          <cell r="I2716">
            <v>1124.94</v>
          </cell>
          <cell r="K2716" t="str">
            <v>620</v>
          </cell>
        </row>
        <row r="2717">
          <cell r="A2717" t="str">
            <v>január</v>
          </cell>
          <cell r="I2717">
            <v>392.63</v>
          </cell>
          <cell r="K2717" t="str">
            <v>620</v>
          </cell>
        </row>
        <row r="2718">
          <cell r="A2718" t="str">
            <v>január</v>
          </cell>
          <cell r="I2718">
            <v>235.01</v>
          </cell>
          <cell r="K2718" t="str">
            <v>620</v>
          </cell>
        </row>
        <row r="2719">
          <cell r="A2719" t="str">
            <v>január</v>
          </cell>
          <cell r="I2719">
            <v>2353.86</v>
          </cell>
          <cell r="K2719" t="str">
            <v>620</v>
          </cell>
        </row>
        <row r="2720">
          <cell r="A2720" t="str">
            <v>január</v>
          </cell>
          <cell r="I2720">
            <v>134.12</v>
          </cell>
          <cell r="K2720" t="str">
            <v>620</v>
          </cell>
        </row>
        <row r="2721">
          <cell r="A2721" t="str">
            <v>január</v>
          </cell>
          <cell r="I2721">
            <v>474.77</v>
          </cell>
          <cell r="K2721" t="str">
            <v>620</v>
          </cell>
        </row>
        <row r="2722">
          <cell r="A2722" t="str">
            <v>január</v>
          </cell>
          <cell r="I2722">
            <v>158.05000000000001</v>
          </cell>
          <cell r="K2722" t="str">
            <v>620</v>
          </cell>
        </row>
        <row r="2723">
          <cell r="A2723" t="str">
            <v>január</v>
          </cell>
          <cell r="I2723">
            <v>41.66</v>
          </cell>
          <cell r="K2723" t="str">
            <v>620</v>
          </cell>
        </row>
        <row r="2724">
          <cell r="A2724" t="str">
            <v>január</v>
          </cell>
          <cell r="I2724">
            <v>798.39</v>
          </cell>
          <cell r="K2724" t="str">
            <v>620</v>
          </cell>
        </row>
        <row r="2725">
          <cell r="A2725" t="str">
            <v>január</v>
          </cell>
          <cell r="I2725">
            <v>174</v>
          </cell>
          <cell r="K2725" t="str">
            <v>620</v>
          </cell>
        </row>
        <row r="2726">
          <cell r="A2726" t="str">
            <v>január</v>
          </cell>
          <cell r="I2726">
            <v>3084.68</v>
          </cell>
          <cell r="K2726" t="str">
            <v>630</v>
          </cell>
        </row>
        <row r="2727">
          <cell r="A2727" t="str">
            <v>január</v>
          </cell>
          <cell r="I2727">
            <v>51.85</v>
          </cell>
          <cell r="K2727" t="str">
            <v>630</v>
          </cell>
        </row>
        <row r="2728">
          <cell r="A2728" t="str">
            <v>január</v>
          </cell>
          <cell r="I2728">
            <v>837.46</v>
          </cell>
          <cell r="K2728" t="str">
            <v>630</v>
          </cell>
        </row>
        <row r="2729">
          <cell r="A2729" t="str">
            <v>január</v>
          </cell>
          <cell r="I2729">
            <v>4218.16</v>
          </cell>
          <cell r="K2729" t="str">
            <v>630</v>
          </cell>
        </row>
        <row r="2730">
          <cell r="A2730" t="str">
            <v>január</v>
          </cell>
          <cell r="I2730">
            <v>290</v>
          </cell>
          <cell r="K2730" t="str">
            <v>630</v>
          </cell>
        </row>
        <row r="2731">
          <cell r="A2731" t="str">
            <v>január</v>
          </cell>
          <cell r="I2731">
            <v>133.12</v>
          </cell>
          <cell r="K2731" t="str">
            <v>630</v>
          </cell>
        </row>
        <row r="2732">
          <cell r="A2732" t="str">
            <v>január</v>
          </cell>
          <cell r="I2732">
            <v>200</v>
          </cell>
          <cell r="K2732" t="str">
            <v>630</v>
          </cell>
        </row>
        <row r="2733">
          <cell r="A2733" t="str">
            <v>január</v>
          </cell>
          <cell r="I2733">
            <v>136.80000000000001</v>
          </cell>
          <cell r="K2733" t="str">
            <v>630</v>
          </cell>
        </row>
        <row r="2734">
          <cell r="A2734" t="str">
            <v>január</v>
          </cell>
          <cell r="I2734">
            <v>6814.25</v>
          </cell>
          <cell r="K2734" t="str">
            <v>630</v>
          </cell>
        </row>
        <row r="2735">
          <cell r="A2735" t="str">
            <v>január</v>
          </cell>
          <cell r="I2735">
            <v>21.97</v>
          </cell>
          <cell r="K2735" t="str">
            <v>630</v>
          </cell>
        </row>
        <row r="2736">
          <cell r="A2736" t="str">
            <v>január</v>
          </cell>
          <cell r="I2736">
            <v>6.6</v>
          </cell>
          <cell r="K2736" t="str">
            <v>630</v>
          </cell>
        </row>
        <row r="2737">
          <cell r="A2737" t="str">
            <v>január</v>
          </cell>
          <cell r="I2737">
            <v>1005.2</v>
          </cell>
          <cell r="K2737" t="str">
            <v>630</v>
          </cell>
        </row>
        <row r="2738">
          <cell r="A2738" t="str">
            <v>január</v>
          </cell>
          <cell r="I2738">
            <v>3771.87</v>
          </cell>
          <cell r="K2738" t="str">
            <v>630</v>
          </cell>
        </row>
        <row r="2739">
          <cell r="A2739" t="str">
            <v>január</v>
          </cell>
          <cell r="I2739">
            <v>870</v>
          </cell>
          <cell r="K2739" t="str">
            <v>640</v>
          </cell>
        </row>
        <row r="2740">
          <cell r="A2740" t="str">
            <v>január</v>
          </cell>
          <cell r="I2740">
            <v>122.18</v>
          </cell>
          <cell r="K2740" t="str">
            <v>640</v>
          </cell>
        </row>
        <row r="2741">
          <cell r="A2741" t="str">
            <v>január</v>
          </cell>
          <cell r="I2741">
            <v>1429.63</v>
          </cell>
          <cell r="K2741" t="str">
            <v>610</v>
          </cell>
        </row>
        <row r="2742">
          <cell r="A2742" t="str">
            <v>január</v>
          </cell>
          <cell r="I2742">
            <v>591.97</v>
          </cell>
          <cell r="K2742" t="str">
            <v>610</v>
          </cell>
        </row>
        <row r="2743">
          <cell r="A2743" t="str">
            <v>január</v>
          </cell>
          <cell r="I2743">
            <v>18998</v>
          </cell>
          <cell r="K2743" t="str">
            <v>610</v>
          </cell>
        </row>
        <row r="2744">
          <cell r="A2744" t="str">
            <v>január</v>
          </cell>
          <cell r="I2744">
            <v>1627.95</v>
          </cell>
          <cell r="K2744" t="str">
            <v>620</v>
          </cell>
        </row>
        <row r="2745">
          <cell r="A2745" t="str">
            <v>január</v>
          </cell>
          <cell r="I2745">
            <v>851.33</v>
          </cell>
          <cell r="K2745" t="str">
            <v>620</v>
          </cell>
        </row>
        <row r="2746">
          <cell r="A2746" t="str">
            <v>január</v>
          </cell>
          <cell r="I2746">
            <v>333.64</v>
          </cell>
          <cell r="K2746" t="str">
            <v>620</v>
          </cell>
        </row>
        <row r="2747">
          <cell r="A2747" t="str">
            <v>január</v>
          </cell>
          <cell r="I2747">
            <v>3740.89</v>
          </cell>
          <cell r="K2747" t="str">
            <v>620</v>
          </cell>
        </row>
        <row r="2748">
          <cell r="A2748" t="str">
            <v>január</v>
          </cell>
          <cell r="I2748">
            <v>217.47</v>
          </cell>
          <cell r="K2748" t="str">
            <v>620</v>
          </cell>
        </row>
        <row r="2749">
          <cell r="A2749" t="str">
            <v>január</v>
          </cell>
          <cell r="I2749">
            <v>627.5</v>
          </cell>
          <cell r="K2749" t="str">
            <v>620</v>
          </cell>
        </row>
        <row r="2750">
          <cell r="A2750" t="str">
            <v>január</v>
          </cell>
          <cell r="I2750">
            <v>196.04</v>
          </cell>
          <cell r="K2750" t="str">
            <v>620</v>
          </cell>
        </row>
        <row r="2751">
          <cell r="A2751" t="str">
            <v>január</v>
          </cell>
          <cell r="I2751">
            <v>69.09</v>
          </cell>
          <cell r="K2751" t="str">
            <v>620</v>
          </cell>
        </row>
        <row r="2752">
          <cell r="A2752" t="str">
            <v>január</v>
          </cell>
          <cell r="I2752">
            <v>1270.45</v>
          </cell>
          <cell r="K2752" t="str">
            <v>620</v>
          </cell>
        </row>
        <row r="2753">
          <cell r="A2753" t="str">
            <v>január</v>
          </cell>
          <cell r="I2753">
            <v>630.58000000000004</v>
          </cell>
          <cell r="K2753" t="str">
            <v>630</v>
          </cell>
        </row>
        <row r="2754">
          <cell r="A2754" t="str">
            <v>január</v>
          </cell>
          <cell r="I2754">
            <v>3696.26</v>
          </cell>
          <cell r="K2754" t="str">
            <v>630</v>
          </cell>
        </row>
        <row r="2755">
          <cell r="A2755" t="str">
            <v>január</v>
          </cell>
          <cell r="I2755">
            <v>162.75</v>
          </cell>
          <cell r="K2755" t="str">
            <v>630</v>
          </cell>
        </row>
        <row r="2756">
          <cell r="A2756" t="str">
            <v>január</v>
          </cell>
          <cell r="I2756">
            <v>14.15</v>
          </cell>
          <cell r="K2756" t="str">
            <v>630</v>
          </cell>
        </row>
        <row r="2757">
          <cell r="A2757" t="str">
            <v>január</v>
          </cell>
          <cell r="I2757">
            <v>25</v>
          </cell>
          <cell r="K2757" t="str">
            <v>630</v>
          </cell>
        </row>
        <row r="2758">
          <cell r="A2758" t="str">
            <v>január</v>
          </cell>
          <cell r="I2758">
            <v>101.56</v>
          </cell>
          <cell r="K2758" t="str">
            <v>630</v>
          </cell>
        </row>
        <row r="2759">
          <cell r="A2759" t="str">
            <v>január</v>
          </cell>
          <cell r="I2759">
            <v>0</v>
          </cell>
          <cell r="K2759" t="str">
            <v>630</v>
          </cell>
        </row>
        <row r="2760">
          <cell r="A2760" t="str">
            <v>január</v>
          </cell>
          <cell r="I2760">
            <v>0</v>
          </cell>
          <cell r="K2760" t="str">
            <v>630</v>
          </cell>
        </row>
        <row r="2761">
          <cell r="A2761" t="str">
            <v>január</v>
          </cell>
          <cell r="I2761">
            <v>0</v>
          </cell>
          <cell r="K2761" t="str">
            <v>630</v>
          </cell>
        </row>
        <row r="2762">
          <cell r="A2762" t="str">
            <v>január</v>
          </cell>
          <cell r="I2762">
            <v>59.9</v>
          </cell>
          <cell r="K2762" t="str">
            <v>630</v>
          </cell>
        </row>
        <row r="2763">
          <cell r="A2763" t="str">
            <v>január</v>
          </cell>
          <cell r="I2763">
            <v>73.400000000000006</v>
          </cell>
          <cell r="K2763" t="str">
            <v>630</v>
          </cell>
        </row>
        <row r="2764">
          <cell r="A2764" t="str">
            <v>január</v>
          </cell>
          <cell r="I2764">
            <v>10</v>
          </cell>
          <cell r="K2764" t="str">
            <v>630</v>
          </cell>
        </row>
        <row r="2765">
          <cell r="A2765" t="str">
            <v>január</v>
          </cell>
          <cell r="I2765">
            <v>0</v>
          </cell>
          <cell r="K2765" t="str">
            <v>630</v>
          </cell>
        </row>
        <row r="2766">
          <cell r="A2766" t="str">
            <v>január</v>
          </cell>
          <cell r="I2766">
            <v>677.39</v>
          </cell>
          <cell r="K2766" t="str">
            <v>630</v>
          </cell>
        </row>
        <row r="2767">
          <cell r="A2767" t="str">
            <v>január</v>
          </cell>
          <cell r="I2767">
            <v>208.12</v>
          </cell>
          <cell r="K2767" t="str">
            <v>630</v>
          </cell>
        </row>
        <row r="2768">
          <cell r="A2768" t="str">
            <v>január</v>
          </cell>
          <cell r="I2768">
            <v>9.99</v>
          </cell>
          <cell r="K2768" t="str">
            <v>630</v>
          </cell>
        </row>
        <row r="2769">
          <cell r="A2769" t="str">
            <v>január</v>
          </cell>
          <cell r="I2769">
            <v>240.12</v>
          </cell>
          <cell r="K2769" t="str">
            <v>630</v>
          </cell>
        </row>
        <row r="2770">
          <cell r="A2770" t="str">
            <v>január</v>
          </cell>
          <cell r="I2770">
            <v>30</v>
          </cell>
          <cell r="K2770" t="str">
            <v>630</v>
          </cell>
        </row>
        <row r="2771">
          <cell r="A2771" t="str">
            <v>január</v>
          </cell>
          <cell r="I2771">
            <v>0</v>
          </cell>
          <cell r="K2771" t="str">
            <v>630</v>
          </cell>
        </row>
        <row r="2772">
          <cell r="A2772" t="str">
            <v>január</v>
          </cell>
          <cell r="I2772">
            <v>1307.8699999999999</v>
          </cell>
          <cell r="K2772" t="str">
            <v>630</v>
          </cell>
        </row>
        <row r="2773">
          <cell r="A2773" t="str">
            <v>január</v>
          </cell>
          <cell r="I2773">
            <v>54</v>
          </cell>
          <cell r="K2773" t="str">
            <v>630</v>
          </cell>
        </row>
        <row r="2774">
          <cell r="A2774" t="str">
            <v>január</v>
          </cell>
          <cell r="I2774">
            <v>7283.82</v>
          </cell>
          <cell r="K2774" t="str">
            <v>630</v>
          </cell>
        </row>
        <row r="2775">
          <cell r="A2775" t="str">
            <v>január</v>
          </cell>
          <cell r="I2775">
            <v>0</v>
          </cell>
          <cell r="K2775" t="str">
            <v>630</v>
          </cell>
        </row>
        <row r="2776">
          <cell r="A2776" t="str">
            <v>január</v>
          </cell>
          <cell r="I2776">
            <v>0</v>
          </cell>
          <cell r="K2776" t="str">
            <v>630</v>
          </cell>
        </row>
        <row r="2777">
          <cell r="A2777" t="str">
            <v>január</v>
          </cell>
          <cell r="I2777">
            <v>3808.61</v>
          </cell>
          <cell r="K2777" t="str">
            <v>630</v>
          </cell>
        </row>
        <row r="2778">
          <cell r="A2778" t="str">
            <v>január</v>
          </cell>
          <cell r="I2778">
            <v>19.18</v>
          </cell>
          <cell r="K2778" t="str">
            <v>630</v>
          </cell>
        </row>
        <row r="2779">
          <cell r="A2779" t="str">
            <v>január</v>
          </cell>
          <cell r="I2779">
            <v>0</v>
          </cell>
          <cell r="K2779" t="str">
            <v>630</v>
          </cell>
        </row>
        <row r="2780">
          <cell r="A2780" t="str">
            <v>január</v>
          </cell>
          <cell r="I2780">
            <v>1156.02</v>
          </cell>
          <cell r="K2780" t="str">
            <v>630</v>
          </cell>
        </row>
        <row r="2781">
          <cell r="A2781" t="str">
            <v>január</v>
          </cell>
          <cell r="I2781">
            <v>139.32</v>
          </cell>
          <cell r="K2781" t="str">
            <v>630</v>
          </cell>
        </row>
        <row r="2782">
          <cell r="A2782" t="str">
            <v>január</v>
          </cell>
          <cell r="I2782">
            <v>137.19</v>
          </cell>
          <cell r="K2782" t="str">
            <v>630</v>
          </cell>
        </row>
        <row r="2783">
          <cell r="A2783" t="str">
            <v>január</v>
          </cell>
          <cell r="I2783">
            <v>3650</v>
          </cell>
          <cell r="K2783" t="str">
            <v>630</v>
          </cell>
        </row>
        <row r="2784">
          <cell r="A2784" t="str">
            <v>január</v>
          </cell>
          <cell r="I2784">
            <v>4474.25</v>
          </cell>
          <cell r="K2784" t="str">
            <v>630</v>
          </cell>
        </row>
        <row r="2785">
          <cell r="A2785" t="str">
            <v>január</v>
          </cell>
          <cell r="I2785">
            <v>1248.6099999999999</v>
          </cell>
          <cell r="K2785" t="str">
            <v>630</v>
          </cell>
        </row>
        <row r="2786">
          <cell r="A2786" t="str">
            <v>január</v>
          </cell>
          <cell r="I2786">
            <v>-664</v>
          </cell>
          <cell r="K2786" t="str">
            <v>630</v>
          </cell>
        </row>
        <row r="2787">
          <cell r="A2787" t="str">
            <v>január</v>
          </cell>
          <cell r="I2787">
            <v>1739.67</v>
          </cell>
          <cell r="K2787" t="str">
            <v>630</v>
          </cell>
        </row>
        <row r="2788">
          <cell r="A2788" t="str">
            <v>január</v>
          </cell>
          <cell r="I2788">
            <v>0</v>
          </cell>
          <cell r="K2788" t="str">
            <v>630</v>
          </cell>
        </row>
        <row r="2789">
          <cell r="A2789" t="str">
            <v>január</v>
          </cell>
          <cell r="I2789">
            <v>0</v>
          </cell>
          <cell r="K2789" t="str">
            <v>640</v>
          </cell>
        </row>
        <row r="2790">
          <cell r="A2790" t="str">
            <v>január</v>
          </cell>
          <cell r="I2790">
            <v>0</v>
          </cell>
          <cell r="K2790" t="str">
            <v>640</v>
          </cell>
        </row>
        <row r="2791">
          <cell r="A2791" t="str">
            <v>január</v>
          </cell>
          <cell r="I2791">
            <v>4076</v>
          </cell>
          <cell r="K2791" t="str">
            <v>640</v>
          </cell>
        </row>
        <row r="2792">
          <cell r="A2792" t="str">
            <v>január</v>
          </cell>
          <cell r="I2792">
            <v>0</v>
          </cell>
          <cell r="K2792" t="str">
            <v>710</v>
          </cell>
        </row>
        <row r="2793">
          <cell r="A2793" t="str">
            <v>január</v>
          </cell>
          <cell r="I2793">
            <v>0</v>
          </cell>
          <cell r="K2793" t="str">
            <v>710</v>
          </cell>
        </row>
        <row r="2794">
          <cell r="A2794" t="str">
            <v>január</v>
          </cell>
          <cell r="I2794">
            <v>0</v>
          </cell>
          <cell r="K2794" t="str">
            <v>710</v>
          </cell>
        </row>
        <row r="2795">
          <cell r="A2795" t="str">
            <v>január</v>
          </cell>
          <cell r="I2795">
            <v>36.520000000000003</v>
          </cell>
          <cell r="K2795" t="str">
            <v>710</v>
          </cell>
        </row>
        <row r="2796">
          <cell r="A2796" t="str">
            <v>január</v>
          </cell>
          <cell r="I2796">
            <v>0</v>
          </cell>
          <cell r="K2796" t="str">
            <v>710</v>
          </cell>
        </row>
        <row r="2797">
          <cell r="A2797" t="str">
            <v>január</v>
          </cell>
          <cell r="I2797">
            <v>0</v>
          </cell>
          <cell r="K2797" t="str">
            <v>610</v>
          </cell>
        </row>
        <row r="2798">
          <cell r="A2798" t="str">
            <v>január</v>
          </cell>
          <cell r="I2798">
            <v>0</v>
          </cell>
          <cell r="K2798" t="str">
            <v>620</v>
          </cell>
        </row>
        <row r="2799">
          <cell r="A2799" t="str">
            <v>január</v>
          </cell>
          <cell r="I2799">
            <v>0</v>
          </cell>
          <cell r="K2799" t="str">
            <v>630</v>
          </cell>
        </row>
        <row r="2800">
          <cell r="A2800" t="str">
            <v>január</v>
          </cell>
          <cell r="I2800">
            <v>0</v>
          </cell>
          <cell r="K2800" t="str">
            <v>630</v>
          </cell>
        </row>
        <row r="2801">
          <cell r="A2801" t="str">
            <v>január</v>
          </cell>
          <cell r="I2801">
            <v>22.55</v>
          </cell>
          <cell r="K2801" t="str">
            <v>630</v>
          </cell>
        </row>
        <row r="2802">
          <cell r="A2802" t="str">
            <v>január</v>
          </cell>
          <cell r="I2802">
            <v>0</v>
          </cell>
          <cell r="K2802" t="str">
            <v>610</v>
          </cell>
        </row>
        <row r="2803">
          <cell r="A2803" t="str">
            <v>január</v>
          </cell>
          <cell r="I2803">
            <v>0</v>
          </cell>
          <cell r="K2803" t="str">
            <v>610</v>
          </cell>
        </row>
        <row r="2804">
          <cell r="A2804" t="str">
            <v>január</v>
          </cell>
          <cell r="I2804">
            <v>0</v>
          </cell>
          <cell r="K2804" t="str">
            <v>610</v>
          </cell>
        </row>
        <row r="2805">
          <cell r="A2805" t="str">
            <v>január</v>
          </cell>
          <cell r="I2805">
            <v>0</v>
          </cell>
          <cell r="K2805" t="str">
            <v>610</v>
          </cell>
        </row>
        <row r="2806">
          <cell r="A2806" t="str">
            <v>január</v>
          </cell>
          <cell r="I2806">
            <v>0</v>
          </cell>
          <cell r="K2806" t="str">
            <v>620</v>
          </cell>
        </row>
        <row r="2807">
          <cell r="A2807" t="str">
            <v>január</v>
          </cell>
          <cell r="I2807">
            <v>0</v>
          </cell>
          <cell r="K2807" t="str">
            <v>620</v>
          </cell>
        </row>
        <row r="2808">
          <cell r="A2808" t="str">
            <v>január</v>
          </cell>
          <cell r="I2808">
            <v>0</v>
          </cell>
          <cell r="K2808" t="str">
            <v>620</v>
          </cell>
        </row>
        <row r="2809">
          <cell r="A2809" t="str">
            <v>január</v>
          </cell>
          <cell r="I2809">
            <v>0</v>
          </cell>
          <cell r="K2809" t="str">
            <v>620</v>
          </cell>
        </row>
        <row r="2810">
          <cell r="A2810" t="str">
            <v>január</v>
          </cell>
          <cell r="I2810">
            <v>0</v>
          </cell>
          <cell r="K2810" t="str">
            <v>620</v>
          </cell>
        </row>
        <row r="2811">
          <cell r="A2811" t="str">
            <v>január</v>
          </cell>
          <cell r="I2811">
            <v>0</v>
          </cell>
          <cell r="K2811" t="str">
            <v>620</v>
          </cell>
        </row>
        <row r="2812">
          <cell r="A2812" t="str">
            <v>január</v>
          </cell>
          <cell r="I2812">
            <v>0</v>
          </cell>
          <cell r="K2812" t="str">
            <v>620</v>
          </cell>
        </row>
        <row r="2813">
          <cell r="A2813" t="str">
            <v>január</v>
          </cell>
          <cell r="I2813">
            <v>0</v>
          </cell>
          <cell r="K2813" t="str">
            <v>620</v>
          </cell>
        </row>
        <row r="2814">
          <cell r="A2814" t="str">
            <v>január</v>
          </cell>
          <cell r="I2814">
            <v>0</v>
          </cell>
          <cell r="K2814" t="str">
            <v>620</v>
          </cell>
        </row>
        <row r="2815">
          <cell r="A2815" t="str">
            <v>január</v>
          </cell>
          <cell r="I2815">
            <v>0</v>
          </cell>
          <cell r="K2815" t="str">
            <v>620</v>
          </cell>
        </row>
        <row r="2816">
          <cell r="A2816" t="str">
            <v>január</v>
          </cell>
          <cell r="I2816">
            <v>415.35</v>
          </cell>
          <cell r="K2816" t="str">
            <v>630</v>
          </cell>
        </row>
        <row r="2817">
          <cell r="A2817" t="str">
            <v>január</v>
          </cell>
          <cell r="I2817">
            <v>0</v>
          </cell>
          <cell r="K2817" t="str">
            <v>630</v>
          </cell>
        </row>
        <row r="2818">
          <cell r="A2818" t="str">
            <v>január</v>
          </cell>
          <cell r="I2818">
            <v>4664</v>
          </cell>
          <cell r="K2818" t="str">
            <v>630</v>
          </cell>
        </row>
        <row r="2819">
          <cell r="A2819" t="str">
            <v>január</v>
          </cell>
          <cell r="I2819">
            <v>0</v>
          </cell>
          <cell r="K2819" t="str">
            <v>630</v>
          </cell>
        </row>
        <row r="2820">
          <cell r="A2820" t="str">
            <v>január</v>
          </cell>
          <cell r="I2820">
            <v>0</v>
          </cell>
          <cell r="K2820" t="str">
            <v>630</v>
          </cell>
        </row>
        <row r="2821">
          <cell r="A2821" t="str">
            <v>január</v>
          </cell>
          <cell r="I2821">
            <v>847.26</v>
          </cell>
          <cell r="K2821" t="str">
            <v>630</v>
          </cell>
        </row>
        <row r="2822">
          <cell r="A2822" t="str">
            <v>január</v>
          </cell>
          <cell r="I2822">
            <v>0</v>
          </cell>
          <cell r="K2822" t="str">
            <v>630</v>
          </cell>
        </row>
        <row r="2823">
          <cell r="A2823" t="str">
            <v>január</v>
          </cell>
          <cell r="I2823">
            <v>0</v>
          </cell>
          <cell r="K2823" t="str">
            <v>630</v>
          </cell>
        </row>
        <row r="2824">
          <cell r="A2824" t="str">
            <v>január</v>
          </cell>
          <cell r="I2824">
            <v>0</v>
          </cell>
          <cell r="K2824" t="str">
            <v>630</v>
          </cell>
        </row>
        <row r="2825">
          <cell r="A2825" t="str">
            <v>január</v>
          </cell>
          <cell r="I2825">
            <v>0</v>
          </cell>
          <cell r="K2825" t="str">
            <v>630</v>
          </cell>
        </row>
        <row r="2826">
          <cell r="A2826" t="str">
            <v>január</v>
          </cell>
          <cell r="I2826">
            <v>0</v>
          </cell>
          <cell r="K2826" t="str">
            <v>630</v>
          </cell>
        </row>
        <row r="2827">
          <cell r="A2827" t="str">
            <v>január</v>
          </cell>
          <cell r="I2827">
            <v>0</v>
          </cell>
          <cell r="K2827" t="str">
            <v>630</v>
          </cell>
        </row>
        <row r="2828">
          <cell r="A2828" t="str">
            <v>január</v>
          </cell>
          <cell r="I2828">
            <v>116.63</v>
          </cell>
          <cell r="K2828" t="str">
            <v>630</v>
          </cell>
        </row>
        <row r="2829">
          <cell r="A2829" t="str">
            <v>január</v>
          </cell>
          <cell r="I2829">
            <v>0</v>
          </cell>
          <cell r="K2829" t="str">
            <v>630</v>
          </cell>
        </row>
        <row r="2830">
          <cell r="A2830" t="str">
            <v>január</v>
          </cell>
          <cell r="I2830">
            <v>78.64</v>
          </cell>
          <cell r="K2830" t="str">
            <v>630</v>
          </cell>
        </row>
        <row r="2831">
          <cell r="A2831" t="str">
            <v>január</v>
          </cell>
          <cell r="I2831">
            <v>191.59</v>
          </cell>
          <cell r="K2831" t="str">
            <v>630</v>
          </cell>
        </row>
        <row r="2832">
          <cell r="A2832" t="str">
            <v>január</v>
          </cell>
          <cell r="I2832">
            <v>134.74</v>
          </cell>
          <cell r="K2832" t="str">
            <v>630</v>
          </cell>
        </row>
        <row r="2833">
          <cell r="A2833" t="str">
            <v>január</v>
          </cell>
          <cell r="I2833">
            <v>0</v>
          </cell>
          <cell r="K2833" t="str">
            <v>630</v>
          </cell>
        </row>
        <row r="2834">
          <cell r="A2834" t="str">
            <v>január</v>
          </cell>
          <cell r="I2834">
            <v>1141.2</v>
          </cell>
          <cell r="K2834" t="str">
            <v>630</v>
          </cell>
        </row>
        <row r="2835">
          <cell r="A2835" t="str">
            <v>január</v>
          </cell>
          <cell r="I2835">
            <v>0</v>
          </cell>
          <cell r="K2835" t="str">
            <v>630</v>
          </cell>
        </row>
        <row r="2836">
          <cell r="A2836" t="str">
            <v>január</v>
          </cell>
          <cell r="I2836">
            <v>0</v>
          </cell>
          <cell r="K2836" t="str">
            <v>630</v>
          </cell>
        </row>
        <row r="2837">
          <cell r="A2837" t="str">
            <v>január</v>
          </cell>
          <cell r="I2837">
            <v>0</v>
          </cell>
          <cell r="K2837" t="str">
            <v>630</v>
          </cell>
        </row>
        <row r="2838">
          <cell r="A2838" t="str">
            <v>január</v>
          </cell>
          <cell r="I2838">
            <v>0</v>
          </cell>
          <cell r="K2838" t="str">
            <v>630</v>
          </cell>
        </row>
        <row r="2839">
          <cell r="A2839" t="str">
            <v>január</v>
          </cell>
          <cell r="I2839">
            <v>0</v>
          </cell>
          <cell r="K2839" t="str">
            <v>630</v>
          </cell>
        </row>
        <row r="2840">
          <cell r="A2840" t="str">
            <v>január</v>
          </cell>
          <cell r="I2840">
            <v>0</v>
          </cell>
          <cell r="K2840" t="str">
            <v>630</v>
          </cell>
        </row>
        <row r="2841">
          <cell r="A2841" t="str">
            <v>január</v>
          </cell>
          <cell r="I2841">
            <v>0</v>
          </cell>
          <cell r="K2841" t="str">
            <v>630</v>
          </cell>
        </row>
        <row r="2842">
          <cell r="A2842" t="str">
            <v>január</v>
          </cell>
          <cell r="I2842">
            <v>0</v>
          </cell>
          <cell r="K2842" t="str">
            <v>630</v>
          </cell>
        </row>
        <row r="2843">
          <cell r="A2843" t="str">
            <v>január</v>
          </cell>
          <cell r="I2843">
            <v>33.590000000000003</v>
          </cell>
          <cell r="K2843" t="str">
            <v>630</v>
          </cell>
        </row>
        <row r="2844">
          <cell r="A2844" t="str">
            <v>január</v>
          </cell>
          <cell r="I2844">
            <v>0</v>
          </cell>
          <cell r="K2844" t="str">
            <v>630</v>
          </cell>
        </row>
        <row r="2845">
          <cell r="A2845" t="str">
            <v>január</v>
          </cell>
          <cell r="I2845">
            <v>0</v>
          </cell>
          <cell r="K2845" t="str">
            <v>630</v>
          </cell>
        </row>
        <row r="2846">
          <cell r="A2846" t="str">
            <v>január</v>
          </cell>
          <cell r="I2846">
            <v>400</v>
          </cell>
          <cell r="K2846" t="str">
            <v>630</v>
          </cell>
        </row>
        <row r="2847">
          <cell r="A2847" t="str">
            <v>január</v>
          </cell>
          <cell r="I2847">
            <v>0</v>
          </cell>
          <cell r="K2847" t="str">
            <v>630</v>
          </cell>
        </row>
        <row r="2848">
          <cell r="A2848" t="str">
            <v>január</v>
          </cell>
          <cell r="I2848">
            <v>51.1</v>
          </cell>
          <cell r="K2848" t="str">
            <v>630</v>
          </cell>
        </row>
        <row r="2849">
          <cell r="A2849" t="str">
            <v>január</v>
          </cell>
          <cell r="I2849">
            <v>30838.69</v>
          </cell>
          <cell r="K2849" t="str">
            <v>630</v>
          </cell>
        </row>
        <row r="2850">
          <cell r="A2850" t="str">
            <v>január</v>
          </cell>
          <cell r="I2850">
            <v>0</v>
          </cell>
          <cell r="K2850" t="str">
            <v>630</v>
          </cell>
        </row>
        <row r="2851">
          <cell r="A2851" t="str">
            <v>január</v>
          </cell>
          <cell r="I2851">
            <v>0</v>
          </cell>
          <cell r="K2851" t="str">
            <v>630</v>
          </cell>
        </row>
        <row r="2852">
          <cell r="A2852" t="str">
            <v>január</v>
          </cell>
          <cell r="I2852">
            <v>1.23</v>
          </cell>
          <cell r="K2852" t="str">
            <v>630</v>
          </cell>
        </row>
        <row r="2853">
          <cell r="A2853" t="str">
            <v>január</v>
          </cell>
          <cell r="I2853">
            <v>0</v>
          </cell>
          <cell r="K2853" t="str">
            <v>630</v>
          </cell>
        </row>
        <row r="2854">
          <cell r="A2854" t="str">
            <v>január</v>
          </cell>
          <cell r="I2854">
            <v>250</v>
          </cell>
          <cell r="K2854" t="str">
            <v>630</v>
          </cell>
        </row>
        <row r="2855">
          <cell r="A2855" t="str">
            <v>január</v>
          </cell>
          <cell r="I2855">
            <v>-1463.9</v>
          </cell>
          <cell r="K2855" t="str">
            <v>630</v>
          </cell>
        </row>
        <row r="2856">
          <cell r="A2856" t="str">
            <v>január</v>
          </cell>
          <cell r="I2856">
            <v>0</v>
          </cell>
          <cell r="K2856" t="str">
            <v>630</v>
          </cell>
        </row>
        <row r="2857">
          <cell r="A2857" t="str">
            <v>január</v>
          </cell>
          <cell r="I2857">
            <v>0</v>
          </cell>
          <cell r="K2857" t="str">
            <v>630</v>
          </cell>
        </row>
        <row r="2858">
          <cell r="A2858" t="str">
            <v>január</v>
          </cell>
          <cell r="I2858">
            <v>0</v>
          </cell>
          <cell r="K2858" t="str">
            <v>630</v>
          </cell>
        </row>
        <row r="2859">
          <cell r="A2859" t="str">
            <v>január</v>
          </cell>
          <cell r="I2859">
            <v>3814</v>
          </cell>
          <cell r="K2859" t="str">
            <v>640</v>
          </cell>
        </row>
        <row r="2860">
          <cell r="A2860" t="str">
            <v>január</v>
          </cell>
          <cell r="I2860">
            <v>0</v>
          </cell>
          <cell r="K2860" t="str">
            <v>640</v>
          </cell>
        </row>
        <row r="2861">
          <cell r="A2861" t="str">
            <v>január</v>
          </cell>
          <cell r="I2861">
            <v>0</v>
          </cell>
          <cell r="K2861" t="str">
            <v>640</v>
          </cell>
        </row>
        <row r="2862">
          <cell r="A2862" t="str">
            <v>január</v>
          </cell>
          <cell r="I2862">
            <v>0</v>
          </cell>
          <cell r="K2862" t="str">
            <v>640</v>
          </cell>
        </row>
        <row r="2863">
          <cell r="A2863" t="str">
            <v>január</v>
          </cell>
          <cell r="I2863">
            <v>0</v>
          </cell>
          <cell r="K2863" t="str">
            <v>640</v>
          </cell>
        </row>
        <row r="2864">
          <cell r="A2864" t="str">
            <v>január</v>
          </cell>
          <cell r="I2864">
            <v>22191.5</v>
          </cell>
          <cell r="K2864" t="str">
            <v>640</v>
          </cell>
        </row>
        <row r="2865">
          <cell r="A2865" t="str">
            <v>január</v>
          </cell>
          <cell r="I2865">
            <v>0</v>
          </cell>
          <cell r="K2865" t="str">
            <v>640</v>
          </cell>
        </row>
        <row r="2866">
          <cell r="A2866" t="str">
            <v>január</v>
          </cell>
          <cell r="I2866">
            <v>2750</v>
          </cell>
          <cell r="K2866" t="str">
            <v>630</v>
          </cell>
        </row>
        <row r="2867">
          <cell r="A2867" t="str">
            <v>január</v>
          </cell>
          <cell r="I2867">
            <v>150</v>
          </cell>
          <cell r="K2867" t="str">
            <v>630</v>
          </cell>
        </row>
        <row r="2868">
          <cell r="A2868" t="str">
            <v>január</v>
          </cell>
          <cell r="I2868">
            <v>1876.78</v>
          </cell>
          <cell r="K2868" t="str">
            <v>610</v>
          </cell>
        </row>
        <row r="2869">
          <cell r="A2869" t="str">
            <v>január</v>
          </cell>
          <cell r="I2869">
            <v>64.77</v>
          </cell>
          <cell r="K2869" t="str">
            <v>610</v>
          </cell>
        </row>
        <row r="2870">
          <cell r="A2870" t="str">
            <v>január</v>
          </cell>
          <cell r="I2870">
            <v>3900</v>
          </cell>
          <cell r="K2870" t="str">
            <v>610</v>
          </cell>
        </row>
        <row r="2871">
          <cell r="A2871" t="str">
            <v>január</v>
          </cell>
          <cell r="I2871">
            <v>543.85</v>
          </cell>
          <cell r="K2871" t="str">
            <v>620</v>
          </cell>
        </row>
        <row r="2872">
          <cell r="A2872" t="str">
            <v>január</v>
          </cell>
          <cell r="I2872">
            <v>62.93</v>
          </cell>
          <cell r="K2872" t="str">
            <v>620</v>
          </cell>
        </row>
        <row r="2873">
          <cell r="A2873" t="str">
            <v>január</v>
          </cell>
          <cell r="I2873">
            <v>83.11</v>
          </cell>
          <cell r="K2873" t="str">
            <v>620</v>
          </cell>
        </row>
        <row r="2874">
          <cell r="A2874" t="str">
            <v>január</v>
          </cell>
          <cell r="I2874">
            <v>848.09</v>
          </cell>
          <cell r="K2874" t="str">
            <v>620</v>
          </cell>
        </row>
        <row r="2875">
          <cell r="A2875" t="str">
            <v>január</v>
          </cell>
          <cell r="I2875">
            <v>48.45</v>
          </cell>
          <cell r="K2875" t="str">
            <v>620</v>
          </cell>
        </row>
        <row r="2876">
          <cell r="A2876" t="str">
            <v>január</v>
          </cell>
          <cell r="I2876">
            <v>181.72</v>
          </cell>
          <cell r="K2876" t="str">
            <v>620</v>
          </cell>
        </row>
        <row r="2877">
          <cell r="A2877" t="str">
            <v>január</v>
          </cell>
          <cell r="I2877">
            <v>59.37</v>
          </cell>
          <cell r="K2877" t="str">
            <v>620</v>
          </cell>
        </row>
        <row r="2878">
          <cell r="A2878" t="str">
            <v>január</v>
          </cell>
          <cell r="I2878">
            <v>15.13</v>
          </cell>
          <cell r="K2878" t="str">
            <v>620</v>
          </cell>
        </row>
        <row r="2879">
          <cell r="A2879" t="str">
            <v>január</v>
          </cell>
          <cell r="I2879">
            <v>287.73</v>
          </cell>
          <cell r="K2879" t="str">
            <v>620</v>
          </cell>
        </row>
        <row r="2880">
          <cell r="A2880" t="str">
            <v>január</v>
          </cell>
          <cell r="I2880">
            <v>10</v>
          </cell>
          <cell r="K2880" t="str">
            <v>620</v>
          </cell>
        </row>
        <row r="2881">
          <cell r="A2881" t="str">
            <v>január</v>
          </cell>
          <cell r="I2881">
            <v>0</v>
          </cell>
          <cell r="K2881" t="str">
            <v>630</v>
          </cell>
        </row>
        <row r="2882">
          <cell r="A2882" t="str">
            <v>január</v>
          </cell>
          <cell r="I2882">
            <v>96.31</v>
          </cell>
          <cell r="K2882" t="str">
            <v>630</v>
          </cell>
        </row>
        <row r="2883">
          <cell r="A2883" t="str">
            <v>január</v>
          </cell>
          <cell r="I2883">
            <v>0</v>
          </cell>
          <cell r="K2883" t="str">
            <v>630</v>
          </cell>
        </row>
        <row r="2884">
          <cell r="A2884" t="str">
            <v>január</v>
          </cell>
          <cell r="I2884">
            <v>0</v>
          </cell>
          <cell r="K2884" t="str">
            <v>630</v>
          </cell>
        </row>
        <row r="2885">
          <cell r="A2885" t="str">
            <v>január</v>
          </cell>
          <cell r="I2885">
            <v>0</v>
          </cell>
          <cell r="K2885" t="str">
            <v>630</v>
          </cell>
        </row>
        <row r="2886">
          <cell r="A2886" t="str">
            <v>január</v>
          </cell>
          <cell r="I2886">
            <v>0</v>
          </cell>
          <cell r="K2886" t="str">
            <v>630</v>
          </cell>
        </row>
        <row r="2887">
          <cell r="A2887" t="str">
            <v>január</v>
          </cell>
          <cell r="I2887">
            <v>0</v>
          </cell>
          <cell r="K2887" t="str">
            <v>630</v>
          </cell>
        </row>
        <row r="2888">
          <cell r="A2888" t="str">
            <v>január</v>
          </cell>
          <cell r="I2888">
            <v>0</v>
          </cell>
          <cell r="K2888" t="str">
            <v>630</v>
          </cell>
        </row>
        <row r="2889">
          <cell r="A2889" t="str">
            <v>január</v>
          </cell>
          <cell r="I2889">
            <v>0</v>
          </cell>
          <cell r="K2889" t="str">
            <v>630</v>
          </cell>
        </row>
        <row r="2890">
          <cell r="A2890" t="str">
            <v>január</v>
          </cell>
          <cell r="I2890">
            <v>0</v>
          </cell>
          <cell r="K2890" t="str">
            <v>630</v>
          </cell>
        </row>
        <row r="2891">
          <cell r="A2891" t="str">
            <v>január</v>
          </cell>
          <cell r="I2891">
            <v>0</v>
          </cell>
          <cell r="K2891" t="str">
            <v>630</v>
          </cell>
        </row>
        <row r="2892">
          <cell r="A2892" t="str">
            <v>január</v>
          </cell>
          <cell r="I2892">
            <v>0</v>
          </cell>
          <cell r="K2892" t="str">
            <v>630</v>
          </cell>
        </row>
        <row r="2893">
          <cell r="A2893" t="str">
            <v>január</v>
          </cell>
          <cell r="I2893">
            <v>0</v>
          </cell>
          <cell r="K2893" t="str">
            <v>630</v>
          </cell>
        </row>
        <row r="2894">
          <cell r="A2894" t="str">
            <v>január</v>
          </cell>
          <cell r="I2894">
            <v>0</v>
          </cell>
          <cell r="K2894" t="str">
            <v>630</v>
          </cell>
        </row>
        <row r="2895">
          <cell r="A2895" t="str">
            <v>január</v>
          </cell>
          <cell r="I2895">
            <v>0</v>
          </cell>
          <cell r="K2895" t="str">
            <v>630</v>
          </cell>
        </row>
        <row r="2896">
          <cell r="A2896" t="str">
            <v>január</v>
          </cell>
          <cell r="I2896">
            <v>0</v>
          </cell>
          <cell r="K2896" t="str">
            <v>630</v>
          </cell>
        </row>
        <row r="2897">
          <cell r="A2897" t="str">
            <v>január</v>
          </cell>
          <cell r="I2897">
            <v>0</v>
          </cell>
          <cell r="K2897" t="str">
            <v>630</v>
          </cell>
        </row>
        <row r="2898">
          <cell r="A2898" t="str">
            <v>január</v>
          </cell>
          <cell r="I2898">
            <v>0</v>
          </cell>
          <cell r="K2898" t="str">
            <v>630</v>
          </cell>
        </row>
        <row r="2899">
          <cell r="A2899" t="str">
            <v>január</v>
          </cell>
          <cell r="I2899">
            <v>0</v>
          </cell>
          <cell r="K2899" t="str">
            <v>630</v>
          </cell>
        </row>
        <row r="2900">
          <cell r="A2900" t="str">
            <v>január</v>
          </cell>
          <cell r="I2900">
            <v>0</v>
          </cell>
          <cell r="K2900" t="str">
            <v>630</v>
          </cell>
        </row>
        <row r="2901">
          <cell r="A2901" t="str">
            <v>január</v>
          </cell>
          <cell r="I2901">
            <v>0</v>
          </cell>
          <cell r="K2901" t="str">
            <v>630</v>
          </cell>
        </row>
        <row r="2902">
          <cell r="A2902" t="str">
            <v>január</v>
          </cell>
          <cell r="I2902">
            <v>33.479999999999997</v>
          </cell>
          <cell r="K2902" t="str">
            <v>630</v>
          </cell>
        </row>
        <row r="2903">
          <cell r="A2903" t="str">
            <v>január</v>
          </cell>
          <cell r="I2903">
            <v>84.04</v>
          </cell>
          <cell r="K2903" t="str">
            <v>630</v>
          </cell>
        </row>
        <row r="2904">
          <cell r="A2904" t="str">
            <v>január</v>
          </cell>
          <cell r="I2904">
            <v>0</v>
          </cell>
          <cell r="K2904" t="str">
            <v>630</v>
          </cell>
        </row>
        <row r="2905">
          <cell r="A2905" t="str">
            <v>január</v>
          </cell>
          <cell r="I2905">
            <v>120</v>
          </cell>
          <cell r="K2905" t="str">
            <v>630</v>
          </cell>
        </row>
        <row r="2906">
          <cell r="A2906" t="str">
            <v>január</v>
          </cell>
          <cell r="I2906">
            <v>0</v>
          </cell>
          <cell r="K2906" t="str">
            <v>630</v>
          </cell>
        </row>
        <row r="2907">
          <cell r="A2907" t="str">
            <v>január</v>
          </cell>
          <cell r="I2907">
            <v>0</v>
          </cell>
          <cell r="K2907" t="str">
            <v>640</v>
          </cell>
        </row>
        <row r="2908">
          <cell r="A2908" t="str">
            <v>január</v>
          </cell>
          <cell r="I2908">
            <v>10816.73</v>
          </cell>
          <cell r="K2908" t="str">
            <v>640</v>
          </cell>
        </row>
        <row r="2909">
          <cell r="A2909" t="str">
            <v>január</v>
          </cell>
          <cell r="I2909">
            <v>634003.31000000006</v>
          </cell>
          <cell r="K2909" t="str">
            <v>610</v>
          </cell>
        </row>
        <row r="2910">
          <cell r="A2910" t="str">
            <v>január</v>
          </cell>
          <cell r="I2910">
            <v>59537.17</v>
          </cell>
          <cell r="K2910" t="str">
            <v>610</v>
          </cell>
        </row>
        <row r="2911">
          <cell r="A2911" t="str">
            <v>január</v>
          </cell>
          <cell r="I2911">
            <v>16693.5</v>
          </cell>
          <cell r="K2911" t="str">
            <v>610</v>
          </cell>
        </row>
        <row r="2912">
          <cell r="A2912" t="str">
            <v>január</v>
          </cell>
          <cell r="I2912">
            <v>22543.9</v>
          </cell>
          <cell r="K2912" t="str">
            <v>610</v>
          </cell>
        </row>
        <row r="2913">
          <cell r="A2913" t="str">
            <v>január</v>
          </cell>
          <cell r="I2913">
            <v>57799.71</v>
          </cell>
          <cell r="K2913" t="str">
            <v>620</v>
          </cell>
        </row>
        <row r="2914">
          <cell r="A2914" t="str">
            <v>január</v>
          </cell>
          <cell r="I2914">
            <v>17247.22</v>
          </cell>
          <cell r="K2914" t="str">
            <v>620</v>
          </cell>
        </row>
        <row r="2915">
          <cell r="A2915" t="str">
            <v>január</v>
          </cell>
          <cell r="I2915">
            <v>10293.530000000001</v>
          </cell>
          <cell r="K2915" t="str">
            <v>620</v>
          </cell>
        </row>
        <row r="2916">
          <cell r="A2916" t="str">
            <v>január</v>
          </cell>
          <cell r="I2916">
            <v>108710.53</v>
          </cell>
          <cell r="K2916" t="str">
            <v>620</v>
          </cell>
        </row>
        <row r="2917">
          <cell r="A2917" t="str">
            <v>január</v>
          </cell>
          <cell r="I2917">
            <v>6190.56</v>
          </cell>
          <cell r="K2917" t="str">
            <v>620</v>
          </cell>
        </row>
        <row r="2918">
          <cell r="A2918" t="str">
            <v>január</v>
          </cell>
          <cell r="I2918">
            <v>19499.78</v>
          </cell>
          <cell r="K2918" t="str">
            <v>620</v>
          </cell>
        </row>
        <row r="2919">
          <cell r="A2919" t="str">
            <v>január</v>
          </cell>
          <cell r="I2919">
            <v>6137.67</v>
          </cell>
          <cell r="K2919" t="str">
            <v>620</v>
          </cell>
        </row>
        <row r="2920">
          <cell r="A2920" t="str">
            <v>január</v>
          </cell>
          <cell r="I2920">
            <v>1928.55</v>
          </cell>
          <cell r="K2920" t="str">
            <v>620</v>
          </cell>
        </row>
        <row r="2921">
          <cell r="A2921" t="str">
            <v>január</v>
          </cell>
          <cell r="I2921">
            <v>36768.01</v>
          </cell>
          <cell r="K2921" t="str">
            <v>620</v>
          </cell>
        </row>
        <row r="2922">
          <cell r="A2922" t="str">
            <v>január</v>
          </cell>
          <cell r="I2922">
            <v>4989.8100000000004</v>
          </cell>
          <cell r="K2922" t="str">
            <v>620</v>
          </cell>
        </row>
        <row r="2923">
          <cell r="A2923" t="str">
            <v>január</v>
          </cell>
          <cell r="I2923">
            <v>196.56</v>
          </cell>
          <cell r="K2923" t="str">
            <v>630</v>
          </cell>
        </row>
        <row r="2924">
          <cell r="A2924" t="str">
            <v>január</v>
          </cell>
          <cell r="I2924">
            <v>848.11</v>
          </cell>
          <cell r="K2924" t="str">
            <v>630</v>
          </cell>
        </row>
        <row r="2925">
          <cell r="A2925" t="str">
            <v>január</v>
          </cell>
          <cell r="I2925">
            <v>106905.15</v>
          </cell>
          <cell r="K2925" t="str">
            <v>630</v>
          </cell>
        </row>
        <row r="2926">
          <cell r="A2926" t="str">
            <v>január</v>
          </cell>
          <cell r="I2926">
            <v>26762.91</v>
          </cell>
          <cell r="K2926" t="str">
            <v>630</v>
          </cell>
        </row>
        <row r="2927">
          <cell r="A2927" t="str">
            <v>január</v>
          </cell>
          <cell r="I2927">
            <v>1246.3</v>
          </cell>
          <cell r="K2927" t="str">
            <v>630</v>
          </cell>
        </row>
        <row r="2928">
          <cell r="A2928" t="str">
            <v>január</v>
          </cell>
          <cell r="I2928">
            <v>45.95</v>
          </cell>
          <cell r="K2928" t="str">
            <v>630</v>
          </cell>
        </row>
        <row r="2929">
          <cell r="A2929" t="str">
            <v>január</v>
          </cell>
          <cell r="I2929">
            <v>1260.7</v>
          </cell>
          <cell r="K2929" t="str">
            <v>630</v>
          </cell>
        </row>
        <row r="2930">
          <cell r="A2930" t="str">
            <v>január</v>
          </cell>
          <cell r="I2930">
            <v>512</v>
          </cell>
          <cell r="K2930" t="str">
            <v>630</v>
          </cell>
        </row>
        <row r="2931">
          <cell r="A2931" t="str">
            <v>január</v>
          </cell>
          <cell r="I2931">
            <v>0</v>
          </cell>
          <cell r="K2931" t="str">
            <v>630</v>
          </cell>
        </row>
        <row r="2932">
          <cell r="A2932" t="str">
            <v>január</v>
          </cell>
          <cell r="I2932">
            <v>0</v>
          </cell>
          <cell r="K2932" t="str">
            <v>630</v>
          </cell>
        </row>
        <row r="2933">
          <cell r="A2933" t="str">
            <v>január</v>
          </cell>
          <cell r="I2933">
            <v>21.38</v>
          </cell>
          <cell r="K2933" t="str">
            <v>630</v>
          </cell>
        </row>
        <row r="2934">
          <cell r="A2934" t="str">
            <v>január</v>
          </cell>
          <cell r="I2934">
            <v>173.13</v>
          </cell>
          <cell r="K2934" t="str">
            <v>630</v>
          </cell>
        </row>
        <row r="2935">
          <cell r="A2935" t="str">
            <v>január</v>
          </cell>
          <cell r="I2935">
            <v>0</v>
          </cell>
          <cell r="K2935" t="str">
            <v>630</v>
          </cell>
        </row>
        <row r="2936">
          <cell r="A2936" t="str">
            <v>január</v>
          </cell>
          <cell r="I2936">
            <v>0</v>
          </cell>
          <cell r="K2936" t="str">
            <v>630</v>
          </cell>
        </row>
        <row r="2937">
          <cell r="A2937" t="str">
            <v>január</v>
          </cell>
          <cell r="I2937">
            <v>0</v>
          </cell>
          <cell r="K2937" t="str">
            <v>630</v>
          </cell>
        </row>
        <row r="2938">
          <cell r="A2938" t="str">
            <v>január</v>
          </cell>
          <cell r="I2938">
            <v>417.91</v>
          </cell>
          <cell r="K2938" t="str">
            <v>630</v>
          </cell>
        </row>
        <row r="2939">
          <cell r="A2939" t="str">
            <v>január</v>
          </cell>
          <cell r="I2939">
            <v>43.53</v>
          </cell>
          <cell r="K2939" t="str">
            <v>630</v>
          </cell>
        </row>
        <row r="2940">
          <cell r="A2940" t="str">
            <v>január</v>
          </cell>
          <cell r="I2940">
            <v>9.35</v>
          </cell>
          <cell r="K2940" t="str">
            <v>630</v>
          </cell>
        </row>
        <row r="2941">
          <cell r="A2941" t="str">
            <v>január</v>
          </cell>
          <cell r="I2941">
            <v>0</v>
          </cell>
          <cell r="K2941" t="str">
            <v>630</v>
          </cell>
        </row>
        <row r="2942">
          <cell r="A2942" t="str">
            <v>január</v>
          </cell>
          <cell r="I2942">
            <v>0</v>
          </cell>
          <cell r="K2942" t="str">
            <v>630</v>
          </cell>
        </row>
        <row r="2943">
          <cell r="A2943" t="str">
            <v>január</v>
          </cell>
          <cell r="I2943">
            <v>810.89</v>
          </cell>
          <cell r="K2943" t="str">
            <v>630</v>
          </cell>
        </row>
        <row r="2944">
          <cell r="A2944" t="str">
            <v>január</v>
          </cell>
          <cell r="I2944">
            <v>1846.97</v>
          </cell>
          <cell r="K2944" t="str">
            <v>630</v>
          </cell>
        </row>
        <row r="2945">
          <cell r="A2945" t="str">
            <v>január</v>
          </cell>
          <cell r="I2945">
            <v>0</v>
          </cell>
          <cell r="K2945" t="str">
            <v>630</v>
          </cell>
        </row>
        <row r="2946">
          <cell r="A2946" t="str">
            <v>január</v>
          </cell>
          <cell r="I2946">
            <v>252.78</v>
          </cell>
          <cell r="K2946" t="str">
            <v>630</v>
          </cell>
        </row>
        <row r="2947">
          <cell r="A2947" t="str">
            <v>január</v>
          </cell>
          <cell r="I2947">
            <v>73.66</v>
          </cell>
          <cell r="K2947" t="str">
            <v>630</v>
          </cell>
        </row>
        <row r="2948">
          <cell r="A2948" t="str">
            <v>január</v>
          </cell>
          <cell r="I2948">
            <v>1017.76</v>
          </cell>
          <cell r="K2948" t="str">
            <v>630</v>
          </cell>
        </row>
        <row r="2949">
          <cell r="A2949" t="str">
            <v>január</v>
          </cell>
          <cell r="I2949">
            <v>1284.0899999999999</v>
          </cell>
          <cell r="K2949" t="str">
            <v>630</v>
          </cell>
        </row>
        <row r="2950">
          <cell r="A2950" t="str">
            <v>január</v>
          </cell>
          <cell r="I2950">
            <v>428.14</v>
          </cell>
          <cell r="K2950" t="str">
            <v>630</v>
          </cell>
        </row>
        <row r="2951">
          <cell r="A2951" t="str">
            <v>január</v>
          </cell>
          <cell r="I2951">
            <v>57.6</v>
          </cell>
          <cell r="K2951" t="str">
            <v>630</v>
          </cell>
        </row>
        <row r="2952">
          <cell r="A2952" t="str">
            <v>január</v>
          </cell>
          <cell r="I2952">
            <v>1316.04</v>
          </cell>
          <cell r="K2952" t="str">
            <v>630</v>
          </cell>
        </row>
        <row r="2953">
          <cell r="A2953" t="str">
            <v>január</v>
          </cell>
          <cell r="I2953">
            <v>33.33</v>
          </cell>
          <cell r="K2953" t="str">
            <v>630</v>
          </cell>
        </row>
        <row r="2954">
          <cell r="A2954" t="str">
            <v>január</v>
          </cell>
          <cell r="I2954">
            <v>0</v>
          </cell>
          <cell r="K2954" t="str">
            <v>630</v>
          </cell>
        </row>
        <row r="2955">
          <cell r="A2955" t="str">
            <v>január</v>
          </cell>
          <cell r="I2955">
            <v>3202.86</v>
          </cell>
          <cell r="K2955" t="str">
            <v>630</v>
          </cell>
        </row>
        <row r="2956">
          <cell r="A2956" t="str">
            <v>január</v>
          </cell>
          <cell r="I2956">
            <v>669.04</v>
          </cell>
          <cell r="K2956" t="str">
            <v>630</v>
          </cell>
        </row>
        <row r="2957">
          <cell r="A2957" t="str">
            <v>január</v>
          </cell>
          <cell r="I2957">
            <v>7426.68</v>
          </cell>
          <cell r="K2957" t="str">
            <v>630</v>
          </cell>
        </row>
        <row r="2958">
          <cell r="A2958" t="str">
            <v>január</v>
          </cell>
          <cell r="I2958">
            <v>11</v>
          </cell>
          <cell r="K2958" t="str">
            <v>630</v>
          </cell>
        </row>
        <row r="2959">
          <cell r="A2959" t="str">
            <v>január</v>
          </cell>
          <cell r="I2959">
            <v>8087.83</v>
          </cell>
          <cell r="K2959" t="str">
            <v>630</v>
          </cell>
        </row>
        <row r="2960">
          <cell r="A2960" t="str">
            <v>január</v>
          </cell>
          <cell r="I2960">
            <v>0</v>
          </cell>
          <cell r="K2960" t="str">
            <v>630</v>
          </cell>
        </row>
        <row r="2961">
          <cell r="A2961" t="str">
            <v>január</v>
          </cell>
          <cell r="I2961">
            <v>39010.300000000003</v>
          </cell>
          <cell r="K2961" t="str">
            <v>630</v>
          </cell>
        </row>
        <row r="2962">
          <cell r="A2962" t="str">
            <v>január</v>
          </cell>
          <cell r="I2962">
            <v>25510.31</v>
          </cell>
          <cell r="K2962" t="str">
            <v>630</v>
          </cell>
        </row>
        <row r="2963">
          <cell r="A2963" t="str">
            <v>január</v>
          </cell>
          <cell r="I2963">
            <v>120</v>
          </cell>
          <cell r="K2963" t="str">
            <v>630</v>
          </cell>
        </row>
        <row r="2964">
          <cell r="A2964" t="str">
            <v>január</v>
          </cell>
          <cell r="I2964">
            <v>0</v>
          </cell>
          <cell r="K2964" t="str">
            <v>640</v>
          </cell>
        </row>
        <row r="2965">
          <cell r="A2965" t="str">
            <v>január</v>
          </cell>
          <cell r="I2965">
            <v>2820</v>
          </cell>
          <cell r="K2965" t="str">
            <v>640</v>
          </cell>
        </row>
        <row r="2966">
          <cell r="A2966" t="str">
            <v>január</v>
          </cell>
          <cell r="I2966">
            <v>2284.13</v>
          </cell>
          <cell r="K2966" t="str">
            <v>640</v>
          </cell>
        </row>
        <row r="2967">
          <cell r="A2967" t="str">
            <v>január</v>
          </cell>
          <cell r="I2967">
            <v>100787.27</v>
          </cell>
          <cell r="K2967" t="str">
            <v>640</v>
          </cell>
        </row>
        <row r="2968">
          <cell r="A2968" t="str">
            <v>január</v>
          </cell>
          <cell r="I2968">
            <v>100</v>
          </cell>
          <cell r="K2968" t="str">
            <v>640</v>
          </cell>
        </row>
        <row r="2969">
          <cell r="A2969" t="str">
            <v>január</v>
          </cell>
          <cell r="I2969">
            <v>0</v>
          </cell>
          <cell r="K2969" t="str">
            <v>710</v>
          </cell>
        </row>
        <row r="2970">
          <cell r="A2970" t="str">
            <v>január</v>
          </cell>
          <cell r="I2970">
            <v>0</v>
          </cell>
          <cell r="K2970" t="str">
            <v>710</v>
          </cell>
        </row>
        <row r="2971">
          <cell r="A2971" t="str">
            <v>január</v>
          </cell>
          <cell r="I2971">
            <v>5341.54</v>
          </cell>
          <cell r="K2971" t="str">
            <v>610</v>
          </cell>
        </row>
        <row r="2972">
          <cell r="A2972" t="str">
            <v>január</v>
          </cell>
          <cell r="I2972">
            <v>66.86</v>
          </cell>
          <cell r="K2972" t="str">
            <v>610</v>
          </cell>
        </row>
        <row r="2973">
          <cell r="A2973" t="str">
            <v>január</v>
          </cell>
          <cell r="I2973">
            <v>500.52</v>
          </cell>
          <cell r="K2973" t="str">
            <v>620</v>
          </cell>
        </row>
        <row r="2974">
          <cell r="A2974" t="str">
            <v>január</v>
          </cell>
          <cell r="I2974">
            <v>66.05</v>
          </cell>
          <cell r="K2974" t="str">
            <v>620</v>
          </cell>
        </row>
        <row r="2975">
          <cell r="A2975" t="str">
            <v>január</v>
          </cell>
          <cell r="I2975">
            <v>75.900000000000006</v>
          </cell>
          <cell r="K2975" t="str">
            <v>620</v>
          </cell>
        </row>
        <row r="2976">
          <cell r="A2976" t="str">
            <v>január</v>
          </cell>
          <cell r="I2976">
            <v>800.91</v>
          </cell>
          <cell r="K2976" t="str">
            <v>620</v>
          </cell>
        </row>
        <row r="2977">
          <cell r="A2977" t="str">
            <v>január</v>
          </cell>
          <cell r="I2977">
            <v>45.74</v>
          </cell>
          <cell r="K2977" t="str">
            <v>620</v>
          </cell>
        </row>
        <row r="2978">
          <cell r="A2978" t="str">
            <v>január</v>
          </cell>
          <cell r="I2978">
            <v>169.96</v>
          </cell>
          <cell r="K2978" t="str">
            <v>620</v>
          </cell>
        </row>
        <row r="2979">
          <cell r="A2979" t="str">
            <v>január</v>
          </cell>
          <cell r="I2979">
            <v>54.2</v>
          </cell>
          <cell r="K2979" t="str">
            <v>620</v>
          </cell>
        </row>
        <row r="2980">
          <cell r="A2980" t="str">
            <v>január</v>
          </cell>
          <cell r="I2980">
            <v>14.25</v>
          </cell>
          <cell r="K2980" t="str">
            <v>620</v>
          </cell>
        </row>
        <row r="2981">
          <cell r="A2981" t="str">
            <v>január</v>
          </cell>
          <cell r="I2981">
            <v>271.7</v>
          </cell>
          <cell r="K2981" t="str">
            <v>620</v>
          </cell>
        </row>
        <row r="2982">
          <cell r="A2982" t="str">
            <v>január</v>
          </cell>
          <cell r="I2982">
            <v>-1346.99</v>
          </cell>
          <cell r="K2982" t="str">
            <v>630</v>
          </cell>
        </row>
        <row r="2983">
          <cell r="A2983" t="str">
            <v>január</v>
          </cell>
          <cell r="I2983">
            <v>33.08</v>
          </cell>
          <cell r="K2983" t="str">
            <v>630</v>
          </cell>
        </row>
        <row r="2984">
          <cell r="A2984" t="str">
            <v>január</v>
          </cell>
          <cell r="I2984">
            <v>142.37</v>
          </cell>
          <cell r="K2984" t="str">
            <v>630</v>
          </cell>
        </row>
        <row r="2985">
          <cell r="A2985" t="str">
            <v>január</v>
          </cell>
          <cell r="I2985">
            <v>514.5</v>
          </cell>
          <cell r="K2985" t="str">
            <v>630</v>
          </cell>
        </row>
        <row r="2986">
          <cell r="A2986" t="str">
            <v>január</v>
          </cell>
          <cell r="I2986">
            <v>67049</v>
          </cell>
          <cell r="K2986" t="str">
            <v>630</v>
          </cell>
        </row>
        <row r="2987">
          <cell r="A2987" t="str">
            <v>január</v>
          </cell>
          <cell r="I2987">
            <v>60.35</v>
          </cell>
          <cell r="K2987" t="str">
            <v>630</v>
          </cell>
        </row>
        <row r="2988">
          <cell r="A2988" t="str">
            <v>január</v>
          </cell>
          <cell r="I2988">
            <v>602.15</v>
          </cell>
          <cell r="K2988" t="str">
            <v>630</v>
          </cell>
        </row>
        <row r="2989">
          <cell r="A2989" t="str">
            <v>január</v>
          </cell>
          <cell r="I2989">
            <v>298.45</v>
          </cell>
          <cell r="K2989" t="str">
            <v>630</v>
          </cell>
        </row>
        <row r="2990">
          <cell r="A2990" t="str">
            <v>január</v>
          </cell>
          <cell r="I2990">
            <v>5985</v>
          </cell>
          <cell r="K2990" t="str">
            <v>630</v>
          </cell>
        </row>
        <row r="2991">
          <cell r="A2991" t="str">
            <v>január</v>
          </cell>
          <cell r="I2991">
            <v>-0.66</v>
          </cell>
          <cell r="K2991" t="str">
            <v>630</v>
          </cell>
        </row>
        <row r="2992">
          <cell r="A2992" t="str">
            <v>január</v>
          </cell>
          <cell r="I2992">
            <v>29400</v>
          </cell>
          <cell r="K2992" t="str">
            <v>640</v>
          </cell>
        </row>
        <row r="2993">
          <cell r="A2993" t="str">
            <v>január</v>
          </cell>
          <cell r="I2993">
            <v>0</v>
          </cell>
          <cell r="K2993" t="str">
            <v>710</v>
          </cell>
        </row>
        <row r="2994">
          <cell r="A2994" t="str">
            <v>január</v>
          </cell>
          <cell r="I2994">
            <v>1357.99</v>
          </cell>
          <cell r="K2994" t="str">
            <v>610</v>
          </cell>
        </row>
        <row r="2995">
          <cell r="A2995" t="str">
            <v>január</v>
          </cell>
          <cell r="I2995">
            <v>486.93</v>
          </cell>
          <cell r="K2995" t="str">
            <v>610</v>
          </cell>
        </row>
        <row r="2996">
          <cell r="A2996" t="str">
            <v>január</v>
          </cell>
          <cell r="I2996">
            <v>133.46</v>
          </cell>
          <cell r="K2996" t="str">
            <v>610</v>
          </cell>
        </row>
        <row r="2997">
          <cell r="A2997" t="str">
            <v>január</v>
          </cell>
          <cell r="I2997">
            <v>197.82</v>
          </cell>
          <cell r="K2997" t="str">
            <v>620</v>
          </cell>
        </row>
        <row r="2998">
          <cell r="A2998" t="str">
            <v>január</v>
          </cell>
          <cell r="I2998">
            <v>27.69</v>
          </cell>
          <cell r="K2998" t="str">
            <v>620</v>
          </cell>
        </row>
        <row r="2999">
          <cell r="A2999" t="str">
            <v>január</v>
          </cell>
          <cell r="I2999">
            <v>276.98</v>
          </cell>
          <cell r="K2999" t="str">
            <v>620</v>
          </cell>
        </row>
        <row r="3000">
          <cell r="A3000" t="str">
            <v>január</v>
          </cell>
          <cell r="I3000">
            <v>15.82</v>
          </cell>
          <cell r="K3000" t="str">
            <v>620</v>
          </cell>
        </row>
        <row r="3001">
          <cell r="A3001" t="str">
            <v>január</v>
          </cell>
          <cell r="I3001">
            <v>59.34</v>
          </cell>
          <cell r="K3001" t="str">
            <v>620</v>
          </cell>
        </row>
        <row r="3002">
          <cell r="A3002" t="str">
            <v>január</v>
          </cell>
          <cell r="I3002">
            <v>19.78</v>
          </cell>
          <cell r="K3002" t="str">
            <v>620</v>
          </cell>
        </row>
        <row r="3003">
          <cell r="A3003" t="str">
            <v>január</v>
          </cell>
          <cell r="I3003">
            <v>4.93</v>
          </cell>
          <cell r="K3003" t="str">
            <v>620</v>
          </cell>
        </row>
        <row r="3004">
          <cell r="A3004" t="str">
            <v>január</v>
          </cell>
          <cell r="I3004">
            <v>93.98</v>
          </cell>
          <cell r="K3004" t="str">
            <v>620</v>
          </cell>
        </row>
        <row r="3005">
          <cell r="A3005" t="str">
            <v>január</v>
          </cell>
          <cell r="I3005">
            <v>159.76</v>
          </cell>
          <cell r="K3005" t="str">
            <v>610</v>
          </cell>
        </row>
        <row r="3006">
          <cell r="A3006" t="str">
            <v>január</v>
          </cell>
          <cell r="I3006">
            <v>57.28</v>
          </cell>
          <cell r="K3006" t="str">
            <v>610</v>
          </cell>
        </row>
        <row r="3007">
          <cell r="A3007" t="str">
            <v>január</v>
          </cell>
          <cell r="I3007">
            <v>15.7</v>
          </cell>
          <cell r="K3007" t="str">
            <v>610</v>
          </cell>
        </row>
        <row r="3008">
          <cell r="A3008" t="str">
            <v>január</v>
          </cell>
          <cell r="I3008">
            <v>23.27</v>
          </cell>
          <cell r="K3008" t="str">
            <v>620</v>
          </cell>
        </row>
        <row r="3009">
          <cell r="A3009" t="str">
            <v>január</v>
          </cell>
          <cell r="I3009">
            <v>3.26</v>
          </cell>
          <cell r="K3009" t="str">
            <v>620</v>
          </cell>
        </row>
        <row r="3010">
          <cell r="A3010" t="str">
            <v>január</v>
          </cell>
          <cell r="I3010">
            <v>32.58</v>
          </cell>
          <cell r="K3010" t="str">
            <v>620</v>
          </cell>
        </row>
        <row r="3011">
          <cell r="A3011" t="str">
            <v>január</v>
          </cell>
          <cell r="I3011">
            <v>1.86</v>
          </cell>
          <cell r="K3011" t="str">
            <v>620</v>
          </cell>
        </row>
        <row r="3012">
          <cell r="A3012" t="str">
            <v>január</v>
          </cell>
          <cell r="I3012">
            <v>6.99</v>
          </cell>
          <cell r="K3012" t="str">
            <v>620</v>
          </cell>
        </row>
        <row r="3013">
          <cell r="A3013" t="str">
            <v>január</v>
          </cell>
          <cell r="I3013">
            <v>2.33</v>
          </cell>
          <cell r="K3013" t="str">
            <v>620</v>
          </cell>
        </row>
        <row r="3014">
          <cell r="A3014" t="str">
            <v>január</v>
          </cell>
          <cell r="I3014">
            <v>0.57999999999999996</v>
          </cell>
          <cell r="K3014" t="str">
            <v>620</v>
          </cell>
        </row>
        <row r="3015">
          <cell r="A3015" t="str">
            <v>január</v>
          </cell>
          <cell r="I3015">
            <v>11.06</v>
          </cell>
          <cell r="K3015" t="str">
            <v>620</v>
          </cell>
        </row>
        <row r="3016">
          <cell r="A3016" t="str">
            <v>január</v>
          </cell>
          <cell r="I3016">
            <v>18.96</v>
          </cell>
          <cell r="K3016" t="str">
            <v>610</v>
          </cell>
        </row>
        <row r="3017">
          <cell r="A3017" t="str">
            <v>január</v>
          </cell>
          <cell r="I3017">
            <v>5433.98</v>
          </cell>
          <cell r="K3017" t="str">
            <v>610</v>
          </cell>
        </row>
        <row r="3018">
          <cell r="A3018" t="str">
            <v>január</v>
          </cell>
          <cell r="I3018">
            <v>401.21</v>
          </cell>
          <cell r="K3018" t="str">
            <v>620</v>
          </cell>
        </row>
        <row r="3019">
          <cell r="A3019" t="str">
            <v>január</v>
          </cell>
          <cell r="I3019">
            <v>249.88</v>
          </cell>
          <cell r="K3019" t="str">
            <v>620</v>
          </cell>
        </row>
        <row r="3020">
          <cell r="A3020" t="str">
            <v>január</v>
          </cell>
          <cell r="I3020">
            <v>76.599999999999994</v>
          </cell>
          <cell r="K3020" t="str">
            <v>620</v>
          </cell>
        </row>
        <row r="3021">
          <cell r="A3021" t="str">
            <v>január</v>
          </cell>
          <cell r="I3021">
            <v>1003.31</v>
          </cell>
          <cell r="K3021" t="str">
            <v>620</v>
          </cell>
        </row>
        <row r="3022">
          <cell r="A3022" t="str">
            <v>január</v>
          </cell>
          <cell r="I3022">
            <v>57.5</v>
          </cell>
          <cell r="K3022" t="str">
            <v>620</v>
          </cell>
        </row>
        <row r="3023">
          <cell r="A3023" t="str">
            <v>január</v>
          </cell>
          <cell r="I3023">
            <v>172.72</v>
          </cell>
          <cell r="K3023" t="str">
            <v>620</v>
          </cell>
        </row>
        <row r="3024">
          <cell r="A3024" t="str">
            <v>január</v>
          </cell>
          <cell r="I3024">
            <v>46.64</v>
          </cell>
          <cell r="K3024" t="str">
            <v>620</v>
          </cell>
        </row>
        <row r="3025">
          <cell r="A3025" t="str">
            <v>január</v>
          </cell>
          <cell r="I3025">
            <v>18.100000000000001</v>
          </cell>
          <cell r="K3025" t="str">
            <v>620</v>
          </cell>
        </row>
        <row r="3026">
          <cell r="A3026" t="str">
            <v>január</v>
          </cell>
          <cell r="I3026">
            <v>340.5</v>
          </cell>
          <cell r="K3026" t="str">
            <v>620</v>
          </cell>
        </row>
        <row r="3027">
          <cell r="A3027" t="str">
            <v>január</v>
          </cell>
          <cell r="I3027">
            <v>6262.24</v>
          </cell>
          <cell r="K3027" t="str">
            <v>630</v>
          </cell>
        </row>
        <row r="3028">
          <cell r="A3028" t="str">
            <v>január</v>
          </cell>
          <cell r="I3028">
            <v>117.38</v>
          </cell>
          <cell r="K3028" t="str">
            <v>630</v>
          </cell>
        </row>
        <row r="3029">
          <cell r="A3029" t="str">
            <v>január</v>
          </cell>
          <cell r="I3029">
            <v>92.3</v>
          </cell>
          <cell r="K3029" t="str">
            <v>630</v>
          </cell>
        </row>
        <row r="3030">
          <cell r="A3030" t="str">
            <v>január</v>
          </cell>
          <cell r="I3030">
            <v>180</v>
          </cell>
          <cell r="K3030" t="str">
            <v>630</v>
          </cell>
        </row>
        <row r="3031">
          <cell r="A3031" t="str">
            <v>január</v>
          </cell>
          <cell r="I3031">
            <v>150.84</v>
          </cell>
          <cell r="K3031" t="str">
            <v>630</v>
          </cell>
        </row>
        <row r="3032">
          <cell r="A3032" t="str">
            <v>január</v>
          </cell>
          <cell r="I3032">
            <v>1754.17</v>
          </cell>
          <cell r="K3032" t="str">
            <v>630</v>
          </cell>
        </row>
        <row r="3033">
          <cell r="A3033" t="str">
            <v>január</v>
          </cell>
          <cell r="I3033">
            <v>241.94</v>
          </cell>
          <cell r="K3033" t="str">
            <v>630</v>
          </cell>
        </row>
        <row r="3034">
          <cell r="A3034" t="str">
            <v>január</v>
          </cell>
          <cell r="I3034">
            <v>36</v>
          </cell>
          <cell r="K3034" t="str">
            <v>630</v>
          </cell>
        </row>
        <row r="3035">
          <cell r="A3035" t="str">
            <v>január</v>
          </cell>
          <cell r="I3035">
            <v>52.68</v>
          </cell>
          <cell r="K3035" t="str">
            <v>630</v>
          </cell>
        </row>
        <row r="3036">
          <cell r="A3036" t="str">
            <v>január</v>
          </cell>
          <cell r="I3036">
            <v>176.91</v>
          </cell>
          <cell r="K3036" t="str">
            <v>630</v>
          </cell>
        </row>
        <row r="3037">
          <cell r="A3037" t="str">
            <v>január</v>
          </cell>
          <cell r="I3037">
            <v>21.38</v>
          </cell>
          <cell r="K3037" t="str">
            <v>630</v>
          </cell>
        </row>
        <row r="3038">
          <cell r="A3038" t="str">
            <v>január</v>
          </cell>
          <cell r="I3038">
            <v>81.599999999999994</v>
          </cell>
          <cell r="K3038" t="str">
            <v>630</v>
          </cell>
        </row>
        <row r="3039">
          <cell r="A3039" t="str">
            <v>január</v>
          </cell>
          <cell r="I3039">
            <v>1712</v>
          </cell>
          <cell r="K3039" t="str">
            <v>630</v>
          </cell>
        </row>
        <row r="3040">
          <cell r="A3040" t="str">
            <v>január</v>
          </cell>
          <cell r="I3040">
            <v>670</v>
          </cell>
          <cell r="K3040" t="str">
            <v>630</v>
          </cell>
        </row>
        <row r="3041">
          <cell r="A3041" t="str">
            <v>január</v>
          </cell>
          <cell r="I3041">
            <v>-10</v>
          </cell>
          <cell r="K3041" t="str">
            <v>630</v>
          </cell>
        </row>
        <row r="3042">
          <cell r="A3042" t="str">
            <v>január</v>
          </cell>
          <cell r="I3042">
            <v>7627.69</v>
          </cell>
          <cell r="K3042" t="str">
            <v>630</v>
          </cell>
        </row>
        <row r="3043">
          <cell r="A3043" t="str">
            <v>január</v>
          </cell>
          <cell r="I3043">
            <v>0.06</v>
          </cell>
          <cell r="K3043" t="str">
            <v>630</v>
          </cell>
        </row>
        <row r="3044">
          <cell r="A3044" t="str">
            <v>január</v>
          </cell>
          <cell r="I3044">
            <v>0</v>
          </cell>
          <cell r="K3044" t="str">
            <v>710</v>
          </cell>
        </row>
        <row r="3045">
          <cell r="A3045" t="str">
            <v>január</v>
          </cell>
          <cell r="I3045">
            <v>0</v>
          </cell>
          <cell r="K3045" t="str">
            <v>710</v>
          </cell>
        </row>
        <row r="3046">
          <cell r="A3046" t="str">
            <v>január</v>
          </cell>
          <cell r="I3046">
            <v>0</v>
          </cell>
          <cell r="K3046" t="str">
            <v>710</v>
          </cell>
        </row>
        <row r="3047">
          <cell r="A3047" t="str">
            <v>január</v>
          </cell>
          <cell r="I3047">
            <v>245424.44</v>
          </cell>
          <cell r="K3047" t="str">
            <v>610</v>
          </cell>
        </row>
        <row r="3048">
          <cell r="A3048" t="str">
            <v>január</v>
          </cell>
          <cell r="I3048">
            <v>29489.19</v>
          </cell>
          <cell r="K3048" t="str">
            <v>610</v>
          </cell>
        </row>
        <row r="3049">
          <cell r="A3049" t="str">
            <v>január</v>
          </cell>
          <cell r="I3049">
            <v>8818.85</v>
          </cell>
          <cell r="K3049" t="str">
            <v>610</v>
          </cell>
        </row>
        <row r="3050">
          <cell r="A3050" t="str">
            <v>január</v>
          </cell>
          <cell r="I3050">
            <v>16833.439999999999</v>
          </cell>
          <cell r="K3050" t="str">
            <v>610</v>
          </cell>
        </row>
        <row r="3051">
          <cell r="A3051" t="str">
            <v>január</v>
          </cell>
          <cell r="I3051">
            <v>23278.83</v>
          </cell>
          <cell r="K3051" t="str">
            <v>620</v>
          </cell>
        </row>
        <row r="3052">
          <cell r="A3052" t="str">
            <v>január</v>
          </cell>
          <cell r="I3052">
            <v>6956.28</v>
          </cell>
          <cell r="K3052" t="str">
            <v>620</v>
          </cell>
        </row>
        <row r="3053">
          <cell r="A3053" t="str">
            <v>január</v>
          </cell>
          <cell r="I3053">
            <v>4230.6099999999997</v>
          </cell>
          <cell r="K3053" t="str">
            <v>620</v>
          </cell>
        </row>
        <row r="3054">
          <cell r="A3054" t="str">
            <v>január</v>
          </cell>
          <cell r="I3054">
            <v>44704.99</v>
          </cell>
          <cell r="K3054" t="str">
            <v>620</v>
          </cell>
        </row>
        <row r="3055">
          <cell r="A3055" t="str">
            <v>január</v>
          </cell>
          <cell r="I3055">
            <v>2570.37</v>
          </cell>
          <cell r="K3055" t="str">
            <v>620</v>
          </cell>
        </row>
        <row r="3056">
          <cell r="A3056" t="str">
            <v>január</v>
          </cell>
          <cell r="I3056">
            <v>7951.44</v>
          </cell>
          <cell r="K3056" t="str">
            <v>620</v>
          </cell>
        </row>
        <row r="3057">
          <cell r="A3057" t="str">
            <v>január</v>
          </cell>
          <cell r="I3057">
            <v>2535.06</v>
          </cell>
          <cell r="K3057" t="str">
            <v>620</v>
          </cell>
        </row>
        <row r="3058">
          <cell r="A3058" t="str">
            <v>január</v>
          </cell>
          <cell r="I3058">
            <v>796.38</v>
          </cell>
          <cell r="K3058" t="str">
            <v>620</v>
          </cell>
        </row>
        <row r="3059">
          <cell r="A3059" t="str">
            <v>január</v>
          </cell>
          <cell r="I3059">
            <v>15166.27</v>
          </cell>
          <cell r="K3059" t="str">
            <v>620</v>
          </cell>
        </row>
        <row r="3060">
          <cell r="A3060" t="str">
            <v>január</v>
          </cell>
          <cell r="I3060">
            <v>1954.75</v>
          </cell>
          <cell r="K3060" t="str">
            <v>620</v>
          </cell>
        </row>
        <row r="3061">
          <cell r="A3061" t="str">
            <v>január</v>
          </cell>
          <cell r="I3061">
            <v>73.599999999999994</v>
          </cell>
          <cell r="K3061" t="str">
            <v>630</v>
          </cell>
        </row>
        <row r="3062">
          <cell r="A3062" t="str">
            <v>január</v>
          </cell>
          <cell r="I3062">
            <v>144.33000000000001</v>
          </cell>
          <cell r="K3062" t="str">
            <v>630</v>
          </cell>
        </row>
        <row r="3063">
          <cell r="A3063" t="str">
            <v>január</v>
          </cell>
          <cell r="I3063">
            <v>0</v>
          </cell>
          <cell r="K3063" t="str">
            <v>630</v>
          </cell>
        </row>
        <row r="3064">
          <cell r="A3064" t="str">
            <v>január</v>
          </cell>
          <cell r="I3064">
            <v>0</v>
          </cell>
          <cell r="K3064" t="str">
            <v>630</v>
          </cell>
        </row>
        <row r="3065">
          <cell r="A3065" t="str">
            <v>január</v>
          </cell>
          <cell r="I3065">
            <v>1300.75</v>
          </cell>
          <cell r="K3065" t="str">
            <v>630</v>
          </cell>
        </row>
        <row r="3066">
          <cell r="A3066" t="str">
            <v>január</v>
          </cell>
          <cell r="I3066">
            <v>28.36</v>
          </cell>
          <cell r="K3066" t="str">
            <v>630</v>
          </cell>
        </row>
        <row r="3067">
          <cell r="A3067" t="str">
            <v>január</v>
          </cell>
          <cell r="I3067">
            <v>825.06</v>
          </cell>
          <cell r="K3067" t="str">
            <v>630</v>
          </cell>
        </row>
        <row r="3068">
          <cell r="A3068" t="str">
            <v>január</v>
          </cell>
          <cell r="I3068">
            <v>0</v>
          </cell>
          <cell r="K3068" t="str">
            <v>630</v>
          </cell>
        </row>
        <row r="3069">
          <cell r="A3069" t="str">
            <v>január</v>
          </cell>
          <cell r="I3069">
            <v>0</v>
          </cell>
          <cell r="K3069" t="str">
            <v>630</v>
          </cell>
        </row>
        <row r="3070">
          <cell r="A3070" t="str">
            <v>január</v>
          </cell>
          <cell r="I3070">
            <v>0</v>
          </cell>
          <cell r="K3070" t="str">
            <v>630</v>
          </cell>
        </row>
        <row r="3071">
          <cell r="A3071" t="str">
            <v>január</v>
          </cell>
          <cell r="I3071">
            <v>2431.2600000000002</v>
          </cell>
          <cell r="K3071" t="str">
            <v>630</v>
          </cell>
        </row>
        <row r="3072">
          <cell r="A3072" t="str">
            <v>január</v>
          </cell>
          <cell r="I3072">
            <v>490.37</v>
          </cell>
          <cell r="K3072" t="str">
            <v>630</v>
          </cell>
        </row>
        <row r="3073">
          <cell r="A3073" t="str">
            <v>január</v>
          </cell>
          <cell r="I3073">
            <v>0</v>
          </cell>
          <cell r="K3073" t="str">
            <v>630</v>
          </cell>
        </row>
        <row r="3074">
          <cell r="A3074" t="str">
            <v>január</v>
          </cell>
          <cell r="I3074">
            <v>14532.44</v>
          </cell>
          <cell r="K3074" t="str">
            <v>630</v>
          </cell>
        </row>
        <row r="3075">
          <cell r="A3075" t="str">
            <v>január</v>
          </cell>
          <cell r="I3075">
            <v>0</v>
          </cell>
          <cell r="K3075" t="str">
            <v>630</v>
          </cell>
        </row>
        <row r="3076">
          <cell r="A3076" t="str">
            <v>január</v>
          </cell>
          <cell r="I3076">
            <v>6.8</v>
          </cell>
          <cell r="K3076" t="str">
            <v>630</v>
          </cell>
        </row>
        <row r="3077">
          <cell r="A3077" t="str">
            <v>január</v>
          </cell>
          <cell r="I3077">
            <v>179.44</v>
          </cell>
          <cell r="K3077" t="str">
            <v>630</v>
          </cell>
        </row>
        <row r="3078">
          <cell r="A3078" t="str">
            <v>január</v>
          </cell>
          <cell r="I3078">
            <v>480.23</v>
          </cell>
          <cell r="K3078" t="str">
            <v>630</v>
          </cell>
        </row>
        <row r="3079">
          <cell r="A3079" t="str">
            <v>január</v>
          </cell>
          <cell r="I3079">
            <v>0</v>
          </cell>
          <cell r="K3079" t="str">
            <v>630</v>
          </cell>
        </row>
        <row r="3080">
          <cell r="A3080" t="str">
            <v>január</v>
          </cell>
          <cell r="I3080">
            <v>50</v>
          </cell>
          <cell r="K3080" t="str">
            <v>630</v>
          </cell>
        </row>
        <row r="3081">
          <cell r="A3081" t="str">
            <v>január</v>
          </cell>
          <cell r="I3081">
            <v>1742.78</v>
          </cell>
          <cell r="K3081" t="str">
            <v>630</v>
          </cell>
        </row>
        <row r="3082">
          <cell r="A3082" t="str">
            <v>január</v>
          </cell>
          <cell r="I3082">
            <v>174</v>
          </cell>
          <cell r="K3082" t="str">
            <v>630</v>
          </cell>
        </row>
        <row r="3083">
          <cell r="A3083" t="str">
            <v>január</v>
          </cell>
          <cell r="I3083">
            <v>43.06</v>
          </cell>
          <cell r="K3083" t="str">
            <v>630</v>
          </cell>
        </row>
        <row r="3084">
          <cell r="A3084" t="str">
            <v>január</v>
          </cell>
          <cell r="I3084">
            <v>6869.4</v>
          </cell>
          <cell r="K3084" t="str">
            <v>630</v>
          </cell>
        </row>
        <row r="3085">
          <cell r="A3085" t="str">
            <v>január</v>
          </cell>
          <cell r="I3085">
            <v>0</v>
          </cell>
          <cell r="K3085" t="str">
            <v>630</v>
          </cell>
        </row>
        <row r="3086">
          <cell r="A3086" t="str">
            <v>január</v>
          </cell>
          <cell r="I3086">
            <v>417.58</v>
          </cell>
          <cell r="K3086" t="str">
            <v>630</v>
          </cell>
        </row>
        <row r="3087">
          <cell r="A3087" t="str">
            <v>január</v>
          </cell>
          <cell r="I3087">
            <v>1354</v>
          </cell>
          <cell r="K3087" t="str">
            <v>630</v>
          </cell>
        </row>
        <row r="3088">
          <cell r="A3088" t="str">
            <v>január</v>
          </cell>
          <cell r="I3088">
            <v>9019.7900000000009</v>
          </cell>
          <cell r="K3088" t="str">
            <v>630</v>
          </cell>
        </row>
        <row r="3089">
          <cell r="A3089" t="str">
            <v>január</v>
          </cell>
          <cell r="I3089">
            <v>139.5</v>
          </cell>
          <cell r="K3089" t="str">
            <v>630</v>
          </cell>
        </row>
        <row r="3090">
          <cell r="A3090" t="str">
            <v>január</v>
          </cell>
          <cell r="I3090">
            <v>521.47</v>
          </cell>
          <cell r="K3090" t="str">
            <v>630</v>
          </cell>
        </row>
        <row r="3091">
          <cell r="A3091" t="str">
            <v>január</v>
          </cell>
          <cell r="I3091">
            <v>4057.2</v>
          </cell>
          <cell r="K3091" t="str">
            <v>630</v>
          </cell>
        </row>
        <row r="3092">
          <cell r="A3092" t="str">
            <v>január</v>
          </cell>
          <cell r="I3092">
            <v>4119</v>
          </cell>
          <cell r="K3092" t="str">
            <v>630</v>
          </cell>
        </row>
        <row r="3093">
          <cell r="A3093" t="str">
            <v>január</v>
          </cell>
          <cell r="I3093">
            <v>89.94</v>
          </cell>
          <cell r="K3093" t="str">
            <v>630</v>
          </cell>
        </row>
        <row r="3094">
          <cell r="A3094" t="str">
            <v>január</v>
          </cell>
          <cell r="I3094">
            <v>806</v>
          </cell>
          <cell r="K3094" t="str">
            <v>630</v>
          </cell>
        </row>
        <row r="3095">
          <cell r="A3095" t="str">
            <v>január</v>
          </cell>
          <cell r="I3095">
            <v>23.8</v>
          </cell>
          <cell r="K3095" t="str">
            <v>630</v>
          </cell>
        </row>
        <row r="3096">
          <cell r="A3096" t="str">
            <v>január</v>
          </cell>
          <cell r="I3096">
            <v>3412.66</v>
          </cell>
          <cell r="K3096" t="str">
            <v>630</v>
          </cell>
        </row>
        <row r="3097">
          <cell r="A3097" t="str">
            <v>január</v>
          </cell>
          <cell r="I3097">
            <v>60</v>
          </cell>
          <cell r="K3097" t="str">
            <v>630</v>
          </cell>
        </row>
        <row r="3098">
          <cell r="A3098" t="str">
            <v>január</v>
          </cell>
          <cell r="I3098">
            <v>5.18</v>
          </cell>
          <cell r="K3098" t="str">
            <v>630</v>
          </cell>
        </row>
        <row r="3099">
          <cell r="A3099" t="str">
            <v>január</v>
          </cell>
          <cell r="I3099">
            <v>0</v>
          </cell>
          <cell r="K3099" t="str">
            <v>630</v>
          </cell>
        </row>
        <row r="3100">
          <cell r="A3100" t="str">
            <v>január</v>
          </cell>
          <cell r="I3100">
            <v>20860.63</v>
          </cell>
          <cell r="K3100" t="str">
            <v>630</v>
          </cell>
        </row>
        <row r="3101">
          <cell r="A3101" t="str">
            <v>január</v>
          </cell>
          <cell r="I3101">
            <v>-683.34</v>
          </cell>
          <cell r="K3101" t="str">
            <v>630</v>
          </cell>
        </row>
        <row r="3102">
          <cell r="A3102" t="str">
            <v>január</v>
          </cell>
          <cell r="I3102">
            <v>-597.61</v>
          </cell>
          <cell r="K3102" t="str">
            <v>630</v>
          </cell>
        </row>
        <row r="3103">
          <cell r="A3103" t="str">
            <v>január</v>
          </cell>
          <cell r="I3103">
            <v>554</v>
          </cell>
          <cell r="K3103" t="str">
            <v>630</v>
          </cell>
        </row>
        <row r="3104">
          <cell r="A3104" t="str">
            <v>január</v>
          </cell>
          <cell r="I3104">
            <v>665.61</v>
          </cell>
          <cell r="K3104" t="str">
            <v>630</v>
          </cell>
        </row>
        <row r="3105">
          <cell r="A3105" t="str">
            <v>január</v>
          </cell>
          <cell r="I3105">
            <v>800</v>
          </cell>
          <cell r="K3105" t="str">
            <v>630</v>
          </cell>
        </row>
        <row r="3106">
          <cell r="A3106" t="str">
            <v>január</v>
          </cell>
          <cell r="I3106">
            <v>4</v>
          </cell>
          <cell r="K3106" t="str">
            <v>630</v>
          </cell>
        </row>
        <row r="3107">
          <cell r="A3107" t="str">
            <v>január</v>
          </cell>
          <cell r="I3107">
            <v>0</v>
          </cell>
          <cell r="K3107" t="str">
            <v>640</v>
          </cell>
        </row>
        <row r="3108">
          <cell r="A3108" t="str">
            <v>január</v>
          </cell>
          <cell r="I3108">
            <v>750</v>
          </cell>
          <cell r="K3108" t="str">
            <v>640</v>
          </cell>
        </row>
        <row r="3109">
          <cell r="A3109" t="str">
            <v>január</v>
          </cell>
          <cell r="I3109">
            <v>1500</v>
          </cell>
          <cell r="K3109" t="str">
            <v>640</v>
          </cell>
        </row>
        <row r="3110">
          <cell r="A3110" t="str">
            <v>január</v>
          </cell>
          <cell r="I3110">
            <v>1774.74</v>
          </cell>
          <cell r="K3110" t="str">
            <v>640</v>
          </cell>
        </row>
        <row r="3111">
          <cell r="A3111" t="str">
            <v>január</v>
          </cell>
          <cell r="I3111">
            <v>25643.5</v>
          </cell>
          <cell r="K3111" t="str">
            <v>640</v>
          </cell>
        </row>
        <row r="3112">
          <cell r="A3112" t="str">
            <v>január</v>
          </cell>
          <cell r="I3112">
            <v>3000</v>
          </cell>
          <cell r="K3112" t="str">
            <v>640</v>
          </cell>
        </row>
        <row r="3113">
          <cell r="A3113" t="str">
            <v>január</v>
          </cell>
          <cell r="I3113">
            <v>0</v>
          </cell>
          <cell r="K3113" t="str">
            <v>710</v>
          </cell>
        </row>
        <row r="3114">
          <cell r="A3114" t="str">
            <v>január</v>
          </cell>
          <cell r="I3114">
            <v>7631.5</v>
          </cell>
          <cell r="K3114" t="str">
            <v>710</v>
          </cell>
        </row>
        <row r="3115">
          <cell r="A3115" t="str">
            <v>január</v>
          </cell>
          <cell r="I3115">
            <v>260</v>
          </cell>
          <cell r="K3115" t="str">
            <v>610</v>
          </cell>
        </row>
        <row r="3116">
          <cell r="A3116" t="str">
            <v>január</v>
          </cell>
          <cell r="I3116">
            <v>22.14</v>
          </cell>
          <cell r="K3116" t="str">
            <v>620</v>
          </cell>
        </row>
        <row r="3117">
          <cell r="A3117" t="str">
            <v>január</v>
          </cell>
          <cell r="I3117">
            <v>4</v>
          </cell>
          <cell r="K3117" t="str">
            <v>620</v>
          </cell>
        </row>
        <row r="3118">
          <cell r="A3118" t="str">
            <v>január</v>
          </cell>
          <cell r="I3118">
            <v>3.64</v>
          </cell>
          <cell r="K3118" t="str">
            <v>620</v>
          </cell>
        </row>
        <row r="3119">
          <cell r="A3119" t="str">
            <v>január</v>
          </cell>
          <cell r="I3119">
            <v>36.4</v>
          </cell>
          <cell r="K3119" t="str">
            <v>620</v>
          </cell>
        </row>
        <row r="3120">
          <cell r="A3120" t="str">
            <v>január</v>
          </cell>
          <cell r="I3120">
            <v>2.09</v>
          </cell>
          <cell r="K3120" t="str">
            <v>620</v>
          </cell>
        </row>
        <row r="3121">
          <cell r="A3121" t="str">
            <v>január</v>
          </cell>
          <cell r="I3121">
            <v>7.81</v>
          </cell>
          <cell r="K3121" t="str">
            <v>620</v>
          </cell>
        </row>
        <row r="3122">
          <cell r="A3122" t="str">
            <v>január</v>
          </cell>
          <cell r="I3122">
            <v>2.61</v>
          </cell>
          <cell r="K3122" t="str">
            <v>620</v>
          </cell>
        </row>
        <row r="3123">
          <cell r="A3123" t="str">
            <v>január</v>
          </cell>
          <cell r="I3123">
            <v>0.66</v>
          </cell>
          <cell r="K3123" t="str">
            <v>620</v>
          </cell>
        </row>
        <row r="3124">
          <cell r="A3124" t="str">
            <v>január</v>
          </cell>
          <cell r="I3124">
            <v>12.36</v>
          </cell>
          <cell r="K3124" t="str">
            <v>620</v>
          </cell>
        </row>
        <row r="3125">
          <cell r="A3125" t="str">
            <v>január</v>
          </cell>
          <cell r="I3125">
            <v>0</v>
          </cell>
          <cell r="K3125" t="str">
            <v>630</v>
          </cell>
        </row>
        <row r="3126">
          <cell r="A3126" t="str">
            <v>január</v>
          </cell>
          <cell r="I3126">
            <v>0</v>
          </cell>
          <cell r="K3126" t="str">
            <v>630</v>
          </cell>
        </row>
        <row r="3127">
          <cell r="A3127" t="str">
            <v>január</v>
          </cell>
          <cell r="I3127">
            <v>0</v>
          </cell>
          <cell r="K3127" t="str">
            <v>630</v>
          </cell>
        </row>
        <row r="3128">
          <cell r="A3128" t="str">
            <v>január</v>
          </cell>
          <cell r="I3128">
            <v>0</v>
          </cell>
          <cell r="K3128" t="str">
            <v>630</v>
          </cell>
        </row>
        <row r="3129">
          <cell r="A3129" t="str">
            <v>január</v>
          </cell>
          <cell r="I3129">
            <v>0</v>
          </cell>
          <cell r="K3129" t="str">
            <v>630</v>
          </cell>
        </row>
        <row r="3130">
          <cell r="A3130" t="str">
            <v>január</v>
          </cell>
          <cell r="I3130">
            <v>0</v>
          </cell>
          <cell r="K3130" t="str">
            <v>630</v>
          </cell>
        </row>
        <row r="3131">
          <cell r="A3131" t="str">
            <v>január</v>
          </cell>
          <cell r="I3131">
            <v>0</v>
          </cell>
          <cell r="K3131" t="str">
            <v>630</v>
          </cell>
        </row>
        <row r="3132">
          <cell r="A3132" t="str">
            <v>január</v>
          </cell>
          <cell r="I3132">
            <v>0</v>
          </cell>
          <cell r="K3132" t="str">
            <v>630</v>
          </cell>
        </row>
        <row r="3133">
          <cell r="A3133" t="str">
            <v>január</v>
          </cell>
          <cell r="I3133">
            <v>0</v>
          </cell>
          <cell r="K3133" t="str">
            <v>630</v>
          </cell>
        </row>
        <row r="3134">
          <cell r="A3134" t="str">
            <v>január</v>
          </cell>
          <cell r="I3134">
            <v>0</v>
          </cell>
          <cell r="K3134" t="str">
            <v>630</v>
          </cell>
        </row>
        <row r="3135">
          <cell r="A3135" t="str">
            <v>január</v>
          </cell>
          <cell r="I3135">
            <v>0</v>
          </cell>
          <cell r="K3135" t="str">
            <v>630</v>
          </cell>
        </row>
        <row r="3136">
          <cell r="A3136" t="str">
            <v>január</v>
          </cell>
          <cell r="I3136">
            <v>0</v>
          </cell>
          <cell r="K3136" t="str">
            <v>630</v>
          </cell>
        </row>
        <row r="3137">
          <cell r="A3137" t="str">
            <v>január</v>
          </cell>
          <cell r="I3137">
            <v>0</v>
          </cell>
          <cell r="K3137" t="str">
            <v>630</v>
          </cell>
        </row>
        <row r="3138">
          <cell r="A3138" t="str">
            <v>január</v>
          </cell>
          <cell r="I3138">
            <v>0</v>
          </cell>
          <cell r="K3138" t="str">
            <v>630</v>
          </cell>
        </row>
        <row r="3139">
          <cell r="A3139" t="str">
            <v>január</v>
          </cell>
          <cell r="I3139">
            <v>0</v>
          </cell>
          <cell r="K3139" t="str">
            <v>630</v>
          </cell>
        </row>
        <row r="3140">
          <cell r="A3140" t="str">
            <v>január</v>
          </cell>
          <cell r="I3140">
            <v>0</v>
          </cell>
          <cell r="K3140" t="str">
            <v>630</v>
          </cell>
        </row>
        <row r="3141">
          <cell r="A3141" t="str">
            <v>január</v>
          </cell>
          <cell r="I3141">
            <v>0</v>
          </cell>
          <cell r="K3141" t="str">
            <v>630</v>
          </cell>
        </row>
        <row r="3142">
          <cell r="A3142" t="str">
            <v>január</v>
          </cell>
          <cell r="I3142">
            <v>0</v>
          </cell>
          <cell r="K3142" t="str">
            <v>630</v>
          </cell>
        </row>
        <row r="3143">
          <cell r="A3143" t="str">
            <v>január</v>
          </cell>
          <cell r="I3143">
            <v>1.28</v>
          </cell>
          <cell r="K3143" t="str">
            <v>630</v>
          </cell>
        </row>
        <row r="3144">
          <cell r="A3144" t="str">
            <v>január</v>
          </cell>
          <cell r="I3144">
            <v>3.9</v>
          </cell>
          <cell r="K3144" t="str">
            <v>630</v>
          </cell>
        </row>
        <row r="3145">
          <cell r="A3145" t="str">
            <v>január</v>
          </cell>
          <cell r="I3145">
            <v>0</v>
          </cell>
          <cell r="K3145" t="str">
            <v>630</v>
          </cell>
        </row>
        <row r="3146">
          <cell r="A3146" t="str">
            <v>január</v>
          </cell>
          <cell r="I3146">
            <v>100</v>
          </cell>
          <cell r="K3146" t="str">
            <v>630</v>
          </cell>
        </row>
        <row r="3147">
          <cell r="A3147" t="str">
            <v>január</v>
          </cell>
          <cell r="I3147">
            <v>228.2</v>
          </cell>
          <cell r="K3147" t="str">
            <v>630</v>
          </cell>
        </row>
        <row r="3148">
          <cell r="A3148" t="str">
            <v>január</v>
          </cell>
          <cell r="I3148">
            <v>0</v>
          </cell>
          <cell r="K3148" t="str">
            <v>630</v>
          </cell>
        </row>
        <row r="3149">
          <cell r="A3149" t="str">
            <v>január</v>
          </cell>
          <cell r="I3149">
            <v>7435.5</v>
          </cell>
          <cell r="K3149" t="str">
            <v>640</v>
          </cell>
        </row>
        <row r="3150">
          <cell r="A3150" t="str">
            <v>január</v>
          </cell>
          <cell r="I3150">
            <v>0</v>
          </cell>
          <cell r="K3150" t="str">
            <v>710</v>
          </cell>
        </row>
        <row r="3151">
          <cell r="A3151" t="str">
            <v>január</v>
          </cell>
          <cell r="I3151">
            <v>0</v>
          </cell>
          <cell r="K3151" t="str">
            <v>710</v>
          </cell>
        </row>
        <row r="3152">
          <cell r="A3152" t="str">
            <v>január</v>
          </cell>
          <cell r="I3152">
            <v>0</v>
          </cell>
          <cell r="K3152" t="str">
            <v>710</v>
          </cell>
        </row>
        <row r="3153">
          <cell r="A3153" t="str">
            <v>január</v>
          </cell>
          <cell r="I3153">
            <v>0</v>
          </cell>
          <cell r="K3153" t="str">
            <v>610</v>
          </cell>
        </row>
        <row r="3154">
          <cell r="A3154" t="str">
            <v>január</v>
          </cell>
          <cell r="I3154">
            <v>0</v>
          </cell>
          <cell r="K3154" t="str">
            <v>610</v>
          </cell>
        </row>
        <row r="3155">
          <cell r="A3155" t="str">
            <v>január</v>
          </cell>
          <cell r="I3155">
            <v>0</v>
          </cell>
          <cell r="K3155" t="str">
            <v>610</v>
          </cell>
        </row>
        <row r="3156">
          <cell r="A3156" t="str">
            <v>január</v>
          </cell>
          <cell r="I3156">
            <v>0</v>
          </cell>
          <cell r="K3156" t="str">
            <v>610</v>
          </cell>
        </row>
        <row r="3157">
          <cell r="A3157" t="str">
            <v>január</v>
          </cell>
          <cell r="I3157">
            <v>0</v>
          </cell>
          <cell r="K3157" t="str">
            <v>610</v>
          </cell>
        </row>
        <row r="3158">
          <cell r="A3158" t="str">
            <v>január</v>
          </cell>
          <cell r="I3158">
            <v>0</v>
          </cell>
          <cell r="K3158" t="str">
            <v>620</v>
          </cell>
        </row>
        <row r="3159">
          <cell r="A3159" t="str">
            <v>január</v>
          </cell>
          <cell r="I3159">
            <v>426.11</v>
          </cell>
          <cell r="K3159" t="str">
            <v>630</v>
          </cell>
        </row>
        <row r="3160">
          <cell r="A3160" t="str">
            <v>január</v>
          </cell>
          <cell r="I3160">
            <v>98.48</v>
          </cell>
          <cell r="K3160" t="str">
            <v>630</v>
          </cell>
        </row>
        <row r="3161">
          <cell r="A3161" t="str">
            <v>január</v>
          </cell>
          <cell r="I3161">
            <v>74403.509999999995</v>
          </cell>
          <cell r="K3161" t="str">
            <v>630</v>
          </cell>
        </row>
        <row r="3162">
          <cell r="A3162" t="str">
            <v>január</v>
          </cell>
          <cell r="I3162">
            <v>0</v>
          </cell>
          <cell r="K3162" t="str">
            <v>630</v>
          </cell>
        </row>
        <row r="3163">
          <cell r="A3163" t="str">
            <v>január</v>
          </cell>
          <cell r="I3163">
            <v>0</v>
          </cell>
          <cell r="K3163" t="str">
            <v>630</v>
          </cell>
        </row>
        <row r="3164">
          <cell r="A3164" t="str">
            <v>január</v>
          </cell>
          <cell r="I3164">
            <v>0</v>
          </cell>
          <cell r="K3164" t="str">
            <v>630</v>
          </cell>
        </row>
        <row r="3165">
          <cell r="A3165" t="str">
            <v>január</v>
          </cell>
          <cell r="I3165">
            <v>42.51</v>
          </cell>
          <cell r="K3165" t="str">
            <v>630</v>
          </cell>
        </row>
        <row r="3166">
          <cell r="A3166" t="str">
            <v>január</v>
          </cell>
          <cell r="I3166">
            <v>1392</v>
          </cell>
          <cell r="K3166" t="str">
            <v>630</v>
          </cell>
        </row>
        <row r="3167">
          <cell r="A3167" t="str">
            <v>január</v>
          </cell>
          <cell r="I3167">
            <v>0</v>
          </cell>
          <cell r="K3167" t="str">
            <v>630</v>
          </cell>
        </row>
        <row r="3168">
          <cell r="A3168" t="str">
            <v>január</v>
          </cell>
          <cell r="I3168">
            <v>0</v>
          </cell>
          <cell r="K3168" t="str">
            <v>630</v>
          </cell>
        </row>
        <row r="3169">
          <cell r="A3169" t="str">
            <v>január</v>
          </cell>
          <cell r="I3169">
            <v>0</v>
          </cell>
          <cell r="K3169" t="str">
            <v>630</v>
          </cell>
        </row>
        <row r="3170">
          <cell r="A3170" t="str">
            <v>január</v>
          </cell>
          <cell r="I3170">
            <v>92.3</v>
          </cell>
          <cell r="K3170" t="str">
            <v>630</v>
          </cell>
        </row>
        <row r="3171">
          <cell r="A3171" t="str">
            <v>január</v>
          </cell>
          <cell r="I3171">
            <v>195.84</v>
          </cell>
          <cell r="K3171" t="str">
            <v>630</v>
          </cell>
        </row>
        <row r="3172">
          <cell r="A3172" t="str">
            <v>január</v>
          </cell>
          <cell r="I3172">
            <v>0</v>
          </cell>
          <cell r="K3172" t="str">
            <v>630</v>
          </cell>
        </row>
        <row r="3173">
          <cell r="A3173" t="str">
            <v>január</v>
          </cell>
          <cell r="I3173">
            <v>0</v>
          </cell>
          <cell r="K3173" t="str">
            <v>630</v>
          </cell>
        </row>
        <row r="3174">
          <cell r="A3174" t="str">
            <v>január</v>
          </cell>
          <cell r="I3174">
            <v>1141.48</v>
          </cell>
          <cell r="K3174" t="str">
            <v>630</v>
          </cell>
        </row>
        <row r="3175">
          <cell r="A3175" t="str">
            <v>január</v>
          </cell>
          <cell r="I3175">
            <v>0</v>
          </cell>
          <cell r="K3175" t="str">
            <v>630</v>
          </cell>
        </row>
        <row r="3176">
          <cell r="A3176" t="str">
            <v>január</v>
          </cell>
          <cell r="I3176">
            <v>550</v>
          </cell>
          <cell r="K3176" t="str">
            <v>630</v>
          </cell>
        </row>
        <row r="3177">
          <cell r="A3177" t="str">
            <v>január</v>
          </cell>
          <cell r="I3177">
            <v>0</v>
          </cell>
          <cell r="K3177" t="str">
            <v>630</v>
          </cell>
        </row>
        <row r="3178">
          <cell r="A3178" t="str">
            <v>január</v>
          </cell>
          <cell r="I3178">
            <v>0</v>
          </cell>
          <cell r="K3178" t="str">
            <v>630</v>
          </cell>
        </row>
        <row r="3179">
          <cell r="A3179" t="str">
            <v>január</v>
          </cell>
          <cell r="I3179">
            <v>331.94</v>
          </cell>
          <cell r="K3179" t="str">
            <v>630</v>
          </cell>
        </row>
        <row r="3180">
          <cell r="A3180" t="str">
            <v>január</v>
          </cell>
          <cell r="I3180">
            <v>0</v>
          </cell>
          <cell r="K3180" t="str">
            <v>630</v>
          </cell>
        </row>
        <row r="3181">
          <cell r="A3181" t="str">
            <v>január</v>
          </cell>
          <cell r="I3181">
            <v>425.7</v>
          </cell>
          <cell r="K3181" t="str">
            <v>630</v>
          </cell>
        </row>
        <row r="3182">
          <cell r="A3182" t="str">
            <v>január</v>
          </cell>
          <cell r="I3182">
            <v>0</v>
          </cell>
          <cell r="K3182" t="str">
            <v>630</v>
          </cell>
        </row>
        <row r="3183">
          <cell r="A3183" t="str">
            <v>január</v>
          </cell>
          <cell r="I3183">
            <v>2821</v>
          </cell>
          <cell r="K3183" t="str">
            <v>630</v>
          </cell>
        </row>
        <row r="3184">
          <cell r="A3184" t="str">
            <v>január</v>
          </cell>
          <cell r="I3184">
            <v>68.91</v>
          </cell>
          <cell r="K3184" t="str">
            <v>630</v>
          </cell>
        </row>
        <row r="3185">
          <cell r="A3185" t="str">
            <v>január</v>
          </cell>
          <cell r="I3185">
            <v>5.05</v>
          </cell>
          <cell r="K3185" t="str">
            <v>630</v>
          </cell>
        </row>
        <row r="3186">
          <cell r="A3186" t="str">
            <v>január</v>
          </cell>
          <cell r="I3186">
            <v>0</v>
          </cell>
          <cell r="K3186" t="str">
            <v>630</v>
          </cell>
        </row>
        <row r="3187">
          <cell r="A3187" t="str">
            <v>január</v>
          </cell>
          <cell r="I3187">
            <v>8649.4599999999991</v>
          </cell>
          <cell r="K3187" t="str">
            <v>630</v>
          </cell>
        </row>
        <row r="3188">
          <cell r="A3188" t="str">
            <v>január</v>
          </cell>
          <cell r="I3188">
            <v>-326.60000000000002</v>
          </cell>
          <cell r="K3188" t="str">
            <v>630</v>
          </cell>
        </row>
        <row r="3189">
          <cell r="A3189" t="str">
            <v>január</v>
          </cell>
          <cell r="I3189">
            <v>-140.06</v>
          </cell>
          <cell r="K3189" t="str">
            <v>630</v>
          </cell>
        </row>
        <row r="3190">
          <cell r="A3190" t="str">
            <v>január</v>
          </cell>
          <cell r="I3190">
            <v>0</v>
          </cell>
          <cell r="K3190" t="str">
            <v>640</v>
          </cell>
        </row>
        <row r="3191">
          <cell r="A3191" t="str">
            <v>január</v>
          </cell>
          <cell r="I3191">
            <v>524</v>
          </cell>
          <cell r="K3191" t="str">
            <v>640</v>
          </cell>
        </row>
        <row r="3192">
          <cell r="A3192" t="str">
            <v>január</v>
          </cell>
          <cell r="I3192">
            <v>0</v>
          </cell>
          <cell r="K3192" t="str">
            <v>640</v>
          </cell>
        </row>
        <row r="3193">
          <cell r="A3193" t="str">
            <v>január</v>
          </cell>
          <cell r="I3193">
            <v>0</v>
          </cell>
          <cell r="K3193" t="str">
            <v>640</v>
          </cell>
        </row>
        <row r="3194">
          <cell r="A3194" t="str">
            <v>január</v>
          </cell>
          <cell r="I3194">
            <v>3873.96</v>
          </cell>
          <cell r="K3194" t="str">
            <v>640</v>
          </cell>
        </row>
        <row r="3195">
          <cell r="A3195" t="str">
            <v>január</v>
          </cell>
          <cell r="I3195">
            <v>12000</v>
          </cell>
          <cell r="K3195" t="str">
            <v>710</v>
          </cell>
        </row>
        <row r="3196">
          <cell r="A3196" t="str">
            <v>január</v>
          </cell>
          <cell r="I3196">
            <v>0</v>
          </cell>
          <cell r="K3196" t="str">
            <v>610</v>
          </cell>
        </row>
        <row r="3197">
          <cell r="A3197" t="str">
            <v>január</v>
          </cell>
          <cell r="I3197">
            <v>2168</v>
          </cell>
          <cell r="K3197" t="str">
            <v>710</v>
          </cell>
        </row>
        <row r="3198">
          <cell r="A3198" t="str">
            <v>január</v>
          </cell>
          <cell r="I3198">
            <v>0</v>
          </cell>
          <cell r="K3198" t="str">
            <v>610</v>
          </cell>
        </row>
        <row r="3199">
          <cell r="A3199" t="str">
            <v>január</v>
          </cell>
          <cell r="I3199">
            <v>255</v>
          </cell>
          <cell r="K3199" t="str">
            <v>710</v>
          </cell>
        </row>
        <row r="3200">
          <cell r="A3200" t="str">
            <v>január</v>
          </cell>
          <cell r="I3200">
            <v>0</v>
          </cell>
          <cell r="K3200" t="str">
            <v>610</v>
          </cell>
        </row>
        <row r="3201">
          <cell r="A3201" t="str">
            <v>január</v>
          </cell>
          <cell r="I3201">
            <v>36.5</v>
          </cell>
          <cell r="K3201" t="str">
            <v>620</v>
          </cell>
        </row>
        <row r="3202">
          <cell r="A3202" t="str">
            <v>január</v>
          </cell>
          <cell r="I3202">
            <v>20.7</v>
          </cell>
          <cell r="K3202" t="str">
            <v>620</v>
          </cell>
        </row>
        <row r="3203">
          <cell r="A3203" t="str">
            <v>január</v>
          </cell>
          <cell r="I3203">
            <v>8</v>
          </cell>
          <cell r="K3203" t="str">
            <v>620</v>
          </cell>
        </row>
        <row r="3204">
          <cell r="A3204" t="str">
            <v>január</v>
          </cell>
          <cell r="I3204">
            <v>80.08</v>
          </cell>
          <cell r="K3204" t="str">
            <v>620</v>
          </cell>
        </row>
        <row r="3205">
          <cell r="A3205" t="str">
            <v>január</v>
          </cell>
          <cell r="I3205">
            <v>4.57</v>
          </cell>
          <cell r="K3205" t="str">
            <v>620</v>
          </cell>
        </row>
        <row r="3206">
          <cell r="A3206" t="str">
            <v>január</v>
          </cell>
          <cell r="I3206">
            <v>17.16</v>
          </cell>
          <cell r="K3206" t="str">
            <v>620</v>
          </cell>
        </row>
        <row r="3207">
          <cell r="A3207" t="str">
            <v>január</v>
          </cell>
          <cell r="I3207">
            <v>5.72</v>
          </cell>
          <cell r="K3207" t="str">
            <v>620</v>
          </cell>
        </row>
        <row r="3208">
          <cell r="A3208" t="str">
            <v>január</v>
          </cell>
          <cell r="I3208">
            <v>1.42</v>
          </cell>
          <cell r="K3208" t="str">
            <v>620</v>
          </cell>
        </row>
        <row r="3209">
          <cell r="A3209" t="str">
            <v>január</v>
          </cell>
          <cell r="I3209">
            <v>27.16</v>
          </cell>
          <cell r="K3209" t="str">
            <v>620</v>
          </cell>
        </row>
        <row r="3210">
          <cell r="A3210" t="str">
            <v>január</v>
          </cell>
          <cell r="I3210">
            <v>4583.22</v>
          </cell>
          <cell r="K3210" t="str">
            <v>630</v>
          </cell>
        </row>
        <row r="3211">
          <cell r="A3211" t="str">
            <v>január</v>
          </cell>
          <cell r="I3211">
            <v>17809.96</v>
          </cell>
          <cell r="K3211" t="str">
            <v>630</v>
          </cell>
        </row>
        <row r="3212">
          <cell r="A3212" t="str">
            <v>január</v>
          </cell>
          <cell r="I3212">
            <v>39</v>
          </cell>
          <cell r="K3212" t="str">
            <v>630</v>
          </cell>
        </row>
        <row r="3213">
          <cell r="A3213" t="str">
            <v>január</v>
          </cell>
          <cell r="I3213">
            <v>251.38</v>
          </cell>
          <cell r="K3213" t="str">
            <v>630</v>
          </cell>
        </row>
        <row r="3214">
          <cell r="A3214" t="str">
            <v>január</v>
          </cell>
          <cell r="I3214">
            <v>48672.08</v>
          </cell>
          <cell r="K3214" t="str">
            <v>630</v>
          </cell>
        </row>
        <row r="3215">
          <cell r="A3215" t="str">
            <v>január</v>
          </cell>
          <cell r="I3215">
            <v>572</v>
          </cell>
          <cell r="K3215" t="str">
            <v>630</v>
          </cell>
        </row>
        <row r="3216">
          <cell r="A3216" t="str">
            <v>január</v>
          </cell>
          <cell r="I3216">
            <v>0</v>
          </cell>
          <cell r="K3216" t="str">
            <v>630</v>
          </cell>
        </row>
        <row r="3217">
          <cell r="A3217" t="str">
            <v>január</v>
          </cell>
          <cell r="I3217">
            <v>26173.98</v>
          </cell>
          <cell r="K3217" t="str">
            <v>710</v>
          </cell>
        </row>
        <row r="3218">
          <cell r="A3218" t="str">
            <v>január</v>
          </cell>
          <cell r="I3218">
            <v>0</v>
          </cell>
          <cell r="K3218" t="str">
            <v>710</v>
          </cell>
        </row>
        <row r="3219">
          <cell r="A3219" t="str">
            <v>január</v>
          </cell>
          <cell r="I3219">
            <v>798922.44</v>
          </cell>
          <cell r="K3219" t="str">
            <v>710</v>
          </cell>
        </row>
        <row r="3220">
          <cell r="A3220" t="str">
            <v>január</v>
          </cell>
          <cell r="I3220">
            <v>3282.04</v>
          </cell>
          <cell r="K3220" t="str">
            <v>710</v>
          </cell>
        </row>
        <row r="3221">
          <cell r="A3221" t="str">
            <v>január</v>
          </cell>
          <cell r="I3221">
            <v>1170861.9099999999</v>
          </cell>
          <cell r="K3221" t="str">
            <v>610</v>
          </cell>
        </row>
        <row r="3222">
          <cell r="A3222" t="str">
            <v>január</v>
          </cell>
          <cell r="I3222">
            <v>115760.04</v>
          </cell>
          <cell r="K3222" t="str">
            <v>610</v>
          </cell>
        </row>
        <row r="3223">
          <cell r="A3223" t="str">
            <v>január</v>
          </cell>
          <cell r="I3223">
            <v>20861.13</v>
          </cell>
          <cell r="K3223" t="str">
            <v>610</v>
          </cell>
        </row>
        <row r="3224">
          <cell r="A3224" t="str">
            <v>január</v>
          </cell>
          <cell r="I3224">
            <v>961.19</v>
          </cell>
          <cell r="K3224" t="str">
            <v>610</v>
          </cell>
        </row>
        <row r="3225">
          <cell r="A3225" t="str">
            <v>január</v>
          </cell>
          <cell r="I3225">
            <v>82151.78</v>
          </cell>
          <cell r="K3225" t="str">
            <v>610</v>
          </cell>
        </row>
        <row r="3226">
          <cell r="A3226" t="str">
            <v>január</v>
          </cell>
          <cell r="I3226">
            <v>94142.85</v>
          </cell>
          <cell r="K3226" t="str">
            <v>620</v>
          </cell>
        </row>
        <row r="3227">
          <cell r="A3227" t="str">
            <v>január</v>
          </cell>
          <cell r="I3227">
            <v>46762.28</v>
          </cell>
          <cell r="K3227" t="str">
            <v>620</v>
          </cell>
        </row>
        <row r="3228">
          <cell r="A3228" t="str">
            <v>január</v>
          </cell>
          <cell r="I3228">
            <v>19737.61</v>
          </cell>
          <cell r="K3228" t="str">
            <v>620</v>
          </cell>
        </row>
        <row r="3229">
          <cell r="A3229" t="str">
            <v>január</v>
          </cell>
          <cell r="I3229">
            <v>200537.02</v>
          </cell>
          <cell r="K3229" t="str">
            <v>620</v>
          </cell>
        </row>
        <row r="3230">
          <cell r="A3230" t="str">
            <v>január</v>
          </cell>
          <cell r="I3230">
            <v>11461.51</v>
          </cell>
          <cell r="K3230" t="str">
            <v>620</v>
          </cell>
        </row>
        <row r="3231">
          <cell r="A3231" t="str">
            <v>január</v>
          </cell>
          <cell r="I3231">
            <v>36795.980000000003</v>
          </cell>
          <cell r="K3231" t="str">
            <v>620</v>
          </cell>
        </row>
        <row r="3232">
          <cell r="A3232" t="str">
            <v>január</v>
          </cell>
          <cell r="I3232">
            <v>12083.54</v>
          </cell>
          <cell r="K3232" t="str">
            <v>620</v>
          </cell>
        </row>
        <row r="3233">
          <cell r="A3233" t="str">
            <v>január</v>
          </cell>
          <cell r="I3233">
            <v>3565.17</v>
          </cell>
          <cell r="K3233" t="str">
            <v>620</v>
          </cell>
        </row>
        <row r="3234">
          <cell r="A3234" t="str">
            <v>január</v>
          </cell>
          <cell r="I3234">
            <v>67835.17</v>
          </cell>
          <cell r="K3234" t="str">
            <v>620</v>
          </cell>
        </row>
        <row r="3235">
          <cell r="A3235" t="str">
            <v>január</v>
          </cell>
          <cell r="I3235">
            <v>13588.28</v>
          </cell>
          <cell r="K3235" t="str">
            <v>620</v>
          </cell>
        </row>
        <row r="3236">
          <cell r="A3236" t="str">
            <v>január</v>
          </cell>
          <cell r="I3236">
            <v>683.95</v>
          </cell>
          <cell r="K3236" t="str">
            <v>630</v>
          </cell>
        </row>
        <row r="3237">
          <cell r="A3237" t="str">
            <v>január</v>
          </cell>
          <cell r="I3237">
            <v>3379.18</v>
          </cell>
          <cell r="K3237" t="str">
            <v>630</v>
          </cell>
        </row>
        <row r="3238">
          <cell r="A3238" t="str">
            <v>január</v>
          </cell>
          <cell r="I3238">
            <v>92361.12</v>
          </cell>
          <cell r="K3238" t="str">
            <v>630</v>
          </cell>
        </row>
        <row r="3239">
          <cell r="A3239" t="str">
            <v>január</v>
          </cell>
          <cell r="I3239">
            <v>7026.54</v>
          </cell>
          <cell r="K3239" t="str">
            <v>630</v>
          </cell>
        </row>
        <row r="3240">
          <cell r="A3240" t="str">
            <v>január</v>
          </cell>
          <cell r="I3240">
            <v>1097.5999999999999</v>
          </cell>
          <cell r="K3240" t="str">
            <v>630</v>
          </cell>
        </row>
        <row r="3241">
          <cell r="A3241" t="str">
            <v>január</v>
          </cell>
          <cell r="I3241">
            <v>249.29</v>
          </cell>
          <cell r="K3241" t="str">
            <v>630</v>
          </cell>
        </row>
        <row r="3242">
          <cell r="A3242" t="str">
            <v>január</v>
          </cell>
          <cell r="I3242">
            <v>3151.43</v>
          </cell>
          <cell r="K3242" t="str">
            <v>630</v>
          </cell>
        </row>
        <row r="3243">
          <cell r="A3243" t="str">
            <v>január</v>
          </cell>
          <cell r="I3243">
            <v>5074.1000000000004</v>
          </cell>
          <cell r="K3243" t="str">
            <v>630</v>
          </cell>
        </row>
        <row r="3244">
          <cell r="A3244" t="str">
            <v>január</v>
          </cell>
          <cell r="I3244">
            <v>2</v>
          </cell>
          <cell r="K3244" t="str">
            <v>630</v>
          </cell>
        </row>
        <row r="3245">
          <cell r="A3245" t="str">
            <v>január</v>
          </cell>
          <cell r="I3245">
            <v>6366.26</v>
          </cell>
          <cell r="K3245" t="str">
            <v>630</v>
          </cell>
        </row>
        <row r="3246">
          <cell r="A3246" t="str">
            <v>január</v>
          </cell>
          <cell r="I3246">
            <v>34192.29</v>
          </cell>
          <cell r="K3246" t="str">
            <v>630</v>
          </cell>
        </row>
        <row r="3247">
          <cell r="A3247" t="str">
            <v>január</v>
          </cell>
          <cell r="I3247">
            <v>384.07</v>
          </cell>
          <cell r="K3247" t="str">
            <v>630</v>
          </cell>
        </row>
        <row r="3248">
          <cell r="A3248" t="str">
            <v>január</v>
          </cell>
          <cell r="I3248">
            <v>29.95</v>
          </cell>
          <cell r="K3248" t="str">
            <v>630</v>
          </cell>
        </row>
        <row r="3249">
          <cell r="A3249" t="str">
            <v>január</v>
          </cell>
          <cell r="I3249">
            <v>135.36000000000001</v>
          </cell>
          <cell r="K3249" t="str">
            <v>630</v>
          </cell>
        </row>
        <row r="3250">
          <cell r="A3250" t="str">
            <v>január</v>
          </cell>
          <cell r="I3250">
            <v>2485.31</v>
          </cell>
          <cell r="K3250" t="str">
            <v>630</v>
          </cell>
        </row>
        <row r="3251">
          <cell r="A3251" t="str">
            <v>január</v>
          </cell>
          <cell r="I3251">
            <v>813</v>
          </cell>
          <cell r="K3251" t="str">
            <v>630</v>
          </cell>
        </row>
        <row r="3252">
          <cell r="A3252" t="str">
            <v>január</v>
          </cell>
          <cell r="I3252">
            <v>436.39</v>
          </cell>
          <cell r="K3252" t="str">
            <v>630</v>
          </cell>
        </row>
        <row r="3253">
          <cell r="A3253" t="str">
            <v>január</v>
          </cell>
          <cell r="I3253">
            <v>0</v>
          </cell>
          <cell r="K3253" t="str">
            <v>630</v>
          </cell>
        </row>
        <row r="3254">
          <cell r="A3254" t="str">
            <v>január</v>
          </cell>
          <cell r="I3254">
            <v>751.34</v>
          </cell>
          <cell r="K3254" t="str">
            <v>630</v>
          </cell>
        </row>
        <row r="3255">
          <cell r="A3255" t="str">
            <v>január</v>
          </cell>
          <cell r="I3255">
            <v>5339.84</v>
          </cell>
          <cell r="K3255" t="str">
            <v>630</v>
          </cell>
        </row>
        <row r="3256">
          <cell r="A3256" t="str">
            <v>január</v>
          </cell>
          <cell r="I3256">
            <v>356.4</v>
          </cell>
          <cell r="K3256" t="str">
            <v>630</v>
          </cell>
        </row>
        <row r="3257">
          <cell r="A3257" t="str">
            <v>január</v>
          </cell>
          <cell r="I3257">
            <v>846.3</v>
          </cell>
          <cell r="K3257" t="str">
            <v>630</v>
          </cell>
        </row>
        <row r="3258">
          <cell r="A3258" t="str">
            <v>január</v>
          </cell>
          <cell r="I3258">
            <v>603.58000000000004</v>
          </cell>
          <cell r="K3258" t="str">
            <v>630</v>
          </cell>
        </row>
        <row r="3259">
          <cell r="A3259" t="str">
            <v>január</v>
          </cell>
          <cell r="I3259">
            <v>2867.75</v>
          </cell>
          <cell r="K3259" t="str">
            <v>630</v>
          </cell>
        </row>
        <row r="3260">
          <cell r="A3260" t="str">
            <v>január</v>
          </cell>
          <cell r="I3260">
            <v>10115</v>
          </cell>
          <cell r="K3260" t="str">
            <v>630</v>
          </cell>
        </row>
        <row r="3261">
          <cell r="A3261" t="str">
            <v>január</v>
          </cell>
          <cell r="I3261">
            <v>0</v>
          </cell>
          <cell r="K3261" t="str">
            <v>630</v>
          </cell>
        </row>
        <row r="3262">
          <cell r="A3262" t="str">
            <v>január</v>
          </cell>
          <cell r="I3262">
            <v>0</v>
          </cell>
          <cell r="K3262" t="str">
            <v>630</v>
          </cell>
        </row>
        <row r="3263">
          <cell r="A3263" t="str">
            <v>január</v>
          </cell>
          <cell r="I3263">
            <v>45.8</v>
          </cell>
          <cell r="K3263" t="str">
            <v>630</v>
          </cell>
        </row>
        <row r="3264">
          <cell r="A3264" t="str">
            <v>január</v>
          </cell>
          <cell r="I3264">
            <v>114.09</v>
          </cell>
          <cell r="K3264" t="str">
            <v>630</v>
          </cell>
        </row>
        <row r="3265">
          <cell r="A3265" t="str">
            <v>január</v>
          </cell>
          <cell r="I3265">
            <v>22268.240000000002</v>
          </cell>
          <cell r="K3265" t="str">
            <v>630</v>
          </cell>
        </row>
        <row r="3266">
          <cell r="A3266" t="str">
            <v>január</v>
          </cell>
          <cell r="I3266">
            <v>327.37</v>
          </cell>
          <cell r="K3266" t="str">
            <v>630</v>
          </cell>
        </row>
        <row r="3267">
          <cell r="A3267" t="str">
            <v>január</v>
          </cell>
          <cell r="I3267">
            <v>11828.34</v>
          </cell>
          <cell r="K3267" t="str">
            <v>630</v>
          </cell>
        </row>
        <row r="3268">
          <cell r="A3268" t="str">
            <v>január</v>
          </cell>
          <cell r="I3268">
            <v>249.71</v>
          </cell>
          <cell r="K3268" t="str">
            <v>630</v>
          </cell>
        </row>
        <row r="3269">
          <cell r="A3269" t="str">
            <v>január</v>
          </cell>
          <cell r="I3269">
            <v>21367.78</v>
          </cell>
          <cell r="K3269" t="str">
            <v>630</v>
          </cell>
        </row>
        <row r="3270">
          <cell r="A3270" t="str">
            <v>január</v>
          </cell>
          <cell r="I3270">
            <v>2047.88</v>
          </cell>
          <cell r="K3270" t="str">
            <v>630</v>
          </cell>
        </row>
        <row r="3271">
          <cell r="A3271" t="str">
            <v>január</v>
          </cell>
          <cell r="I3271">
            <v>0</v>
          </cell>
          <cell r="K3271" t="str">
            <v>630</v>
          </cell>
        </row>
        <row r="3272">
          <cell r="A3272" t="str">
            <v>január</v>
          </cell>
          <cell r="I3272">
            <v>9699.86</v>
          </cell>
          <cell r="K3272" t="str">
            <v>630</v>
          </cell>
        </row>
        <row r="3273">
          <cell r="A3273" t="str">
            <v>január</v>
          </cell>
          <cell r="I3273">
            <v>460</v>
          </cell>
          <cell r="K3273" t="str">
            <v>630</v>
          </cell>
        </row>
        <row r="3274">
          <cell r="A3274" t="str">
            <v>január</v>
          </cell>
          <cell r="I3274">
            <v>532.55999999999995</v>
          </cell>
          <cell r="K3274" t="str">
            <v>640</v>
          </cell>
        </row>
        <row r="3275">
          <cell r="A3275" t="str">
            <v>január</v>
          </cell>
          <cell r="I3275">
            <v>11428.16</v>
          </cell>
          <cell r="K3275" t="str">
            <v>640</v>
          </cell>
        </row>
        <row r="3276">
          <cell r="A3276" t="str">
            <v>január</v>
          </cell>
          <cell r="I3276">
            <v>2308.23</v>
          </cell>
          <cell r="K3276" t="str">
            <v>640</v>
          </cell>
        </row>
        <row r="3277">
          <cell r="A3277" t="str">
            <v>január</v>
          </cell>
          <cell r="I3277">
            <v>267373</v>
          </cell>
          <cell r="K3277" t="str">
            <v>640</v>
          </cell>
        </row>
        <row r="3278">
          <cell r="A3278" t="str">
            <v>január</v>
          </cell>
          <cell r="I3278">
            <v>115770</v>
          </cell>
          <cell r="K3278" t="str">
            <v>640</v>
          </cell>
        </row>
        <row r="3279">
          <cell r="A3279" t="str">
            <v>január</v>
          </cell>
          <cell r="I3279">
            <v>250000.79</v>
          </cell>
          <cell r="K3279" t="str">
            <v>640</v>
          </cell>
        </row>
        <row r="3280">
          <cell r="A3280" t="str">
            <v>január</v>
          </cell>
          <cell r="I3280">
            <v>113.35</v>
          </cell>
          <cell r="K3280" t="str">
            <v>640</v>
          </cell>
        </row>
        <row r="3281">
          <cell r="A3281" t="str">
            <v>január</v>
          </cell>
          <cell r="I3281">
            <v>7200</v>
          </cell>
          <cell r="K3281" t="str">
            <v>710</v>
          </cell>
        </row>
        <row r="3282">
          <cell r="A3282" t="str">
            <v>január</v>
          </cell>
          <cell r="I3282">
            <v>0</v>
          </cell>
          <cell r="K3282" t="str">
            <v>710</v>
          </cell>
        </row>
        <row r="3283">
          <cell r="A3283" t="str">
            <v>január</v>
          </cell>
          <cell r="I3283">
            <v>800</v>
          </cell>
          <cell r="K3283" t="str">
            <v>710</v>
          </cell>
        </row>
        <row r="3284">
          <cell r="A3284" t="str">
            <v>január</v>
          </cell>
          <cell r="I3284">
            <v>0</v>
          </cell>
          <cell r="K3284" t="str">
            <v>710</v>
          </cell>
        </row>
        <row r="3285">
          <cell r="A3285" t="str">
            <v>január</v>
          </cell>
          <cell r="I3285">
            <v>0</v>
          </cell>
          <cell r="K3285" t="str">
            <v>710</v>
          </cell>
        </row>
        <row r="3286">
          <cell r="A3286" t="str">
            <v>január</v>
          </cell>
          <cell r="I3286">
            <v>0</v>
          </cell>
          <cell r="K3286" t="str">
            <v>610</v>
          </cell>
        </row>
        <row r="3287">
          <cell r="A3287" t="str">
            <v>január</v>
          </cell>
          <cell r="I3287">
            <v>0</v>
          </cell>
          <cell r="K3287" t="str">
            <v>610</v>
          </cell>
        </row>
        <row r="3288">
          <cell r="A3288" t="str">
            <v>január</v>
          </cell>
          <cell r="I3288">
            <v>13274.85</v>
          </cell>
          <cell r="K3288" t="str">
            <v>610</v>
          </cell>
        </row>
        <row r="3289">
          <cell r="A3289" t="str">
            <v>január</v>
          </cell>
          <cell r="I3289">
            <v>1298.77</v>
          </cell>
          <cell r="K3289" t="str">
            <v>610</v>
          </cell>
        </row>
        <row r="3290">
          <cell r="A3290" t="str">
            <v>január</v>
          </cell>
          <cell r="I3290">
            <v>0</v>
          </cell>
          <cell r="K3290" t="str">
            <v>610</v>
          </cell>
        </row>
        <row r="3291">
          <cell r="A3291" t="str">
            <v>január</v>
          </cell>
          <cell r="I3291">
            <v>1647.44</v>
          </cell>
          <cell r="K3291" t="str">
            <v>620</v>
          </cell>
        </row>
        <row r="3292">
          <cell r="A3292" t="str">
            <v>január</v>
          </cell>
          <cell r="I3292">
            <v>89.87</v>
          </cell>
          <cell r="K3292" t="str">
            <v>620</v>
          </cell>
        </row>
        <row r="3293">
          <cell r="A3293" t="str">
            <v>január</v>
          </cell>
          <cell r="I3293">
            <v>239.28</v>
          </cell>
          <cell r="K3293" t="str">
            <v>620</v>
          </cell>
        </row>
        <row r="3294">
          <cell r="A3294" t="str">
            <v>január</v>
          </cell>
          <cell r="I3294">
            <v>2456.08</v>
          </cell>
          <cell r="K3294" t="str">
            <v>620</v>
          </cell>
        </row>
        <row r="3295">
          <cell r="A3295" t="str">
            <v>január</v>
          </cell>
          <cell r="I3295">
            <v>136.68</v>
          </cell>
          <cell r="K3295" t="str">
            <v>620</v>
          </cell>
        </row>
        <row r="3296">
          <cell r="A3296" t="str">
            <v>január</v>
          </cell>
          <cell r="I3296">
            <v>509.84</v>
          </cell>
          <cell r="K3296" t="str">
            <v>620</v>
          </cell>
        </row>
        <row r="3297">
          <cell r="A3297" t="str">
            <v>január</v>
          </cell>
          <cell r="I3297">
            <v>169.92</v>
          </cell>
          <cell r="K3297" t="str">
            <v>620</v>
          </cell>
        </row>
        <row r="3298">
          <cell r="A3298" t="str">
            <v>január</v>
          </cell>
          <cell r="I3298">
            <v>42.64</v>
          </cell>
          <cell r="K3298" t="str">
            <v>620</v>
          </cell>
        </row>
        <row r="3299">
          <cell r="A3299" t="str">
            <v>január</v>
          </cell>
          <cell r="I3299">
            <v>812.04</v>
          </cell>
          <cell r="K3299" t="str">
            <v>620</v>
          </cell>
        </row>
        <row r="3300">
          <cell r="A3300" t="str">
            <v>január</v>
          </cell>
          <cell r="I3300">
            <v>42.3</v>
          </cell>
          <cell r="K3300" t="str">
            <v>620</v>
          </cell>
        </row>
        <row r="3301">
          <cell r="A3301" t="str">
            <v>január</v>
          </cell>
          <cell r="I3301">
            <v>125.69</v>
          </cell>
          <cell r="K3301" t="str">
            <v>630</v>
          </cell>
        </row>
        <row r="3302">
          <cell r="A3302" t="str">
            <v>január</v>
          </cell>
          <cell r="I3302">
            <v>2231.59</v>
          </cell>
          <cell r="K3302" t="str">
            <v>630</v>
          </cell>
        </row>
        <row r="3303">
          <cell r="A3303" t="str">
            <v>január</v>
          </cell>
          <cell r="I3303">
            <v>3.06</v>
          </cell>
          <cell r="K3303" t="str">
            <v>630</v>
          </cell>
        </row>
        <row r="3304">
          <cell r="A3304" t="str">
            <v>január</v>
          </cell>
          <cell r="I3304">
            <v>0</v>
          </cell>
          <cell r="K3304" t="str">
            <v>630</v>
          </cell>
        </row>
        <row r="3305">
          <cell r="A3305" t="str">
            <v>január</v>
          </cell>
          <cell r="I3305">
            <v>0</v>
          </cell>
          <cell r="K3305" t="str">
            <v>630</v>
          </cell>
        </row>
        <row r="3306">
          <cell r="A3306" t="str">
            <v>január</v>
          </cell>
          <cell r="I3306">
            <v>195.53</v>
          </cell>
          <cell r="K3306" t="str">
            <v>630</v>
          </cell>
        </row>
        <row r="3307">
          <cell r="A3307" t="str">
            <v>január</v>
          </cell>
          <cell r="I3307">
            <v>280</v>
          </cell>
          <cell r="K3307" t="str">
            <v>630</v>
          </cell>
        </row>
        <row r="3308">
          <cell r="A3308" t="str">
            <v>január</v>
          </cell>
          <cell r="I3308">
            <v>0</v>
          </cell>
          <cell r="K3308" t="str">
            <v>630</v>
          </cell>
        </row>
        <row r="3309">
          <cell r="A3309" t="str">
            <v>január</v>
          </cell>
          <cell r="I3309">
            <v>56160.05</v>
          </cell>
          <cell r="K3309" t="str">
            <v>630</v>
          </cell>
        </row>
        <row r="3310">
          <cell r="A3310" t="str">
            <v>január</v>
          </cell>
          <cell r="I3310">
            <v>2.8</v>
          </cell>
          <cell r="K3310" t="str">
            <v>630</v>
          </cell>
        </row>
        <row r="3311">
          <cell r="A3311" t="str">
            <v>január</v>
          </cell>
          <cell r="I3311">
            <v>126.69</v>
          </cell>
          <cell r="K3311" t="str">
            <v>630</v>
          </cell>
        </row>
        <row r="3312">
          <cell r="A3312" t="str">
            <v>január</v>
          </cell>
          <cell r="I3312">
            <v>2514.8000000000002</v>
          </cell>
          <cell r="K3312" t="str">
            <v>630</v>
          </cell>
        </row>
        <row r="3313">
          <cell r="A3313" t="str">
            <v>január</v>
          </cell>
          <cell r="I3313">
            <v>250</v>
          </cell>
          <cell r="K3313" t="str">
            <v>630</v>
          </cell>
        </row>
        <row r="3314">
          <cell r="A3314" t="str">
            <v>január</v>
          </cell>
          <cell r="I3314">
            <v>1360</v>
          </cell>
          <cell r="K3314" t="str">
            <v>630</v>
          </cell>
        </row>
        <row r="3315">
          <cell r="A3315" t="str">
            <v>január</v>
          </cell>
          <cell r="I3315">
            <v>0.87</v>
          </cell>
          <cell r="K3315" t="str">
            <v>630</v>
          </cell>
        </row>
        <row r="3316">
          <cell r="A3316" t="str">
            <v>január</v>
          </cell>
          <cell r="I3316">
            <v>332.75</v>
          </cell>
          <cell r="K3316" t="str">
            <v>640</v>
          </cell>
        </row>
        <row r="3317">
          <cell r="A3317" t="str">
            <v>január</v>
          </cell>
          <cell r="I3317">
            <v>26670.5</v>
          </cell>
          <cell r="K3317" t="str">
            <v>610</v>
          </cell>
        </row>
        <row r="3318">
          <cell r="A3318" t="str">
            <v>január</v>
          </cell>
          <cell r="I3318">
            <v>5908.28</v>
          </cell>
          <cell r="K3318" t="str">
            <v>610</v>
          </cell>
        </row>
        <row r="3319">
          <cell r="A3319" t="str">
            <v>január</v>
          </cell>
          <cell r="I3319">
            <v>323</v>
          </cell>
          <cell r="K3319" t="str">
            <v>610</v>
          </cell>
        </row>
        <row r="3320">
          <cell r="A3320" t="str">
            <v>január</v>
          </cell>
          <cell r="I3320">
            <v>1721.62</v>
          </cell>
          <cell r="K3320" t="str">
            <v>620</v>
          </cell>
        </row>
        <row r="3321">
          <cell r="A3321" t="str">
            <v>január</v>
          </cell>
          <cell r="I3321">
            <v>1587.17</v>
          </cell>
          <cell r="K3321" t="str">
            <v>620</v>
          </cell>
        </row>
        <row r="3322">
          <cell r="A3322" t="str">
            <v>január</v>
          </cell>
          <cell r="I3322">
            <v>465.28</v>
          </cell>
          <cell r="K3322" t="str">
            <v>620</v>
          </cell>
        </row>
        <row r="3323">
          <cell r="A3323" t="str">
            <v>január</v>
          </cell>
          <cell r="I3323">
            <v>4660.2</v>
          </cell>
          <cell r="K3323" t="str">
            <v>620</v>
          </cell>
        </row>
        <row r="3324">
          <cell r="A3324" t="str">
            <v>január</v>
          </cell>
          <cell r="I3324">
            <v>265.60000000000002</v>
          </cell>
          <cell r="K3324" t="str">
            <v>620</v>
          </cell>
        </row>
        <row r="3325">
          <cell r="A3325" t="str">
            <v>január</v>
          </cell>
          <cell r="I3325">
            <v>985.67</v>
          </cell>
          <cell r="K3325" t="str">
            <v>620</v>
          </cell>
        </row>
        <row r="3326">
          <cell r="A3326" t="str">
            <v>január</v>
          </cell>
          <cell r="I3326">
            <v>328.09</v>
          </cell>
          <cell r="K3326" t="str">
            <v>620</v>
          </cell>
        </row>
        <row r="3327">
          <cell r="A3327" t="str">
            <v>január</v>
          </cell>
          <cell r="I3327">
            <v>82.37</v>
          </cell>
          <cell r="K3327" t="str">
            <v>620</v>
          </cell>
        </row>
        <row r="3328">
          <cell r="A3328" t="str">
            <v>január</v>
          </cell>
          <cell r="I3328">
            <v>1580.56</v>
          </cell>
          <cell r="K3328" t="str">
            <v>620</v>
          </cell>
        </row>
        <row r="3329">
          <cell r="A3329" t="str">
            <v>január</v>
          </cell>
          <cell r="I3329">
            <v>194.82</v>
          </cell>
          <cell r="K3329" t="str">
            <v>620</v>
          </cell>
        </row>
        <row r="3330">
          <cell r="A3330" t="str">
            <v>január</v>
          </cell>
          <cell r="I3330">
            <v>45.48</v>
          </cell>
          <cell r="K3330" t="str">
            <v>630</v>
          </cell>
        </row>
        <row r="3331">
          <cell r="A3331" t="str">
            <v>január</v>
          </cell>
          <cell r="I3331">
            <v>196.69</v>
          </cell>
          <cell r="K3331" t="str">
            <v>630</v>
          </cell>
        </row>
        <row r="3332">
          <cell r="A3332" t="str">
            <v>január</v>
          </cell>
          <cell r="I3332">
            <v>0</v>
          </cell>
          <cell r="K3332" t="str">
            <v>630</v>
          </cell>
        </row>
        <row r="3333">
          <cell r="A3333" t="str">
            <v>január</v>
          </cell>
          <cell r="I3333">
            <v>714</v>
          </cell>
          <cell r="K3333" t="str">
            <v>630</v>
          </cell>
        </row>
        <row r="3334">
          <cell r="A3334" t="str">
            <v>január</v>
          </cell>
          <cell r="I3334">
            <v>0</v>
          </cell>
          <cell r="K3334" t="str">
            <v>630</v>
          </cell>
        </row>
        <row r="3335">
          <cell r="A3335" t="str">
            <v>január</v>
          </cell>
          <cell r="I3335">
            <v>148.88999999999999</v>
          </cell>
          <cell r="K3335" t="str">
            <v>640</v>
          </cell>
        </row>
        <row r="3336">
          <cell r="A3336" t="str">
            <v>január</v>
          </cell>
          <cell r="I3336">
            <v>3137.39</v>
          </cell>
          <cell r="K3336" t="str">
            <v>610</v>
          </cell>
        </row>
        <row r="3337">
          <cell r="A3337" t="str">
            <v>január</v>
          </cell>
          <cell r="I3337">
            <v>695.06</v>
          </cell>
          <cell r="K3337" t="str">
            <v>610</v>
          </cell>
        </row>
        <row r="3338">
          <cell r="A3338" t="str">
            <v>január</v>
          </cell>
          <cell r="I3338">
            <v>38</v>
          </cell>
          <cell r="K3338" t="str">
            <v>610</v>
          </cell>
        </row>
        <row r="3339">
          <cell r="A3339" t="str">
            <v>január</v>
          </cell>
          <cell r="I3339">
            <v>202.23</v>
          </cell>
          <cell r="K3339" t="str">
            <v>620</v>
          </cell>
        </row>
        <row r="3340">
          <cell r="A3340" t="str">
            <v>január</v>
          </cell>
          <cell r="I3340">
            <v>186.45</v>
          </cell>
          <cell r="K3340" t="str">
            <v>620</v>
          </cell>
        </row>
        <row r="3341">
          <cell r="A3341" t="str">
            <v>január</v>
          </cell>
          <cell r="I3341">
            <v>54.12</v>
          </cell>
          <cell r="K3341" t="str">
            <v>620</v>
          </cell>
        </row>
        <row r="3342">
          <cell r="A3342" t="str">
            <v>január</v>
          </cell>
          <cell r="I3342">
            <v>547.65</v>
          </cell>
          <cell r="K3342" t="str">
            <v>620</v>
          </cell>
        </row>
        <row r="3343">
          <cell r="A3343" t="str">
            <v>január</v>
          </cell>
          <cell r="I3343">
            <v>30.7</v>
          </cell>
          <cell r="K3343" t="str">
            <v>620</v>
          </cell>
        </row>
        <row r="3344">
          <cell r="A3344" t="str">
            <v>január</v>
          </cell>
          <cell r="I3344">
            <v>115.41</v>
          </cell>
          <cell r="K3344" t="str">
            <v>620</v>
          </cell>
        </row>
        <row r="3345">
          <cell r="A3345" t="str">
            <v>január</v>
          </cell>
          <cell r="I3345">
            <v>38.04</v>
          </cell>
          <cell r="K3345" t="str">
            <v>620</v>
          </cell>
        </row>
        <row r="3346">
          <cell r="A3346" t="str">
            <v>január</v>
          </cell>
          <cell r="I3346">
            <v>9.17</v>
          </cell>
          <cell r="K3346" t="str">
            <v>620</v>
          </cell>
        </row>
        <row r="3347">
          <cell r="A3347" t="str">
            <v>január</v>
          </cell>
          <cell r="I3347">
            <v>185.36</v>
          </cell>
          <cell r="K3347" t="str">
            <v>620</v>
          </cell>
        </row>
        <row r="3348">
          <cell r="A3348" t="str">
            <v>január</v>
          </cell>
          <cell r="I3348">
            <v>22.96</v>
          </cell>
          <cell r="K3348" t="str">
            <v>620</v>
          </cell>
        </row>
        <row r="3349">
          <cell r="A3349" t="str">
            <v>január</v>
          </cell>
          <cell r="I3349">
            <v>5.35</v>
          </cell>
          <cell r="K3349" t="str">
            <v>630</v>
          </cell>
        </row>
        <row r="3350">
          <cell r="A3350" t="str">
            <v>január</v>
          </cell>
          <cell r="I3350">
            <v>23.14</v>
          </cell>
          <cell r="K3350" t="str">
            <v>630</v>
          </cell>
        </row>
        <row r="3351">
          <cell r="A3351" t="str">
            <v>január</v>
          </cell>
          <cell r="I3351">
            <v>0</v>
          </cell>
          <cell r="K3351" t="str">
            <v>630</v>
          </cell>
        </row>
        <row r="3352">
          <cell r="A3352" t="str">
            <v>január</v>
          </cell>
          <cell r="I3352">
            <v>84</v>
          </cell>
          <cell r="K3352" t="str">
            <v>630</v>
          </cell>
        </row>
        <row r="3353">
          <cell r="A3353" t="str">
            <v>január</v>
          </cell>
          <cell r="I3353">
            <v>0</v>
          </cell>
          <cell r="K3353" t="str">
            <v>630</v>
          </cell>
        </row>
        <row r="3354">
          <cell r="A3354" t="str">
            <v>január</v>
          </cell>
          <cell r="I3354">
            <v>17.5</v>
          </cell>
          <cell r="K3354" t="str">
            <v>640</v>
          </cell>
        </row>
        <row r="3355">
          <cell r="A3355" t="str">
            <v>január</v>
          </cell>
          <cell r="I3355">
            <v>13492.17</v>
          </cell>
          <cell r="K3355" t="str">
            <v>610</v>
          </cell>
        </row>
        <row r="3356">
          <cell r="A3356" t="str">
            <v>január</v>
          </cell>
          <cell r="I3356">
            <v>5037.34</v>
          </cell>
          <cell r="K3356" t="str">
            <v>610</v>
          </cell>
        </row>
        <row r="3357">
          <cell r="A3357" t="str">
            <v>január</v>
          </cell>
          <cell r="I3357">
            <v>63</v>
          </cell>
          <cell r="K3357" t="str">
            <v>610</v>
          </cell>
        </row>
        <row r="3358">
          <cell r="A3358" t="str">
            <v>január</v>
          </cell>
          <cell r="I3358">
            <v>6.49</v>
          </cell>
          <cell r="K3358" t="str">
            <v>610</v>
          </cell>
        </row>
        <row r="3359">
          <cell r="A3359" t="str">
            <v>január</v>
          </cell>
          <cell r="I3359">
            <v>3344.94</v>
          </cell>
          <cell r="K3359" t="str">
            <v>610</v>
          </cell>
        </row>
        <row r="3360">
          <cell r="A3360" t="str">
            <v>január</v>
          </cell>
          <cell r="I3360">
            <v>1449.64</v>
          </cell>
          <cell r="K3360" t="str">
            <v>620</v>
          </cell>
        </row>
        <row r="3361">
          <cell r="A3361" t="str">
            <v>január</v>
          </cell>
          <cell r="I3361">
            <v>859.42</v>
          </cell>
          <cell r="K3361" t="str">
            <v>620</v>
          </cell>
        </row>
        <row r="3362">
          <cell r="A3362" t="str">
            <v>január</v>
          </cell>
          <cell r="I3362">
            <v>323.64</v>
          </cell>
          <cell r="K3362" t="str">
            <v>620</v>
          </cell>
        </row>
        <row r="3363">
          <cell r="A3363" t="str">
            <v>január</v>
          </cell>
          <cell r="I3363">
            <v>3273.96</v>
          </cell>
          <cell r="K3363" t="str">
            <v>620</v>
          </cell>
        </row>
        <row r="3364">
          <cell r="A3364" t="str">
            <v>január</v>
          </cell>
          <cell r="I3364">
            <v>189.52</v>
          </cell>
          <cell r="K3364" t="str">
            <v>620</v>
          </cell>
        </row>
        <row r="3365">
          <cell r="A3365" t="str">
            <v>január</v>
          </cell>
          <cell r="I3365">
            <v>593.12</v>
          </cell>
          <cell r="K3365" t="str">
            <v>620</v>
          </cell>
        </row>
        <row r="3366">
          <cell r="A3366" t="str">
            <v>január</v>
          </cell>
          <cell r="I3366">
            <v>191.73</v>
          </cell>
          <cell r="K3366" t="str">
            <v>620</v>
          </cell>
        </row>
        <row r="3367">
          <cell r="A3367" t="str">
            <v>január</v>
          </cell>
          <cell r="I3367">
            <v>59.13</v>
          </cell>
          <cell r="K3367" t="str">
            <v>620</v>
          </cell>
        </row>
        <row r="3368">
          <cell r="A3368" t="str">
            <v>január</v>
          </cell>
          <cell r="I3368">
            <v>1110.68</v>
          </cell>
          <cell r="K3368" t="str">
            <v>620</v>
          </cell>
        </row>
        <row r="3369">
          <cell r="A3369" t="str">
            <v>január</v>
          </cell>
          <cell r="I3369">
            <v>227.07</v>
          </cell>
          <cell r="K3369" t="str">
            <v>620</v>
          </cell>
        </row>
        <row r="3370">
          <cell r="A3370" t="str">
            <v>január</v>
          </cell>
          <cell r="I3370">
            <v>67.8</v>
          </cell>
          <cell r="K3370" t="str">
            <v>630</v>
          </cell>
        </row>
        <row r="3371">
          <cell r="A3371" t="str">
            <v>január</v>
          </cell>
          <cell r="I3371">
            <v>14346.58</v>
          </cell>
          <cell r="K3371" t="str">
            <v>630</v>
          </cell>
        </row>
        <row r="3372">
          <cell r="A3372" t="str">
            <v>január</v>
          </cell>
          <cell r="I3372">
            <v>4561.18</v>
          </cell>
          <cell r="K3372" t="str">
            <v>630</v>
          </cell>
        </row>
        <row r="3373">
          <cell r="A3373" t="str">
            <v>január</v>
          </cell>
          <cell r="I3373">
            <v>62.99</v>
          </cell>
          <cell r="K3373" t="str">
            <v>630</v>
          </cell>
        </row>
        <row r="3374">
          <cell r="A3374" t="str">
            <v>január</v>
          </cell>
          <cell r="I3374">
            <v>63.02</v>
          </cell>
          <cell r="K3374" t="str">
            <v>630</v>
          </cell>
        </row>
        <row r="3375">
          <cell r="A3375" t="str">
            <v>január</v>
          </cell>
          <cell r="I3375">
            <v>773.2</v>
          </cell>
          <cell r="K3375" t="str">
            <v>630</v>
          </cell>
        </row>
        <row r="3376">
          <cell r="A3376" t="str">
            <v>január</v>
          </cell>
          <cell r="I3376">
            <v>20.010000000000002</v>
          </cell>
          <cell r="K3376" t="str">
            <v>630</v>
          </cell>
        </row>
        <row r="3377">
          <cell r="A3377" t="str">
            <v>január</v>
          </cell>
          <cell r="I3377">
            <v>1172.4100000000001</v>
          </cell>
          <cell r="K3377" t="str">
            <v>630</v>
          </cell>
        </row>
        <row r="3378">
          <cell r="A3378" t="str">
            <v>január</v>
          </cell>
          <cell r="I3378">
            <v>19226.5</v>
          </cell>
          <cell r="K3378" t="str">
            <v>630</v>
          </cell>
        </row>
        <row r="3379">
          <cell r="A3379" t="str">
            <v>január</v>
          </cell>
          <cell r="I3379">
            <v>49.28</v>
          </cell>
          <cell r="K3379" t="str">
            <v>630</v>
          </cell>
        </row>
        <row r="3380">
          <cell r="A3380" t="str">
            <v>január</v>
          </cell>
          <cell r="I3380">
            <v>227.98</v>
          </cell>
          <cell r="K3380" t="str">
            <v>630</v>
          </cell>
        </row>
        <row r="3381">
          <cell r="A3381" t="str">
            <v>január</v>
          </cell>
          <cell r="I3381">
            <v>161.41999999999999</v>
          </cell>
          <cell r="K3381" t="str">
            <v>630</v>
          </cell>
        </row>
        <row r="3382">
          <cell r="A3382" t="str">
            <v>január</v>
          </cell>
          <cell r="I3382">
            <v>44.8</v>
          </cell>
          <cell r="K3382" t="str">
            <v>630</v>
          </cell>
        </row>
        <row r="3383">
          <cell r="A3383" t="str">
            <v>január</v>
          </cell>
          <cell r="I3383">
            <v>4.8</v>
          </cell>
          <cell r="K3383" t="str">
            <v>630</v>
          </cell>
        </row>
        <row r="3384">
          <cell r="A3384" t="str">
            <v>január</v>
          </cell>
          <cell r="I3384">
            <v>518.66999999999996</v>
          </cell>
          <cell r="K3384" t="str">
            <v>630</v>
          </cell>
        </row>
        <row r="3385">
          <cell r="A3385" t="str">
            <v>január</v>
          </cell>
          <cell r="I3385">
            <v>962.89</v>
          </cell>
          <cell r="K3385" t="str">
            <v>630</v>
          </cell>
        </row>
        <row r="3386">
          <cell r="A3386" t="str">
            <v>január</v>
          </cell>
          <cell r="I3386">
            <v>20</v>
          </cell>
          <cell r="K3386" t="str">
            <v>630</v>
          </cell>
        </row>
        <row r="3387">
          <cell r="A3387" t="str">
            <v>január</v>
          </cell>
          <cell r="I3387">
            <v>28.18</v>
          </cell>
          <cell r="K3387" t="str">
            <v>630</v>
          </cell>
        </row>
        <row r="3388">
          <cell r="A3388" t="str">
            <v>január</v>
          </cell>
          <cell r="I3388">
            <v>179.92</v>
          </cell>
          <cell r="K3388" t="str">
            <v>630</v>
          </cell>
        </row>
        <row r="3389">
          <cell r="A3389" t="str">
            <v>január</v>
          </cell>
          <cell r="I3389">
            <v>938.76</v>
          </cell>
          <cell r="K3389" t="str">
            <v>630</v>
          </cell>
        </row>
        <row r="3390">
          <cell r="A3390" t="str">
            <v>január</v>
          </cell>
          <cell r="I3390">
            <v>1757.76</v>
          </cell>
          <cell r="K3390" t="str">
            <v>630</v>
          </cell>
        </row>
        <row r="3391">
          <cell r="A3391" t="str">
            <v>január</v>
          </cell>
          <cell r="I3391">
            <v>4800</v>
          </cell>
          <cell r="K3391" t="str">
            <v>630</v>
          </cell>
        </row>
        <row r="3392">
          <cell r="A3392" t="str">
            <v>január</v>
          </cell>
          <cell r="I3392">
            <v>-3307.56</v>
          </cell>
          <cell r="K3392" t="str">
            <v>630</v>
          </cell>
        </row>
        <row r="3393">
          <cell r="A3393" t="str">
            <v>január</v>
          </cell>
          <cell r="I3393">
            <v>1238.92</v>
          </cell>
          <cell r="K3393" t="str">
            <v>630</v>
          </cell>
        </row>
        <row r="3394">
          <cell r="A3394" t="str">
            <v>január</v>
          </cell>
          <cell r="I3394">
            <v>139.5</v>
          </cell>
          <cell r="K3394" t="str">
            <v>640</v>
          </cell>
        </row>
        <row r="3395">
          <cell r="A3395" t="str">
            <v>január</v>
          </cell>
          <cell r="I3395">
            <v>170</v>
          </cell>
          <cell r="K3395" t="str">
            <v>640</v>
          </cell>
        </row>
        <row r="3396">
          <cell r="A3396" t="str">
            <v>január</v>
          </cell>
          <cell r="I3396">
            <v>3219.96</v>
          </cell>
          <cell r="K3396" t="str">
            <v>710</v>
          </cell>
        </row>
        <row r="3397">
          <cell r="A3397" t="str">
            <v>január</v>
          </cell>
          <cell r="I3397">
            <v>3360</v>
          </cell>
          <cell r="K3397" t="str">
            <v>710</v>
          </cell>
        </row>
        <row r="3398">
          <cell r="A3398" t="str">
            <v>január</v>
          </cell>
          <cell r="I3398">
            <v>5940</v>
          </cell>
          <cell r="K3398" t="str">
            <v>710</v>
          </cell>
        </row>
        <row r="3399">
          <cell r="A3399" t="str">
            <v>január</v>
          </cell>
          <cell r="I3399">
            <v>213.09</v>
          </cell>
          <cell r="K3399" t="str">
            <v>630</v>
          </cell>
        </row>
        <row r="3400">
          <cell r="A3400" t="str">
            <v>január</v>
          </cell>
          <cell r="I3400">
            <v>164382.48000000001</v>
          </cell>
          <cell r="K3400" t="str">
            <v>610</v>
          </cell>
        </row>
        <row r="3401">
          <cell r="A3401" t="str">
            <v>január</v>
          </cell>
          <cell r="I3401">
            <v>90513.68</v>
          </cell>
          <cell r="K3401" t="str">
            <v>610</v>
          </cell>
        </row>
        <row r="3402">
          <cell r="A3402" t="str">
            <v>január</v>
          </cell>
          <cell r="I3402">
            <v>7530.89</v>
          </cell>
          <cell r="K3402" t="str">
            <v>610</v>
          </cell>
        </row>
        <row r="3403">
          <cell r="A3403" t="str">
            <v>január</v>
          </cell>
          <cell r="I3403">
            <v>0</v>
          </cell>
          <cell r="K3403" t="str">
            <v>610</v>
          </cell>
        </row>
        <row r="3404">
          <cell r="A3404" t="str">
            <v>január</v>
          </cell>
          <cell r="I3404">
            <v>322997.13</v>
          </cell>
          <cell r="K3404" t="str">
            <v>610</v>
          </cell>
        </row>
        <row r="3405">
          <cell r="A3405" t="str">
            <v>január</v>
          </cell>
          <cell r="I3405">
            <v>43278.3</v>
          </cell>
          <cell r="K3405" t="str">
            <v>620</v>
          </cell>
        </row>
        <row r="3406">
          <cell r="A3406" t="str">
            <v>január</v>
          </cell>
          <cell r="I3406">
            <v>15658.83</v>
          </cell>
          <cell r="K3406" t="str">
            <v>620</v>
          </cell>
        </row>
        <row r="3407">
          <cell r="A3407" t="str">
            <v>január</v>
          </cell>
          <cell r="I3407">
            <v>8294.59</v>
          </cell>
          <cell r="K3407" t="str">
            <v>620</v>
          </cell>
        </row>
        <row r="3408">
          <cell r="A3408" t="str">
            <v>január</v>
          </cell>
          <cell r="I3408">
            <v>83910.27</v>
          </cell>
          <cell r="K3408" t="str">
            <v>620</v>
          </cell>
        </row>
        <row r="3409">
          <cell r="A3409" t="str">
            <v>január</v>
          </cell>
          <cell r="I3409">
            <v>4831.51</v>
          </cell>
          <cell r="K3409" t="str">
            <v>620</v>
          </cell>
        </row>
        <row r="3410">
          <cell r="A3410" t="str">
            <v>január</v>
          </cell>
          <cell r="I3410">
            <v>15988.55</v>
          </cell>
          <cell r="K3410" t="str">
            <v>620</v>
          </cell>
        </row>
        <row r="3411">
          <cell r="A3411" t="str">
            <v>január</v>
          </cell>
          <cell r="I3411">
            <v>5261.13</v>
          </cell>
          <cell r="K3411" t="str">
            <v>620</v>
          </cell>
        </row>
        <row r="3412">
          <cell r="A3412" t="str">
            <v>január</v>
          </cell>
          <cell r="I3412">
            <v>1500.32</v>
          </cell>
          <cell r="K3412" t="str">
            <v>620</v>
          </cell>
        </row>
        <row r="3413">
          <cell r="A3413" t="str">
            <v>január</v>
          </cell>
          <cell r="I3413">
            <v>28470.49</v>
          </cell>
          <cell r="K3413" t="str">
            <v>620</v>
          </cell>
        </row>
        <row r="3414">
          <cell r="A3414" t="str">
            <v>január</v>
          </cell>
          <cell r="I3414">
            <v>2796.57</v>
          </cell>
          <cell r="K3414" t="str">
            <v>620</v>
          </cell>
        </row>
        <row r="3415">
          <cell r="A3415" t="str">
            <v>január</v>
          </cell>
          <cell r="I3415">
            <v>245.99</v>
          </cell>
          <cell r="K3415" t="str">
            <v>630</v>
          </cell>
        </row>
        <row r="3416">
          <cell r="A3416" t="str">
            <v>január</v>
          </cell>
          <cell r="I3416">
            <v>2587.84</v>
          </cell>
          <cell r="K3416" t="str">
            <v>630</v>
          </cell>
        </row>
        <row r="3417">
          <cell r="A3417" t="str">
            <v>január</v>
          </cell>
          <cell r="I3417">
            <v>7890.55</v>
          </cell>
          <cell r="K3417" t="str">
            <v>630</v>
          </cell>
        </row>
        <row r="3418">
          <cell r="A3418" t="str">
            <v>január</v>
          </cell>
          <cell r="I3418">
            <v>3080.65</v>
          </cell>
          <cell r="K3418" t="str">
            <v>630</v>
          </cell>
        </row>
        <row r="3419">
          <cell r="A3419" t="str">
            <v>január</v>
          </cell>
          <cell r="I3419">
            <v>874.87</v>
          </cell>
          <cell r="K3419" t="str">
            <v>630</v>
          </cell>
        </row>
        <row r="3420">
          <cell r="A3420" t="str">
            <v>január</v>
          </cell>
          <cell r="I3420">
            <v>21.35</v>
          </cell>
          <cell r="K3420" t="str">
            <v>630</v>
          </cell>
        </row>
        <row r="3421">
          <cell r="A3421" t="str">
            <v>január</v>
          </cell>
          <cell r="I3421">
            <v>1037.54</v>
          </cell>
          <cell r="K3421" t="str">
            <v>630</v>
          </cell>
        </row>
        <row r="3422">
          <cell r="A3422" t="str">
            <v>január</v>
          </cell>
          <cell r="I3422">
            <v>0</v>
          </cell>
          <cell r="K3422" t="str">
            <v>630</v>
          </cell>
        </row>
        <row r="3423">
          <cell r="A3423" t="str">
            <v>január</v>
          </cell>
          <cell r="I3423">
            <v>1252.1199999999999</v>
          </cell>
          <cell r="K3423" t="str">
            <v>630</v>
          </cell>
        </row>
        <row r="3424">
          <cell r="A3424" t="str">
            <v>január</v>
          </cell>
          <cell r="I3424">
            <v>6588.6</v>
          </cell>
          <cell r="K3424" t="str">
            <v>630</v>
          </cell>
        </row>
        <row r="3425">
          <cell r="A3425" t="str">
            <v>január</v>
          </cell>
          <cell r="I3425">
            <v>0</v>
          </cell>
          <cell r="K3425" t="str">
            <v>630</v>
          </cell>
        </row>
        <row r="3426">
          <cell r="A3426" t="str">
            <v>január</v>
          </cell>
          <cell r="I3426">
            <v>80984.06</v>
          </cell>
          <cell r="K3426" t="str">
            <v>630</v>
          </cell>
        </row>
        <row r="3427">
          <cell r="A3427" t="str">
            <v>január</v>
          </cell>
          <cell r="I3427">
            <v>0</v>
          </cell>
          <cell r="K3427" t="str">
            <v>630</v>
          </cell>
        </row>
        <row r="3428">
          <cell r="A3428" t="str">
            <v>január</v>
          </cell>
          <cell r="I3428">
            <v>6374.23</v>
          </cell>
          <cell r="K3428" t="str">
            <v>630</v>
          </cell>
        </row>
        <row r="3429">
          <cell r="A3429" t="str">
            <v>január</v>
          </cell>
          <cell r="I3429">
            <v>20.52</v>
          </cell>
          <cell r="K3429" t="str">
            <v>630</v>
          </cell>
        </row>
        <row r="3430">
          <cell r="A3430" t="str">
            <v>január</v>
          </cell>
          <cell r="I3430">
            <v>15233.19</v>
          </cell>
          <cell r="K3430" t="str">
            <v>630</v>
          </cell>
        </row>
        <row r="3431">
          <cell r="A3431" t="str">
            <v>január</v>
          </cell>
          <cell r="I3431">
            <v>12425.18</v>
          </cell>
          <cell r="K3431" t="str">
            <v>630</v>
          </cell>
        </row>
        <row r="3432">
          <cell r="A3432" t="str">
            <v>január</v>
          </cell>
          <cell r="I3432">
            <v>847.72</v>
          </cell>
          <cell r="K3432" t="str">
            <v>630</v>
          </cell>
        </row>
        <row r="3433">
          <cell r="A3433" t="str">
            <v>január</v>
          </cell>
          <cell r="I3433">
            <v>0</v>
          </cell>
          <cell r="K3433" t="str">
            <v>630</v>
          </cell>
        </row>
        <row r="3434">
          <cell r="A3434" t="str">
            <v>január</v>
          </cell>
          <cell r="I3434">
            <v>383</v>
          </cell>
          <cell r="K3434" t="str">
            <v>630</v>
          </cell>
        </row>
        <row r="3435">
          <cell r="A3435" t="str">
            <v>január</v>
          </cell>
          <cell r="I3435">
            <v>48550.57</v>
          </cell>
          <cell r="K3435" t="str">
            <v>630</v>
          </cell>
        </row>
        <row r="3436">
          <cell r="A3436" t="str">
            <v>január</v>
          </cell>
          <cell r="I3436">
            <v>16.28</v>
          </cell>
          <cell r="K3436" t="str">
            <v>630</v>
          </cell>
        </row>
        <row r="3437">
          <cell r="A3437" t="str">
            <v>január</v>
          </cell>
          <cell r="I3437">
            <v>7771.82</v>
          </cell>
          <cell r="K3437" t="str">
            <v>630</v>
          </cell>
        </row>
        <row r="3438">
          <cell r="A3438" t="str">
            <v>január</v>
          </cell>
          <cell r="I3438">
            <v>1301.52</v>
          </cell>
          <cell r="K3438" t="str">
            <v>630</v>
          </cell>
        </row>
        <row r="3439">
          <cell r="A3439" t="str">
            <v>január</v>
          </cell>
          <cell r="I3439">
            <v>678.74</v>
          </cell>
          <cell r="K3439" t="str">
            <v>630</v>
          </cell>
        </row>
        <row r="3440">
          <cell r="A3440" t="str">
            <v>január</v>
          </cell>
          <cell r="I3440">
            <v>7227.06</v>
          </cell>
          <cell r="K3440" t="str">
            <v>630</v>
          </cell>
        </row>
        <row r="3441">
          <cell r="A3441" t="str">
            <v>január</v>
          </cell>
          <cell r="I3441">
            <v>900.8</v>
          </cell>
          <cell r="K3441" t="str">
            <v>630</v>
          </cell>
        </row>
        <row r="3442">
          <cell r="A3442" t="str">
            <v>január</v>
          </cell>
          <cell r="I3442">
            <v>10428.459999999999</v>
          </cell>
          <cell r="K3442" t="str">
            <v>630</v>
          </cell>
        </row>
        <row r="3443">
          <cell r="A3443" t="str">
            <v>január</v>
          </cell>
          <cell r="I3443">
            <v>5493.46</v>
          </cell>
          <cell r="K3443" t="str">
            <v>630</v>
          </cell>
        </row>
        <row r="3444">
          <cell r="A3444" t="str">
            <v>január</v>
          </cell>
          <cell r="I3444">
            <v>183.01</v>
          </cell>
          <cell r="K3444" t="str">
            <v>630</v>
          </cell>
        </row>
        <row r="3445">
          <cell r="A3445" t="str">
            <v>január</v>
          </cell>
          <cell r="I3445">
            <v>1353.32</v>
          </cell>
          <cell r="K3445" t="str">
            <v>630</v>
          </cell>
        </row>
        <row r="3446">
          <cell r="A3446" t="str">
            <v>január</v>
          </cell>
          <cell r="I3446">
            <v>414.89</v>
          </cell>
          <cell r="K3446" t="str">
            <v>630</v>
          </cell>
        </row>
        <row r="3447">
          <cell r="A3447" t="str">
            <v>január</v>
          </cell>
          <cell r="I3447">
            <v>3817.36</v>
          </cell>
          <cell r="K3447" t="str">
            <v>630</v>
          </cell>
        </row>
        <row r="3448">
          <cell r="A3448" t="str">
            <v>január</v>
          </cell>
          <cell r="I3448">
            <v>6663.33</v>
          </cell>
          <cell r="K3448" t="str">
            <v>630</v>
          </cell>
        </row>
        <row r="3449">
          <cell r="A3449" t="str">
            <v>január</v>
          </cell>
          <cell r="I3449">
            <v>7740</v>
          </cell>
          <cell r="K3449" t="str">
            <v>630</v>
          </cell>
        </row>
        <row r="3450">
          <cell r="A3450" t="str">
            <v>január</v>
          </cell>
          <cell r="I3450">
            <v>12150.31</v>
          </cell>
          <cell r="K3450" t="str">
            <v>630</v>
          </cell>
        </row>
        <row r="3451">
          <cell r="A3451" t="str">
            <v>január</v>
          </cell>
          <cell r="I3451">
            <v>1257.54</v>
          </cell>
          <cell r="K3451" t="str">
            <v>630</v>
          </cell>
        </row>
        <row r="3452">
          <cell r="A3452" t="str">
            <v>január</v>
          </cell>
          <cell r="I3452">
            <v>15913.64</v>
          </cell>
          <cell r="K3452" t="str">
            <v>630</v>
          </cell>
        </row>
        <row r="3453">
          <cell r="A3453" t="str">
            <v>január</v>
          </cell>
          <cell r="I3453">
            <v>9995.5400000000009</v>
          </cell>
          <cell r="K3453" t="str">
            <v>630</v>
          </cell>
        </row>
        <row r="3454">
          <cell r="A3454" t="str">
            <v>január</v>
          </cell>
          <cell r="I3454">
            <v>-908.15</v>
          </cell>
          <cell r="K3454" t="str">
            <v>630</v>
          </cell>
        </row>
        <row r="3455">
          <cell r="A3455" t="str">
            <v>január</v>
          </cell>
          <cell r="I3455">
            <v>0</v>
          </cell>
          <cell r="K3455" t="str">
            <v>630</v>
          </cell>
        </row>
        <row r="3456">
          <cell r="A3456" t="str">
            <v>január</v>
          </cell>
          <cell r="I3456">
            <v>48.54</v>
          </cell>
          <cell r="K3456" t="str">
            <v>630</v>
          </cell>
        </row>
        <row r="3457">
          <cell r="A3457" t="str">
            <v>január</v>
          </cell>
          <cell r="I3457">
            <v>0</v>
          </cell>
          <cell r="K3457" t="str">
            <v>630</v>
          </cell>
        </row>
        <row r="3458">
          <cell r="A3458" t="str">
            <v>január</v>
          </cell>
          <cell r="I3458">
            <v>0</v>
          </cell>
          <cell r="K3458" t="str">
            <v>640</v>
          </cell>
        </row>
        <row r="3459">
          <cell r="A3459" t="str">
            <v>január</v>
          </cell>
          <cell r="I3459">
            <v>1442.01</v>
          </cell>
          <cell r="K3459" t="str">
            <v>640</v>
          </cell>
        </row>
        <row r="3460">
          <cell r="A3460" t="str">
            <v>január</v>
          </cell>
          <cell r="I3460">
            <v>1640</v>
          </cell>
          <cell r="K3460" t="str">
            <v>640</v>
          </cell>
        </row>
        <row r="3461">
          <cell r="A3461" t="str">
            <v>január</v>
          </cell>
          <cell r="I3461">
            <v>71436.399999999994</v>
          </cell>
          <cell r="K3461" t="str">
            <v>640</v>
          </cell>
        </row>
        <row r="3462">
          <cell r="A3462" t="str">
            <v>január</v>
          </cell>
          <cell r="I3462">
            <v>0</v>
          </cell>
          <cell r="K3462" t="str">
            <v>640</v>
          </cell>
        </row>
        <row r="3463">
          <cell r="A3463" t="str">
            <v>január</v>
          </cell>
          <cell r="I3463">
            <v>22985.200000000001</v>
          </cell>
          <cell r="K3463" t="str">
            <v>710</v>
          </cell>
        </row>
        <row r="3464">
          <cell r="A3464" t="str">
            <v>január</v>
          </cell>
          <cell r="I3464">
            <v>23724</v>
          </cell>
          <cell r="K3464" t="str">
            <v>710</v>
          </cell>
        </row>
        <row r="3465">
          <cell r="A3465" t="str">
            <v>január</v>
          </cell>
          <cell r="I3465">
            <v>54812.36</v>
          </cell>
          <cell r="K3465" t="str">
            <v>710</v>
          </cell>
        </row>
        <row r="3466">
          <cell r="A3466" t="str">
            <v>január</v>
          </cell>
          <cell r="I3466">
            <v>1900</v>
          </cell>
          <cell r="K3466" t="str">
            <v>710</v>
          </cell>
        </row>
        <row r="3467">
          <cell r="A3467" t="str">
            <v>január</v>
          </cell>
          <cell r="I3467">
            <v>0</v>
          </cell>
          <cell r="K3467" t="str">
            <v>710</v>
          </cell>
        </row>
        <row r="3468">
          <cell r="A3468" t="str">
            <v>január</v>
          </cell>
          <cell r="I3468">
            <v>76.12</v>
          </cell>
          <cell r="K3468" t="str">
            <v>610</v>
          </cell>
        </row>
        <row r="3469">
          <cell r="A3469" t="str">
            <v>január</v>
          </cell>
          <cell r="I3469">
            <v>303.17</v>
          </cell>
          <cell r="K3469" t="str">
            <v>610</v>
          </cell>
        </row>
        <row r="3470">
          <cell r="A3470" t="str">
            <v>január</v>
          </cell>
          <cell r="I3470">
            <v>4610</v>
          </cell>
          <cell r="K3470" t="str">
            <v>610</v>
          </cell>
        </row>
        <row r="3471">
          <cell r="A3471" t="str">
            <v>január</v>
          </cell>
          <cell r="I3471">
            <v>336.31</v>
          </cell>
          <cell r="K3471" t="str">
            <v>620</v>
          </cell>
        </row>
        <row r="3472">
          <cell r="A3472" t="str">
            <v>január</v>
          </cell>
          <cell r="I3472">
            <v>291</v>
          </cell>
          <cell r="K3472" t="str">
            <v>620</v>
          </cell>
        </row>
        <row r="3473">
          <cell r="A3473" t="str">
            <v>január</v>
          </cell>
          <cell r="I3473">
            <v>69.849999999999994</v>
          </cell>
          <cell r="K3473" t="str">
            <v>620</v>
          </cell>
        </row>
        <row r="3474">
          <cell r="A3474" t="str">
            <v>január</v>
          </cell>
          <cell r="I3474">
            <v>877.28</v>
          </cell>
          <cell r="K3474" t="str">
            <v>620</v>
          </cell>
        </row>
        <row r="3475">
          <cell r="A3475" t="str">
            <v>január</v>
          </cell>
          <cell r="I3475">
            <v>50.12</v>
          </cell>
          <cell r="K3475" t="str">
            <v>620</v>
          </cell>
        </row>
        <row r="3476">
          <cell r="A3476" t="str">
            <v>január</v>
          </cell>
          <cell r="I3476">
            <v>187.99</v>
          </cell>
          <cell r="K3476" t="str">
            <v>620</v>
          </cell>
        </row>
        <row r="3477">
          <cell r="A3477" t="str">
            <v>január</v>
          </cell>
          <cell r="I3477">
            <v>49.89</v>
          </cell>
          <cell r="K3477" t="str">
            <v>620</v>
          </cell>
        </row>
        <row r="3478">
          <cell r="A3478" t="str">
            <v>január</v>
          </cell>
          <cell r="I3478">
            <v>15.68</v>
          </cell>
          <cell r="K3478" t="str">
            <v>620</v>
          </cell>
        </row>
        <row r="3479">
          <cell r="A3479" t="str">
            <v>január</v>
          </cell>
          <cell r="I3479">
            <v>297.64</v>
          </cell>
          <cell r="K3479" t="str">
            <v>620</v>
          </cell>
        </row>
        <row r="3480">
          <cell r="A3480" t="str">
            <v>január</v>
          </cell>
          <cell r="I3480">
            <v>0</v>
          </cell>
          <cell r="K3480" t="str">
            <v>630</v>
          </cell>
        </row>
        <row r="3481">
          <cell r="A3481" t="str">
            <v>január</v>
          </cell>
          <cell r="I3481">
            <v>0</v>
          </cell>
          <cell r="K3481" t="str">
            <v>630</v>
          </cell>
        </row>
        <row r="3482">
          <cell r="A3482" t="str">
            <v>január</v>
          </cell>
          <cell r="I3482">
            <v>31.5</v>
          </cell>
          <cell r="K3482" t="str">
            <v>630</v>
          </cell>
        </row>
        <row r="3483">
          <cell r="A3483" t="str">
            <v>január</v>
          </cell>
          <cell r="I3483">
            <v>0.01</v>
          </cell>
          <cell r="K3483" t="str">
            <v>630</v>
          </cell>
        </row>
        <row r="3484">
          <cell r="A3484" t="str">
            <v>január</v>
          </cell>
          <cell r="I3484">
            <v>1047.81</v>
          </cell>
          <cell r="K3484" t="str">
            <v>630</v>
          </cell>
        </row>
        <row r="3485">
          <cell r="A3485" t="str">
            <v>január</v>
          </cell>
          <cell r="I3485">
            <v>0</v>
          </cell>
          <cell r="K3485" t="str">
            <v>630</v>
          </cell>
        </row>
        <row r="3486">
          <cell r="A3486" t="str">
            <v>január</v>
          </cell>
          <cell r="I3486">
            <v>137.1</v>
          </cell>
          <cell r="K3486" t="str">
            <v>630</v>
          </cell>
        </row>
        <row r="3487">
          <cell r="A3487" t="str">
            <v>január</v>
          </cell>
          <cell r="I3487">
            <v>301.39999999999998</v>
          </cell>
          <cell r="K3487" t="str">
            <v>630</v>
          </cell>
        </row>
        <row r="3488">
          <cell r="A3488" t="str">
            <v>január</v>
          </cell>
          <cell r="I3488">
            <v>0</v>
          </cell>
          <cell r="K3488" t="str">
            <v>630</v>
          </cell>
        </row>
        <row r="3489">
          <cell r="A3489" t="str">
            <v>január</v>
          </cell>
          <cell r="I3489">
            <v>0.6</v>
          </cell>
          <cell r="K3489" t="str">
            <v>630</v>
          </cell>
        </row>
        <row r="3490">
          <cell r="A3490" t="str">
            <v>január</v>
          </cell>
          <cell r="I3490">
            <v>0</v>
          </cell>
          <cell r="K3490" t="str">
            <v>630</v>
          </cell>
        </row>
        <row r="3491">
          <cell r="A3491" t="str">
            <v>január</v>
          </cell>
          <cell r="I3491">
            <v>3686.77</v>
          </cell>
          <cell r="K3491" t="str">
            <v>630</v>
          </cell>
        </row>
        <row r="3492">
          <cell r="A3492" t="str">
            <v>január</v>
          </cell>
          <cell r="I3492">
            <v>1277</v>
          </cell>
          <cell r="K3492" t="str">
            <v>630</v>
          </cell>
        </row>
        <row r="3493">
          <cell r="A3493" t="str">
            <v>január</v>
          </cell>
          <cell r="I3493">
            <v>162.94999999999999</v>
          </cell>
          <cell r="K3493" t="str">
            <v>630</v>
          </cell>
        </row>
        <row r="3494">
          <cell r="A3494" t="str">
            <v>január</v>
          </cell>
          <cell r="I3494">
            <v>0.21</v>
          </cell>
          <cell r="K3494" t="str">
            <v>630</v>
          </cell>
        </row>
        <row r="3495">
          <cell r="A3495" t="str">
            <v>január</v>
          </cell>
          <cell r="I3495">
            <v>15</v>
          </cell>
          <cell r="K3495" t="str">
            <v>630</v>
          </cell>
        </row>
        <row r="3496">
          <cell r="A3496" t="str">
            <v>január</v>
          </cell>
          <cell r="I3496">
            <v>300</v>
          </cell>
          <cell r="K3496" t="str">
            <v>640</v>
          </cell>
        </row>
        <row r="3497">
          <cell r="A3497" t="str">
            <v>január</v>
          </cell>
          <cell r="I3497">
            <v>0</v>
          </cell>
          <cell r="K3497" t="str">
            <v>610</v>
          </cell>
        </row>
        <row r="3498">
          <cell r="A3498" t="str">
            <v>január</v>
          </cell>
          <cell r="I3498">
            <v>0</v>
          </cell>
          <cell r="K3498" t="str">
            <v>610</v>
          </cell>
        </row>
        <row r="3499">
          <cell r="A3499" t="str">
            <v>január</v>
          </cell>
          <cell r="I3499">
            <v>0</v>
          </cell>
          <cell r="K3499" t="str">
            <v>610</v>
          </cell>
        </row>
        <row r="3500">
          <cell r="A3500" t="str">
            <v>január</v>
          </cell>
          <cell r="I3500">
            <v>0</v>
          </cell>
          <cell r="K3500" t="str">
            <v>610</v>
          </cell>
        </row>
        <row r="3501">
          <cell r="A3501" t="str">
            <v>január</v>
          </cell>
          <cell r="I3501">
            <v>0</v>
          </cell>
          <cell r="K3501" t="str">
            <v>620</v>
          </cell>
        </row>
        <row r="3502">
          <cell r="A3502" t="str">
            <v>január</v>
          </cell>
          <cell r="I3502">
            <v>0</v>
          </cell>
          <cell r="K3502" t="str">
            <v>620</v>
          </cell>
        </row>
        <row r="3503">
          <cell r="A3503" t="str">
            <v>január</v>
          </cell>
          <cell r="I3503">
            <v>0</v>
          </cell>
          <cell r="K3503" t="str">
            <v>620</v>
          </cell>
        </row>
        <row r="3504">
          <cell r="A3504" t="str">
            <v>január</v>
          </cell>
          <cell r="I3504">
            <v>0</v>
          </cell>
          <cell r="K3504" t="str">
            <v>620</v>
          </cell>
        </row>
        <row r="3505">
          <cell r="A3505" t="str">
            <v>január</v>
          </cell>
          <cell r="I3505">
            <v>0</v>
          </cell>
          <cell r="K3505" t="str">
            <v>620</v>
          </cell>
        </row>
        <row r="3506">
          <cell r="A3506" t="str">
            <v>január</v>
          </cell>
          <cell r="I3506">
            <v>0</v>
          </cell>
          <cell r="K3506" t="str">
            <v>620</v>
          </cell>
        </row>
        <row r="3507">
          <cell r="A3507" t="str">
            <v>január</v>
          </cell>
          <cell r="I3507">
            <v>0</v>
          </cell>
          <cell r="K3507" t="str">
            <v>620</v>
          </cell>
        </row>
        <row r="3508">
          <cell r="A3508" t="str">
            <v>január</v>
          </cell>
          <cell r="I3508">
            <v>0</v>
          </cell>
          <cell r="K3508" t="str">
            <v>620</v>
          </cell>
        </row>
        <row r="3509">
          <cell r="A3509" t="str">
            <v>január</v>
          </cell>
          <cell r="I3509">
            <v>0</v>
          </cell>
          <cell r="K3509" t="str">
            <v>620</v>
          </cell>
        </row>
        <row r="3510">
          <cell r="A3510" t="str">
            <v>január</v>
          </cell>
          <cell r="I3510">
            <v>0</v>
          </cell>
          <cell r="K3510" t="str">
            <v>620</v>
          </cell>
        </row>
        <row r="3511">
          <cell r="A3511" t="str">
            <v>január</v>
          </cell>
          <cell r="I3511">
            <v>60</v>
          </cell>
          <cell r="K3511" t="str">
            <v>630</v>
          </cell>
        </row>
        <row r="3512">
          <cell r="A3512" t="str">
            <v>január</v>
          </cell>
          <cell r="I3512">
            <v>0</v>
          </cell>
          <cell r="K3512" t="str">
            <v>630</v>
          </cell>
        </row>
        <row r="3513">
          <cell r="A3513" t="str">
            <v>január</v>
          </cell>
          <cell r="I3513">
            <v>12005.05</v>
          </cell>
          <cell r="K3513" t="str">
            <v>630</v>
          </cell>
        </row>
        <row r="3514">
          <cell r="A3514" t="str">
            <v>január</v>
          </cell>
          <cell r="I3514">
            <v>0</v>
          </cell>
          <cell r="K3514" t="str">
            <v>630</v>
          </cell>
        </row>
        <row r="3515">
          <cell r="A3515" t="str">
            <v>január</v>
          </cell>
          <cell r="I3515">
            <v>15.2</v>
          </cell>
          <cell r="K3515" t="str">
            <v>630</v>
          </cell>
        </row>
        <row r="3516">
          <cell r="A3516" t="str">
            <v>január</v>
          </cell>
          <cell r="I3516">
            <v>0</v>
          </cell>
          <cell r="K3516" t="str">
            <v>630</v>
          </cell>
        </row>
        <row r="3517">
          <cell r="A3517" t="str">
            <v>január</v>
          </cell>
          <cell r="I3517">
            <v>0</v>
          </cell>
          <cell r="K3517" t="str">
            <v>630</v>
          </cell>
        </row>
        <row r="3518">
          <cell r="A3518" t="str">
            <v>január</v>
          </cell>
          <cell r="I3518">
            <v>0</v>
          </cell>
          <cell r="K3518" t="str">
            <v>630</v>
          </cell>
        </row>
        <row r="3519">
          <cell r="A3519" t="str">
            <v>január</v>
          </cell>
          <cell r="I3519">
            <v>85</v>
          </cell>
          <cell r="K3519" t="str">
            <v>630</v>
          </cell>
        </row>
        <row r="3520">
          <cell r="A3520" t="str">
            <v>január</v>
          </cell>
          <cell r="I3520">
            <v>39.44</v>
          </cell>
          <cell r="K3520" t="str">
            <v>630</v>
          </cell>
        </row>
        <row r="3521">
          <cell r="A3521" t="str">
            <v>január</v>
          </cell>
          <cell r="I3521">
            <v>0</v>
          </cell>
          <cell r="K3521" t="str">
            <v>630</v>
          </cell>
        </row>
        <row r="3522">
          <cell r="A3522" t="str">
            <v>január</v>
          </cell>
          <cell r="I3522">
            <v>36.1</v>
          </cell>
          <cell r="K3522" t="str">
            <v>630</v>
          </cell>
        </row>
        <row r="3523">
          <cell r="A3523" t="str">
            <v>január</v>
          </cell>
          <cell r="I3523">
            <v>0</v>
          </cell>
          <cell r="K3523" t="str">
            <v>630</v>
          </cell>
        </row>
        <row r="3524">
          <cell r="A3524" t="str">
            <v>január</v>
          </cell>
          <cell r="I3524">
            <v>0</v>
          </cell>
          <cell r="K3524" t="str">
            <v>630</v>
          </cell>
        </row>
        <row r="3525">
          <cell r="A3525" t="str">
            <v>január</v>
          </cell>
          <cell r="I3525">
            <v>273.29000000000002</v>
          </cell>
          <cell r="K3525" t="str">
            <v>630</v>
          </cell>
        </row>
        <row r="3526">
          <cell r="A3526" t="str">
            <v>január</v>
          </cell>
          <cell r="I3526">
            <v>28.99</v>
          </cell>
          <cell r="K3526" t="str">
            <v>630</v>
          </cell>
        </row>
        <row r="3527">
          <cell r="A3527" t="str">
            <v>január</v>
          </cell>
          <cell r="I3527">
            <v>71.37</v>
          </cell>
          <cell r="K3527" t="str">
            <v>630</v>
          </cell>
        </row>
        <row r="3528">
          <cell r="A3528" t="str">
            <v>január</v>
          </cell>
          <cell r="I3528">
            <v>222.18</v>
          </cell>
          <cell r="K3528" t="str">
            <v>630</v>
          </cell>
        </row>
        <row r="3529">
          <cell r="A3529" t="str">
            <v>január</v>
          </cell>
          <cell r="I3529">
            <v>0</v>
          </cell>
          <cell r="K3529" t="str">
            <v>630</v>
          </cell>
        </row>
        <row r="3530">
          <cell r="A3530" t="str">
            <v>január</v>
          </cell>
          <cell r="I3530">
            <v>0</v>
          </cell>
          <cell r="K3530" t="str">
            <v>630</v>
          </cell>
        </row>
        <row r="3531">
          <cell r="A3531" t="str">
            <v>január</v>
          </cell>
          <cell r="I3531">
            <v>0</v>
          </cell>
          <cell r="K3531" t="str">
            <v>630</v>
          </cell>
        </row>
        <row r="3532">
          <cell r="A3532" t="str">
            <v>január</v>
          </cell>
          <cell r="I3532">
            <v>0</v>
          </cell>
          <cell r="K3532" t="str">
            <v>630</v>
          </cell>
        </row>
        <row r="3533">
          <cell r="A3533" t="str">
            <v>január</v>
          </cell>
          <cell r="I3533">
            <v>15341.38</v>
          </cell>
          <cell r="K3533" t="str">
            <v>630</v>
          </cell>
        </row>
        <row r="3534">
          <cell r="A3534" t="str">
            <v>január</v>
          </cell>
          <cell r="I3534">
            <v>0</v>
          </cell>
          <cell r="K3534" t="str">
            <v>630</v>
          </cell>
        </row>
        <row r="3535">
          <cell r="A3535" t="str">
            <v>január</v>
          </cell>
          <cell r="I3535">
            <v>590</v>
          </cell>
          <cell r="K3535" t="str">
            <v>630</v>
          </cell>
        </row>
        <row r="3536">
          <cell r="A3536" t="str">
            <v>január</v>
          </cell>
          <cell r="I3536">
            <v>0</v>
          </cell>
          <cell r="K3536" t="str">
            <v>630</v>
          </cell>
        </row>
        <row r="3537">
          <cell r="A3537" t="str">
            <v>január</v>
          </cell>
          <cell r="I3537">
            <v>0</v>
          </cell>
          <cell r="K3537" t="str">
            <v>630</v>
          </cell>
        </row>
        <row r="3538">
          <cell r="A3538" t="str">
            <v>január</v>
          </cell>
          <cell r="I3538">
            <v>40.869999999999997</v>
          </cell>
          <cell r="K3538" t="str">
            <v>630</v>
          </cell>
        </row>
        <row r="3539">
          <cell r="A3539" t="str">
            <v>január</v>
          </cell>
          <cell r="I3539">
            <v>0</v>
          </cell>
          <cell r="K3539" t="str">
            <v>630</v>
          </cell>
        </row>
        <row r="3540">
          <cell r="A3540" t="str">
            <v>január</v>
          </cell>
          <cell r="I3540">
            <v>0</v>
          </cell>
          <cell r="K3540" t="str">
            <v>630</v>
          </cell>
        </row>
        <row r="3541">
          <cell r="A3541" t="str">
            <v>január</v>
          </cell>
          <cell r="I3541">
            <v>0</v>
          </cell>
          <cell r="K3541" t="str">
            <v>630</v>
          </cell>
        </row>
        <row r="3542">
          <cell r="A3542" t="str">
            <v>január</v>
          </cell>
          <cell r="I3542">
            <v>50.7</v>
          </cell>
          <cell r="K3542" t="str">
            <v>630</v>
          </cell>
        </row>
        <row r="3543">
          <cell r="A3543" t="str">
            <v>január</v>
          </cell>
          <cell r="I3543">
            <v>2243.3000000000002</v>
          </cell>
          <cell r="K3543" t="str">
            <v>630</v>
          </cell>
        </row>
        <row r="3544">
          <cell r="A3544" t="str">
            <v>január</v>
          </cell>
          <cell r="I3544">
            <v>2494.5</v>
          </cell>
          <cell r="K3544" t="str">
            <v>630</v>
          </cell>
        </row>
        <row r="3545">
          <cell r="A3545" t="str">
            <v>január</v>
          </cell>
          <cell r="I3545">
            <v>0</v>
          </cell>
          <cell r="K3545" t="str">
            <v>630</v>
          </cell>
        </row>
        <row r="3546">
          <cell r="A3546" t="str">
            <v>január</v>
          </cell>
          <cell r="I3546">
            <v>0</v>
          </cell>
          <cell r="K3546" t="str">
            <v>630</v>
          </cell>
        </row>
        <row r="3547">
          <cell r="A3547" t="str">
            <v>január</v>
          </cell>
          <cell r="I3547">
            <v>1200</v>
          </cell>
          <cell r="K3547" t="str">
            <v>630</v>
          </cell>
        </row>
        <row r="3548">
          <cell r="A3548" t="str">
            <v>január</v>
          </cell>
          <cell r="I3548">
            <v>0</v>
          </cell>
          <cell r="K3548" t="str">
            <v>640</v>
          </cell>
        </row>
        <row r="3549">
          <cell r="A3549" t="str">
            <v>január</v>
          </cell>
          <cell r="I3549">
            <v>0</v>
          </cell>
          <cell r="K3549" t="str">
            <v>640</v>
          </cell>
        </row>
        <row r="3550">
          <cell r="A3550" t="str">
            <v>január</v>
          </cell>
          <cell r="I3550">
            <v>0</v>
          </cell>
          <cell r="K3550" t="str">
            <v>640</v>
          </cell>
        </row>
        <row r="3551">
          <cell r="A3551" t="str">
            <v>január</v>
          </cell>
          <cell r="I3551">
            <v>0</v>
          </cell>
          <cell r="K3551" t="str">
            <v>640</v>
          </cell>
        </row>
        <row r="3552">
          <cell r="A3552" t="str">
            <v>január</v>
          </cell>
          <cell r="I3552">
            <v>63217.24</v>
          </cell>
          <cell r="K3552" t="str">
            <v>640</v>
          </cell>
        </row>
        <row r="3553">
          <cell r="A3553" t="str">
            <v>január</v>
          </cell>
          <cell r="I3553">
            <v>7.0000000000000007E-2</v>
          </cell>
          <cell r="K3553" t="str">
            <v>650</v>
          </cell>
        </row>
        <row r="3554">
          <cell r="A3554" t="str">
            <v>január</v>
          </cell>
          <cell r="I3554">
            <v>168.48</v>
          </cell>
          <cell r="K3554" t="str">
            <v>710</v>
          </cell>
        </row>
        <row r="3555">
          <cell r="A3555" t="str">
            <v>január</v>
          </cell>
          <cell r="I3555">
            <v>96933.69</v>
          </cell>
          <cell r="K3555" t="str">
            <v>630</v>
          </cell>
        </row>
        <row r="3556">
          <cell r="A3556" t="str">
            <v>január</v>
          </cell>
          <cell r="I3556">
            <v>17105.95</v>
          </cell>
          <cell r="K3556" t="str">
            <v>630</v>
          </cell>
        </row>
        <row r="3557">
          <cell r="A3557" t="str">
            <v>január</v>
          </cell>
          <cell r="I3557">
            <v>4278.79</v>
          </cell>
          <cell r="K3557" t="str">
            <v>610</v>
          </cell>
        </row>
        <row r="3558">
          <cell r="A3558" t="str">
            <v>január</v>
          </cell>
          <cell r="I3558">
            <v>21.54</v>
          </cell>
          <cell r="K3558" t="str">
            <v>610</v>
          </cell>
        </row>
        <row r="3559">
          <cell r="A3559" t="str">
            <v>január</v>
          </cell>
          <cell r="I3559">
            <v>49.04</v>
          </cell>
          <cell r="K3559" t="str">
            <v>610</v>
          </cell>
        </row>
        <row r="3560">
          <cell r="A3560" t="str">
            <v>január</v>
          </cell>
          <cell r="I3560">
            <v>234</v>
          </cell>
          <cell r="K3560" t="str">
            <v>610</v>
          </cell>
        </row>
        <row r="3561">
          <cell r="A3561" t="str">
            <v>január</v>
          </cell>
          <cell r="I3561">
            <v>486.57</v>
          </cell>
          <cell r="K3561" t="str">
            <v>620</v>
          </cell>
        </row>
        <row r="3562">
          <cell r="A3562" t="str">
            <v>január</v>
          </cell>
          <cell r="I3562">
            <v>11.26</v>
          </cell>
          <cell r="K3562" t="str">
            <v>620</v>
          </cell>
        </row>
        <row r="3563">
          <cell r="A3563" t="str">
            <v>január</v>
          </cell>
          <cell r="I3563">
            <v>64.150000000000006</v>
          </cell>
          <cell r="K3563" t="str">
            <v>620</v>
          </cell>
        </row>
        <row r="3564">
          <cell r="A3564" t="str">
            <v>január</v>
          </cell>
          <cell r="I3564">
            <v>711.65</v>
          </cell>
          <cell r="K3564" t="str">
            <v>620</v>
          </cell>
        </row>
        <row r="3565">
          <cell r="A3565" t="str">
            <v>január</v>
          </cell>
          <cell r="I3565">
            <v>40.65</v>
          </cell>
          <cell r="K3565" t="str">
            <v>620</v>
          </cell>
        </row>
        <row r="3566">
          <cell r="A3566" t="str">
            <v>január</v>
          </cell>
          <cell r="I3566">
            <v>107.47</v>
          </cell>
          <cell r="K3566" t="str">
            <v>620</v>
          </cell>
        </row>
        <row r="3567">
          <cell r="A3567" t="str">
            <v>január</v>
          </cell>
          <cell r="I3567">
            <v>30.81</v>
          </cell>
          <cell r="K3567" t="str">
            <v>620</v>
          </cell>
        </row>
        <row r="3568">
          <cell r="A3568" t="str">
            <v>január</v>
          </cell>
          <cell r="I3568">
            <v>12.69</v>
          </cell>
          <cell r="K3568" t="str">
            <v>620</v>
          </cell>
        </row>
        <row r="3569">
          <cell r="A3569" t="str">
            <v>január</v>
          </cell>
          <cell r="I3569">
            <v>241.44</v>
          </cell>
          <cell r="K3569" t="str">
            <v>620</v>
          </cell>
        </row>
        <row r="3570">
          <cell r="A3570" t="str">
            <v>január</v>
          </cell>
          <cell r="I3570">
            <v>1154.1600000000001</v>
          </cell>
          <cell r="K3570" t="str">
            <v>630</v>
          </cell>
        </row>
        <row r="3571">
          <cell r="A3571" t="str">
            <v>január</v>
          </cell>
          <cell r="I3571">
            <v>5343</v>
          </cell>
          <cell r="K3571" t="str">
            <v>630</v>
          </cell>
        </row>
        <row r="3572">
          <cell r="A3572" t="str">
            <v>január</v>
          </cell>
          <cell r="I3572">
            <v>167851.01</v>
          </cell>
          <cell r="K3572" t="str">
            <v>610</v>
          </cell>
        </row>
        <row r="3573">
          <cell r="A3573" t="str">
            <v>január</v>
          </cell>
          <cell r="I3573">
            <v>32379.040000000001</v>
          </cell>
          <cell r="K3573" t="str">
            <v>610</v>
          </cell>
        </row>
        <row r="3574">
          <cell r="A3574" t="str">
            <v>január</v>
          </cell>
          <cell r="I3574">
            <v>4439.41</v>
          </cell>
          <cell r="K3574" t="str">
            <v>610</v>
          </cell>
        </row>
        <row r="3575">
          <cell r="A3575" t="str">
            <v>január</v>
          </cell>
          <cell r="I3575">
            <v>6629.22</v>
          </cell>
          <cell r="K3575" t="str">
            <v>610</v>
          </cell>
        </row>
        <row r="3576">
          <cell r="A3576" t="str">
            <v>január</v>
          </cell>
          <cell r="I3576">
            <v>15115.44</v>
          </cell>
          <cell r="K3576" t="str">
            <v>620</v>
          </cell>
        </row>
        <row r="3577">
          <cell r="A3577" t="str">
            <v>január</v>
          </cell>
          <cell r="I3577">
            <v>5538.66</v>
          </cell>
          <cell r="K3577" t="str">
            <v>620</v>
          </cell>
        </row>
        <row r="3578">
          <cell r="A3578" t="str">
            <v>január</v>
          </cell>
          <cell r="I3578">
            <v>2845.37</v>
          </cell>
          <cell r="K3578" t="str">
            <v>620</v>
          </cell>
        </row>
        <row r="3579">
          <cell r="A3579" t="str">
            <v>január</v>
          </cell>
          <cell r="I3579">
            <v>32623.8</v>
          </cell>
          <cell r="K3579" t="str">
            <v>620</v>
          </cell>
        </row>
        <row r="3580">
          <cell r="A3580" t="str">
            <v>január</v>
          </cell>
          <cell r="I3580">
            <v>1642.6</v>
          </cell>
          <cell r="K3580" t="str">
            <v>620</v>
          </cell>
        </row>
        <row r="3581">
          <cell r="A3581" t="str">
            <v>január</v>
          </cell>
          <cell r="I3581">
            <v>5097.04</v>
          </cell>
          <cell r="K3581" t="str">
            <v>620</v>
          </cell>
        </row>
        <row r="3582">
          <cell r="A3582" t="str">
            <v>január</v>
          </cell>
          <cell r="I3582">
            <v>1674.22</v>
          </cell>
          <cell r="K3582" t="str">
            <v>620</v>
          </cell>
        </row>
        <row r="3583">
          <cell r="A3583" t="str">
            <v>január</v>
          </cell>
          <cell r="I3583">
            <v>513.78</v>
          </cell>
          <cell r="K3583" t="str">
            <v>620</v>
          </cell>
        </row>
        <row r="3584">
          <cell r="A3584" t="str">
            <v>január</v>
          </cell>
          <cell r="I3584">
            <v>9780.9500000000007</v>
          </cell>
          <cell r="K3584" t="str">
            <v>620</v>
          </cell>
        </row>
        <row r="3585">
          <cell r="A3585" t="str">
            <v>január</v>
          </cell>
          <cell r="I3585">
            <v>2574.35</v>
          </cell>
          <cell r="K3585" t="str">
            <v>620</v>
          </cell>
        </row>
        <row r="3586">
          <cell r="A3586" t="str">
            <v>január</v>
          </cell>
          <cell r="I3586">
            <v>474.16</v>
          </cell>
          <cell r="K3586" t="str">
            <v>630</v>
          </cell>
        </row>
        <row r="3587">
          <cell r="A3587" t="str">
            <v>január</v>
          </cell>
          <cell r="I3587">
            <v>1550.03</v>
          </cell>
          <cell r="K3587" t="str">
            <v>630</v>
          </cell>
        </row>
        <row r="3588">
          <cell r="A3588" t="str">
            <v>január</v>
          </cell>
          <cell r="I3588">
            <v>19528.07</v>
          </cell>
          <cell r="K3588" t="str">
            <v>630</v>
          </cell>
        </row>
        <row r="3589">
          <cell r="A3589" t="str">
            <v>január</v>
          </cell>
          <cell r="I3589">
            <v>3604.33</v>
          </cell>
          <cell r="K3589" t="str">
            <v>630</v>
          </cell>
        </row>
        <row r="3590">
          <cell r="A3590" t="str">
            <v>január</v>
          </cell>
          <cell r="I3590">
            <v>4388.93</v>
          </cell>
          <cell r="K3590" t="str">
            <v>630</v>
          </cell>
        </row>
        <row r="3591">
          <cell r="A3591" t="str">
            <v>január</v>
          </cell>
          <cell r="I3591">
            <v>1892.22</v>
          </cell>
          <cell r="K3591" t="str">
            <v>630</v>
          </cell>
        </row>
        <row r="3592">
          <cell r="A3592" t="str">
            <v>január</v>
          </cell>
          <cell r="I3592">
            <v>1793.99</v>
          </cell>
          <cell r="K3592" t="str">
            <v>630</v>
          </cell>
        </row>
        <row r="3593">
          <cell r="A3593" t="str">
            <v>január</v>
          </cell>
          <cell r="I3593">
            <v>5835.54</v>
          </cell>
          <cell r="K3593" t="str">
            <v>630</v>
          </cell>
        </row>
        <row r="3594">
          <cell r="A3594" t="str">
            <v>január</v>
          </cell>
          <cell r="I3594">
            <v>180.02</v>
          </cell>
          <cell r="K3594" t="str">
            <v>630</v>
          </cell>
        </row>
        <row r="3595">
          <cell r="A3595" t="str">
            <v>január</v>
          </cell>
          <cell r="I3595">
            <v>4234.3999999999996</v>
          </cell>
          <cell r="K3595" t="str">
            <v>630</v>
          </cell>
        </row>
        <row r="3596">
          <cell r="A3596" t="str">
            <v>január</v>
          </cell>
          <cell r="I3596">
            <v>603.70000000000005</v>
          </cell>
          <cell r="K3596" t="str">
            <v>630</v>
          </cell>
        </row>
        <row r="3597">
          <cell r="A3597" t="str">
            <v>január</v>
          </cell>
          <cell r="I3597">
            <v>1023.58</v>
          </cell>
          <cell r="K3597" t="str">
            <v>630</v>
          </cell>
        </row>
        <row r="3598">
          <cell r="A3598" t="str">
            <v>január</v>
          </cell>
          <cell r="I3598">
            <v>276.33999999999997</v>
          </cell>
          <cell r="K3598" t="str">
            <v>630</v>
          </cell>
        </row>
        <row r="3599">
          <cell r="A3599" t="str">
            <v>január</v>
          </cell>
          <cell r="I3599">
            <v>4787.1099999999997</v>
          </cell>
          <cell r="K3599" t="str">
            <v>630</v>
          </cell>
        </row>
        <row r="3600">
          <cell r="A3600" t="str">
            <v>január</v>
          </cell>
          <cell r="I3600">
            <v>13426.36</v>
          </cell>
          <cell r="K3600" t="str">
            <v>630</v>
          </cell>
        </row>
        <row r="3601">
          <cell r="A3601" t="str">
            <v>január</v>
          </cell>
          <cell r="I3601">
            <v>4292.63</v>
          </cell>
          <cell r="K3601" t="str">
            <v>630</v>
          </cell>
        </row>
        <row r="3602">
          <cell r="A3602" t="str">
            <v>január</v>
          </cell>
          <cell r="I3602">
            <v>2221.36</v>
          </cell>
          <cell r="K3602" t="str">
            <v>630</v>
          </cell>
        </row>
        <row r="3603">
          <cell r="A3603" t="str">
            <v>január</v>
          </cell>
          <cell r="I3603">
            <v>1033.4000000000001</v>
          </cell>
          <cell r="K3603" t="str">
            <v>630</v>
          </cell>
        </row>
        <row r="3604">
          <cell r="A3604" t="str">
            <v>január</v>
          </cell>
          <cell r="I3604">
            <v>854</v>
          </cell>
          <cell r="K3604" t="str">
            <v>630</v>
          </cell>
        </row>
        <row r="3605">
          <cell r="A3605" t="str">
            <v>január</v>
          </cell>
          <cell r="I3605">
            <v>1917.68</v>
          </cell>
          <cell r="K3605" t="str">
            <v>630</v>
          </cell>
        </row>
        <row r="3606">
          <cell r="A3606" t="str">
            <v>január</v>
          </cell>
          <cell r="I3606">
            <v>34181.78</v>
          </cell>
          <cell r="K3606" t="str">
            <v>630</v>
          </cell>
        </row>
        <row r="3607">
          <cell r="A3607" t="str">
            <v>január</v>
          </cell>
          <cell r="I3607">
            <v>1489.54</v>
          </cell>
          <cell r="K3607" t="str">
            <v>630</v>
          </cell>
        </row>
        <row r="3608">
          <cell r="A3608" t="str">
            <v>január</v>
          </cell>
          <cell r="I3608">
            <v>32759.02</v>
          </cell>
          <cell r="K3608" t="str">
            <v>630</v>
          </cell>
        </row>
        <row r="3609">
          <cell r="A3609" t="str">
            <v>január</v>
          </cell>
          <cell r="I3609">
            <v>282.88</v>
          </cell>
          <cell r="K3609" t="str">
            <v>630</v>
          </cell>
        </row>
        <row r="3610">
          <cell r="A3610" t="str">
            <v>január</v>
          </cell>
          <cell r="I3610">
            <v>996.55</v>
          </cell>
          <cell r="K3610" t="str">
            <v>630</v>
          </cell>
        </row>
        <row r="3611">
          <cell r="A3611" t="str">
            <v>január</v>
          </cell>
          <cell r="I3611">
            <v>7947.96</v>
          </cell>
          <cell r="K3611" t="str">
            <v>630</v>
          </cell>
        </row>
        <row r="3612">
          <cell r="A3612" t="str">
            <v>január</v>
          </cell>
          <cell r="I3612">
            <v>2029.64</v>
          </cell>
          <cell r="K3612" t="str">
            <v>630</v>
          </cell>
        </row>
        <row r="3613">
          <cell r="A3613" t="str">
            <v>január</v>
          </cell>
          <cell r="I3613">
            <v>4428</v>
          </cell>
          <cell r="K3613" t="str">
            <v>630</v>
          </cell>
        </row>
        <row r="3614">
          <cell r="A3614" t="str">
            <v>január</v>
          </cell>
          <cell r="I3614">
            <v>965.31</v>
          </cell>
          <cell r="K3614" t="str">
            <v>630</v>
          </cell>
        </row>
        <row r="3615">
          <cell r="A3615" t="str">
            <v>január</v>
          </cell>
          <cell r="I3615">
            <v>80000</v>
          </cell>
          <cell r="K3615" t="str">
            <v>630</v>
          </cell>
        </row>
        <row r="3616">
          <cell r="A3616" t="str">
            <v>január</v>
          </cell>
          <cell r="I3616">
            <v>4399.96</v>
          </cell>
          <cell r="K3616" t="str">
            <v>630</v>
          </cell>
        </row>
        <row r="3617">
          <cell r="A3617" t="str">
            <v>január</v>
          </cell>
          <cell r="I3617">
            <v>2000</v>
          </cell>
          <cell r="K3617" t="str">
            <v>630</v>
          </cell>
        </row>
        <row r="3618">
          <cell r="A3618" t="str">
            <v>január</v>
          </cell>
          <cell r="I3618">
            <v>870</v>
          </cell>
          <cell r="K3618" t="str">
            <v>640</v>
          </cell>
        </row>
        <row r="3619">
          <cell r="A3619" t="str">
            <v>január</v>
          </cell>
          <cell r="I3619">
            <v>984.7</v>
          </cell>
          <cell r="K3619" t="str">
            <v>640</v>
          </cell>
        </row>
        <row r="3620">
          <cell r="A3620" t="str">
            <v>január</v>
          </cell>
          <cell r="I3620">
            <v>48965</v>
          </cell>
          <cell r="K3620" t="str">
            <v>640</v>
          </cell>
        </row>
        <row r="3621">
          <cell r="A3621" t="str">
            <v>január</v>
          </cell>
          <cell r="I3621">
            <v>12777.6</v>
          </cell>
          <cell r="K3621" t="str">
            <v>710</v>
          </cell>
        </row>
        <row r="3622">
          <cell r="A3622" t="str">
            <v>január</v>
          </cell>
          <cell r="I3622">
            <v>1000</v>
          </cell>
          <cell r="K3622" t="str">
            <v>710</v>
          </cell>
        </row>
        <row r="3623">
          <cell r="A3623" t="str">
            <v>január</v>
          </cell>
          <cell r="I3623">
            <v>10908</v>
          </cell>
          <cell r="K3623" t="str">
            <v>710</v>
          </cell>
        </row>
        <row r="3624">
          <cell r="A3624" t="str">
            <v>január</v>
          </cell>
          <cell r="I3624">
            <v>3000</v>
          </cell>
          <cell r="K3624" t="str">
            <v>610</v>
          </cell>
        </row>
        <row r="3625">
          <cell r="A3625" t="str">
            <v>január</v>
          </cell>
          <cell r="I3625">
            <v>222.88</v>
          </cell>
          <cell r="K3625" t="str">
            <v>620</v>
          </cell>
        </row>
        <row r="3626">
          <cell r="A3626" t="str">
            <v>január</v>
          </cell>
          <cell r="I3626">
            <v>60.58</v>
          </cell>
          <cell r="K3626" t="str">
            <v>620</v>
          </cell>
        </row>
        <row r="3627">
          <cell r="A3627" t="str">
            <v>január</v>
          </cell>
          <cell r="I3627">
            <v>41.91</v>
          </cell>
          <cell r="K3627" t="str">
            <v>620</v>
          </cell>
        </row>
        <row r="3628">
          <cell r="A3628" t="str">
            <v>január</v>
          </cell>
          <cell r="I3628">
            <v>419.91</v>
          </cell>
          <cell r="K3628" t="str">
            <v>620</v>
          </cell>
        </row>
        <row r="3629">
          <cell r="A3629" t="str">
            <v>január</v>
          </cell>
          <cell r="I3629">
            <v>23.91</v>
          </cell>
          <cell r="K3629" t="str">
            <v>620</v>
          </cell>
        </row>
        <row r="3630">
          <cell r="A3630" t="str">
            <v>január</v>
          </cell>
          <cell r="I3630">
            <v>89.91</v>
          </cell>
          <cell r="K3630" t="str">
            <v>620</v>
          </cell>
        </row>
        <row r="3631">
          <cell r="A3631" t="str">
            <v>január</v>
          </cell>
          <cell r="I3631">
            <v>29.91</v>
          </cell>
          <cell r="K3631" t="str">
            <v>620</v>
          </cell>
        </row>
        <row r="3632">
          <cell r="A3632" t="str">
            <v>január</v>
          </cell>
          <cell r="I3632">
            <v>7.41</v>
          </cell>
          <cell r="K3632" t="str">
            <v>620</v>
          </cell>
        </row>
        <row r="3633">
          <cell r="A3633" t="str">
            <v>január</v>
          </cell>
          <cell r="I3633">
            <v>142.41</v>
          </cell>
          <cell r="K3633" t="str">
            <v>620</v>
          </cell>
        </row>
        <row r="3634">
          <cell r="A3634" t="str">
            <v>január</v>
          </cell>
          <cell r="I3634">
            <v>2329.8000000000002</v>
          </cell>
          <cell r="K3634" t="str">
            <v>630</v>
          </cell>
        </row>
        <row r="3635">
          <cell r="A3635" t="str">
            <v>január</v>
          </cell>
          <cell r="I3635">
            <v>403.2</v>
          </cell>
          <cell r="K3635" t="str">
            <v>630</v>
          </cell>
        </row>
        <row r="3636">
          <cell r="A3636" t="str">
            <v>január</v>
          </cell>
          <cell r="I3636">
            <v>20</v>
          </cell>
          <cell r="K3636" t="str">
            <v>630</v>
          </cell>
        </row>
        <row r="3637">
          <cell r="A3637" t="str">
            <v>január</v>
          </cell>
          <cell r="I3637">
            <v>73.72</v>
          </cell>
          <cell r="K3637" t="str">
            <v>630</v>
          </cell>
        </row>
        <row r="3638">
          <cell r="A3638" t="str">
            <v>január</v>
          </cell>
          <cell r="I3638">
            <v>5</v>
          </cell>
          <cell r="K3638" t="str">
            <v>630</v>
          </cell>
        </row>
        <row r="3639">
          <cell r="A3639" t="str">
            <v>január</v>
          </cell>
          <cell r="I3639">
            <v>28152.799999999999</v>
          </cell>
          <cell r="K3639" t="str">
            <v>640</v>
          </cell>
        </row>
        <row r="3640">
          <cell r="A3640" t="str">
            <v>január</v>
          </cell>
          <cell r="I3640">
            <v>1513</v>
          </cell>
          <cell r="K3640" t="str">
            <v>630</v>
          </cell>
        </row>
        <row r="3641">
          <cell r="A3641" t="str">
            <v>január</v>
          </cell>
          <cell r="I3641">
            <v>1.1499999999999999</v>
          </cell>
          <cell r="K3641" t="str">
            <v>630</v>
          </cell>
        </row>
        <row r="3642">
          <cell r="A3642" t="str">
            <v>január</v>
          </cell>
          <cell r="I3642">
            <v>11324.99</v>
          </cell>
          <cell r="K3642" t="str">
            <v>630</v>
          </cell>
        </row>
        <row r="3643">
          <cell r="A3643" t="str">
            <v>január</v>
          </cell>
          <cell r="I3643">
            <v>280805.59999999998</v>
          </cell>
          <cell r="K3643" t="str">
            <v>610</v>
          </cell>
        </row>
        <row r="3644">
          <cell r="A3644" t="str">
            <v>január</v>
          </cell>
          <cell r="I3644">
            <v>24488.13</v>
          </cell>
          <cell r="K3644" t="str">
            <v>610</v>
          </cell>
        </row>
        <row r="3645">
          <cell r="A3645" t="str">
            <v>január</v>
          </cell>
          <cell r="I3645">
            <v>2284.91</v>
          </cell>
          <cell r="K3645" t="str">
            <v>610</v>
          </cell>
        </row>
        <row r="3646">
          <cell r="A3646" t="str">
            <v>január</v>
          </cell>
          <cell r="I3646">
            <v>19707.12</v>
          </cell>
          <cell r="K3646" t="str">
            <v>610</v>
          </cell>
        </row>
        <row r="3647">
          <cell r="A3647" t="str">
            <v>január</v>
          </cell>
          <cell r="I3647">
            <v>22864.55</v>
          </cell>
          <cell r="K3647" t="str">
            <v>620</v>
          </cell>
        </row>
        <row r="3648">
          <cell r="A3648" t="str">
            <v>január</v>
          </cell>
          <cell r="I3648">
            <v>11935.34</v>
          </cell>
          <cell r="K3648" t="str">
            <v>620</v>
          </cell>
        </row>
        <row r="3649">
          <cell r="A3649" t="str">
            <v>január</v>
          </cell>
          <cell r="I3649">
            <v>4449.97</v>
          </cell>
          <cell r="K3649" t="str">
            <v>620</v>
          </cell>
        </row>
        <row r="3650">
          <cell r="A3650" t="str">
            <v>január</v>
          </cell>
          <cell r="I3650">
            <v>45069.98</v>
          </cell>
          <cell r="K3650" t="str">
            <v>620</v>
          </cell>
        </row>
        <row r="3651">
          <cell r="A3651" t="str">
            <v>január</v>
          </cell>
          <cell r="I3651">
            <v>2522.0500000000002</v>
          </cell>
          <cell r="K3651" t="str">
            <v>620</v>
          </cell>
        </row>
        <row r="3652">
          <cell r="A3652" t="str">
            <v>január</v>
          </cell>
          <cell r="I3652">
            <v>7541.61</v>
          </cell>
          <cell r="K3652" t="str">
            <v>620</v>
          </cell>
        </row>
        <row r="3653">
          <cell r="A3653" t="str">
            <v>január</v>
          </cell>
          <cell r="I3653">
            <v>2504.2800000000002</v>
          </cell>
          <cell r="K3653" t="str">
            <v>620</v>
          </cell>
        </row>
        <row r="3654">
          <cell r="A3654" t="str">
            <v>január</v>
          </cell>
          <cell r="I3654">
            <v>797.41</v>
          </cell>
          <cell r="K3654" t="str">
            <v>620</v>
          </cell>
        </row>
        <row r="3655">
          <cell r="A3655" t="str">
            <v>január</v>
          </cell>
          <cell r="I3655">
            <v>15172.8</v>
          </cell>
          <cell r="K3655" t="str">
            <v>620</v>
          </cell>
        </row>
        <row r="3656">
          <cell r="A3656" t="str">
            <v>január</v>
          </cell>
          <cell r="I3656">
            <v>1825.21</v>
          </cell>
          <cell r="K3656" t="str">
            <v>620</v>
          </cell>
        </row>
        <row r="3657">
          <cell r="A3657" t="str">
            <v>január</v>
          </cell>
          <cell r="I3657">
            <v>6011.76</v>
          </cell>
          <cell r="K3657" t="str">
            <v>630</v>
          </cell>
        </row>
        <row r="3658">
          <cell r="A3658" t="str">
            <v>január</v>
          </cell>
          <cell r="I3658">
            <v>0</v>
          </cell>
          <cell r="K3658" t="str">
            <v>630</v>
          </cell>
        </row>
        <row r="3659">
          <cell r="A3659" t="str">
            <v>január</v>
          </cell>
          <cell r="I3659">
            <v>0</v>
          </cell>
          <cell r="K3659" t="str">
            <v>630</v>
          </cell>
        </row>
        <row r="3660">
          <cell r="A3660" t="str">
            <v>január</v>
          </cell>
          <cell r="I3660">
            <v>28.8</v>
          </cell>
          <cell r="K3660" t="str">
            <v>630</v>
          </cell>
        </row>
        <row r="3661">
          <cell r="A3661" t="str">
            <v>január</v>
          </cell>
          <cell r="I3661">
            <v>0</v>
          </cell>
          <cell r="K3661" t="str">
            <v>630</v>
          </cell>
        </row>
        <row r="3662">
          <cell r="A3662" t="str">
            <v>január</v>
          </cell>
          <cell r="I3662">
            <v>780.78</v>
          </cell>
          <cell r="K3662" t="str">
            <v>630</v>
          </cell>
        </row>
        <row r="3663">
          <cell r="A3663" t="str">
            <v>január</v>
          </cell>
          <cell r="I3663">
            <v>107.97</v>
          </cell>
          <cell r="K3663" t="str">
            <v>630</v>
          </cell>
        </row>
        <row r="3664">
          <cell r="A3664" t="str">
            <v>január</v>
          </cell>
          <cell r="I3664">
            <v>280</v>
          </cell>
          <cell r="K3664" t="str">
            <v>630</v>
          </cell>
        </row>
        <row r="3665">
          <cell r="A3665" t="str">
            <v>január</v>
          </cell>
          <cell r="I3665">
            <v>0</v>
          </cell>
          <cell r="K3665" t="str">
            <v>630</v>
          </cell>
        </row>
        <row r="3666">
          <cell r="A3666" t="str">
            <v>január</v>
          </cell>
          <cell r="I3666">
            <v>4594.03</v>
          </cell>
          <cell r="K3666" t="str">
            <v>630</v>
          </cell>
        </row>
        <row r="3667">
          <cell r="A3667" t="str">
            <v>január</v>
          </cell>
          <cell r="I3667">
            <v>1429.65</v>
          </cell>
          <cell r="K3667" t="str">
            <v>630</v>
          </cell>
        </row>
        <row r="3668">
          <cell r="A3668" t="str">
            <v>január</v>
          </cell>
          <cell r="I3668">
            <v>636</v>
          </cell>
          <cell r="K3668" t="str">
            <v>630</v>
          </cell>
        </row>
        <row r="3669">
          <cell r="A3669" t="str">
            <v>január</v>
          </cell>
          <cell r="I3669">
            <v>3000</v>
          </cell>
          <cell r="K3669" t="str">
            <v>630</v>
          </cell>
        </row>
        <row r="3670">
          <cell r="A3670" t="str">
            <v>január</v>
          </cell>
          <cell r="I3670">
            <v>75.75</v>
          </cell>
          <cell r="K3670" t="str">
            <v>630</v>
          </cell>
        </row>
        <row r="3671">
          <cell r="A3671" t="str">
            <v>január</v>
          </cell>
          <cell r="I3671">
            <v>655</v>
          </cell>
          <cell r="K3671" t="str">
            <v>630</v>
          </cell>
        </row>
        <row r="3672">
          <cell r="A3672" t="str">
            <v>január</v>
          </cell>
          <cell r="I3672">
            <v>3529</v>
          </cell>
          <cell r="K3672" t="str">
            <v>630</v>
          </cell>
        </row>
        <row r="3673">
          <cell r="A3673" t="str">
            <v>január</v>
          </cell>
          <cell r="I3673">
            <v>1300</v>
          </cell>
          <cell r="K3673" t="str">
            <v>630</v>
          </cell>
        </row>
        <row r="3674">
          <cell r="A3674" t="str">
            <v>január</v>
          </cell>
          <cell r="I3674">
            <v>6497.2</v>
          </cell>
          <cell r="K3674" t="str">
            <v>630</v>
          </cell>
        </row>
        <row r="3675">
          <cell r="A3675" t="str">
            <v>január</v>
          </cell>
          <cell r="I3675">
            <v>900</v>
          </cell>
          <cell r="K3675" t="str">
            <v>640</v>
          </cell>
        </row>
        <row r="3676">
          <cell r="A3676" t="str">
            <v>január</v>
          </cell>
          <cell r="I3676">
            <v>1784</v>
          </cell>
          <cell r="K3676" t="str">
            <v>640</v>
          </cell>
        </row>
        <row r="3677">
          <cell r="A3677" t="str">
            <v>január</v>
          </cell>
          <cell r="I3677">
            <v>182.3</v>
          </cell>
          <cell r="K3677" t="str">
            <v>640</v>
          </cell>
        </row>
        <row r="3678">
          <cell r="A3678" t="str">
            <v>január</v>
          </cell>
          <cell r="I3678">
            <v>5002</v>
          </cell>
          <cell r="K3678" t="str">
            <v>640</v>
          </cell>
        </row>
        <row r="3679">
          <cell r="A3679" t="str">
            <v>január</v>
          </cell>
          <cell r="I3679">
            <v>0</v>
          </cell>
          <cell r="K3679" t="str">
            <v>710</v>
          </cell>
        </row>
        <row r="3680">
          <cell r="A3680" t="str">
            <v>január</v>
          </cell>
          <cell r="I3680">
            <v>282.23</v>
          </cell>
          <cell r="K3680" t="str">
            <v>630</v>
          </cell>
        </row>
        <row r="3681">
          <cell r="A3681" t="str">
            <v>január</v>
          </cell>
          <cell r="I3681">
            <v>0</v>
          </cell>
          <cell r="K3681" t="str">
            <v>610</v>
          </cell>
        </row>
        <row r="3682">
          <cell r="A3682" t="str">
            <v>január</v>
          </cell>
          <cell r="I3682">
            <v>0</v>
          </cell>
          <cell r="K3682" t="str">
            <v>610</v>
          </cell>
        </row>
        <row r="3683">
          <cell r="A3683" t="str">
            <v>január</v>
          </cell>
          <cell r="I3683">
            <v>0</v>
          </cell>
          <cell r="K3683" t="str">
            <v>610</v>
          </cell>
        </row>
        <row r="3684">
          <cell r="A3684" t="str">
            <v>január</v>
          </cell>
          <cell r="I3684">
            <v>0</v>
          </cell>
          <cell r="K3684" t="str">
            <v>610</v>
          </cell>
        </row>
        <row r="3685">
          <cell r="A3685" t="str">
            <v>január</v>
          </cell>
          <cell r="I3685">
            <v>0</v>
          </cell>
          <cell r="K3685" t="str">
            <v>620</v>
          </cell>
        </row>
        <row r="3686">
          <cell r="A3686" t="str">
            <v>január</v>
          </cell>
          <cell r="I3686">
            <v>0</v>
          </cell>
          <cell r="K3686" t="str">
            <v>620</v>
          </cell>
        </row>
        <row r="3687">
          <cell r="A3687" t="str">
            <v>január</v>
          </cell>
          <cell r="I3687">
            <v>0</v>
          </cell>
          <cell r="K3687" t="str">
            <v>620</v>
          </cell>
        </row>
        <row r="3688">
          <cell r="A3688" t="str">
            <v>január</v>
          </cell>
          <cell r="I3688">
            <v>0</v>
          </cell>
          <cell r="K3688" t="str">
            <v>620</v>
          </cell>
        </row>
        <row r="3689">
          <cell r="A3689" t="str">
            <v>január</v>
          </cell>
          <cell r="I3689">
            <v>0</v>
          </cell>
          <cell r="K3689" t="str">
            <v>620</v>
          </cell>
        </row>
        <row r="3690">
          <cell r="A3690" t="str">
            <v>január</v>
          </cell>
          <cell r="I3690">
            <v>0</v>
          </cell>
          <cell r="K3690" t="str">
            <v>620</v>
          </cell>
        </row>
        <row r="3691">
          <cell r="A3691" t="str">
            <v>január</v>
          </cell>
          <cell r="I3691">
            <v>0</v>
          </cell>
          <cell r="K3691" t="str">
            <v>620</v>
          </cell>
        </row>
        <row r="3692">
          <cell r="A3692" t="str">
            <v>január</v>
          </cell>
          <cell r="I3692">
            <v>0</v>
          </cell>
          <cell r="K3692" t="str">
            <v>620</v>
          </cell>
        </row>
        <row r="3693">
          <cell r="A3693" t="str">
            <v>január</v>
          </cell>
          <cell r="I3693">
            <v>0</v>
          </cell>
          <cell r="K3693" t="str">
            <v>620</v>
          </cell>
        </row>
        <row r="3694">
          <cell r="A3694" t="str">
            <v>január</v>
          </cell>
          <cell r="I3694">
            <v>0</v>
          </cell>
          <cell r="K3694" t="str">
            <v>620</v>
          </cell>
        </row>
        <row r="3695">
          <cell r="A3695" t="str">
            <v>január</v>
          </cell>
          <cell r="I3695">
            <v>0</v>
          </cell>
          <cell r="K3695" t="str">
            <v>630</v>
          </cell>
        </row>
        <row r="3696">
          <cell r="A3696" t="str">
            <v>január</v>
          </cell>
          <cell r="I3696">
            <v>0</v>
          </cell>
          <cell r="K3696" t="str">
            <v>630</v>
          </cell>
        </row>
        <row r="3697">
          <cell r="A3697" t="str">
            <v>január</v>
          </cell>
          <cell r="I3697">
            <v>9388.57</v>
          </cell>
          <cell r="K3697" t="str">
            <v>630</v>
          </cell>
        </row>
        <row r="3698">
          <cell r="A3698" t="str">
            <v>január</v>
          </cell>
          <cell r="I3698">
            <v>0</v>
          </cell>
          <cell r="K3698" t="str">
            <v>630</v>
          </cell>
        </row>
        <row r="3699">
          <cell r="A3699" t="str">
            <v>január</v>
          </cell>
          <cell r="I3699">
            <v>335.95</v>
          </cell>
          <cell r="K3699" t="str">
            <v>630</v>
          </cell>
        </row>
        <row r="3700">
          <cell r="A3700" t="str">
            <v>január</v>
          </cell>
          <cell r="I3700">
            <v>8.48</v>
          </cell>
          <cell r="K3700" t="str">
            <v>630</v>
          </cell>
        </row>
        <row r="3701">
          <cell r="A3701" t="str">
            <v>január</v>
          </cell>
          <cell r="I3701">
            <v>2566</v>
          </cell>
          <cell r="K3701" t="str">
            <v>630</v>
          </cell>
        </row>
        <row r="3702">
          <cell r="A3702" t="str">
            <v>január</v>
          </cell>
          <cell r="I3702">
            <v>161.69999999999999</v>
          </cell>
          <cell r="K3702" t="str">
            <v>630</v>
          </cell>
        </row>
        <row r="3703">
          <cell r="A3703" t="str">
            <v>január</v>
          </cell>
          <cell r="I3703">
            <v>0</v>
          </cell>
          <cell r="K3703" t="str">
            <v>630</v>
          </cell>
        </row>
        <row r="3704">
          <cell r="A3704" t="str">
            <v>január</v>
          </cell>
          <cell r="I3704">
            <v>370.2</v>
          </cell>
          <cell r="K3704" t="str">
            <v>630</v>
          </cell>
        </row>
        <row r="3705">
          <cell r="A3705" t="str">
            <v>január</v>
          </cell>
          <cell r="I3705">
            <v>0</v>
          </cell>
          <cell r="K3705" t="str">
            <v>630</v>
          </cell>
        </row>
        <row r="3706">
          <cell r="A3706" t="str">
            <v>január</v>
          </cell>
          <cell r="I3706">
            <v>3310.09</v>
          </cell>
          <cell r="K3706" t="str">
            <v>630</v>
          </cell>
        </row>
        <row r="3707">
          <cell r="A3707" t="str">
            <v>január</v>
          </cell>
          <cell r="I3707">
            <v>0</v>
          </cell>
          <cell r="K3707" t="str">
            <v>630</v>
          </cell>
        </row>
        <row r="3708">
          <cell r="A3708" t="str">
            <v>január</v>
          </cell>
          <cell r="I3708">
            <v>0</v>
          </cell>
          <cell r="K3708" t="str">
            <v>630</v>
          </cell>
        </row>
        <row r="3709">
          <cell r="A3709" t="str">
            <v>január</v>
          </cell>
          <cell r="I3709">
            <v>0</v>
          </cell>
          <cell r="K3709" t="str">
            <v>630</v>
          </cell>
        </row>
        <row r="3710">
          <cell r="A3710" t="str">
            <v>január</v>
          </cell>
          <cell r="I3710">
            <v>0</v>
          </cell>
          <cell r="K3710" t="str">
            <v>630</v>
          </cell>
        </row>
        <row r="3711">
          <cell r="A3711" t="str">
            <v>január</v>
          </cell>
          <cell r="I3711">
            <v>0</v>
          </cell>
          <cell r="K3711" t="str">
            <v>630</v>
          </cell>
        </row>
        <row r="3712">
          <cell r="A3712" t="str">
            <v>január</v>
          </cell>
          <cell r="I3712">
            <v>0</v>
          </cell>
          <cell r="K3712" t="str">
            <v>630</v>
          </cell>
        </row>
        <row r="3713">
          <cell r="A3713" t="str">
            <v>január</v>
          </cell>
          <cell r="I3713">
            <v>0</v>
          </cell>
          <cell r="K3713" t="str">
            <v>630</v>
          </cell>
        </row>
        <row r="3714">
          <cell r="A3714" t="str">
            <v>január</v>
          </cell>
          <cell r="I3714">
            <v>0</v>
          </cell>
          <cell r="K3714" t="str">
            <v>630</v>
          </cell>
        </row>
        <row r="3715">
          <cell r="A3715" t="str">
            <v>január</v>
          </cell>
          <cell r="I3715">
            <v>0</v>
          </cell>
          <cell r="K3715" t="str">
            <v>630</v>
          </cell>
        </row>
        <row r="3716">
          <cell r="A3716" t="str">
            <v>január</v>
          </cell>
          <cell r="I3716">
            <v>3.84</v>
          </cell>
          <cell r="K3716" t="str">
            <v>630</v>
          </cell>
        </row>
        <row r="3717">
          <cell r="A3717" t="str">
            <v>január</v>
          </cell>
          <cell r="I3717">
            <v>50</v>
          </cell>
          <cell r="K3717" t="str">
            <v>630</v>
          </cell>
        </row>
        <row r="3718">
          <cell r="A3718" t="str">
            <v>január</v>
          </cell>
          <cell r="I3718">
            <v>0</v>
          </cell>
          <cell r="K3718" t="str">
            <v>630</v>
          </cell>
        </row>
        <row r="3719">
          <cell r="A3719" t="str">
            <v>január</v>
          </cell>
          <cell r="I3719">
            <v>0</v>
          </cell>
          <cell r="K3719" t="str">
            <v>630</v>
          </cell>
        </row>
        <row r="3720">
          <cell r="A3720" t="str">
            <v>január</v>
          </cell>
          <cell r="I3720">
            <v>0</v>
          </cell>
          <cell r="K3720" t="str">
            <v>630</v>
          </cell>
        </row>
        <row r="3721">
          <cell r="A3721" t="str">
            <v>január</v>
          </cell>
          <cell r="I3721">
            <v>0</v>
          </cell>
          <cell r="K3721" t="str">
            <v>630</v>
          </cell>
        </row>
        <row r="3722">
          <cell r="A3722" t="str">
            <v>január</v>
          </cell>
          <cell r="I3722">
            <v>98.18</v>
          </cell>
          <cell r="K3722" t="str">
            <v>630</v>
          </cell>
        </row>
        <row r="3723">
          <cell r="A3723" t="str">
            <v>január</v>
          </cell>
          <cell r="I3723">
            <v>254.4</v>
          </cell>
          <cell r="K3723" t="str">
            <v>630</v>
          </cell>
        </row>
        <row r="3724">
          <cell r="A3724" t="str">
            <v>január</v>
          </cell>
          <cell r="I3724">
            <v>0</v>
          </cell>
          <cell r="K3724" t="str">
            <v>630</v>
          </cell>
        </row>
        <row r="3725">
          <cell r="A3725" t="str">
            <v>január</v>
          </cell>
          <cell r="I3725">
            <v>0</v>
          </cell>
          <cell r="K3725" t="str">
            <v>630</v>
          </cell>
        </row>
        <row r="3726">
          <cell r="A3726" t="str">
            <v>január</v>
          </cell>
          <cell r="I3726">
            <v>2272.52</v>
          </cell>
          <cell r="K3726" t="str">
            <v>630</v>
          </cell>
        </row>
        <row r="3727">
          <cell r="A3727" t="str">
            <v>január</v>
          </cell>
          <cell r="I3727">
            <v>0</v>
          </cell>
          <cell r="K3727" t="str">
            <v>630</v>
          </cell>
        </row>
        <row r="3728">
          <cell r="A3728" t="str">
            <v>január</v>
          </cell>
          <cell r="I3728">
            <v>0</v>
          </cell>
          <cell r="K3728" t="str">
            <v>630</v>
          </cell>
        </row>
        <row r="3729">
          <cell r="A3729" t="str">
            <v>január</v>
          </cell>
          <cell r="I3729">
            <v>0</v>
          </cell>
          <cell r="K3729" t="str">
            <v>630</v>
          </cell>
        </row>
        <row r="3730">
          <cell r="A3730" t="str">
            <v>január</v>
          </cell>
          <cell r="I3730">
            <v>0</v>
          </cell>
          <cell r="K3730" t="str">
            <v>630</v>
          </cell>
        </row>
        <row r="3731">
          <cell r="A3731" t="str">
            <v>január</v>
          </cell>
          <cell r="I3731">
            <v>80</v>
          </cell>
          <cell r="K3731" t="str">
            <v>630</v>
          </cell>
        </row>
        <row r="3732">
          <cell r="A3732" t="str">
            <v>január</v>
          </cell>
          <cell r="I3732">
            <v>0</v>
          </cell>
          <cell r="K3732" t="str">
            <v>630</v>
          </cell>
        </row>
        <row r="3733">
          <cell r="A3733" t="str">
            <v>január</v>
          </cell>
          <cell r="I3733">
            <v>138.78</v>
          </cell>
          <cell r="K3733" t="str">
            <v>630</v>
          </cell>
        </row>
        <row r="3734">
          <cell r="A3734" t="str">
            <v>január</v>
          </cell>
          <cell r="I3734">
            <v>462.82</v>
          </cell>
          <cell r="K3734" t="str">
            <v>630</v>
          </cell>
        </row>
        <row r="3735">
          <cell r="A3735" t="str">
            <v>január</v>
          </cell>
          <cell r="I3735">
            <v>0</v>
          </cell>
          <cell r="K3735" t="str">
            <v>630</v>
          </cell>
        </row>
        <row r="3736">
          <cell r="A3736" t="str">
            <v>január</v>
          </cell>
          <cell r="I3736">
            <v>0</v>
          </cell>
          <cell r="K3736" t="str">
            <v>630</v>
          </cell>
        </row>
        <row r="3737">
          <cell r="A3737" t="str">
            <v>január</v>
          </cell>
          <cell r="I3737">
            <v>0</v>
          </cell>
          <cell r="K3737" t="str">
            <v>630</v>
          </cell>
        </row>
        <row r="3738">
          <cell r="A3738" t="str">
            <v>január</v>
          </cell>
          <cell r="I3738">
            <v>271.11</v>
          </cell>
          <cell r="K3738" t="str">
            <v>630</v>
          </cell>
        </row>
        <row r="3739">
          <cell r="A3739" t="str">
            <v>január</v>
          </cell>
          <cell r="I3739">
            <v>15354.5</v>
          </cell>
          <cell r="K3739" t="str">
            <v>630</v>
          </cell>
        </row>
        <row r="3740">
          <cell r="A3740" t="str">
            <v>január</v>
          </cell>
          <cell r="I3740">
            <v>0</v>
          </cell>
          <cell r="K3740" t="str">
            <v>630</v>
          </cell>
        </row>
        <row r="3741">
          <cell r="A3741" t="str">
            <v>január</v>
          </cell>
          <cell r="I3741">
            <v>0</v>
          </cell>
          <cell r="K3741" t="str">
            <v>630</v>
          </cell>
        </row>
        <row r="3742">
          <cell r="A3742" t="str">
            <v>január</v>
          </cell>
          <cell r="I3742">
            <v>0</v>
          </cell>
          <cell r="K3742" t="str">
            <v>630</v>
          </cell>
        </row>
        <row r="3743">
          <cell r="A3743" t="str">
            <v>január</v>
          </cell>
          <cell r="I3743">
            <v>0</v>
          </cell>
          <cell r="K3743" t="str">
            <v>630</v>
          </cell>
        </row>
        <row r="3744">
          <cell r="A3744" t="str">
            <v>január</v>
          </cell>
          <cell r="I3744">
            <v>4733.3599999999997</v>
          </cell>
          <cell r="K3744" t="str">
            <v>630</v>
          </cell>
        </row>
        <row r="3745">
          <cell r="A3745" t="str">
            <v>január</v>
          </cell>
          <cell r="I3745">
            <v>0</v>
          </cell>
          <cell r="K3745" t="str">
            <v>630</v>
          </cell>
        </row>
        <row r="3746">
          <cell r="A3746" t="str">
            <v>január</v>
          </cell>
          <cell r="I3746">
            <v>0</v>
          </cell>
          <cell r="K3746" t="str">
            <v>640</v>
          </cell>
        </row>
        <row r="3747">
          <cell r="A3747" t="str">
            <v>január</v>
          </cell>
          <cell r="I3747">
            <v>0</v>
          </cell>
          <cell r="K3747" t="str">
            <v>640</v>
          </cell>
        </row>
        <row r="3748">
          <cell r="A3748" t="str">
            <v>január</v>
          </cell>
          <cell r="I3748">
            <v>0</v>
          </cell>
          <cell r="K3748" t="str">
            <v>640</v>
          </cell>
        </row>
        <row r="3749">
          <cell r="A3749" t="str">
            <v>január</v>
          </cell>
          <cell r="I3749">
            <v>2010</v>
          </cell>
          <cell r="K3749" t="str">
            <v>640</v>
          </cell>
        </row>
        <row r="3750">
          <cell r="A3750" t="str">
            <v>január</v>
          </cell>
          <cell r="I3750">
            <v>4240</v>
          </cell>
          <cell r="K3750" t="str">
            <v>640</v>
          </cell>
        </row>
        <row r="3751">
          <cell r="A3751" t="str">
            <v>január</v>
          </cell>
          <cell r="I3751">
            <v>0</v>
          </cell>
          <cell r="K3751" t="str">
            <v>630</v>
          </cell>
        </row>
        <row r="3752">
          <cell r="A3752" t="str">
            <v>január</v>
          </cell>
          <cell r="I3752">
            <v>0</v>
          </cell>
          <cell r="K3752" t="str">
            <v>630</v>
          </cell>
        </row>
        <row r="3753">
          <cell r="A3753" t="str">
            <v>január</v>
          </cell>
          <cell r="I3753">
            <v>0</v>
          </cell>
          <cell r="K3753" t="str">
            <v>630</v>
          </cell>
        </row>
        <row r="3754">
          <cell r="A3754" t="str">
            <v>január</v>
          </cell>
          <cell r="I3754">
            <v>0</v>
          </cell>
          <cell r="K3754" t="str">
            <v>630</v>
          </cell>
        </row>
        <row r="3755">
          <cell r="A3755" t="str">
            <v>január</v>
          </cell>
          <cell r="I3755">
            <v>0</v>
          </cell>
          <cell r="K3755" t="str">
            <v>630</v>
          </cell>
        </row>
        <row r="3756">
          <cell r="A3756" t="str">
            <v>január</v>
          </cell>
          <cell r="I3756">
            <v>0</v>
          </cell>
          <cell r="K3756" t="str">
            <v>630</v>
          </cell>
        </row>
        <row r="3757">
          <cell r="A3757" t="str">
            <v>január</v>
          </cell>
          <cell r="I3757">
            <v>0</v>
          </cell>
          <cell r="K3757" t="str">
            <v>630</v>
          </cell>
        </row>
        <row r="3758">
          <cell r="A3758" t="str">
            <v>január</v>
          </cell>
          <cell r="I3758">
            <v>0</v>
          </cell>
          <cell r="K3758" t="str">
            <v>630</v>
          </cell>
        </row>
        <row r="3759">
          <cell r="A3759" t="str">
            <v>január</v>
          </cell>
          <cell r="I3759">
            <v>300</v>
          </cell>
          <cell r="K3759" t="str">
            <v>630</v>
          </cell>
        </row>
        <row r="3760">
          <cell r="A3760" t="str">
            <v>január</v>
          </cell>
          <cell r="I3760">
            <v>1197.5</v>
          </cell>
          <cell r="K3760" t="str">
            <v>630</v>
          </cell>
        </row>
        <row r="3761">
          <cell r="A3761" t="str">
            <v>január</v>
          </cell>
          <cell r="I3761">
            <v>482.82</v>
          </cell>
          <cell r="K3761" t="str">
            <v>630</v>
          </cell>
        </row>
        <row r="3762">
          <cell r="A3762" t="str">
            <v>január</v>
          </cell>
          <cell r="I3762">
            <v>0</v>
          </cell>
          <cell r="K3762" t="str">
            <v>630</v>
          </cell>
        </row>
        <row r="3763">
          <cell r="A3763" t="str">
            <v>január</v>
          </cell>
          <cell r="I3763">
            <v>0</v>
          </cell>
          <cell r="K3763" t="str">
            <v>630</v>
          </cell>
        </row>
        <row r="3764">
          <cell r="A3764" t="str">
            <v>január</v>
          </cell>
          <cell r="I3764">
            <v>0</v>
          </cell>
          <cell r="K3764" t="str">
            <v>630</v>
          </cell>
        </row>
        <row r="3765">
          <cell r="A3765" t="str">
            <v>január</v>
          </cell>
          <cell r="I3765">
            <v>281265.86</v>
          </cell>
          <cell r="K3765" t="str">
            <v>610</v>
          </cell>
        </row>
        <row r="3766">
          <cell r="A3766" t="str">
            <v>január</v>
          </cell>
          <cell r="I3766">
            <v>23182.2</v>
          </cell>
          <cell r="K3766" t="str">
            <v>610</v>
          </cell>
        </row>
        <row r="3767">
          <cell r="A3767" t="str">
            <v>január</v>
          </cell>
          <cell r="I3767">
            <v>5074.57</v>
          </cell>
          <cell r="K3767" t="str">
            <v>610</v>
          </cell>
        </row>
        <row r="3768">
          <cell r="A3768" t="str">
            <v>január</v>
          </cell>
          <cell r="I3768">
            <v>15809</v>
          </cell>
          <cell r="K3768" t="str">
            <v>610</v>
          </cell>
        </row>
        <row r="3769">
          <cell r="A3769" t="str">
            <v>január</v>
          </cell>
          <cell r="I3769">
            <v>24981.55</v>
          </cell>
          <cell r="K3769" t="str">
            <v>620</v>
          </cell>
        </row>
        <row r="3770">
          <cell r="A3770" t="str">
            <v>január</v>
          </cell>
          <cell r="I3770">
            <v>7619.01</v>
          </cell>
          <cell r="K3770" t="str">
            <v>620</v>
          </cell>
        </row>
        <row r="3771">
          <cell r="A3771" t="str">
            <v>január</v>
          </cell>
          <cell r="I3771">
            <v>4637.78</v>
          </cell>
          <cell r="K3771" t="str">
            <v>620</v>
          </cell>
        </row>
        <row r="3772">
          <cell r="A3772" t="str">
            <v>január</v>
          </cell>
          <cell r="I3772">
            <v>46752.59</v>
          </cell>
          <cell r="K3772" t="str">
            <v>620</v>
          </cell>
        </row>
        <row r="3773">
          <cell r="A3773" t="str">
            <v>január</v>
          </cell>
          <cell r="I3773">
            <v>2671.93</v>
          </cell>
          <cell r="K3773" t="str">
            <v>620</v>
          </cell>
        </row>
        <row r="3774">
          <cell r="A3774" t="str">
            <v>január</v>
          </cell>
          <cell r="I3774">
            <v>7685.32</v>
          </cell>
          <cell r="K3774" t="str">
            <v>620</v>
          </cell>
        </row>
        <row r="3775">
          <cell r="A3775" t="str">
            <v>január</v>
          </cell>
          <cell r="I3775">
            <v>2504.41</v>
          </cell>
          <cell r="K3775" t="str">
            <v>620</v>
          </cell>
        </row>
        <row r="3776">
          <cell r="A3776" t="str">
            <v>január</v>
          </cell>
          <cell r="I3776">
            <v>833.74</v>
          </cell>
          <cell r="K3776" t="str">
            <v>620</v>
          </cell>
        </row>
        <row r="3777">
          <cell r="A3777" t="str">
            <v>január</v>
          </cell>
          <cell r="I3777">
            <v>15860.97</v>
          </cell>
          <cell r="K3777" t="str">
            <v>620</v>
          </cell>
        </row>
        <row r="3778">
          <cell r="A3778" t="str">
            <v>január</v>
          </cell>
          <cell r="I3778">
            <v>2043.75</v>
          </cell>
          <cell r="K3778" t="str">
            <v>620</v>
          </cell>
        </row>
        <row r="3779">
          <cell r="A3779" t="str">
            <v>január</v>
          </cell>
          <cell r="I3779">
            <v>242.8</v>
          </cell>
          <cell r="K3779" t="str">
            <v>630</v>
          </cell>
        </row>
        <row r="3780">
          <cell r="A3780" t="str">
            <v>január</v>
          </cell>
          <cell r="I3780">
            <v>0</v>
          </cell>
          <cell r="K3780" t="str">
            <v>630</v>
          </cell>
        </row>
        <row r="3781">
          <cell r="A3781" t="str">
            <v>január</v>
          </cell>
          <cell r="I3781">
            <v>8141.16</v>
          </cell>
          <cell r="K3781" t="str">
            <v>630</v>
          </cell>
        </row>
        <row r="3782">
          <cell r="A3782" t="str">
            <v>január</v>
          </cell>
          <cell r="I3782">
            <v>1131.1300000000001</v>
          </cell>
          <cell r="K3782" t="str">
            <v>630</v>
          </cell>
        </row>
        <row r="3783">
          <cell r="A3783" t="str">
            <v>január</v>
          </cell>
          <cell r="I3783">
            <v>526.15</v>
          </cell>
          <cell r="K3783" t="str">
            <v>630</v>
          </cell>
        </row>
        <row r="3784">
          <cell r="A3784" t="str">
            <v>január</v>
          </cell>
          <cell r="I3784">
            <v>1257</v>
          </cell>
          <cell r="K3784" t="str">
            <v>630</v>
          </cell>
        </row>
        <row r="3785">
          <cell r="A3785" t="str">
            <v>január</v>
          </cell>
          <cell r="I3785">
            <v>0</v>
          </cell>
          <cell r="K3785" t="str">
            <v>630</v>
          </cell>
        </row>
        <row r="3786">
          <cell r="A3786" t="str">
            <v>január</v>
          </cell>
          <cell r="I3786">
            <v>0</v>
          </cell>
          <cell r="K3786" t="str">
            <v>630</v>
          </cell>
        </row>
        <row r="3787">
          <cell r="A3787" t="str">
            <v>január</v>
          </cell>
          <cell r="I3787">
            <v>775.18</v>
          </cell>
          <cell r="K3787" t="str">
            <v>630</v>
          </cell>
        </row>
        <row r="3788">
          <cell r="A3788" t="str">
            <v>január</v>
          </cell>
          <cell r="I3788">
            <v>133.59</v>
          </cell>
          <cell r="K3788" t="str">
            <v>630</v>
          </cell>
        </row>
        <row r="3789">
          <cell r="A3789" t="str">
            <v>január</v>
          </cell>
          <cell r="I3789">
            <v>3.38</v>
          </cell>
          <cell r="K3789" t="str">
            <v>630</v>
          </cell>
        </row>
        <row r="3790">
          <cell r="A3790" t="str">
            <v>január</v>
          </cell>
          <cell r="I3790">
            <v>198</v>
          </cell>
          <cell r="K3790" t="str">
            <v>630</v>
          </cell>
        </row>
        <row r="3791">
          <cell r="A3791" t="str">
            <v>január</v>
          </cell>
          <cell r="I3791">
            <v>6873.78</v>
          </cell>
          <cell r="K3791" t="str">
            <v>630</v>
          </cell>
        </row>
        <row r="3792">
          <cell r="A3792" t="str">
            <v>január</v>
          </cell>
          <cell r="I3792">
            <v>396</v>
          </cell>
          <cell r="K3792" t="str">
            <v>630</v>
          </cell>
        </row>
        <row r="3793">
          <cell r="A3793" t="str">
            <v>január</v>
          </cell>
          <cell r="I3793">
            <v>19.2</v>
          </cell>
          <cell r="K3793" t="str">
            <v>630</v>
          </cell>
        </row>
        <row r="3794">
          <cell r="A3794" t="str">
            <v>január</v>
          </cell>
          <cell r="I3794">
            <v>0</v>
          </cell>
          <cell r="K3794" t="str">
            <v>630</v>
          </cell>
        </row>
        <row r="3795">
          <cell r="A3795" t="str">
            <v>január</v>
          </cell>
          <cell r="I3795">
            <v>4736.1499999999996</v>
          </cell>
          <cell r="K3795" t="str">
            <v>630</v>
          </cell>
        </row>
        <row r="3796">
          <cell r="A3796" t="str">
            <v>január</v>
          </cell>
          <cell r="I3796">
            <v>0</v>
          </cell>
          <cell r="K3796" t="str">
            <v>630</v>
          </cell>
        </row>
        <row r="3797">
          <cell r="A3797" t="str">
            <v>január</v>
          </cell>
          <cell r="I3797">
            <v>4.79</v>
          </cell>
          <cell r="K3797" t="str">
            <v>630</v>
          </cell>
        </row>
        <row r="3798">
          <cell r="A3798" t="str">
            <v>január</v>
          </cell>
          <cell r="I3798">
            <v>17.5</v>
          </cell>
          <cell r="K3798" t="str">
            <v>630</v>
          </cell>
        </row>
        <row r="3799">
          <cell r="A3799" t="str">
            <v>január</v>
          </cell>
          <cell r="I3799">
            <v>2676.52</v>
          </cell>
          <cell r="K3799" t="str">
            <v>630</v>
          </cell>
        </row>
        <row r="3800">
          <cell r="A3800" t="str">
            <v>január</v>
          </cell>
          <cell r="I3800">
            <v>6.16</v>
          </cell>
          <cell r="K3800" t="str">
            <v>630</v>
          </cell>
        </row>
        <row r="3801">
          <cell r="A3801" t="str">
            <v>január</v>
          </cell>
          <cell r="I3801">
            <v>6879</v>
          </cell>
          <cell r="K3801" t="str">
            <v>630</v>
          </cell>
        </row>
        <row r="3802">
          <cell r="A3802" t="str">
            <v>január</v>
          </cell>
          <cell r="I3802">
            <v>8121.6</v>
          </cell>
          <cell r="K3802" t="str">
            <v>630</v>
          </cell>
        </row>
        <row r="3803">
          <cell r="A3803" t="str">
            <v>január</v>
          </cell>
          <cell r="I3803">
            <v>448.88</v>
          </cell>
          <cell r="K3803" t="str">
            <v>630</v>
          </cell>
        </row>
        <row r="3804">
          <cell r="A3804" t="str">
            <v>január</v>
          </cell>
          <cell r="I3804">
            <v>870</v>
          </cell>
          <cell r="K3804" t="str">
            <v>640</v>
          </cell>
        </row>
        <row r="3805">
          <cell r="A3805" t="str">
            <v>január</v>
          </cell>
          <cell r="I3805">
            <v>119.85</v>
          </cell>
          <cell r="K3805" t="str">
            <v>640</v>
          </cell>
        </row>
        <row r="3806">
          <cell r="A3806" t="str">
            <v>január</v>
          </cell>
          <cell r="I3806">
            <v>28091</v>
          </cell>
          <cell r="K3806" t="str">
            <v>640</v>
          </cell>
        </row>
        <row r="3807">
          <cell r="A3807" t="str">
            <v>január</v>
          </cell>
          <cell r="I3807">
            <v>0</v>
          </cell>
          <cell r="K3807" t="str">
            <v>640</v>
          </cell>
        </row>
        <row r="3808">
          <cell r="A3808" t="str">
            <v>január</v>
          </cell>
          <cell r="I3808">
            <v>0</v>
          </cell>
          <cell r="K3808" t="str">
            <v>710</v>
          </cell>
        </row>
        <row r="3809">
          <cell r="A3809" t="str">
            <v>január</v>
          </cell>
          <cell r="I3809">
            <v>0</v>
          </cell>
          <cell r="K3809" t="str">
            <v>710</v>
          </cell>
        </row>
        <row r="3810">
          <cell r="A3810" t="str">
            <v>január</v>
          </cell>
          <cell r="I3810">
            <v>0</v>
          </cell>
          <cell r="K3810" t="str">
            <v>610</v>
          </cell>
        </row>
        <row r="3811">
          <cell r="A3811" t="str">
            <v>január</v>
          </cell>
          <cell r="I3811">
            <v>0</v>
          </cell>
          <cell r="K3811" t="str">
            <v>620</v>
          </cell>
        </row>
        <row r="3812">
          <cell r="A3812" t="str">
            <v>január</v>
          </cell>
          <cell r="I3812">
            <v>0</v>
          </cell>
          <cell r="K3812" t="str">
            <v>620</v>
          </cell>
        </row>
        <row r="3813">
          <cell r="A3813" t="str">
            <v>január</v>
          </cell>
          <cell r="I3813">
            <v>0</v>
          </cell>
          <cell r="K3813" t="str">
            <v>620</v>
          </cell>
        </row>
        <row r="3814">
          <cell r="A3814" t="str">
            <v>január</v>
          </cell>
          <cell r="I3814">
            <v>0</v>
          </cell>
          <cell r="K3814" t="str">
            <v>620</v>
          </cell>
        </row>
        <row r="3815">
          <cell r="A3815" t="str">
            <v>január</v>
          </cell>
          <cell r="I3815">
            <v>0</v>
          </cell>
          <cell r="K3815" t="str">
            <v>620</v>
          </cell>
        </row>
        <row r="3816">
          <cell r="A3816" t="str">
            <v>január</v>
          </cell>
          <cell r="I3816">
            <v>0</v>
          </cell>
          <cell r="K3816" t="str">
            <v>620</v>
          </cell>
        </row>
        <row r="3817">
          <cell r="A3817" t="str">
            <v>január</v>
          </cell>
          <cell r="I3817">
            <v>0</v>
          </cell>
          <cell r="K3817" t="str">
            <v>620</v>
          </cell>
        </row>
        <row r="3818">
          <cell r="A3818" t="str">
            <v>január</v>
          </cell>
          <cell r="I3818">
            <v>0</v>
          </cell>
          <cell r="K3818" t="str">
            <v>620</v>
          </cell>
        </row>
        <row r="3819">
          <cell r="A3819" t="str">
            <v>január</v>
          </cell>
          <cell r="I3819">
            <v>0</v>
          </cell>
          <cell r="K3819" t="str">
            <v>620</v>
          </cell>
        </row>
        <row r="3820">
          <cell r="A3820" t="str">
            <v>január</v>
          </cell>
          <cell r="I3820">
            <v>0</v>
          </cell>
          <cell r="K3820" t="str">
            <v>630</v>
          </cell>
        </row>
        <row r="3821">
          <cell r="A3821" t="str">
            <v>január</v>
          </cell>
          <cell r="I3821">
            <v>0</v>
          </cell>
          <cell r="K3821" t="str">
            <v>630</v>
          </cell>
        </row>
        <row r="3822">
          <cell r="A3822" t="str">
            <v>január</v>
          </cell>
          <cell r="I3822">
            <v>0</v>
          </cell>
          <cell r="K3822" t="str">
            <v>630</v>
          </cell>
        </row>
        <row r="3823">
          <cell r="A3823" t="str">
            <v>január</v>
          </cell>
          <cell r="I3823">
            <v>0</v>
          </cell>
          <cell r="K3823" t="str">
            <v>630</v>
          </cell>
        </row>
        <row r="3824">
          <cell r="A3824" t="str">
            <v>január</v>
          </cell>
          <cell r="I3824">
            <v>0</v>
          </cell>
          <cell r="K3824" t="str">
            <v>630</v>
          </cell>
        </row>
        <row r="3825">
          <cell r="A3825" t="str">
            <v>január</v>
          </cell>
          <cell r="I3825">
            <v>0</v>
          </cell>
          <cell r="K3825" t="str">
            <v>630</v>
          </cell>
        </row>
        <row r="3826">
          <cell r="A3826" t="str">
            <v>január</v>
          </cell>
          <cell r="I3826">
            <v>21363.8</v>
          </cell>
          <cell r="K3826" t="str">
            <v>630</v>
          </cell>
        </row>
        <row r="3827">
          <cell r="A3827" t="str">
            <v>január</v>
          </cell>
          <cell r="I3827">
            <v>0</v>
          </cell>
          <cell r="K3827" t="str">
            <v>630</v>
          </cell>
        </row>
        <row r="3828">
          <cell r="A3828" t="str">
            <v>január</v>
          </cell>
          <cell r="I3828">
            <v>0</v>
          </cell>
          <cell r="K3828" t="str">
            <v>630</v>
          </cell>
        </row>
        <row r="3829">
          <cell r="A3829" t="str">
            <v>január</v>
          </cell>
          <cell r="I3829">
            <v>1010</v>
          </cell>
          <cell r="K3829" t="str">
            <v>630</v>
          </cell>
        </row>
        <row r="3830">
          <cell r="A3830" t="str">
            <v>január</v>
          </cell>
          <cell r="I3830">
            <v>1516.66</v>
          </cell>
          <cell r="K3830" t="str">
            <v>630</v>
          </cell>
        </row>
        <row r="3831">
          <cell r="A3831" t="str">
            <v>január</v>
          </cell>
          <cell r="I3831">
            <v>2649.3</v>
          </cell>
          <cell r="K3831" t="str">
            <v>630</v>
          </cell>
        </row>
        <row r="3832">
          <cell r="A3832" t="str">
            <v>január</v>
          </cell>
          <cell r="I3832">
            <v>1.4</v>
          </cell>
          <cell r="K3832" t="str">
            <v>630</v>
          </cell>
        </row>
        <row r="3833">
          <cell r="A3833" t="str">
            <v>január</v>
          </cell>
          <cell r="I3833">
            <v>1368.01</v>
          </cell>
          <cell r="K3833" t="str">
            <v>630</v>
          </cell>
        </row>
        <row r="3834">
          <cell r="A3834" t="str">
            <v>január</v>
          </cell>
          <cell r="I3834">
            <v>40</v>
          </cell>
          <cell r="K3834" t="str">
            <v>630</v>
          </cell>
        </row>
        <row r="3835">
          <cell r="A3835" t="str">
            <v>január</v>
          </cell>
          <cell r="I3835">
            <v>0</v>
          </cell>
          <cell r="K3835" t="str">
            <v>610</v>
          </cell>
        </row>
        <row r="3836">
          <cell r="A3836" t="str">
            <v>január</v>
          </cell>
          <cell r="I3836">
            <v>0</v>
          </cell>
          <cell r="K3836" t="str">
            <v>610</v>
          </cell>
        </row>
        <row r="3837">
          <cell r="A3837" t="str">
            <v>január</v>
          </cell>
          <cell r="I3837">
            <v>0</v>
          </cell>
          <cell r="K3837" t="str">
            <v>620</v>
          </cell>
        </row>
        <row r="3838">
          <cell r="A3838" t="str">
            <v>január</v>
          </cell>
          <cell r="I3838">
            <v>0</v>
          </cell>
          <cell r="K3838" t="str">
            <v>620</v>
          </cell>
        </row>
        <row r="3839">
          <cell r="A3839" t="str">
            <v>január</v>
          </cell>
          <cell r="I3839">
            <v>0</v>
          </cell>
          <cell r="K3839" t="str">
            <v>620</v>
          </cell>
        </row>
        <row r="3840">
          <cell r="A3840" t="str">
            <v>január</v>
          </cell>
          <cell r="I3840">
            <v>0</v>
          </cell>
          <cell r="K3840" t="str">
            <v>620</v>
          </cell>
        </row>
        <row r="3841">
          <cell r="A3841" t="str">
            <v>január</v>
          </cell>
          <cell r="I3841">
            <v>0</v>
          </cell>
          <cell r="K3841" t="str">
            <v>620</v>
          </cell>
        </row>
        <row r="3842">
          <cell r="A3842" t="str">
            <v>január</v>
          </cell>
          <cell r="I3842">
            <v>0</v>
          </cell>
          <cell r="K3842" t="str">
            <v>620</v>
          </cell>
        </row>
        <row r="3843">
          <cell r="A3843" t="str">
            <v>január</v>
          </cell>
          <cell r="I3843">
            <v>0</v>
          </cell>
          <cell r="K3843" t="str">
            <v>620</v>
          </cell>
        </row>
        <row r="3844">
          <cell r="A3844" t="str">
            <v>január</v>
          </cell>
          <cell r="I3844">
            <v>0</v>
          </cell>
          <cell r="K3844" t="str">
            <v>620</v>
          </cell>
        </row>
        <row r="3845">
          <cell r="A3845" t="str">
            <v>január</v>
          </cell>
          <cell r="I3845">
            <v>0</v>
          </cell>
          <cell r="K3845" t="str">
            <v>620</v>
          </cell>
        </row>
        <row r="3846">
          <cell r="A3846" t="str">
            <v>január</v>
          </cell>
          <cell r="I3846">
            <v>0</v>
          </cell>
          <cell r="K3846" t="str">
            <v>630</v>
          </cell>
        </row>
        <row r="3847">
          <cell r="A3847" t="str">
            <v>január</v>
          </cell>
          <cell r="I3847">
            <v>0</v>
          </cell>
          <cell r="K3847" t="str">
            <v>630</v>
          </cell>
        </row>
        <row r="3848">
          <cell r="A3848" t="str">
            <v>január</v>
          </cell>
          <cell r="I3848">
            <v>0</v>
          </cell>
          <cell r="K3848" t="str">
            <v>630</v>
          </cell>
        </row>
        <row r="3849">
          <cell r="A3849" t="str">
            <v>január</v>
          </cell>
          <cell r="I3849">
            <v>0</v>
          </cell>
          <cell r="K3849" t="str">
            <v>630</v>
          </cell>
        </row>
        <row r="3850">
          <cell r="A3850" t="str">
            <v>január</v>
          </cell>
          <cell r="I3850">
            <v>0</v>
          </cell>
          <cell r="K3850" t="str">
            <v>630</v>
          </cell>
        </row>
        <row r="3851">
          <cell r="A3851" t="str">
            <v>január</v>
          </cell>
          <cell r="I3851">
            <v>0</v>
          </cell>
          <cell r="K3851" t="str">
            <v>630</v>
          </cell>
        </row>
        <row r="3852">
          <cell r="A3852" t="str">
            <v>január</v>
          </cell>
          <cell r="I3852">
            <v>0</v>
          </cell>
          <cell r="K3852" t="str">
            <v>630</v>
          </cell>
        </row>
        <row r="3853">
          <cell r="A3853" t="str">
            <v>január</v>
          </cell>
          <cell r="I3853">
            <v>0</v>
          </cell>
          <cell r="K3853" t="str">
            <v>630</v>
          </cell>
        </row>
        <row r="3854">
          <cell r="A3854" t="str">
            <v>január</v>
          </cell>
          <cell r="I3854">
            <v>0</v>
          </cell>
          <cell r="K3854" t="str">
            <v>630</v>
          </cell>
        </row>
        <row r="3855">
          <cell r="A3855" t="str">
            <v>január</v>
          </cell>
          <cell r="I3855">
            <v>0</v>
          </cell>
          <cell r="K3855" t="str">
            <v>630</v>
          </cell>
        </row>
        <row r="3856">
          <cell r="A3856" t="str">
            <v>január</v>
          </cell>
          <cell r="I3856">
            <v>520</v>
          </cell>
          <cell r="K3856" t="str">
            <v>630</v>
          </cell>
        </row>
        <row r="3857">
          <cell r="A3857" t="str">
            <v>január</v>
          </cell>
          <cell r="I3857">
            <v>0</v>
          </cell>
          <cell r="K3857" t="str">
            <v>630</v>
          </cell>
        </row>
        <row r="3858">
          <cell r="A3858" t="str">
            <v>január</v>
          </cell>
          <cell r="I3858">
            <v>0</v>
          </cell>
          <cell r="K3858" t="str">
            <v>630</v>
          </cell>
        </row>
        <row r="3859">
          <cell r="A3859" t="str">
            <v>január</v>
          </cell>
          <cell r="I3859">
            <v>0</v>
          </cell>
          <cell r="K3859" t="str">
            <v>630</v>
          </cell>
        </row>
        <row r="3860">
          <cell r="A3860" t="str">
            <v>január</v>
          </cell>
          <cell r="I3860">
            <v>0</v>
          </cell>
          <cell r="K3860" t="str">
            <v>630</v>
          </cell>
        </row>
        <row r="3861">
          <cell r="A3861" t="str">
            <v>január</v>
          </cell>
          <cell r="I3861">
            <v>0</v>
          </cell>
          <cell r="K3861" t="str">
            <v>630</v>
          </cell>
        </row>
        <row r="3862">
          <cell r="A3862" t="str">
            <v>január</v>
          </cell>
          <cell r="I3862">
            <v>0</v>
          </cell>
          <cell r="K3862" t="str">
            <v>630</v>
          </cell>
        </row>
        <row r="3863">
          <cell r="A3863" t="str">
            <v>január</v>
          </cell>
          <cell r="I3863">
            <v>0</v>
          </cell>
          <cell r="K3863" t="str">
            <v>630</v>
          </cell>
        </row>
        <row r="3864">
          <cell r="A3864" t="str">
            <v>január</v>
          </cell>
          <cell r="I3864">
            <v>0</v>
          </cell>
          <cell r="K3864" t="str">
            <v>630</v>
          </cell>
        </row>
        <row r="3865">
          <cell r="A3865" t="str">
            <v>január</v>
          </cell>
          <cell r="I3865">
            <v>0</v>
          </cell>
          <cell r="K3865" t="str">
            <v>630</v>
          </cell>
        </row>
        <row r="3866">
          <cell r="A3866" t="str">
            <v>január</v>
          </cell>
          <cell r="I3866">
            <v>0</v>
          </cell>
          <cell r="K3866" t="str">
            <v>630</v>
          </cell>
        </row>
        <row r="3867">
          <cell r="A3867" t="str">
            <v>január</v>
          </cell>
          <cell r="I3867">
            <v>0</v>
          </cell>
          <cell r="K3867" t="str">
            <v>630</v>
          </cell>
        </row>
        <row r="3868">
          <cell r="A3868" t="str">
            <v>január</v>
          </cell>
          <cell r="I3868">
            <v>0</v>
          </cell>
          <cell r="K3868" t="str">
            <v>630</v>
          </cell>
        </row>
        <row r="3869">
          <cell r="A3869" t="str">
            <v>január</v>
          </cell>
          <cell r="I3869">
            <v>0</v>
          </cell>
          <cell r="K3869" t="str">
            <v>630</v>
          </cell>
        </row>
        <row r="3870">
          <cell r="A3870" t="str">
            <v>január</v>
          </cell>
          <cell r="I3870">
            <v>0</v>
          </cell>
          <cell r="K3870" t="str">
            <v>630</v>
          </cell>
        </row>
        <row r="3871">
          <cell r="A3871" t="str">
            <v>január</v>
          </cell>
          <cell r="I3871">
            <v>1446.7</v>
          </cell>
          <cell r="K3871" t="str">
            <v>630</v>
          </cell>
        </row>
        <row r="3872">
          <cell r="A3872" t="str">
            <v>január</v>
          </cell>
          <cell r="I3872">
            <v>0</v>
          </cell>
          <cell r="K3872" t="str">
            <v>630</v>
          </cell>
        </row>
        <row r="3873">
          <cell r="A3873" t="str">
            <v>január</v>
          </cell>
          <cell r="I3873">
            <v>0</v>
          </cell>
          <cell r="K3873" t="str">
            <v>630</v>
          </cell>
        </row>
        <row r="3874">
          <cell r="A3874" t="str">
            <v>január</v>
          </cell>
          <cell r="I3874">
            <v>0</v>
          </cell>
          <cell r="K3874" t="str">
            <v>630</v>
          </cell>
        </row>
        <row r="3875">
          <cell r="A3875" t="str">
            <v>január</v>
          </cell>
          <cell r="I3875">
            <v>3047.04</v>
          </cell>
          <cell r="K3875" t="str">
            <v>630</v>
          </cell>
        </row>
        <row r="3876">
          <cell r="A3876" t="str">
            <v>január</v>
          </cell>
          <cell r="I3876">
            <v>5.88</v>
          </cell>
          <cell r="K3876" t="str">
            <v>630</v>
          </cell>
        </row>
        <row r="3877">
          <cell r="A3877" t="str">
            <v>január</v>
          </cell>
          <cell r="I3877">
            <v>0</v>
          </cell>
          <cell r="K3877" t="str">
            <v>630</v>
          </cell>
        </row>
        <row r="3878">
          <cell r="A3878" t="str">
            <v>január</v>
          </cell>
          <cell r="I3878">
            <v>0</v>
          </cell>
          <cell r="K3878" t="str">
            <v>630</v>
          </cell>
        </row>
        <row r="3879">
          <cell r="A3879" t="str">
            <v>január</v>
          </cell>
          <cell r="I3879">
            <v>40</v>
          </cell>
          <cell r="K3879" t="str">
            <v>630</v>
          </cell>
        </row>
        <row r="3880">
          <cell r="A3880" t="str">
            <v>január</v>
          </cell>
          <cell r="I3880">
            <v>2.2599999999999998</v>
          </cell>
          <cell r="K3880" t="str">
            <v>630</v>
          </cell>
        </row>
        <row r="3881">
          <cell r="A3881" t="str">
            <v>január</v>
          </cell>
          <cell r="I3881">
            <v>50162</v>
          </cell>
          <cell r="K3881" t="str">
            <v>630</v>
          </cell>
        </row>
        <row r="3882">
          <cell r="A3882" t="str">
            <v>január</v>
          </cell>
          <cell r="I3882">
            <v>300</v>
          </cell>
          <cell r="K3882" t="str">
            <v>640</v>
          </cell>
        </row>
        <row r="3883">
          <cell r="A3883" t="str">
            <v>január</v>
          </cell>
          <cell r="I3883">
            <v>0</v>
          </cell>
          <cell r="K3883" t="str">
            <v>640</v>
          </cell>
        </row>
        <row r="3884">
          <cell r="A3884" t="str">
            <v>január</v>
          </cell>
          <cell r="I3884">
            <v>15912</v>
          </cell>
          <cell r="K3884" t="str">
            <v>710</v>
          </cell>
        </row>
        <row r="3885">
          <cell r="A3885" t="str">
            <v>január</v>
          </cell>
          <cell r="I3885">
            <v>2820</v>
          </cell>
          <cell r="K3885" t="str">
            <v>710</v>
          </cell>
        </row>
        <row r="3886">
          <cell r="A3886" t="str">
            <v>január</v>
          </cell>
          <cell r="I3886">
            <v>0</v>
          </cell>
          <cell r="K3886" t="str">
            <v>710</v>
          </cell>
        </row>
        <row r="3887">
          <cell r="A3887" t="str">
            <v>január</v>
          </cell>
          <cell r="I3887">
            <v>0</v>
          </cell>
          <cell r="K3887" t="str">
            <v>710</v>
          </cell>
        </row>
        <row r="3888">
          <cell r="A3888" t="str">
            <v>január</v>
          </cell>
          <cell r="I3888">
            <v>0</v>
          </cell>
          <cell r="K3888" t="str">
            <v>710</v>
          </cell>
        </row>
        <row r="3889">
          <cell r="A3889" t="str">
            <v>január</v>
          </cell>
          <cell r="I3889">
            <v>6480</v>
          </cell>
          <cell r="K3889" t="str">
            <v>710</v>
          </cell>
        </row>
        <row r="3890">
          <cell r="A3890" t="str">
            <v>január</v>
          </cell>
          <cell r="I3890">
            <v>0</v>
          </cell>
          <cell r="K3890" t="str">
            <v>710</v>
          </cell>
        </row>
        <row r="3891">
          <cell r="A3891" t="str">
            <v>január</v>
          </cell>
          <cell r="I3891">
            <v>240</v>
          </cell>
          <cell r="K3891" t="str">
            <v>610</v>
          </cell>
        </row>
        <row r="3892">
          <cell r="A3892" t="str">
            <v>január</v>
          </cell>
          <cell r="I3892">
            <v>133.28</v>
          </cell>
          <cell r="K3892" t="str">
            <v>620</v>
          </cell>
        </row>
        <row r="3893">
          <cell r="A3893" t="str">
            <v>január</v>
          </cell>
          <cell r="I3893">
            <v>3.35</v>
          </cell>
          <cell r="K3893" t="str">
            <v>620</v>
          </cell>
        </row>
        <row r="3894">
          <cell r="A3894" t="str">
            <v>január</v>
          </cell>
          <cell r="I3894">
            <v>83.99</v>
          </cell>
          <cell r="K3894" t="str">
            <v>620</v>
          </cell>
        </row>
        <row r="3895">
          <cell r="A3895" t="str">
            <v>január</v>
          </cell>
          <cell r="I3895">
            <v>4.8</v>
          </cell>
          <cell r="K3895" t="str">
            <v>620</v>
          </cell>
        </row>
        <row r="3896">
          <cell r="A3896" t="str">
            <v>január</v>
          </cell>
          <cell r="I3896">
            <v>17.989999999999998</v>
          </cell>
          <cell r="K3896" t="str">
            <v>620</v>
          </cell>
        </row>
        <row r="3897">
          <cell r="A3897" t="str">
            <v>január</v>
          </cell>
          <cell r="I3897">
            <v>2.39</v>
          </cell>
          <cell r="K3897" t="str">
            <v>620</v>
          </cell>
        </row>
        <row r="3898">
          <cell r="A3898" t="str">
            <v>január</v>
          </cell>
          <cell r="I3898">
            <v>1.49</v>
          </cell>
          <cell r="K3898" t="str">
            <v>620</v>
          </cell>
        </row>
        <row r="3899">
          <cell r="A3899" t="str">
            <v>január</v>
          </cell>
          <cell r="I3899">
            <v>28.49</v>
          </cell>
          <cell r="K3899" t="str">
            <v>620</v>
          </cell>
        </row>
        <row r="3900">
          <cell r="A3900" t="str">
            <v>január</v>
          </cell>
          <cell r="I3900">
            <v>2638.4</v>
          </cell>
          <cell r="K3900" t="str">
            <v>630</v>
          </cell>
        </row>
        <row r="3901">
          <cell r="A3901" t="str">
            <v>január</v>
          </cell>
          <cell r="I3901">
            <v>0</v>
          </cell>
          <cell r="K3901" t="str">
            <v>630</v>
          </cell>
        </row>
        <row r="3902">
          <cell r="A3902" t="str">
            <v>január</v>
          </cell>
          <cell r="I3902">
            <v>0</v>
          </cell>
          <cell r="K3902" t="str">
            <v>630</v>
          </cell>
        </row>
        <row r="3903">
          <cell r="A3903" t="str">
            <v>január</v>
          </cell>
          <cell r="I3903">
            <v>0</v>
          </cell>
          <cell r="K3903" t="str">
            <v>630</v>
          </cell>
        </row>
        <row r="3904">
          <cell r="A3904" t="str">
            <v>január</v>
          </cell>
          <cell r="I3904">
            <v>0</v>
          </cell>
          <cell r="K3904" t="str">
            <v>630</v>
          </cell>
        </row>
        <row r="3905">
          <cell r="A3905" t="str">
            <v>január</v>
          </cell>
          <cell r="I3905">
            <v>0</v>
          </cell>
          <cell r="K3905" t="str">
            <v>630</v>
          </cell>
        </row>
        <row r="3906">
          <cell r="A3906" t="str">
            <v>január</v>
          </cell>
          <cell r="I3906">
            <v>0</v>
          </cell>
          <cell r="K3906" t="str">
            <v>630</v>
          </cell>
        </row>
        <row r="3907">
          <cell r="A3907" t="str">
            <v>január</v>
          </cell>
          <cell r="I3907">
            <v>0</v>
          </cell>
          <cell r="K3907" t="str">
            <v>630</v>
          </cell>
        </row>
        <row r="3908">
          <cell r="A3908" t="str">
            <v>január</v>
          </cell>
          <cell r="I3908">
            <v>0</v>
          </cell>
          <cell r="K3908" t="str">
            <v>630</v>
          </cell>
        </row>
        <row r="3909">
          <cell r="A3909" t="str">
            <v>január</v>
          </cell>
          <cell r="I3909">
            <v>3775.97</v>
          </cell>
          <cell r="K3909" t="str">
            <v>630</v>
          </cell>
        </row>
        <row r="3910">
          <cell r="A3910" t="str">
            <v>január</v>
          </cell>
          <cell r="I3910">
            <v>0</v>
          </cell>
          <cell r="K3910" t="str">
            <v>630</v>
          </cell>
        </row>
        <row r="3911">
          <cell r="A3911" t="str">
            <v>január</v>
          </cell>
          <cell r="I3911">
            <v>0</v>
          </cell>
          <cell r="K3911" t="str">
            <v>630</v>
          </cell>
        </row>
        <row r="3912">
          <cell r="A3912" t="str">
            <v>január</v>
          </cell>
          <cell r="I3912">
            <v>0</v>
          </cell>
          <cell r="K3912" t="str">
            <v>630</v>
          </cell>
        </row>
        <row r="3913">
          <cell r="A3913" t="str">
            <v>január</v>
          </cell>
          <cell r="I3913">
            <v>6.76</v>
          </cell>
          <cell r="K3913" t="str">
            <v>630</v>
          </cell>
        </row>
        <row r="3914">
          <cell r="A3914" t="str">
            <v>január</v>
          </cell>
          <cell r="I3914">
            <v>160</v>
          </cell>
          <cell r="K3914" t="str">
            <v>630</v>
          </cell>
        </row>
        <row r="3915">
          <cell r="A3915" t="str">
            <v>január</v>
          </cell>
          <cell r="I3915">
            <v>1080</v>
          </cell>
          <cell r="K3915" t="str">
            <v>630</v>
          </cell>
        </row>
        <row r="3916">
          <cell r="A3916" t="str">
            <v>január</v>
          </cell>
          <cell r="I3916">
            <v>2335.27</v>
          </cell>
          <cell r="K3916" t="str">
            <v>630</v>
          </cell>
        </row>
        <row r="3917">
          <cell r="A3917" t="str">
            <v>január</v>
          </cell>
          <cell r="I3917">
            <v>7.0000000000000007E-2</v>
          </cell>
          <cell r="K3917" t="str">
            <v>630</v>
          </cell>
        </row>
        <row r="3918">
          <cell r="A3918" t="str">
            <v>január</v>
          </cell>
          <cell r="I3918">
            <v>0</v>
          </cell>
          <cell r="K3918" t="str">
            <v>710</v>
          </cell>
        </row>
        <row r="3919">
          <cell r="A3919" t="str">
            <v>január</v>
          </cell>
          <cell r="I3919">
            <v>0</v>
          </cell>
          <cell r="K3919" t="str">
            <v>610</v>
          </cell>
        </row>
        <row r="3920">
          <cell r="A3920" t="str">
            <v>január</v>
          </cell>
          <cell r="I3920">
            <v>0</v>
          </cell>
          <cell r="K3920" t="str">
            <v>610</v>
          </cell>
        </row>
        <row r="3921">
          <cell r="A3921" t="str">
            <v>január</v>
          </cell>
          <cell r="I3921">
            <v>0</v>
          </cell>
          <cell r="K3921" t="str">
            <v>610</v>
          </cell>
        </row>
        <row r="3922">
          <cell r="A3922" t="str">
            <v>január</v>
          </cell>
          <cell r="I3922">
            <v>0</v>
          </cell>
          <cell r="K3922" t="str">
            <v>620</v>
          </cell>
        </row>
        <row r="3923">
          <cell r="A3923" t="str">
            <v>január</v>
          </cell>
          <cell r="I3923">
            <v>0</v>
          </cell>
          <cell r="K3923" t="str">
            <v>620</v>
          </cell>
        </row>
        <row r="3924">
          <cell r="A3924" t="str">
            <v>január</v>
          </cell>
          <cell r="I3924">
            <v>0</v>
          </cell>
          <cell r="K3924" t="str">
            <v>620</v>
          </cell>
        </row>
        <row r="3925">
          <cell r="A3925" t="str">
            <v>január</v>
          </cell>
          <cell r="I3925">
            <v>0</v>
          </cell>
          <cell r="K3925" t="str">
            <v>620</v>
          </cell>
        </row>
        <row r="3926">
          <cell r="A3926" t="str">
            <v>január</v>
          </cell>
          <cell r="I3926">
            <v>0</v>
          </cell>
          <cell r="K3926" t="str">
            <v>620</v>
          </cell>
        </row>
        <row r="3927">
          <cell r="A3927" t="str">
            <v>január</v>
          </cell>
          <cell r="I3927">
            <v>0</v>
          </cell>
          <cell r="K3927" t="str">
            <v>620</v>
          </cell>
        </row>
        <row r="3928">
          <cell r="A3928" t="str">
            <v>január</v>
          </cell>
          <cell r="I3928">
            <v>0</v>
          </cell>
          <cell r="K3928" t="str">
            <v>620</v>
          </cell>
        </row>
        <row r="3929">
          <cell r="A3929" t="str">
            <v>január</v>
          </cell>
          <cell r="I3929">
            <v>0</v>
          </cell>
          <cell r="K3929" t="str">
            <v>620</v>
          </cell>
        </row>
        <row r="3930">
          <cell r="A3930" t="str">
            <v>január</v>
          </cell>
          <cell r="I3930">
            <v>0</v>
          </cell>
          <cell r="K3930" t="str">
            <v>620</v>
          </cell>
        </row>
        <row r="3931">
          <cell r="A3931" t="str">
            <v>január</v>
          </cell>
          <cell r="I3931">
            <v>0</v>
          </cell>
          <cell r="K3931" t="str">
            <v>620</v>
          </cell>
        </row>
        <row r="3932">
          <cell r="A3932" t="str">
            <v>január</v>
          </cell>
          <cell r="I3932">
            <v>185.3</v>
          </cell>
          <cell r="K3932" t="str">
            <v>630</v>
          </cell>
        </row>
        <row r="3933">
          <cell r="A3933" t="str">
            <v>január</v>
          </cell>
          <cell r="I3933">
            <v>0</v>
          </cell>
          <cell r="K3933" t="str">
            <v>630</v>
          </cell>
        </row>
        <row r="3934">
          <cell r="A3934" t="str">
            <v>január</v>
          </cell>
          <cell r="I3934">
            <v>0</v>
          </cell>
          <cell r="K3934" t="str">
            <v>630</v>
          </cell>
        </row>
        <row r="3935">
          <cell r="A3935" t="str">
            <v>január</v>
          </cell>
          <cell r="I3935">
            <v>0</v>
          </cell>
          <cell r="K3935" t="str">
            <v>630</v>
          </cell>
        </row>
        <row r="3936">
          <cell r="A3936" t="str">
            <v>január</v>
          </cell>
          <cell r="I3936">
            <v>436.2</v>
          </cell>
          <cell r="K3936" t="str">
            <v>630</v>
          </cell>
        </row>
        <row r="3937">
          <cell r="A3937" t="str">
            <v>január</v>
          </cell>
          <cell r="I3937">
            <v>0</v>
          </cell>
          <cell r="K3937" t="str">
            <v>630</v>
          </cell>
        </row>
        <row r="3938">
          <cell r="A3938" t="str">
            <v>január</v>
          </cell>
          <cell r="I3938">
            <v>0</v>
          </cell>
          <cell r="K3938" t="str">
            <v>630</v>
          </cell>
        </row>
        <row r="3939">
          <cell r="A3939" t="str">
            <v>január</v>
          </cell>
          <cell r="I3939">
            <v>0</v>
          </cell>
          <cell r="K3939" t="str">
            <v>630</v>
          </cell>
        </row>
        <row r="3940">
          <cell r="A3940" t="str">
            <v>január</v>
          </cell>
          <cell r="I3940">
            <v>1273.8800000000001</v>
          </cell>
          <cell r="K3940" t="str">
            <v>630</v>
          </cell>
        </row>
        <row r="3941">
          <cell r="A3941" t="str">
            <v>január</v>
          </cell>
          <cell r="I3941">
            <v>2259.27</v>
          </cell>
          <cell r="K3941" t="str">
            <v>630</v>
          </cell>
        </row>
        <row r="3942">
          <cell r="A3942" t="str">
            <v>január</v>
          </cell>
          <cell r="I3942">
            <v>0</v>
          </cell>
          <cell r="K3942" t="str">
            <v>630</v>
          </cell>
        </row>
        <row r="3943">
          <cell r="A3943" t="str">
            <v>január</v>
          </cell>
          <cell r="I3943">
            <v>0</v>
          </cell>
          <cell r="K3943" t="str">
            <v>630</v>
          </cell>
        </row>
        <row r="3944">
          <cell r="A3944" t="str">
            <v>január</v>
          </cell>
          <cell r="I3944">
            <v>0</v>
          </cell>
          <cell r="K3944" t="str">
            <v>630</v>
          </cell>
        </row>
        <row r="3945">
          <cell r="A3945" t="str">
            <v>január</v>
          </cell>
          <cell r="I3945">
            <v>199.22</v>
          </cell>
          <cell r="K3945" t="str">
            <v>630</v>
          </cell>
        </row>
        <row r="3946">
          <cell r="A3946" t="str">
            <v>január</v>
          </cell>
          <cell r="I3946">
            <v>473.01</v>
          </cell>
          <cell r="K3946" t="str">
            <v>630</v>
          </cell>
        </row>
        <row r="3947">
          <cell r="A3947" t="str">
            <v>január</v>
          </cell>
          <cell r="I3947">
            <v>0</v>
          </cell>
          <cell r="K3947" t="str">
            <v>630</v>
          </cell>
        </row>
        <row r="3948">
          <cell r="A3948" t="str">
            <v>január</v>
          </cell>
          <cell r="I3948">
            <v>150</v>
          </cell>
          <cell r="K3948" t="str">
            <v>630</v>
          </cell>
        </row>
        <row r="3949">
          <cell r="A3949" t="str">
            <v>január</v>
          </cell>
          <cell r="I3949">
            <v>0</v>
          </cell>
          <cell r="K3949" t="str">
            <v>630</v>
          </cell>
        </row>
        <row r="3950">
          <cell r="A3950" t="str">
            <v>január</v>
          </cell>
          <cell r="I3950">
            <v>336</v>
          </cell>
          <cell r="K3950" t="str">
            <v>630</v>
          </cell>
        </row>
        <row r="3951">
          <cell r="A3951" t="str">
            <v>január</v>
          </cell>
          <cell r="I3951">
            <v>0</v>
          </cell>
          <cell r="K3951" t="str">
            <v>630</v>
          </cell>
        </row>
        <row r="3952">
          <cell r="A3952" t="str">
            <v>január</v>
          </cell>
          <cell r="I3952">
            <v>0</v>
          </cell>
          <cell r="K3952" t="str">
            <v>630</v>
          </cell>
        </row>
        <row r="3953">
          <cell r="A3953" t="str">
            <v>január</v>
          </cell>
          <cell r="I3953">
            <v>2366.59</v>
          </cell>
          <cell r="K3953" t="str">
            <v>630</v>
          </cell>
        </row>
        <row r="3954">
          <cell r="A3954" t="str">
            <v>január</v>
          </cell>
          <cell r="I3954">
            <v>3.9</v>
          </cell>
          <cell r="K3954" t="str">
            <v>630</v>
          </cell>
        </row>
        <row r="3955">
          <cell r="A3955" t="str">
            <v>január</v>
          </cell>
          <cell r="I3955">
            <v>0</v>
          </cell>
          <cell r="K3955" t="str">
            <v>630</v>
          </cell>
        </row>
        <row r="3956">
          <cell r="A3956" t="str">
            <v>január</v>
          </cell>
          <cell r="I3956">
            <v>10634.91</v>
          </cell>
          <cell r="K3956" t="str">
            <v>630</v>
          </cell>
        </row>
        <row r="3957">
          <cell r="A3957" t="str">
            <v>január</v>
          </cell>
          <cell r="I3957">
            <v>0</v>
          </cell>
          <cell r="K3957" t="str">
            <v>630</v>
          </cell>
        </row>
        <row r="3958">
          <cell r="A3958" t="str">
            <v>január</v>
          </cell>
          <cell r="I3958">
            <v>0</v>
          </cell>
          <cell r="K3958" t="str">
            <v>630</v>
          </cell>
        </row>
        <row r="3959">
          <cell r="A3959" t="str">
            <v>január</v>
          </cell>
          <cell r="I3959">
            <v>720</v>
          </cell>
          <cell r="K3959" t="str">
            <v>630</v>
          </cell>
        </row>
        <row r="3960">
          <cell r="A3960" t="str">
            <v>január</v>
          </cell>
          <cell r="I3960">
            <v>736</v>
          </cell>
          <cell r="K3960" t="str">
            <v>630</v>
          </cell>
        </row>
        <row r="3961">
          <cell r="A3961" t="str">
            <v>január</v>
          </cell>
          <cell r="I3961">
            <v>0</v>
          </cell>
          <cell r="K3961" t="str">
            <v>640</v>
          </cell>
        </row>
        <row r="3962">
          <cell r="A3962" t="str">
            <v>január</v>
          </cell>
          <cell r="I3962">
            <v>17148</v>
          </cell>
          <cell r="K3962" t="str">
            <v>640</v>
          </cell>
        </row>
        <row r="3963">
          <cell r="A3963" t="str">
            <v>január</v>
          </cell>
          <cell r="I3963">
            <v>0</v>
          </cell>
          <cell r="K3963" t="str">
            <v>630</v>
          </cell>
        </row>
        <row r="3964">
          <cell r="A3964" t="str">
            <v>január</v>
          </cell>
          <cell r="I3964">
            <v>0</v>
          </cell>
          <cell r="K3964" t="str">
            <v>630</v>
          </cell>
        </row>
        <row r="3965">
          <cell r="A3965" t="str">
            <v>január</v>
          </cell>
          <cell r="I3965">
            <v>189222.79</v>
          </cell>
          <cell r="K3965" t="str">
            <v>610</v>
          </cell>
        </row>
        <row r="3966">
          <cell r="A3966" t="str">
            <v>január</v>
          </cell>
          <cell r="I3966">
            <v>17869.32</v>
          </cell>
          <cell r="K3966" t="str">
            <v>610</v>
          </cell>
        </row>
        <row r="3967">
          <cell r="A3967" t="str">
            <v>január</v>
          </cell>
          <cell r="I3967">
            <v>5245.01</v>
          </cell>
          <cell r="K3967" t="str">
            <v>610</v>
          </cell>
        </row>
        <row r="3968">
          <cell r="A3968" t="str">
            <v>január</v>
          </cell>
          <cell r="I3968">
            <v>10627.97</v>
          </cell>
          <cell r="K3968" t="str">
            <v>610</v>
          </cell>
        </row>
        <row r="3969">
          <cell r="A3969" t="str">
            <v>január</v>
          </cell>
          <cell r="I3969">
            <v>17131.45</v>
          </cell>
          <cell r="K3969" t="str">
            <v>620</v>
          </cell>
        </row>
        <row r="3970">
          <cell r="A3970" t="str">
            <v>január</v>
          </cell>
          <cell r="I3970">
            <v>5818.54</v>
          </cell>
          <cell r="K3970" t="str">
            <v>620</v>
          </cell>
        </row>
        <row r="3971">
          <cell r="A3971" t="str">
            <v>január</v>
          </cell>
          <cell r="I3971">
            <v>3064.36</v>
          </cell>
          <cell r="K3971" t="str">
            <v>620</v>
          </cell>
        </row>
        <row r="3972">
          <cell r="A3972" t="str">
            <v>január</v>
          </cell>
          <cell r="I3972">
            <v>32698.92</v>
          </cell>
          <cell r="K3972" t="str">
            <v>620</v>
          </cell>
        </row>
        <row r="3973">
          <cell r="A3973" t="str">
            <v>január</v>
          </cell>
          <cell r="I3973">
            <v>1813.7</v>
          </cell>
          <cell r="K3973" t="str">
            <v>620</v>
          </cell>
        </row>
        <row r="3974">
          <cell r="A3974" t="str">
            <v>január</v>
          </cell>
          <cell r="I3974">
            <v>5915.87</v>
          </cell>
          <cell r="K3974" t="str">
            <v>620</v>
          </cell>
        </row>
        <row r="3975">
          <cell r="A3975" t="str">
            <v>január</v>
          </cell>
          <cell r="I3975">
            <v>1905.95</v>
          </cell>
          <cell r="K3975" t="str">
            <v>620</v>
          </cell>
        </row>
        <row r="3976">
          <cell r="A3976" t="str">
            <v>január</v>
          </cell>
          <cell r="I3976">
            <v>565.58000000000004</v>
          </cell>
          <cell r="K3976" t="str">
            <v>620</v>
          </cell>
        </row>
        <row r="3977">
          <cell r="A3977" t="str">
            <v>január</v>
          </cell>
          <cell r="I3977">
            <v>10774.95</v>
          </cell>
          <cell r="K3977" t="str">
            <v>620</v>
          </cell>
        </row>
        <row r="3978">
          <cell r="A3978" t="str">
            <v>január</v>
          </cell>
          <cell r="I3978">
            <v>1722.68</v>
          </cell>
          <cell r="K3978" t="str">
            <v>620</v>
          </cell>
        </row>
        <row r="3979">
          <cell r="A3979" t="str">
            <v>január</v>
          </cell>
          <cell r="I3979">
            <v>23917.05</v>
          </cell>
          <cell r="K3979" t="str">
            <v>630</v>
          </cell>
        </row>
        <row r="3980">
          <cell r="A3980" t="str">
            <v>január</v>
          </cell>
          <cell r="I3980">
            <v>638.12</v>
          </cell>
          <cell r="K3980" t="str">
            <v>630</v>
          </cell>
        </row>
        <row r="3981">
          <cell r="A3981" t="str">
            <v>január</v>
          </cell>
          <cell r="I3981">
            <v>0</v>
          </cell>
          <cell r="K3981" t="str">
            <v>630</v>
          </cell>
        </row>
        <row r="3982">
          <cell r="A3982" t="str">
            <v>január</v>
          </cell>
          <cell r="I3982">
            <v>963.02</v>
          </cell>
          <cell r="K3982" t="str">
            <v>630</v>
          </cell>
        </row>
        <row r="3983">
          <cell r="A3983" t="str">
            <v>január</v>
          </cell>
          <cell r="I3983">
            <v>0</v>
          </cell>
          <cell r="K3983" t="str">
            <v>630</v>
          </cell>
        </row>
        <row r="3984">
          <cell r="A3984" t="str">
            <v>január</v>
          </cell>
          <cell r="I3984">
            <v>67.2</v>
          </cell>
          <cell r="K3984" t="str">
            <v>630</v>
          </cell>
        </row>
        <row r="3985">
          <cell r="A3985" t="str">
            <v>január</v>
          </cell>
          <cell r="I3985">
            <v>382.56</v>
          </cell>
          <cell r="K3985" t="str">
            <v>630</v>
          </cell>
        </row>
        <row r="3986">
          <cell r="A3986" t="str">
            <v>január</v>
          </cell>
          <cell r="I3986">
            <v>0</v>
          </cell>
          <cell r="K3986" t="str">
            <v>630</v>
          </cell>
        </row>
        <row r="3987">
          <cell r="A3987" t="str">
            <v>január</v>
          </cell>
          <cell r="I3987">
            <v>77.58</v>
          </cell>
          <cell r="K3987" t="str">
            <v>630</v>
          </cell>
        </row>
        <row r="3988">
          <cell r="A3988" t="str">
            <v>január</v>
          </cell>
          <cell r="I3988">
            <v>15.17</v>
          </cell>
          <cell r="K3988" t="str">
            <v>630</v>
          </cell>
        </row>
        <row r="3989">
          <cell r="A3989" t="str">
            <v>január</v>
          </cell>
          <cell r="I3989">
            <v>1213.19</v>
          </cell>
          <cell r="K3989" t="str">
            <v>630</v>
          </cell>
        </row>
        <row r="3990">
          <cell r="A3990" t="str">
            <v>január</v>
          </cell>
          <cell r="I3990">
            <v>664.8</v>
          </cell>
          <cell r="K3990" t="str">
            <v>630</v>
          </cell>
        </row>
        <row r="3991">
          <cell r="A3991" t="str">
            <v>január</v>
          </cell>
          <cell r="I3991">
            <v>1412.8</v>
          </cell>
          <cell r="K3991" t="str">
            <v>630</v>
          </cell>
        </row>
        <row r="3992">
          <cell r="A3992" t="str">
            <v>január</v>
          </cell>
          <cell r="I3992">
            <v>7560.76</v>
          </cell>
          <cell r="K3992" t="str">
            <v>630</v>
          </cell>
        </row>
        <row r="3993">
          <cell r="A3993" t="str">
            <v>január</v>
          </cell>
          <cell r="I3993">
            <v>239.57</v>
          </cell>
          <cell r="K3993" t="str">
            <v>630</v>
          </cell>
        </row>
        <row r="3994">
          <cell r="A3994" t="str">
            <v>január</v>
          </cell>
          <cell r="I3994">
            <v>343.57</v>
          </cell>
          <cell r="K3994" t="str">
            <v>640</v>
          </cell>
        </row>
        <row r="3995">
          <cell r="A3995" t="str">
            <v>január</v>
          </cell>
          <cell r="I3995">
            <v>4915</v>
          </cell>
          <cell r="K3995" t="str">
            <v>640</v>
          </cell>
        </row>
        <row r="3996">
          <cell r="A3996" t="str">
            <v>január</v>
          </cell>
          <cell r="I3996">
            <v>0</v>
          </cell>
          <cell r="K3996" t="str">
            <v>710</v>
          </cell>
        </row>
        <row r="3997">
          <cell r="A3997" t="str">
            <v>január</v>
          </cell>
          <cell r="I3997">
            <v>1067.9000000000001</v>
          </cell>
          <cell r="K3997" t="str">
            <v>610</v>
          </cell>
        </row>
        <row r="3998">
          <cell r="A3998" t="str">
            <v>január</v>
          </cell>
          <cell r="I3998">
            <v>462.15</v>
          </cell>
          <cell r="K3998" t="str">
            <v>610</v>
          </cell>
        </row>
        <row r="3999">
          <cell r="A3999" t="str">
            <v>január</v>
          </cell>
          <cell r="I3999">
            <v>580</v>
          </cell>
          <cell r="K3999" t="str">
            <v>610</v>
          </cell>
        </row>
        <row r="4000">
          <cell r="A4000" t="str">
            <v>január</v>
          </cell>
          <cell r="I4000">
            <v>222.35</v>
          </cell>
          <cell r="K4000" t="str">
            <v>620</v>
          </cell>
        </row>
        <row r="4001">
          <cell r="A4001" t="str">
            <v>január</v>
          </cell>
          <cell r="I4001">
            <v>9.1</v>
          </cell>
          <cell r="K4001" t="str">
            <v>620</v>
          </cell>
        </row>
        <row r="4002">
          <cell r="A4002" t="str">
            <v>január</v>
          </cell>
          <cell r="I4002">
            <v>30.83</v>
          </cell>
          <cell r="K4002" t="str">
            <v>620</v>
          </cell>
        </row>
        <row r="4003">
          <cell r="A4003" t="str">
            <v>január</v>
          </cell>
          <cell r="I4003">
            <v>320.41000000000003</v>
          </cell>
          <cell r="K4003" t="str">
            <v>620</v>
          </cell>
        </row>
        <row r="4004">
          <cell r="A4004" t="str">
            <v>január</v>
          </cell>
          <cell r="I4004">
            <v>18.329999999999998</v>
          </cell>
          <cell r="K4004" t="str">
            <v>620</v>
          </cell>
        </row>
        <row r="4005">
          <cell r="A4005" t="str">
            <v>január</v>
          </cell>
          <cell r="I4005">
            <v>68.67</v>
          </cell>
          <cell r="K4005" t="str">
            <v>620</v>
          </cell>
        </row>
        <row r="4006">
          <cell r="A4006" t="str">
            <v>január</v>
          </cell>
          <cell r="I4006">
            <v>22.03</v>
          </cell>
          <cell r="K4006" t="str">
            <v>620</v>
          </cell>
        </row>
        <row r="4007">
          <cell r="A4007" t="str">
            <v>január</v>
          </cell>
          <cell r="I4007">
            <v>5.71</v>
          </cell>
          <cell r="K4007" t="str">
            <v>620</v>
          </cell>
        </row>
        <row r="4008">
          <cell r="A4008" t="str">
            <v>január</v>
          </cell>
          <cell r="I4008">
            <v>108.71</v>
          </cell>
          <cell r="K4008" t="str">
            <v>620</v>
          </cell>
        </row>
        <row r="4009">
          <cell r="A4009" t="str">
            <v>január</v>
          </cell>
          <cell r="I4009">
            <v>18.29</v>
          </cell>
          <cell r="K4009" t="str">
            <v>620</v>
          </cell>
        </row>
        <row r="4010">
          <cell r="A4010" t="str">
            <v>január</v>
          </cell>
          <cell r="I4010">
            <v>17334.3</v>
          </cell>
          <cell r="K4010" t="str">
            <v>630</v>
          </cell>
        </row>
        <row r="4011">
          <cell r="A4011" t="str">
            <v>január</v>
          </cell>
          <cell r="I4011">
            <v>9.4</v>
          </cell>
          <cell r="K4011" t="str">
            <v>630</v>
          </cell>
        </row>
        <row r="4012">
          <cell r="A4012" t="str">
            <v>január</v>
          </cell>
          <cell r="I4012">
            <v>30.28</v>
          </cell>
          <cell r="K4012" t="str">
            <v>630</v>
          </cell>
        </row>
        <row r="4013">
          <cell r="A4013" t="str">
            <v>január</v>
          </cell>
          <cell r="I4013">
            <v>10.95</v>
          </cell>
          <cell r="K4013" t="str">
            <v>630</v>
          </cell>
        </row>
        <row r="4014">
          <cell r="A4014" t="str">
            <v>január</v>
          </cell>
          <cell r="I4014">
            <v>178.5</v>
          </cell>
          <cell r="K4014" t="str">
            <v>630</v>
          </cell>
        </row>
        <row r="4015">
          <cell r="A4015" t="str">
            <v>január</v>
          </cell>
          <cell r="I4015">
            <v>366.07</v>
          </cell>
          <cell r="K4015" t="str">
            <v>630</v>
          </cell>
        </row>
        <row r="4016">
          <cell r="A4016" t="str">
            <v>január</v>
          </cell>
          <cell r="I4016">
            <v>99.17</v>
          </cell>
          <cell r="K4016" t="str">
            <v>630</v>
          </cell>
        </row>
        <row r="4017">
          <cell r="A4017" t="str">
            <v>január</v>
          </cell>
          <cell r="I4017">
            <v>0</v>
          </cell>
          <cell r="K4017" t="str">
            <v>630</v>
          </cell>
        </row>
        <row r="4018">
          <cell r="A4018" t="str">
            <v>január</v>
          </cell>
          <cell r="I4018">
            <v>0.09</v>
          </cell>
          <cell r="K4018" t="str">
            <v>630</v>
          </cell>
        </row>
        <row r="4019">
          <cell r="A4019" t="str">
            <v>január</v>
          </cell>
          <cell r="I4019">
            <v>278.38</v>
          </cell>
          <cell r="K4019" t="str">
            <v>630</v>
          </cell>
        </row>
        <row r="4020">
          <cell r="A4020" t="str">
            <v>január</v>
          </cell>
          <cell r="I4020">
            <v>116</v>
          </cell>
          <cell r="K4020" t="str">
            <v>620</v>
          </cell>
        </row>
        <row r="4021">
          <cell r="A4021" t="str">
            <v>január</v>
          </cell>
          <cell r="I4021">
            <v>176.4</v>
          </cell>
          <cell r="K4021" t="str">
            <v>620</v>
          </cell>
        </row>
        <row r="4022">
          <cell r="A4022" t="str">
            <v>január</v>
          </cell>
          <cell r="I4022">
            <v>10.08</v>
          </cell>
          <cell r="K4022" t="str">
            <v>620</v>
          </cell>
        </row>
        <row r="4023">
          <cell r="A4023" t="str">
            <v>január</v>
          </cell>
          <cell r="I4023">
            <v>34.799999999999997</v>
          </cell>
          <cell r="K4023" t="str">
            <v>620</v>
          </cell>
        </row>
        <row r="4024">
          <cell r="A4024" t="str">
            <v>január</v>
          </cell>
          <cell r="I4024">
            <v>3.08</v>
          </cell>
          <cell r="K4024" t="str">
            <v>620</v>
          </cell>
        </row>
        <row r="4025">
          <cell r="A4025" t="str">
            <v>január</v>
          </cell>
          <cell r="I4025">
            <v>59.76</v>
          </cell>
          <cell r="K4025" t="str">
            <v>620</v>
          </cell>
        </row>
        <row r="4026">
          <cell r="A4026" t="str">
            <v>január</v>
          </cell>
          <cell r="I4026">
            <v>0</v>
          </cell>
          <cell r="K4026" t="str">
            <v>630</v>
          </cell>
        </row>
        <row r="4027">
          <cell r="A4027" t="str">
            <v>január</v>
          </cell>
          <cell r="I4027">
            <v>4138.3900000000003</v>
          </cell>
          <cell r="K4027" t="str">
            <v>630</v>
          </cell>
        </row>
        <row r="4028">
          <cell r="A4028" t="str">
            <v>január</v>
          </cell>
          <cell r="I4028">
            <v>4804.7</v>
          </cell>
          <cell r="K4028" t="str">
            <v>630</v>
          </cell>
        </row>
        <row r="4029">
          <cell r="A4029" t="str">
            <v>január</v>
          </cell>
          <cell r="I4029">
            <v>1020.87</v>
          </cell>
          <cell r="K4029" t="str">
            <v>630</v>
          </cell>
        </row>
        <row r="4030">
          <cell r="A4030" t="str">
            <v>január</v>
          </cell>
          <cell r="I4030">
            <v>0</v>
          </cell>
          <cell r="K4030" t="str">
            <v>630</v>
          </cell>
        </row>
        <row r="4031">
          <cell r="A4031" t="str">
            <v>január</v>
          </cell>
          <cell r="I4031">
            <v>0</v>
          </cell>
          <cell r="K4031" t="str">
            <v>630</v>
          </cell>
        </row>
        <row r="4032">
          <cell r="A4032" t="str">
            <v>január</v>
          </cell>
          <cell r="I4032">
            <v>122.7</v>
          </cell>
          <cell r="K4032" t="str">
            <v>630</v>
          </cell>
        </row>
        <row r="4033">
          <cell r="A4033" t="str">
            <v>január</v>
          </cell>
          <cell r="I4033">
            <v>1303</v>
          </cell>
          <cell r="K4033" t="str">
            <v>630</v>
          </cell>
        </row>
        <row r="4034">
          <cell r="A4034" t="str">
            <v>január</v>
          </cell>
          <cell r="I4034">
            <v>58.8</v>
          </cell>
          <cell r="K4034" t="str">
            <v>630</v>
          </cell>
        </row>
        <row r="4035">
          <cell r="A4035" t="str">
            <v>január</v>
          </cell>
          <cell r="I4035">
            <v>22.2</v>
          </cell>
          <cell r="K4035" t="str">
            <v>630</v>
          </cell>
        </row>
        <row r="4036">
          <cell r="A4036" t="str">
            <v>január</v>
          </cell>
          <cell r="I4036">
            <v>0</v>
          </cell>
          <cell r="K4036" t="str">
            <v>630</v>
          </cell>
        </row>
        <row r="4037">
          <cell r="A4037" t="str">
            <v>január</v>
          </cell>
          <cell r="I4037">
            <v>0</v>
          </cell>
          <cell r="K4037" t="str">
            <v>630</v>
          </cell>
        </row>
        <row r="4038">
          <cell r="A4038" t="str">
            <v>január</v>
          </cell>
          <cell r="I4038">
            <v>6852.58</v>
          </cell>
          <cell r="K4038" t="str">
            <v>630</v>
          </cell>
        </row>
        <row r="4039">
          <cell r="A4039" t="str">
            <v>január</v>
          </cell>
          <cell r="I4039">
            <v>58.8</v>
          </cell>
          <cell r="K4039" t="str">
            <v>630</v>
          </cell>
        </row>
        <row r="4040">
          <cell r="A4040" t="str">
            <v>január</v>
          </cell>
          <cell r="I4040">
            <v>0</v>
          </cell>
          <cell r="K4040" t="str">
            <v>630</v>
          </cell>
        </row>
        <row r="4041">
          <cell r="A4041" t="str">
            <v>január</v>
          </cell>
          <cell r="I4041">
            <v>0</v>
          </cell>
          <cell r="K4041" t="str">
            <v>630</v>
          </cell>
        </row>
        <row r="4042">
          <cell r="A4042" t="str">
            <v>január</v>
          </cell>
          <cell r="I4042">
            <v>439.08</v>
          </cell>
          <cell r="K4042" t="str">
            <v>630</v>
          </cell>
        </row>
        <row r="4043">
          <cell r="A4043" t="str">
            <v>január</v>
          </cell>
          <cell r="I4043">
            <v>2536.8000000000002</v>
          </cell>
          <cell r="K4043" t="str">
            <v>630</v>
          </cell>
        </row>
        <row r="4044">
          <cell r="A4044" t="str">
            <v>január</v>
          </cell>
          <cell r="I4044">
            <v>0</v>
          </cell>
          <cell r="K4044" t="str">
            <v>630</v>
          </cell>
        </row>
        <row r="4045">
          <cell r="A4045" t="str">
            <v>január</v>
          </cell>
          <cell r="I4045">
            <v>5634.36</v>
          </cell>
          <cell r="K4045" t="str">
            <v>630</v>
          </cell>
        </row>
        <row r="4046">
          <cell r="A4046" t="str">
            <v>január</v>
          </cell>
          <cell r="I4046">
            <v>0</v>
          </cell>
          <cell r="K4046" t="str">
            <v>630</v>
          </cell>
        </row>
        <row r="4047">
          <cell r="A4047" t="str">
            <v>január</v>
          </cell>
          <cell r="I4047">
            <v>19.100000000000001</v>
          </cell>
          <cell r="K4047" t="str">
            <v>630</v>
          </cell>
        </row>
        <row r="4048">
          <cell r="A4048" t="str">
            <v>január</v>
          </cell>
          <cell r="I4048">
            <v>1260</v>
          </cell>
          <cell r="K4048" t="str">
            <v>630</v>
          </cell>
        </row>
        <row r="4049">
          <cell r="A4049" t="str">
            <v>január</v>
          </cell>
          <cell r="I4049">
            <v>0</v>
          </cell>
          <cell r="K4049" t="str">
            <v>630</v>
          </cell>
        </row>
        <row r="4050">
          <cell r="A4050" t="str">
            <v>január</v>
          </cell>
          <cell r="I4050">
            <v>0</v>
          </cell>
          <cell r="K4050" t="str">
            <v>630</v>
          </cell>
        </row>
        <row r="4051">
          <cell r="A4051" t="str">
            <v>január</v>
          </cell>
          <cell r="I4051">
            <v>0</v>
          </cell>
          <cell r="K4051" t="str">
            <v>640</v>
          </cell>
        </row>
        <row r="4052">
          <cell r="A4052" t="str">
            <v>január</v>
          </cell>
          <cell r="I4052">
            <v>0</v>
          </cell>
          <cell r="K4052" t="str">
            <v>640</v>
          </cell>
        </row>
        <row r="4053">
          <cell r="A4053" t="str">
            <v>január</v>
          </cell>
          <cell r="I4053">
            <v>1890</v>
          </cell>
          <cell r="K4053" t="str">
            <v>640</v>
          </cell>
        </row>
        <row r="4054">
          <cell r="A4054" t="str">
            <v>január</v>
          </cell>
          <cell r="I4054">
            <v>0</v>
          </cell>
          <cell r="K4054" t="str">
            <v>710</v>
          </cell>
        </row>
        <row r="4055">
          <cell r="A4055" t="str">
            <v>január</v>
          </cell>
          <cell r="I4055">
            <v>0</v>
          </cell>
          <cell r="K4055" t="str">
            <v>710</v>
          </cell>
        </row>
        <row r="4056">
          <cell r="A4056" t="str">
            <v>január</v>
          </cell>
          <cell r="I4056">
            <v>26.99</v>
          </cell>
          <cell r="K4056" t="str">
            <v>630</v>
          </cell>
        </row>
        <row r="4057">
          <cell r="A4057" t="str">
            <v>január</v>
          </cell>
          <cell r="I4057">
            <v>0</v>
          </cell>
          <cell r="K4057" t="str">
            <v>630</v>
          </cell>
        </row>
        <row r="4058">
          <cell r="A4058" t="str">
            <v>január</v>
          </cell>
          <cell r="I4058">
            <v>0</v>
          </cell>
          <cell r="K4058" t="str">
            <v>630</v>
          </cell>
        </row>
        <row r="4059">
          <cell r="A4059" t="str">
            <v>január</v>
          </cell>
          <cell r="I4059">
            <v>0.02</v>
          </cell>
          <cell r="K4059" t="str">
            <v>630</v>
          </cell>
        </row>
        <row r="4060">
          <cell r="A4060" t="str">
            <v>január</v>
          </cell>
          <cell r="I4060">
            <v>-971.67</v>
          </cell>
          <cell r="K4060" t="str">
            <v>630</v>
          </cell>
        </row>
        <row r="4061">
          <cell r="A4061" t="str">
            <v>január</v>
          </cell>
          <cell r="I4061">
            <v>-124.28</v>
          </cell>
          <cell r="K4061" t="str">
            <v>630</v>
          </cell>
        </row>
        <row r="4062">
          <cell r="A4062" t="str">
            <v>január</v>
          </cell>
          <cell r="I4062">
            <v>0</v>
          </cell>
          <cell r="K4062" t="str">
            <v>630</v>
          </cell>
        </row>
        <row r="4063">
          <cell r="A4063" t="str">
            <v>január</v>
          </cell>
          <cell r="I4063">
            <v>0</v>
          </cell>
          <cell r="K4063" t="str">
            <v>630</v>
          </cell>
        </row>
        <row r="4064">
          <cell r="A4064" t="str">
            <v>január</v>
          </cell>
          <cell r="I4064">
            <v>1200</v>
          </cell>
          <cell r="K4064" t="str">
            <v>630</v>
          </cell>
        </row>
        <row r="4065">
          <cell r="A4065" t="str">
            <v>január</v>
          </cell>
          <cell r="I4065">
            <v>-2162.88</v>
          </cell>
          <cell r="K4065" t="str">
            <v>630</v>
          </cell>
        </row>
        <row r="4066">
          <cell r="A4066" t="str">
            <v>január</v>
          </cell>
          <cell r="I4066">
            <v>0</v>
          </cell>
          <cell r="K4066" t="str">
            <v>640</v>
          </cell>
        </row>
        <row r="4067">
          <cell r="A4067" t="str">
            <v>január</v>
          </cell>
          <cell r="I4067">
            <v>36250</v>
          </cell>
          <cell r="K4067" t="str">
            <v>640</v>
          </cell>
        </row>
        <row r="4068">
          <cell r="A4068" t="str">
            <v>január</v>
          </cell>
          <cell r="I4068">
            <v>0</v>
          </cell>
          <cell r="K4068" t="str">
            <v>630</v>
          </cell>
        </row>
        <row r="4069">
          <cell r="A4069" t="str">
            <v>január</v>
          </cell>
          <cell r="I4069">
            <v>0</v>
          </cell>
          <cell r="K4069" t="str">
            <v>610</v>
          </cell>
        </row>
        <row r="4070">
          <cell r="A4070" t="str">
            <v>január</v>
          </cell>
          <cell r="I4070">
            <v>2166.4499999999998</v>
          </cell>
          <cell r="K4070" t="str">
            <v>610</v>
          </cell>
        </row>
        <row r="4071">
          <cell r="A4071" t="str">
            <v>január</v>
          </cell>
          <cell r="I4071">
            <v>21690</v>
          </cell>
          <cell r="K4071" t="str">
            <v>610</v>
          </cell>
        </row>
        <row r="4072">
          <cell r="A4072" t="str">
            <v>január</v>
          </cell>
          <cell r="I4072">
            <v>1847.4</v>
          </cell>
          <cell r="K4072" t="str">
            <v>620</v>
          </cell>
        </row>
        <row r="4073">
          <cell r="A4073" t="str">
            <v>január</v>
          </cell>
          <cell r="I4073">
            <v>548.16</v>
          </cell>
          <cell r="K4073" t="str">
            <v>620</v>
          </cell>
        </row>
        <row r="4074">
          <cell r="A4074" t="str">
            <v>január</v>
          </cell>
          <cell r="I4074">
            <v>329.82</v>
          </cell>
          <cell r="K4074" t="str">
            <v>620</v>
          </cell>
        </row>
        <row r="4075">
          <cell r="A4075" t="str">
            <v>január</v>
          </cell>
          <cell r="I4075">
            <v>3528.75</v>
          </cell>
          <cell r="K4075" t="str">
            <v>620</v>
          </cell>
        </row>
        <row r="4076">
          <cell r="A4076" t="str">
            <v>január</v>
          </cell>
          <cell r="I4076">
            <v>201.92</v>
          </cell>
          <cell r="K4076" t="str">
            <v>620</v>
          </cell>
        </row>
        <row r="4077">
          <cell r="A4077" t="str">
            <v>január</v>
          </cell>
          <cell r="I4077">
            <v>682.69</v>
          </cell>
          <cell r="K4077" t="str">
            <v>620</v>
          </cell>
        </row>
        <row r="4078">
          <cell r="A4078" t="str">
            <v>január</v>
          </cell>
          <cell r="I4078">
            <v>211.57</v>
          </cell>
          <cell r="K4078" t="str">
            <v>620</v>
          </cell>
        </row>
        <row r="4079">
          <cell r="A4079" t="str">
            <v>január</v>
          </cell>
          <cell r="I4079">
            <v>61.58</v>
          </cell>
          <cell r="K4079" t="str">
            <v>620</v>
          </cell>
        </row>
        <row r="4080">
          <cell r="A4080" t="str">
            <v>január</v>
          </cell>
          <cell r="I4080">
            <v>1196.31</v>
          </cell>
          <cell r="K4080" t="str">
            <v>620</v>
          </cell>
        </row>
        <row r="4081">
          <cell r="A4081" t="str">
            <v>január</v>
          </cell>
          <cell r="I4081">
            <v>384.96</v>
          </cell>
          <cell r="K4081" t="str">
            <v>620</v>
          </cell>
        </row>
        <row r="4082">
          <cell r="A4082" t="str">
            <v>január</v>
          </cell>
          <cell r="I4082">
            <v>425.47</v>
          </cell>
          <cell r="K4082" t="str">
            <v>630</v>
          </cell>
        </row>
        <row r="4083">
          <cell r="A4083" t="str">
            <v>január</v>
          </cell>
          <cell r="I4083">
            <v>1101.3599999999999</v>
          </cell>
          <cell r="K4083" t="str">
            <v>630</v>
          </cell>
        </row>
        <row r="4084">
          <cell r="A4084" t="str">
            <v>január</v>
          </cell>
          <cell r="I4084">
            <v>48</v>
          </cell>
          <cell r="K4084" t="str">
            <v>630</v>
          </cell>
        </row>
        <row r="4085">
          <cell r="A4085" t="str">
            <v>január</v>
          </cell>
          <cell r="I4085">
            <v>112.1</v>
          </cell>
          <cell r="K4085" t="str">
            <v>630</v>
          </cell>
        </row>
        <row r="4086">
          <cell r="A4086" t="str">
            <v>január</v>
          </cell>
          <cell r="I4086">
            <v>594.71</v>
          </cell>
          <cell r="K4086" t="str">
            <v>630</v>
          </cell>
        </row>
        <row r="4087">
          <cell r="A4087" t="str">
            <v>január</v>
          </cell>
          <cell r="I4087">
            <v>0</v>
          </cell>
          <cell r="K4087" t="str">
            <v>630</v>
          </cell>
        </row>
        <row r="4088">
          <cell r="A4088" t="str">
            <v>január</v>
          </cell>
          <cell r="I4088">
            <v>-25.69</v>
          </cell>
          <cell r="K4088" t="str">
            <v>630</v>
          </cell>
        </row>
        <row r="4089">
          <cell r="A4089" t="str">
            <v>január</v>
          </cell>
          <cell r="I4089">
            <v>847.8</v>
          </cell>
          <cell r="K4089" t="str">
            <v>630</v>
          </cell>
        </row>
        <row r="4090">
          <cell r="A4090" t="str">
            <v>január</v>
          </cell>
          <cell r="I4090">
            <v>0</v>
          </cell>
          <cell r="K4090" t="str">
            <v>630</v>
          </cell>
        </row>
        <row r="4091">
          <cell r="A4091" t="str">
            <v>január</v>
          </cell>
          <cell r="I4091">
            <v>3163.28</v>
          </cell>
          <cell r="K4091" t="str">
            <v>630</v>
          </cell>
        </row>
        <row r="4092">
          <cell r="A4092" t="str">
            <v>január</v>
          </cell>
          <cell r="I4092">
            <v>90</v>
          </cell>
          <cell r="K4092" t="str">
            <v>630</v>
          </cell>
        </row>
        <row r="4093">
          <cell r="A4093" t="str">
            <v>január</v>
          </cell>
          <cell r="I4093">
            <v>41.12</v>
          </cell>
          <cell r="K4093" t="str">
            <v>630</v>
          </cell>
        </row>
        <row r="4094">
          <cell r="A4094" t="str">
            <v>január</v>
          </cell>
          <cell r="I4094">
            <v>136.04</v>
          </cell>
          <cell r="K4094" t="str">
            <v>630</v>
          </cell>
        </row>
        <row r="4095">
          <cell r="A4095" t="str">
            <v>január</v>
          </cell>
          <cell r="I4095">
            <v>100</v>
          </cell>
          <cell r="K4095" t="str">
            <v>630</v>
          </cell>
        </row>
        <row r="4096">
          <cell r="A4096" t="str">
            <v>január</v>
          </cell>
          <cell r="I4096">
            <v>898.44</v>
          </cell>
          <cell r="K4096" t="str">
            <v>630</v>
          </cell>
        </row>
        <row r="4097">
          <cell r="A4097" t="str">
            <v>január</v>
          </cell>
          <cell r="I4097">
            <v>1364</v>
          </cell>
          <cell r="K4097" t="str">
            <v>630</v>
          </cell>
        </row>
        <row r="4098">
          <cell r="A4098" t="str">
            <v>január</v>
          </cell>
          <cell r="I4098">
            <v>51.6</v>
          </cell>
          <cell r="K4098" t="str">
            <v>630</v>
          </cell>
        </row>
        <row r="4099">
          <cell r="A4099" t="str">
            <v>január</v>
          </cell>
          <cell r="I4099">
            <v>343.92</v>
          </cell>
          <cell r="K4099" t="str">
            <v>630</v>
          </cell>
        </row>
        <row r="4100">
          <cell r="A4100" t="str">
            <v>január</v>
          </cell>
          <cell r="I4100">
            <v>3875.35</v>
          </cell>
          <cell r="K4100" t="str">
            <v>630</v>
          </cell>
        </row>
        <row r="4101">
          <cell r="A4101" t="str">
            <v>január</v>
          </cell>
          <cell r="I4101">
            <v>403.17</v>
          </cell>
          <cell r="K4101" t="str">
            <v>630</v>
          </cell>
        </row>
        <row r="4102">
          <cell r="A4102" t="str">
            <v>január</v>
          </cell>
          <cell r="I4102">
            <v>234.1</v>
          </cell>
          <cell r="K4102" t="str">
            <v>630</v>
          </cell>
        </row>
        <row r="4103">
          <cell r="A4103" t="str">
            <v>január</v>
          </cell>
          <cell r="I4103">
            <v>20.3</v>
          </cell>
          <cell r="K4103" t="str">
            <v>630</v>
          </cell>
        </row>
        <row r="4104">
          <cell r="A4104" t="str">
            <v>január</v>
          </cell>
          <cell r="I4104">
            <v>39776.519999999997</v>
          </cell>
          <cell r="K4104" t="str">
            <v>630</v>
          </cell>
        </row>
        <row r="4105">
          <cell r="A4105" t="str">
            <v>január</v>
          </cell>
          <cell r="I4105">
            <v>615.58000000000004</v>
          </cell>
          <cell r="K4105" t="str">
            <v>630</v>
          </cell>
        </row>
        <row r="4106">
          <cell r="A4106" t="str">
            <v>január</v>
          </cell>
          <cell r="I4106">
            <v>250.5</v>
          </cell>
          <cell r="K4106" t="str">
            <v>630</v>
          </cell>
        </row>
        <row r="4107">
          <cell r="A4107" t="str">
            <v>január</v>
          </cell>
          <cell r="I4107">
            <v>1528.48</v>
          </cell>
          <cell r="K4107" t="str">
            <v>630</v>
          </cell>
        </row>
        <row r="4108">
          <cell r="A4108" t="str">
            <v>január</v>
          </cell>
          <cell r="I4108">
            <v>4883.1499999999996</v>
          </cell>
          <cell r="K4108" t="str">
            <v>630</v>
          </cell>
        </row>
        <row r="4109">
          <cell r="A4109" t="str">
            <v>január</v>
          </cell>
          <cell r="I4109">
            <v>360</v>
          </cell>
          <cell r="K4109" t="str">
            <v>630</v>
          </cell>
        </row>
        <row r="4110">
          <cell r="A4110" t="str">
            <v>január</v>
          </cell>
          <cell r="I4110">
            <v>1125</v>
          </cell>
          <cell r="K4110" t="str">
            <v>640</v>
          </cell>
        </row>
        <row r="4111">
          <cell r="A4111" t="str">
            <v>január</v>
          </cell>
          <cell r="I4111">
            <v>3400</v>
          </cell>
          <cell r="K4111" t="str">
            <v>710</v>
          </cell>
        </row>
        <row r="4112">
          <cell r="A4112" t="str">
            <v>január</v>
          </cell>
          <cell r="I4112">
            <v>9332.65</v>
          </cell>
          <cell r="K4112" t="str">
            <v>710</v>
          </cell>
        </row>
        <row r="4113">
          <cell r="A4113" t="str">
            <v>január</v>
          </cell>
          <cell r="I4113">
            <v>1121306.2</v>
          </cell>
          <cell r="K4113" t="str">
            <v>610</v>
          </cell>
        </row>
        <row r="4114">
          <cell r="A4114" t="str">
            <v>január</v>
          </cell>
          <cell r="I4114">
            <v>151148.04999999999</v>
          </cell>
          <cell r="K4114" t="str">
            <v>610</v>
          </cell>
        </row>
        <row r="4115">
          <cell r="A4115" t="str">
            <v>január</v>
          </cell>
          <cell r="I4115">
            <v>34398.22</v>
          </cell>
          <cell r="K4115" t="str">
            <v>610</v>
          </cell>
        </row>
        <row r="4116">
          <cell r="A4116" t="str">
            <v>január</v>
          </cell>
          <cell r="I4116">
            <v>45.51</v>
          </cell>
          <cell r="K4116" t="str">
            <v>610</v>
          </cell>
        </row>
        <row r="4117">
          <cell r="A4117" t="str">
            <v>január</v>
          </cell>
          <cell r="I4117">
            <v>94706.95</v>
          </cell>
          <cell r="K4117" t="str">
            <v>610</v>
          </cell>
        </row>
        <row r="4118">
          <cell r="A4118" t="str">
            <v>január</v>
          </cell>
          <cell r="I4118">
            <v>114954.91</v>
          </cell>
          <cell r="K4118" t="str">
            <v>620</v>
          </cell>
        </row>
        <row r="4119">
          <cell r="A4119" t="str">
            <v>január</v>
          </cell>
          <cell r="I4119">
            <v>28635.9</v>
          </cell>
          <cell r="K4119" t="str">
            <v>620</v>
          </cell>
        </row>
        <row r="4120">
          <cell r="A4120" t="str">
            <v>január</v>
          </cell>
          <cell r="I4120">
            <v>20160.05</v>
          </cell>
          <cell r="K4120" t="str">
            <v>620</v>
          </cell>
        </row>
        <row r="4121">
          <cell r="A4121" t="str">
            <v>január</v>
          </cell>
          <cell r="I4121">
            <v>205986.85</v>
          </cell>
          <cell r="K4121" t="str">
            <v>620</v>
          </cell>
        </row>
        <row r="4122">
          <cell r="A4122" t="str">
            <v>január</v>
          </cell>
          <cell r="I4122">
            <v>11696.96</v>
          </cell>
          <cell r="K4122" t="str">
            <v>620</v>
          </cell>
        </row>
        <row r="4123">
          <cell r="A4123" t="str">
            <v>január</v>
          </cell>
          <cell r="I4123">
            <v>37916.31</v>
          </cell>
          <cell r="K4123" t="str">
            <v>620</v>
          </cell>
        </row>
        <row r="4124">
          <cell r="A4124" t="str">
            <v>január</v>
          </cell>
          <cell r="I4124">
            <v>12390.07</v>
          </cell>
          <cell r="K4124" t="str">
            <v>620</v>
          </cell>
        </row>
        <row r="4125">
          <cell r="A4125" t="str">
            <v>január</v>
          </cell>
          <cell r="I4125">
            <v>3637.38</v>
          </cell>
          <cell r="K4125" t="str">
            <v>620</v>
          </cell>
        </row>
        <row r="4126">
          <cell r="A4126" t="str">
            <v>január</v>
          </cell>
          <cell r="I4126">
            <v>69160.06</v>
          </cell>
          <cell r="K4126" t="str">
            <v>620</v>
          </cell>
        </row>
        <row r="4127">
          <cell r="A4127" t="str">
            <v>január</v>
          </cell>
          <cell r="I4127">
            <v>18338.169999999998</v>
          </cell>
          <cell r="K4127" t="str">
            <v>620</v>
          </cell>
        </row>
        <row r="4128">
          <cell r="A4128" t="str">
            <v>január</v>
          </cell>
          <cell r="I4128">
            <v>2437.86</v>
          </cell>
          <cell r="K4128" t="str">
            <v>630</v>
          </cell>
        </row>
        <row r="4129">
          <cell r="A4129" t="str">
            <v>január</v>
          </cell>
          <cell r="I4129">
            <v>24297.22</v>
          </cell>
          <cell r="K4129" t="str">
            <v>630</v>
          </cell>
        </row>
        <row r="4130">
          <cell r="A4130" t="str">
            <v>január</v>
          </cell>
          <cell r="I4130">
            <v>216463.45</v>
          </cell>
          <cell r="K4130" t="str">
            <v>630</v>
          </cell>
        </row>
        <row r="4131">
          <cell r="A4131" t="str">
            <v>január</v>
          </cell>
          <cell r="I4131">
            <v>31647.88</v>
          </cell>
          <cell r="K4131" t="str">
            <v>630</v>
          </cell>
        </row>
        <row r="4132">
          <cell r="A4132" t="str">
            <v>január</v>
          </cell>
          <cell r="I4132">
            <v>-172.48</v>
          </cell>
          <cell r="K4132" t="str">
            <v>630</v>
          </cell>
        </row>
        <row r="4133">
          <cell r="A4133" t="str">
            <v>január</v>
          </cell>
          <cell r="I4133">
            <v>266.29000000000002</v>
          </cell>
          <cell r="K4133" t="str">
            <v>630</v>
          </cell>
        </row>
        <row r="4134">
          <cell r="A4134" t="str">
            <v>január</v>
          </cell>
          <cell r="I4134">
            <v>4701.78</v>
          </cell>
          <cell r="K4134" t="str">
            <v>630</v>
          </cell>
        </row>
        <row r="4135">
          <cell r="A4135" t="str">
            <v>január</v>
          </cell>
          <cell r="I4135">
            <v>8720.18</v>
          </cell>
          <cell r="K4135" t="str">
            <v>630</v>
          </cell>
        </row>
        <row r="4136">
          <cell r="A4136" t="str">
            <v>január</v>
          </cell>
          <cell r="I4136">
            <v>3024.05</v>
          </cell>
          <cell r="K4136" t="str">
            <v>630</v>
          </cell>
        </row>
        <row r="4137">
          <cell r="A4137" t="str">
            <v>január</v>
          </cell>
          <cell r="I4137">
            <v>391.82</v>
          </cell>
          <cell r="K4137" t="str">
            <v>630</v>
          </cell>
        </row>
        <row r="4138">
          <cell r="A4138" t="str">
            <v>január</v>
          </cell>
          <cell r="I4138">
            <v>2239.4699999999998</v>
          </cell>
          <cell r="K4138" t="str">
            <v>630</v>
          </cell>
        </row>
        <row r="4139">
          <cell r="A4139" t="str">
            <v>január</v>
          </cell>
          <cell r="I4139">
            <v>172.68</v>
          </cell>
          <cell r="K4139" t="str">
            <v>630</v>
          </cell>
        </row>
        <row r="4140">
          <cell r="A4140" t="str">
            <v>január</v>
          </cell>
          <cell r="I4140">
            <v>1814.9</v>
          </cell>
          <cell r="K4140" t="str">
            <v>630</v>
          </cell>
        </row>
        <row r="4141">
          <cell r="A4141" t="str">
            <v>január</v>
          </cell>
          <cell r="I4141">
            <v>3385.09</v>
          </cell>
          <cell r="K4141" t="str">
            <v>630</v>
          </cell>
        </row>
        <row r="4142">
          <cell r="A4142" t="str">
            <v>január</v>
          </cell>
          <cell r="I4142">
            <v>41.8</v>
          </cell>
          <cell r="K4142" t="str">
            <v>630</v>
          </cell>
        </row>
        <row r="4143">
          <cell r="A4143" t="str">
            <v>január</v>
          </cell>
          <cell r="I4143">
            <v>8745.06</v>
          </cell>
          <cell r="K4143" t="str">
            <v>630</v>
          </cell>
        </row>
        <row r="4144">
          <cell r="A4144" t="str">
            <v>január</v>
          </cell>
          <cell r="I4144">
            <v>808.52</v>
          </cell>
          <cell r="K4144" t="str">
            <v>630</v>
          </cell>
        </row>
        <row r="4145">
          <cell r="A4145" t="str">
            <v>január</v>
          </cell>
          <cell r="I4145">
            <v>238.48</v>
          </cell>
          <cell r="K4145" t="str">
            <v>630</v>
          </cell>
        </row>
        <row r="4146">
          <cell r="A4146" t="str">
            <v>január</v>
          </cell>
          <cell r="I4146">
            <v>876.2</v>
          </cell>
          <cell r="K4146" t="str">
            <v>630</v>
          </cell>
        </row>
        <row r="4147">
          <cell r="A4147" t="str">
            <v>január</v>
          </cell>
          <cell r="I4147">
            <v>930</v>
          </cell>
          <cell r="K4147" t="str">
            <v>630</v>
          </cell>
        </row>
        <row r="4148">
          <cell r="A4148" t="str">
            <v>január</v>
          </cell>
          <cell r="I4148">
            <v>4212.9399999999996</v>
          </cell>
          <cell r="K4148" t="str">
            <v>630</v>
          </cell>
        </row>
        <row r="4149">
          <cell r="A4149" t="str">
            <v>január</v>
          </cell>
          <cell r="I4149">
            <v>254.58</v>
          </cell>
          <cell r="K4149" t="str">
            <v>630</v>
          </cell>
        </row>
        <row r="4150">
          <cell r="A4150" t="str">
            <v>január</v>
          </cell>
          <cell r="I4150">
            <v>2953.03</v>
          </cell>
          <cell r="K4150" t="str">
            <v>630</v>
          </cell>
        </row>
        <row r="4151">
          <cell r="A4151" t="str">
            <v>január</v>
          </cell>
          <cell r="I4151">
            <v>0</v>
          </cell>
          <cell r="K4151" t="str">
            <v>630</v>
          </cell>
        </row>
        <row r="4152">
          <cell r="A4152" t="str">
            <v>január</v>
          </cell>
          <cell r="I4152">
            <v>453.36</v>
          </cell>
          <cell r="K4152" t="str">
            <v>630</v>
          </cell>
        </row>
        <row r="4153">
          <cell r="A4153" t="str">
            <v>január</v>
          </cell>
          <cell r="I4153">
            <v>269.38</v>
          </cell>
          <cell r="K4153" t="str">
            <v>630</v>
          </cell>
        </row>
        <row r="4154">
          <cell r="A4154" t="str">
            <v>január</v>
          </cell>
          <cell r="I4154">
            <v>12762.78</v>
          </cell>
          <cell r="K4154" t="str">
            <v>630</v>
          </cell>
        </row>
        <row r="4155">
          <cell r="A4155" t="str">
            <v>január</v>
          </cell>
          <cell r="I4155">
            <v>42.19</v>
          </cell>
          <cell r="K4155" t="str">
            <v>630</v>
          </cell>
        </row>
        <row r="4156">
          <cell r="A4156" t="str">
            <v>január</v>
          </cell>
          <cell r="I4156">
            <v>13182.79</v>
          </cell>
          <cell r="K4156" t="str">
            <v>630</v>
          </cell>
        </row>
        <row r="4157">
          <cell r="A4157" t="str">
            <v>január</v>
          </cell>
          <cell r="I4157">
            <v>13524.34</v>
          </cell>
          <cell r="K4157" t="str">
            <v>630</v>
          </cell>
        </row>
        <row r="4158">
          <cell r="A4158" t="str">
            <v>január</v>
          </cell>
          <cell r="I4158">
            <v>966</v>
          </cell>
          <cell r="K4158" t="str">
            <v>630</v>
          </cell>
        </row>
        <row r="4159">
          <cell r="A4159" t="str">
            <v>január</v>
          </cell>
          <cell r="I4159">
            <v>23.4</v>
          </cell>
          <cell r="K4159" t="str">
            <v>630</v>
          </cell>
        </row>
        <row r="4160">
          <cell r="A4160" t="str">
            <v>január</v>
          </cell>
          <cell r="I4160">
            <v>722.05</v>
          </cell>
          <cell r="K4160" t="str">
            <v>630</v>
          </cell>
        </row>
        <row r="4161">
          <cell r="A4161" t="str">
            <v>január</v>
          </cell>
          <cell r="I4161">
            <v>21476.07</v>
          </cell>
          <cell r="K4161" t="str">
            <v>630</v>
          </cell>
        </row>
        <row r="4162">
          <cell r="A4162" t="str">
            <v>január</v>
          </cell>
          <cell r="I4162">
            <v>12613.41</v>
          </cell>
          <cell r="K4162" t="str">
            <v>630</v>
          </cell>
        </row>
        <row r="4163">
          <cell r="A4163" t="str">
            <v>január</v>
          </cell>
          <cell r="I4163">
            <v>11263.64</v>
          </cell>
          <cell r="K4163" t="str">
            <v>630</v>
          </cell>
        </row>
        <row r="4164">
          <cell r="A4164" t="str">
            <v>január</v>
          </cell>
          <cell r="I4164">
            <v>19564.78</v>
          </cell>
          <cell r="K4164" t="str">
            <v>630</v>
          </cell>
        </row>
        <row r="4165">
          <cell r="A4165" t="str">
            <v>január</v>
          </cell>
          <cell r="I4165">
            <v>-165.9</v>
          </cell>
          <cell r="K4165" t="str">
            <v>630</v>
          </cell>
        </row>
        <row r="4166">
          <cell r="A4166" t="str">
            <v>január</v>
          </cell>
          <cell r="I4166">
            <v>5522.8</v>
          </cell>
          <cell r="K4166" t="str">
            <v>630</v>
          </cell>
        </row>
        <row r="4167">
          <cell r="A4167" t="str">
            <v>január</v>
          </cell>
          <cell r="I4167">
            <v>8018.34</v>
          </cell>
          <cell r="K4167" t="str">
            <v>630</v>
          </cell>
        </row>
        <row r="4168">
          <cell r="A4168" t="str">
            <v>január</v>
          </cell>
          <cell r="I4168">
            <v>5108.3900000000003</v>
          </cell>
          <cell r="K4168" t="str">
            <v>630</v>
          </cell>
        </row>
        <row r="4169">
          <cell r="A4169" t="str">
            <v>január</v>
          </cell>
          <cell r="I4169">
            <v>5438.1</v>
          </cell>
          <cell r="K4169" t="str">
            <v>630</v>
          </cell>
        </row>
        <row r="4170">
          <cell r="A4170" t="str">
            <v>január</v>
          </cell>
          <cell r="I4170">
            <v>42</v>
          </cell>
          <cell r="K4170" t="str">
            <v>640</v>
          </cell>
        </row>
        <row r="4171">
          <cell r="A4171" t="str">
            <v>január</v>
          </cell>
          <cell r="I4171">
            <v>7811</v>
          </cell>
          <cell r="K4171" t="str">
            <v>640</v>
          </cell>
        </row>
        <row r="4172">
          <cell r="A4172" t="str">
            <v>január</v>
          </cell>
          <cell r="I4172">
            <v>0</v>
          </cell>
          <cell r="K4172" t="str">
            <v>640</v>
          </cell>
        </row>
        <row r="4173">
          <cell r="A4173" t="str">
            <v>január</v>
          </cell>
          <cell r="I4173">
            <v>6818.75</v>
          </cell>
          <cell r="K4173" t="str">
            <v>640</v>
          </cell>
        </row>
        <row r="4174">
          <cell r="A4174" t="str">
            <v>január</v>
          </cell>
          <cell r="I4174">
            <v>216439</v>
          </cell>
          <cell r="K4174" t="str">
            <v>640</v>
          </cell>
        </row>
        <row r="4175">
          <cell r="A4175" t="str">
            <v>január</v>
          </cell>
          <cell r="I4175">
            <v>134.97999999999999</v>
          </cell>
          <cell r="K4175" t="str">
            <v>640</v>
          </cell>
        </row>
        <row r="4176">
          <cell r="A4176" t="str">
            <v>január</v>
          </cell>
          <cell r="I4176">
            <v>0</v>
          </cell>
          <cell r="K4176" t="str">
            <v>710</v>
          </cell>
        </row>
        <row r="4177">
          <cell r="A4177" t="str">
            <v>január</v>
          </cell>
          <cell r="I4177">
            <v>0</v>
          </cell>
          <cell r="K4177" t="str">
            <v>710</v>
          </cell>
        </row>
        <row r="4178">
          <cell r="A4178" t="str">
            <v>január</v>
          </cell>
          <cell r="I4178">
            <v>-93.66</v>
          </cell>
          <cell r="K4178" t="str">
            <v>710</v>
          </cell>
        </row>
        <row r="4179">
          <cell r="A4179" t="str">
            <v>január</v>
          </cell>
          <cell r="I4179">
            <v>0</v>
          </cell>
          <cell r="K4179" t="str">
            <v>710</v>
          </cell>
        </row>
        <row r="4180">
          <cell r="A4180" t="str">
            <v>január</v>
          </cell>
          <cell r="I4180">
            <v>0</v>
          </cell>
          <cell r="K4180" t="str">
            <v>630</v>
          </cell>
        </row>
        <row r="4181">
          <cell r="A4181" t="str">
            <v>január</v>
          </cell>
          <cell r="I4181">
            <v>0</v>
          </cell>
          <cell r="K4181" t="str">
            <v>630</v>
          </cell>
        </row>
        <row r="4182">
          <cell r="A4182" t="str">
            <v>január</v>
          </cell>
          <cell r="I4182">
            <v>27068.36</v>
          </cell>
          <cell r="K4182" t="str">
            <v>610</v>
          </cell>
        </row>
        <row r="4183">
          <cell r="A4183" t="str">
            <v>január</v>
          </cell>
          <cell r="I4183">
            <v>3174.28</v>
          </cell>
          <cell r="K4183" t="str">
            <v>610</v>
          </cell>
        </row>
        <row r="4184">
          <cell r="A4184" t="str">
            <v>január</v>
          </cell>
          <cell r="I4184">
            <v>93.54</v>
          </cell>
          <cell r="K4184" t="str">
            <v>610</v>
          </cell>
        </row>
        <row r="4185">
          <cell r="A4185" t="str">
            <v>január</v>
          </cell>
          <cell r="I4185">
            <v>7306.86</v>
          </cell>
          <cell r="K4185" t="str">
            <v>610</v>
          </cell>
        </row>
        <row r="4186">
          <cell r="A4186" t="str">
            <v>január</v>
          </cell>
          <cell r="I4186">
            <v>5100.12</v>
          </cell>
          <cell r="K4186" t="str">
            <v>620</v>
          </cell>
        </row>
        <row r="4187">
          <cell r="A4187" t="str">
            <v>január</v>
          </cell>
          <cell r="I4187">
            <v>1112.04</v>
          </cell>
          <cell r="K4187" t="str">
            <v>620</v>
          </cell>
        </row>
        <row r="4188">
          <cell r="A4188" t="str">
            <v>január</v>
          </cell>
          <cell r="I4188">
            <v>529.25</v>
          </cell>
          <cell r="K4188" t="str">
            <v>620</v>
          </cell>
        </row>
        <row r="4189">
          <cell r="A4189" t="str">
            <v>január</v>
          </cell>
          <cell r="I4189">
            <v>11107.95</v>
          </cell>
          <cell r="K4189" t="str">
            <v>620</v>
          </cell>
        </row>
        <row r="4190">
          <cell r="A4190" t="str">
            <v>január</v>
          </cell>
          <cell r="I4190">
            <v>637.85</v>
          </cell>
          <cell r="K4190" t="str">
            <v>620</v>
          </cell>
        </row>
        <row r="4191">
          <cell r="A4191" t="str">
            <v>január</v>
          </cell>
          <cell r="I4191">
            <v>2206.21</v>
          </cell>
          <cell r="K4191" t="str">
            <v>620</v>
          </cell>
        </row>
        <row r="4192">
          <cell r="A4192" t="str">
            <v>január</v>
          </cell>
          <cell r="I4192">
            <v>346.72</v>
          </cell>
          <cell r="K4192" t="str">
            <v>620</v>
          </cell>
        </row>
        <row r="4193">
          <cell r="A4193" t="str">
            <v>január</v>
          </cell>
          <cell r="I4193">
            <v>196.83</v>
          </cell>
          <cell r="K4193" t="str">
            <v>620</v>
          </cell>
        </row>
        <row r="4194">
          <cell r="A4194" t="str">
            <v>január</v>
          </cell>
          <cell r="I4194">
            <v>3767.82</v>
          </cell>
          <cell r="K4194" t="str">
            <v>620</v>
          </cell>
        </row>
        <row r="4195">
          <cell r="A4195" t="str">
            <v>január</v>
          </cell>
          <cell r="I4195">
            <v>272.19</v>
          </cell>
          <cell r="K4195" t="str">
            <v>620</v>
          </cell>
        </row>
        <row r="4196">
          <cell r="A4196" t="str">
            <v>január</v>
          </cell>
          <cell r="I4196">
            <v>245.57</v>
          </cell>
          <cell r="K4196" t="str">
            <v>630</v>
          </cell>
        </row>
        <row r="4197">
          <cell r="A4197" t="str">
            <v>január</v>
          </cell>
          <cell r="I4197">
            <v>9308.7000000000007</v>
          </cell>
          <cell r="K4197" t="str">
            <v>630</v>
          </cell>
        </row>
        <row r="4198">
          <cell r="A4198" t="str">
            <v>január</v>
          </cell>
          <cell r="I4198">
            <v>71.7</v>
          </cell>
          <cell r="K4198" t="str">
            <v>630</v>
          </cell>
        </row>
        <row r="4199">
          <cell r="A4199" t="str">
            <v>január</v>
          </cell>
          <cell r="I4199">
            <v>9.48</v>
          </cell>
          <cell r="K4199" t="str">
            <v>630</v>
          </cell>
        </row>
        <row r="4200">
          <cell r="A4200" t="str">
            <v>január</v>
          </cell>
          <cell r="I4200">
            <v>269.67</v>
          </cell>
          <cell r="K4200" t="str">
            <v>630</v>
          </cell>
        </row>
        <row r="4201">
          <cell r="A4201" t="str">
            <v>január</v>
          </cell>
          <cell r="I4201">
            <v>2917.5</v>
          </cell>
          <cell r="K4201" t="str">
            <v>630</v>
          </cell>
        </row>
        <row r="4202">
          <cell r="A4202" t="str">
            <v>január</v>
          </cell>
          <cell r="I4202">
            <v>51.12</v>
          </cell>
          <cell r="K4202" t="str">
            <v>630</v>
          </cell>
        </row>
        <row r="4203">
          <cell r="A4203" t="str">
            <v>január</v>
          </cell>
          <cell r="I4203">
            <v>225.35</v>
          </cell>
          <cell r="K4203" t="str">
            <v>630</v>
          </cell>
        </row>
        <row r="4204">
          <cell r="A4204" t="str">
            <v>január</v>
          </cell>
          <cell r="I4204">
            <v>533.19000000000005</v>
          </cell>
          <cell r="K4204" t="str">
            <v>630</v>
          </cell>
        </row>
        <row r="4205">
          <cell r="A4205" t="str">
            <v>január</v>
          </cell>
          <cell r="I4205">
            <v>368.5</v>
          </cell>
          <cell r="K4205" t="str">
            <v>630</v>
          </cell>
        </row>
        <row r="4206">
          <cell r="A4206" t="str">
            <v>január</v>
          </cell>
          <cell r="I4206">
            <v>4659.66</v>
          </cell>
          <cell r="K4206" t="str">
            <v>630</v>
          </cell>
        </row>
        <row r="4207">
          <cell r="A4207" t="str">
            <v>január</v>
          </cell>
          <cell r="I4207">
            <v>0</v>
          </cell>
          <cell r="K4207" t="str">
            <v>630</v>
          </cell>
        </row>
        <row r="4208">
          <cell r="A4208" t="str">
            <v>január</v>
          </cell>
          <cell r="I4208">
            <v>81.55</v>
          </cell>
          <cell r="K4208" t="str">
            <v>630</v>
          </cell>
        </row>
        <row r="4209">
          <cell r="A4209" t="str">
            <v>január</v>
          </cell>
          <cell r="I4209">
            <v>0</v>
          </cell>
          <cell r="K4209" t="str">
            <v>630</v>
          </cell>
        </row>
        <row r="4210">
          <cell r="A4210" t="str">
            <v>január</v>
          </cell>
          <cell r="I4210">
            <v>339.58</v>
          </cell>
          <cell r="K4210" t="str">
            <v>630</v>
          </cell>
        </row>
        <row r="4211">
          <cell r="A4211" t="str">
            <v>január</v>
          </cell>
          <cell r="I4211">
            <v>5</v>
          </cell>
          <cell r="K4211" t="str">
            <v>630</v>
          </cell>
        </row>
        <row r="4212">
          <cell r="A4212" t="str">
            <v>január</v>
          </cell>
          <cell r="I4212">
            <v>25632.5</v>
          </cell>
          <cell r="K4212" t="str">
            <v>630</v>
          </cell>
        </row>
        <row r="4213">
          <cell r="A4213" t="str">
            <v>január</v>
          </cell>
          <cell r="I4213">
            <v>12967</v>
          </cell>
          <cell r="K4213" t="str">
            <v>630</v>
          </cell>
        </row>
        <row r="4214">
          <cell r="A4214" t="str">
            <v>január</v>
          </cell>
          <cell r="I4214">
            <v>22084.14</v>
          </cell>
          <cell r="K4214" t="str">
            <v>630</v>
          </cell>
        </row>
        <row r="4215">
          <cell r="A4215" t="str">
            <v>január</v>
          </cell>
          <cell r="I4215">
            <v>0</v>
          </cell>
          <cell r="K4215" t="str">
            <v>640</v>
          </cell>
        </row>
        <row r="4216">
          <cell r="A4216" t="str">
            <v>január</v>
          </cell>
          <cell r="I4216">
            <v>39482</v>
          </cell>
          <cell r="K4216" t="str">
            <v>640</v>
          </cell>
        </row>
        <row r="4217">
          <cell r="A4217" t="str">
            <v>január</v>
          </cell>
          <cell r="I4217">
            <v>4000</v>
          </cell>
          <cell r="K4217" t="str">
            <v>640</v>
          </cell>
        </row>
        <row r="4218">
          <cell r="A4218" t="str">
            <v>január</v>
          </cell>
          <cell r="I4218">
            <v>58082.080000000002</v>
          </cell>
          <cell r="K4218" t="str">
            <v>610</v>
          </cell>
        </row>
        <row r="4219">
          <cell r="A4219" t="str">
            <v>január</v>
          </cell>
          <cell r="I4219">
            <v>2079.38</v>
          </cell>
          <cell r="K4219" t="str">
            <v>610</v>
          </cell>
        </row>
        <row r="4220">
          <cell r="A4220" t="str">
            <v>január</v>
          </cell>
          <cell r="I4220">
            <v>6016.14</v>
          </cell>
          <cell r="K4220" t="str">
            <v>620</v>
          </cell>
        </row>
        <row r="4221">
          <cell r="A4221" t="str">
            <v>január</v>
          </cell>
          <cell r="I4221">
            <v>842.27</v>
          </cell>
          <cell r="K4221" t="str">
            <v>620</v>
          </cell>
        </row>
        <row r="4222">
          <cell r="A4222" t="str">
            <v>január</v>
          </cell>
          <cell r="I4222">
            <v>8422.59</v>
          </cell>
          <cell r="K4222" t="str">
            <v>620</v>
          </cell>
        </row>
        <row r="4223">
          <cell r="A4223" t="str">
            <v>január</v>
          </cell>
          <cell r="I4223">
            <v>481.3</v>
          </cell>
          <cell r="K4223" t="str">
            <v>620</v>
          </cell>
        </row>
        <row r="4224">
          <cell r="A4224" t="str">
            <v>január</v>
          </cell>
          <cell r="I4224">
            <v>1804.85</v>
          </cell>
          <cell r="K4224" t="str">
            <v>620</v>
          </cell>
        </row>
        <row r="4225">
          <cell r="A4225" t="str">
            <v>január</v>
          </cell>
          <cell r="I4225">
            <v>601.62</v>
          </cell>
          <cell r="K4225" t="str">
            <v>620</v>
          </cell>
        </row>
        <row r="4226">
          <cell r="A4226" t="str">
            <v>január</v>
          </cell>
          <cell r="I4226">
            <v>150.4</v>
          </cell>
          <cell r="K4226" t="str">
            <v>620</v>
          </cell>
        </row>
        <row r="4227">
          <cell r="A4227" t="str">
            <v>január</v>
          </cell>
          <cell r="I4227">
            <v>2857.67</v>
          </cell>
          <cell r="K4227" t="str">
            <v>620</v>
          </cell>
        </row>
        <row r="4228">
          <cell r="A4228" t="str">
            <v>január</v>
          </cell>
          <cell r="I4228">
            <v>616.64</v>
          </cell>
          <cell r="K4228" t="str">
            <v>630</v>
          </cell>
        </row>
        <row r="4229">
          <cell r="A4229" t="str">
            <v>január</v>
          </cell>
          <cell r="I4229">
            <v>232.51</v>
          </cell>
          <cell r="K4229" t="str">
            <v>630</v>
          </cell>
        </row>
        <row r="4230">
          <cell r="A4230" t="str">
            <v>január</v>
          </cell>
          <cell r="I4230">
            <v>161.49</v>
          </cell>
          <cell r="K4230" t="str">
            <v>630</v>
          </cell>
        </row>
        <row r="4231">
          <cell r="A4231" t="str">
            <v>január</v>
          </cell>
          <cell r="I4231">
            <v>267.52</v>
          </cell>
          <cell r="K4231" t="str">
            <v>630</v>
          </cell>
        </row>
        <row r="4232">
          <cell r="A4232" t="str">
            <v>január</v>
          </cell>
          <cell r="I4232">
            <v>23614.04</v>
          </cell>
          <cell r="K4232" t="str">
            <v>710</v>
          </cell>
        </row>
        <row r="4233">
          <cell r="A4233" t="str">
            <v>január</v>
          </cell>
          <cell r="I4233">
            <v>6833.19</v>
          </cell>
          <cell r="K4233" t="str">
            <v>610</v>
          </cell>
        </row>
        <row r="4234">
          <cell r="A4234" t="str">
            <v>január</v>
          </cell>
          <cell r="I4234">
            <v>244.63</v>
          </cell>
          <cell r="K4234" t="str">
            <v>610</v>
          </cell>
        </row>
        <row r="4235">
          <cell r="A4235" t="str">
            <v>január</v>
          </cell>
          <cell r="I4235">
            <v>707.77</v>
          </cell>
          <cell r="K4235" t="str">
            <v>620</v>
          </cell>
        </row>
        <row r="4236">
          <cell r="A4236" t="str">
            <v>január</v>
          </cell>
          <cell r="I4236">
            <v>99.1</v>
          </cell>
          <cell r="K4236" t="str">
            <v>620</v>
          </cell>
        </row>
        <row r="4237">
          <cell r="A4237" t="str">
            <v>január</v>
          </cell>
          <cell r="I4237">
            <v>990.9</v>
          </cell>
          <cell r="K4237" t="str">
            <v>620</v>
          </cell>
        </row>
        <row r="4238">
          <cell r="A4238" t="str">
            <v>január</v>
          </cell>
          <cell r="I4238">
            <v>56.62</v>
          </cell>
          <cell r="K4238" t="str">
            <v>620</v>
          </cell>
        </row>
        <row r="4239">
          <cell r="A4239" t="str">
            <v>január</v>
          </cell>
          <cell r="I4239">
            <v>212.33</v>
          </cell>
          <cell r="K4239" t="str">
            <v>620</v>
          </cell>
        </row>
        <row r="4240">
          <cell r="A4240" t="str">
            <v>január</v>
          </cell>
          <cell r="I4240">
            <v>70.78</v>
          </cell>
          <cell r="K4240" t="str">
            <v>620</v>
          </cell>
        </row>
        <row r="4241">
          <cell r="A4241" t="str">
            <v>január</v>
          </cell>
          <cell r="I4241">
            <v>17.690000000000001</v>
          </cell>
          <cell r="K4241" t="str">
            <v>620</v>
          </cell>
        </row>
        <row r="4242">
          <cell r="A4242" t="str">
            <v>január</v>
          </cell>
          <cell r="I4242">
            <v>336.19</v>
          </cell>
          <cell r="K4242" t="str">
            <v>620</v>
          </cell>
        </row>
        <row r="4243">
          <cell r="A4243" t="str">
            <v>január</v>
          </cell>
          <cell r="I4243">
            <v>72.44</v>
          </cell>
          <cell r="K4243" t="str">
            <v>630</v>
          </cell>
        </row>
        <row r="4244">
          <cell r="A4244" t="str">
            <v>január</v>
          </cell>
          <cell r="I4244">
            <v>27.35</v>
          </cell>
          <cell r="K4244" t="str">
            <v>630</v>
          </cell>
        </row>
        <row r="4245">
          <cell r="A4245" t="str">
            <v>január</v>
          </cell>
          <cell r="I4245">
            <v>19</v>
          </cell>
          <cell r="K4245" t="str">
            <v>630</v>
          </cell>
        </row>
        <row r="4246">
          <cell r="A4246" t="str">
            <v>január</v>
          </cell>
          <cell r="I4246">
            <v>31.47</v>
          </cell>
          <cell r="K4246" t="str">
            <v>630</v>
          </cell>
        </row>
        <row r="4247">
          <cell r="A4247" t="str">
            <v>január</v>
          </cell>
          <cell r="I4247">
            <v>2778.12</v>
          </cell>
          <cell r="K4247" t="str">
            <v>710</v>
          </cell>
        </row>
        <row r="4248">
          <cell r="A4248" t="str">
            <v>január</v>
          </cell>
          <cell r="I4248">
            <v>0</v>
          </cell>
          <cell r="K4248" t="str">
            <v>630</v>
          </cell>
        </row>
        <row r="4249">
          <cell r="A4249" t="str">
            <v>január</v>
          </cell>
          <cell r="I4249">
            <v>0</v>
          </cell>
          <cell r="K4249" t="str">
            <v>630</v>
          </cell>
        </row>
        <row r="4250">
          <cell r="A4250" t="str">
            <v>január</v>
          </cell>
          <cell r="I4250">
            <v>29446.65</v>
          </cell>
          <cell r="K4250" t="str">
            <v>610</v>
          </cell>
        </row>
        <row r="4251">
          <cell r="A4251" t="str">
            <v>január</v>
          </cell>
          <cell r="I4251">
            <v>10230.15</v>
          </cell>
          <cell r="K4251" t="str">
            <v>610</v>
          </cell>
        </row>
        <row r="4252">
          <cell r="A4252" t="str">
            <v>január</v>
          </cell>
          <cell r="I4252">
            <v>575.6</v>
          </cell>
          <cell r="K4252" t="str">
            <v>610</v>
          </cell>
        </row>
        <row r="4253">
          <cell r="A4253" t="str">
            <v>január</v>
          </cell>
          <cell r="I4253">
            <v>84149.55</v>
          </cell>
          <cell r="K4253" t="str">
            <v>610</v>
          </cell>
        </row>
        <row r="4254">
          <cell r="A4254" t="str">
            <v>január</v>
          </cell>
          <cell r="I4254">
            <v>13375.61</v>
          </cell>
          <cell r="K4254" t="str">
            <v>620</v>
          </cell>
        </row>
        <row r="4255">
          <cell r="A4255" t="str">
            <v>január</v>
          </cell>
          <cell r="I4255">
            <v>2721.39</v>
          </cell>
          <cell r="K4255" t="str">
            <v>620</v>
          </cell>
        </row>
        <row r="4256">
          <cell r="A4256" t="str">
            <v>január</v>
          </cell>
          <cell r="I4256">
            <v>1685.45</v>
          </cell>
          <cell r="K4256" t="str">
            <v>620</v>
          </cell>
        </row>
        <row r="4257">
          <cell r="A4257" t="str">
            <v>január</v>
          </cell>
          <cell r="I4257">
            <v>22753.14</v>
          </cell>
          <cell r="K4257" t="str">
            <v>620</v>
          </cell>
        </row>
        <row r="4258">
          <cell r="A4258" t="str">
            <v>január</v>
          </cell>
          <cell r="I4258">
            <v>1362.64</v>
          </cell>
          <cell r="K4258" t="str">
            <v>620</v>
          </cell>
        </row>
        <row r="4259">
          <cell r="A4259" t="str">
            <v>január</v>
          </cell>
          <cell r="I4259">
            <v>4082.87</v>
          </cell>
          <cell r="K4259" t="str">
            <v>620</v>
          </cell>
        </row>
        <row r="4260">
          <cell r="A4260" t="str">
            <v>január</v>
          </cell>
          <cell r="I4260">
            <v>1010.76</v>
          </cell>
          <cell r="K4260" t="str">
            <v>620</v>
          </cell>
        </row>
        <row r="4261">
          <cell r="A4261" t="str">
            <v>január</v>
          </cell>
          <cell r="I4261">
            <v>405.31</v>
          </cell>
          <cell r="K4261" t="str">
            <v>620</v>
          </cell>
        </row>
        <row r="4262">
          <cell r="A4262" t="str">
            <v>január</v>
          </cell>
          <cell r="I4262">
            <v>7718.73</v>
          </cell>
          <cell r="K4262" t="str">
            <v>620</v>
          </cell>
        </row>
        <row r="4263">
          <cell r="A4263" t="str">
            <v>január</v>
          </cell>
          <cell r="I4263">
            <v>1309.06</v>
          </cell>
          <cell r="K4263" t="str">
            <v>620</v>
          </cell>
        </row>
        <row r="4264">
          <cell r="A4264" t="str">
            <v>január</v>
          </cell>
          <cell r="I4264">
            <v>1139.78</v>
          </cell>
          <cell r="K4264" t="str">
            <v>630</v>
          </cell>
        </row>
        <row r="4265">
          <cell r="A4265" t="str">
            <v>január</v>
          </cell>
          <cell r="I4265">
            <v>18585.23</v>
          </cell>
          <cell r="K4265" t="str">
            <v>630</v>
          </cell>
        </row>
        <row r="4266">
          <cell r="A4266" t="str">
            <v>január</v>
          </cell>
          <cell r="I4266">
            <v>11208.8</v>
          </cell>
          <cell r="K4266" t="str">
            <v>630</v>
          </cell>
        </row>
        <row r="4267">
          <cell r="A4267" t="str">
            <v>január</v>
          </cell>
          <cell r="I4267">
            <v>1616.9</v>
          </cell>
          <cell r="K4267" t="str">
            <v>630</v>
          </cell>
        </row>
        <row r="4268">
          <cell r="A4268" t="str">
            <v>január</v>
          </cell>
          <cell r="I4268">
            <v>9.3000000000000007</v>
          </cell>
          <cell r="K4268" t="str">
            <v>630</v>
          </cell>
        </row>
        <row r="4269">
          <cell r="A4269" t="str">
            <v>január</v>
          </cell>
          <cell r="I4269">
            <v>163.97</v>
          </cell>
          <cell r="K4269" t="str">
            <v>630</v>
          </cell>
        </row>
        <row r="4270">
          <cell r="A4270" t="str">
            <v>január</v>
          </cell>
          <cell r="I4270">
            <v>1059.6099999999999</v>
          </cell>
          <cell r="K4270" t="str">
            <v>630</v>
          </cell>
        </row>
        <row r="4271">
          <cell r="A4271" t="str">
            <v>január</v>
          </cell>
          <cell r="I4271">
            <v>186.85</v>
          </cell>
          <cell r="K4271" t="str">
            <v>630</v>
          </cell>
        </row>
        <row r="4272">
          <cell r="A4272" t="str">
            <v>január</v>
          </cell>
          <cell r="I4272">
            <v>-78.83</v>
          </cell>
          <cell r="K4272" t="str">
            <v>630</v>
          </cell>
        </row>
        <row r="4273">
          <cell r="A4273" t="str">
            <v>január</v>
          </cell>
          <cell r="I4273">
            <v>147.59</v>
          </cell>
          <cell r="K4273" t="str">
            <v>630</v>
          </cell>
        </row>
        <row r="4274">
          <cell r="A4274" t="str">
            <v>január</v>
          </cell>
          <cell r="I4274">
            <v>-266</v>
          </cell>
          <cell r="K4274" t="str">
            <v>630</v>
          </cell>
        </row>
        <row r="4275">
          <cell r="A4275" t="str">
            <v>január</v>
          </cell>
          <cell r="I4275">
            <v>8727.56</v>
          </cell>
          <cell r="K4275" t="str">
            <v>630</v>
          </cell>
        </row>
        <row r="4276">
          <cell r="A4276" t="str">
            <v>január</v>
          </cell>
          <cell r="I4276">
            <v>14968.19</v>
          </cell>
          <cell r="K4276" t="str">
            <v>630</v>
          </cell>
        </row>
        <row r="4277">
          <cell r="A4277" t="str">
            <v>január</v>
          </cell>
          <cell r="I4277">
            <v>-842.03</v>
          </cell>
          <cell r="K4277" t="str">
            <v>630</v>
          </cell>
        </row>
        <row r="4278">
          <cell r="A4278" t="str">
            <v>január</v>
          </cell>
          <cell r="I4278">
            <v>4814.17</v>
          </cell>
          <cell r="K4278" t="str">
            <v>630</v>
          </cell>
        </row>
        <row r="4279">
          <cell r="A4279" t="str">
            <v>január</v>
          </cell>
          <cell r="I4279">
            <v>-5.97</v>
          </cell>
          <cell r="K4279" t="str">
            <v>630</v>
          </cell>
        </row>
        <row r="4280">
          <cell r="A4280" t="str">
            <v>január</v>
          </cell>
          <cell r="I4280">
            <v>529.86</v>
          </cell>
          <cell r="K4280" t="str">
            <v>630</v>
          </cell>
        </row>
        <row r="4281">
          <cell r="A4281" t="str">
            <v>január</v>
          </cell>
          <cell r="I4281">
            <v>625.49</v>
          </cell>
          <cell r="K4281" t="str">
            <v>630</v>
          </cell>
        </row>
        <row r="4282">
          <cell r="A4282" t="str">
            <v>január</v>
          </cell>
          <cell r="I4282">
            <v>98.47</v>
          </cell>
          <cell r="K4282" t="str">
            <v>630</v>
          </cell>
        </row>
        <row r="4283">
          <cell r="A4283" t="str">
            <v>január</v>
          </cell>
          <cell r="I4283">
            <v>2651.4</v>
          </cell>
          <cell r="K4283" t="str">
            <v>630</v>
          </cell>
        </row>
        <row r="4284">
          <cell r="A4284" t="str">
            <v>január</v>
          </cell>
          <cell r="I4284">
            <v>259.89</v>
          </cell>
          <cell r="K4284" t="str">
            <v>630</v>
          </cell>
        </row>
        <row r="4285">
          <cell r="A4285" t="str">
            <v>január</v>
          </cell>
          <cell r="I4285">
            <v>331.8</v>
          </cell>
          <cell r="K4285" t="str">
            <v>630</v>
          </cell>
        </row>
        <row r="4286">
          <cell r="A4286" t="str">
            <v>január</v>
          </cell>
          <cell r="I4286">
            <v>2021.02</v>
          </cell>
          <cell r="K4286" t="str">
            <v>630</v>
          </cell>
        </row>
        <row r="4287">
          <cell r="A4287" t="str">
            <v>január</v>
          </cell>
          <cell r="I4287">
            <v>-133.96</v>
          </cell>
          <cell r="K4287" t="str">
            <v>630</v>
          </cell>
        </row>
        <row r="4288">
          <cell r="A4288" t="str">
            <v>január</v>
          </cell>
          <cell r="I4288">
            <v>324.66000000000003</v>
          </cell>
          <cell r="K4288" t="str">
            <v>630</v>
          </cell>
        </row>
        <row r="4289">
          <cell r="A4289" t="str">
            <v>január</v>
          </cell>
          <cell r="I4289">
            <v>2034.82</v>
          </cell>
          <cell r="K4289" t="str">
            <v>630</v>
          </cell>
        </row>
        <row r="4290">
          <cell r="A4290" t="str">
            <v>január</v>
          </cell>
          <cell r="I4290">
            <v>866.46</v>
          </cell>
          <cell r="K4290" t="str">
            <v>630</v>
          </cell>
        </row>
        <row r="4291">
          <cell r="A4291" t="str">
            <v>január</v>
          </cell>
          <cell r="I4291">
            <v>199.62</v>
          </cell>
          <cell r="K4291" t="str">
            <v>630</v>
          </cell>
        </row>
        <row r="4292">
          <cell r="A4292" t="str">
            <v>január</v>
          </cell>
          <cell r="I4292">
            <v>22647.74</v>
          </cell>
          <cell r="K4292" t="str">
            <v>630</v>
          </cell>
        </row>
        <row r="4293">
          <cell r="A4293" t="str">
            <v>január</v>
          </cell>
          <cell r="I4293">
            <v>104425.3</v>
          </cell>
          <cell r="K4293" t="str">
            <v>630</v>
          </cell>
        </row>
        <row r="4294">
          <cell r="A4294" t="str">
            <v>január</v>
          </cell>
          <cell r="I4294">
            <v>60</v>
          </cell>
          <cell r="K4294" t="str">
            <v>630</v>
          </cell>
        </row>
        <row r="4295">
          <cell r="A4295" t="str">
            <v>január</v>
          </cell>
          <cell r="I4295">
            <v>219.63</v>
          </cell>
          <cell r="K4295" t="str">
            <v>630</v>
          </cell>
        </row>
        <row r="4296">
          <cell r="A4296" t="str">
            <v>január</v>
          </cell>
          <cell r="I4296">
            <v>513.29999999999995</v>
          </cell>
          <cell r="K4296" t="str">
            <v>630</v>
          </cell>
        </row>
        <row r="4297">
          <cell r="A4297" t="str">
            <v>január</v>
          </cell>
          <cell r="I4297">
            <v>983.65</v>
          </cell>
          <cell r="K4297" t="str">
            <v>630</v>
          </cell>
        </row>
        <row r="4298">
          <cell r="A4298" t="str">
            <v>január</v>
          </cell>
          <cell r="I4298">
            <v>1232.93</v>
          </cell>
          <cell r="K4298" t="str">
            <v>630</v>
          </cell>
        </row>
        <row r="4299">
          <cell r="A4299" t="str">
            <v>január</v>
          </cell>
          <cell r="I4299">
            <v>2.23</v>
          </cell>
          <cell r="K4299" t="str">
            <v>630</v>
          </cell>
        </row>
        <row r="4300">
          <cell r="A4300" t="str">
            <v>január</v>
          </cell>
          <cell r="I4300">
            <v>44020.4</v>
          </cell>
          <cell r="K4300" t="str">
            <v>630</v>
          </cell>
        </row>
        <row r="4301">
          <cell r="A4301" t="str">
            <v>január</v>
          </cell>
          <cell r="I4301">
            <v>18289.93</v>
          </cell>
          <cell r="K4301" t="str">
            <v>630</v>
          </cell>
        </row>
        <row r="4302">
          <cell r="A4302" t="str">
            <v>január</v>
          </cell>
          <cell r="I4302">
            <v>-2720.08</v>
          </cell>
          <cell r="K4302" t="str">
            <v>630</v>
          </cell>
        </row>
        <row r="4303">
          <cell r="A4303" t="str">
            <v>január</v>
          </cell>
          <cell r="I4303">
            <v>-37955.839999999997</v>
          </cell>
          <cell r="K4303" t="str">
            <v>630</v>
          </cell>
        </row>
        <row r="4304">
          <cell r="A4304" t="str">
            <v>január</v>
          </cell>
          <cell r="I4304">
            <v>144</v>
          </cell>
          <cell r="K4304" t="str">
            <v>630</v>
          </cell>
        </row>
        <row r="4305">
          <cell r="A4305" t="str">
            <v>január</v>
          </cell>
          <cell r="I4305">
            <v>3830.17</v>
          </cell>
          <cell r="K4305" t="str">
            <v>630</v>
          </cell>
        </row>
        <row r="4306">
          <cell r="A4306" t="str">
            <v>január</v>
          </cell>
          <cell r="I4306">
            <v>535</v>
          </cell>
          <cell r="K4306" t="str">
            <v>640</v>
          </cell>
        </row>
        <row r="4307">
          <cell r="A4307" t="str">
            <v>január</v>
          </cell>
          <cell r="I4307">
            <v>854</v>
          </cell>
          <cell r="K4307" t="str">
            <v>640</v>
          </cell>
        </row>
        <row r="4308">
          <cell r="A4308" t="str">
            <v>január</v>
          </cell>
          <cell r="I4308">
            <v>195.81</v>
          </cell>
          <cell r="K4308" t="str">
            <v>640</v>
          </cell>
        </row>
        <row r="4309">
          <cell r="A4309" t="str">
            <v>január</v>
          </cell>
          <cell r="I4309">
            <v>274.99</v>
          </cell>
          <cell r="K4309" t="str">
            <v>710</v>
          </cell>
        </row>
        <row r="4310">
          <cell r="A4310" t="str">
            <v>január</v>
          </cell>
          <cell r="I4310">
            <v>43943.14</v>
          </cell>
          <cell r="K4310" t="str">
            <v>630</v>
          </cell>
        </row>
        <row r="4311">
          <cell r="A4311" t="str">
            <v>január</v>
          </cell>
          <cell r="I4311">
            <v>0</v>
          </cell>
          <cell r="K4311" t="str">
            <v>710</v>
          </cell>
        </row>
        <row r="4312">
          <cell r="A4312" t="str">
            <v>január</v>
          </cell>
          <cell r="I4312">
            <v>19089.5</v>
          </cell>
          <cell r="K4312" t="str">
            <v>610</v>
          </cell>
        </row>
        <row r="4313">
          <cell r="A4313" t="str">
            <v>január</v>
          </cell>
          <cell r="I4313">
            <v>3635.66</v>
          </cell>
          <cell r="K4313" t="str">
            <v>610</v>
          </cell>
        </row>
        <row r="4314">
          <cell r="A4314" t="str">
            <v>január</v>
          </cell>
          <cell r="I4314">
            <v>376.39</v>
          </cell>
          <cell r="K4314" t="str">
            <v>610</v>
          </cell>
        </row>
        <row r="4315">
          <cell r="A4315" t="str">
            <v>január</v>
          </cell>
          <cell r="I4315">
            <v>24650.49</v>
          </cell>
          <cell r="K4315" t="str">
            <v>610</v>
          </cell>
        </row>
        <row r="4316">
          <cell r="A4316" t="str">
            <v>január</v>
          </cell>
          <cell r="I4316">
            <v>4785.0200000000004</v>
          </cell>
          <cell r="K4316" t="str">
            <v>620</v>
          </cell>
        </row>
        <row r="4317">
          <cell r="A4317" t="str">
            <v>január</v>
          </cell>
          <cell r="I4317">
            <v>1129.31</v>
          </cell>
          <cell r="K4317" t="str">
            <v>620</v>
          </cell>
        </row>
        <row r="4318">
          <cell r="A4318" t="str">
            <v>január</v>
          </cell>
          <cell r="I4318">
            <v>762.03</v>
          </cell>
          <cell r="K4318" t="str">
            <v>620</v>
          </cell>
        </row>
        <row r="4319">
          <cell r="A4319" t="str">
            <v>január</v>
          </cell>
          <cell r="I4319">
            <v>9103.5</v>
          </cell>
          <cell r="K4319" t="str">
            <v>620</v>
          </cell>
        </row>
        <row r="4320">
          <cell r="A4320" t="str">
            <v>január</v>
          </cell>
          <cell r="I4320">
            <v>515.42999999999995</v>
          </cell>
          <cell r="K4320" t="str">
            <v>620</v>
          </cell>
        </row>
        <row r="4321">
          <cell r="A4321" t="str">
            <v>január</v>
          </cell>
          <cell r="I4321">
            <v>1699.59</v>
          </cell>
          <cell r="K4321" t="str">
            <v>620</v>
          </cell>
        </row>
        <row r="4322">
          <cell r="A4322" t="str">
            <v>január</v>
          </cell>
          <cell r="I4322">
            <v>488.78</v>
          </cell>
          <cell r="K4322" t="str">
            <v>620</v>
          </cell>
        </row>
        <row r="4323">
          <cell r="A4323" t="str">
            <v>január</v>
          </cell>
          <cell r="I4323">
            <v>160.1</v>
          </cell>
          <cell r="K4323" t="str">
            <v>620</v>
          </cell>
        </row>
        <row r="4324">
          <cell r="A4324" t="str">
            <v>január</v>
          </cell>
          <cell r="I4324">
            <v>3062.25</v>
          </cell>
          <cell r="K4324" t="str">
            <v>620</v>
          </cell>
        </row>
        <row r="4325">
          <cell r="A4325" t="str">
            <v>január</v>
          </cell>
          <cell r="I4325">
            <v>664.99</v>
          </cell>
          <cell r="K4325" t="str">
            <v>620</v>
          </cell>
        </row>
        <row r="4326">
          <cell r="A4326" t="str">
            <v>január</v>
          </cell>
          <cell r="I4326">
            <v>1265.5999999999999</v>
          </cell>
          <cell r="K4326" t="str">
            <v>630</v>
          </cell>
        </row>
        <row r="4327">
          <cell r="A4327" t="str">
            <v>január</v>
          </cell>
          <cell r="I4327">
            <v>6855.99</v>
          </cell>
          <cell r="K4327" t="str">
            <v>630</v>
          </cell>
        </row>
        <row r="4328">
          <cell r="A4328" t="str">
            <v>január</v>
          </cell>
          <cell r="I4328">
            <v>15356.01</v>
          </cell>
          <cell r="K4328" t="str">
            <v>630</v>
          </cell>
        </row>
        <row r="4329">
          <cell r="A4329" t="str">
            <v>január</v>
          </cell>
          <cell r="I4329">
            <v>276.2</v>
          </cell>
          <cell r="K4329" t="str">
            <v>630</v>
          </cell>
        </row>
        <row r="4330">
          <cell r="A4330" t="str">
            <v>január</v>
          </cell>
          <cell r="I4330">
            <v>997.94</v>
          </cell>
          <cell r="K4330" t="str">
            <v>630</v>
          </cell>
        </row>
        <row r="4331">
          <cell r="A4331" t="str">
            <v>január</v>
          </cell>
          <cell r="I4331">
            <v>609.85</v>
          </cell>
          <cell r="K4331" t="str">
            <v>630</v>
          </cell>
        </row>
        <row r="4332">
          <cell r="A4332" t="str">
            <v>január</v>
          </cell>
          <cell r="I4332">
            <v>516.36</v>
          </cell>
          <cell r="K4332" t="str">
            <v>630</v>
          </cell>
        </row>
        <row r="4333">
          <cell r="A4333" t="str">
            <v>január</v>
          </cell>
          <cell r="I4333">
            <v>1160.93</v>
          </cell>
          <cell r="K4333" t="str">
            <v>630</v>
          </cell>
        </row>
        <row r="4334">
          <cell r="A4334" t="str">
            <v>január</v>
          </cell>
          <cell r="I4334">
            <v>0</v>
          </cell>
          <cell r="K4334" t="str">
            <v>630</v>
          </cell>
        </row>
        <row r="4335">
          <cell r="A4335" t="str">
            <v>január</v>
          </cell>
          <cell r="I4335">
            <v>3546.11</v>
          </cell>
          <cell r="K4335" t="str">
            <v>630</v>
          </cell>
        </row>
        <row r="4336">
          <cell r="A4336" t="str">
            <v>január</v>
          </cell>
          <cell r="I4336">
            <v>3160</v>
          </cell>
          <cell r="K4336" t="str">
            <v>630</v>
          </cell>
        </row>
        <row r="4337">
          <cell r="A4337" t="str">
            <v>január</v>
          </cell>
          <cell r="I4337">
            <v>483.59</v>
          </cell>
          <cell r="K4337" t="str">
            <v>630</v>
          </cell>
        </row>
        <row r="4338">
          <cell r="A4338" t="str">
            <v>január</v>
          </cell>
          <cell r="I4338">
            <v>872.2</v>
          </cell>
          <cell r="K4338" t="str">
            <v>630</v>
          </cell>
        </row>
        <row r="4339">
          <cell r="A4339" t="str">
            <v>január</v>
          </cell>
          <cell r="I4339">
            <v>19553.46</v>
          </cell>
          <cell r="K4339" t="str">
            <v>630</v>
          </cell>
        </row>
        <row r="4340">
          <cell r="A4340" t="str">
            <v>január</v>
          </cell>
          <cell r="I4340">
            <v>30</v>
          </cell>
          <cell r="K4340" t="str">
            <v>630</v>
          </cell>
        </row>
        <row r="4341">
          <cell r="A4341" t="str">
            <v>január</v>
          </cell>
          <cell r="I4341">
            <v>219.9</v>
          </cell>
          <cell r="K4341" t="str">
            <v>630</v>
          </cell>
        </row>
        <row r="4342">
          <cell r="A4342" t="str">
            <v>január</v>
          </cell>
          <cell r="I4342">
            <v>400.3</v>
          </cell>
          <cell r="K4342" t="str">
            <v>630</v>
          </cell>
        </row>
        <row r="4343">
          <cell r="A4343" t="str">
            <v>január</v>
          </cell>
          <cell r="I4343">
            <v>133</v>
          </cell>
          <cell r="K4343" t="str">
            <v>630</v>
          </cell>
        </row>
        <row r="4344">
          <cell r="A4344" t="str">
            <v>január</v>
          </cell>
          <cell r="I4344">
            <v>3960</v>
          </cell>
          <cell r="K4344" t="str">
            <v>630</v>
          </cell>
        </row>
        <row r="4345">
          <cell r="A4345" t="str">
            <v>január</v>
          </cell>
          <cell r="I4345">
            <v>129.57</v>
          </cell>
          <cell r="K4345" t="str">
            <v>630</v>
          </cell>
        </row>
        <row r="4346">
          <cell r="A4346" t="str">
            <v>január</v>
          </cell>
          <cell r="I4346">
            <v>500</v>
          </cell>
          <cell r="K4346" t="str">
            <v>630</v>
          </cell>
        </row>
        <row r="4347">
          <cell r="A4347" t="str">
            <v>január</v>
          </cell>
          <cell r="I4347">
            <v>200.4</v>
          </cell>
          <cell r="K4347" t="str">
            <v>630</v>
          </cell>
        </row>
        <row r="4348">
          <cell r="A4348" t="str">
            <v>január</v>
          </cell>
          <cell r="I4348">
            <v>3519.09</v>
          </cell>
          <cell r="K4348" t="str">
            <v>630</v>
          </cell>
        </row>
        <row r="4349">
          <cell r="A4349" t="str">
            <v>január</v>
          </cell>
          <cell r="I4349">
            <v>1102.67</v>
          </cell>
          <cell r="K4349" t="str">
            <v>630</v>
          </cell>
        </row>
        <row r="4350">
          <cell r="A4350" t="str">
            <v>január</v>
          </cell>
          <cell r="I4350">
            <v>11953.04</v>
          </cell>
          <cell r="K4350" t="str">
            <v>630</v>
          </cell>
        </row>
        <row r="4351">
          <cell r="A4351" t="str">
            <v>január</v>
          </cell>
          <cell r="I4351">
            <v>1020</v>
          </cell>
          <cell r="K4351" t="str">
            <v>630</v>
          </cell>
        </row>
        <row r="4352">
          <cell r="A4352" t="str">
            <v>január</v>
          </cell>
          <cell r="I4352">
            <v>885.6</v>
          </cell>
          <cell r="K4352" t="str">
            <v>630</v>
          </cell>
        </row>
        <row r="4353">
          <cell r="A4353" t="str">
            <v>január</v>
          </cell>
          <cell r="I4353">
            <v>1895.04</v>
          </cell>
          <cell r="K4353" t="str">
            <v>630</v>
          </cell>
        </row>
        <row r="4354">
          <cell r="A4354" t="str">
            <v>január</v>
          </cell>
          <cell r="I4354">
            <v>6660</v>
          </cell>
          <cell r="K4354" t="str">
            <v>630</v>
          </cell>
        </row>
        <row r="4355">
          <cell r="A4355" t="str">
            <v>január</v>
          </cell>
          <cell r="I4355">
            <v>11640.53</v>
          </cell>
          <cell r="K4355" t="str">
            <v>630</v>
          </cell>
        </row>
        <row r="4356">
          <cell r="A4356" t="str">
            <v>január</v>
          </cell>
          <cell r="I4356">
            <v>1385.4</v>
          </cell>
          <cell r="K4356" t="str">
            <v>630</v>
          </cell>
        </row>
        <row r="4357">
          <cell r="A4357" t="str">
            <v>január</v>
          </cell>
          <cell r="I4357">
            <v>3439</v>
          </cell>
          <cell r="K4357" t="str">
            <v>630</v>
          </cell>
        </row>
        <row r="4358">
          <cell r="A4358" t="str">
            <v>január</v>
          </cell>
          <cell r="I4358">
            <v>58.5</v>
          </cell>
          <cell r="K4358" t="str">
            <v>630</v>
          </cell>
        </row>
        <row r="4359">
          <cell r="A4359" t="str">
            <v>január</v>
          </cell>
          <cell r="I4359">
            <v>1143.46</v>
          </cell>
          <cell r="K4359" t="str">
            <v>630</v>
          </cell>
        </row>
        <row r="4360">
          <cell r="A4360" t="str">
            <v>január</v>
          </cell>
          <cell r="I4360">
            <v>549.51</v>
          </cell>
          <cell r="K4360" t="str">
            <v>630</v>
          </cell>
        </row>
        <row r="4361">
          <cell r="A4361" t="str">
            <v>január</v>
          </cell>
          <cell r="I4361">
            <v>1324.13</v>
          </cell>
          <cell r="K4361" t="str">
            <v>630</v>
          </cell>
        </row>
        <row r="4362">
          <cell r="A4362" t="str">
            <v>január</v>
          </cell>
          <cell r="I4362">
            <v>1007.87</v>
          </cell>
          <cell r="K4362" t="str">
            <v>630</v>
          </cell>
        </row>
        <row r="4363">
          <cell r="A4363" t="str">
            <v>január</v>
          </cell>
          <cell r="I4363">
            <v>11.8</v>
          </cell>
          <cell r="K4363" t="str">
            <v>630</v>
          </cell>
        </row>
        <row r="4364">
          <cell r="A4364" t="str">
            <v>január</v>
          </cell>
          <cell r="I4364">
            <v>10064.5</v>
          </cell>
          <cell r="K4364" t="str">
            <v>630</v>
          </cell>
        </row>
        <row r="4365">
          <cell r="A4365" t="str">
            <v>január</v>
          </cell>
          <cell r="I4365">
            <v>18353.419999999998</v>
          </cell>
          <cell r="K4365" t="str">
            <v>630</v>
          </cell>
        </row>
        <row r="4366">
          <cell r="A4366" t="str">
            <v>január</v>
          </cell>
          <cell r="I4366">
            <v>-220</v>
          </cell>
          <cell r="K4366" t="str">
            <v>630</v>
          </cell>
        </row>
        <row r="4367">
          <cell r="A4367" t="str">
            <v>január</v>
          </cell>
          <cell r="I4367">
            <v>1764.63</v>
          </cell>
          <cell r="K4367" t="str">
            <v>630</v>
          </cell>
        </row>
        <row r="4368">
          <cell r="A4368" t="str">
            <v>január</v>
          </cell>
          <cell r="I4368">
            <v>17560.990000000002</v>
          </cell>
          <cell r="K4368" t="str">
            <v>630</v>
          </cell>
        </row>
        <row r="4369">
          <cell r="A4369" t="str">
            <v>január</v>
          </cell>
          <cell r="I4369">
            <v>6190</v>
          </cell>
          <cell r="K4369" t="str">
            <v>640</v>
          </cell>
        </row>
        <row r="4370">
          <cell r="A4370" t="str">
            <v>január</v>
          </cell>
          <cell r="I4370">
            <v>813</v>
          </cell>
          <cell r="K4370" t="str">
            <v>640</v>
          </cell>
        </row>
        <row r="4371">
          <cell r="A4371" t="str">
            <v>január</v>
          </cell>
          <cell r="I4371">
            <v>737.43</v>
          </cell>
          <cell r="K4371" t="str">
            <v>640</v>
          </cell>
        </row>
        <row r="4372">
          <cell r="A4372" t="str">
            <v>január</v>
          </cell>
          <cell r="I4372">
            <v>0</v>
          </cell>
          <cell r="K4372" t="str">
            <v>710</v>
          </cell>
        </row>
        <row r="4373">
          <cell r="A4373" t="str">
            <v>január</v>
          </cell>
          <cell r="I4373">
            <v>0</v>
          </cell>
          <cell r="K4373" t="str">
            <v>710</v>
          </cell>
        </row>
        <row r="4374">
          <cell r="A4374" t="str">
            <v>január</v>
          </cell>
          <cell r="I4374">
            <v>419.04</v>
          </cell>
          <cell r="K4374" t="str">
            <v>710</v>
          </cell>
        </row>
        <row r="4375">
          <cell r="A4375" t="str">
            <v>január</v>
          </cell>
          <cell r="I4375">
            <v>5.79</v>
          </cell>
          <cell r="K4375" t="str">
            <v>620</v>
          </cell>
        </row>
        <row r="4376">
          <cell r="A4376" t="str">
            <v>január</v>
          </cell>
          <cell r="I4376">
            <v>0.79</v>
          </cell>
          <cell r="K4376" t="str">
            <v>620</v>
          </cell>
        </row>
        <row r="4377">
          <cell r="A4377" t="str">
            <v>január</v>
          </cell>
          <cell r="I4377">
            <v>28.11</v>
          </cell>
          <cell r="K4377" t="str">
            <v>620</v>
          </cell>
        </row>
        <row r="4378">
          <cell r="A4378" t="str">
            <v>január</v>
          </cell>
          <cell r="I4378">
            <v>1.58</v>
          </cell>
          <cell r="K4378" t="str">
            <v>620</v>
          </cell>
        </row>
        <row r="4379">
          <cell r="A4379" t="str">
            <v>január</v>
          </cell>
          <cell r="I4379">
            <v>5.8</v>
          </cell>
          <cell r="K4379" t="str">
            <v>620</v>
          </cell>
        </row>
        <row r="4380">
          <cell r="A4380" t="str">
            <v>január</v>
          </cell>
          <cell r="I4380">
            <v>0.49</v>
          </cell>
          <cell r="K4380" t="str">
            <v>620</v>
          </cell>
        </row>
        <row r="4381">
          <cell r="A4381" t="str">
            <v>január</v>
          </cell>
          <cell r="I4381">
            <v>0.49</v>
          </cell>
          <cell r="K4381" t="str">
            <v>620</v>
          </cell>
        </row>
        <row r="4382">
          <cell r="A4382" t="str">
            <v>január</v>
          </cell>
          <cell r="I4382">
            <v>9.5399999999999991</v>
          </cell>
          <cell r="K4382" t="str">
            <v>620</v>
          </cell>
        </row>
        <row r="4383">
          <cell r="A4383" t="str">
            <v>január</v>
          </cell>
          <cell r="I4383">
            <v>812.28</v>
          </cell>
          <cell r="K4383" t="str">
            <v>630</v>
          </cell>
        </row>
        <row r="4384">
          <cell r="A4384" t="str">
            <v>január</v>
          </cell>
          <cell r="I4384">
            <v>2.99</v>
          </cell>
          <cell r="K4384" t="str">
            <v>630</v>
          </cell>
        </row>
        <row r="4385">
          <cell r="A4385" t="str">
            <v>január</v>
          </cell>
          <cell r="I4385">
            <v>28.13</v>
          </cell>
          <cell r="K4385" t="str">
            <v>630</v>
          </cell>
        </row>
        <row r="4386">
          <cell r="A4386" t="str">
            <v>január</v>
          </cell>
          <cell r="I4386">
            <v>33475.800000000003</v>
          </cell>
          <cell r="K4386" t="str">
            <v>630</v>
          </cell>
        </row>
        <row r="4387">
          <cell r="A4387" t="str">
            <v>január</v>
          </cell>
          <cell r="I4387">
            <v>827.04</v>
          </cell>
          <cell r="K4387" t="str">
            <v>630</v>
          </cell>
        </row>
        <row r="4388">
          <cell r="A4388" t="str">
            <v>január</v>
          </cell>
          <cell r="I4388">
            <v>175</v>
          </cell>
          <cell r="K4388" t="str">
            <v>630</v>
          </cell>
        </row>
        <row r="4389">
          <cell r="A4389" t="str">
            <v>január</v>
          </cell>
          <cell r="I4389">
            <v>463.4</v>
          </cell>
          <cell r="K4389" t="str">
            <v>630</v>
          </cell>
        </row>
        <row r="4390">
          <cell r="A4390" t="str">
            <v>január</v>
          </cell>
          <cell r="I4390">
            <v>618.79999999999995</v>
          </cell>
          <cell r="K4390" t="str">
            <v>630</v>
          </cell>
        </row>
        <row r="4391">
          <cell r="A4391" t="str">
            <v>január</v>
          </cell>
          <cell r="I4391">
            <v>820.14</v>
          </cell>
          <cell r="K4391" t="str">
            <v>630</v>
          </cell>
        </row>
        <row r="4392">
          <cell r="A4392" t="str">
            <v>január</v>
          </cell>
          <cell r="I4392">
            <v>2.59</v>
          </cell>
          <cell r="K4392" t="str">
            <v>630</v>
          </cell>
        </row>
        <row r="4393">
          <cell r="A4393" t="str">
            <v>január</v>
          </cell>
          <cell r="I4393">
            <v>144</v>
          </cell>
          <cell r="K4393" t="str">
            <v>630</v>
          </cell>
        </row>
        <row r="4394">
          <cell r="A4394" t="str">
            <v>január</v>
          </cell>
          <cell r="I4394">
            <v>29779.200000000001</v>
          </cell>
          <cell r="K4394" t="str">
            <v>710</v>
          </cell>
        </row>
        <row r="4395">
          <cell r="A4395" t="str">
            <v>január</v>
          </cell>
          <cell r="I4395">
            <v>0</v>
          </cell>
          <cell r="K4395" t="str">
            <v>710</v>
          </cell>
        </row>
        <row r="4396">
          <cell r="A4396" t="str">
            <v>január</v>
          </cell>
          <cell r="I4396">
            <v>106700.37</v>
          </cell>
          <cell r="K4396" t="str">
            <v>610</v>
          </cell>
        </row>
        <row r="4397">
          <cell r="A4397" t="str">
            <v>január</v>
          </cell>
          <cell r="I4397">
            <v>14784.66</v>
          </cell>
          <cell r="K4397" t="str">
            <v>610</v>
          </cell>
        </row>
        <row r="4398">
          <cell r="A4398" t="str">
            <v>január</v>
          </cell>
          <cell r="I4398">
            <v>2489.77</v>
          </cell>
          <cell r="K4398" t="str">
            <v>610</v>
          </cell>
        </row>
        <row r="4399">
          <cell r="A4399" t="str">
            <v>január</v>
          </cell>
          <cell r="I4399">
            <v>4577.63</v>
          </cell>
          <cell r="K4399" t="str">
            <v>610</v>
          </cell>
        </row>
        <row r="4400">
          <cell r="A4400" t="str">
            <v>január</v>
          </cell>
          <cell r="I4400">
            <v>0</v>
          </cell>
          <cell r="K4400" t="str">
            <v>610</v>
          </cell>
        </row>
        <row r="4401">
          <cell r="A4401" t="str">
            <v>január</v>
          </cell>
          <cell r="I4401">
            <v>9503.3700000000008</v>
          </cell>
          <cell r="K4401" t="str">
            <v>620</v>
          </cell>
        </row>
        <row r="4402">
          <cell r="A4402" t="str">
            <v>január</v>
          </cell>
          <cell r="I4402">
            <v>2552</v>
          </cell>
          <cell r="K4402" t="str">
            <v>620</v>
          </cell>
        </row>
        <row r="4403">
          <cell r="A4403" t="str">
            <v>január</v>
          </cell>
          <cell r="I4403">
            <v>1692.64</v>
          </cell>
          <cell r="K4403" t="str">
            <v>620</v>
          </cell>
        </row>
        <row r="4404">
          <cell r="A4404" t="str">
            <v>január</v>
          </cell>
          <cell r="I4404">
            <v>18345.849999999999</v>
          </cell>
          <cell r="K4404" t="str">
            <v>620</v>
          </cell>
        </row>
        <row r="4405">
          <cell r="A4405" t="str">
            <v>január</v>
          </cell>
          <cell r="I4405">
            <v>967.77</v>
          </cell>
          <cell r="K4405" t="str">
            <v>620</v>
          </cell>
        </row>
        <row r="4406">
          <cell r="A4406" t="str">
            <v>január</v>
          </cell>
          <cell r="I4406">
            <v>3326.83</v>
          </cell>
          <cell r="K4406" t="str">
            <v>620</v>
          </cell>
        </row>
        <row r="4407">
          <cell r="A4407" t="str">
            <v>január</v>
          </cell>
          <cell r="I4407">
            <v>1107.5999999999999</v>
          </cell>
          <cell r="K4407" t="str">
            <v>620</v>
          </cell>
        </row>
        <row r="4408">
          <cell r="A4408" t="str">
            <v>január</v>
          </cell>
          <cell r="I4408">
            <v>301.89</v>
          </cell>
          <cell r="K4408" t="str">
            <v>620</v>
          </cell>
        </row>
        <row r="4409">
          <cell r="A4409" t="str">
            <v>január</v>
          </cell>
          <cell r="I4409">
            <v>5749.09</v>
          </cell>
          <cell r="K4409" t="str">
            <v>620</v>
          </cell>
        </row>
        <row r="4410">
          <cell r="A4410" t="str">
            <v>január</v>
          </cell>
          <cell r="I4410">
            <v>855</v>
          </cell>
          <cell r="K4410" t="str">
            <v>620</v>
          </cell>
        </row>
        <row r="4411">
          <cell r="A4411" t="str">
            <v>január</v>
          </cell>
          <cell r="I4411">
            <v>92.21</v>
          </cell>
          <cell r="K4411" t="str">
            <v>630</v>
          </cell>
        </row>
        <row r="4412">
          <cell r="A4412" t="str">
            <v>január</v>
          </cell>
          <cell r="I4412">
            <v>0</v>
          </cell>
          <cell r="K4412" t="str">
            <v>630</v>
          </cell>
        </row>
        <row r="4413">
          <cell r="A4413" t="str">
            <v>január</v>
          </cell>
          <cell r="I4413">
            <v>20591.310000000001</v>
          </cell>
          <cell r="K4413" t="str">
            <v>630</v>
          </cell>
        </row>
        <row r="4414">
          <cell r="A4414" t="str">
            <v>január</v>
          </cell>
          <cell r="I4414">
            <v>2812.74</v>
          </cell>
          <cell r="K4414" t="str">
            <v>630</v>
          </cell>
        </row>
        <row r="4415">
          <cell r="A4415" t="str">
            <v>január</v>
          </cell>
          <cell r="I4415">
            <v>712.2</v>
          </cell>
          <cell r="K4415" t="str">
            <v>630</v>
          </cell>
        </row>
        <row r="4416">
          <cell r="A4416" t="str">
            <v>január</v>
          </cell>
          <cell r="I4416">
            <v>0</v>
          </cell>
          <cell r="K4416" t="str">
            <v>630</v>
          </cell>
        </row>
        <row r="4417">
          <cell r="A4417" t="str">
            <v>január</v>
          </cell>
          <cell r="I4417">
            <v>3160.54</v>
          </cell>
          <cell r="K4417" t="str">
            <v>630</v>
          </cell>
        </row>
        <row r="4418">
          <cell r="A4418" t="str">
            <v>január</v>
          </cell>
          <cell r="I4418">
            <v>0</v>
          </cell>
          <cell r="K4418" t="str">
            <v>630</v>
          </cell>
        </row>
        <row r="4419">
          <cell r="A4419" t="str">
            <v>január</v>
          </cell>
          <cell r="I4419">
            <v>1962.25</v>
          </cell>
          <cell r="K4419" t="str">
            <v>630</v>
          </cell>
        </row>
        <row r="4420">
          <cell r="A4420" t="str">
            <v>január</v>
          </cell>
          <cell r="I4420">
            <v>0</v>
          </cell>
          <cell r="K4420" t="str">
            <v>630</v>
          </cell>
        </row>
        <row r="4421">
          <cell r="A4421" t="str">
            <v>január</v>
          </cell>
          <cell r="I4421">
            <v>0</v>
          </cell>
          <cell r="K4421" t="str">
            <v>630</v>
          </cell>
        </row>
        <row r="4422">
          <cell r="A4422" t="str">
            <v>január</v>
          </cell>
          <cell r="I4422">
            <v>0</v>
          </cell>
          <cell r="K4422" t="str">
            <v>630</v>
          </cell>
        </row>
        <row r="4423">
          <cell r="A4423" t="str">
            <v>január</v>
          </cell>
          <cell r="I4423">
            <v>-72.5</v>
          </cell>
          <cell r="K4423" t="str">
            <v>630</v>
          </cell>
        </row>
        <row r="4424">
          <cell r="A4424" t="str">
            <v>január</v>
          </cell>
          <cell r="I4424">
            <v>0</v>
          </cell>
          <cell r="K4424" t="str">
            <v>630</v>
          </cell>
        </row>
        <row r="4425">
          <cell r="A4425" t="str">
            <v>január</v>
          </cell>
          <cell r="I4425">
            <v>548.1</v>
          </cell>
          <cell r="K4425" t="str">
            <v>630</v>
          </cell>
        </row>
        <row r="4426">
          <cell r="A4426" t="str">
            <v>január</v>
          </cell>
          <cell r="I4426">
            <v>37.909999999999997</v>
          </cell>
          <cell r="K4426" t="str">
            <v>630</v>
          </cell>
        </row>
        <row r="4427">
          <cell r="A4427" t="str">
            <v>január</v>
          </cell>
          <cell r="I4427">
            <v>0</v>
          </cell>
          <cell r="K4427" t="str">
            <v>630</v>
          </cell>
        </row>
        <row r="4428">
          <cell r="A4428" t="str">
            <v>január</v>
          </cell>
          <cell r="I4428">
            <v>15</v>
          </cell>
          <cell r="K4428" t="str">
            <v>630</v>
          </cell>
        </row>
        <row r="4429">
          <cell r="A4429" t="str">
            <v>január</v>
          </cell>
          <cell r="I4429">
            <v>0</v>
          </cell>
          <cell r="K4429" t="str">
            <v>630</v>
          </cell>
        </row>
        <row r="4430">
          <cell r="A4430" t="str">
            <v>január</v>
          </cell>
          <cell r="I4430">
            <v>1000</v>
          </cell>
          <cell r="K4430" t="str">
            <v>630</v>
          </cell>
        </row>
        <row r="4431">
          <cell r="A4431" t="str">
            <v>január</v>
          </cell>
          <cell r="I4431">
            <v>220.71</v>
          </cell>
          <cell r="K4431" t="str">
            <v>630</v>
          </cell>
        </row>
        <row r="4432">
          <cell r="A4432" t="str">
            <v>január</v>
          </cell>
          <cell r="I4432">
            <v>0</v>
          </cell>
          <cell r="K4432" t="str">
            <v>630</v>
          </cell>
        </row>
        <row r="4433">
          <cell r="A4433" t="str">
            <v>január</v>
          </cell>
          <cell r="I4433">
            <v>0</v>
          </cell>
          <cell r="K4433" t="str">
            <v>630</v>
          </cell>
        </row>
        <row r="4434">
          <cell r="A4434" t="str">
            <v>január</v>
          </cell>
          <cell r="I4434">
            <v>50</v>
          </cell>
          <cell r="K4434" t="str">
            <v>630</v>
          </cell>
        </row>
        <row r="4435">
          <cell r="A4435" t="str">
            <v>január</v>
          </cell>
          <cell r="I4435">
            <v>0</v>
          </cell>
          <cell r="K4435" t="str">
            <v>630</v>
          </cell>
        </row>
        <row r="4436">
          <cell r="A4436" t="str">
            <v>január</v>
          </cell>
          <cell r="I4436">
            <v>0</v>
          </cell>
          <cell r="K4436" t="str">
            <v>630</v>
          </cell>
        </row>
        <row r="4437">
          <cell r="A4437" t="str">
            <v>január</v>
          </cell>
          <cell r="I4437">
            <v>1124.28</v>
          </cell>
          <cell r="K4437" t="str">
            <v>630</v>
          </cell>
        </row>
        <row r="4438">
          <cell r="A4438" t="str">
            <v>január</v>
          </cell>
          <cell r="I4438">
            <v>0</v>
          </cell>
          <cell r="K4438" t="str">
            <v>630</v>
          </cell>
        </row>
        <row r="4439">
          <cell r="A4439" t="str">
            <v>január</v>
          </cell>
          <cell r="I4439">
            <v>0</v>
          </cell>
          <cell r="K4439" t="str">
            <v>630</v>
          </cell>
        </row>
        <row r="4440">
          <cell r="A4440" t="str">
            <v>január</v>
          </cell>
          <cell r="I4440">
            <v>303.32</v>
          </cell>
          <cell r="K4440" t="str">
            <v>630</v>
          </cell>
        </row>
        <row r="4441">
          <cell r="A4441" t="str">
            <v>január</v>
          </cell>
          <cell r="I4441">
            <v>195</v>
          </cell>
          <cell r="K4441" t="str">
            <v>630</v>
          </cell>
        </row>
        <row r="4442">
          <cell r="A4442" t="str">
            <v>január</v>
          </cell>
          <cell r="I4442">
            <v>0</v>
          </cell>
          <cell r="K4442" t="str">
            <v>630</v>
          </cell>
        </row>
        <row r="4443">
          <cell r="A4443" t="str">
            <v>január</v>
          </cell>
          <cell r="I4443">
            <v>-3824.86</v>
          </cell>
          <cell r="K4443" t="str">
            <v>630</v>
          </cell>
        </row>
        <row r="4444">
          <cell r="A4444" t="str">
            <v>január</v>
          </cell>
          <cell r="I4444">
            <v>1954.55</v>
          </cell>
          <cell r="K4444" t="str">
            <v>630</v>
          </cell>
        </row>
        <row r="4445">
          <cell r="A4445" t="str">
            <v>január</v>
          </cell>
          <cell r="I4445">
            <v>32.26</v>
          </cell>
          <cell r="K4445" t="str">
            <v>630</v>
          </cell>
        </row>
        <row r="4446">
          <cell r="A4446" t="str">
            <v>január</v>
          </cell>
          <cell r="I4446">
            <v>0</v>
          </cell>
          <cell r="K4446" t="str">
            <v>630</v>
          </cell>
        </row>
        <row r="4447">
          <cell r="A4447" t="str">
            <v>január</v>
          </cell>
          <cell r="I4447">
            <v>117.52</v>
          </cell>
          <cell r="K4447" t="str">
            <v>630</v>
          </cell>
        </row>
        <row r="4448">
          <cell r="A4448" t="str">
            <v>január</v>
          </cell>
          <cell r="I4448">
            <v>6410.53</v>
          </cell>
          <cell r="K4448" t="str">
            <v>630</v>
          </cell>
        </row>
        <row r="4449">
          <cell r="A4449" t="str">
            <v>január</v>
          </cell>
          <cell r="I4449">
            <v>8293.1</v>
          </cell>
          <cell r="K4449" t="str">
            <v>630</v>
          </cell>
        </row>
        <row r="4450">
          <cell r="A4450" t="str">
            <v>január</v>
          </cell>
          <cell r="I4450">
            <v>1443.17</v>
          </cell>
          <cell r="K4450" t="str">
            <v>630</v>
          </cell>
        </row>
        <row r="4451">
          <cell r="A4451" t="str">
            <v>január</v>
          </cell>
          <cell r="I4451">
            <v>53.29</v>
          </cell>
          <cell r="K4451" t="str">
            <v>630</v>
          </cell>
        </row>
        <row r="4452">
          <cell r="A4452" t="str">
            <v>január</v>
          </cell>
          <cell r="I4452">
            <v>1788</v>
          </cell>
          <cell r="K4452" t="str">
            <v>630</v>
          </cell>
        </row>
        <row r="4453">
          <cell r="A4453" t="str">
            <v>január</v>
          </cell>
          <cell r="I4453">
            <v>1200</v>
          </cell>
          <cell r="K4453" t="str">
            <v>630</v>
          </cell>
        </row>
        <row r="4454">
          <cell r="A4454" t="str">
            <v>január</v>
          </cell>
          <cell r="I4454">
            <v>-1511.1</v>
          </cell>
          <cell r="K4454" t="str">
            <v>630</v>
          </cell>
        </row>
        <row r="4455">
          <cell r="A4455" t="str">
            <v>január</v>
          </cell>
          <cell r="I4455">
            <v>0</v>
          </cell>
          <cell r="K4455" t="str">
            <v>630</v>
          </cell>
        </row>
        <row r="4456">
          <cell r="A4456" t="str">
            <v>január</v>
          </cell>
          <cell r="I4456">
            <v>94.8</v>
          </cell>
          <cell r="K4456" t="str">
            <v>630</v>
          </cell>
        </row>
        <row r="4457">
          <cell r="A4457" t="str">
            <v>január</v>
          </cell>
          <cell r="I4457">
            <v>0</v>
          </cell>
          <cell r="K4457" t="str">
            <v>640</v>
          </cell>
        </row>
        <row r="4458">
          <cell r="A4458" t="str">
            <v>január</v>
          </cell>
          <cell r="I4458">
            <v>346.42</v>
          </cell>
          <cell r="K4458" t="str">
            <v>640</v>
          </cell>
        </row>
        <row r="4459">
          <cell r="A4459" t="str">
            <v>január</v>
          </cell>
          <cell r="I4459">
            <v>26069.5</v>
          </cell>
          <cell r="K4459" t="str">
            <v>640</v>
          </cell>
        </row>
        <row r="4460">
          <cell r="A4460" t="str">
            <v>január</v>
          </cell>
          <cell r="I4460">
            <v>0</v>
          </cell>
          <cell r="K4460" t="str">
            <v>640</v>
          </cell>
        </row>
        <row r="4461">
          <cell r="A4461" t="str">
            <v>január</v>
          </cell>
          <cell r="I4461">
            <v>0</v>
          </cell>
          <cell r="K4461" t="str">
            <v>630</v>
          </cell>
        </row>
        <row r="4462">
          <cell r="A4462" t="str">
            <v>január</v>
          </cell>
          <cell r="I4462">
            <v>0</v>
          </cell>
          <cell r="K4462" t="str">
            <v>630</v>
          </cell>
        </row>
        <row r="4463">
          <cell r="A4463" t="str">
            <v>január</v>
          </cell>
          <cell r="I4463">
            <v>0</v>
          </cell>
          <cell r="K4463" t="str">
            <v>630</v>
          </cell>
        </row>
        <row r="4464">
          <cell r="A4464" t="str">
            <v>január</v>
          </cell>
          <cell r="I4464">
            <v>0</v>
          </cell>
          <cell r="K4464" t="str">
            <v>630</v>
          </cell>
        </row>
        <row r="4465">
          <cell r="A4465" t="str">
            <v>január</v>
          </cell>
          <cell r="I4465">
            <v>0</v>
          </cell>
          <cell r="K4465" t="str">
            <v>630</v>
          </cell>
        </row>
        <row r="4466">
          <cell r="A4466" t="str">
            <v>január</v>
          </cell>
          <cell r="I4466">
            <v>118.72</v>
          </cell>
          <cell r="K4466" t="str">
            <v>630</v>
          </cell>
        </row>
        <row r="4467">
          <cell r="A4467" t="str">
            <v>január</v>
          </cell>
          <cell r="I4467">
            <v>0</v>
          </cell>
          <cell r="K4467" t="str">
            <v>630</v>
          </cell>
        </row>
        <row r="4468">
          <cell r="A4468" t="str">
            <v>január</v>
          </cell>
          <cell r="I4468">
            <v>2323</v>
          </cell>
          <cell r="K4468" t="str">
            <v>630</v>
          </cell>
        </row>
        <row r="4469">
          <cell r="A4469" t="str">
            <v>január</v>
          </cell>
          <cell r="I4469">
            <v>0</v>
          </cell>
          <cell r="K4469" t="str">
            <v>640</v>
          </cell>
        </row>
        <row r="4470">
          <cell r="A4470" t="str">
            <v>január</v>
          </cell>
          <cell r="I4470">
            <v>365030.35</v>
          </cell>
          <cell r="K4470" t="str">
            <v>610</v>
          </cell>
        </row>
        <row r="4471">
          <cell r="A4471" t="str">
            <v>január</v>
          </cell>
          <cell r="I4471">
            <v>21150.32</v>
          </cell>
          <cell r="K4471" t="str">
            <v>610</v>
          </cell>
        </row>
        <row r="4472">
          <cell r="A4472" t="str">
            <v>január</v>
          </cell>
          <cell r="I4472">
            <v>7467.21</v>
          </cell>
          <cell r="K4472" t="str">
            <v>610</v>
          </cell>
        </row>
        <row r="4473">
          <cell r="A4473" t="str">
            <v>január</v>
          </cell>
          <cell r="I4473">
            <v>13660.09</v>
          </cell>
          <cell r="K4473" t="str">
            <v>610</v>
          </cell>
        </row>
        <row r="4474">
          <cell r="A4474" t="str">
            <v>január</v>
          </cell>
          <cell r="I4474">
            <v>34620.18</v>
          </cell>
          <cell r="K4474" t="str">
            <v>620</v>
          </cell>
        </row>
        <row r="4475">
          <cell r="A4475" t="str">
            <v>január</v>
          </cell>
          <cell r="I4475">
            <v>5332.54</v>
          </cell>
          <cell r="K4475" t="str">
            <v>620</v>
          </cell>
        </row>
        <row r="4476">
          <cell r="A4476" t="str">
            <v>január</v>
          </cell>
          <cell r="I4476">
            <v>5733.84</v>
          </cell>
          <cell r="K4476" t="str">
            <v>620</v>
          </cell>
        </row>
        <row r="4477">
          <cell r="A4477" t="str">
            <v>január</v>
          </cell>
          <cell r="I4477">
            <v>58655.1</v>
          </cell>
          <cell r="K4477" t="str">
            <v>620</v>
          </cell>
        </row>
        <row r="4478">
          <cell r="A4478" t="str">
            <v>január</v>
          </cell>
          <cell r="I4478">
            <v>3302.98</v>
          </cell>
          <cell r="K4478" t="str">
            <v>620</v>
          </cell>
        </row>
        <row r="4479">
          <cell r="A4479" t="str">
            <v>január</v>
          </cell>
          <cell r="I4479">
            <v>10251.75</v>
          </cell>
          <cell r="K4479" t="str">
            <v>620</v>
          </cell>
        </row>
        <row r="4480">
          <cell r="A4480" t="str">
            <v>január</v>
          </cell>
          <cell r="I4480">
            <v>3382</v>
          </cell>
          <cell r="K4480" t="str">
            <v>620</v>
          </cell>
        </row>
        <row r="4481">
          <cell r="A4481" t="str">
            <v>január</v>
          </cell>
          <cell r="I4481">
            <v>1030.3399999999999</v>
          </cell>
          <cell r="K4481" t="str">
            <v>620</v>
          </cell>
        </row>
        <row r="4482">
          <cell r="A4482" t="str">
            <v>január</v>
          </cell>
          <cell r="I4482">
            <v>19587.580000000002</v>
          </cell>
          <cell r="K4482" t="str">
            <v>620</v>
          </cell>
        </row>
        <row r="4483">
          <cell r="A4483" t="str">
            <v>január</v>
          </cell>
          <cell r="I4483">
            <v>3070.35</v>
          </cell>
          <cell r="K4483" t="str">
            <v>620</v>
          </cell>
        </row>
        <row r="4484">
          <cell r="A4484" t="str">
            <v>január</v>
          </cell>
          <cell r="I4484">
            <v>845.84</v>
          </cell>
          <cell r="K4484" t="str">
            <v>630</v>
          </cell>
        </row>
        <row r="4485">
          <cell r="A4485" t="str">
            <v>január</v>
          </cell>
          <cell r="I4485">
            <v>2500.46</v>
          </cell>
          <cell r="K4485" t="str">
            <v>630</v>
          </cell>
        </row>
        <row r="4486">
          <cell r="A4486" t="str">
            <v>január</v>
          </cell>
          <cell r="I4486">
            <v>19031.18</v>
          </cell>
          <cell r="K4486" t="str">
            <v>630</v>
          </cell>
        </row>
        <row r="4487">
          <cell r="A4487" t="str">
            <v>január</v>
          </cell>
          <cell r="I4487">
            <v>763</v>
          </cell>
          <cell r="K4487" t="str">
            <v>630</v>
          </cell>
        </row>
        <row r="4488">
          <cell r="A4488" t="str">
            <v>január</v>
          </cell>
          <cell r="I4488">
            <v>1178.9000000000001</v>
          </cell>
          <cell r="K4488" t="str">
            <v>630</v>
          </cell>
        </row>
        <row r="4489">
          <cell r="A4489" t="str">
            <v>január</v>
          </cell>
          <cell r="I4489">
            <v>77.849999999999994</v>
          </cell>
          <cell r="K4489" t="str">
            <v>630</v>
          </cell>
        </row>
        <row r="4490">
          <cell r="A4490" t="str">
            <v>január</v>
          </cell>
          <cell r="I4490">
            <v>334.05</v>
          </cell>
          <cell r="K4490" t="str">
            <v>630</v>
          </cell>
        </row>
        <row r="4491">
          <cell r="A4491" t="str">
            <v>január</v>
          </cell>
          <cell r="I4491">
            <v>195.12</v>
          </cell>
          <cell r="K4491" t="str">
            <v>630</v>
          </cell>
        </row>
        <row r="4492">
          <cell r="A4492" t="str">
            <v>január</v>
          </cell>
          <cell r="I4492">
            <v>4185.3500000000004</v>
          </cell>
          <cell r="K4492" t="str">
            <v>630</v>
          </cell>
        </row>
        <row r="4493">
          <cell r="A4493" t="str">
            <v>január</v>
          </cell>
          <cell r="I4493">
            <v>390.94</v>
          </cell>
          <cell r="K4493" t="str">
            <v>630</v>
          </cell>
        </row>
        <row r="4494">
          <cell r="A4494" t="str">
            <v>január</v>
          </cell>
          <cell r="I4494">
            <v>0</v>
          </cell>
          <cell r="K4494" t="str">
            <v>630</v>
          </cell>
        </row>
        <row r="4495">
          <cell r="A4495" t="str">
            <v>január</v>
          </cell>
          <cell r="I4495">
            <v>7829.5</v>
          </cell>
          <cell r="K4495" t="str">
            <v>630</v>
          </cell>
        </row>
        <row r="4496">
          <cell r="A4496" t="str">
            <v>január</v>
          </cell>
          <cell r="I4496">
            <v>362.4</v>
          </cell>
          <cell r="K4496" t="str">
            <v>630</v>
          </cell>
        </row>
        <row r="4497">
          <cell r="A4497" t="str">
            <v>január</v>
          </cell>
          <cell r="I4497">
            <v>173.25</v>
          </cell>
          <cell r="K4497" t="str">
            <v>630</v>
          </cell>
        </row>
        <row r="4498">
          <cell r="A4498" t="str">
            <v>január</v>
          </cell>
          <cell r="I4498">
            <v>38.26</v>
          </cell>
          <cell r="K4498" t="str">
            <v>630</v>
          </cell>
        </row>
        <row r="4499">
          <cell r="A4499" t="str">
            <v>január</v>
          </cell>
          <cell r="I4499">
            <v>695.56</v>
          </cell>
          <cell r="K4499" t="str">
            <v>630</v>
          </cell>
        </row>
        <row r="4500">
          <cell r="A4500" t="str">
            <v>január</v>
          </cell>
          <cell r="I4500">
            <v>162.15</v>
          </cell>
          <cell r="K4500" t="str">
            <v>630</v>
          </cell>
        </row>
        <row r="4501">
          <cell r="A4501" t="str">
            <v>január</v>
          </cell>
          <cell r="I4501">
            <v>4415</v>
          </cell>
          <cell r="K4501" t="str">
            <v>630</v>
          </cell>
        </row>
        <row r="4502">
          <cell r="A4502" t="str">
            <v>január</v>
          </cell>
          <cell r="I4502">
            <v>37.950000000000003</v>
          </cell>
          <cell r="K4502" t="str">
            <v>630</v>
          </cell>
        </row>
        <row r="4503">
          <cell r="A4503" t="str">
            <v>január</v>
          </cell>
          <cell r="I4503">
            <v>4031.15</v>
          </cell>
          <cell r="K4503" t="str">
            <v>630</v>
          </cell>
        </row>
        <row r="4504">
          <cell r="A4504" t="str">
            <v>január</v>
          </cell>
          <cell r="I4504">
            <v>751.74</v>
          </cell>
          <cell r="K4504" t="str">
            <v>630</v>
          </cell>
        </row>
        <row r="4505">
          <cell r="A4505" t="str">
            <v>január</v>
          </cell>
          <cell r="I4505">
            <v>3461.17</v>
          </cell>
          <cell r="K4505" t="str">
            <v>630</v>
          </cell>
        </row>
        <row r="4506">
          <cell r="A4506" t="str">
            <v>január</v>
          </cell>
          <cell r="I4506">
            <v>8751.4500000000007</v>
          </cell>
          <cell r="K4506" t="str">
            <v>630</v>
          </cell>
        </row>
        <row r="4507">
          <cell r="A4507" t="str">
            <v>január</v>
          </cell>
          <cell r="I4507">
            <v>3820.25</v>
          </cell>
          <cell r="K4507" t="str">
            <v>640</v>
          </cell>
        </row>
        <row r="4508">
          <cell r="A4508" t="str">
            <v>január</v>
          </cell>
          <cell r="I4508">
            <v>647.88</v>
          </cell>
          <cell r="K4508" t="str">
            <v>640</v>
          </cell>
        </row>
        <row r="4509">
          <cell r="A4509" t="str">
            <v>január</v>
          </cell>
          <cell r="I4509">
            <v>56360</v>
          </cell>
          <cell r="K4509" t="str">
            <v>640</v>
          </cell>
        </row>
        <row r="4510">
          <cell r="A4510" t="str">
            <v>január</v>
          </cell>
          <cell r="I4510">
            <v>40153.269999999997</v>
          </cell>
          <cell r="K4510" t="str">
            <v>640</v>
          </cell>
        </row>
        <row r="4511">
          <cell r="A4511" t="str">
            <v>január</v>
          </cell>
          <cell r="I4511">
            <v>0</v>
          </cell>
          <cell r="K4511" t="str">
            <v>710</v>
          </cell>
        </row>
        <row r="4512">
          <cell r="A4512" t="str">
            <v>január</v>
          </cell>
          <cell r="I4512">
            <v>316.12</v>
          </cell>
          <cell r="K4512" t="str">
            <v>610</v>
          </cell>
        </row>
        <row r="4513">
          <cell r="A4513" t="str">
            <v>január</v>
          </cell>
          <cell r="I4513">
            <v>111.16</v>
          </cell>
          <cell r="K4513" t="str">
            <v>620</v>
          </cell>
        </row>
        <row r="4514">
          <cell r="A4514" t="str">
            <v>január</v>
          </cell>
          <cell r="I4514">
            <v>15.48</v>
          </cell>
          <cell r="K4514" t="str">
            <v>620</v>
          </cell>
        </row>
        <row r="4515">
          <cell r="A4515" t="str">
            <v>január</v>
          </cell>
          <cell r="I4515">
            <v>155.11000000000001</v>
          </cell>
          <cell r="K4515" t="str">
            <v>620</v>
          </cell>
        </row>
        <row r="4516">
          <cell r="A4516" t="str">
            <v>január</v>
          </cell>
          <cell r="I4516">
            <v>8.84</v>
          </cell>
          <cell r="K4516" t="str">
            <v>620</v>
          </cell>
        </row>
        <row r="4517">
          <cell r="A4517" t="str">
            <v>január</v>
          </cell>
          <cell r="I4517">
            <v>33.229999999999997</v>
          </cell>
          <cell r="K4517" t="str">
            <v>620</v>
          </cell>
        </row>
        <row r="4518">
          <cell r="A4518" t="str">
            <v>január</v>
          </cell>
          <cell r="I4518">
            <v>11.07</v>
          </cell>
          <cell r="K4518" t="str">
            <v>620</v>
          </cell>
        </row>
        <row r="4519">
          <cell r="A4519" t="str">
            <v>január</v>
          </cell>
          <cell r="I4519">
            <v>2.74</v>
          </cell>
          <cell r="K4519" t="str">
            <v>620</v>
          </cell>
        </row>
        <row r="4520">
          <cell r="A4520" t="str">
            <v>január</v>
          </cell>
          <cell r="I4520">
            <v>52.6</v>
          </cell>
          <cell r="K4520" t="str">
            <v>620</v>
          </cell>
        </row>
        <row r="4521">
          <cell r="A4521" t="str">
            <v>január</v>
          </cell>
          <cell r="I4521">
            <v>44.82</v>
          </cell>
          <cell r="K4521" t="str">
            <v>630</v>
          </cell>
        </row>
        <row r="4522">
          <cell r="A4522" t="str">
            <v>január</v>
          </cell>
          <cell r="I4522">
            <v>4845</v>
          </cell>
          <cell r="K4522" t="str">
            <v>630</v>
          </cell>
        </row>
        <row r="4523">
          <cell r="A4523" t="str">
            <v>január</v>
          </cell>
          <cell r="I4523">
            <v>0</v>
          </cell>
          <cell r="K4523" t="str">
            <v>630</v>
          </cell>
        </row>
        <row r="4524">
          <cell r="A4524" t="str">
            <v>január</v>
          </cell>
          <cell r="I4524">
            <v>30499</v>
          </cell>
          <cell r="K4524" t="str">
            <v>630</v>
          </cell>
        </row>
        <row r="4525">
          <cell r="A4525" t="str">
            <v>január</v>
          </cell>
          <cell r="I4525">
            <v>1.6</v>
          </cell>
          <cell r="K4525" t="str">
            <v>630</v>
          </cell>
        </row>
        <row r="4526">
          <cell r="A4526" t="str">
            <v>január</v>
          </cell>
          <cell r="I4526">
            <v>3.95</v>
          </cell>
          <cell r="K4526" t="str">
            <v>630</v>
          </cell>
        </row>
        <row r="4527">
          <cell r="A4527" t="str">
            <v>január</v>
          </cell>
          <cell r="I4527">
            <v>792</v>
          </cell>
          <cell r="K4527" t="str">
            <v>630</v>
          </cell>
        </row>
        <row r="4528">
          <cell r="A4528" t="str">
            <v>január</v>
          </cell>
          <cell r="I4528">
            <v>-5</v>
          </cell>
          <cell r="K4528" t="str">
            <v>630</v>
          </cell>
        </row>
        <row r="4529">
          <cell r="A4529" t="str">
            <v>január</v>
          </cell>
          <cell r="I4529">
            <v>0.2</v>
          </cell>
          <cell r="K4529" t="str">
            <v>630</v>
          </cell>
        </row>
        <row r="4530">
          <cell r="A4530" t="str">
            <v>január</v>
          </cell>
          <cell r="I4530">
            <v>0</v>
          </cell>
          <cell r="K4530" t="str">
            <v>630</v>
          </cell>
        </row>
        <row r="4531">
          <cell r="A4531" t="str">
            <v>január</v>
          </cell>
          <cell r="I4531">
            <v>4362</v>
          </cell>
          <cell r="K4531" t="str">
            <v>640</v>
          </cell>
        </row>
        <row r="4532">
          <cell r="A4532" t="str">
            <v>január</v>
          </cell>
          <cell r="I4532">
            <v>-145.32</v>
          </cell>
          <cell r="K4532" t="str">
            <v>630</v>
          </cell>
        </row>
        <row r="4533">
          <cell r="A4533" t="str">
            <v>január</v>
          </cell>
          <cell r="I4533">
            <v>41</v>
          </cell>
          <cell r="K4533" t="str">
            <v>630</v>
          </cell>
        </row>
        <row r="4534">
          <cell r="A4534" t="str">
            <v>január</v>
          </cell>
          <cell r="I4534">
            <v>28.16</v>
          </cell>
          <cell r="K4534" t="str">
            <v>630</v>
          </cell>
        </row>
        <row r="4535">
          <cell r="A4535" t="str">
            <v>január</v>
          </cell>
          <cell r="I4535">
            <v>4.5</v>
          </cell>
          <cell r="K4535" t="str">
            <v>630</v>
          </cell>
        </row>
        <row r="4536">
          <cell r="A4536" t="str">
            <v>január</v>
          </cell>
          <cell r="I4536">
            <v>339.5</v>
          </cell>
          <cell r="K4536" t="str">
            <v>630</v>
          </cell>
        </row>
        <row r="4537">
          <cell r="A4537" t="str">
            <v>január</v>
          </cell>
          <cell r="I4537">
            <v>531.1</v>
          </cell>
          <cell r="K4537" t="str">
            <v>630</v>
          </cell>
        </row>
        <row r="4538">
          <cell r="A4538" t="str">
            <v>január</v>
          </cell>
          <cell r="I4538">
            <v>8507.2800000000007</v>
          </cell>
          <cell r="K4538" t="str">
            <v>630</v>
          </cell>
        </row>
        <row r="4539">
          <cell r="A4539" t="str">
            <v>január</v>
          </cell>
          <cell r="I4539">
            <v>0</v>
          </cell>
          <cell r="K4539" t="str">
            <v>630</v>
          </cell>
        </row>
        <row r="4540">
          <cell r="A4540" t="str">
            <v>január</v>
          </cell>
          <cell r="I4540">
            <v>12146.72</v>
          </cell>
          <cell r="K4540" t="str">
            <v>610</v>
          </cell>
        </row>
        <row r="4541">
          <cell r="A4541" t="str">
            <v>január</v>
          </cell>
          <cell r="I4541">
            <v>2499.39</v>
          </cell>
          <cell r="K4541" t="str">
            <v>610</v>
          </cell>
        </row>
        <row r="4542">
          <cell r="A4542" t="str">
            <v>január</v>
          </cell>
          <cell r="I4542">
            <v>207.15</v>
          </cell>
          <cell r="K4542" t="str">
            <v>610</v>
          </cell>
        </row>
        <row r="4543">
          <cell r="A4543" t="str">
            <v>január</v>
          </cell>
          <cell r="I4543">
            <v>1964.85</v>
          </cell>
          <cell r="K4543" t="str">
            <v>610</v>
          </cell>
        </row>
        <row r="4544">
          <cell r="A4544" t="str">
            <v>január</v>
          </cell>
          <cell r="I4544">
            <v>6051.43</v>
          </cell>
          <cell r="K4544" t="str">
            <v>620</v>
          </cell>
        </row>
        <row r="4545">
          <cell r="A4545" t="str">
            <v>január</v>
          </cell>
          <cell r="I4545">
            <v>312.20999999999998</v>
          </cell>
          <cell r="K4545" t="str">
            <v>620</v>
          </cell>
        </row>
        <row r="4546">
          <cell r="A4546" t="str">
            <v>január</v>
          </cell>
          <cell r="I4546">
            <v>280.56</v>
          </cell>
          <cell r="K4546" t="str">
            <v>620</v>
          </cell>
        </row>
        <row r="4547">
          <cell r="A4547" t="str">
            <v>január</v>
          </cell>
          <cell r="I4547">
            <v>3568.19</v>
          </cell>
          <cell r="K4547" t="str">
            <v>620</v>
          </cell>
        </row>
        <row r="4548">
          <cell r="A4548" t="str">
            <v>január</v>
          </cell>
          <cell r="I4548">
            <v>204.85</v>
          </cell>
          <cell r="K4548" t="str">
            <v>620</v>
          </cell>
        </row>
        <row r="4549">
          <cell r="A4549" t="str">
            <v>január</v>
          </cell>
          <cell r="I4549">
            <v>668</v>
          </cell>
          <cell r="K4549" t="str">
            <v>620</v>
          </cell>
        </row>
        <row r="4550">
          <cell r="A4550" t="str">
            <v>január</v>
          </cell>
          <cell r="I4550">
            <v>186.32</v>
          </cell>
          <cell r="K4550" t="str">
            <v>620</v>
          </cell>
        </row>
        <row r="4551">
          <cell r="A4551" t="str">
            <v>január</v>
          </cell>
          <cell r="I4551">
            <v>64.010000000000005</v>
          </cell>
          <cell r="K4551" t="str">
            <v>620</v>
          </cell>
        </row>
        <row r="4552">
          <cell r="A4552" t="str">
            <v>január</v>
          </cell>
          <cell r="I4552">
            <v>1206.71</v>
          </cell>
          <cell r="K4552" t="str">
            <v>620</v>
          </cell>
        </row>
        <row r="4553">
          <cell r="A4553" t="str">
            <v>január</v>
          </cell>
          <cell r="I4553">
            <v>109.65</v>
          </cell>
          <cell r="K4553" t="str">
            <v>620</v>
          </cell>
        </row>
        <row r="4554">
          <cell r="A4554" t="str">
            <v>január</v>
          </cell>
          <cell r="I4554">
            <v>137.72</v>
          </cell>
          <cell r="K4554" t="str">
            <v>630</v>
          </cell>
        </row>
        <row r="4555">
          <cell r="A4555" t="str">
            <v>január</v>
          </cell>
          <cell r="I4555">
            <v>0</v>
          </cell>
          <cell r="K4555" t="str">
            <v>630</v>
          </cell>
        </row>
        <row r="4556">
          <cell r="A4556" t="str">
            <v>január</v>
          </cell>
          <cell r="I4556">
            <v>1899.01</v>
          </cell>
          <cell r="K4556" t="str">
            <v>630</v>
          </cell>
        </row>
        <row r="4557">
          <cell r="A4557" t="str">
            <v>január</v>
          </cell>
          <cell r="I4557">
            <v>486.49</v>
          </cell>
          <cell r="K4557" t="str">
            <v>630</v>
          </cell>
        </row>
        <row r="4558">
          <cell r="A4558" t="str">
            <v>január</v>
          </cell>
          <cell r="I4558">
            <v>0</v>
          </cell>
          <cell r="K4558" t="str">
            <v>630</v>
          </cell>
        </row>
        <row r="4559">
          <cell r="A4559" t="str">
            <v>január</v>
          </cell>
          <cell r="I4559">
            <v>59.65</v>
          </cell>
          <cell r="K4559" t="str">
            <v>630</v>
          </cell>
        </row>
        <row r="4560">
          <cell r="A4560" t="str">
            <v>január</v>
          </cell>
          <cell r="I4560">
            <v>0</v>
          </cell>
          <cell r="K4560" t="str">
            <v>630</v>
          </cell>
        </row>
        <row r="4561">
          <cell r="A4561" t="str">
            <v>január</v>
          </cell>
          <cell r="I4561">
            <v>0</v>
          </cell>
          <cell r="K4561" t="str">
            <v>630</v>
          </cell>
        </row>
        <row r="4562">
          <cell r="A4562" t="str">
            <v>január</v>
          </cell>
          <cell r="I4562">
            <v>341.1</v>
          </cell>
          <cell r="K4562" t="str">
            <v>630</v>
          </cell>
        </row>
        <row r="4563">
          <cell r="A4563" t="str">
            <v>január</v>
          </cell>
          <cell r="I4563">
            <v>0</v>
          </cell>
          <cell r="K4563" t="str">
            <v>630</v>
          </cell>
        </row>
        <row r="4564">
          <cell r="A4564" t="str">
            <v>január</v>
          </cell>
          <cell r="I4564">
            <v>0</v>
          </cell>
          <cell r="K4564" t="str">
            <v>630</v>
          </cell>
        </row>
        <row r="4565">
          <cell r="A4565" t="str">
            <v>január</v>
          </cell>
          <cell r="I4565">
            <v>152.97999999999999</v>
          </cell>
          <cell r="K4565" t="str">
            <v>630</v>
          </cell>
        </row>
        <row r="4566">
          <cell r="A4566" t="str">
            <v>január</v>
          </cell>
          <cell r="I4566">
            <v>54.9</v>
          </cell>
          <cell r="K4566" t="str">
            <v>630</v>
          </cell>
        </row>
        <row r="4567">
          <cell r="A4567" t="str">
            <v>január</v>
          </cell>
          <cell r="I4567">
            <v>0</v>
          </cell>
          <cell r="K4567" t="str">
            <v>630</v>
          </cell>
        </row>
        <row r="4568">
          <cell r="A4568" t="str">
            <v>január</v>
          </cell>
          <cell r="I4568">
            <v>1444.52</v>
          </cell>
          <cell r="K4568" t="str">
            <v>630</v>
          </cell>
        </row>
        <row r="4569">
          <cell r="A4569" t="str">
            <v>január</v>
          </cell>
          <cell r="I4569">
            <v>0</v>
          </cell>
          <cell r="K4569" t="str">
            <v>630</v>
          </cell>
        </row>
        <row r="4570">
          <cell r="A4570" t="str">
            <v>január</v>
          </cell>
          <cell r="I4570">
            <v>102.3</v>
          </cell>
          <cell r="K4570" t="str">
            <v>630</v>
          </cell>
        </row>
        <row r="4571">
          <cell r="A4571" t="str">
            <v>január</v>
          </cell>
          <cell r="I4571">
            <v>5.91</v>
          </cell>
          <cell r="K4571" t="str">
            <v>630</v>
          </cell>
        </row>
        <row r="4572">
          <cell r="A4572" t="str">
            <v>január</v>
          </cell>
          <cell r="I4572">
            <v>0</v>
          </cell>
          <cell r="K4572" t="str">
            <v>630</v>
          </cell>
        </row>
        <row r="4573">
          <cell r="A4573" t="str">
            <v>január</v>
          </cell>
          <cell r="I4573">
            <v>263.88</v>
          </cell>
          <cell r="K4573" t="str">
            <v>630</v>
          </cell>
        </row>
        <row r="4574">
          <cell r="A4574" t="str">
            <v>január</v>
          </cell>
          <cell r="I4574">
            <v>1.72</v>
          </cell>
          <cell r="K4574" t="str">
            <v>630</v>
          </cell>
        </row>
        <row r="4575">
          <cell r="A4575" t="str">
            <v>január</v>
          </cell>
          <cell r="I4575">
            <v>150</v>
          </cell>
          <cell r="K4575" t="str">
            <v>630</v>
          </cell>
        </row>
        <row r="4576">
          <cell r="A4576" t="str">
            <v>január</v>
          </cell>
          <cell r="I4576">
            <v>0</v>
          </cell>
          <cell r="K4576" t="str">
            <v>630</v>
          </cell>
        </row>
        <row r="4577">
          <cell r="A4577" t="str">
            <v>január</v>
          </cell>
          <cell r="I4577">
            <v>0</v>
          </cell>
          <cell r="K4577" t="str">
            <v>630</v>
          </cell>
        </row>
        <row r="4578">
          <cell r="A4578" t="str">
            <v>január</v>
          </cell>
          <cell r="I4578">
            <v>0</v>
          </cell>
          <cell r="K4578" t="str">
            <v>630</v>
          </cell>
        </row>
        <row r="4579">
          <cell r="A4579" t="str">
            <v>január</v>
          </cell>
          <cell r="I4579">
            <v>767.65</v>
          </cell>
          <cell r="K4579" t="str">
            <v>630</v>
          </cell>
        </row>
        <row r="4580">
          <cell r="A4580" t="str">
            <v>január</v>
          </cell>
          <cell r="I4580">
            <v>0</v>
          </cell>
          <cell r="K4580" t="str">
            <v>630</v>
          </cell>
        </row>
        <row r="4581">
          <cell r="A4581" t="str">
            <v>január</v>
          </cell>
          <cell r="I4581">
            <v>0</v>
          </cell>
          <cell r="K4581" t="str">
            <v>630</v>
          </cell>
        </row>
        <row r="4582">
          <cell r="A4582" t="str">
            <v>január</v>
          </cell>
          <cell r="I4582">
            <v>0</v>
          </cell>
          <cell r="K4582" t="str">
            <v>630</v>
          </cell>
        </row>
        <row r="4583">
          <cell r="A4583" t="str">
            <v>január</v>
          </cell>
          <cell r="I4583">
            <v>8.4499999999999993</v>
          </cell>
          <cell r="K4583" t="str">
            <v>630</v>
          </cell>
        </row>
        <row r="4584">
          <cell r="A4584" t="str">
            <v>január</v>
          </cell>
          <cell r="I4584">
            <v>348.76</v>
          </cell>
          <cell r="K4584" t="str">
            <v>630</v>
          </cell>
        </row>
        <row r="4585">
          <cell r="A4585" t="str">
            <v>január</v>
          </cell>
          <cell r="I4585">
            <v>0</v>
          </cell>
          <cell r="K4585" t="str">
            <v>630</v>
          </cell>
        </row>
        <row r="4586">
          <cell r="A4586" t="str">
            <v>január</v>
          </cell>
          <cell r="I4586">
            <v>0</v>
          </cell>
          <cell r="K4586" t="str">
            <v>630</v>
          </cell>
        </row>
        <row r="4587">
          <cell r="A4587" t="str">
            <v>január</v>
          </cell>
          <cell r="I4587">
            <v>5061.46</v>
          </cell>
          <cell r="K4587" t="str">
            <v>630</v>
          </cell>
        </row>
        <row r="4588">
          <cell r="A4588" t="str">
            <v>január</v>
          </cell>
          <cell r="I4588">
            <v>818.7</v>
          </cell>
          <cell r="K4588" t="str">
            <v>630</v>
          </cell>
        </row>
        <row r="4589">
          <cell r="A4589" t="str">
            <v>január</v>
          </cell>
          <cell r="I4589">
            <v>0</v>
          </cell>
          <cell r="K4589" t="str">
            <v>630</v>
          </cell>
        </row>
        <row r="4590">
          <cell r="A4590" t="str">
            <v>január</v>
          </cell>
          <cell r="I4590">
            <v>11355.65</v>
          </cell>
          <cell r="K4590" t="str">
            <v>630</v>
          </cell>
        </row>
        <row r="4591">
          <cell r="A4591" t="str">
            <v>január</v>
          </cell>
          <cell r="I4591">
            <v>44800.17</v>
          </cell>
          <cell r="K4591" t="str">
            <v>630</v>
          </cell>
        </row>
        <row r="4592">
          <cell r="A4592" t="str">
            <v>január</v>
          </cell>
          <cell r="I4592">
            <v>-1043.6600000000001</v>
          </cell>
          <cell r="K4592" t="str">
            <v>630</v>
          </cell>
        </row>
        <row r="4593">
          <cell r="A4593" t="str">
            <v>január</v>
          </cell>
          <cell r="I4593">
            <v>0</v>
          </cell>
          <cell r="K4593" t="str">
            <v>630</v>
          </cell>
        </row>
        <row r="4594">
          <cell r="A4594" t="str">
            <v>január</v>
          </cell>
          <cell r="I4594">
            <v>154.41</v>
          </cell>
          <cell r="K4594" t="str">
            <v>630</v>
          </cell>
        </row>
        <row r="4595">
          <cell r="A4595" t="str">
            <v>január</v>
          </cell>
          <cell r="I4595">
            <v>3.47</v>
          </cell>
          <cell r="K4595" t="str">
            <v>630</v>
          </cell>
        </row>
        <row r="4596">
          <cell r="A4596" t="str">
            <v>január</v>
          </cell>
          <cell r="I4596">
            <v>9180.75</v>
          </cell>
          <cell r="K4596" t="str">
            <v>630</v>
          </cell>
        </row>
        <row r="4597">
          <cell r="A4597" t="str">
            <v>január</v>
          </cell>
          <cell r="I4597">
            <v>4066.12</v>
          </cell>
          <cell r="K4597" t="str">
            <v>630</v>
          </cell>
        </row>
        <row r="4598">
          <cell r="A4598" t="str">
            <v>január</v>
          </cell>
          <cell r="I4598">
            <v>-6698.22</v>
          </cell>
          <cell r="K4598" t="str">
            <v>630</v>
          </cell>
        </row>
        <row r="4599">
          <cell r="A4599" t="str">
            <v>január</v>
          </cell>
          <cell r="I4599">
            <v>0</v>
          </cell>
          <cell r="K4599" t="str">
            <v>630</v>
          </cell>
        </row>
        <row r="4600">
          <cell r="A4600" t="str">
            <v>január</v>
          </cell>
          <cell r="I4600">
            <v>2.83</v>
          </cell>
          <cell r="K4600" t="str">
            <v>630</v>
          </cell>
        </row>
        <row r="4601">
          <cell r="A4601" t="str">
            <v>január</v>
          </cell>
          <cell r="I4601">
            <v>237.5</v>
          </cell>
          <cell r="K4601" t="str">
            <v>630</v>
          </cell>
        </row>
        <row r="4602">
          <cell r="A4602" t="str">
            <v>január</v>
          </cell>
          <cell r="I4602">
            <v>0</v>
          </cell>
          <cell r="K4602" t="str">
            <v>640</v>
          </cell>
        </row>
        <row r="4603">
          <cell r="A4603" t="str">
            <v>január</v>
          </cell>
          <cell r="I4603">
            <v>0</v>
          </cell>
          <cell r="K4603" t="str">
            <v>640</v>
          </cell>
        </row>
        <row r="4604">
          <cell r="A4604" t="str">
            <v>január</v>
          </cell>
          <cell r="I4604">
            <v>400</v>
          </cell>
          <cell r="K4604" t="str">
            <v>640</v>
          </cell>
        </row>
        <row r="4605">
          <cell r="A4605" t="str">
            <v>január</v>
          </cell>
          <cell r="I4605">
            <v>0</v>
          </cell>
          <cell r="K4605" t="str">
            <v>650</v>
          </cell>
        </row>
        <row r="4606">
          <cell r="A4606" t="str">
            <v>január</v>
          </cell>
          <cell r="I4606">
            <v>45</v>
          </cell>
          <cell r="K4606" t="str">
            <v>610</v>
          </cell>
        </row>
        <row r="4607">
          <cell r="A4607" t="str">
            <v>január</v>
          </cell>
          <cell r="I4607">
            <v>4.54</v>
          </cell>
          <cell r="K4607" t="str">
            <v>620</v>
          </cell>
        </row>
        <row r="4608">
          <cell r="A4608" t="str">
            <v>január</v>
          </cell>
          <cell r="I4608">
            <v>0.66</v>
          </cell>
          <cell r="K4608" t="str">
            <v>620</v>
          </cell>
        </row>
        <row r="4609">
          <cell r="A4609" t="str">
            <v>január</v>
          </cell>
          <cell r="I4609">
            <v>6.32</v>
          </cell>
          <cell r="K4609" t="str">
            <v>620</v>
          </cell>
        </row>
        <row r="4610">
          <cell r="A4610" t="str">
            <v>január</v>
          </cell>
          <cell r="I4610">
            <v>0.39</v>
          </cell>
          <cell r="K4610" t="str">
            <v>620</v>
          </cell>
        </row>
        <row r="4611">
          <cell r="A4611" t="str">
            <v>január</v>
          </cell>
          <cell r="I4611">
            <v>1.36</v>
          </cell>
          <cell r="K4611" t="str">
            <v>620</v>
          </cell>
        </row>
        <row r="4612">
          <cell r="A4612" t="str">
            <v>január</v>
          </cell>
          <cell r="I4612">
            <v>0.48</v>
          </cell>
          <cell r="K4612" t="str">
            <v>620</v>
          </cell>
        </row>
        <row r="4613">
          <cell r="A4613" t="str">
            <v>január</v>
          </cell>
          <cell r="I4613">
            <v>0.15</v>
          </cell>
          <cell r="K4613" t="str">
            <v>620</v>
          </cell>
        </row>
        <row r="4614">
          <cell r="A4614" t="str">
            <v>január</v>
          </cell>
          <cell r="I4614">
            <v>2.17</v>
          </cell>
          <cell r="K4614" t="str">
            <v>620</v>
          </cell>
        </row>
        <row r="4615">
          <cell r="A4615" t="str">
            <v>január</v>
          </cell>
          <cell r="I4615">
            <v>0</v>
          </cell>
          <cell r="K4615" t="str">
            <v>630</v>
          </cell>
        </row>
        <row r="4616">
          <cell r="A4616" t="str">
            <v>január</v>
          </cell>
          <cell r="I4616">
            <v>0</v>
          </cell>
          <cell r="K4616" t="str">
            <v>630</v>
          </cell>
        </row>
        <row r="4617">
          <cell r="A4617" t="str">
            <v>január</v>
          </cell>
          <cell r="I4617">
            <v>0</v>
          </cell>
          <cell r="K4617" t="str">
            <v>630</v>
          </cell>
        </row>
        <row r="4618">
          <cell r="A4618" t="str">
            <v>január</v>
          </cell>
          <cell r="I4618">
            <v>0.5</v>
          </cell>
          <cell r="K4618" t="str">
            <v>630</v>
          </cell>
        </row>
        <row r="4619">
          <cell r="A4619" t="str">
            <v>január</v>
          </cell>
          <cell r="I4619">
            <v>0</v>
          </cell>
          <cell r="K4619" t="str">
            <v>630</v>
          </cell>
        </row>
        <row r="4620">
          <cell r="A4620" t="str">
            <v>január</v>
          </cell>
          <cell r="I4620">
            <v>0.56000000000000005</v>
          </cell>
          <cell r="K4620" t="str">
            <v>630</v>
          </cell>
        </row>
        <row r="4621">
          <cell r="A4621" t="str">
            <v>január</v>
          </cell>
          <cell r="I4621">
            <v>0.49</v>
          </cell>
          <cell r="K4621" t="str">
            <v>630</v>
          </cell>
        </row>
        <row r="4622">
          <cell r="A4622" t="str">
            <v>január</v>
          </cell>
          <cell r="I4622">
            <v>1968.14</v>
          </cell>
          <cell r="K4622" t="str">
            <v>610</v>
          </cell>
        </row>
        <row r="4623">
          <cell r="A4623" t="str">
            <v>január</v>
          </cell>
          <cell r="I4623">
            <v>0</v>
          </cell>
          <cell r="K4623" t="str">
            <v>610</v>
          </cell>
        </row>
        <row r="4624">
          <cell r="A4624" t="str">
            <v>január</v>
          </cell>
          <cell r="I4624">
            <v>0</v>
          </cell>
          <cell r="K4624" t="str">
            <v>610</v>
          </cell>
        </row>
        <row r="4625">
          <cell r="A4625" t="str">
            <v>január</v>
          </cell>
          <cell r="I4625">
            <v>0</v>
          </cell>
          <cell r="K4625" t="str">
            <v>610</v>
          </cell>
        </row>
        <row r="4626">
          <cell r="A4626" t="str">
            <v>január</v>
          </cell>
          <cell r="I4626">
            <v>197.08</v>
          </cell>
          <cell r="K4626" t="str">
            <v>620</v>
          </cell>
        </row>
        <row r="4627">
          <cell r="A4627" t="str">
            <v>január</v>
          </cell>
          <cell r="I4627">
            <v>0</v>
          </cell>
          <cell r="K4627" t="str">
            <v>620</v>
          </cell>
        </row>
        <row r="4628">
          <cell r="A4628" t="str">
            <v>január</v>
          </cell>
          <cell r="I4628">
            <v>32.56</v>
          </cell>
          <cell r="K4628" t="str">
            <v>620</v>
          </cell>
        </row>
        <row r="4629">
          <cell r="A4629" t="str">
            <v>január</v>
          </cell>
          <cell r="I4629">
            <v>325.47000000000003</v>
          </cell>
          <cell r="K4629" t="str">
            <v>620</v>
          </cell>
        </row>
        <row r="4630">
          <cell r="A4630" t="str">
            <v>január</v>
          </cell>
          <cell r="I4630">
            <v>18.61</v>
          </cell>
          <cell r="K4630" t="str">
            <v>620</v>
          </cell>
        </row>
        <row r="4631">
          <cell r="A4631" t="str">
            <v>január</v>
          </cell>
          <cell r="I4631">
            <v>69.760000000000005</v>
          </cell>
          <cell r="K4631" t="str">
            <v>620</v>
          </cell>
        </row>
        <row r="4632">
          <cell r="A4632" t="str">
            <v>január</v>
          </cell>
          <cell r="I4632">
            <v>23.27</v>
          </cell>
          <cell r="K4632" t="str">
            <v>620</v>
          </cell>
        </row>
        <row r="4633">
          <cell r="A4633" t="str">
            <v>január</v>
          </cell>
          <cell r="I4633">
            <v>5.81</v>
          </cell>
          <cell r="K4633" t="str">
            <v>620</v>
          </cell>
        </row>
        <row r="4634">
          <cell r="A4634" t="str">
            <v>január</v>
          </cell>
          <cell r="I4634">
            <v>110.43</v>
          </cell>
          <cell r="K4634" t="str">
            <v>620</v>
          </cell>
        </row>
        <row r="4635">
          <cell r="A4635" t="str">
            <v>január</v>
          </cell>
          <cell r="I4635">
            <v>110.28</v>
          </cell>
          <cell r="K4635" t="str">
            <v>620</v>
          </cell>
        </row>
        <row r="4636">
          <cell r="A4636" t="str">
            <v>január</v>
          </cell>
          <cell r="I4636">
            <v>30</v>
          </cell>
          <cell r="K4636" t="str">
            <v>630</v>
          </cell>
        </row>
        <row r="4637">
          <cell r="A4637" t="str">
            <v>január</v>
          </cell>
          <cell r="I4637">
            <v>0</v>
          </cell>
          <cell r="K4637" t="str">
            <v>630</v>
          </cell>
        </row>
        <row r="4638">
          <cell r="A4638" t="str">
            <v>január</v>
          </cell>
          <cell r="I4638">
            <v>5486.49</v>
          </cell>
          <cell r="K4638" t="str">
            <v>630</v>
          </cell>
        </row>
        <row r="4639">
          <cell r="A4639" t="str">
            <v>január</v>
          </cell>
          <cell r="I4639">
            <v>1250.67</v>
          </cell>
          <cell r="K4639" t="str">
            <v>630</v>
          </cell>
        </row>
        <row r="4640">
          <cell r="A4640" t="str">
            <v>január</v>
          </cell>
          <cell r="I4640">
            <v>941.21</v>
          </cell>
          <cell r="K4640" t="str">
            <v>630</v>
          </cell>
        </row>
        <row r="4641">
          <cell r="A4641" t="str">
            <v>január</v>
          </cell>
          <cell r="I4641">
            <v>95.01</v>
          </cell>
          <cell r="K4641" t="str">
            <v>630</v>
          </cell>
        </row>
        <row r="4642">
          <cell r="A4642" t="str">
            <v>január</v>
          </cell>
          <cell r="I4642">
            <v>0</v>
          </cell>
          <cell r="K4642" t="str">
            <v>630</v>
          </cell>
        </row>
        <row r="4643">
          <cell r="A4643" t="str">
            <v>január</v>
          </cell>
          <cell r="I4643">
            <v>372</v>
          </cell>
          <cell r="K4643" t="str">
            <v>630</v>
          </cell>
        </row>
        <row r="4644">
          <cell r="A4644" t="str">
            <v>január</v>
          </cell>
          <cell r="I4644">
            <v>0</v>
          </cell>
          <cell r="K4644" t="str">
            <v>630</v>
          </cell>
        </row>
        <row r="4645">
          <cell r="A4645" t="str">
            <v>január</v>
          </cell>
          <cell r="I4645">
            <v>0</v>
          </cell>
          <cell r="K4645" t="str">
            <v>630</v>
          </cell>
        </row>
        <row r="4646">
          <cell r="A4646" t="str">
            <v>január</v>
          </cell>
          <cell r="I4646">
            <v>719.19</v>
          </cell>
          <cell r="K4646" t="str">
            <v>630</v>
          </cell>
        </row>
        <row r="4647">
          <cell r="A4647" t="str">
            <v>január</v>
          </cell>
          <cell r="I4647">
            <v>0</v>
          </cell>
          <cell r="K4647" t="str">
            <v>630</v>
          </cell>
        </row>
        <row r="4648">
          <cell r="A4648" t="str">
            <v>január</v>
          </cell>
          <cell r="I4648">
            <v>0</v>
          </cell>
          <cell r="K4648" t="str">
            <v>630</v>
          </cell>
        </row>
        <row r="4649">
          <cell r="A4649" t="str">
            <v>január</v>
          </cell>
          <cell r="I4649">
            <v>20</v>
          </cell>
          <cell r="K4649" t="str">
            <v>630</v>
          </cell>
        </row>
        <row r="4650">
          <cell r="A4650" t="str">
            <v>január</v>
          </cell>
          <cell r="I4650">
            <v>0</v>
          </cell>
          <cell r="K4650" t="str">
            <v>630</v>
          </cell>
        </row>
        <row r="4651">
          <cell r="A4651" t="str">
            <v>január</v>
          </cell>
          <cell r="I4651">
            <v>232.4</v>
          </cell>
          <cell r="K4651" t="str">
            <v>630</v>
          </cell>
        </row>
        <row r="4652">
          <cell r="A4652" t="str">
            <v>január</v>
          </cell>
          <cell r="I4652">
            <v>277.60000000000002</v>
          </cell>
          <cell r="K4652" t="str">
            <v>630</v>
          </cell>
        </row>
        <row r="4653">
          <cell r="A4653" t="str">
            <v>január</v>
          </cell>
          <cell r="I4653">
            <v>292.25</v>
          </cell>
          <cell r="K4653" t="str">
            <v>630</v>
          </cell>
        </row>
        <row r="4654">
          <cell r="A4654" t="str">
            <v>január</v>
          </cell>
          <cell r="I4654">
            <v>0</v>
          </cell>
          <cell r="K4654" t="str">
            <v>630</v>
          </cell>
        </row>
        <row r="4655">
          <cell r="A4655" t="str">
            <v>január</v>
          </cell>
          <cell r="I4655">
            <v>200</v>
          </cell>
          <cell r="K4655" t="str">
            <v>630</v>
          </cell>
        </row>
        <row r="4656">
          <cell r="A4656" t="str">
            <v>január</v>
          </cell>
          <cell r="I4656">
            <v>62.41</v>
          </cell>
          <cell r="K4656" t="str">
            <v>630</v>
          </cell>
        </row>
        <row r="4657">
          <cell r="A4657" t="str">
            <v>január</v>
          </cell>
          <cell r="I4657">
            <v>0</v>
          </cell>
          <cell r="K4657" t="str">
            <v>630</v>
          </cell>
        </row>
        <row r="4658">
          <cell r="A4658" t="str">
            <v>január</v>
          </cell>
          <cell r="I4658">
            <v>0</v>
          </cell>
          <cell r="K4658" t="str">
            <v>630</v>
          </cell>
        </row>
        <row r="4659">
          <cell r="A4659" t="str">
            <v>január</v>
          </cell>
          <cell r="I4659">
            <v>0</v>
          </cell>
          <cell r="K4659" t="str">
            <v>630</v>
          </cell>
        </row>
        <row r="4660">
          <cell r="A4660" t="str">
            <v>január</v>
          </cell>
          <cell r="I4660">
            <v>274.56</v>
          </cell>
          <cell r="K4660" t="str">
            <v>630</v>
          </cell>
        </row>
        <row r="4661">
          <cell r="A4661" t="str">
            <v>január</v>
          </cell>
          <cell r="I4661">
            <v>932.05</v>
          </cell>
          <cell r="K4661" t="str">
            <v>630</v>
          </cell>
        </row>
        <row r="4662">
          <cell r="A4662" t="str">
            <v>január</v>
          </cell>
          <cell r="I4662">
            <v>2205.02</v>
          </cell>
          <cell r="K4662" t="str">
            <v>630</v>
          </cell>
        </row>
        <row r="4663">
          <cell r="A4663" t="str">
            <v>január</v>
          </cell>
          <cell r="I4663">
            <v>0</v>
          </cell>
          <cell r="K4663" t="str">
            <v>630</v>
          </cell>
        </row>
        <row r="4664">
          <cell r="A4664" t="str">
            <v>január</v>
          </cell>
          <cell r="I4664">
            <v>26.35</v>
          </cell>
          <cell r="K4664" t="str">
            <v>630</v>
          </cell>
        </row>
        <row r="4665">
          <cell r="A4665" t="str">
            <v>január</v>
          </cell>
          <cell r="I4665">
            <v>0</v>
          </cell>
          <cell r="K4665" t="str">
            <v>630</v>
          </cell>
        </row>
        <row r="4666">
          <cell r="A4666" t="str">
            <v>január</v>
          </cell>
          <cell r="I4666">
            <v>2791.42</v>
          </cell>
          <cell r="K4666" t="str">
            <v>630</v>
          </cell>
        </row>
        <row r="4667">
          <cell r="A4667" t="str">
            <v>január</v>
          </cell>
          <cell r="I4667">
            <v>0</v>
          </cell>
          <cell r="K4667" t="str">
            <v>630</v>
          </cell>
        </row>
        <row r="4668">
          <cell r="A4668" t="str">
            <v>január</v>
          </cell>
          <cell r="I4668">
            <v>0</v>
          </cell>
          <cell r="K4668" t="str">
            <v>630</v>
          </cell>
        </row>
        <row r="4669">
          <cell r="A4669" t="str">
            <v>január</v>
          </cell>
          <cell r="I4669">
            <v>4913</v>
          </cell>
          <cell r="K4669" t="str">
            <v>630</v>
          </cell>
        </row>
        <row r="4670">
          <cell r="A4670" t="str">
            <v>január</v>
          </cell>
          <cell r="I4670">
            <v>0</v>
          </cell>
          <cell r="K4670" t="str">
            <v>640</v>
          </cell>
        </row>
        <row r="4671">
          <cell r="A4671" t="str">
            <v>január</v>
          </cell>
          <cell r="I4671">
            <v>0</v>
          </cell>
          <cell r="K4671" t="str">
            <v>640</v>
          </cell>
        </row>
        <row r="4672">
          <cell r="A4672" t="str">
            <v>január</v>
          </cell>
          <cell r="I4672">
            <v>18485</v>
          </cell>
          <cell r="K4672" t="str">
            <v>640</v>
          </cell>
        </row>
        <row r="4673">
          <cell r="A4673" t="str">
            <v>január</v>
          </cell>
          <cell r="I4673">
            <v>145.80000000000001</v>
          </cell>
          <cell r="K4673" t="str">
            <v>630</v>
          </cell>
        </row>
        <row r="4674">
          <cell r="A4674" t="str">
            <v>január</v>
          </cell>
          <cell r="I4674">
            <v>934.2</v>
          </cell>
          <cell r="K4674" t="str">
            <v>630</v>
          </cell>
        </row>
        <row r="4675">
          <cell r="A4675" t="str">
            <v>január</v>
          </cell>
          <cell r="I4675">
            <v>0</v>
          </cell>
          <cell r="K4675" t="str">
            <v>710</v>
          </cell>
        </row>
        <row r="4676">
          <cell r="A4676" t="str">
            <v>január</v>
          </cell>
          <cell r="I4676">
            <v>178233.54</v>
          </cell>
          <cell r="K4676" t="str">
            <v>610</v>
          </cell>
        </row>
        <row r="4677">
          <cell r="A4677" t="str">
            <v>január</v>
          </cell>
          <cell r="I4677">
            <v>18449.990000000002</v>
          </cell>
          <cell r="K4677" t="str">
            <v>610</v>
          </cell>
        </row>
        <row r="4678">
          <cell r="A4678" t="str">
            <v>január</v>
          </cell>
          <cell r="I4678">
            <v>6302.42</v>
          </cell>
          <cell r="K4678" t="str">
            <v>610</v>
          </cell>
        </row>
        <row r="4679">
          <cell r="A4679" t="str">
            <v>január</v>
          </cell>
          <cell r="I4679">
            <v>1592.28</v>
          </cell>
          <cell r="K4679" t="str">
            <v>610</v>
          </cell>
        </row>
        <row r="4680">
          <cell r="A4680" t="str">
            <v>január</v>
          </cell>
          <cell r="I4680">
            <v>15525.42</v>
          </cell>
          <cell r="K4680" t="str">
            <v>620</v>
          </cell>
        </row>
        <row r="4681">
          <cell r="A4681" t="str">
            <v>január</v>
          </cell>
          <cell r="I4681">
            <v>4744.53</v>
          </cell>
          <cell r="K4681" t="str">
            <v>620</v>
          </cell>
        </row>
        <row r="4682">
          <cell r="A4682" t="str">
            <v>január</v>
          </cell>
          <cell r="I4682">
            <v>2866.5</v>
          </cell>
          <cell r="K4682" t="str">
            <v>620</v>
          </cell>
        </row>
        <row r="4683">
          <cell r="A4683" t="str">
            <v>január</v>
          </cell>
          <cell r="I4683">
            <v>28891.1</v>
          </cell>
          <cell r="K4683" t="str">
            <v>620</v>
          </cell>
        </row>
        <row r="4684">
          <cell r="A4684" t="str">
            <v>január</v>
          </cell>
          <cell r="I4684">
            <v>1709.69</v>
          </cell>
          <cell r="K4684" t="str">
            <v>620</v>
          </cell>
        </row>
        <row r="4685">
          <cell r="A4685" t="str">
            <v>január</v>
          </cell>
          <cell r="I4685">
            <v>4498.42</v>
          </cell>
          <cell r="K4685" t="str">
            <v>620</v>
          </cell>
        </row>
        <row r="4686">
          <cell r="A4686" t="str">
            <v>január</v>
          </cell>
          <cell r="I4686">
            <v>1577.33</v>
          </cell>
          <cell r="K4686" t="str">
            <v>620</v>
          </cell>
        </row>
        <row r="4687">
          <cell r="A4687" t="str">
            <v>január</v>
          </cell>
          <cell r="I4687">
            <v>515.66999999999996</v>
          </cell>
          <cell r="K4687" t="str">
            <v>620</v>
          </cell>
        </row>
        <row r="4688">
          <cell r="A4688" t="str">
            <v>január</v>
          </cell>
          <cell r="I4688">
            <v>9811.68</v>
          </cell>
          <cell r="K4688" t="str">
            <v>620</v>
          </cell>
        </row>
        <row r="4689">
          <cell r="A4689" t="str">
            <v>január</v>
          </cell>
          <cell r="I4689">
            <v>3023.6</v>
          </cell>
          <cell r="K4689" t="str">
            <v>620</v>
          </cell>
        </row>
        <row r="4690">
          <cell r="A4690" t="str">
            <v>január</v>
          </cell>
          <cell r="I4690">
            <v>0</v>
          </cell>
          <cell r="K4690" t="str">
            <v>630</v>
          </cell>
        </row>
        <row r="4691">
          <cell r="A4691" t="str">
            <v>január</v>
          </cell>
          <cell r="I4691">
            <v>-138.04</v>
          </cell>
          <cell r="K4691" t="str">
            <v>630</v>
          </cell>
        </row>
        <row r="4692">
          <cell r="A4692" t="str">
            <v>január</v>
          </cell>
          <cell r="I4692">
            <v>0</v>
          </cell>
          <cell r="K4692" t="str">
            <v>630</v>
          </cell>
        </row>
        <row r="4693">
          <cell r="A4693" t="str">
            <v>január</v>
          </cell>
          <cell r="I4693">
            <v>41.7</v>
          </cell>
          <cell r="K4693" t="str">
            <v>630</v>
          </cell>
        </row>
        <row r="4694">
          <cell r="A4694" t="str">
            <v>január</v>
          </cell>
          <cell r="I4694">
            <v>19.68</v>
          </cell>
          <cell r="K4694" t="str">
            <v>630</v>
          </cell>
        </row>
        <row r="4695">
          <cell r="A4695" t="str">
            <v>január</v>
          </cell>
          <cell r="I4695">
            <v>3055</v>
          </cell>
          <cell r="K4695" t="str">
            <v>630</v>
          </cell>
        </row>
        <row r="4696">
          <cell r="A4696" t="str">
            <v>január</v>
          </cell>
          <cell r="I4696">
            <v>20</v>
          </cell>
          <cell r="K4696" t="str">
            <v>630</v>
          </cell>
        </row>
        <row r="4697">
          <cell r="A4697" t="str">
            <v>január</v>
          </cell>
          <cell r="I4697">
            <v>3751.57</v>
          </cell>
          <cell r="K4697" t="str">
            <v>630</v>
          </cell>
        </row>
        <row r="4698">
          <cell r="A4698" t="str">
            <v>január</v>
          </cell>
          <cell r="I4698">
            <v>297.93</v>
          </cell>
          <cell r="K4698" t="str">
            <v>640</v>
          </cell>
        </row>
        <row r="4699">
          <cell r="A4699" t="str">
            <v>január</v>
          </cell>
          <cell r="I4699">
            <v>8975</v>
          </cell>
          <cell r="K4699" t="str">
            <v>640</v>
          </cell>
        </row>
        <row r="4700">
          <cell r="A4700" t="str">
            <v>január</v>
          </cell>
          <cell r="I4700">
            <v>0</v>
          </cell>
          <cell r="K4700" t="str">
            <v>710</v>
          </cell>
        </row>
        <row r="4701">
          <cell r="A4701" t="str">
            <v>január</v>
          </cell>
          <cell r="I4701">
            <v>1315</v>
          </cell>
          <cell r="K4701" t="str">
            <v>610</v>
          </cell>
        </row>
        <row r="4702">
          <cell r="A4702" t="str">
            <v>január</v>
          </cell>
          <cell r="I4702">
            <v>52.01</v>
          </cell>
          <cell r="K4702" t="str">
            <v>620</v>
          </cell>
        </row>
        <row r="4703">
          <cell r="A4703" t="str">
            <v>január</v>
          </cell>
          <cell r="I4703">
            <v>83.52</v>
          </cell>
          <cell r="K4703" t="str">
            <v>620</v>
          </cell>
        </row>
        <row r="4704">
          <cell r="A4704" t="str">
            <v>január</v>
          </cell>
          <cell r="I4704">
            <v>18.440000000000001</v>
          </cell>
          <cell r="K4704" t="str">
            <v>620</v>
          </cell>
        </row>
        <row r="4705">
          <cell r="A4705" t="str">
            <v>január</v>
          </cell>
          <cell r="I4705">
            <v>184.12</v>
          </cell>
          <cell r="K4705" t="str">
            <v>620</v>
          </cell>
        </row>
        <row r="4706">
          <cell r="A4706" t="str">
            <v>január</v>
          </cell>
          <cell r="I4706">
            <v>10.55</v>
          </cell>
          <cell r="K4706" t="str">
            <v>620</v>
          </cell>
        </row>
        <row r="4707">
          <cell r="A4707" t="str">
            <v>január</v>
          </cell>
          <cell r="I4707">
            <v>39.479999999999997</v>
          </cell>
          <cell r="K4707" t="str">
            <v>620</v>
          </cell>
        </row>
        <row r="4708">
          <cell r="A4708" t="str">
            <v>január</v>
          </cell>
          <cell r="I4708">
            <v>13.19</v>
          </cell>
          <cell r="K4708" t="str">
            <v>620</v>
          </cell>
        </row>
        <row r="4709">
          <cell r="A4709" t="str">
            <v>január</v>
          </cell>
          <cell r="I4709">
            <v>3.33</v>
          </cell>
          <cell r="K4709" t="str">
            <v>620</v>
          </cell>
        </row>
        <row r="4710">
          <cell r="A4710" t="str">
            <v>január</v>
          </cell>
          <cell r="I4710">
            <v>61.51</v>
          </cell>
          <cell r="K4710" t="str">
            <v>620</v>
          </cell>
        </row>
        <row r="4711">
          <cell r="A4711" t="str">
            <v>január</v>
          </cell>
          <cell r="I4711">
            <v>0</v>
          </cell>
          <cell r="K4711" t="str">
            <v>630</v>
          </cell>
        </row>
        <row r="4712">
          <cell r="A4712" t="str">
            <v>január</v>
          </cell>
          <cell r="I4712">
            <v>17725</v>
          </cell>
          <cell r="K4712" t="str">
            <v>630</v>
          </cell>
        </row>
        <row r="4713">
          <cell r="A4713" t="str">
            <v>január</v>
          </cell>
          <cell r="I4713">
            <v>68.05</v>
          </cell>
          <cell r="K4713" t="str">
            <v>630</v>
          </cell>
        </row>
        <row r="4714">
          <cell r="A4714" t="str">
            <v>január</v>
          </cell>
          <cell r="I4714">
            <v>800</v>
          </cell>
          <cell r="K4714" t="str">
            <v>630</v>
          </cell>
        </row>
        <row r="4715">
          <cell r="A4715" t="str">
            <v>január</v>
          </cell>
          <cell r="I4715">
            <v>235.74</v>
          </cell>
          <cell r="K4715" t="str">
            <v>610</v>
          </cell>
        </row>
        <row r="4716">
          <cell r="A4716" t="str">
            <v>január</v>
          </cell>
          <cell r="I4716">
            <v>21.76</v>
          </cell>
          <cell r="K4716" t="str">
            <v>620</v>
          </cell>
        </row>
        <row r="4717">
          <cell r="A4717" t="str">
            <v>január</v>
          </cell>
          <cell r="I4717">
            <v>2.61</v>
          </cell>
          <cell r="K4717" t="str">
            <v>620</v>
          </cell>
        </row>
        <row r="4718">
          <cell r="A4718" t="str">
            <v>január</v>
          </cell>
          <cell r="I4718">
            <v>3.28</v>
          </cell>
          <cell r="K4718" t="str">
            <v>620</v>
          </cell>
        </row>
        <row r="4719">
          <cell r="A4719" t="str">
            <v>január</v>
          </cell>
          <cell r="I4719">
            <v>32.979999999999997</v>
          </cell>
          <cell r="K4719" t="str">
            <v>620</v>
          </cell>
        </row>
        <row r="4720">
          <cell r="A4720" t="str">
            <v>január</v>
          </cell>
          <cell r="I4720">
            <v>1.86</v>
          </cell>
          <cell r="K4720" t="str">
            <v>620</v>
          </cell>
        </row>
        <row r="4721">
          <cell r="A4721" t="str">
            <v>január</v>
          </cell>
          <cell r="I4721">
            <v>5.91</v>
          </cell>
          <cell r="K4721" t="str">
            <v>620</v>
          </cell>
        </row>
        <row r="4722">
          <cell r="A4722" t="str">
            <v>január</v>
          </cell>
          <cell r="I4722">
            <v>1.97</v>
          </cell>
          <cell r="K4722" t="str">
            <v>620</v>
          </cell>
        </row>
        <row r="4723">
          <cell r="A4723" t="str">
            <v>január</v>
          </cell>
          <cell r="I4723">
            <v>0.56000000000000005</v>
          </cell>
          <cell r="K4723" t="str">
            <v>620</v>
          </cell>
        </row>
        <row r="4724">
          <cell r="A4724" t="str">
            <v>január</v>
          </cell>
          <cell r="I4724">
            <v>11.16</v>
          </cell>
          <cell r="K4724" t="str">
            <v>620</v>
          </cell>
        </row>
        <row r="4725">
          <cell r="A4725" t="str">
            <v>január</v>
          </cell>
          <cell r="I4725">
            <v>489.72</v>
          </cell>
          <cell r="K4725" t="str">
            <v>630</v>
          </cell>
        </row>
        <row r="4726">
          <cell r="A4726" t="str">
            <v>január</v>
          </cell>
          <cell r="I4726">
            <v>224.32</v>
          </cell>
          <cell r="K4726" t="str">
            <v>630</v>
          </cell>
        </row>
        <row r="4727">
          <cell r="A4727" t="str">
            <v>január</v>
          </cell>
          <cell r="I4727">
            <v>671.35</v>
          </cell>
          <cell r="K4727" t="str">
            <v>630</v>
          </cell>
        </row>
        <row r="4728">
          <cell r="A4728" t="str">
            <v>január</v>
          </cell>
          <cell r="I4728">
            <v>1155.6099999999999</v>
          </cell>
          <cell r="K4728" t="str">
            <v>630</v>
          </cell>
        </row>
        <row r="4729">
          <cell r="A4729" t="str">
            <v>január</v>
          </cell>
          <cell r="I4729">
            <v>80</v>
          </cell>
          <cell r="K4729" t="str">
            <v>630</v>
          </cell>
        </row>
        <row r="4730">
          <cell r="A4730" t="str">
            <v>január</v>
          </cell>
          <cell r="I4730">
            <v>1558.68</v>
          </cell>
          <cell r="K4730" t="str">
            <v>630</v>
          </cell>
        </row>
        <row r="4731">
          <cell r="A4731" t="str">
            <v>január</v>
          </cell>
          <cell r="I4731">
            <v>100</v>
          </cell>
          <cell r="K4731" t="str">
            <v>630</v>
          </cell>
        </row>
        <row r="4732">
          <cell r="A4732" t="str">
            <v>január</v>
          </cell>
          <cell r="I4732">
            <v>86</v>
          </cell>
          <cell r="K4732" t="str">
            <v>630</v>
          </cell>
        </row>
        <row r="4733">
          <cell r="A4733" t="str">
            <v>január</v>
          </cell>
          <cell r="I4733">
            <v>0</v>
          </cell>
          <cell r="K4733" t="str">
            <v>610</v>
          </cell>
        </row>
        <row r="4734">
          <cell r="A4734" t="str">
            <v>január</v>
          </cell>
          <cell r="I4734">
            <v>874.28</v>
          </cell>
          <cell r="K4734" t="str">
            <v>610</v>
          </cell>
        </row>
        <row r="4735">
          <cell r="A4735" t="str">
            <v>január</v>
          </cell>
          <cell r="I4735">
            <v>74.290000000000006</v>
          </cell>
          <cell r="K4735" t="str">
            <v>610</v>
          </cell>
        </row>
        <row r="4736">
          <cell r="A4736" t="str">
            <v>január</v>
          </cell>
          <cell r="I4736">
            <v>82.37</v>
          </cell>
          <cell r="K4736" t="str">
            <v>620</v>
          </cell>
        </row>
        <row r="4737">
          <cell r="A4737" t="str">
            <v>január</v>
          </cell>
          <cell r="I4737">
            <v>13.56</v>
          </cell>
          <cell r="K4737" t="str">
            <v>620</v>
          </cell>
        </row>
        <row r="4738">
          <cell r="A4738" t="str">
            <v>január</v>
          </cell>
          <cell r="I4738">
            <v>13.27</v>
          </cell>
          <cell r="K4738" t="str">
            <v>620</v>
          </cell>
        </row>
        <row r="4739">
          <cell r="A4739" t="str">
            <v>január</v>
          </cell>
          <cell r="I4739">
            <v>132.81</v>
          </cell>
          <cell r="K4739" t="str">
            <v>620</v>
          </cell>
        </row>
        <row r="4740">
          <cell r="A4740" t="str">
            <v>január</v>
          </cell>
          <cell r="I4740">
            <v>7.59</v>
          </cell>
          <cell r="K4740" t="str">
            <v>620</v>
          </cell>
        </row>
        <row r="4741">
          <cell r="A4741" t="str">
            <v>január</v>
          </cell>
          <cell r="I4741">
            <v>28.45</v>
          </cell>
          <cell r="K4741" t="str">
            <v>620</v>
          </cell>
        </row>
        <row r="4742">
          <cell r="A4742" t="str">
            <v>január</v>
          </cell>
          <cell r="I4742">
            <v>9.48</v>
          </cell>
          <cell r="K4742" t="str">
            <v>620</v>
          </cell>
        </row>
        <row r="4743">
          <cell r="A4743" t="str">
            <v>január</v>
          </cell>
          <cell r="I4743">
            <v>2.38</v>
          </cell>
          <cell r="K4743" t="str">
            <v>620</v>
          </cell>
        </row>
        <row r="4744">
          <cell r="A4744" t="str">
            <v>január</v>
          </cell>
          <cell r="I4744">
            <v>45.06</v>
          </cell>
          <cell r="K4744" t="str">
            <v>620</v>
          </cell>
        </row>
        <row r="4745">
          <cell r="A4745" t="str">
            <v>január</v>
          </cell>
          <cell r="I4745">
            <v>0</v>
          </cell>
          <cell r="K4745" t="str">
            <v>630</v>
          </cell>
        </row>
        <row r="4746">
          <cell r="A4746" t="str">
            <v>január</v>
          </cell>
          <cell r="I4746">
            <v>0</v>
          </cell>
          <cell r="K4746" t="str">
            <v>630</v>
          </cell>
        </row>
        <row r="4747">
          <cell r="A4747" t="str">
            <v>január</v>
          </cell>
          <cell r="I4747">
            <v>0</v>
          </cell>
          <cell r="K4747" t="str">
            <v>630</v>
          </cell>
        </row>
        <row r="4748">
          <cell r="A4748" t="str">
            <v>január</v>
          </cell>
          <cell r="I4748">
            <v>0</v>
          </cell>
          <cell r="K4748" t="str">
            <v>630</v>
          </cell>
        </row>
        <row r="4749">
          <cell r="A4749" t="str">
            <v>január</v>
          </cell>
          <cell r="I4749">
            <v>0</v>
          </cell>
          <cell r="K4749" t="str">
            <v>630</v>
          </cell>
        </row>
        <row r="4750">
          <cell r="A4750" t="str">
            <v>január</v>
          </cell>
          <cell r="I4750">
            <v>17.21</v>
          </cell>
          <cell r="K4750" t="str">
            <v>630</v>
          </cell>
        </row>
        <row r="4751">
          <cell r="A4751" t="str">
            <v>január</v>
          </cell>
          <cell r="I4751">
            <v>43</v>
          </cell>
          <cell r="K4751" t="str">
            <v>630</v>
          </cell>
        </row>
        <row r="4752">
          <cell r="A4752" t="str">
            <v>január</v>
          </cell>
          <cell r="I4752">
            <v>0</v>
          </cell>
          <cell r="K4752" t="str">
            <v>630</v>
          </cell>
        </row>
        <row r="4753">
          <cell r="A4753" t="str">
            <v>január</v>
          </cell>
          <cell r="I4753">
            <v>306.10000000000002</v>
          </cell>
          <cell r="K4753" t="str">
            <v>630</v>
          </cell>
        </row>
        <row r="4754">
          <cell r="A4754" t="str">
            <v>január</v>
          </cell>
          <cell r="I4754">
            <v>1095.72</v>
          </cell>
          <cell r="K4754" t="str">
            <v>630</v>
          </cell>
        </row>
        <row r="4755">
          <cell r="A4755" t="str">
            <v>január</v>
          </cell>
          <cell r="I4755">
            <v>300</v>
          </cell>
          <cell r="K4755" t="str">
            <v>630</v>
          </cell>
        </row>
        <row r="4756">
          <cell r="A4756" t="str">
            <v>január</v>
          </cell>
          <cell r="I4756">
            <v>32.450000000000003</v>
          </cell>
          <cell r="K4756" t="str">
            <v>630</v>
          </cell>
        </row>
        <row r="4757">
          <cell r="A4757" t="str">
            <v>január</v>
          </cell>
          <cell r="I4757">
            <v>0</v>
          </cell>
          <cell r="K4757" t="str">
            <v>630</v>
          </cell>
        </row>
        <row r="4758">
          <cell r="A4758" t="str">
            <v>január</v>
          </cell>
          <cell r="I4758">
            <v>54.9</v>
          </cell>
          <cell r="K4758" t="str">
            <v>630</v>
          </cell>
        </row>
        <row r="4759">
          <cell r="A4759" t="str">
            <v>január</v>
          </cell>
          <cell r="I4759">
            <v>400</v>
          </cell>
          <cell r="K4759" t="str">
            <v>640</v>
          </cell>
        </row>
        <row r="4760">
          <cell r="A4760" t="str">
            <v>január</v>
          </cell>
          <cell r="I4760">
            <v>1000</v>
          </cell>
          <cell r="K4760" t="str">
            <v>630</v>
          </cell>
        </row>
        <row r="4761">
          <cell r="A4761" t="str">
            <v>január</v>
          </cell>
          <cell r="I4761">
            <v>1836.82</v>
          </cell>
          <cell r="K4761" t="str">
            <v>610</v>
          </cell>
        </row>
        <row r="4762">
          <cell r="A4762" t="str">
            <v>január</v>
          </cell>
          <cell r="I4762">
            <v>0</v>
          </cell>
          <cell r="K4762" t="str">
            <v>620</v>
          </cell>
        </row>
        <row r="4763">
          <cell r="A4763" t="str">
            <v>január</v>
          </cell>
          <cell r="I4763">
            <v>0</v>
          </cell>
          <cell r="K4763" t="str">
            <v>620</v>
          </cell>
        </row>
        <row r="4764">
          <cell r="A4764" t="str">
            <v>január</v>
          </cell>
          <cell r="I4764">
            <v>-71.459999999999994</v>
          </cell>
          <cell r="K4764" t="str">
            <v>630</v>
          </cell>
        </row>
        <row r="4765">
          <cell r="A4765" t="str">
            <v>január</v>
          </cell>
          <cell r="I4765">
            <v>97.42</v>
          </cell>
          <cell r="K4765" t="str">
            <v>630</v>
          </cell>
        </row>
        <row r="4766">
          <cell r="A4766" t="str">
            <v>január</v>
          </cell>
          <cell r="I4766">
            <v>0.03</v>
          </cell>
          <cell r="K4766" t="str">
            <v>630</v>
          </cell>
        </row>
        <row r="4767">
          <cell r="A4767" t="str">
            <v>január</v>
          </cell>
          <cell r="I4767">
            <v>-170.8</v>
          </cell>
          <cell r="K4767" t="str">
            <v>630</v>
          </cell>
        </row>
        <row r="4768">
          <cell r="A4768" t="str">
            <v>január</v>
          </cell>
          <cell r="I4768">
            <v>110.93</v>
          </cell>
          <cell r="K4768" t="str">
            <v>630</v>
          </cell>
        </row>
        <row r="4769">
          <cell r="A4769" t="str">
            <v>január</v>
          </cell>
          <cell r="I4769">
            <v>31.6</v>
          </cell>
          <cell r="K4769" t="str">
            <v>630</v>
          </cell>
        </row>
        <row r="4770">
          <cell r="A4770" t="str">
            <v>január</v>
          </cell>
          <cell r="I4770">
            <v>0</v>
          </cell>
          <cell r="K4770" t="str">
            <v>630</v>
          </cell>
        </row>
        <row r="4771">
          <cell r="A4771" t="str">
            <v>január</v>
          </cell>
          <cell r="I4771">
            <v>120.54</v>
          </cell>
          <cell r="K4771" t="str">
            <v>630</v>
          </cell>
        </row>
        <row r="4772">
          <cell r="A4772" t="str">
            <v>január</v>
          </cell>
          <cell r="I4772">
            <v>1286.8</v>
          </cell>
          <cell r="K4772" t="str">
            <v>630</v>
          </cell>
        </row>
        <row r="4773">
          <cell r="A4773" t="str">
            <v>január</v>
          </cell>
          <cell r="I4773">
            <v>1808.1</v>
          </cell>
          <cell r="K4773" t="str">
            <v>630</v>
          </cell>
        </row>
        <row r="4774">
          <cell r="A4774" t="str">
            <v>január</v>
          </cell>
          <cell r="I4774">
            <v>40</v>
          </cell>
          <cell r="K4774" t="str">
            <v>630</v>
          </cell>
        </row>
        <row r="4775">
          <cell r="A4775" t="str">
            <v>január</v>
          </cell>
          <cell r="I4775">
            <v>27.3</v>
          </cell>
          <cell r="K4775" t="str">
            <v>630</v>
          </cell>
        </row>
        <row r="4776">
          <cell r="A4776" t="str">
            <v>január</v>
          </cell>
          <cell r="I4776">
            <v>-565.03</v>
          </cell>
          <cell r="K4776" t="str">
            <v>630</v>
          </cell>
        </row>
        <row r="4777">
          <cell r="A4777" t="str">
            <v>január</v>
          </cell>
          <cell r="I4777">
            <v>10717.65</v>
          </cell>
          <cell r="K4777" t="str">
            <v>630</v>
          </cell>
        </row>
        <row r="4778">
          <cell r="A4778" t="str">
            <v>január</v>
          </cell>
          <cell r="I4778">
            <v>0</v>
          </cell>
          <cell r="K4778" t="str">
            <v>640</v>
          </cell>
        </row>
        <row r="4779">
          <cell r="A4779" t="str">
            <v>január</v>
          </cell>
          <cell r="I4779">
            <v>0</v>
          </cell>
          <cell r="K4779" t="str">
            <v>640</v>
          </cell>
        </row>
        <row r="4780">
          <cell r="A4780" t="str">
            <v>január</v>
          </cell>
          <cell r="I4780">
            <v>0</v>
          </cell>
          <cell r="K4780" t="str">
            <v>640</v>
          </cell>
        </row>
        <row r="4781">
          <cell r="A4781" t="str">
            <v>január</v>
          </cell>
          <cell r="I4781">
            <v>0</v>
          </cell>
          <cell r="K4781" t="str">
            <v>640</v>
          </cell>
        </row>
        <row r="4782">
          <cell r="A4782" t="str">
            <v>január</v>
          </cell>
          <cell r="I4782">
            <v>330</v>
          </cell>
          <cell r="K4782" t="str">
            <v>640</v>
          </cell>
        </row>
        <row r="4783">
          <cell r="A4783" t="str">
            <v>január</v>
          </cell>
          <cell r="I4783">
            <v>0</v>
          </cell>
          <cell r="K4783" t="str">
            <v>710</v>
          </cell>
        </row>
        <row r="4784">
          <cell r="A4784" t="str">
            <v>január</v>
          </cell>
          <cell r="I4784">
            <v>0</v>
          </cell>
          <cell r="K4784" t="str">
            <v>710</v>
          </cell>
        </row>
        <row r="4785">
          <cell r="A4785" t="str">
            <v>január</v>
          </cell>
          <cell r="I4785">
            <v>0</v>
          </cell>
          <cell r="K4785" t="str">
            <v>710</v>
          </cell>
        </row>
        <row r="4786">
          <cell r="A4786" t="str">
            <v>január</v>
          </cell>
          <cell r="I4786">
            <v>4765.76</v>
          </cell>
          <cell r="K4786" t="str">
            <v>610</v>
          </cell>
        </row>
        <row r="4787">
          <cell r="A4787" t="str">
            <v>január</v>
          </cell>
          <cell r="I4787">
            <v>3125.48</v>
          </cell>
          <cell r="K4787" t="str">
            <v>610</v>
          </cell>
        </row>
        <row r="4788">
          <cell r="A4788" t="str">
            <v>január</v>
          </cell>
          <cell r="I4788">
            <v>276.74</v>
          </cell>
          <cell r="K4788" t="str">
            <v>610</v>
          </cell>
        </row>
        <row r="4789">
          <cell r="A4789" t="str">
            <v>január</v>
          </cell>
          <cell r="I4789">
            <v>191.04</v>
          </cell>
          <cell r="K4789" t="str">
            <v>610</v>
          </cell>
        </row>
        <row r="4790">
          <cell r="A4790" t="str">
            <v>január</v>
          </cell>
          <cell r="I4790">
            <v>682.06</v>
          </cell>
          <cell r="K4790" t="str">
            <v>620</v>
          </cell>
        </row>
        <row r="4791">
          <cell r="A4791" t="str">
            <v>január</v>
          </cell>
          <cell r="I4791">
            <v>179.62</v>
          </cell>
          <cell r="K4791" t="str">
            <v>620</v>
          </cell>
        </row>
        <row r="4792">
          <cell r="A4792" t="str">
            <v>január</v>
          </cell>
          <cell r="I4792">
            <v>118.62</v>
          </cell>
          <cell r="K4792" t="str">
            <v>620</v>
          </cell>
        </row>
        <row r="4793">
          <cell r="A4793" t="str">
            <v>január</v>
          </cell>
          <cell r="I4793">
            <v>1185.74</v>
          </cell>
          <cell r="K4793" t="str">
            <v>620</v>
          </cell>
        </row>
        <row r="4794">
          <cell r="A4794" t="str">
            <v>január</v>
          </cell>
          <cell r="I4794">
            <v>67.81</v>
          </cell>
          <cell r="K4794" t="str">
            <v>620</v>
          </cell>
        </row>
        <row r="4795">
          <cell r="A4795" t="str">
            <v>január</v>
          </cell>
          <cell r="I4795">
            <v>254.13</v>
          </cell>
          <cell r="K4795" t="str">
            <v>620</v>
          </cell>
        </row>
        <row r="4796">
          <cell r="A4796" t="str">
            <v>január</v>
          </cell>
          <cell r="I4796">
            <v>84.73</v>
          </cell>
          <cell r="K4796" t="str">
            <v>620</v>
          </cell>
        </row>
        <row r="4797">
          <cell r="A4797" t="str">
            <v>január</v>
          </cell>
          <cell r="I4797">
            <v>21.24</v>
          </cell>
          <cell r="K4797" t="str">
            <v>620</v>
          </cell>
        </row>
        <row r="4798">
          <cell r="A4798" t="str">
            <v>január</v>
          </cell>
          <cell r="I4798">
            <v>402.34</v>
          </cell>
          <cell r="K4798" t="str">
            <v>620</v>
          </cell>
        </row>
        <row r="4799">
          <cell r="A4799" t="str">
            <v>január</v>
          </cell>
          <cell r="I4799">
            <v>307.5</v>
          </cell>
          <cell r="K4799" t="str">
            <v>620</v>
          </cell>
        </row>
        <row r="4800">
          <cell r="A4800" t="str">
            <v>január</v>
          </cell>
          <cell r="I4800">
            <v>992.95</v>
          </cell>
          <cell r="K4800" t="str">
            <v>630</v>
          </cell>
        </row>
        <row r="4801">
          <cell r="A4801" t="str">
            <v>január</v>
          </cell>
          <cell r="I4801">
            <v>88.2</v>
          </cell>
          <cell r="K4801" t="str">
            <v>630</v>
          </cell>
        </row>
        <row r="4802">
          <cell r="A4802" t="str">
            <v>január</v>
          </cell>
          <cell r="I4802">
            <v>0</v>
          </cell>
          <cell r="K4802" t="str">
            <v>630</v>
          </cell>
        </row>
        <row r="4803">
          <cell r="A4803" t="str">
            <v>január</v>
          </cell>
          <cell r="I4803">
            <v>471494.84</v>
          </cell>
          <cell r="K4803" t="str">
            <v>610</v>
          </cell>
        </row>
        <row r="4804">
          <cell r="A4804" t="str">
            <v>január</v>
          </cell>
          <cell r="I4804">
            <v>30738.19</v>
          </cell>
          <cell r="K4804" t="str">
            <v>610</v>
          </cell>
        </row>
        <row r="4805">
          <cell r="A4805" t="str">
            <v>január</v>
          </cell>
          <cell r="I4805">
            <v>18096.12</v>
          </cell>
          <cell r="K4805" t="str">
            <v>610</v>
          </cell>
        </row>
        <row r="4806">
          <cell r="A4806" t="str">
            <v>január</v>
          </cell>
          <cell r="I4806">
            <v>618.79</v>
          </cell>
          <cell r="K4806" t="str">
            <v>610</v>
          </cell>
        </row>
        <row r="4807">
          <cell r="A4807" t="str">
            <v>január</v>
          </cell>
          <cell r="I4807">
            <v>14171.37</v>
          </cell>
          <cell r="K4807" t="str">
            <v>610</v>
          </cell>
        </row>
        <row r="4808">
          <cell r="A4808" t="str">
            <v>január</v>
          </cell>
          <cell r="I4808">
            <v>39679.78</v>
          </cell>
          <cell r="K4808" t="str">
            <v>620</v>
          </cell>
        </row>
        <row r="4809">
          <cell r="A4809" t="str">
            <v>január</v>
          </cell>
          <cell r="I4809">
            <v>15985.86</v>
          </cell>
          <cell r="K4809" t="str">
            <v>620</v>
          </cell>
        </row>
        <row r="4810">
          <cell r="A4810" t="str">
            <v>január</v>
          </cell>
          <cell r="I4810">
            <v>7638.19</v>
          </cell>
          <cell r="K4810" t="str">
            <v>620</v>
          </cell>
        </row>
        <row r="4811">
          <cell r="A4811" t="str">
            <v>január</v>
          </cell>
          <cell r="I4811">
            <v>77667.47</v>
          </cell>
          <cell r="K4811" t="str">
            <v>620</v>
          </cell>
        </row>
        <row r="4812">
          <cell r="A4812" t="str">
            <v>január</v>
          </cell>
          <cell r="I4812">
            <v>4507.7700000000004</v>
          </cell>
          <cell r="K4812" t="str">
            <v>620</v>
          </cell>
        </row>
        <row r="4813">
          <cell r="A4813" t="str">
            <v>január</v>
          </cell>
          <cell r="I4813">
            <v>14380.59</v>
          </cell>
          <cell r="K4813" t="str">
            <v>620</v>
          </cell>
        </row>
        <row r="4814">
          <cell r="A4814" t="str">
            <v>január</v>
          </cell>
          <cell r="I4814">
            <v>4671.71</v>
          </cell>
          <cell r="K4814" t="str">
            <v>620</v>
          </cell>
        </row>
        <row r="4815">
          <cell r="A4815" t="str">
            <v>január</v>
          </cell>
          <cell r="I4815">
            <v>1384.86</v>
          </cell>
          <cell r="K4815" t="str">
            <v>620</v>
          </cell>
        </row>
        <row r="4816">
          <cell r="A4816" t="str">
            <v>január</v>
          </cell>
          <cell r="I4816">
            <v>26349.96</v>
          </cell>
          <cell r="K4816" t="str">
            <v>620</v>
          </cell>
        </row>
        <row r="4817">
          <cell r="A4817" t="str">
            <v>január</v>
          </cell>
          <cell r="I4817">
            <v>4110.96</v>
          </cell>
          <cell r="K4817" t="str">
            <v>620</v>
          </cell>
        </row>
        <row r="4818">
          <cell r="A4818" t="str">
            <v>január</v>
          </cell>
          <cell r="I4818">
            <v>2789.55</v>
          </cell>
          <cell r="K4818" t="str">
            <v>630</v>
          </cell>
        </row>
        <row r="4819">
          <cell r="A4819" t="str">
            <v>január</v>
          </cell>
          <cell r="I4819">
            <v>1091.8699999999999</v>
          </cell>
          <cell r="K4819" t="str">
            <v>630</v>
          </cell>
        </row>
        <row r="4820">
          <cell r="A4820" t="str">
            <v>január</v>
          </cell>
          <cell r="I4820">
            <v>51451.9</v>
          </cell>
          <cell r="K4820" t="str">
            <v>630</v>
          </cell>
        </row>
        <row r="4821">
          <cell r="A4821" t="str">
            <v>január</v>
          </cell>
          <cell r="I4821">
            <v>2681.77</v>
          </cell>
          <cell r="K4821" t="str">
            <v>630</v>
          </cell>
        </row>
        <row r="4822">
          <cell r="A4822" t="str">
            <v>január</v>
          </cell>
          <cell r="I4822">
            <v>2454.38</v>
          </cell>
          <cell r="K4822" t="str">
            <v>630</v>
          </cell>
        </row>
        <row r="4823">
          <cell r="A4823" t="str">
            <v>január</v>
          </cell>
          <cell r="I4823">
            <v>215.87</v>
          </cell>
          <cell r="K4823" t="str">
            <v>630</v>
          </cell>
        </row>
        <row r="4824">
          <cell r="A4824" t="str">
            <v>január</v>
          </cell>
          <cell r="I4824">
            <v>574.55999999999995</v>
          </cell>
          <cell r="K4824" t="str">
            <v>630</v>
          </cell>
        </row>
        <row r="4825">
          <cell r="A4825" t="str">
            <v>január</v>
          </cell>
          <cell r="I4825">
            <v>6591.87</v>
          </cell>
          <cell r="K4825" t="str">
            <v>630</v>
          </cell>
        </row>
        <row r="4826">
          <cell r="A4826" t="str">
            <v>január</v>
          </cell>
          <cell r="I4826">
            <v>2</v>
          </cell>
          <cell r="K4826" t="str">
            <v>630</v>
          </cell>
        </row>
        <row r="4827">
          <cell r="A4827" t="str">
            <v>január</v>
          </cell>
          <cell r="I4827">
            <v>1690</v>
          </cell>
          <cell r="K4827" t="str">
            <v>630</v>
          </cell>
        </row>
        <row r="4828">
          <cell r="A4828" t="str">
            <v>január</v>
          </cell>
          <cell r="I4828">
            <v>17739.16</v>
          </cell>
          <cell r="K4828" t="str">
            <v>630</v>
          </cell>
        </row>
        <row r="4829">
          <cell r="A4829" t="str">
            <v>január</v>
          </cell>
          <cell r="I4829">
            <v>1806.08</v>
          </cell>
          <cell r="K4829" t="str">
            <v>630</v>
          </cell>
        </row>
        <row r="4830">
          <cell r="A4830" t="str">
            <v>január</v>
          </cell>
          <cell r="I4830">
            <v>998.51</v>
          </cell>
          <cell r="K4830" t="str">
            <v>630</v>
          </cell>
        </row>
        <row r="4831">
          <cell r="A4831" t="str">
            <v>január</v>
          </cell>
          <cell r="I4831">
            <v>233.49</v>
          </cell>
          <cell r="K4831" t="str">
            <v>630</v>
          </cell>
        </row>
        <row r="4832">
          <cell r="A4832" t="str">
            <v>január</v>
          </cell>
          <cell r="I4832">
            <v>32</v>
          </cell>
          <cell r="K4832" t="str">
            <v>630</v>
          </cell>
        </row>
        <row r="4833">
          <cell r="A4833" t="str">
            <v>január</v>
          </cell>
          <cell r="I4833">
            <v>1540.98</v>
          </cell>
          <cell r="K4833" t="str">
            <v>630</v>
          </cell>
        </row>
        <row r="4834">
          <cell r="A4834" t="str">
            <v>január</v>
          </cell>
          <cell r="I4834">
            <v>983.58</v>
          </cell>
          <cell r="K4834" t="str">
            <v>630</v>
          </cell>
        </row>
        <row r="4835">
          <cell r="A4835" t="str">
            <v>január</v>
          </cell>
          <cell r="I4835">
            <v>-4824.3999999999996</v>
          </cell>
          <cell r="K4835" t="str">
            <v>630</v>
          </cell>
        </row>
        <row r="4836">
          <cell r="A4836" t="str">
            <v>január</v>
          </cell>
          <cell r="I4836">
            <v>100</v>
          </cell>
          <cell r="K4836" t="str">
            <v>630</v>
          </cell>
        </row>
        <row r="4837">
          <cell r="A4837" t="str">
            <v>január</v>
          </cell>
          <cell r="I4837">
            <v>303.18</v>
          </cell>
          <cell r="K4837" t="str">
            <v>630</v>
          </cell>
        </row>
        <row r="4838">
          <cell r="A4838" t="str">
            <v>január</v>
          </cell>
          <cell r="I4838">
            <v>1670.76</v>
          </cell>
          <cell r="K4838" t="str">
            <v>630</v>
          </cell>
        </row>
        <row r="4839">
          <cell r="A4839" t="str">
            <v>január</v>
          </cell>
          <cell r="I4839">
            <v>35206.519999999997</v>
          </cell>
          <cell r="K4839" t="str">
            <v>630</v>
          </cell>
        </row>
        <row r="4840">
          <cell r="A4840" t="str">
            <v>január</v>
          </cell>
          <cell r="I4840">
            <v>24430.86</v>
          </cell>
          <cell r="K4840" t="str">
            <v>630</v>
          </cell>
        </row>
        <row r="4841">
          <cell r="A4841" t="str">
            <v>január</v>
          </cell>
          <cell r="I4841">
            <v>131.19999999999999</v>
          </cell>
          <cell r="K4841" t="str">
            <v>630</v>
          </cell>
        </row>
        <row r="4842">
          <cell r="A4842" t="str">
            <v>január</v>
          </cell>
          <cell r="I4842">
            <v>210.6</v>
          </cell>
          <cell r="K4842" t="str">
            <v>630</v>
          </cell>
        </row>
        <row r="4843">
          <cell r="A4843" t="str">
            <v>január</v>
          </cell>
          <cell r="I4843">
            <v>775.32</v>
          </cell>
          <cell r="K4843" t="str">
            <v>630</v>
          </cell>
        </row>
        <row r="4844">
          <cell r="A4844" t="str">
            <v>január</v>
          </cell>
          <cell r="I4844">
            <v>8912.2099999999991</v>
          </cell>
          <cell r="K4844" t="str">
            <v>630</v>
          </cell>
        </row>
        <row r="4845">
          <cell r="A4845" t="str">
            <v>január</v>
          </cell>
          <cell r="I4845">
            <v>294</v>
          </cell>
          <cell r="K4845" t="str">
            <v>630</v>
          </cell>
        </row>
        <row r="4846">
          <cell r="A4846" t="str">
            <v>január</v>
          </cell>
          <cell r="I4846">
            <v>32.26</v>
          </cell>
          <cell r="K4846" t="str">
            <v>630</v>
          </cell>
        </row>
        <row r="4847">
          <cell r="A4847" t="str">
            <v>január</v>
          </cell>
          <cell r="I4847">
            <v>5149.1899999999996</v>
          </cell>
          <cell r="K4847" t="str">
            <v>630</v>
          </cell>
        </row>
        <row r="4848">
          <cell r="A4848" t="str">
            <v>január</v>
          </cell>
          <cell r="I4848">
            <v>16153.93</v>
          </cell>
          <cell r="K4848" t="str">
            <v>630</v>
          </cell>
        </row>
        <row r="4849">
          <cell r="A4849" t="str">
            <v>január</v>
          </cell>
          <cell r="I4849">
            <v>55.86</v>
          </cell>
          <cell r="K4849" t="str">
            <v>630</v>
          </cell>
        </row>
        <row r="4850">
          <cell r="A4850" t="str">
            <v>január</v>
          </cell>
          <cell r="I4850">
            <v>4412.29</v>
          </cell>
          <cell r="K4850" t="str">
            <v>630</v>
          </cell>
        </row>
        <row r="4851">
          <cell r="A4851" t="str">
            <v>január</v>
          </cell>
          <cell r="I4851">
            <v>9092.9</v>
          </cell>
          <cell r="K4851" t="str">
            <v>630</v>
          </cell>
        </row>
        <row r="4852">
          <cell r="A4852" t="str">
            <v>január</v>
          </cell>
          <cell r="I4852">
            <v>60.56</v>
          </cell>
          <cell r="K4852" t="str">
            <v>630</v>
          </cell>
        </row>
        <row r="4853">
          <cell r="A4853" t="str">
            <v>január</v>
          </cell>
          <cell r="I4853">
            <v>0</v>
          </cell>
          <cell r="K4853" t="str">
            <v>630</v>
          </cell>
        </row>
        <row r="4854">
          <cell r="A4854" t="str">
            <v>január</v>
          </cell>
          <cell r="I4854">
            <v>200</v>
          </cell>
          <cell r="K4854" t="str">
            <v>640</v>
          </cell>
        </row>
        <row r="4855">
          <cell r="A4855" t="str">
            <v>január</v>
          </cell>
          <cell r="I4855">
            <v>10982.5</v>
          </cell>
          <cell r="K4855" t="str">
            <v>640</v>
          </cell>
        </row>
        <row r="4856">
          <cell r="A4856" t="str">
            <v>január</v>
          </cell>
          <cell r="I4856">
            <v>7003</v>
          </cell>
          <cell r="K4856" t="str">
            <v>640</v>
          </cell>
        </row>
        <row r="4857">
          <cell r="A4857" t="str">
            <v>január</v>
          </cell>
          <cell r="I4857">
            <v>2449.5100000000002</v>
          </cell>
          <cell r="K4857" t="str">
            <v>640</v>
          </cell>
        </row>
        <row r="4858">
          <cell r="A4858" t="str">
            <v>január</v>
          </cell>
          <cell r="I4858">
            <v>83959.5</v>
          </cell>
          <cell r="K4858" t="str">
            <v>640</v>
          </cell>
        </row>
        <row r="4859">
          <cell r="A4859" t="str">
            <v>január</v>
          </cell>
          <cell r="I4859">
            <v>7991.5</v>
          </cell>
          <cell r="K4859" t="str">
            <v>710</v>
          </cell>
        </row>
        <row r="4860">
          <cell r="A4860" t="str">
            <v>január</v>
          </cell>
          <cell r="I4860">
            <v>191041.53</v>
          </cell>
          <cell r="K4860" t="str">
            <v>710</v>
          </cell>
        </row>
        <row r="4861">
          <cell r="A4861" t="str">
            <v>január</v>
          </cell>
          <cell r="I4861">
            <v>27918.26</v>
          </cell>
          <cell r="K4861" t="str">
            <v>710</v>
          </cell>
        </row>
        <row r="4862">
          <cell r="A4862" t="str">
            <v>január</v>
          </cell>
          <cell r="I4862">
            <v>919.69</v>
          </cell>
          <cell r="K4862" t="str">
            <v>610</v>
          </cell>
        </row>
        <row r="4863">
          <cell r="A4863" t="str">
            <v>január</v>
          </cell>
          <cell r="I4863">
            <v>256</v>
          </cell>
          <cell r="K4863" t="str">
            <v>610</v>
          </cell>
        </row>
        <row r="4864">
          <cell r="A4864" t="str">
            <v>január</v>
          </cell>
          <cell r="I4864">
            <v>118.94</v>
          </cell>
          <cell r="K4864" t="str">
            <v>620</v>
          </cell>
        </row>
        <row r="4865">
          <cell r="A4865" t="str">
            <v>január</v>
          </cell>
          <cell r="I4865">
            <v>16.52</v>
          </cell>
          <cell r="K4865" t="str">
            <v>620</v>
          </cell>
        </row>
        <row r="4866">
          <cell r="A4866" t="str">
            <v>január</v>
          </cell>
          <cell r="I4866">
            <v>165.15</v>
          </cell>
          <cell r="K4866" t="str">
            <v>620</v>
          </cell>
        </row>
        <row r="4867">
          <cell r="A4867" t="str">
            <v>január</v>
          </cell>
          <cell r="I4867">
            <v>9.44</v>
          </cell>
          <cell r="K4867" t="str">
            <v>620</v>
          </cell>
        </row>
        <row r="4868">
          <cell r="A4868" t="str">
            <v>január</v>
          </cell>
          <cell r="I4868">
            <v>35.39</v>
          </cell>
          <cell r="K4868" t="str">
            <v>620</v>
          </cell>
        </row>
        <row r="4869">
          <cell r="A4869" t="str">
            <v>január</v>
          </cell>
          <cell r="I4869">
            <v>11.8</v>
          </cell>
          <cell r="K4869" t="str">
            <v>620</v>
          </cell>
        </row>
        <row r="4870">
          <cell r="A4870" t="str">
            <v>január</v>
          </cell>
          <cell r="I4870">
            <v>2.96</v>
          </cell>
          <cell r="K4870" t="str">
            <v>620</v>
          </cell>
        </row>
        <row r="4871">
          <cell r="A4871" t="str">
            <v>január</v>
          </cell>
          <cell r="I4871">
            <v>56.04</v>
          </cell>
          <cell r="K4871" t="str">
            <v>620</v>
          </cell>
        </row>
        <row r="4872">
          <cell r="A4872" t="str">
            <v>január</v>
          </cell>
          <cell r="I4872">
            <v>4.5</v>
          </cell>
          <cell r="K4872" t="str">
            <v>630</v>
          </cell>
        </row>
        <row r="4873">
          <cell r="A4873" t="str">
            <v>január</v>
          </cell>
          <cell r="I4873">
            <v>87.7</v>
          </cell>
          <cell r="K4873" t="str">
            <v>630</v>
          </cell>
        </row>
        <row r="4874">
          <cell r="A4874" t="str">
            <v>január</v>
          </cell>
          <cell r="I4874">
            <v>2.09</v>
          </cell>
          <cell r="K4874" t="str">
            <v>630</v>
          </cell>
        </row>
        <row r="4875">
          <cell r="A4875" t="str">
            <v>január</v>
          </cell>
          <cell r="I4875">
            <v>46</v>
          </cell>
          <cell r="K4875" t="str">
            <v>630</v>
          </cell>
        </row>
        <row r="4876">
          <cell r="A4876" t="str">
            <v>január</v>
          </cell>
          <cell r="I4876">
            <v>6.72</v>
          </cell>
          <cell r="K4876" t="str">
            <v>630</v>
          </cell>
        </row>
        <row r="4877">
          <cell r="A4877" t="str">
            <v>január</v>
          </cell>
          <cell r="I4877">
            <v>38294</v>
          </cell>
          <cell r="K4877" t="str">
            <v>630</v>
          </cell>
        </row>
        <row r="4878">
          <cell r="A4878" t="str">
            <v>január</v>
          </cell>
          <cell r="I4878">
            <v>1.56</v>
          </cell>
          <cell r="K4878" t="str">
            <v>630</v>
          </cell>
        </row>
        <row r="4879">
          <cell r="A4879" t="str">
            <v>január</v>
          </cell>
          <cell r="I4879">
            <v>0</v>
          </cell>
          <cell r="K4879" t="str">
            <v>630</v>
          </cell>
        </row>
        <row r="4880">
          <cell r="A4880" t="str">
            <v>január</v>
          </cell>
          <cell r="I4880">
            <v>49916.31</v>
          </cell>
          <cell r="K4880" t="str">
            <v>610</v>
          </cell>
        </row>
        <row r="4881">
          <cell r="A4881" t="str">
            <v>január</v>
          </cell>
          <cell r="I4881">
            <v>4941.03</v>
          </cell>
          <cell r="K4881" t="str">
            <v>610</v>
          </cell>
        </row>
        <row r="4882">
          <cell r="A4882" t="str">
            <v>január</v>
          </cell>
          <cell r="I4882">
            <v>2459.5300000000002</v>
          </cell>
          <cell r="K4882" t="str">
            <v>610</v>
          </cell>
        </row>
        <row r="4883">
          <cell r="A4883" t="str">
            <v>január</v>
          </cell>
          <cell r="I4883">
            <v>13975.81</v>
          </cell>
          <cell r="K4883" t="str">
            <v>610</v>
          </cell>
        </row>
        <row r="4884">
          <cell r="A4884" t="str">
            <v>január</v>
          </cell>
          <cell r="I4884">
            <v>5506.1</v>
          </cell>
          <cell r="K4884" t="str">
            <v>620</v>
          </cell>
        </row>
        <row r="4885">
          <cell r="A4885" t="str">
            <v>január</v>
          </cell>
          <cell r="I4885">
            <v>1279.6500000000001</v>
          </cell>
          <cell r="K4885" t="str">
            <v>620</v>
          </cell>
        </row>
        <row r="4886">
          <cell r="A4886" t="str">
            <v>január</v>
          </cell>
          <cell r="I4886">
            <v>987.85</v>
          </cell>
          <cell r="K4886" t="str">
            <v>620</v>
          </cell>
        </row>
        <row r="4887">
          <cell r="A4887" t="str">
            <v>január</v>
          </cell>
          <cell r="I4887">
            <v>10098.5</v>
          </cell>
          <cell r="K4887" t="str">
            <v>620</v>
          </cell>
        </row>
        <row r="4888">
          <cell r="A4888" t="str">
            <v>január</v>
          </cell>
          <cell r="I4888">
            <v>592.07000000000005</v>
          </cell>
          <cell r="K4888" t="str">
            <v>620</v>
          </cell>
        </row>
        <row r="4889">
          <cell r="A4889" t="str">
            <v>január</v>
          </cell>
          <cell r="I4889">
            <v>2093.64</v>
          </cell>
          <cell r="K4889" t="str">
            <v>620</v>
          </cell>
        </row>
        <row r="4890">
          <cell r="A4890" t="str">
            <v>január</v>
          </cell>
          <cell r="I4890">
            <v>675.14</v>
          </cell>
          <cell r="K4890" t="str">
            <v>620</v>
          </cell>
        </row>
        <row r="4891">
          <cell r="A4891" t="str">
            <v>január</v>
          </cell>
          <cell r="I4891">
            <v>180.31</v>
          </cell>
          <cell r="K4891" t="str">
            <v>620</v>
          </cell>
        </row>
        <row r="4892">
          <cell r="A4892" t="str">
            <v>január</v>
          </cell>
          <cell r="I4892">
            <v>3425.91</v>
          </cell>
          <cell r="K4892" t="str">
            <v>620</v>
          </cell>
        </row>
        <row r="4893">
          <cell r="A4893" t="str">
            <v>január</v>
          </cell>
          <cell r="I4893">
            <v>768.34</v>
          </cell>
          <cell r="K4893" t="str">
            <v>620</v>
          </cell>
        </row>
        <row r="4894">
          <cell r="A4894" t="str">
            <v>január</v>
          </cell>
          <cell r="I4894">
            <v>40.5</v>
          </cell>
          <cell r="K4894" t="str">
            <v>630</v>
          </cell>
        </row>
        <row r="4895">
          <cell r="A4895" t="str">
            <v>január</v>
          </cell>
          <cell r="I4895">
            <v>6951.96</v>
          </cell>
          <cell r="K4895" t="str">
            <v>630</v>
          </cell>
        </row>
        <row r="4896">
          <cell r="A4896" t="str">
            <v>január</v>
          </cell>
          <cell r="I4896">
            <v>373.37</v>
          </cell>
          <cell r="K4896" t="str">
            <v>630</v>
          </cell>
        </row>
        <row r="4897">
          <cell r="A4897" t="str">
            <v>január</v>
          </cell>
          <cell r="I4897">
            <v>110.85</v>
          </cell>
          <cell r="K4897" t="str">
            <v>630</v>
          </cell>
        </row>
        <row r="4898">
          <cell r="A4898" t="str">
            <v>január</v>
          </cell>
          <cell r="I4898">
            <v>111.2</v>
          </cell>
          <cell r="K4898" t="str">
            <v>630</v>
          </cell>
        </row>
        <row r="4899">
          <cell r="A4899" t="str">
            <v>január</v>
          </cell>
          <cell r="I4899">
            <v>1096.55</v>
          </cell>
          <cell r="K4899" t="str">
            <v>630</v>
          </cell>
        </row>
        <row r="4900">
          <cell r="A4900" t="str">
            <v>január</v>
          </cell>
          <cell r="I4900">
            <v>379.9</v>
          </cell>
          <cell r="K4900" t="str">
            <v>630</v>
          </cell>
        </row>
        <row r="4901">
          <cell r="A4901" t="str">
            <v>január</v>
          </cell>
          <cell r="I4901">
            <v>1369.84</v>
          </cell>
          <cell r="K4901" t="str">
            <v>630</v>
          </cell>
        </row>
        <row r="4902">
          <cell r="A4902" t="str">
            <v>január</v>
          </cell>
          <cell r="I4902">
            <v>27.9</v>
          </cell>
          <cell r="K4902" t="str">
            <v>630</v>
          </cell>
        </row>
        <row r="4903">
          <cell r="A4903" t="str">
            <v>január</v>
          </cell>
          <cell r="I4903">
            <v>706.8</v>
          </cell>
          <cell r="K4903" t="str">
            <v>630</v>
          </cell>
        </row>
        <row r="4904">
          <cell r="A4904" t="str">
            <v>január</v>
          </cell>
          <cell r="I4904">
            <v>19898.62</v>
          </cell>
          <cell r="K4904" t="str">
            <v>630</v>
          </cell>
        </row>
        <row r="4905">
          <cell r="A4905" t="str">
            <v>január</v>
          </cell>
          <cell r="I4905">
            <v>2900.93</v>
          </cell>
          <cell r="K4905" t="str">
            <v>630</v>
          </cell>
        </row>
        <row r="4906">
          <cell r="A4906" t="str">
            <v>január</v>
          </cell>
          <cell r="I4906">
            <v>4620.7</v>
          </cell>
          <cell r="K4906" t="str">
            <v>630</v>
          </cell>
        </row>
        <row r="4907">
          <cell r="A4907" t="str">
            <v>január</v>
          </cell>
          <cell r="I4907">
            <v>1033.8</v>
          </cell>
          <cell r="K4907" t="str">
            <v>630</v>
          </cell>
        </row>
        <row r="4908">
          <cell r="A4908" t="str">
            <v>január</v>
          </cell>
          <cell r="I4908">
            <v>354</v>
          </cell>
          <cell r="K4908" t="str">
            <v>630</v>
          </cell>
        </row>
        <row r="4909">
          <cell r="A4909" t="str">
            <v>január</v>
          </cell>
          <cell r="I4909">
            <v>3754.65</v>
          </cell>
          <cell r="K4909" t="str">
            <v>630</v>
          </cell>
        </row>
        <row r="4910">
          <cell r="A4910" t="str">
            <v>január</v>
          </cell>
          <cell r="I4910">
            <v>1877.69</v>
          </cell>
          <cell r="K4910" t="str">
            <v>630</v>
          </cell>
        </row>
        <row r="4911">
          <cell r="A4911" t="str">
            <v>január</v>
          </cell>
          <cell r="I4911">
            <v>3008</v>
          </cell>
          <cell r="K4911" t="str">
            <v>630</v>
          </cell>
        </row>
        <row r="4912">
          <cell r="A4912" t="str">
            <v>január</v>
          </cell>
          <cell r="I4912">
            <v>1532.29</v>
          </cell>
          <cell r="K4912" t="str">
            <v>630</v>
          </cell>
        </row>
        <row r="4913">
          <cell r="A4913" t="str">
            <v>január</v>
          </cell>
          <cell r="I4913">
            <v>433.61</v>
          </cell>
          <cell r="K4913" t="str">
            <v>630</v>
          </cell>
        </row>
        <row r="4914">
          <cell r="A4914" t="str">
            <v>január</v>
          </cell>
          <cell r="I4914">
            <v>4045.41</v>
          </cell>
          <cell r="K4914" t="str">
            <v>630</v>
          </cell>
        </row>
        <row r="4915">
          <cell r="A4915" t="str">
            <v>január</v>
          </cell>
          <cell r="I4915">
            <v>1154.5899999999999</v>
          </cell>
          <cell r="K4915" t="str">
            <v>630</v>
          </cell>
        </row>
        <row r="4916">
          <cell r="A4916" t="str">
            <v>január</v>
          </cell>
          <cell r="I4916">
            <v>2943.62</v>
          </cell>
          <cell r="K4916" t="str">
            <v>630</v>
          </cell>
        </row>
        <row r="4917">
          <cell r="A4917" t="str">
            <v>január</v>
          </cell>
          <cell r="I4917">
            <v>2192.4699999999998</v>
          </cell>
          <cell r="K4917" t="str">
            <v>630</v>
          </cell>
        </row>
        <row r="4918">
          <cell r="A4918" t="str">
            <v>január</v>
          </cell>
          <cell r="I4918">
            <v>1988.95</v>
          </cell>
          <cell r="K4918" t="str">
            <v>630</v>
          </cell>
        </row>
        <row r="4919">
          <cell r="A4919" t="str">
            <v>január</v>
          </cell>
          <cell r="I4919">
            <v>72224.7</v>
          </cell>
          <cell r="K4919" t="str">
            <v>630</v>
          </cell>
        </row>
        <row r="4920">
          <cell r="A4920" t="str">
            <v>január</v>
          </cell>
          <cell r="I4920">
            <v>507.6</v>
          </cell>
          <cell r="K4920" t="str">
            <v>630</v>
          </cell>
        </row>
        <row r="4921">
          <cell r="A4921" t="str">
            <v>január</v>
          </cell>
          <cell r="I4921">
            <v>68094.13</v>
          </cell>
          <cell r="K4921" t="str">
            <v>630</v>
          </cell>
        </row>
        <row r="4922">
          <cell r="A4922" t="str">
            <v>január</v>
          </cell>
          <cell r="I4922">
            <v>1155</v>
          </cell>
          <cell r="K4922" t="str">
            <v>640</v>
          </cell>
        </row>
        <row r="4923">
          <cell r="A4923" t="str">
            <v>január</v>
          </cell>
          <cell r="I4923">
            <v>337.44</v>
          </cell>
          <cell r="K4923" t="str">
            <v>640</v>
          </cell>
        </row>
        <row r="4924">
          <cell r="A4924" t="str">
            <v>január</v>
          </cell>
          <cell r="I4924">
            <v>0</v>
          </cell>
          <cell r="K4924" t="str">
            <v>630</v>
          </cell>
        </row>
        <row r="4925">
          <cell r="A4925" t="str">
            <v>január</v>
          </cell>
          <cell r="I4925">
            <v>5362.68</v>
          </cell>
          <cell r="K4925" t="str">
            <v>610</v>
          </cell>
        </row>
        <row r="4926">
          <cell r="A4926" t="str">
            <v>január</v>
          </cell>
          <cell r="I4926">
            <v>11909.91</v>
          </cell>
          <cell r="K4926" t="str">
            <v>610</v>
          </cell>
        </row>
        <row r="4927">
          <cell r="A4927" t="str">
            <v>január</v>
          </cell>
          <cell r="I4927">
            <v>273.3</v>
          </cell>
          <cell r="K4927" t="str">
            <v>610</v>
          </cell>
        </row>
        <row r="4928">
          <cell r="A4928" t="str">
            <v>január</v>
          </cell>
          <cell r="I4928">
            <v>2.37</v>
          </cell>
          <cell r="K4928" t="str">
            <v>610</v>
          </cell>
        </row>
        <row r="4929">
          <cell r="A4929" t="str">
            <v>január</v>
          </cell>
          <cell r="I4929">
            <v>2123.34</v>
          </cell>
          <cell r="K4929" t="str">
            <v>610</v>
          </cell>
        </row>
        <row r="4930">
          <cell r="A4930" t="str">
            <v>január</v>
          </cell>
          <cell r="I4930">
            <v>2204.52</v>
          </cell>
          <cell r="K4930" t="str">
            <v>620</v>
          </cell>
        </row>
        <row r="4931">
          <cell r="A4931" t="str">
            <v>január</v>
          </cell>
          <cell r="I4931">
            <v>607.83000000000004</v>
          </cell>
          <cell r="K4931" t="str">
            <v>620</v>
          </cell>
        </row>
        <row r="4932">
          <cell r="A4932" t="str">
            <v>január</v>
          </cell>
          <cell r="I4932">
            <v>289.72000000000003</v>
          </cell>
          <cell r="K4932" t="str">
            <v>620</v>
          </cell>
        </row>
        <row r="4933">
          <cell r="A4933" t="str">
            <v>január</v>
          </cell>
          <cell r="I4933">
            <v>4279.16</v>
          </cell>
          <cell r="K4933" t="str">
            <v>620</v>
          </cell>
        </row>
        <row r="4934">
          <cell r="A4934" t="str">
            <v>január</v>
          </cell>
          <cell r="I4934">
            <v>244.68</v>
          </cell>
          <cell r="K4934" t="str">
            <v>620</v>
          </cell>
        </row>
        <row r="4935">
          <cell r="A4935" t="str">
            <v>január</v>
          </cell>
          <cell r="I4935">
            <v>744.09</v>
          </cell>
          <cell r="K4935" t="str">
            <v>620</v>
          </cell>
        </row>
        <row r="4936">
          <cell r="A4936" t="str">
            <v>január</v>
          </cell>
          <cell r="I4936">
            <v>166.89</v>
          </cell>
          <cell r="K4936" t="str">
            <v>620</v>
          </cell>
        </row>
        <row r="4937">
          <cell r="A4937" t="str">
            <v>január</v>
          </cell>
          <cell r="I4937">
            <v>75.510000000000005</v>
          </cell>
          <cell r="K4937" t="str">
            <v>620</v>
          </cell>
        </row>
        <row r="4938">
          <cell r="A4938" t="str">
            <v>január</v>
          </cell>
          <cell r="I4938">
            <v>1450.81</v>
          </cell>
          <cell r="K4938" t="str">
            <v>620</v>
          </cell>
        </row>
        <row r="4939">
          <cell r="A4939" t="str">
            <v>január</v>
          </cell>
          <cell r="I4939">
            <v>40.700000000000003</v>
          </cell>
          <cell r="K4939" t="str">
            <v>620</v>
          </cell>
        </row>
        <row r="4940">
          <cell r="A4940" t="str">
            <v>január</v>
          </cell>
          <cell r="I4940">
            <v>230.75</v>
          </cell>
          <cell r="K4940" t="str">
            <v>630</v>
          </cell>
        </row>
        <row r="4941">
          <cell r="A4941" t="str">
            <v>január</v>
          </cell>
          <cell r="I4941">
            <v>295.60000000000002</v>
          </cell>
          <cell r="K4941" t="str">
            <v>630</v>
          </cell>
        </row>
        <row r="4942">
          <cell r="A4942" t="str">
            <v>január</v>
          </cell>
          <cell r="I4942">
            <v>36204.53</v>
          </cell>
          <cell r="K4942" t="str">
            <v>630</v>
          </cell>
        </row>
        <row r="4943">
          <cell r="A4943" t="str">
            <v>január</v>
          </cell>
          <cell r="I4943">
            <v>387.48</v>
          </cell>
          <cell r="K4943" t="str">
            <v>630</v>
          </cell>
        </row>
        <row r="4944">
          <cell r="A4944" t="str">
            <v>január</v>
          </cell>
          <cell r="I4944">
            <v>434.12</v>
          </cell>
          <cell r="K4944" t="str">
            <v>630</v>
          </cell>
        </row>
        <row r="4945">
          <cell r="A4945" t="str">
            <v>január</v>
          </cell>
          <cell r="I4945">
            <v>1049.44</v>
          </cell>
          <cell r="K4945" t="str">
            <v>630</v>
          </cell>
        </row>
        <row r="4946">
          <cell r="A4946" t="str">
            <v>január</v>
          </cell>
          <cell r="I4946">
            <v>49.98</v>
          </cell>
          <cell r="K4946" t="str">
            <v>630</v>
          </cell>
        </row>
        <row r="4947">
          <cell r="A4947" t="str">
            <v>január</v>
          </cell>
          <cell r="I4947">
            <v>1943.57</v>
          </cell>
          <cell r="K4947" t="str">
            <v>630</v>
          </cell>
        </row>
        <row r="4948">
          <cell r="A4948" t="str">
            <v>január</v>
          </cell>
          <cell r="I4948">
            <v>12602.87</v>
          </cell>
          <cell r="K4948" t="str">
            <v>630</v>
          </cell>
        </row>
        <row r="4949">
          <cell r="A4949" t="str">
            <v>január</v>
          </cell>
          <cell r="I4949">
            <v>3183.86</v>
          </cell>
          <cell r="K4949" t="str">
            <v>630</v>
          </cell>
        </row>
        <row r="4950">
          <cell r="A4950" t="str">
            <v>január</v>
          </cell>
          <cell r="I4950">
            <v>67.11</v>
          </cell>
          <cell r="K4950" t="str">
            <v>630</v>
          </cell>
        </row>
        <row r="4951">
          <cell r="A4951" t="str">
            <v>január</v>
          </cell>
          <cell r="I4951">
            <v>598.02</v>
          </cell>
          <cell r="K4951" t="str">
            <v>630</v>
          </cell>
        </row>
        <row r="4952">
          <cell r="A4952" t="str">
            <v>január</v>
          </cell>
          <cell r="I4952">
            <v>43.05</v>
          </cell>
          <cell r="K4952" t="str">
            <v>630</v>
          </cell>
        </row>
        <row r="4953">
          <cell r="A4953" t="str">
            <v>január</v>
          </cell>
          <cell r="I4953">
            <v>41.53</v>
          </cell>
          <cell r="K4953" t="str">
            <v>630</v>
          </cell>
        </row>
        <row r="4954">
          <cell r="A4954" t="str">
            <v>január</v>
          </cell>
          <cell r="I4954">
            <v>1228.8599999999999</v>
          </cell>
          <cell r="K4954" t="str">
            <v>630</v>
          </cell>
        </row>
        <row r="4955">
          <cell r="A4955" t="str">
            <v>január</v>
          </cell>
          <cell r="I4955">
            <v>235</v>
          </cell>
          <cell r="K4955" t="str">
            <v>630</v>
          </cell>
        </row>
        <row r="4956">
          <cell r="A4956" t="str">
            <v>január</v>
          </cell>
          <cell r="I4956">
            <v>433.98</v>
          </cell>
          <cell r="K4956" t="str">
            <v>630</v>
          </cell>
        </row>
        <row r="4957">
          <cell r="A4957" t="str">
            <v>január</v>
          </cell>
          <cell r="I4957">
            <v>335.12</v>
          </cell>
          <cell r="K4957" t="str">
            <v>630</v>
          </cell>
        </row>
        <row r="4958">
          <cell r="A4958" t="str">
            <v>január</v>
          </cell>
          <cell r="I4958">
            <v>5451.8</v>
          </cell>
          <cell r="K4958" t="str">
            <v>630</v>
          </cell>
        </row>
        <row r="4959">
          <cell r="A4959" t="str">
            <v>január</v>
          </cell>
          <cell r="I4959">
            <v>29</v>
          </cell>
          <cell r="K4959" t="str">
            <v>630</v>
          </cell>
        </row>
        <row r="4960">
          <cell r="A4960" t="str">
            <v>január</v>
          </cell>
          <cell r="I4960">
            <v>103.85</v>
          </cell>
          <cell r="K4960" t="str">
            <v>630</v>
          </cell>
        </row>
        <row r="4961">
          <cell r="A4961" t="str">
            <v>január</v>
          </cell>
          <cell r="I4961">
            <v>529.6</v>
          </cell>
          <cell r="K4961" t="str">
            <v>630</v>
          </cell>
        </row>
        <row r="4962">
          <cell r="A4962" t="str">
            <v>január</v>
          </cell>
          <cell r="I4962">
            <v>4.28</v>
          </cell>
          <cell r="K4962" t="str">
            <v>630</v>
          </cell>
        </row>
        <row r="4963">
          <cell r="A4963" t="str">
            <v>január</v>
          </cell>
          <cell r="I4963">
            <v>284.02999999999997</v>
          </cell>
          <cell r="K4963" t="str">
            <v>630</v>
          </cell>
        </row>
        <row r="4964">
          <cell r="A4964" t="str">
            <v>január</v>
          </cell>
          <cell r="I4964">
            <v>1183.75</v>
          </cell>
          <cell r="K4964" t="str">
            <v>630</v>
          </cell>
        </row>
        <row r="4965">
          <cell r="A4965" t="str">
            <v>január</v>
          </cell>
          <cell r="I4965">
            <v>10096.5</v>
          </cell>
          <cell r="K4965" t="str">
            <v>630</v>
          </cell>
        </row>
        <row r="4966">
          <cell r="A4966" t="str">
            <v>január</v>
          </cell>
          <cell r="I4966">
            <v>4040</v>
          </cell>
          <cell r="K4966" t="str">
            <v>630</v>
          </cell>
        </row>
        <row r="4967">
          <cell r="A4967" t="str">
            <v>január</v>
          </cell>
          <cell r="I4967">
            <v>29</v>
          </cell>
          <cell r="K4967" t="str">
            <v>630</v>
          </cell>
        </row>
        <row r="4968">
          <cell r="A4968" t="str">
            <v>január</v>
          </cell>
          <cell r="I4968">
            <v>22</v>
          </cell>
          <cell r="K4968" t="str">
            <v>630</v>
          </cell>
        </row>
        <row r="4969">
          <cell r="A4969" t="str">
            <v>január</v>
          </cell>
          <cell r="I4969">
            <v>63976.23</v>
          </cell>
          <cell r="K4969" t="str">
            <v>630</v>
          </cell>
        </row>
        <row r="4970">
          <cell r="A4970" t="str">
            <v>január</v>
          </cell>
          <cell r="I4970">
            <v>0</v>
          </cell>
          <cell r="K4970" t="str">
            <v>640</v>
          </cell>
        </row>
        <row r="4971">
          <cell r="A4971" t="str">
            <v>január</v>
          </cell>
          <cell r="I4971">
            <v>153.41</v>
          </cell>
          <cell r="K4971" t="str">
            <v>640</v>
          </cell>
        </row>
        <row r="4972">
          <cell r="A4972" t="str">
            <v>január</v>
          </cell>
          <cell r="I4972">
            <v>0</v>
          </cell>
          <cell r="K4972" t="str">
            <v>710</v>
          </cell>
        </row>
        <row r="4973">
          <cell r="A4973" t="str">
            <v>január</v>
          </cell>
          <cell r="I4973">
            <v>11529</v>
          </cell>
          <cell r="K4973" t="str">
            <v>710</v>
          </cell>
        </row>
        <row r="4974">
          <cell r="A4974" t="str">
            <v>január</v>
          </cell>
          <cell r="I4974">
            <v>16873.990000000002</v>
          </cell>
          <cell r="K4974" t="str">
            <v>710</v>
          </cell>
        </row>
        <row r="4975">
          <cell r="A4975" t="str">
            <v>január</v>
          </cell>
          <cell r="I4975">
            <v>8555.44</v>
          </cell>
          <cell r="K4975" t="str">
            <v>710</v>
          </cell>
        </row>
        <row r="4976">
          <cell r="A4976" t="str">
            <v>január</v>
          </cell>
          <cell r="I4976">
            <v>36984.86</v>
          </cell>
          <cell r="K4976" t="str">
            <v>710</v>
          </cell>
        </row>
        <row r="4977">
          <cell r="A4977" t="str">
            <v>január</v>
          </cell>
          <cell r="I4977">
            <v>1185.5999999999999</v>
          </cell>
          <cell r="K4977" t="str">
            <v>710</v>
          </cell>
        </row>
        <row r="4978">
          <cell r="A4978" t="str">
            <v>január</v>
          </cell>
          <cell r="I4978">
            <v>47</v>
          </cell>
          <cell r="K4978" t="str">
            <v>610</v>
          </cell>
        </row>
        <row r="4979">
          <cell r="A4979" t="str">
            <v>január</v>
          </cell>
          <cell r="I4979">
            <v>4.7300000000000004</v>
          </cell>
          <cell r="K4979" t="str">
            <v>620</v>
          </cell>
        </row>
        <row r="4980">
          <cell r="A4980" t="str">
            <v>január</v>
          </cell>
          <cell r="I4980">
            <v>0.65</v>
          </cell>
          <cell r="K4980" t="str">
            <v>620</v>
          </cell>
        </row>
        <row r="4981">
          <cell r="A4981" t="str">
            <v>január</v>
          </cell>
          <cell r="I4981">
            <v>6.57</v>
          </cell>
          <cell r="K4981" t="str">
            <v>620</v>
          </cell>
        </row>
        <row r="4982">
          <cell r="A4982" t="str">
            <v>január</v>
          </cell>
          <cell r="I4982">
            <v>0.37</v>
          </cell>
          <cell r="K4982" t="str">
            <v>620</v>
          </cell>
        </row>
        <row r="4983">
          <cell r="A4983" t="str">
            <v>január</v>
          </cell>
          <cell r="I4983">
            <v>1.41</v>
          </cell>
          <cell r="K4983" t="str">
            <v>620</v>
          </cell>
        </row>
        <row r="4984">
          <cell r="A4984" t="str">
            <v>január</v>
          </cell>
          <cell r="I4984">
            <v>0.46</v>
          </cell>
          <cell r="K4984" t="str">
            <v>620</v>
          </cell>
        </row>
        <row r="4985">
          <cell r="A4985" t="str">
            <v>január</v>
          </cell>
          <cell r="I4985">
            <v>0.11</v>
          </cell>
          <cell r="K4985" t="str">
            <v>620</v>
          </cell>
        </row>
        <row r="4986">
          <cell r="A4986" t="str">
            <v>január</v>
          </cell>
          <cell r="I4986">
            <v>2.23</v>
          </cell>
          <cell r="K4986" t="str">
            <v>620</v>
          </cell>
        </row>
        <row r="4987">
          <cell r="A4987" t="str">
            <v>január</v>
          </cell>
          <cell r="I4987">
            <v>4.5</v>
          </cell>
          <cell r="K4987" t="str">
            <v>630</v>
          </cell>
        </row>
        <row r="4988">
          <cell r="A4988" t="str">
            <v>január</v>
          </cell>
          <cell r="I4988">
            <v>23.76</v>
          </cell>
          <cell r="K4988" t="str">
            <v>630</v>
          </cell>
        </row>
        <row r="4989">
          <cell r="A4989" t="str">
            <v>január</v>
          </cell>
          <cell r="I4989">
            <v>13.99</v>
          </cell>
          <cell r="K4989" t="str">
            <v>630</v>
          </cell>
        </row>
        <row r="4990">
          <cell r="A4990" t="str">
            <v>január</v>
          </cell>
          <cell r="I4990">
            <v>521.58000000000004</v>
          </cell>
          <cell r="K4990" t="str">
            <v>630</v>
          </cell>
        </row>
        <row r="4991">
          <cell r="A4991" t="str">
            <v>január</v>
          </cell>
          <cell r="I4991">
            <v>35.880000000000003</v>
          </cell>
          <cell r="K4991" t="str">
            <v>630</v>
          </cell>
        </row>
        <row r="4992">
          <cell r="A4992" t="str">
            <v>január</v>
          </cell>
          <cell r="I4992">
            <v>43.15</v>
          </cell>
          <cell r="K4992" t="str">
            <v>630</v>
          </cell>
        </row>
        <row r="4993">
          <cell r="A4993" t="str">
            <v>január</v>
          </cell>
          <cell r="I4993">
            <v>4.2</v>
          </cell>
          <cell r="K4993" t="str">
            <v>630</v>
          </cell>
        </row>
        <row r="4994">
          <cell r="A4994" t="str">
            <v>január</v>
          </cell>
          <cell r="I4994">
            <v>218.9</v>
          </cell>
          <cell r="K4994" t="str">
            <v>630</v>
          </cell>
        </row>
        <row r="4995">
          <cell r="A4995" t="str">
            <v>január</v>
          </cell>
          <cell r="I4995">
            <v>0.13</v>
          </cell>
          <cell r="K4995" t="str">
            <v>630</v>
          </cell>
        </row>
        <row r="4996">
          <cell r="A4996" t="str">
            <v>január</v>
          </cell>
          <cell r="I4996">
            <v>0</v>
          </cell>
          <cell r="K4996" t="str">
            <v>610</v>
          </cell>
        </row>
        <row r="4997">
          <cell r="A4997" t="str">
            <v>január</v>
          </cell>
          <cell r="I4997">
            <v>0</v>
          </cell>
          <cell r="K4997" t="str">
            <v>610</v>
          </cell>
        </row>
        <row r="4998">
          <cell r="A4998" t="str">
            <v>január</v>
          </cell>
          <cell r="I4998">
            <v>0</v>
          </cell>
          <cell r="K4998" t="str">
            <v>610</v>
          </cell>
        </row>
        <row r="4999">
          <cell r="A4999" t="str">
            <v>január</v>
          </cell>
          <cell r="I4999">
            <v>0</v>
          </cell>
          <cell r="K4999" t="str">
            <v>610</v>
          </cell>
        </row>
        <row r="5000">
          <cell r="A5000" t="str">
            <v>január</v>
          </cell>
          <cell r="I5000">
            <v>0</v>
          </cell>
          <cell r="K5000" t="str">
            <v>610</v>
          </cell>
        </row>
        <row r="5001">
          <cell r="A5001" t="str">
            <v>január</v>
          </cell>
          <cell r="I5001">
            <v>0</v>
          </cell>
          <cell r="K5001" t="str">
            <v>620</v>
          </cell>
        </row>
        <row r="5002">
          <cell r="A5002" t="str">
            <v>január</v>
          </cell>
          <cell r="I5002">
            <v>0</v>
          </cell>
          <cell r="K5002" t="str">
            <v>620</v>
          </cell>
        </row>
        <row r="5003">
          <cell r="A5003" t="str">
            <v>január</v>
          </cell>
          <cell r="I5003">
            <v>0</v>
          </cell>
          <cell r="K5003" t="str">
            <v>620</v>
          </cell>
        </row>
        <row r="5004">
          <cell r="A5004" t="str">
            <v>január</v>
          </cell>
          <cell r="I5004">
            <v>0</v>
          </cell>
          <cell r="K5004" t="str">
            <v>620</v>
          </cell>
        </row>
        <row r="5005">
          <cell r="A5005" t="str">
            <v>január</v>
          </cell>
          <cell r="I5005">
            <v>0</v>
          </cell>
          <cell r="K5005" t="str">
            <v>620</v>
          </cell>
        </row>
        <row r="5006">
          <cell r="A5006" t="str">
            <v>január</v>
          </cell>
          <cell r="I5006">
            <v>0</v>
          </cell>
          <cell r="K5006" t="str">
            <v>620</v>
          </cell>
        </row>
        <row r="5007">
          <cell r="A5007" t="str">
            <v>január</v>
          </cell>
          <cell r="I5007">
            <v>0</v>
          </cell>
          <cell r="K5007" t="str">
            <v>620</v>
          </cell>
        </row>
        <row r="5008">
          <cell r="A5008" t="str">
            <v>január</v>
          </cell>
          <cell r="I5008">
            <v>0</v>
          </cell>
          <cell r="K5008" t="str">
            <v>620</v>
          </cell>
        </row>
        <row r="5009">
          <cell r="A5009" t="str">
            <v>január</v>
          </cell>
          <cell r="I5009">
            <v>0</v>
          </cell>
          <cell r="K5009" t="str">
            <v>620</v>
          </cell>
        </row>
        <row r="5010">
          <cell r="A5010" t="str">
            <v>január</v>
          </cell>
          <cell r="I5010">
            <v>0</v>
          </cell>
          <cell r="K5010" t="str">
            <v>620</v>
          </cell>
        </row>
        <row r="5011">
          <cell r="A5011" t="str">
            <v>január</v>
          </cell>
          <cell r="I5011">
            <v>0</v>
          </cell>
          <cell r="K5011" t="str">
            <v>630</v>
          </cell>
        </row>
        <row r="5012">
          <cell r="A5012" t="str">
            <v>január</v>
          </cell>
          <cell r="I5012">
            <v>0</v>
          </cell>
          <cell r="K5012" t="str">
            <v>630</v>
          </cell>
        </row>
        <row r="5013">
          <cell r="A5013" t="str">
            <v>január</v>
          </cell>
          <cell r="I5013">
            <v>0</v>
          </cell>
          <cell r="K5013" t="str">
            <v>630</v>
          </cell>
        </row>
        <row r="5014">
          <cell r="A5014" t="str">
            <v>január</v>
          </cell>
          <cell r="I5014">
            <v>0</v>
          </cell>
          <cell r="K5014" t="str">
            <v>630</v>
          </cell>
        </row>
        <row r="5015">
          <cell r="A5015" t="str">
            <v>január</v>
          </cell>
          <cell r="I5015">
            <v>-10.33</v>
          </cell>
          <cell r="K5015" t="str">
            <v>630</v>
          </cell>
        </row>
        <row r="5016">
          <cell r="A5016" t="str">
            <v>január</v>
          </cell>
          <cell r="I5016">
            <v>0</v>
          </cell>
          <cell r="K5016" t="str">
            <v>630</v>
          </cell>
        </row>
        <row r="5017">
          <cell r="A5017" t="str">
            <v>január</v>
          </cell>
          <cell r="I5017">
            <v>0</v>
          </cell>
          <cell r="K5017" t="str">
            <v>630</v>
          </cell>
        </row>
        <row r="5018">
          <cell r="A5018" t="str">
            <v>január</v>
          </cell>
          <cell r="I5018">
            <v>0</v>
          </cell>
          <cell r="K5018" t="str">
            <v>630</v>
          </cell>
        </row>
        <row r="5019">
          <cell r="A5019" t="str">
            <v>január</v>
          </cell>
          <cell r="I5019">
            <v>415</v>
          </cell>
          <cell r="K5019" t="str">
            <v>630</v>
          </cell>
        </row>
        <row r="5020">
          <cell r="A5020" t="str">
            <v>január</v>
          </cell>
          <cell r="I5020">
            <v>0</v>
          </cell>
          <cell r="K5020" t="str">
            <v>630</v>
          </cell>
        </row>
        <row r="5021">
          <cell r="A5021" t="str">
            <v>január</v>
          </cell>
          <cell r="I5021">
            <v>897.23</v>
          </cell>
          <cell r="K5021" t="str">
            <v>630</v>
          </cell>
        </row>
        <row r="5022">
          <cell r="A5022" t="str">
            <v>január</v>
          </cell>
          <cell r="I5022">
            <v>0</v>
          </cell>
          <cell r="K5022" t="str">
            <v>630</v>
          </cell>
        </row>
        <row r="5023">
          <cell r="A5023" t="str">
            <v>január</v>
          </cell>
          <cell r="I5023">
            <v>0</v>
          </cell>
          <cell r="K5023" t="str">
            <v>630</v>
          </cell>
        </row>
        <row r="5024">
          <cell r="A5024" t="str">
            <v>január</v>
          </cell>
          <cell r="I5024">
            <v>211.1</v>
          </cell>
          <cell r="K5024" t="str">
            <v>630</v>
          </cell>
        </row>
        <row r="5025">
          <cell r="A5025" t="str">
            <v>január</v>
          </cell>
          <cell r="I5025">
            <v>0</v>
          </cell>
          <cell r="K5025" t="str">
            <v>630</v>
          </cell>
        </row>
        <row r="5026">
          <cell r="A5026" t="str">
            <v>január</v>
          </cell>
          <cell r="I5026">
            <v>0</v>
          </cell>
          <cell r="K5026" t="str">
            <v>630</v>
          </cell>
        </row>
        <row r="5027">
          <cell r="A5027" t="str">
            <v>január</v>
          </cell>
          <cell r="I5027">
            <v>0</v>
          </cell>
          <cell r="K5027" t="str">
            <v>630</v>
          </cell>
        </row>
        <row r="5028">
          <cell r="A5028" t="str">
            <v>január</v>
          </cell>
          <cell r="I5028">
            <v>0</v>
          </cell>
          <cell r="K5028" t="str">
            <v>630</v>
          </cell>
        </row>
        <row r="5029">
          <cell r="A5029" t="str">
            <v>január</v>
          </cell>
          <cell r="I5029">
            <v>87.19</v>
          </cell>
          <cell r="K5029" t="str">
            <v>630</v>
          </cell>
        </row>
        <row r="5030">
          <cell r="A5030" t="str">
            <v>január</v>
          </cell>
          <cell r="I5030">
            <v>0</v>
          </cell>
          <cell r="K5030" t="str">
            <v>630</v>
          </cell>
        </row>
        <row r="5031">
          <cell r="A5031" t="str">
            <v>január</v>
          </cell>
          <cell r="I5031">
            <v>0</v>
          </cell>
          <cell r="K5031" t="str">
            <v>630</v>
          </cell>
        </row>
        <row r="5032">
          <cell r="A5032" t="str">
            <v>január</v>
          </cell>
          <cell r="I5032">
            <v>12.25</v>
          </cell>
          <cell r="K5032" t="str">
            <v>630</v>
          </cell>
        </row>
        <row r="5033">
          <cell r="A5033" t="str">
            <v>január</v>
          </cell>
          <cell r="I5033">
            <v>0</v>
          </cell>
          <cell r="K5033" t="str">
            <v>630</v>
          </cell>
        </row>
        <row r="5034">
          <cell r="A5034" t="str">
            <v>január</v>
          </cell>
          <cell r="I5034">
            <v>1409.78</v>
          </cell>
          <cell r="K5034" t="str">
            <v>630</v>
          </cell>
        </row>
        <row r="5035">
          <cell r="A5035" t="str">
            <v>január</v>
          </cell>
          <cell r="I5035">
            <v>58580.639999999999</v>
          </cell>
          <cell r="K5035" t="str">
            <v>630</v>
          </cell>
        </row>
        <row r="5036">
          <cell r="A5036" t="str">
            <v>január</v>
          </cell>
          <cell r="I5036">
            <v>4597.58</v>
          </cell>
          <cell r="K5036" t="str">
            <v>630</v>
          </cell>
        </row>
        <row r="5037">
          <cell r="A5037" t="str">
            <v>január</v>
          </cell>
          <cell r="I5037">
            <v>0</v>
          </cell>
          <cell r="K5037" t="str">
            <v>630</v>
          </cell>
        </row>
        <row r="5038">
          <cell r="A5038" t="str">
            <v>január</v>
          </cell>
          <cell r="I5038">
            <v>0</v>
          </cell>
          <cell r="K5038" t="str">
            <v>630</v>
          </cell>
        </row>
        <row r="5039">
          <cell r="A5039" t="str">
            <v>január</v>
          </cell>
          <cell r="I5039">
            <v>478.73</v>
          </cell>
          <cell r="K5039" t="str">
            <v>630</v>
          </cell>
        </row>
        <row r="5040">
          <cell r="A5040" t="str">
            <v>január</v>
          </cell>
          <cell r="I5040">
            <v>0</v>
          </cell>
          <cell r="K5040" t="str">
            <v>630</v>
          </cell>
        </row>
        <row r="5041">
          <cell r="A5041" t="str">
            <v>január</v>
          </cell>
          <cell r="I5041">
            <v>592.79999999999995</v>
          </cell>
          <cell r="K5041" t="str">
            <v>630</v>
          </cell>
        </row>
        <row r="5042">
          <cell r="A5042" t="str">
            <v>január</v>
          </cell>
          <cell r="I5042">
            <v>0</v>
          </cell>
          <cell r="K5042" t="str">
            <v>630</v>
          </cell>
        </row>
        <row r="5043">
          <cell r="A5043" t="str">
            <v>január</v>
          </cell>
          <cell r="I5043">
            <v>317.52</v>
          </cell>
          <cell r="K5043" t="str">
            <v>630</v>
          </cell>
        </row>
        <row r="5044">
          <cell r="A5044" t="str">
            <v>január</v>
          </cell>
          <cell r="I5044">
            <v>0</v>
          </cell>
          <cell r="K5044" t="str">
            <v>630</v>
          </cell>
        </row>
        <row r="5045">
          <cell r="A5045" t="str">
            <v>január</v>
          </cell>
          <cell r="I5045">
            <v>0</v>
          </cell>
          <cell r="K5045" t="str">
            <v>630</v>
          </cell>
        </row>
        <row r="5046">
          <cell r="A5046" t="str">
            <v>január</v>
          </cell>
          <cell r="I5046">
            <v>0</v>
          </cell>
          <cell r="K5046" t="str">
            <v>630</v>
          </cell>
        </row>
        <row r="5047">
          <cell r="A5047" t="str">
            <v>január</v>
          </cell>
          <cell r="I5047">
            <v>0</v>
          </cell>
          <cell r="K5047" t="str">
            <v>630</v>
          </cell>
        </row>
        <row r="5048">
          <cell r="A5048" t="str">
            <v>január</v>
          </cell>
          <cell r="I5048">
            <v>20.05</v>
          </cell>
          <cell r="K5048" t="str">
            <v>630</v>
          </cell>
        </row>
        <row r="5049">
          <cell r="A5049" t="str">
            <v>január</v>
          </cell>
          <cell r="I5049">
            <v>4846.3999999999996</v>
          </cell>
          <cell r="K5049" t="str">
            <v>630</v>
          </cell>
        </row>
        <row r="5050">
          <cell r="A5050" t="str">
            <v>január</v>
          </cell>
          <cell r="I5050">
            <v>0</v>
          </cell>
          <cell r="K5050" t="str">
            <v>630</v>
          </cell>
        </row>
        <row r="5051">
          <cell r="A5051" t="str">
            <v>január</v>
          </cell>
          <cell r="I5051">
            <v>0</v>
          </cell>
          <cell r="K5051" t="str">
            <v>630</v>
          </cell>
        </row>
        <row r="5052">
          <cell r="A5052" t="str">
            <v>január</v>
          </cell>
          <cell r="I5052">
            <v>0</v>
          </cell>
          <cell r="K5052" t="str">
            <v>630</v>
          </cell>
        </row>
        <row r="5053">
          <cell r="A5053" t="str">
            <v>január</v>
          </cell>
          <cell r="I5053">
            <v>0</v>
          </cell>
          <cell r="K5053" t="str">
            <v>630</v>
          </cell>
        </row>
        <row r="5054">
          <cell r="A5054" t="str">
            <v>január</v>
          </cell>
          <cell r="I5054">
            <v>1560</v>
          </cell>
          <cell r="K5054" t="str">
            <v>630</v>
          </cell>
        </row>
        <row r="5055">
          <cell r="A5055" t="str">
            <v>január</v>
          </cell>
          <cell r="I5055">
            <v>-436.39</v>
          </cell>
          <cell r="K5055" t="str">
            <v>630</v>
          </cell>
        </row>
        <row r="5056">
          <cell r="A5056" t="str">
            <v>január</v>
          </cell>
          <cell r="I5056">
            <v>0</v>
          </cell>
          <cell r="K5056" t="str">
            <v>630</v>
          </cell>
        </row>
        <row r="5057">
          <cell r="A5057" t="str">
            <v>január</v>
          </cell>
          <cell r="I5057">
            <v>0</v>
          </cell>
          <cell r="K5057" t="str">
            <v>630</v>
          </cell>
        </row>
        <row r="5058">
          <cell r="A5058" t="str">
            <v>január</v>
          </cell>
          <cell r="I5058">
            <v>0</v>
          </cell>
          <cell r="K5058" t="str">
            <v>640</v>
          </cell>
        </row>
        <row r="5059">
          <cell r="A5059" t="str">
            <v>január</v>
          </cell>
          <cell r="I5059">
            <v>0</v>
          </cell>
          <cell r="K5059" t="str">
            <v>640</v>
          </cell>
        </row>
        <row r="5060">
          <cell r="A5060" t="str">
            <v>január</v>
          </cell>
          <cell r="I5060">
            <v>0</v>
          </cell>
          <cell r="K5060" t="str">
            <v>640</v>
          </cell>
        </row>
        <row r="5061">
          <cell r="A5061" t="str">
            <v>január</v>
          </cell>
          <cell r="I5061">
            <v>0</v>
          </cell>
          <cell r="K5061" t="str">
            <v>640</v>
          </cell>
        </row>
        <row r="5062">
          <cell r="A5062" t="str">
            <v>január</v>
          </cell>
          <cell r="I5062">
            <v>280</v>
          </cell>
          <cell r="K5062" t="str">
            <v>640</v>
          </cell>
        </row>
        <row r="5063">
          <cell r="A5063" t="str">
            <v>január</v>
          </cell>
          <cell r="I5063">
            <v>2000</v>
          </cell>
          <cell r="K5063" t="str">
            <v>640</v>
          </cell>
        </row>
        <row r="5064">
          <cell r="A5064" t="str">
            <v>január</v>
          </cell>
          <cell r="I5064">
            <v>0</v>
          </cell>
          <cell r="K5064" t="str">
            <v>630</v>
          </cell>
        </row>
        <row r="5065">
          <cell r="A5065" t="str">
            <v>január</v>
          </cell>
          <cell r="I5065">
            <v>0</v>
          </cell>
          <cell r="K5065" t="str">
            <v>630</v>
          </cell>
        </row>
        <row r="5066">
          <cell r="A5066" t="str">
            <v>január</v>
          </cell>
          <cell r="I5066">
            <v>22800</v>
          </cell>
          <cell r="K5066" t="str">
            <v>630</v>
          </cell>
        </row>
        <row r="5067">
          <cell r="A5067" t="str">
            <v>január</v>
          </cell>
          <cell r="I5067">
            <v>3871.54</v>
          </cell>
          <cell r="K5067" t="str">
            <v>630</v>
          </cell>
        </row>
        <row r="5068">
          <cell r="A5068" t="str">
            <v>január</v>
          </cell>
          <cell r="I5068">
            <v>0</v>
          </cell>
          <cell r="K5068" t="str">
            <v>630</v>
          </cell>
        </row>
        <row r="5069">
          <cell r="A5069" t="str">
            <v>január</v>
          </cell>
          <cell r="I5069">
            <v>0</v>
          </cell>
          <cell r="K5069" t="str">
            <v>630</v>
          </cell>
        </row>
        <row r="5070">
          <cell r="A5070" t="str">
            <v>január</v>
          </cell>
          <cell r="I5070">
            <v>16</v>
          </cell>
          <cell r="K5070" t="str">
            <v>630</v>
          </cell>
        </row>
        <row r="5071">
          <cell r="A5071" t="str">
            <v>január</v>
          </cell>
          <cell r="I5071">
            <v>461493.1</v>
          </cell>
          <cell r="K5071" t="str">
            <v>610</v>
          </cell>
        </row>
        <row r="5072">
          <cell r="A5072" t="str">
            <v>január</v>
          </cell>
          <cell r="I5072">
            <v>42407.59</v>
          </cell>
          <cell r="K5072" t="str">
            <v>610</v>
          </cell>
        </row>
        <row r="5073">
          <cell r="A5073" t="str">
            <v>január</v>
          </cell>
          <cell r="I5073">
            <v>25605.68</v>
          </cell>
          <cell r="K5073" t="str">
            <v>610</v>
          </cell>
        </row>
        <row r="5074">
          <cell r="A5074" t="str">
            <v>január</v>
          </cell>
          <cell r="I5074">
            <v>6743.63</v>
          </cell>
          <cell r="K5074" t="str">
            <v>610</v>
          </cell>
        </row>
        <row r="5075">
          <cell r="A5075" t="str">
            <v>január</v>
          </cell>
          <cell r="I5075">
            <v>55412</v>
          </cell>
          <cell r="K5075" t="str">
            <v>610</v>
          </cell>
        </row>
        <row r="5076">
          <cell r="A5076" t="str">
            <v>január</v>
          </cell>
          <cell r="I5076">
            <v>37832.51</v>
          </cell>
          <cell r="K5076" t="str">
            <v>620</v>
          </cell>
        </row>
        <row r="5077">
          <cell r="A5077" t="str">
            <v>január</v>
          </cell>
          <cell r="I5077">
            <v>21968.25</v>
          </cell>
          <cell r="K5077" t="str">
            <v>620</v>
          </cell>
        </row>
        <row r="5078">
          <cell r="A5078" t="str">
            <v>január</v>
          </cell>
          <cell r="I5078">
            <v>8271.83</v>
          </cell>
          <cell r="K5078" t="str">
            <v>620</v>
          </cell>
        </row>
        <row r="5079">
          <cell r="A5079" t="str">
            <v>január</v>
          </cell>
          <cell r="I5079">
            <v>85630.06</v>
          </cell>
          <cell r="K5079" t="str">
            <v>620</v>
          </cell>
        </row>
        <row r="5080">
          <cell r="A5080" t="str">
            <v>január</v>
          </cell>
          <cell r="I5080">
            <v>4806.6899999999996</v>
          </cell>
          <cell r="K5080" t="str">
            <v>620</v>
          </cell>
        </row>
        <row r="5081">
          <cell r="A5081" t="str">
            <v>január</v>
          </cell>
          <cell r="I5081">
            <v>14785.25</v>
          </cell>
          <cell r="K5081" t="str">
            <v>620</v>
          </cell>
        </row>
        <row r="5082">
          <cell r="A5082" t="str">
            <v>január</v>
          </cell>
          <cell r="I5082">
            <v>4885.68</v>
          </cell>
          <cell r="K5082" t="str">
            <v>620</v>
          </cell>
        </row>
        <row r="5083">
          <cell r="A5083" t="str">
            <v>január</v>
          </cell>
          <cell r="I5083">
            <v>1489.88</v>
          </cell>
          <cell r="K5083" t="str">
            <v>620</v>
          </cell>
        </row>
        <row r="5084">
          <cell r="A5084" t="str">
            <v>január</v>
          </cell>
          <cell r="I5084">
            <v>28420.43</v>
          </cell>
          <cell r="K5084" t="str">
            <v>620</v>
          </cell>
        </row>
        <row r="5085">
          <cell r="A5085" t="str">
            <v>január</v>
          </cell>
          <cell r="I5085">
            <v>5565</v>
          </cell>
          <cell r="K5085" t="str">
            <v>620</v>
          </cell>
        </row>
        <row r="5086">
          <cell r="A5086" t="str">
            <v>január</v>
          </cell>
          <cell r="I5086">
            <v>1268.82</v>
          </cell>
          <cell r="K5086" t="str">
            <v>630</v>
          </cell>
        </row>
        <row r="5087">
          <cell r="A5087" t="str">
            <v>január</v>
          </cell>
          <cell r="I5087">
            <v>2554.2600000000002</v>
          </cell>
          <cell r="K5087" t="str">
            <v>630</v>
          </cell>
        </row>
        <row r="5088">
          <cell r="A5088" t="str">
            <v>január</v>
          </cell>
          <cell r="I5088">
            <v>317.02</v>
          </cell>
          <cell r="K5088" t="str">
            <v>630</v>
          </cell>
        </row>
        <row r="5089">
          <cell r="A5089" t="str">
            <v>január</v>
          </cell>
          <cell r="I5089">
            <v>0</v>
          </cell>
          <cell r="K5089" t="str">
            <v>630</v>
          </cell>
        </row>
        <row r="5090">
          <cell r="A5090" t="str">
            <v>január</v>
          </cell>
          <cell r="I5090">
            <v>0</v>
          </cell>
          <cell r="K5090" t="str">
            <v>630</v>
          </cell>
        </row>
        <row r="5091">
          <cell r="A5091" t="str">
            <v>január</v>
          </cell>
          <cell r="I5091">
            <v>52.89</v>
          </cell>
          <cell r="K5091" t="str">
            <v>630</v>
          </cell>
        </row>
        <row r="5092">
          <cell r="A5092" t="str">
            <v>január</v>
          </cell>
          <cell r="I5092">
            <v>0</v>
          </cell>
          <cell r="K5092" t="str">
            <v>630</v>
          </cell>
        </row>
        <row r="5093">
          <cell r="A5093" t="str">
            <v>január</v>
          </cell>
          <cell r="I5093">
            <v>0</v>
          </cell>
          <cell r="K5093" t="str">
            <v>630</v>
          </cell>
        </row>
        <row r="5094">
          <cell r="A5094" t="str">
            <v>január</v>
          </cell>
          <cell r="I5094">
            <v>1026.56</v>
          </cell>
          <cell r="K5094" t="str">
            <v>630</v>
          </cell>
        </row>
        <row r="5095">
          <cell r="A5095" t="str">
            <v>január</v>
          </cell>
          <cell r="I5095">
            <v>270</v>
          </cell>
          <cell r="K5095" t="str">
            <v>630</v>
          </cell>
        </row>
        <row r="5096">
          <cell r="A5096" t="str">
            <v>január</v>
          </cell>
          <cell r="I5096">
            <v>0</v>
          </cell>
          <cell r="K5096" t="str">
            <v>630</v>
          </cell>
        </row>
        <row r="5097">
          <cell r="A5097" t="str">
            <v>január</v>
          </cell>
          <cell r="I5097">
            <v>0</v>
          </cell>
          <cell r="K5097" t="str">
            <v>630</v>
          </cell>
        </row>
        <row r="5098">
          <cell r="A5098" t="str">
            <v>január</v>
          </cell>
          <cell r="I5098">
            <v>0</v>
          </cell>
          <cell r="K5098" t="str">
            <v>630</v>
          </cell>
        </row>
        <row r="5099">
          <cell r="A5099" t="str">
            <v>január</v>
          </cell>
          <cell r="I5099">
            <v>1445.63</v>
          </cell>
          <cell r="K5099" t="str">
            <v>630</v>
          </cell>
        </row>
        <row r="5100">
          <cell r="A5100" t="str">
            <v>január</v>
          </cell>
          <cell r="I5100">
            <v>0</v>
          </cell>
          <cell r="K5100" t="str">
            <v>630</v>
          </cell>
        </row>
        <row r="5101">
          <cell r="A5101" t="str">
            <v>január</v>
          </cell>
          <cell r="I5101">
            <v>0</v>
          </cell>
          <cell r="K5101" t="str">
            <v>630</v>
          </cell>
        </row>
        <row r="5102">
          <cell r="A5102" t="str">
            <v>január</v>
          </cell>
          <cell r="I5102">
            <v>0</v>
          </cell>
          <cell r="K5102" t="str">
            <v>630</v>
          </cell>
        </row>
        <row r="5103">
          <cell r="A5103" t="str">
            <v>január</v>
          </cell>
          <cell r="I5103">
            <v>11716.12</v>
          </cell>
          <cell r="K5103" t="str">
            <v>630</v>
          </cell>
        </row>
        <row r="5104">
          <cell r="A5104" t="str">
            <v>január</v>
          </cell>
          <cell r="I5104">
            <v>2000</v>
          </cell>
          <cell r="K5104" t="str">
            <v>630</v>
          </cell>
        </row>
        <row r="5105">
          <cell r="A5105" t="str">
            <v>január</v>
          </cell>
          <cell r="I5105">
            <v>0</v>
          </cell>
          <cell r="K5105" t="str">
            <v>630</v>
          </cell>
        </row>
        <row r="5106">
          <cell r="A5106" t="str">
            <v>január</v>
          </cell>
          <cell r="I5106">
            <v>1950</v>
          </cell>
          <cell r="K5106" t="str">
            <v>630</v>
          </cell>
        </row>
        <row r="5107">
          <cell r="A5107" t="str">
            <v>január</v>
          </cell>
          <cell r="I5107">
            <v>3318.24</v>
          </cell>
          <cell r="K5107" t="str">
            <v>630</v>
          </cell>
        </row>
        <row r="5108">
          <cell r="A5108" t="str">
            <v>január</v>
          </cell>
          <cell r="I5108">
            <v>0</v>
          </cell>
          <cell r="K5108" t="str">
            <v>630</v>
          </cell>
        </row>
        <row r="5109">
          <cell r="A5109" t="str">
            <v>január</v>
          </cell>
          <cell r="I5109">
            <v>0</v>
          </cell>
          <cell r="K5109" t="str">
            <v>630</v>
          </cell>
        </row>
        <row r="5110">
          <cell r="A5110" t="str">
            <v>január</v>
          </cell>
          <cell r="I5110">
            <v>13.55</v>
          </cell>
          <cell r="K5110" t="str">
            <v>630</v>
          </cell>
        </row>
        <row r="5111">
          <cell r="A5111" t="str">
            <v>január</v>
          </cell>
          <cell r="I5111">
            <v>7352</v>
          </cell>
          <cell r="K5111" t="str">
            <v>630</v>
          </cell>
        </row>
        <row r="5112">
          <cell r="A5112" t="str">
            <v>január</v>
          </cell>
          <cell r="I5112">
            <v>6908.89</v>
          </cell>
          <cell r="K5112" t="str">
            <v>630</v>
          </cell>
        </row>
        <row r="5113">
          <cell r="A5113" t="str">
            <v>január</v>
          </cell>
          <cell r="I5113">
            <v>16750.12</v>
          </cell>
          <cell r="K5113" t="str">
            <v>630</v>
          </cell>
        </row>
        <row r="5114">
          <cell r="A5114" t="str">
            <v>január</v>
          </cell>
          <cell r="I5114">
            <v>1950</v>
          </cell>
          <cell r="K5114" t="str">
            <v>630</v>
          </cell>
        </row>
        <row r="5115">
          <cell r="A5115" t="str">
            <v>január</v>
          </cell>
          <cell r="I5115">
            <v>7622.44</v>
          </cell>
          <cell r="K5115" t="str">
            <v>630</v>
          </cell>
        </row>
        <row r="5116">
          <cell r="A5116" t="str">
            <v>január</v>
          </cell>
          <cell r="I5116">
            <v>1029.08</v>
          </cell>
          <cell r="K5116" t="str">
            <v>640</v>
          </cell>
        </row>
        <row r="5117">
          <cell r="A5117" t="str">
            <v>január</v>
          </cell>
          <cell r="I5117">
            <v>22090</v>
          </cell>
          <cell r="K5117" t="str">
            <v>640</v>
          </cell>
        </row>
        <row r="5118">
          <cell r="A5118" t="str">
            <v>január</v>
          </cell>
          <cell r="I5118">
            <v>0</v>
          </cell>
          <cell r="K5118" t="str">
            <v>710</v>
          </cell>
        </row>
        <row r="5119">
          <cell r="A5119" t="str">
            <v>január</v>
          </cell>
          <cell r="I5119">
            <v>0</v>
          </cell>
          <cell r="K5119" t="str">
            <v>710</v>
          </cell>
        </row>
        <row r="5120">
          <cell r="A5120" t="str">
            <v>január</v>
          </cell>
          <cell r="I5120">
            <v>3449.69</v>
          </cell>
          <cell r="K5120" t="str">
            <v>610</v>
          </cell>
        </row>
        <row r="5121">
          <cell r="A5121" t="str">
            <v>január</v>
          </cell>
          <cell r="I5121">
            <v>6300</v>
          </cell>
          <cell r="K5121" t="str">
            <v>610</v>
          </cell>
        </row>
        <row r="5122">
          <cell r="A5122" t="str">
            <v>január</v>
          </cell>
          <cell r="I5122">
            <v>663.45</v>
          </cell>
          <cell r="K5122" t="str">
            <v>620</v>
          </cell>
        </row>
        <row r="5123">
          <cell r="A5123" t="str">
            <v>január</v>
          </cell>
          <cell r="I5123">
            <v>311.87</v>
          </cell>
          <cell r="K5123" t="str">
            <v>620</v>
          </cell>
        </row>
        <row r="5124">
          <cell r="A5124" t="str">
            <v>január</v>
          </cell>
          <cell r="I5124">
            <v>133.44999999999999</v>
          </cell>
          <cell r="K5124" t="str">
            <v>620</v>
          </cell>
        </row>
        <row r="5125">
          <cell r="A5125" t="str">
            <v>január</v>
          </cell>
          <cell r="I5125">
            <v>1334.97</v>
          </cell>
          <cell r="K5125" t="str">
            <v>620</v>
          </cell>
        </row>
        <row r="5126">
          <cell r="A5126" t="str">
            <v>január</v>
          </cell>
          <cell r="I5126">
            <v>77.92</v>
          </cell>
          <cell r="K5126" t="str">
            <v>620</v>
          </cell>
        </row>
        <row r="5127">
          <cell r="A5127" t="str">
            <v>január</v>
          </cell>
          <cell r="I5127">
            <v>275.52</v>
          </cell>
          <cell r="K5127" t="str">
            <v>620</v>
          </cell>
        </row>
        <row r="5128">
          <cell r="A5128" t="str">
            <v>január</v>
          </cell>
          <cell r="I5128">
            <v>91.84</v>
          </cell>
          <cell r="K5128" t="str">
            <v>620</v>
          </cell>
        </row>
        <row r="5129">
          <cell r="A5129" t="str">
            <v>január</v>
          </cell>
          <cell r="I5129">
            <v>23.8</v>
          </cell>
          <cell r="K5129" t="str">
            <v>620</v>
          </cell>
        </row>
        <row r="5130">
          <cell r="A5130" t="str">
            <v>január</v>
          </cell>
          <cell r="I5130">
            <v>452.91</v>
          </cell>
          <cell r="K5130" t="str">
            <v>620</v>
          </cell>
        </row>
        <row r="5131">
          <cell r="A5131" t="str">
            <v>január</v>
          </cell>
          <cell r="I5131">
            <v>0</v>
          </cell>
          <cell r="K5131" t="str">
            <v>630</v>
          </cell>
        </row>
        <row r="5132">
          <cell r="A5132" t="str">
            <v>január</v>
          </cell>
          <cell r="I5132">
            <v>0</v>
          </cell>
          <cell r="K5132" t="str">
            <v>630</v>
          </cell>
        </row>
        <row r="5133">
          <cell r="A5133" t="str">
            <v>január</v>
          </cell>
          <cell r="I5133">
            <v>0</v>
          </cell>
          <cell r="K5133" t="str">
            <v>630</v>
          </cell>
        </row>
        <row r="5134">
          <cell r="A5134" t="str">
            <v>január</v>
          </cell>
          <cell r="I5134">
            <v>0</v>
          </cell>
          <cell r="K5134" t="str">
            <v>630</v>
          </cell>
        </row>
        <row r="5135">
          <cell r="A5135" t="str">
            <v>január</v>
          </cell>
          <cell r="I5135">
            <v>0</v>
          </cell>
          <cell r="K5135" t="str">
            <v>630</v>
          </cell>
        </row>
        <row r="5136">
          <cell r="A5136" t="str">
            <v>január</v>
          </cell>
          <cell r="I5136">
            <v>0</v>
          </cell>
          <cell r="K5136" t="str">
            <v>630</v>
          </cell>
        </row>
        <row r="5137">
          <cell r="A5137" t="str">
            <v>január</v>
          </cell>
          <cell r="I5137">
            <v>0</v>
          </cell>
          <cell r="K5137" t="str">
            <v>630</v>
          </cell>
        </row>
        <row r="5138">
          <cell r="A5138" t="str">
            <v>január</v>
          </cell>
          <cell r="I5138">
            <v>0</v>
          </cell>
          <cell r="K5138" t="str">
            <v>630</v>
          </cell>
        </row>
        <row r="5139">
          <cell r="A5139" t="str">
            <v>január</v>
          </cell>
          <cell r="I5139">
            <v>0.6</v>
          </cell>
          <cell r="K5139" t="str">
            <v>630</v>
          </cell>
        </row>
        <row r="5140">
          <cell r="A5140" t="str">
            <v>január</v>
          </cell>
          <cell r="I5140">
            <v>0</v>
          </cell>
          <cell r="K5140" t="str">
            <v>630</v>
          </cell>
        </row>
        <row r="5141">
          <cell r="A5141" t="str">
            <v>január</v>
          </cell>
          <cell r="I5141">
            <v>94.5</v>
          </cell>
          <cell r="K5141" t="str">
            <v>630</v>
          </cell>
        </row>
        <row r="5142">
          <cell r="A5142" t="str">
            <v>január</v>
          </cell>
          <cell r="I5142">
            <v>1506.26</v>
          </cell>
          <cell r="K5142" t="str">
            <v>630</v>
          </cell>
        </row>
        <row r="5143">
          <cell r="A5143" t="str">
            <v>január</v>
          </cell>
          <cell r="I5143">
            <v>13500</v>
          </cell>
          <cell r="K5143" t="str">
            <v>630</v>
          </cell>
        </row>
        <row r="5144">
          <cell r="A5144" t="str">
            <v>január</v>
          </cell>
          <cell r="I5144">
            <v>0.14000000000000001</v>
          </cell>
          <cell r="K5144" t="str">
            <v>630</v>
          </cell>
        </row>
        <row r="5145">
          <cell r="A5145" t="str">
            <v>január</v>
          </cell>
          <cell r="I5145">
            <v>0</v>
          </cell>
          <cell r="K5145" t="str">
            <v>630</v>
          </cell>
        </row>
        <row r="5146">
          <cell r="A5146" t="str">
            <v>január</v>
          </cell>
          <cell r="I5146">
            <v>0</v>
          </cell>
          <cell r="K5146" t="str">
            <v>640</v>
          </cell>
        </row>
        <row r="5147">
          <cell r="A5147" t="str">
            <v>január</v>
          </cell>
          <cell r="I5147">
            <v>8411.9</v>
          </cell>
          <cell r="K5147" t="str">
            <v>640</v>
          </cell>
        </row>
        <row r="5148">
          <cell r="A5148" t="str">
            <v>január</v>
          </cell>
          <cell r="I5148">
            <v>1720.91</v>
          </cell>
          <cell r="K5148" t="str">
            <v>610</v>
          </cell>
        </row>
        <row r="5149">
          <cell r="A5149" t="str">
            <v>január</v>
          </cell>
          <cell r="I5149">
            <v>688.3</v>
          </cell>
          <cell r="K5149" t="str">
            <v>610</v>
          </cell>
        </row>
        <row r="5150">
          <cell r="A5150" t="str">
            <v>január</v>
          </cell>
          <cell r="I5150">
            <v>76.2</v>
          </cell>
          <cell r="K5150" t="str">
            <v>610</v>
          </cell>
        </row>
        <row r="5151">
          <cell r="A5151" t="str">
            <v>január</v>
          </cell>
          <cell r="I5151">
            <v>1700</v>
          </cell>
          <cell r="K5151" t="str">
            <v>610</v>
          </cell>
        </row>
        <row r="5152">
          <cell r="A5152" t="str">
            <v>január</v>
          </cell>
          <cell r="I5152">
            <v>716.61</v>
          </cell>
          <cell r="K5152" t="str">
            <v>620</v>
          </cell>
        </row>
        <row r="5153">
          <cell r="A5153" t="str">
            <v>január</v>
          </cell>
          <cell r="I5153">
            <v>50.01</v>
          </cell>
          <cell r="K5153" t="str">
            <v>620</v>
          </cell>
        </row>
        <row r="5154">
          <cell r="A5154" t="str">
            <v>január</v>
          </cell>
          <cell r="I5154">
            <v>59.05</v>
          </cell>
          <cell r="K5154" t="str">
            <v>620</v>
          </cell>
        </row>
        <row r="5155">
          <cell r="A5155" t="str">
            <v>január</v>
          </cell>
          <cell r="I5155">
            <v>653.34</v>
          </cell>
          <cell r="K5155" t="str">
            <v>620</v>
          </cell>
        </row>
        <row r="5156">
          <cell r="A5156" t="str">
            <v>január</v>
          </cell>
          <cell r="I5156">
            <v>61.22</v>
          </cell>
          <cell r="K5156" t="str">
            <v>620</v>
          </cell>
        </row>
        <row r="5157">
          <cell r="A5157" t="str">
            <v>január</v>
          </cell>
          <cell r="I5157">
            <v>137.75</v>
          </cell>
          <cell r="K5157" t="str">
            <v>620</v>
          </cell>
        </row>
        <row r="5158">
          <cell r="A5158" t="str">
            <v>január</v>
          </cell>
          <cell r="I5158">
            <v>40.82</v>
          </cell>
          <cell r="K5158" t="str">
            <v>620</v>
          </cell>
        </row>
        <row r="5159">
          <cell r="A5159" t="str">
            <v>január</v>
          </cell>
          <cell r="I5159">
            <v>11.8</v>
          </cell>
          <cell r="K5159" t="str">
            <v>620</v>
          </cell>
        </row>
        <row r="5160">
          <cell r="A5160" t="str">
            <v>január</v>
          </cell>
          <cell r="I5160">
            <v>221.75</v>
          </cell>
          <cell r="K5160" t="str">
            <v>620</v>
          </cell>
        </row>
        <row r="5161">
          <cell r="A5161" t="str">
            <v>január</v>
          </cell>
          <cell r="I5161">
            <v>45</v>
          </cell>
          <cell r="K5161" t="str">
            <v>620</v>
          </cell>
        </row>
        <row r="5162">
          <cell r="A5162" t="str">
            <v>január</v>
          </cell>
          <cell r="I5162">
            <v>1145.33</v>
          </cell>
          <cell r="K5162" t="str">
            <v>630</v>
          </cell>
        </row>
        <row r="5163">
          <cell r="A5163" t="str">
            <v>január</v>
          </cell>
          <cell r="I5163">
            <v>11.55</v>
          </cell>
          <cell r="K5163" t="str">
            <v>630</v>
          </cell>
        </row>
        <row r="5164">
          <cell r="A5164" t="str">
            <v>január</v>
          </cell>
          <cell r="I5164">
            <v>2</v>
          </cell>
          <cell r="K5164" t="str">
            <v>630</v>
          </cell>
        </row>
        <row r="5165">
          <cell r="A5165" t="str">
            <v>január</v>
          </cell>
          <cell r="I5165">
            <v>4053.48</v>
          </cell>
          <cell r="K5165" t="str">
            <v>630</v>
          </cell>
        </row>
        <row r="5166">
          <cell r="A5166" t="str">
            <v>január</v>
          </cell>
          <cell r="I5166">
            <v>21.7</v>
          </cell>
          <cell r="K5166" t="str">
            <v>630</v>
          </cell>
        </row>
        <row r="5167">
          <cell r="A5167" t="str">
            <v>január</v>
          </cell>
          <cell r="I5167">
            <v>484.74</v>
          </cell>
          <cell r="K5167" t="str">
            <v>630</v>
          </cell>
        </row>
        <row r="5168">
          <cell r="A5168" t="str">
            <v>január</v>
          </cell>
          <cell r="I5168">
            <v>1451.46</v>
          </cell>
          <cell r="K5168" t="str">
            <v>630</v>
          </cell>
        </row>
        <row r="5169">
          <cell r="A5169" t="str">
            <v>január</v>
          </cell>
          <cell r="I5169">
            <v>496.28</v>
          </cell>
          <cell r="K5169" t="str">
            <v>630</v>
          </cell>
        </row>
        <row r="5170">
          <cell r="A5170" t="str">
            <v>január</v>
          </cell>
          <cell r="I5170">
            <v>2104.73</v>
          </cell>
          <cell r="K5170" t="str">
            <v>630</v>
          </cell>
        </row>
        <row r="5171">
          <cell r="A5171" t="str">
            <v>január</v>
          </cell>
          <cell r="I5171">
            <v>64.680000000000007</v>
          </cell>
          <cell r="K5171" t="str">
            <v>630</v>
          </cell>
        </row>
        <row r="5172">
          <cell r="A5172" t="str">
            <v>január</v>
          </cell>
          <cell r="I5172">
            <v>53.3</v>
          </cell>
          <cell r="K5172" t="str">
            <v>630</v>
          </cell>
        </row>
        <row r="5173">
          <cell r="A5173" t="str">
            <v>január</v>
          </cell>
          <cell r="I5173">
            <v>24.82</v>
          </cell>
          <cell r="K5173" t="str">
            <v>630</v>
          </cell>
        </row>
        <row r="5174">
          <cell r="A5174" t="str">
            <v>január</v>
          </cell>
          <cell r="I5174">
            <v>3425</v>
          </cell>
          <cell r="K5174" t="str">
            <v>630</v>
          </cell>
        </row>
        <row r="5175">
          <cell r="A5175" t="str">
            <v>január</v>
          </cell>
          <cell r="I5175">
            <v>1730.7</v>
          </cell>
          <cell r="K5175" t="str">
            <v>630</v>
          </cell>
        </row>
        <row r="5176">
          <cell r="A5176" t="str">
            <v>január</v>
          </cell>
          <cell r="I5176">
            <v>103230.48</v>
          </cell>
          <cell r="K5176" t="str">
            <v>630</v>
          </cell>
        </row>
        <row r="5177">
          <cell r="A5177" t="str">
            <v>január</v>
          </cell>
          <cell r="I5177">
            <v>368.5</v>
          </cell>
          <cell r="K5177" t="str">
            <v>610</v>
          </cell>
        </row>
        <row r="5178">
          <cell r="A5178" t="str">
            <v>január</v>
          </cell>
          <cell r="I5178">
            <v>11.25</v>
          </cell>
          <cell r="K5178" t="str">
            <v>610</v>
          </cell>
        </row>
        <row r="5179">
          <cell r="A5179" t="str">
            <v>január</v>
          </cell>
          <cell r="I5179">
            <v>0</v>
          </cell>
          <cell r="K5179" t="str">
            <v>610</v>
          </cell>
        </row>
        <row r="5180">
          <cell r="A5180" t="str">
            <v>január</v>
          </cell>
          <cell r="I5180">
            <v>0</v>
          </cell>
          <cell r="K5180" t="str">
            <v>610</v>
          </cell>
        </row>
        <row r="5181">
          <cell r="A5181" t="str">
            <v>január</v>
          </cell>
          <cell r="I5181">
            <v>56043.5</v>
          </cell>
          <cell r="K5181" t="str">
            <v>610</v>
          </cell>
        </row>
        <row r="5182">
          <cell r="A5182" t="str">
            <v>január</v>
          </cell>
          <cell r="I5182">
            <v>3550.2</v>
          </cell>
          <cell r="K5182" t="str">
            <v>620</v>
          </cell>
        </row>
        <row r="5183">
          <cell r="A5183" t="str">
            <v>január</v>
          </cell>
          <cell r="I5183">
            <v>2328.41</v>
          </cell>
          <cell r="K5183" t="str">
            <v>620</v>
          </cell>
        </row>
        <row r="5184">
          <cell r="A5184" t="str">
            <v>január</v>
          </cell>
          <cell r="I5184">
            <v>809.17</v>
          </cell>
          <cell r="K5184" t="str">
            <v>620</v>
          </cell>
        </row>
        <row r="5185">
          <cell r="A5185" t="str">
            <v>január</v>
          </cell>
          <cell r="I5185">
            <v>8302.3799999999992</v>
          </cell>
          <cell r="K5185" t="str">
            <v>620</v>
          </cell>
        </row>
        <row r="5186">
          <cell r="A5186" t="str">
            <v>január</v>
          </cell>
          <cell r="I5186">
            <v>480.2</v>
          </cell>
          <cell r="K5186" t="str">
            <v>620</v>
          </cell>
        </row>
        <row r="5187">
          <cell r="A5187" t="str">
            <v>január</v>
          </cell>
          <cell r="I5187">
            <v>1580.36</v>
          </cell>
          <cell r="K5187" t="str">
            <v>620</v>
          </cell>
        </row>
        <row r="5188">
          <cell r="A5188" t="str">
            <v>január</v>
          </cell>
          <cell r="I5188">
            <v>525.53</v>
          </cell>
          <cell r="K5188" t="str">
            <v>620</v>
          </cell>
        </row>
        <row r="5189">
          <cell r="A5189" t="str">
            <v>január</v>
          </cell>
          <cell r="I5189">
            <v>149.66</v>
          </cell>
          <cell r="K5189" t="str">
            <v>620</v>
          </cell>
        </row>
        <row r="5190">
          <cell r="A5190" t="str">
            <v>január</v>
          </cell>
          <cell r="I5190">
            <v>2785.23</v>
          </cell>
          <cell r="K5190" t="str">
            <v>620</v>
          </cell>
        </row>
        <row r="5191">
          <cell r="A5191" t="str">
            <v>január</v>
          </cell>
          <cell r="I5191">
            <v>924.4</v>
          </cell>
          <cell r="K5191" t="str">
            <v>630</v>
          </cell>
        </row>
        <row r="5192">
          <cell r="A5192" t="str">
            <v>január</v>
          </cell>
          <cell r="I5192">
            <v>53</v>
          </cell>
          <cell r="K5192" t="str">
            <v>630</v>
          </cell>
        </row>
        <row r="5193">
          <cell r="A5193" t="str">
            <v>január</v>
          </cell>
          <cell r="I5193">
            <v>61385.17</v>
          </cell>
          <cell r="K5193" t="str">
            <v>630</v>
          </cell>
        </row>
        <row r="5194">
          <cell r="A5194" t="str">
            <v>január</v>
          </cell>
          <cell r="I5194">
            <v>15954.55</v>
          </cell>
          <cell r="K5194" t="str">
            <v>630</v>
          </cell>
        </row>
        <row r="5195">
          <cell r="A5195" t="str">
            <v>január</v>
          </cell>
          <cell r="I5195">
            <v>6681.79</v>
          </cell>
          <cell r="K5195" t="str">
            <v>630</v>
          </cell>
        </row>
        <row r="5196">
          <cell r="A5196" t="str">
            <v>január</v>
          </cell>
          <cell r="I5196">
            <v>85.16</v>
          </cell>
          <cell r="K5196" t="str">
            <v>630</v>
          </cell>
        </row>
        <row r="5197">
          <cell r="A5197" t="str">
            <v>január</v>
          </cell>
          <cell r="I5197">
            <v>21298.18</v>
          </cell>
          <cell r="K5197" t="str">
            <v>630</v>
          </cell>
        </row>
        <row r="5198">
          <cell r="A5198" t="str">
            <v>január</v>
          </cell>
          <cell r="I5198">
            <v>0</v>
          </cell>
          <cell r="K5198" t="str">
            <v>630</v>
          </cell>
        </row>
        <row r="5199">
          <cell r="A5199" t="str">
            <v>január</v>
          </cell>
          <cell r="I5199">
            <v>482.71</v>
          </cell>
          <cell r="K5199" t="str">
            <v>630</v>
          </cell>
        </row>
        <row r="5200">
          <cell r="A5200" t="str">
            <v>január</v>
          </cell>
          <cell r="I5200">
            <v>3165.32</v>
          </cell>
          <cell r="K5200" t="str">
            <v>630</v>
          </cell>
        </row>
        <row r="5201">
          <cell r="A5201" t="str">
            <v>január</v>
          </cell>
          <cell r="I5201">
            <v>116.2</v>
          </cell>
          <cell r="K5201" t="str">
            <v>630</v>
          </cell>
        </row>
        <row r="5202">
          <cell r="A5202" t="str">
            <v>január</v>
          </cell>
          <cell r="I5202">
            <v>0</v>
          </cell>
          <cell r="K5202" t="str">
            <v>630</v>
          </cell>
        </row>
        <row r="5203">
          <cell r="A5203" t="str">
            <v>január</v>
          </cell>
          <cell r="I5203">
            <v>91</v>
          </cell>
          <cell r="K5203" t="str">
            <v>630</v>
          </cell>
        </row>
        <row r="5204">
          <cell r="A5204" t="str">
            <v>január</v>
          </cell>
          <cell r="I5204">
            <v>0</v>
          </cell>
          <cell r="K5204" t="str">
            <v>630</v>
          </cell>
        </row>
        <row r="5205">
          <cell r="A5205" t="str">
            <v>január</v>
          </cell>
          <cell r="I5205">
            <v>0</v>
          </cell>
          <cell r="K5205" t="str">
            <v>630</v>
          </cell>
        </row>
        <row r="5206">
          <cell r="A5206" t="str">
            <v>január</v>
          </cell>
          <cell r="I5206">
            <v>0</v>
          </cell>
          <cell r="K5206" t="str">
            <v>630</v>
          </cell>
        </row>
        <row r="5207">
          <cell r="A5207" t="str">
            <v>január</v>
          </cell>
          <cell r="I5207">
            <v>1949.34</v>
          </cell>
          <cell r="K5207" t="str">
            <v>630</v>
          </cell>
        </row>
        <row r="5208">
          <cell r="A5208" t="str">
            <v>január</v>
          </cell>
          <cell r="I5208">
            <v>333.54</v>
          </cell>
          <cell r="K5208" t="str">
            <v>630</v>
          </cell>
        </row>
        <row r="5209">
          <cell r="A5209" t="str">
            <v>január</v>
          </cell>
          <cell r="I5209">
            <v>87.47</v>
          </cell>
          <cell r="K5209" t="str">
            <v>630</v>
          </cell>
        </row>
        <row r="5210">
          <cell r="A5210" t="str">
            <v>január</v>
          </cell>
          <cell r="I5210">
            <v>0</v>
          </cell>
          <cell r="K5210" t="str">
            <v>630</v>
          </cell>
        </row>
        <row r="5211">
          <cell r="A5211" t="str">
            <v>január</v>
          </cell>
          <cell r="I5211">
            <v>655.13</v>
          </cell>
          <cell r="K5211" t="str">
            <v>630</v>
          </cell>
        </row>
        <row r="5212">
          <cell r="A5212" t="str">
            <v>január</v>
          </cell>
          <cell r="I5212">
            <v>36562.25</v>
          </cell>
          <cell r="K5212" t="str">
            <v>630</v>
          </cell>
        </row>
        <row r="5213">
          <cell r="A5213" t="str">
            <v>január</v>
          </cell>
          <cell r="I5213">
            <v>7838.8</v>
          </cell>
          <cell r="K5213" t="str">
            <v>630</v>
          </cell>
        </row>
        <row r="5214">
          <cell r="A5214" t="str">
            <v>január</v>
          </cell>
          <cell r="I5214">
            <v>1807.91</v>
          </cell>
          <cell r="K5214" t="str">
            <v>630</v>
          </cell>
        </row>
        <row r="5215">
          <cell r="A5215" t="str">
            <v>január</v>
          </cell>
          <cell r="I5215">
            <v>19.68</v>
          </cell>
          <cell r="K5215" t="str">
            <v>630</v>
          </cell>
        </row>
        <row r="5216">
          <cell r="A5216" t="str">
            <v>január</v>
          </cell>
          <cell r="I5216">
            <v>144</v>
          </cell>
          <cell r="K5216" t="str">
            <v>630</v>
          </cell>
        </row>
        <row r="5217">
          <cell r="A5217" t="str">
            <v>január</v>
          </cell>
          <cell r="I5217">
            <v>3819.02</v>
          </cell>
          <cell r="K5217" t="str">
            <v>630</v>
          </cell>
        </row>
        <row r="5218">
          <cell r="A5218" t="str">
            <v>január</v>
          </cell>
          <cell r="I5218">
            <v>8696.16</v>
          </cell>
          <cell r="K5218" t="str">
            <v>630</v>
          </cell>
        </row>
        <row r="5219">
          <cell r="A5219" t="str">
            <v>január</v>
          </cell>
          <cell r="I5219">
            <v>5898</v>
          </cell>
          <cell r="K5219" t="str">
            <v>630</v>
          </cell>
        </row>
        <row r="5220">
          <cell r="A5220" t="str">
            <v>január</v>
          </cell>
          <cell r="I5220">
            <v>657.42</v>
          </cell>
          <cell r="K5220" t="str">
            <v>630</v>
          </cell>
        </row>
        <row r="5221">
          <cell r="A5221" t="str">
            <v>január</v>
          </cell>
          <cell r="I5221">
            <v>0</v>
          </cell>
          <cell r="K5221" t="str">
            <v>630</v>
          </cell>
        </row>
        <row r="5222">
          <cell r="A5222" t="str">
            <v>január</v>
          </cell>
          <cell r="I5222">
            <v>811.96</v>
          </cell>
          <cell r="K5222" t="str">
            <v>630</v>
          </cell>
        </row>
        <row r="5223">
          <cell r="A5223" t="str">
            <v>január</v>
          </cell>
          <cell r="I5223">
            <v>2159.0100000000002</v>
          </cell>
          <cell r="K5223" t="str">
            <v>630</v>
          </cell>
        </row>
        <row r="5224">
          <cell r="A5224" t="str">
            <v>január</v>
          </cell>
          <cell r="I5224">
            <v>840.66</v>
          </cell>
          <cell r="K5224" t="str">
            <v>630</v>
          </cell>
        </row>
        <row r="5225">
          <cell r="A5225" t="str">
            <v>január</v>
          </cell>
          <cell r="I5225">
            <v>7066.47</v>
          </cell>
          <cell r="K5225" t="str">
            <v>630</v>
          </cell>
        </row>
        <row r="5226">
          <cell r="A5226" t="str">
            <v>január</v>
          </cell>
          <cell r="I5226">
            <v>3560</v>
          </cell>
          <cell r="K5226" t="str">
            <v>630</v>
          </cell>
        </row>
        <row r="5227">
          <cell r="A5227" t="str">
            <v>január</v>
          </cell>
          <cell r="I5227">
            <v>8706.18</v>
          </cell>
          <cell r="K5227" t="str">
            <v>630</v>
          </cell>
        </row>
        <row r="5228">
          <cell r="A5228" t="str">
            <v>január</v>
          </cell>
          <cell r="I5228">
            <v>22.97</v>
          </cell>
          <cell r="K5228" t="str">
            <v>630</v>
          </cell>
        </row>
        <row r="5229">
          <cell r="A5229" t="str">
            <v>január</v>
          </cell>
          <cell r="I5229">
            <v>-10930.71</v>
          </cell>
          <cell r="K5229" t="str">
            <v>630</v>
          </cell>
        </row>
        <row r="5230">
          <cell r="A5230" t="str">
            <v>január</v>
          </cell>
          <cell r="I5230">
            <v>2.46</v>
          </cell>
          <cell r="K5230" t="str">
            <v>630</v>
          </cell>
        </row>
        <row r="5231">
          <cell r="A5231" t="str">
            <v>január</v>
          </cell>
          <cell r="I5231">
            <v>705.9</v>
          </cell>
          <cell r="K5231" t="str">
            <v>630</v>
          </cell>
        </row>
        <row r="5232">
          <cell r="A5232" t="str">
            <v>január</v>
          </cell>
          <cell r="I5232">
            <v>3.48</v>
          </cell>
          <cell r="K5232" t="str">
            <v>630</v>
          </cell>
        </row>
        <row r="5233">
          <cell r="A5233" t="str">
            <v>január</v>
          </cell>
          <cell r="I5233">
            <v>10</v>
          </cell>
          <cell r="K5233" t="str">
            <v>640</v>
          </cell>
        </row>
        <row r="5234">
          <cell r="A5234" t="str">
            <v>január</v>
          </cell>
          <cell r="I5234">
            <v>2629.68</v>
          </cell>
          <cell r="K5234" t="str">
            <v>710</v>
          </cell>
        </row>
        <row r="5235">
          <cell r="A5235" t="str">
            <v>január</v>
          </cell>
          <cell r="I5235">
            <v>0</v>
          </cell>
          <cell r="K5235" t="str">
            <v>710</v>
          </cell>
        </row>
        <row r="5236">
          <cell r="A5236" t="str">
            <v>január</v>
          </cell>
          <cell r="I5236">
            <v>0</v>
          </cell>
          <cell r="K5236" t="str">
            <v>710</v>
          </cell>
        </row>
        <row r="5237">
          <cell r="A5237" t="str">
            <v>január</v>
          </cell>
          <cell r="I5237">
            <v>30</v>
          </cell>
          <cell r="K5237" t="str">
            <v>710</v>
          </cell>
        </row>
        <row r="5238">
          <cell r="A5238" t="str">
            <v>január</v>
          </cell>
          <cell r="I5238">
            <v>0</v>
          </cell>
          <cell r="K5238" t="str">
            <v>630</v>
          </cell>
        </row>
        <row r="5239">
          <cell r="A5239" t="str">
            <v>január</v>
          </cell>
          <cell r="I5239">
            <v>0</v>
          </cell>
          <cell r="K5239" t="str">
            <v>630</v>
          </cell>
        </row>
        <row r="5240">
          <cell r="A5240" t="str">
            <v>január</v>
          </cell>
          <cell r="I5240">
            <v>0</v>
          </cell>
          <cell r="K5240" t="str">
            <v>630</v>
          </cell>
        </row>
        <row r="5241">
          <cell r="A5241" t="str">
            <v>január</v>
          </cell>
          <cell r="I5241">
            <v>0.05</v>
          </cell>
          <cell r="K5241" t="str">
            <v>630</v>
          </cell>
        </row>
        <row r="5242">
          <cell r="A5242" t="str">
            <v>január</v>
          </cell>
          <cell r="I5242">
            <v>29.7</v>
          </cell>
          <cell r="K5242" t="str">
            <v>610</v>
          </cell>
        </row>
        <row r="5243">
          <cell r="A5243" t="str">
            <v>január</v>
          </cell>
          <cell r="I5243">
            <v>0</v>
          </cell>
          <cell r="K5243" t="str">
            <v>610</v>
          </cell>
        </row>
        <row r="5244">
          <cell r="A5244" t="str">
            <v>január</v>
          </cell>
          <cell r="I5244">
            <v>0</v>
          </cell>
          <cell r="K5244" t="str">
            <v>610</v>
          </cell>
        </row>
        <row r="5245">
          <cell r="A5245" t="str">
            <v>január</v>
          </cell>
          <cell r="I5245">
            <v>0</v>
          </cell>
          <cell r="K5245" t="str">
            <v>610</v>
          </cell>
        </row>
        <row r="5246">
          <cell r="A5246" t="str">
            <v>január</v>
          </cell>
          <cell r="I5246">
            <v>0</v>
          </cell>
          <cell r="K5246" t="str">
            <v>620</v>
          </cell>
        </row>
        <row r="5247">
          <cell r="A5247" t="str">
            <v>január</v>
          </cell>
          <cell r="I5247">
            <v>0</v>
          </cell>
          <cell r="K5247" t="str">
            <v>620</v>
          </cell>
        </row>
        <row r="5248">
          <cell r="A5248" t="str">
            <v>január</v>
          </cell>
          <cell r="I5248">
            <v>0</v>
          </cell>
          <cell r="K5248" t="str">
            <v>620</v>
          </cell>
        </row>
        <row r="5249">
          <cell r="A5249" t="str">
            <v>január</v>
          </cell>
          <cell r="I5249">
            <v>0</v>
          </cell>
          <cell r="K5249" t="str">
            <v>620</v>
          </cell>
        </row>
        <row r="5250">
          <cell r="A5250" t="str">
            <v>január</v>
          </cell>
          <cell r="I5250">
            <v>0</v>
          </cell>
          <cell r="K5250" t="str">
            <v>620</v>
          </cell>
        </row>
        <row r="5251">
          <cell r="A5251" t="str">
            <v>január</v>
          </cell>
          <cell r="I5251">
            <v>0</v>
          </cell>
          <cell r="K5251" t="str">
            <v>620</v>
          </cell>
        </row>
        <row r="5252">
          <cell r="A5252" t="str">
            <v>január</v>
          </cell>
          <cell r="I5252">
            <v>0</v>
          </cell>
          <cell r="K5252" t="str">
            <v>620</v>
          </cell>
        </row>
        <row r="5253">
          <cell r="A5253" t="str">
            <v>január</v>
          </cell>
          <cell r="I5253">
            <v>0</v>
          </cell>
          <cell r="K5253" t="str">
            <v>620</v>
          </cell>
        </row>
        <row r="5254">
          <cell r="A5254" t="str">
            <v>január</v>
          </cell>
          <cell r="I5254">
            <v>0</v>
          </cell>
          <cell r="K5254" t="str">
            <v>620</v>
          </cell>
        </row>
        <row r="5255">
          <cell r="A5255" t="str">
            <v>január</v>
          </cell>
          <cell r="I5255">
            <v>0</v>
          </cell>
          <cell r="K5255" t="str">
            <v>620</v>
          </cell>
        </row>
        <row r="5256">
          <cell r="A5256" t="str">
            <v>január</v>
          </cell>
          <cell r="I5256">
            <v>142.76</v>
          </cell>
          <cell r="K5256" t="str">
            <v>630</v>
          </cell>
        </row>
        <row r="5257">
          <cell r="A5257" t="str">
            <v>január</v>
          </cell>
          <cell r="I5257">
            <v>2597.5500000000002</v>
          </cell>
          <cell r="K5257" t="str">
            <v>630</v>
          </cell>
        </row>
        <row r="5258">
          <cell r="A5258" t="str">
            <v>január</v>
          </cell>
          <cell r="I5258">
            <v>66682.87</v>
          </cell>
          <cell r="K5258" t="str">
            <v>630</v>
          </cell>
        </row>
        <row r="5259">
          <cell r="A5259" t="str">
            <v>január</v>
          </cell>
          <cell r="I5259">
            <v>0</v>
          </cell>
          <cell r="K5259" t="str">
            <v>630</v>
          </cell>
        </row>
        <row r="5260">
          <cell r="A5260" t="str">
            <v>január</v>
          </cell>
          <cell r="I5260">
            <v>146.55000000000001</v>
          </cell>
          <cell r="K5260" t="str">
            <v>630</v>
          </cell>
        </row>
        <row r="5261">
          <cell r="A5261" t="str">
            <v>január</v>
          </cell>
          <cell r="I5261">
            <v>71.709999999999994</v>
          </cell>
          <cell r="K5261" t="str">
            <v>630</v>
          </cell>
        </row>
        <row r="5262">
          <cell r="A5262" t="str">
            <v>január</v>
          </cell>
          <cell r="I5262">
            <v>249.33</v>
          </cell>
          <cell r="K5262" t="str">
            <v>630</v>
          </cell>
        </row>
        <row r="5263">
          <cell r="A5263" t="str">
            <v>január</v>
          </cell>
          <cell r="I5263">
            <v>0</v>
          </cell>
          <cell r="K5263" t="str">
            <v>630</v>
          </cell>
        </row>
        <row r="5264">
          <cell r="A5264" t="str">
            <v>január</v>
          </cell>
          <cell r="I5264">
            <v>0</v>
          </cell>
          <cell r="K5264" t="str">
            <v>630</v>
          </cell>
        </row>
        <row r="5265">
          <cell r="A5265" t="str">
            <v>január</v>
          </cell>
          <cell r="I5265">
            <v>0</v>
          </cell>
          <cell r="K5265" t="str">
            <v>630</v>
          </cell>
        </row>
        <row r="5266">
          <cell r="A5266" t="str">
            <v>január</v>
          </cell>
          <cell r="I5266">
            <v>47.25</v>
          </cell>
          <cell r="K5266" t="str">
            <v>630</v>
          </cell>
        </row>
        <row r="5267">
          <cell r="A5267" t="str">
            <v>január</v>
          </cell>
          <cell r="I5267">
            <v>0</v>
          </cell>
          <cell r="K5267" t="str">
            <v>630</v>
          </cell>
        </row>
        <row r="5268">
          <cell r="A5268" t="str">
            <v>január</v>
          </cell>
          <cell r="I5268">
            <v>3335.68</v>
          </cell>
          <cell r="K5268" t="str">
            <v>630</v>
          </cell>
        </row>
        <row r="5269">
          <cell r="A5269" t="str">
            <v>január</v>
          </cell>
          <cell r="I5269">
            <v>0</v>
          </cell>
          <cell r="K5269" t="str">
            <v>630</v>
          </cell>
        </row>
        <row r="5270">
          <cell r="A5270" t="str">
            <v>január</v>
          </cell>
          <cell r="I5270">
            <v>1598.68</v>
          </cell>
          <cell r="K5270" t="str">
            <v>630</v>
          </cell>
        </row>
        <row r="5271">
          <cell r="A5271" t="str">
            <v>január</v>
          </cell>
          <cell r="I5271">
            <v>353.38</v>
          </cell>
          <cell r="K5271" t="str">
            <v>630</v>
          </cell>
        </row>
        <row r="5272">
          <cell r="A5272" t="str">
            <v>január</v>
          </cell>
          <cell r="I5272">
            <v>6.28</v>
          </cell>
          <cell r="K5272" t="str">
            <v>630</v>
          </cell>
        </row>
        <row r="5273">
          <cell r="A5273" t="str">
            <v>január</v>
          </cell>
          <cell r="I5273">
            <v>0</v>
          </cell>
          <cell r="K5273" t="str">
            <v>630</v>
          </cell>
        </row>
        <row r="5274">
          <cell r="A5274" t="str">
            <v>január</v>
          </cell>
          <cell r="I5274">
            <v>0</v>
          </cell>
          <cell r="K5274" t="str">
            <v>630</v>
          </cell>
        </row>
        <row r="5275">
          <cell r="A5275" t="str">
            <v>január</v>
          </cell>
          <cell r="I5275">
            <v>0</v>
          </cell>
          <cell r="K5275" t="str">
            <v>630</v>
          </cell>
        </row>
        <row r="5276">
          <cell r="A5276" t="str">
            <v>január</v>
          </cell>
          <cell r="I5276">
            <v>0</v>
          </cell>
          <cell r="K5276" t="str">
            <v>630</v>
          </cell>
        </row>
        <row r="5277">
          <cell r="A5277" t="str">
            <v>január</v>
          </cell>
          <cell r="I5277">
            <v>0</v>
          </cell>
          <cell r="K5277" t="str">
            <v>630</v>
          </cell>
        </row>
        <row r="5278">
          <cell r="A5278" t="str">
            <v>január</v>
          </cell>
          <cell r="I5278">
            <v>0</v>
          </cell>
          <cell r="K5278" t="str">
            <v>630</v>
          </cell>
        </row>
        <row r="5279">
          <cell r="A5279" t="str">
            <v>január</v>
          </cell>
          <cell r="I5279">
            <v>0</v>
          </cell>
          <cell r="K5279" t="str">
            <v>630</v>
          </cell>
        </row>
        <row r="5280">
          <cell r="A5280" t="str">
            <v>január</v>
          </cell>
          <cell r="I5280">
            <v>0</v>
          </cell>
          <cell r="K5280" t="str">
            <v>630</v>
          </cell>
        </row>
        <row r="5281">
          <cell r="A5281" t="str">
            <v>január</v>
          </cell>
          <cell r="I5281">
            <v>2579.21</v>
          </cell>
          <cell r="K5281" t="str">
            <v>630</v>
          </cell>
        </row>
        <row r="5282">
          <cell r="A5282" t="str">
            <v>január</v>
          </cell>
          <cell r="I5282">
            <v>0</v>
          </cell>
          <cell r="K5282" t="str">
            <v>630</v>
          </cell>
        </row>
        <row r="5283">
          <cell r="A5283" t="str">
            <v>január</v>
          </cell>
          <cell r="I5283">
            <v>0</v>
          </cell>
          <cell r="K5283" t="str">
            <v>630</v>
          </cell>
        </row>
        <row r="5284">
          <cell r="A5284" t="str">
            <v>január</v>
          </cell>
          <cell r="I5284">
            <v>0</v>
          </cell>
          <cell r="K5284" t="str">
            <v>630</v>
          </cell>
        </row>
        <row r="5285">
          <cell r="A5285" t="str">
            <v>január</v>
          </cell>
          <cell r="I5285">
            <v>12.26</v>
          </cell>
          <cell r="K5285" t="str">
            <v>630</v>
          </cell>
        </row>
        <row r="5286">
          <cell r="A5286" t="str">
            <v>január</v>
          </cell>
          <cell r="I5286">
            <v>1660.9</v>
          </cell>
          <cell r="K5286" t="str">
            <v>630</v>
          </cell>
        </row>
        <row r="5287">
          <cell r="A5287" t="str">
            <v>január</v>
          </cell>
          <cell r="I5287">
            <v>47.98</v>
          </cell>
          <cell r="K5287" t="str">
            <v>630</v>
          </cell>
        </row>
        <row r="5288">
          <cell r="A5288" t="str">
            <v>január</v>
          </cell>
          <cell r="I5288">
            <v>0</v>
          </cell>
          <cell r="K5288" t="str">
            <v>630</v>
          </cell>
        </row>
        <row r="5289">
          <cell r="A5289" t="str">
            <v>január</v>
          </cell>
          <cell r="I5289">
            <v>3594.94</v>
          </cell>
          <cell r="K5289" t="str">
            <v>630</v>
          </cell>
        </row>
        <row r="5290">
          <cell r="A5290" t="str">
            <v>január</v>
          </cell>
          <cell r="I5290">
            <v>0</v>
          </cell>
          <cell r="K5290" t="str">
            <v>630</v>
          </cell>
        </row>
        <row r="5291">
          <cell r="A5291" t="str">
            <v>január</v>
          </cell>
          <cell r="I5291">
            <v>20</v>
          </cell>
          <cell r="K5291" t="str">
            <v>630</v>
          </cell>
        </row>
        <row r="5292">
          <cell r="A5292" t="str">
            <v>január</v>
          </cell>
          <cell r="I5292">
            <v>0</v>
          </cell>
          <cell r="K5292" t="str">
            <v>630</v>
          </cell>
        </row>
        <row r="5293">
          <cell r="A5293" t="str">
            <v>január</v>
          </cell>
          <cell r="I5293">
            <v>23.45</v>
          </cell>
          <cell r="K5293" t="str">
            <v>630</v>
          </cell>
        </row>
        <row r="5294">
          <cell r="A5294" t="str">
            <v>január</v>
          </cell>
          <cell r="I5294">
            <v>7629.22</v>
          </cell>
          <cell r="K5294" t="str">
            <v>630</v>
          </cell>
        </row>
        <row r="5295">
          <cell r="A5295" t="str">
            <v>január</v>
          </cell>
          <cell r="I5295">
            <v>0</v>
          </cell>
          <cell r="K5295" t="str">
            <v>630</v>
          </cell>
        </row>
        <row r="5296">
          <cell r="A5296" t="str">
            <v>január</v>
          </cell>
          <cell r="I5296">
            <v>0</v>
          </cell>
          <cell r="K5296" t="str">
            <v>630</v>
          </cell>
        </row>
        <row r="5297">
          <cell r="A5297" t="str">
            <v>január</v>
          </cell>
          <cell r="I5297">
            <v>380</v>
          </cell>
          <cell r="K5297" t="str">
            <v>630</v>
          </cell>
        </row>
        <row r="5298">
          <cell r="A5298" t="str">
            <v>január</v>
          </cell>
          <cell r="I5298">
            <v>3.92</v>
          </cell>
          <cell r="K5298" t="str">
            <v>630</v>
          </cell>
        </row>
        <row r="5299">
          <cell r="A5299" t="str">
            <v>január</v>
          </cell>
          <cell r="I5299">
            <v>0</v>
          </cell>
          <cell r="K5299" t="str">
            <v>630</v>
          </cell>
        </row>
        <row r="5300">
          <cell r="A5300" t="str">
            <v>január</v>
          </cell>
          <cell r="I5300">
            <v>14204.53</v>
          </cell>
          <cell r="K5300" t="str">
            <v>630</v>
          </cell>
        </row>
        <row r="5301">
          <cell r="A5301" t="str">
            <v>január</v>
          </cell>
          <cell r="I5301">
            <v>0</v>
          </cell>
          <cell r="K5301" t="str">
            <v>630</v>
          </cell>
        </row>
        <row r="5302">
          <cell r="A5302" t="str">
            <v>január</v>
          </cell>
          <cell r="I5302">
            <v>0</v>
          </cell>
          <cell r="K5302" t="str">
            <v>640</v>
          </cell>
        </row>
        <row r="5303">
          <cell r="A5303" t="str">
            <v>január</v>
          </cell>
          <cell r="I5303">
            <v>0</v>
          </cell>
          <cell r="K5303" t="str">
            <v>640</v>
          </cell>
        </row>
        <row r="5304">
          <cell r="A5304" t="str">
            <v>január</v>
          </cell>
          <cell r="I5304">
            <v>0</v>
          </cell>
          <cell r="K5304" t="str">
            <v>640</v>
          </cell>
        </row>
        <row r="5305">
          <cell r="A5305" t="str">
            <v>január</v>
          </cell>
          <cell r="I5305">
            <v>0</v>
          </cell>
          <cell r="K5305" t="str">
            <v>640</v>
          </cell>
        </row>
        <row r="5306">
          <cell r="A5306" t="str">
            <v>január</v>
          </cell>
          <cell r="I5306">
            <v>0</v>
          </cell>
          <cell r="K5306" t="str">
            <v>640</v>
          </cell>
        </row>
        <row r="5307">
          <cell r="A5307" t="str">
            <v>január</v>
          </cell>
          <cell r="I5307">
            <v>126093.32</v>
          </cell>
          <cell r="K5307" t="str">
            <v>640</v>
          </cell>
        </row>
        <row r="5308">
          <cell r="A5308" t="str">
            <v>január</v>
          </cell>
          <cell r="I5308">
            <v>0</v>
          </cell>
          <cell r="K5308" t="str">
            <v>610</v>
          </cell>
        </row>
        <row r="5309">
          <cell r="A5309" t="str">
            <v>január</v>
          </cell>
          <cell r="I5309">
            <v>0</v>
          </cell>
          <cell r="K5309" t="str">
            <v>620</v>
          </cell>
        </row>
        <row r="5310">
          <cell r="A5310" t="str">
            <v>január</v>
          </cell>
          <cell r="I5310">
            <v>0</v>
          </cell>
          <cell r="K5310" t="str">
            <v>620</v>
          </cell>
        </row>
        <row r="5311">
          <cell r="A5311" t="str">
            <v>január</v>
          </cell>
          <cell r="I5311">
            <v>0</v>
          </cell>
          <cell r="K5311" t="str">
            <v>620</v>
          </cell>
        </row>
        <row r="5312">
          <cell r="A5312" t="str">
            <v>január</v>
          </cell>
          <cell r="I5312">
            <v>0</v>
          </cell>
          <cell r="K5312" t="str">
            <v>620</v>
          </cell>
        </row>
        <row r="5313">
          <cell r="A5313" t="str">
            <v>január</v>
          </cell>
          <cell r="I5313">
            <v>0</v>
          </cell>
          <cell r="K5313" t="str">
            <v>620</v>
          </cell>
        </row>
        <row r="5314">
          <cell r="A5314" t="str">
            <v>január</v>
          </cell>
          <cell r="I5314">
            <v>0</v>
          </cell>
          <cell r="K5314" t="str">
            <v>620</v>
          </cell>
        </row>
        <row r="5315">
          <cell r="A5315" t="str">
            <v>január</v>
          </cell>
          <cell r="I5315">
            <v>0</v>
          </cell>
          <cell r="K5315" t="str">
            <v>620</v>
          </cell>
        </row>
        <row r="5316">
          <cell r="A5316" t="str">
            <v>január</v>
          </cell>
          <cell r="I5316">
            <v>0</v>
          </cell>
          <cell r="K5316" t="str">
            <v>620</v>
          </cell>
        </row>
        <row r="5317">
          <cell r="A5317" t="str">
            <v>január</v>
          </cell>
          <cell r="I5317">
            <v>0</v>
          </cell>
          <cell r="K5317" t="str">
            <v>630</v>
          </cell>
        </row>
        <row r="5318">
          <cell r="A5318" t="str">
            <v>január</v>
          </cell>
          <cell r="I5318">
            <v>0</v>
          </cell>
          <cell r="K5318" t="str">
            <v>610</v>
          </cell>
        </row>
        <row r="5319">
          <cell r="A5319" t="str">
            <v>január</v>
          </cell>
          <cell r="I5319">
            <v>0</v>
          </cell>
          <cell r="K5319" t="str">
            <v>620</v>
          </cell>
        </row>
        <row r="5320">
          <cell r="A5320" t="str">
            <v>január</v>
          </cell>
          <cell r="I5320">
            <v>0</v>
          </cell>
          <cell r="K5320" t="str">
            <v>620</v>
          </cell>
        </row>
        <row r="5321">
          <cell r="A5321" t="str">
            <v>január</v>
          </cell>
          <cell r="I5321">
            <v>0</v>
          </cell>
          <cell r="K5321" t="str">
            <v>620</v>
          </cell>
        </row>
        <row r="5322">
          <cell r="A5322" t="str">
            <v>január</v>
          </cell>
          <cell r="I5322">
            <v>0</v>
          </cell>
          <cell r="K5322" t="str">
            <v>620</v>
          </cell>
        </row>
        <row r="5323">
          <cell r="A5323" t="str">
            <v>január</v>
          </cell>
          <cell r="I5323">
            <v>0</v>
          </cell>
          <cell r="K5323" t="str">
            <v>620</v>
          </cell>
        </row>
        <row r="5324">
          <cell r="A5324" t="str">
            <v>január</v>
          </cell>
          <cell r="I5324">
            <v>0</v>
          </cell>
          <cell r="K5324" t="str">
            <v>620</v>
          </cell>
        </row>
        <row r="5325">
          <cell r="A5325" t="str">
            <v>január</v>
          </cell>
          <cell r="I5325">
            <v>0</v>
          </cell>
          <cell r="K5325" t="str">
            <v>620</v>
          </cell>
        </row>
        <row r="5326">
          <cell r="A5326" t="str">
            <v>január</v>
          </cell>
          <cell r="I5326">
            <v>0</v>
          </cell>
          <cell r="K5326" t="str">
            <v>620</v>
          </cell>
        </row>
        <row r="5327">
          <cell r="A5327" t="str">
            <v>január</v>
          </cell>
          <cell r="I5327">
            <v>7840</v>
          </cell>
          <cell r="K5327" t="str">
            <v>630</v>
          </cell>
        </row>
        <row r="5328">
          <cell r="A5328" t="str">
            <v>január</v>
          </cell>
          <cell r="I5328">
            <v>5500.86</v>
          </cell>
          <cell r="K5328" t="str">
            <v>610</v>
          </cell>
        </row>
        <row r="5329">
          <cell r="A5329" t="str">
            <v>január</v>
          </cell>
          <cell r="I5329">
            <v>674.5</v>
          </cell>
          <cell r="K5329" t="str">
            <v>610</v>
          </cell>
        </row>
        <row r="5330">
          <cell r="A5330" t="str">
            <v>január</v>
          </cell>
          <cell r="I5330">
            <v>43.54</v>
          </cell>
          <cell r="K5330" t="str">
            <v>610</v>
          </cell>
        </row>
        <row r="5331">
          <cell r="A5331" t="str">
            <v>január</v>
          </cell>
          <cell r="I5331">
            <v>14648</v>
          </cell>
          <cell r="K5331" t="str">
            <v>610</v>
          </cell>
        </row>
        <row r="5332">
          <cell r="A5332" t="str">
            <v>január</v>
          </cell>
          <cell r="I5332">
            <v>1575.2</v>
          </cell>
          <cell r="K5332" t="str">
            <v>620</v>
          </cell>
        </row>
        <row r="5333">
          <cell r="A5333" t="str">
            <v>január</v>
          </cell>
          <cell r="I5333">
            <v>1060.0899999999999</v>
          </cell>
          <cell r="K5333" t="str">
            <v>620</v>
          </cell>
        </row>
        <row r="5334">
          <cell r="A5334" t="str">
            <v>január</v>
          </cell>
          <cell r="I5334">
            <v>291.07</v>
          </cell>
          <cell r="K5334" t="str">
            <v>620</v>
          </cell>
        </row>
        <row r="5335">
          <cell r="A5335" t="str">
            <v>január</v>
          </cell>
          <cell r="I5335">
            <v>3726.06</v>
          </cell>
          <cell r="K5335" t="str">
            <v>620</v>
          </cell>
        </row>
        <row r="5336">
          <cell r="A5336" t="str">
            <v>január</v>
          </cell>
          <cell r="I5336">
            <v>220.84</v>
          </cell>
          <cell r="K5336" t="str">
            <v>620</v>
          </cell>
        </row>
        <row r="5337">
          <cell r="A5337" t="str">
            <v>január</v>
          </cell>
          <cell r="I5337">
            <v>746.24</v>
          </cell>
          <cell r="K5337" t="str">
            <v>620</v>
          </cell>
        </row>
        <row r="5338">
          <cell r="A5338" t="str">
            <v>január</v>
          </cell>
          <cell r="I5338">
            <v>190.49</v>
          </cell>
          <cell r="K5338" t="str">
            <v>620</v>
          </cell>
        </row>
        <row r="5339">
          <cell r="A5339" t="str">
            <v>január</v>
          </cell>
          <cell r="I5339">
            <v>67.209999999999994</v>
          </cell>
          <cell r="K5339" t="str">
            <v>620</v>
          </cell>
        </row>
        <row r="5340">
          <cell r="A5340" t="str">
            <v>január</v>
          </cell>
          <cell r="I5340">
            <v>1264.1400000000001</v>
          </cell>
          <cell r="K5340" t="str">
            <v>620</v>
          </cell>
        </row>
        <row r="5341">
          <cell r="A5341" t="str">
            <v>január</v>
          </cell>
          <cell r="I5341">
            <v>101.43</v>
          </cell>
          <cell r="K5341" t="str">
            <v>630</v>
          </cell>
        </row>
        <row r="5342">
          <cell r="A5342" t="str">
            <v>január</v>
          </cell>
          <cell r="I5342">
            <v>1820</v>
          </cell>
          <cell r="K5342" t="str">
            <v>630</v>
          </cell>
        </row>
        <row r="5343">
          <cell r="A5343" t="str">
            <v>január</v>
          </cell>
          <cell r="I5343">
            <v>2781.92</v>
          </cell>
          <cell r="K5343" t="str">
            <v>630</v>
          </cell>
        </row>
        <row r="5344">
          <cell r="A5344" t="str">
            <v>január</v>
          </cell>
          <cell r="I5344">
            <v>0</v>
          </cell>
          <cell r="K5344" t="str">
            <v>630</v>
          </cell>
        </row>
        <row r="5345">
          <cell r="A5345" t="str">
            <v>január</v>
          </cell>
          <cell r="I5345">
            <v>16.399999999999999</v>
          </cell>
          <cell r="K5345" t="str">
            <v>630</v>
          </cell>
        </row>
        <row r="5346">
          <cell r="A5346" t="str">
            <v>január</v>
          </cell>
          <cell r="I5346">
            <v>0</v>
          </cell>
          <cell r="K5346" t="str">
            <v>630</v>
          </cell>
        </row>
        <row r="5347">
          <cell r="A5347" t="str">
            <v>január</v>
          </cell>
          <cell r="I5347">
            <v>263.72000000000003</v>
          </cell>
          <cell r="K5347" t="str">
            <v>630</v>
          </cell>
        </row>
        <row r="5348">
          <cell r="A5348" t="str">
            <v>január</v>
          </cell>
          <cell r="I5348">
            <v>1126.9000000000001</v>
          </cell>
          <cell r="K5348" t="str">
            <v>630</v>
          </cell>
        </row>
        <row r="5349">
          <cell r="A5349" t="str">
            <v>január</v>
          </cell>
          <cell r="I5349">
            <v>204.63</v>
          </cell>
          <cell r="K5349" t="str">
            <v>630</v>
          </cell>
        </row>
        <row r="5350">
          <cell r="A5350" t="str">
            <v>január</v>
          </cell>
          <cell r="I5350">
            <v>38.450000000000003</v>
          </cell>
          <cell r="K5350" t="str">
            <v>630</v>
          </cell>
        </row>
        <row r="5351">
          <cell r="A5351" t="str">
            <v>január</v>
          </cell>
          <cell r="I5351">
            <v>653.85</v>
          </cell>
          <cell r="K5351" t="str">
            <v>630</v>
          </cell>
        </row>
        <row r="5352">
          <cell r="A5352" t="str">
            <v>január</v>
          </cell>
          <cell r="I5352">
            <v>851</v>
          </cell>
          <cell r="K5352" t="str">
            <v>630</v>
          </cell>
        </row>
        <row r="5353">
          <cell r="A5353" t="str">
            <v>január</v>
          </cell>
          <cell r="I5353">
            <v>74.72</v>
          </cell>
          <cell r="K5353" t="str">
            <v>630</v>
          </cell>
        </row>
        <row r="5354">
          <cell r="A5354" t="str">
            <v>január</v>
          </cell>
          <cell r="I5354">
            <v>121.22</v>
          </cell>
          <cell r="K5354" t="str">
            <v>630</v>
          </cell>
        </row>
        <row r="5355">
          <cell r="A5355" t="str">
            <v>január</v>
          </cell>
          <cell r="I5355">
            <v>0.05</v>
          </cell>
          <cell r="K5355" t="str">
            <v>630</v>
          </cell>
        </row>
        <row r="5356">
          <cell r="A5356" t="str">
            <v>január</v>
          </cell>
          <cell r="I5356">
            <v>182.29</v>
          </cell>
          <cell r="K5356" t="str">
            <v>630</v>
          </cell>
        </row>
        <row r="5357">
          <cell r="A5357" t="str">
            <v>január</v>
          </cell>
          <cell r="I5357">
            <v>645</v>
          </cell>
          <cell r="K5357" t="str">
            <v>630</v>
          </cell>
        </row>
        <row r="5358">
          <cell r="A5358" t="str">
            <v>január</v>
          </cell>
          <cell r="I5358">
            <v>6666.9</v>
          </cell>
          <cell r="K5358" t="str">
            <v>630</v>
          </cell>
        </row>
        <row r="5359">
          <cell r="A5359" t="str">
            <v>január</v>
          </cell>
          <cell r="I5359">
            <v>90</v>
          </cell>
          <cell r="K5359" t="str">
            <v>630</v>
          </cell>
        </row>
        <row r="5360">
          <cell r="A5360" t="str">
            <v>január</v>
          </cell>
          <cell r="I5360">
            <v>0</v>
          </cell>
          <cell r="K5360" t="str">
            <v>630</v>
          </cell>
        </row>
        <row r="5361">
          <cell r="A5361" t="str">
            <v>január</v>
          </cell>
          <cell r="I5361">
            <v>0</v>
          </cell>
          <cell r="K5361" t="str">
            <v>630</v>
          </cell>
        </row>
        <row r="5362">
          <cell r="A5362" t="str">
            <v>január</v>
          </cell>
          <cell r="I5362">
            <v>277.89</v>
          </cell>
          <cell r="K5362" t="str">
            <v>630</v>
          </cell>
        </row>
        <row r="5363">
          <cell r="A5363" t="str">
            <v>január</v>
          </cell>
          <cell r="I5363">
            <v>17864.189999999999</v>
          </cell>
          <cell r="K5363" t="str">
            <v>610</v>
          </cell>
        </row>
        <row r="5364">
          <cell r="A5364" t="str">
            <v>január</v>
          </cell>
          <cell r="I5364">
            <v>3262.48</v>
          </cell>
          <cell r="K5364" t="str">
            <v>610</v>
          </cell>
        </row>
        <row r="5365">
          <cell r="A5365" t="str">
            <v>január</v>
          </cell>
          <cell r="I5365">
            <v>6500</v>
          </cell>
          <cell r="K5365" t="str">
            <v>610</v>
          </cell>
        </row>
        <row r="5366">
          <cell r="A5366" t="str">
            <v>január</v>
          </cell>
          <cell r="I5366">
            <v>2216.98</v>
          </cell>
          <cell r="K5366" t="str">
            <v>620</v>
          </cell>
        </row>
        <row r="5367">
          <cell r="A5367" t="str">
            <v>január</v>
          </cell>
          <cell r="I5367">
            <v>791.93</v>
          </cell>
          <cell r="K5367" t="str">
            <v>620</v>
          </cell>
        </row>
        <row r="5368">
          <cell r="A5368" t="str">
            <v>január</v>
          </cell>
          <cell r="I5368">
            <v>392.89</v>
          </cell>
          <cell r="K5368" t="str">
            <v>620</v>
          </cell>
        </row>
        <row r="5369">
          <cell r="A5369" t="str">
            <v>január</v>
          </cell>
          <cell r="I5369">
            <v>4332.92</v>
          </cell>
          <cell r="K5369" t="str">
            <v>620</v>
          </cell>
        </row>
        <row r="5370">
          <cell r="A5370" t="str">
            <v>január</v>
          </cell>
          <cell r="I5370">
            <v>252.54</v>
          </cell>
          <cell r="K5370" t="str">
            <v>620</v>
          </cell>
        </row>
        <row r="5371">
          <cell r="A5371" t="str">
            <v>január</v>
          </cell>
          <cell r="I5371">
            <v>859.63</v>
          </cell>
          <cell r="K5371" t="str">
            <v>620</v>
          </cell>
        </row>
        <row r="5372">
          <cell r="A5372" t="str">
            <v>január</v>
          </cell>
          <cell r="I5372">
            <v>257.68</v>
          </cell>
          <cell r="K5372" t="str">
            <v>620</v>
          </cell>
        </row>
        <row r="5373">
          <cell r="A5373" t="str">
            <v>január</v>
          </cell>
          <cell r="I5373">
            <v>77.760000000000005</v>
          </cell>
          <cell r="K5373" t="str">
            <v>620</v>
          </cell>
        </row>
        <row r="5374">
          <cell r="A5374" t="str">
            <v>január</v>
          </cell>
          <cell r="I5374">
            <v>1470</v>
          </cell>
          <cell r="K5374" t="str">
            <v>620</v>
          </cell>
        </row>
        <row r="5375">
          <cell r="A5375" t="str">
            <v>január</v>
          </cell>
          <cell r="I5375">
            <v>1755.68</v>
          </cell>
          <cell r="K5375" t="str">
            <v>630</v>
          </cell>
        </row>
        <row r="5376">
          <cell r="A5376" t="str">
            <v>január</v>
          </cell>
          <cell r="I5376">
            <v>512.91999999999996</v>
          </cell>
          <cell r="K5376" t="str">
            <v>630</v>
          </cell>
        </row>
        <row r="5377">
          <cell r="A5377" t="str">
            <v>január</v>
          </cell>
          <cell r="I5377">
            <v>88.4</v>
          </cell>
          <cell r="K5377" t="str">
            <v>630</v>
          </cell>
        </row>
        <row r="5378">
          <cell r="A5378" t="str">
            <v>január</v>
          </cell>
          <cell r="I5378">
            <v>1526.4</v>
          </cell>
          <cell r="K5378" t="str">
            <v>630</v>
          </cell>
        </row>
        <row r="5379">
          <cell r="A5379" t="str">
            <v>január</v>
          </cell>
          <cell r="I5379">
            <v>0</v>
          </cell>
          <cell r="K5379" t="str">
            <v>630</v>
          </cell>
        </row>
        <row r="5380">
          <cell r="A5380" t="str">
            <v>január</v>
          </cell>
          <cell r="I5380">
            <v>517.94000000000005</v>
          </cell>
          <cell r="K5380" t="str">
            <v>630</v>
          </cell>
        </row>
        <row r="5381">
          <cell r="A5381" t="str">
            <v>január</v>
          </cell>
          <cell r="I5381">
            <v>0.9</v>
          </cell>
          <cell r="K5381" t="str">
            <v>630</v>
          </cell>
        </row>
        <row r="5382">
          <cell r="A5382" t="str">
            <v>január</v>
          </cell>
          <cell r="I5382">
            <v>13.88</v>
          </cell>
          <cell r="K5382" t="str">
            <v>630</v>
          </cell>
        </row>
        <row r="5383">
          <cell r="A5383" t="str">
            <v>január</v>
          </cell>
          <cell r="I5383">
            <v>124.69</v>
          </cell>
          <cell r="K5383" t="str">
            <v>630</v>
          </cell>
        </row>
        <row r="5384">
          <cell r="A5384" t="str">
            <v>január</v>
          </cell>
          <cell r="I5384">
            <v>3429.3</v>
          </cell>
          <cell r="K5384" t="str">
            <v>630</v>
          </cell>
        </row>
        <row r="5385">
          <cell r="A5385" t="str">
            <v>január</v>
          </cell>
          <cell r="I5385">
            <v>0.25</v>
          </cell>
          <cell r="K5385" t="str">
            <v>630</v>
          </cell>
        </row>
        <row r="5386">
          <cell r="A5386" t="str">
            <v>január</v>
          </cell>
          <cell r="I5386">
            <v>5480</v>
          </cell>
          <cell r="K5386" t="str">
            <v>630</v>
          </cell>
        </row>
        <row r="5387">
          <cell r="A5387" t="str">
            <v>január</v>
          </cell>
          <cell r="I5387">
            <v>15310.6</v>
          </cell>
          <cell r="K5387" t="str">
            <v>630</v>
          </cell>
        </row>
        <row r="5388">
          <cell r="A5388" t="str">
            <v>január</v>
          </cell>
          <cell r="I5388">
            <v>100</v>
          </cell>
          <cell r="K5388" t="str">
            <v>630</v>
          </cell>
        </row>
        <row r="5389">
          <cell r="A5389" t="str">
            <v>január</v>
          </cell>
          <cell r="I5389">
            <v>35</v>
          </cell>
          <cell r="K5389" t="str">
            <v>620</v>
          </cell>
        </row>
        <row r="5390">
          <cell r="A5390" t="str">
            <v>január</v>
          </cell>
          <cell r="I5390">
            <v>35</v>
          </cell>
          <cell r="K5390" t="str">
            <v>620</v>
          </cell>
        </row>
        <row r="5391">
          <cell r="A5391" t="str">
            <v>január</v>
          </cell>
          <cell r="I5391">
            <v>98</v>
          </cell>
          <cell r="K5391" t="str">
            <v>620</v>
          </cell>
        </row>
        <row r="5392">
          <cell r="A5392" t="str">
            <v>január</v>
          </cell>
          <cell r="I5392">
            <v>5.6</v>
          </cell>
          <cell r="K5392" t="str">
            <v>620</v>
          </cell>
        </row>
        <row r="5393">
          <cell r="A5393" t="str">
            <v>január</v>
          </cell>
          <cell r="I5393">
            <v>21</v>
          </cell>
          <cell r="K5393" t="str">
            <v>620</v>
          </cell>
        </row>
        <row r="5394">
          <cell r="A5394" t="str">
            <v>január</v>
          </cell>
          <cell r="I5394">
            <v>1.74</v>
          </cell>
          <cell r="K5394" t="str">
            <v>620</v>
          </cell>
        </row>
        <row r="5395">
          <cell r="A5395" t="str">
            <v>január</v>
          </cell>
          <cell r="I5395">
            <v>33.24</v>
          </cell>
          <cell r="K5395" t="str">
            <v>620</v>
          </cell>
        </row>
        <row r="5396">
          <cell r="A5396" t="str">
            <v>január</v>
          </cell>
          <cell r="I5396">
            <v>0</v>
          </cell>
          <cell r="K5396" t="str">
            <v>630</v>
          </cell>
        </row>
        <row r="5397">
          <cell r="A5397" t="str">
            <v>január</v>
          </cell>
          <cell r="I5397">
            <v>0</v>
          </cell>
          <cell r="K5397" t="str">
            <v>630</v>
          </cell>
        </row>
        <row r="5398">
          <cell r="A5398" t="str">
            <v>január</v>
          </cell>
          <cell r="I5398">
            <v>0.05</v>
          </cell>
          <cell r="K5398" t="str">
            <v>630</v>
          </cell>
        </row>
        <row r="5399">
          <cell r="A5399" t="str">
            <v>január</v>
          </cell>
          <cell r="I5399">
            <v>700</v>
          </cell>
          <cell r="K5399" t="str">
            <v>630</v>
          </cell>
        </row>
        <row r="5400">
          <cell r="A5400" t="str">
            <v>január</v>
          </cell>
          <cell r="I5400">
            <v>291.66000000000003</v>
          </cell>
          <cell r="K5400" t="str">
            <v>610</v>
          </cell>
        </row>
        <row r="5401">
          <cell r="A5401" t="str">
            <v>január</v>
          </cell>
          <cell r="I5401">
            <v>8.34</v>
          </cell>
          <cell r="K5401" t="str">
            <v>610</v>
          </cell>
        </row>
        <row r="5402">
          <cell r="A5402" t="str">
            <v>január</v>
          </cell>
          <cell r="I5402">
            <v>891</v>
          </cell>
          <cell r="K5402" t="str">
            <v>610</v>
          </cell>
        </row>
        <row r="5403">
          <cell r="A5403" t="str">
            <v>január</v>
          </cell>
          <cell r="I5403">
            <v>14.99</v>
          </cell>
          <cell r="K5403" t="str">
            <v>620</v>
          </cell>
        </row>
        <row r="5404">
          <cell r="A5404" t="str">
            <v>január</v>
          </cell>
          <cell r="I5404">
            <v>104.09</v>
          </cell>
          <cell r="K5404" t="str">
            <v>620</v>
          </cell>
        </row>
        <row r="5405">
          <cell r="A5405" t="str">
            <v>január</v>
          </cell>
          <cell r="I5405">
            <v>16.670000000000002</v>
          </cell>
          <cell r="K5405" t="str">
            <v>620</v>
          </cell>
        </row>
        <row r="5406">
          <cell r="A5406" t="str">
            <v>január</v>
          </cell>
          <cell r="I5406">
            <v>166.74</v>
          </cell>
          <cell r="K5406" t="str">
            <v>620</v>
          </cell>
        </row>
        <row r="5407">
          <cell r="A5407" t="str">
            <v>január</v>
          </cell>
          <cell r="I5407">
            <v>9.51</v>
          </cell>
          <cell r="K5407" t="str">
            <v>620</v>
          </cell>
        </row>
        <row r="5408">
          <cell r="A5408" t="str">
            <v>január</v>
          </cell>
          <cell r="I5408">
            <v>35.729999999999997</v>
          </cell>
          <cell r="K5408" t="str">
            <v>620</v>
          </cell>
        </row>
        <row r="5409">
          <cell r="A5409" t="str">
            <v>január</v>
          </cell>
          <cell r="I5409">
            <v>11.89</v>
          </cell>
          <cell r="K5409" t="str">
            <v>620</v>
          </cell>
        </row>
        <row r="5410">
          <cell r="A5410" t="str">
            <v>január</v>
          </cell>
          <cell r="I5410">
            <v>2.97</v>
          </cell>
          <cell r="K5410" t="str">
            <v>620</v>
          </cell>
        </row>
        <row r="5411">
          <cell r="A5411" t="str">
            <v>január</v>
          </cell>
          <cell r="I5411">
            <v>56.56</v>
          </cell>
          <cell r="K5411" t="str">
            <v>620</v>
          </cell>
        </row>
        <row r="5412">
          <cell r="A5412" t="str">
            <v>január</v>
          </cell>
          <cell r="I5412">
            <v>1565.52</v>
          </cell>
          <cell r="K5412" t="str">
            <v>630</v>
          </cell>
        </row>
        <row r="5413">
          <cell r="A5413" t="str">
            <v>január</v>
          </cell>
          <cell r="I5413">
            <v>181.85</v>
          </cell>
          <cell r="K5413" t="str">
            <v>630</v>
          </cell>
        </row>
        <row r="5414">
          <cell r="A5414" t="str">
            <v>január</v>
          </cell>
          <cell r="I5414">
            <v>4496.63</v>
          </cell>
          <cell r="K5414" t="str">
            <v>630</v>
          </cell>
        </row>
        <row r="5415">
          <cell r="A5415" t="str">
            <v>január</v>
          </cell>
          <cell r="I5415">
            <v>1274.4000000000001</v>
          </cell>
          <cell r="K5415" t="str">
            <v>630</v>
          </cell>
        </row>
        <row r="5416">
          <cell r="A5416" t="str">
            <v>január</v>
          </cell>
          <cell r="I5416">
            <v>1638.42</v>
          </cell>
          <cell r="K5416" t="str">
            <v>630</v>
          </cell>
        </row>
        <row r="5417">
          <cell r="A5417" t="str">
            <v>január</v>
          </cell>
          <cell r="I5417">
            <v>574</v>
          </cell>
          <cell r="K5417" t="str">
            <v>630</v>
          </cell>
        </row>
        <row r="5418">
          <cell r="A5418" t="str">
            <v>január</v>
          </cell>
          <cell r="I5418">
            <v>1229.94</v>
          </cell>
          <cell r="K5418" t="str">
            <v>630</v>
          </cell>
        </row>
        <row r="5419">
          <cell r="A5419" t="str">
            <v>január</v>
          </cell>
          <cell r="I5419">
            <v>90</v>
          </cell>
          <cell r="K5419" t="str">
            <v>630</v>
          </cell>
        </row>
        <row r="5420">
          <cell r="A5420" t="str">
            <v>január</v>
          </cell>
          <cell r="I5420">
            <v>87</v>
          </cell>
          <cell r="K5420" t="str">
            <v>630</v>
          </cell>
        </row>
        <row r="5421">
          <cell r="A5421" t="str">
            <v>január</v>
          </cell>
          <cell r="I5421">
            <v>11.14</v>
          </cell>
          <cell r="K5421" t="str">
            <v>630</v>
          </cell>
        </row>
        <row r="5422">
          <cell r="A5422" t="str">
            <v>január</v>
          </cell>
          <cell r="I5422">
            <v>0</v>
          </cell>
          <cell r="K5422" t="str">
            <v>630</v>
          </cell>
        </row>
        <row r="5423">
          <cell r="A5423" t="str">
            <v>január</v>
          </cell>
          <cell r="I5423">
            <v>810.33</v>
          </cell>
          <cell r="K5423" t="str">
            <v>630</v>
          </cell>
        </row>
        <row r="5424">
          <cell r="A5424" t="str">
            <v>január</v>
          </cell>
          <cell r="I5424">
            <v>4383.59</v>
          </cell>
          <cell r="K5424" t="str">
            <v>610</v>
          </cell>
        </row>
        <row r="5425">
          <cell r="A5425" t="str">
            <v>január</v>
          </cell>
          <cell r="I5425">
            <v>1262.3599999999999</v>
          </cell>
          <cell r="K5425" t="str">
            <v>610</v>
          </cell>
        </row>
        <row r="5426">
          <cell r="A5426" t="str">
            <v>január</v>
          </cell>
          <cell r="I5426">
            <v>396.17</v>
          </cell>
          <cell r="K5426" t="str">
            <v>610</v>
          </cell>
        </row>
        <row r="5427">
          <cell r="A5427" t="str">
            <v>január</v>
          </cell>
          <cell r="I5427">
            <v>1175</v>
          </cell>
          <cell r="K5427" t="str">
            <v>620</v>
          </cell>
        </row>
        <row r="5428">
          <cell r="A5428" t="str">
            <v>január</v>
          </cell>
          <cell r="I5428">
            <v>1269.99</v>
          </cell>
          <cell r="K5428" t="str">
            <v>620</v>
          </cell>
        </row>
        <row r="5429">
          <cell r="A5429" t="str">
            <v>január</v>
          </cell>
          <cell r="I5429">
            <v>119.16</v>
          </cell>
          <cell r="K5429" t="str">
            <v>620</v>
          </cell>
        </row>
        <row r="5430">
          <cell r="A5430" t="str">
            <v>január</v>
          </cell>
          <cell r="I5430">
            <v>2530.16</v>
          </cell>
          <cell r="K5430" t="str">
            <v>620</v>
          </cell>
        </row>
        <row r="5431">
          <cell r="A5431" t="str">
            <v>január</v>
          </cell>
          <cell r="I5431">
            <v>167.98</v>
          </cell>
          <cell r="K5431" t="str">
            <v>620</v>
          </cell>
        </row>
        <row r="5432">
          <cell r="A5432" t="str">
            <v>január</v>
          </cell>
          <cell r="I5432">
            <v>534.16999999999996</v>
          </cell>
          <cell r="K5432" t="str">
            <v>620</v>
          </cell>
        </row>
        <row r="5433">
          <cell r="A5433" t="str">
            <v>január</v>
          </cell>
          <cell r="I5433">
            <v>64.94</v>
          </cell>
          <cell r="K5433" t="str">
            <v>620</v>
          </cell>
        </row>
        <row r="5434">
          <cell r="A5434" t="str">
            <v>január</v>
          </cell>
          <cell r="I5434">
            <v>49.34</v>
          </cell>
          <cell r="K5434" t="str">
            <v>620</v>
          </cell>
        </row>
        <row r="5435">
          <cell r="A5435" t="str">
            <v>január</v>
          </cell>
          <cell r="I5435">
            <v>941.43</v>
          </cell>
          <cell r="K5435" t="str">
            <v>620</v>
          </cell>
        </row>
        <row r="5436">
          <cell r="A5436" t="str">
            <v>január</v>
          </cell>
          <cell r="I5436">
            <v>35.07</v>
          </cell>
          <cell r="K5436" t="str">
            <v>630</v>
          </cell>
        </row>
        <row r="5437">
          <cell r="A5437" t="str">
            <v>január</v>
          </cell>
          <cell r="I5437">
            <v>2531.79</v>
          </cell>
          <cell r="K5437" t="str">
            <v>630</v>
          </cell>
        </row>
        <row r="5438">
          <cell r="A5438" t="str">
            <v>január</v>
          </cell>
          <cell r="I5438">
            <v>16688.68</v>
          </cell>
          <cell r="K5438" t="str">
            <v>630</v>
          </cell>
        </row>
        <row r="5439">
          <cell r="A5439" t="str">
            <v>január</v>
          </cell>
          <cell r="I5439">
            <v>831.96</v>
          </cell>
          <cell r="K5439" t="str">
            <v>630</v>
          </cell>
        </row>
        <row r="5440">
          <cell r="A5440" t="str">
            <v>január</v>
          </cell>
          <cell r="I5440">
            <v>346.07</v>
          </cell>
          <cell r="K5440" t="str">
            <v>630</v>
          </cell>
        </row>
        <row r="5441">
          <cell r="A5441" t="str">
            <v>január</v>
          </cell>
          <cell r="I5441">
            <v>30</v>
          </cell>
          <cell r="K5441" t="str">
            <v>630</v>
          </cell>
        </row>
        <row r="5442">
          <cell r="A5442" t="str">
            <v>január</v>
          </cell>
          <cell r="I5442">
            <v>170.78</v>
          </cell>
          <cell r="K5442" t="str">
            <v>630</v>
          </cell>
        </row>
        <row r="5443">
          <cell r="A5443" t="str">
            <v>január</v>
          </cell>
          <cell r="I5443">
            <v>7221.83</v>
          </cell>
          <cell r="K5443" t="str">
            <v>630</v>
          </cell>
        </row>
        <row r="5444">
          <cell r="A5444" t="str">
            <v>január</v>
          </cell>
          <cell r="I5444">
            <v>1500.92</v>
          </cell>
          <cell r="K5444" t="str">
            <v>630</v>
          </cell>
        </row>
        <row r="5445">
          <cell r="A5445" t="str">
            <v>január</v>
          </cell>
          <cell r="I5445">
            <v>412.54</v>
          </cell>
          <cell r="K5445" t="str">
            <v>630</v>
          </cell>
        </row>
        <row r="5446">
          <cell r="A5446" t="str">
            <v>január</v>
          </cell>
          <cell r="I5446">
            <v>2411.5500000000002</v>
          </cell>
          <cell r="K5446" t="str">
            <v>630</v>
          </cell>
        </row>
        <row r="5447">
          <cell r="A5447" t="str">
            <v>január</v>
          </cell>
          <cell r="I5447">
            <v>54.9</v>
          </cell>
          <cell r="K5447" t="str">
            <v>630</v>
          </cell>
        </row>
        <row r="5448">
          <cell r="A5448" t="str">
            <v>január</v>
          </cell>
          <cell r="I5448">
            <v>189.96</v>
          </cell>
          <cell r="K5448" t="str">
            <v>630</v>
          </cell>
        </row>
        <row r="5449">
          <cell r="A5449" t="str">
            <v>január</v>
          </cell>
          <cell r="I5449">
            <v>110.5</v>
          </cell>
          <cell r="K5449" t="str">
            <v>630</v>
          </cell>
        </row>
        <row r="5450">
          <cell r="A5450" t="str">
            <v>január</v>
          </cell>
          <cell r="I5450">
            <v>192</v>
          </cell>
          <cell r="K5450" t="str">
            <v>630</v>
          </cell>
        </row>
        <row r="5451">
          <cell r="A5451" t="str">
            <v>január</v>
          </cell>
          <cell r="I5451">
            <v>359.2</v>
          </cell>
          <cell r="K5451" t="str">
            <v>630</v>
          </cell>
        </row>
        <row r="5452">
          <cell r="A5452" t="str">
            <v>január</v>
          </cell>
          <cell r="I5452">
            <v>2040.43</v>
          </cell>
          <cell r="K5452" t="str">
            <v>630</v>
          </cell>
        </row>
        <row r="5453">
          <cell r="A5453" t="str">
            <v>január</v>
          </cell>
          <cell r="I5453">
            <v>648</v>
          </cell>
          <cell r="K5453" t="str">
            <v>630</v>
          </cell>
        </row>
        <row r="5454">
          <cell r="A5454" t="str">
            <v>január</v>
          </cell>
          <cell r="I5454">
            <v>1236.21</v>
          </cell>
          <cell r="K5454" t="str">
            <v>630</v>
          </cell>
        </row>
        <row r="5455">
          <cell r="A5455" t="str">
            <v>január</v>
          </cell>
          <cell r="I5455">
            <v>2792.84</v>
          </cell>
          <cell r="K5455" t="str">
            <v>630</v>
          </cell>
        </row>
        <row r="5456">
          <cell r="A5456" t="str">
            <v>január</v>
          </cell>
          <cell r="I5456">
            <v>571.41999999999996</v>
          </cell>
          <cell r="K5456" t="str">
            <v>630</v>
          </cell>
        </row>
        <row r="5457">
          <cell r="A5457" t="str">
            <v>január</v>
          </cell>
          <cell r="I5457">
            <v>129.5</v>
          </cell>
          <cell r="K5457" t="str">
            <v>630</v>
          </cell>
        </row>
        <row r="5458">
          <cell r="A5458" t="str">
            <v>január</v>
          </cell>
          <cell r="I5458">
            <v>41.4</v>
          </cell>
          <cell r="K5458" t="str">
            <v>630</v>
          </cell>
        </row>
        <row r="5459">
          <cell r="A5459" t="str">
            <v>január</v>
          </cell>
          <cell r="I5459">
            <v>6941.08</v>
          </cell>
          <cell r="K5459" t="str">
            <v>630</v>
          </cell>
        </row>
        <row r="5460">
          <cell r="A5460" t="str">
            <v>január</v>
          </cell>
          <cell r="I5460">
            <v>20.9</v>
          </cell>
          <cell r="K5460" t="str">
            <v>630</v>
          </cell>
        </row>
        <row r="5461">
          <cell r="A5461" t="str">
            <v>január</v>
          </cell>
          <cell r="I5461">
            <v>37.49</v>
          </cell>
          <cell r="K5461" t="str">
            <v>630</v>
          </cell>
        </row>
        <row r="5462">
          <cell r="A5462" t="str">
            <v>január</v>
          </cell>
          <cell r="I5462">
            <v>30</v>
          </cell>
          <cell r="K5462" t="str">
            <v>630</v>
          </cell>
        </row>
        <row r="5463">
          <cell r="A5463" t="str">
            <v>január</v>
          </cell>
          <cell r="I5463">
            <v>7810</v>
          </cell>
          <cell r="K5463" t="str">
            <v>630</v>
          </cell>
        </row>
        <row r="5464">
          <cell r="A5464" t="str">
            <v>január</v>
          </cell>
          <cell r="I5464">
            <v>0</v>
          </cell>
          <cell r="K5464" t="str">
            <v>630</v>
          </cell>
        </row>
        <row r="5465">
          <cell r="A5465" t="str">
            <v>január</v>
          </cell>
          <cell r="I5465">
            <v>82.95</v>
          </cell>
          <cell r="K5465" t="str">
            <v>630</v>
          </cell>
        </row>
        <row r="5466">
          <cell r="A5466" t="str">
            <v>január</v>
          </cell>
          <cell r="I5466">
            <v>0</v>
          </cell>
          <cell r="K5466" t="str">
            <v>630</v>
          </cell>
        </row>
        <row r="5467">
          <cell r="A5467" t="str">
            <v>január</v>
          </cell>
          <cell r="I5467">
            <v>996.92</v>
          </cell>
          <cell r="K5467" t="str">
            <v>640</v>
          </cell>
        </row>
        <row r="5468">
          <cell r="A5468" t="str">
            <v>január</v>
          </cell>
          <cell r="I5468">
            <v>1981</v>
          </cell>
          <cell r="K5468" t="str">
            <v>640</v>
          </cell>
        </row>
        <row r="5469">
          <cell r="A5469" t="str">
            <v>január</v>
          </cell>
          <cell r="I5469">
            <v>123.36</v>
          </cell>
          <cell r="K5469" t="str">
            <v>640</v>
          </cell>
        </row>
        <row r="5470">
          <cell r="A5470" t="str">
            <v>január</v>
          </cell>
          <cell r="I5470">
            <v>3350</v>
          </cell>
          <cell r="K5470" t="str">
            <v>640</v>
          </cell>
        </row>
        <row r="5471">
          <cell r="A5471" t="str">
            <v>január</v>
          </cell>
          <cell r="I5471">
            <v>17774</v>
          </cell>
          <cell r="K5471" t="str">
            <v>710</v>
          </cell>
        </row>
        <row r="5472">
          <cell r="A5472" t="str">
            <v>január</v>
          </cell>
          <cell r="I5472">
            <v>3409.2</v>
          </cell>
          <cell r="K5472" t="str">
            <v>710</v>
          </cell>
        </row>
        <row r="5473">
          <cell r="A5473" t="str">
            <v>január</v>
          </cell>
          <cell r="I5473">
            <v>6300</v>
          </cell>
          <cell r="K5473" t="str">
            <v>710</v>
          </cell>
        </row>
        <row r="5474">
          <cell r="A5474" t="str">
            <v>január</v>
          </cell>
          <cell r="I5474">
            <v>0.02</v>
          </cell>
          <cell r="K5474" t="str">
            <v>710</v>
          </cell>
        </row>
        <row r="5475">
          <cell r="A5475" t="str">
            <v>január</v>
          </cell>
          <cell r="I5475">
            <v>2092154.17</v>
          </cell>
          <cell r="K5475" t="str">
            <v>610</v>
          </cell>
        </row>
        <row r="5476">
          <cell r="A5476" t="str">
            <v>január</v>
          </cell>
          <cell r="I5476">
            <v>363996.66</v>
          </cell>
          <cell r="K5476" t="str">
            <v>610</v>
          </cell>
        </row>
        <row r="5477">
          <cell r="A5477" t="str">
            <v>január</v>
          </cell>
          <cell r="I5477">
            <v>44036.18</v>
          </cell>
          <cell r="K5477" t="str">
            <v>610</v>
          </cell>
        </row>
        <row r="5478">
          <cell r="A5478" t="str">
            <v>január</v>
          </cell>
          <cell r="I5478">
            <v>979.7</v>
          </cell>
          <cell r="K5478" t="str">
            <v>610</v>
          </cell>
        </row>
        <row r="5479">
          <cell r="A5479" t="str">
            <v>január</v>
          </cell>
          <cell r="I5479">
            <v>218626.76</v>
          </cell>
          <cell r="K5479" t="str">
            <v>610</v>
          </cell>
        </row>
        <row r="5480">
          <cell r="A5480" t="str">
            <v>január</v>
          </cell>
          <cell r="I5480">
            <v>204937.48</v>
          </cell>
          <cell r="K5480" t="str">
            <v>620</v>
          </cell>
        </row>
        <row r="5481">
          <cell r="A5481" t="str">
            <v>január</v>
          </cell>
          <cell r="I5481">
            <v>82112.039999999994</v>
          </cell>
          <cell r="K5481" t="str">
            <v>620</v>
          </cell>
        </row>
        <row r="5482">
          <cell r="A5482" t="str">
            <v>január</v>
          </cell>
          <cell r="I5482">
            <v>40982.699999999997</v>
          </cell>
          <cell r="K5482" t="str">
            <v>620</v>
          </cell>
        </row>
        <row r="5483">
          <cell r="A5483" t="str">
            <v>január</v>
          </cell>
          <cell r="I5483">
            <v>407415.72</v>
          </cell>
          <cell r="K5483" t="str">
            <v>620</v>
          </cell>
        </row>
        <row r="5484">
          <cell r="A5484" t="str">
            <v>január</v>
          </cell>
          <cell r="I5484">
            <v>23364.21</v>
          </cell>
          <cell r="K5484" t="str">
            <v>620</v>
          </cell>
        </row>
        <row r="5485">
          <cell r="A5485" t="str">
            <v>január</v>
          </cell>
          <cell r="I5485">
            <v>68650.81</v>
          </cell>
          <cell r="K5485" t="str">
            <v>620</v>
          </cell>
        </row>
        <row r="5486">
          <cell r="A5486" t="str">
            <v>január</v>
          </cell>
          <cell r="I5486">
            <v>22167.62</v>
          </cell>
          <cell r="K5486" t="str">
            <v>620</v>
          </cell>
        </row>
        <row r="5487">
          <cell r="A5487" t="str">
            <v>január</v>
          </cell>
          <cell r="I5487">
            <v>7268.52</v>
          </cell>
          <cell r="K5487" t="str">
            <v>620</v>
          </cell>
        </row>
        <row r="5488">
          <cell r="A5488" t="str">
            <v>január</v>
          </cell>
          <cell r="I5488">
            <v>138219.95000000001</v>
          </cell>
          <cell r="K5488" t="str">
            <v>620</v>
          </cell>
        </row>
        <row r="5489">
          <cell r="A5489" t="str">
            <v>január</v>
          </cell>
          <cell r="I5489">
            <v>23055.33</v>
          </cell>
          <cell r="K5489" t="str">
            <v>620</v>
          </cell>
        </row>
        <row r="5490">
          <cell r="A5490" t="str">
            <v>január</v>
          </cell>
          <cell r="I5490">
            <v>1627.53</v>
          </cell>
          <cell r="K5490" t="str">
            <v>630</v>
          </cell>
        </row>
        <row r="5491">
          <cell r="A5491" t="str">
            <v>január</v>
          </cell>
          <cell r="I5491">
            <v>12312.85</v>
          </cell>
          <cell r="K5491" t="str">
            <v>630</v>
          </cell>
        </row>
        <row r="5492">
          <cell r="A5492" t="str">
            <v>január</v>
          </cell>
          <cell r="I5492">
            <v>288522.71999999997</v>
          </cell>
          <cell r="K5492" t="str">
            <v>630</v>
          </cell>
        </row>
        <row r="5493">
          <cell r="A5493" t="str">
            <v>január</v>
          </cell>
          <cell r="I5493">
            <v>48137.67</v>
          </cell>
          <cell r="K5493" t="str">
            <v>630</v>
          </cell>
        </row>
        <row r="5494">
          <cell r="A5494" t="str">
            <v>január</v>
          </cell>
          <cell r="I5494">
            <v>6181.34</v>
          </cell>
          <cell r="K5494" t="str">
            <v>630</v>
          </cell>
        </row>
        <row r="5495">
          <cell r="A5495" t="str">
            <v>január</v>
          </cell>
          <cell r="I5495">
            <v>342.5</v>
          </cell>
          <cell r="K5495" t="str">
            <v>630</v>
          </cell>
        </row>
        <row r="5496">
          <cell r="A5496" t="str">
            <v>január</v>
          </cell>
          <cell r="I5496">
            <v>8264.48</v>
          </cell>
          <cell r="K5496" t="str">
            <v>630</v>
          </cell>
        </row>
        <row r="5497">
          <cell r="A5497" t="str">
            <v>január</v>
          </cell>
          <cell r="I5497">
            <v>4809.26</v>
          </cell>
          <cell r="K5497" t="str">
            <v>630</v>
          </cell>
        </row>
        <row r="5498">
          <cell r="A5498" t="str">
            <v>január</v>
          </cell>
          <cell r="I5498">
            <v>3901.9</v>
          </cell>
          <cell r="K5498" t="str">
            <v>630</v>
          </cell>
        </row>
        <row r="5499">
          <cell r="A5499" t="str">
            <v>január</v>
          </cell>
          <cell r="I5499">
            <v>641.15</v>
          </cell>
          <cell r="K5499" t="str">
            <v>630</v>
          </cell>
        </row>
        <row r="5500">
          <cell r="A5500" t="str">
            <v>január</v>
          </cell>
          <cell r="I5500">
            <v>4353.62</v>
          </cell>
          <cell r="K5500" t="str">
            <v>630</v>
          </cell>
        </row>
        <row r="5501">
          <cell r="A5501" t="str">
            <v>január</v>
          </cell>
          <cell r="I5501">
            <v>0</v>
          </cell>
          <cell r="K5501" t="str">
            <v>630</v>
          </cell>
        </row>
        <row r="5502">
          <cell r="A5502" t="str">
            <v>január</v>
          </cell>
          <cell r="I5502">
            <v>20571.41</v>
          </cell>
          <cell r="K5502" t="str">
            <v>630</v>
          </cell>
        </row>
        <row r="5503">
          <cell r="A5503" t="str">
            <v>január</v>
          </cell>
          <cell r="I5503">
            <v>86.54</v>
          </cell>
          <cell r="K5503" t="str">
            <v>630</v>
          </cell>
        </row>
        <row r="5504">
          <cell r="A5504" t="str">
            <v>január</v>
          </cell>
          <cell r="I5504">
            <v>1180.4000000000001</v>
          </cell>
          <cell r="K5504" t="str">
            <v>630</v>
          </cell>
        </row>
        <row r="5505">
          <cell r="A5505" t="str">
            <v>január</v>
          </cell>
          <cell r="I5505">
            <v>0.05</v>
          </cell>
          <cell r="K5505" t="str">
            <v>630</v>
          </cell>
        </row>
        <row r="5506">
          <cell r="A5506" t="str">
            <v>január</v>
          </cell>
          <cell r="I5506">
            <v>3116.16</v>
          </cell>
          <cell r="K5506" t="str">
            <v>630</v>
          </cell>
        </row>
        <row r="5507">
          <cell r="A5507" t="str">
            <v>január</v>
          </cell>
          <cell r="I5507">
            <v>296</v>
          </cell>
          <cell r="K5507" t="str">
            <v>630</v>
          </cell>
        </row>
        <row r="5508">
          <cell r="A5508" t="str">
            <v>január</v>
          </cell>
          <cell r="I5508">
            <v>2949</v>
          </cell>
          <cell r="K5508" t="str">
            <v>630</v>
          </cell>
        </row>
        <row r="5509">
          <cell r="A5509" t="str">
            <v>január</v>
          </cell>
          <cell r="I5509">
            <v>1854.32</v>
          </cell>
          <cell r="K5509" t="str">
            <v>630</v>
          </cell>
        </row>
        <row r="5510">
          <cell r="A5510" t="str">
            <v>január</v>
          </cell>
          <cell r="I5510">
            <v>51.98</v>
          </cell>
          <cell r="K5510" t="str">
            <v>630</v>
          </cell>
        </row>
        <row r="5511">
          <cell r="A5511" t="str">
            <v>január</v>
          </cell>
          <cell r="I5511">
            <v>729.98</v>
          </cell>
          <cell r="K5511" t="str">
            <v>630</v>
          </cell>
        </row>
        <row r="5512">
          <cell r="A5512" t="str">
            <v>január</v>
          </cell>
          <cell r="I5512">
            <v>247.8</v>
          </cell>
          <cell r="K5512" t="str">
            <v>630</v>
          </cell>
        </row>
        <row r="5513">
          <cell r="A5513" t="str">
            <v>január</v>
          </cell>
          <cell r="I5513">
            <v>1682.18</v>
          </cell>
          <cell r="K5513" t="str">
            <v>630</v>
          </cell>
        </row>
        <row r="5514">
          <cell r="A5514" t="str">
            <v>január</v>
          </cell>
          <cell r="I5514">
            <v>5796.63</v>
          </cell>
          <cell r="K5514" t="str">
            <v>630</v>
          </cell>
        </row>
        <row r="5515">
          <cell r="A5515" t="str">
            <v>január</v>
          </cell>
          <cell r="I5515">
            <v>25589.99</v>
          </cell>
          <cell r="K5515" t="str">
            <v>630</v>
          </cell>
        </row>
        <row r="5516">
          <cell r="A5516" t="str">
            <v>január</v>
          </cell>
          <cell r="I5516">
            <v>64345.71</v>
          </cell>
          <cell r="K5516" t="str">
            <v>630</v>
          </cell>
        </row>
        <row r="5517">
          <cell r="A5517" t="str">
            <v>január</v>
          </cell>
          <cell r="I5517">
            <v>489.6</v>
          </cell>
          <cell r="K5517" t="str">
            <v>630</v>
          </cell>
        </row>
        <row r="5518">
          <cell r="A5518" t="str">
            <v>január</v>
          </cell>
          <cell r="I5518">
            <v>287.16000000000003</v>
          </cell>
          <cell r="K5518" t="str">
            <v>630</v>
          </cell>
        </row>
        <row r="5519">
          <cell r="A5519" t="str">
            <v>január</v>
          </cell>
          <cell r="I5519">
            <v>3936.21</v>
          </cell>
          <cell r="K5519" t="str">
            <v>630</v>
          </cell>
        </row>
        <row r="5520">
          <cell r="A5520" t="str">
            <v>január</v>
          </cell>
          <cell r="I5520">
            <v>23259.56</v>
          </cell>
          <cell r="K5520" t="str">
            <v>630</v>
          </cell>
        </row>
        <row r="5521">
          <cell r="A5521" t="str">
            <v>január</v>
          </cell>
          <cell r="I5521">
            <v>37.92</v>
          </cell>
          <cell r="K5521" t="str">
            <v>630</v>
          </cell>
        </row>
        <row r="5522">
          <cell r="A5522" t="str">
            <v>január</v>
          </cell>
          <cell r="I5522">
            <v>24063.759999999998</v>
          </cell>
          <cell r="K5522" t="str">
            <v>630</v>
          </cell>
        </row>
        <row r="5523">
          <cell r="A5523" t="str">
            <v>január</v>
          </cell>
          <cell r="I5523">
            <v>25519.43</v>
          </cell>
          <cell r="K5523" t="str">
            <v>630</v>
          </cell>
        </row>
        <row r="5524">
          <cell r="A5524" t="str">
            <v>január</v>
          </cell>
          <cell r="I5524">
            <v>3611.86</v>
          </cell>
          <cell r="K5524" t="str">
            <v>630</v>
          </cell>
        </row>
        <row r="5525">
          <cell r="A5525" t="str">
            <v>január</v>
          </cell>
          <cell r="I5525">
            <v>484.7</v>
          </cell>
          <cell r="K5525" t="str">
            <v>630</v>
          </cell>
        </row>
        <row r="5526">
          <cell r="A5526" t="str">
            <v>január</v>
          </cell>
          <cell r="I5526">
            <v>139.09</v>
          </cell>
          <cell r="K5526" t="str">
            <v>630</v>
          </cell>
        </row>
        <row r="5527">
          <cell r="A5527" t="str">
            <v>január</v>
          </cell>
          <cell r="I5527">
            <v>4358.12</v>
          </cell>
          <cell r="K5527" t="str">
            <v>630</v>
          </cell>
        </row>
        <row r="5528">
          <cell r="A5528" t="str">
            <v>január</v>
          </cell>
          <cell r="I5528">
            <v>717.11</v>
          </cell>
          <cell r="K5528" t="str">
            <v>630</v>
          </cell>
        </row>
        <row r="5529">
          <cell r="A5529" t="str">
            <v>január</v>
          </cell>
          <cell r="I5529">
            <v>93553.12</v>
          </cell>
          <cell r="K5529" t="str">
            <v>630</v>
          </cell>
        </row>
        <row r="5530">
          <cell r="A5530" t="str">
            <v>január</v>
          </cell>
          <cell r="I5530">
            <v>483.29</v>
          </cell>
          <cell r="K5530" t="str">
            <v>630</v>
          </cell>
        </row>
        <row r="5531">
          <cell r="A5531" t="str">
            <v>január</v>
          </cell>
          <cell r="I5531">
            <v>25221.67</v>
          </cell>
          <cell r="K5531" t="str">
            <v>630</v>
          </cell>
        </row>
        <row r="5532">
          <cell r="A5532" t="str">
            <v>január</v>
          </cell>
          <cell r="I5532">
            <v>2343.4499999999998</v>
          </cell>
          <cell r="K5532" t="str">
            <v>630</v>
          </cell>
        </row>
        <row r="5533">
          <cell r="A5533" t="str">
            <v>január</v>
          </cell>
          <cell r="I5533">
            <v>70.400000000000006</v>
          </cell>
          <cell r="K5533" t="str">
            <v>630</v>
          </cell>
        </row>
        <row r="5534">
          <cell r="A5534" t="str">
            <v>január</v>
          </cell>
          <cell r="I5534">
            <v>1.53</v>
          </cell>
          <cell r="K5534" t="str">
            <v>630</v>
          </cell>
        </row>
        <row r="5535">
          <cell r="A5535" t="str">
            <v>január</v>
          </cell>
          <cell r="I5535">
            <v>3554.38</v>
          </cell>
          <cell r="K5535" t="str">
            <v>630</v>
          </cell>
        </row>
        <row r="5536">
          <cell r="A5536" t="str">
            <v>január</v>
          </cell>
          <cell r="I5536">
            <v>79333.77</v>
          </cell>
          <cell r="K5536" t="str">
            <v>630</v>
          </cell>
        </row>
        <row r="5537">
          <cell r="A5537" t="str">
            <v>január</v>
          </cell>
          <cell r="I5537">
            <v>9133.19</v>
          </cell>
          <cell r="K5537" t="str">
            <v>630</v>
          </cell>
        </row>
        <row r="5538">
          <cell r="A5538" t="str">
            <v>január</v>
          </cell>
          <cell r="I5538">
            <v>1294.5999999999999</v>
          </cell>
          <cell r="K5538" t="str">
            <v>630</v>
          </cell>
        </row>
        <row r="5539">
          <cell r="A5539" t="str">
            <v>január</v>
          </cell>
          <cell r="I5539">
            <v>294.7</v>
          </cell>
          <cell r="K5539" t="str">
            <v>630</v>
          </cell>
        </row>
        <row r="5540">
          <cell r="A5540" t="str">
            <v>január</v>
          </cell>
          <cell r="I5540">
            <v>16429.04</v>
          </cell>
          <cell r="K5540" t="str">
            <v>630</v>
          </cell>
        </row>
        <row r="5541">
          <cell r="A5541" t="str">
            <v>január</v>
          </cell>
          <cell r="I5541">
            <v>0</v>
          </cell>
          <cell r="K5541" t="str">
            <v>630</v>
          </cell>
        </row>
        <row r="5542">
          <cell r="A5542" t="str">
            <v>január</v>
          </cell>
          <cell r="I5542">
            <v>0</v>
          </cell>
          <cell r="K5542" t="str">
            <v>640</v>
          </cell>
        </row>
        <row r="5543">
          <cell r="A5543" t="str">
            <v>január</v>
          </cell>
          <cell r="I5543">
            <v>500</v>
          </cell>
          <cell r="K5543" t="str">
            <v>640</v>
          </cell>
        </row>
        <row r="5544">
          <cell r="A5544" t="str">
            <v>január</v>
          </cell>
          <cell r="I5544">
            <v>19251.080000000002</v>
          </cell>
          <cell r="K5544" t="str">
            <v>640</v>
          </cell>
        </row>
        <row r="5545">
          <cell r="A5545" t="str">
            <v>január</v>
          </cell>
          <cell r="I5545">
            <v>28572.57</v>
          </cell>
          <cell r="K5545" t="str">
            <v>640</v>
          </cell>
        </row>
        <row r="5546">
          <cell r="A5546" t="str">
            <v>január</v>
          </cell>
          <cell r="I5546">
            <v>5748.46</v>
          </cell>
          <cell r="K5546" t="str">
            <v>640</v>
          </cell>
        </row>
        <row r="5547">
          <cell r="A5547" t="str">
            <v>január</v>
          </cell>
          <cell r="I5547">
            <v>266522.40999999997</v>
          </cell>
          <cell r="K5547" t="str">
            <v>640</v>
          </cell>
        </row>
        <row r="5548">
          <cell r="A5548" t="str">
            <v>január</v>
          </cell>
          <cell r="I5548">
            <v>1174.72</v>
          </cell>
          <cell r="K5548" t="str">
            <v>640</v>
          </cell>
        </row>
        <row r="5549">
          <cell r="A5549" t="str">
            <v>január</v>
          </cell>
          <cell r="I5549">
            <v>14806.91</v>
          </cell>
          <cell r="K5549" t="str">
            <v>710</v>
          </cell>
        </row>
        <row r="5550">
          <cell r="A5550" t="str">
            <v>január</v>
          </cell>
          <cell r="I5550">
            <v>8335.11</v>
          </cell>
          <cell r="K5550" t="str">
            <v>710</v>
          </cell>
        </row>
        <row r="5551">
          <cell r="A5551" t="str">
            <v>január</v>
          </cell>
          <cell r="I5551">
            <v>32281.360000000001</v>
          </cell>
          <cell r="K5551" t="str">
            <v>710</v>
          </cell>
        </row>
        <row r="5552">
          <cell r="A5552" t="str">
            <v>január</v>
          </cell>
          <cell r="I5552">
            <v>58.94</v>
          </cell>
          <cell r="K5552" t="str">
            <v>710</v>
          </cell>
        </row>
        <row r="5553">
          <cell r="A5553" t="str">
            <v>január</v>
          </cell>
          <cell r="I5553">
            <v>0</v>
          </cell>
          <cell r="K5553" t="str">
            <v>710</v>
          </cell>
        </row>
        <row r="5554">
          <cell r="A5554" t="str">
            <v>január</v>
          </cell>
          <cell r="I5554">
            <v>0</v>
          </cell>
          <cell r="K5554" t="str">
            <v>640</v>
          </cell>
        </row>
        <row r="5555">
          <cell r="A5555" t="str">
            <v>január</v>
          </cell>
          <cell r="I5555">
            <v>5989.14</v>
          </cell>
          <cell r="K5555" t="str">
            <v>610</v>
          </cell>
        </row>
        <row r="5556">
          <cell r="A5556" t="str">
            <v>január</v>
          </cell>
          <cell r="I5556">
            <v>1199.8399999999999</v>
          </cell>
          <cell r="K5556" t="str">
            <v>610</v>
          </cell>
        </row>
        <row r="5557">
          <cell r="A5557" t="str">
            <v>január</v>
          </cell>
          <cell r="I5557">
            <v>25.77</v>
          </cell>
          <cell r="K5557" t="str">
            <v>610</v>
          </cell>
        </row>
        <row r="5558">
          <cell r="A5558" t="str">
            <v>január</v>
          </cell>
          <cell r="I5558">
            <v>6164.75</v>
          </cell>
          <cell r="K5558" t="str">
            <v>610</v>
          </cell>
        </row>
        <row r="5559">
          <cell r="A5559" t="str">
            <v>január</v>
          </cell>
          <cell r="I5559">
            <v>1067.23</v>
          </cell>
          <cell r="K5559" t="str">
            <v>620</v>
          </cell>
        </row>
        <row r="5560">
          <cell r="A5560" t="str">
            <v>január</v>
          </cell>
          <cell r="I5560">
            <v>1001.31</v>
          </cell>
          <cell r="K5560" t="str">
            <v>620</v>
          </cell>
        </row>
        <row r="5561">
          <cell r="A5561" t="str">
            <v>január</v>
          </cell>
          <cell r="I5561">
            <v>199.21</v>
          </cell>
          <cell r="K5561" t="str">
            <v>620</v>
          </cell>
        </row>
        <row r="5562">
          <cell r="A5562" t="str">
            <v>január</v>
          </cell>
          <cell r="I5562">
            <v>3111.17</v>
          </cell>
          <cell r="K5562" t="str">
            <v>620</v>
          </cell>
        </row>
        <row r="5563">
          <cell r="A5563" t="str">
            <v>január</v>
          </cell>
          <cell r="I5563">
            <v>179.17</v>
          </cell>
          <cell r="K5563" t="str">
            <v>620</v>
          </cell>
        </row>
        <row r="5564">
          <cell r="A5564" t="str">
            <v>január</v>
          </cell>
          <cell r="I5564">
            <v>444.26</v>
          </cell>
          <cell r="K5564" t="str">
            <v>620</v>
          </cell>
        </row>
        <row r="5565">
          <cell r="A5565" t="str">
            <v>január</v>
          </cell>
          <cell r="I5565">
            <v>86.8</v>
          </cell>
          <cell r="K5565" t="str">
            <v>620</v>
          </cell>
        </row>
        <row r="5566">
          <cell r="A5566" t="str">
            <v>január</v>
          </cell>
          <cell r="I5566">
            <v>55.67</v>
          </cell>
          <cell r="K5566" t="str">
            <v>620</v>
          </cell>
        </row>
        <row r="5567">
          <cell r="A5567" t="str">
            <v>január</v>
          </cell>
          <cell r="I5567">
            <v>1055.23</v>
          </cell>
          <cell r="K5567" t="str">
            <v>620</v>
          </cell>
        </row>
        <row r="5568">
          <cell r="A5568" t="str">
            <v>január</v>
          </cell>
          <cell r="I5568">
            <v>0</v>
          </cell>
          <cell r="K5568" t="str">
            <v>620</v>
          </cell>
        </row>
        <row r="5569">
          <cell r="A5569" t="str">
            <v>január</v>
          </cell>
          <cell r="I5569">
            <v>97.46</v>
          </cell>
          <cell r="K5569" t="str">
            <v>630</v>
          </cell>
        </row>
        <row r="5570">
          <cell r="A5570" t="str">
            <v>január</v>
          </cell>
          <cell r="I5570">
            <v>6400.27</v>
          </cell>
          <cell r="K5570" t="str">
            <v>630</v>
          </cell>
        </row>
        <row r="5571">
          <cell r="A5571" t="str">
            <v>január</v>
          </cell>
          <cell r="I5571">
            <v>0</v>
          </cell>
          <cell r="K5571" t="str">
            <v>630</v>
          </cell>
        </row>
        <row r="5572">
          <cell r="A5572" t="str">
            <v>január</v>
          </cell>
          <cell r="I5572">
            <v>94.5</v>
          </cell>
          <cell r="K5572" t="str">
            <v>630</v>
          </cell>
        </row>
        <row r="5573">
          <cell r="A5573" t="str">
            <v>január</v>
          </cell>
          <cell r="I5573">
            <v>66.27</v>
          </cell>
          <cell r="K5573" t="str">
            <v>630</v>
          </cell>
        </row>
        <row r="5574">
          <cell r="A5574" t="str">
            <v>január</v>
          </cell>
          <cell r="I5574">
            <v>5178</v>
          </cell>
          <cell r="K5574" t="str">
            <v>630</v>
          </cell>
        </row>
        <row r="5575">
          <cell r="A5575" t="str">
            <v>január</v>
          </cell>
          <cell r="I5575">
            <v>0</v>
          </cell>
          <cell r="K5575" t="str">
            <v>630</v>
          </cell>
        </row>
        <row r="5576">
          <cell r="A5576" t="str">
            <v>január</v>
          </cell>
          <cell r="I5576">
            <v>0</v>
          </cell>
          <cell r="K5576" t="str">
            <v>630</v>
          </cell>
        </row>
        <row r="5577">
          <cell r="A5577" t="str">
            <v>január</v>
          </cell>
          <cell r="I5577">
            <v>774.47</v>
          </cell>
          <cell r="K5577" t="str">
            <v>630</v>
          </cell>
        </row>
        <row r="5578">
          <cell r="A5578" t="str">
            <v>január</v>
          </cell>
          <cell r="I5578">
            <v>0</v>
          </cell>
          <cell r="K5578" t="str">
            <v>630</v>
          </cell>
        </row>
        <row r="5579">
          <cell r="A5579" t="str">
            <v>január</v>
          </cell>
          <cell r="I5579">
            <v>540</v>
          </cell>
          <cell r="K5579" t="str">
            <v>630</v>
          </cell>
        </row>
        <row r="5580">
          <cell r="A5580" t="str">
            <v>január</v>
          </cell>
          <cell r="I5580">
            <v>15.38</v>
          </cell>
          <cell r="K5580" t="str">
            <v>630</v>
          </cell>
        </row>
        <row r="5581">
          <cell r="A5581" t="str">
            <v>január</v>
          </cell>
          <cell r="I5581">
            <v>0</v>
          </cell>
          <cell r="K5581" t="str">
            <v>630</v>
          </cell>
        </row>
        <row r="5582">
          <cell r="A5582" t="str">
            <v>január</v>
          </cell>
          <cell r="I5582">
            <v>0</v>
          </cell>
          <cell r="K5582" t="str">
            <v>630</v>
          </cell>
        </row>
        <row r="5583">
          <cell r="A5583" t="str">
            <v>január</v>
          </cell>
          <cell r="I5583">
            <v>1349.36</v>
          </cell>
          <cell r="K5583" t="str">
            <v>630</v>
          </cell>
        </row>
        <row r="5584">
          <cell r="A5584" t="str">
            <v>január</v>
          </cell>
          <cell r="I5584">
            <v>600</v>
          </cell>
          <cell r="K5584" t="str">
            <v>630</v>
          </cell>
        </row>
        <row r="5585">
          <cell r="A5585" t="str">
            <v>január</v>
          </cell>
          <cell r="I5585">
            <v>0</v>
          </cell>
          <cell r="K5585" t="str">
            <v>630</v>
          </cell>
        </row>
        <row r="5586">
          <cell r="A5586" t="str">
            <v>január</v>
          </cell>
          <cell r="I5586">
            <v>20674.599999999999</v>
          </cell>
          <cell r="K5586" t="str">
            <v>630</v>
          </cell>
        </row>
        <row r="5587">
          <cell r="A5587" t="str">
            <v>január</v>
          </cell>
          <cell r="I5587">
            <v>95.74</v>
          </cell>
          <cell r="K5587" t="str">
            <v>630</v>
          </cell>
        </row>
        <row r="5588">
          <cell r="A5588" t="str">
            <v>január</v>
          </cell>
          <cell r="I5588">
            <v>30.57</v>
          </cell>
          <cell r="K5588" t="str">
            <v>630</v>
          </cell>
        </row>
        <row r="5589">
          <cell r="A5589" t="str">
            <v>január</v>
          </cell>
          <cell r="I5589">
            <v>189.94</v>
          </cell>
          <cell r="K5589" t="str">
            <v>630</v>
          </cell>
        </row>
        <row r="5590">
          <cell r="A5590" t="str">
            <v>január</v>
          </cell>
          <cell r="I5590">
            <v>9172.69</v>
          </cell>
          <cell r="K5590" t="str">
            <v>630</v>
          </cell>
        </row>
        <row r="5591">
          <cell r="A5591" t="str">
            <v>január</v>
          </cell>
          <cell r="I5591">
            <v>400</v>
          </cell>
          <cell r="K5591" t="str">
            <v>630</v>
          </cell>
        </row>
        <row r="5592">
          <cell r="A5592" t="str">
            <v>január</v>
          </cell>
          <cell r="I5592">
            <v>1.5</v>
          </cell>
          <cell r="K5592" t="str">
            <v>630</v>
          </cell>
        </row>
        <row r="5593">
          <cell r="A5593" t="str">
            <v>január</v>
          </cell>
          <cell r="I5593">
            <v>0.01</v>
          </cell>
          <cell r="K5593" t="str">
            <v>630</v>
          </cell>
        </row>
        <row r="5594">
          <cell r="A5594" t="str">
            <v>január</v>
          </cell>
          <cell r="I5594">
            <v>0.38</v>
          </cell>
          <cell r="K5594" t="str">
            <v>630</v>
          </cell>
        </row>
        <row r="5595">
          <cell r="A5595" t="str">
            <v>január</v>
          </cell>
          <cell r="I5595">
            <v>470</v>
          </cell>
          <cell r="K5595" t="str">
            <v>640</v>
          </cell>
        </row>
        <row r="5596">
          <cell r="A5596" t="str">
            <v>január</v>
          </cell>
          <cell r="I5596">
            <v>1292.49</v>
          </cell>
          <cell r="K5596" t="str">
            <v>640</v>
          </cell>
        </row>
        <row r="5597">
          <cell r="A5597" t="str">
            <v>január</v>
          </cell>
          <cell r="I5597">
            <v>46011.8</v>
          </cell>
          <cell r="K5597" t="str">
            <v>610</v>
          </cell>
        </row>
        <row r="5598">
          <cell r="A5598" t="str">
            <v>január</v>
          </cell>
          <cell r="I5598">
            <v>12055.91</v>
          </cell>
          <cell r="K5598" t="str">
            <v>610</v>
          </cell>
        </row>
        <row r="5599">
          <cell r="A5599" t="str">
            <v>január</v>
          </cell>
          <cell r="I5599">
            <v>207.76</v>
          </cell>
          <cell r="K5599" t="str">
            <v>610</v>
          </cell>
        </row>
        <row r="5600">
          <cell r="A5600" t="str">
            <v>január</v>
          </cell>
          <cell r="I5600">
            <v>225916.54</v>
          </cell>
          <cell r="K5600" t="str">
            <v>610</v>
          </cell>
        </row>
        <row r="5601">
          <cell r="A5601" t="str">
            <v>január</v>
          </cell>
          <cell r="I5601">
            <v>24708.21</v>
          </cell>
          <cell r="K5601" t="str">
            <v>620</v>
          </cell>
        </row>
        <row r="5602">
          <cell r="A5602" t="str">
            <v>január</v>
          </cell>
          <cell r="I5602">
            <v>7919.08</v>
          </cell>
          <cell r="K5602" t="str">
            <v>620</v>
          </cell>
        </row>
        <row r="5603">
          <cell r="A5603" t="str">
            <v>január</v>
          </cell>
          <cell r="I5603">
            <v>4520.7700000000004</v>
          </cell>
          <cell r="K5603" t="str">
            <v>620</v>
          </cell>
        </row>
        <row r="5604">
          <cell r="A5604" t="str">
            <v>január</v>
          </cell>
          <cell r="I5604">
            <v>49841.13</v>
          </cell>
          <cell r="K5604" t="str">
            <v>620</v>
          </cell>
        </row>
        <row r="5605">
          <cell r="A5605" t="str">
            <v>január</v>
          </cell>
          <cell r="I5605">
            <v>2793.46</v>
          </cell>
          <cell r="K5605" t="str">
            <v>620</v>
          </cell>
        </row>
        <row r="5606">
          <cell r="A5606" t="str">
            <v>január</v>
          </cell>
          <cell r="I5606">
            <v>8578.26</v>
          </cell>
          <cell r="K5606" t="str">
            <v>620</v>
          </cell>
        </row>
        <row r="5607">
          <cell r="A5607" t="str">
            <v>január</v>
          </cell>
          <cell r="I5607">
            <v>2505.7600000000002</v>
          </cell>
          <cell r="K5607" t="str">
            <v>620</v>
          </cell>
        </row>
        <row r="5608">
          <cell r="A5608" t="str">
            <v>január</v>
          </cell>
          <cell r="I5608">
            <v>865.31</v>
          </cell>
          <cell r="K5608" t="str">
            <v>620</v>
          </cell>
        </row>
        <row r="5609">
          <cell r="A5609" t="str">
            <v>január</v>
          </cell>
          <cell r="I5609">
            <v>16337.14</v>
          </cell>
          <cell r="K5609" t="str">
            <v>620</v>
          </cell>
        </row>
        <row r="5610">
          <cell r="A5610" t="str">
            <v>január</v>
          </cell>
          <cell r="I5610">
            <v>626.23</v>
          </cell>
          <cell r="K5610" t="str">
            <v>620</v>
          </cell>
        </row>
        <row r="5611">
          <cell r="A5611" t="str">
            <v>január</v>
          </cell>
          <cell r="I5611">
            <v>2438.29</v>
          </cell>
          <cell r="K5611" t="str">
            <v>630</v>
          </cell>
        </row>
        <row r="5612">
          <cell r="A5612" t="str">
            <v>január</v>
          </cell>
          <cell r="I5612">
            <v>214.78</v>
          </cell>
          <cell r="K5612" t="str">
            <v>630</v>
          </cell>
        </row>
        <row r="5613">
          <cell r="A5613" t="str">
            <v>január</v>
          </cell>
          <cell r="I5613">
            <v>38436.35</v>
          </cell>
          <cell r="K5613" t="str">
            <v>630</v>
          </cell>
        </row>
        <row r="5614">
          <cell r="A5614" t="str">
            <v>január</v>
          </cell>
          <cell r="I5614">
            <v>3868.35</v>
          </cell>
          <cell r="K5614" t="str">
            <v>630</v>
          </cell>
        </row>
        <row r="5615">
          <cell r="A5615" t="str">
            <v>január</v>
          </cell>
          <cell r="I5615">
            <v>1384.84</v>
          </cell>
          <cell r="K5615" t="str">
            <v>630</v>
          </cell>
        </row>
        <row r="5616">
          <cell r="A5616" t="str">
            <v>január</v>
          </cell>
          <cell r="I5616">
            <v>600</v>
          </cell>
          <cell r="K5616" t="str">
            <v>630</v>
          </cell>
        </row>
        <row r="5617">
          <cell r="A5617" t="str">
            <v>január</v>
          </cell>
          <cell r="I5617">
            <v>1601.86</v>
          </cell>
          <cell r="K5617" t="str">
            <v>630</v>
          </cell>
        </row>
        <row r="5618">
          <cell r="A5618" t="str">
            <v>január</v>
          </cell>
          <cell r="I5618">
            <v>40378.46</v>
          </cell>
          <cell r="K5618" t="str">
            <v>630</v>
          </cell>
        </row>
        <row r="5619">
          <cell r="A5619" t="str">
            <v>január</v>
          </cell>
          <cell r="I5619">
            <v>160.87</v>
          </cell>
          <cell r="K5619" t="str">
            <v>630</v>
          </cell>
        </row>
        <row r="5620">
          <cell r="A5620" t="str">
            <v>január</v>
          </cell>
          <cell r="I5620">
            <v>15.29</v>
          </cell>
          <cell r="K5620" t="str">
            <v>630</v>
          </cell>
        </row>
        <row r="5621">
          <cell r="A5621" t="str">
            <v>január</v>
          </cell>
          <cell r="I5621">
            <v>240</v>
          </cell>
          <cell r="K5621" t="str">
            <v>630</v>
          </cell>
        </row>
        <row r="5622">
          <cell r="A5622" t="str">
            <v>január</v>
          </cell>
          <cell r="I5622">
            <v>66.58</v>
          </cell>
          <cell r="K5622" t="str">
            <v>630</v>
          </cell>
        </row>
        <row r="5623">
          <cell r="A5623" t="str">
            <v>január</v>
          </cell>
          <cell r="I5623">
            <v>3840.65</v>
          </cell>
          <cell r="K5623" t="str">
            <v>630</v>
          </cell>
        </row>
        <row r="5624">
          <cell r="A5624" t="str">
            <v>január</v>
          </cell>
          <cell r="I5624">
            <v>628.67999999999995</v>
          </cell>
          <cell r="K5624" t="str">
            <v>630</v>
          </cell>
        </row>
        <row r="5625">
          <cell r="A5625" t="str">
            <v>január</v>
          </cell>
          <cell r="I5625">
            <v>924.31</v>
          </cell>
          <cell r="K5625" t="str">
            <v>630</v>
          </cell>
        </row>
        <row r="5626">
          <cell r="A5626" t="str">
            <v>január</v>
          </cell>
          <cell r="I5626">
            <v>1852.68</v>
          </cell>
          <cell r="K5626" t="str">
            <v>630</v>
          </cell>
        </row>
        <row r="5627">
          <cell r="A5627" t="str">
            <v>január</v>
          </cell>
          <cell r="I5627">
            <v>228.17</v>
          </cell>
          <cell r="K5627" t="str">
            <v>630</v>
          </cell>
        </row>
        <row r="5628">
          <cell r="A5628" t="str">
            <v>január</v>
          </cell>
          <cell r="I5628">
            <v>642.11</v>
          </cell>
          <cell r="K5628" t="str">
            <v>630</v>
          </cell>
        </row>
        <row r="5629">
          <cell r="A5629" t="str">
            <v>január</v>
          </cell>
          <cell r="I5629">
            <v>707.69</v>
          </cell>
          <cell r="K5629" t="str">
            <v>630</v>
          </cell>
        </row>
        <row r="5630">
          <cell r="A5630" t="str">
            <v>január</v>
          </cell>
          <cell r="I5630">
            <v>416</v>
          </cell>
          <cell r="K5630" t="str">
            <v>630</v>
          </cell>
        </row>
        <row r="5631">
          <cell r="A5631" t="str">
            <v>január</v>
          </cell>
          <cell r="I5631">
            <v>330</v>
          </cell>
          <cell r="K5631" t="str">
            <v>630</v>
          </cell>
        </row>
        <row r="5632">
          <cell r="A5632" t="str">
            <v>január</v>
          </cell>
          <cell r="I5632">
            <v>29</v>
          </cell>
          <cell r="K5632" t="str">
            <v>630</v>
          </cell>
        </row>
        <row r="5633">
          <cell r="A5633" t="str">
            <v>január</v>
          </cell>
          <cell r="I5633">
            <v>13174.99</v>
          </cell>
          <cell r="K5633" t="str">
            <v>630</v>
          </cell>
        </row>
        <row r="5634">
          <cell r="A5634" t="str">
            <v>január</v>
          </cell>
          <cell r="I5634">
            <v>2541.25</v>
          </cell>
          <cell r="K5634" t="str">
            <v>630</v>
          </cell>
        </row>
        <row r="5635">
          <cell r="A5635" t="str">
            <v>január</v>
          </cell>
          <cell r="I5635">
            <v>675.6</v>
          </cell>
          <cell r="K5635" t="str">
            <v>630</v>
          </cell>
        </row>
        <row r="5636">
          <cell r="A5636" t="str">
            <v>január</v>
          </cell>
          <cell r="I5636">
            <v>1152.1300000000001</v>
          </cell>
          <cell r="K5636" t="str">
            <v>630</v>
          </cell>
        </row>
        <row r="5637">
          <cell r="A5637" t="str">
            <v>január</v>
          </cell>
          <cell r="I5637">
            <v>373.86</v>
          </cell>
          <cell r="K5637" t="str">
            <v>630</v>
          </cell>
        </row>
        <row r="5638">
          <cell r="A5638" t="str">
            <v>január</v>
          </cell>
          <cell r="I5638">
            <v>123</v>
          </cell>
          <cell r="K5638" t="str">
            <v>630</v>
          </cell>
        </row>
        <row r="5639">
          <cell r="A5639" t="str">
            <v>január</v>
          </cell>
          <cell r="I5639">
            <v>16435.53</v>
          </cell>
          <cell r="K5639" t="str">
            <v>630</v>
          </cell>
        </row>
        <row r="5640">
          <cell r="A5640" t="str">
            <v>január</v>
          </cell>
          <cell r="I5640">
            <v>135</v>
          </cell>
          <cell r="K5640" t="str">
            <v>630</v>
          </cell>
        </row>
        <row r="5641">
          <cell r="A5641" t="str">
            <v>január</v>
          </cell>
          <cell r="I5641">
            <v>19951.47</v>
          </cell>
          <cell r="K5641" t="str">
            <v>630</v>
          </cell>
        </row>
        <row r="5642">
          <cell r="A5642" t="str">
            <v>január</v>
          </cell>
          <cell r="I5642">
            <v>1920.67</v>
          </cell>
          <cell r="K5642" t="str">
            <v>630</v>
          </cell>
        </row>
        <row r="5643">
          <cell r="A5643" t="str">
            <v>január</v>
          </cell>
          <cell r="I5643">
            <v>862.43</v>
          </cell>
          <cell r="K5643" t="str">
            <v>630</v>
          </cell>
        </row>
        <row r="5644">
          <cell r="A5644" t="str">
            <v>január</v>
          </cell>
          <cell r="I5644">
            <v>2516.38</v>
          </cell>
          <cell r="K5644" t="str">
            <v>630</v>
          </cell>
        </row>
        <row r="5645">
          <cell r="A5645" t="str">
            <v>január</v>
          </cell>
          <cell r="I5645">
            <v>149.4</v>
          </cell>
          <cell r="K5645" t="str">
            <v>630</v>
          </cell>
        </row>
        <row r="5646">
          <cell r="A5646" t="str">
            <v>január</v>
          </cell>
          <cell r="I5646">
            <v>5861.6</v>
          </cell>
          <cell r="K5646" t="str">
            <v>630</v>
          </cell>
        </row>
        <row r="5647">
          <cell r="A5647" t="str">
            <v>január</v>
          </cell>
          <cell r="I5647">
            <v>53134.49</v>
          </cell>
          <cell r="K5647" t="str">
            <v>630</v>
          </cell>
        </row>
        <row r="5648">
          <cell r="A5648" t="str">
            <v>január</v>
          </cell>
          <cell r="I5648">
            <v>1411.1</v>
          </cell>
          <cell r="K5648" t="str">
            <v>630</v>
          </cell>
        </row>
        <row r="5649">
          <cell r="A5649" t="str">
            <v>január</v>
          </cell>
          <cell r="I5649">
            <v>140421.72</v>
          </cell>
          <cell r="K5649" t="str">
            <v>630</v>
          </cell>
        </row>
        <row r="5650">
          <cell r="A5650" t="str">
            <v>január</v>
          </cell>
          <cell r="I5650">
            <v>201.95</v>
          </cell>
          <cell r="K5650" t="str">
            <v>630</v>
          </cell>
        </row>
        <row r="5651">
          <cell r="A5651" t="str">
            <v>január</v>
          </cell>
          <cell r="I5651">
            <v>703.76</v>
          </cell>
          <cell r="K5651" t="str">
            <v>640</v>
          </cell>
        </row>
        <row r="5652">
          <cell r="A5652" t="str">
            <v>január</v>
          </cell>
          <cell r="I5652">
            <v>400</v>
          </cell>
          <cell r="K5652" t="str">
            <v>640</v>
          </cell>
        </row>
        <row r="5653">
          <cell r="A5653" t="str">
            <v>január</v>
          </cell>
          <cell r="I5653">
            <v>1045</v>
          </cell>
          <cell r="K5653" t="str">
            <v>640</v>
          </cell>
        </row>
        <row r="5654">
          <cell r="A5654" t="str">
            <v>január</v>
          </cell>
          <cell r="I5654">
            <v>0</v>
          </cell>
          <cell r="K5654" t="str">
            <v>630</v>
          </cell>
        </row>
        <row r="5655">
          <cell r="A5655" t="str">
            <v>január</v>
          </cell>
          <cell r="I5655">
            <v>378.8</v>
          </cell>
          <cell r="K5655" t="str">
            <v>710</v>
          </cell>
        </row>
        <row r="5656">
          <cell r="A5656" t="str">
            <v>január</v>
          </cell>
          <cell r="I5656">
            <v>768</v>
          </cell>
          <cell r="K5656" t="str">
            <v>710</v>
          </cell>
        </row>
        <row r="5657">
          <cell r="A5657" t="str">
            <v>január</v>
          </cell>
          <cell r="I5657">
            <v>32.85</v>
          </cell>
          <cell r="K5657" t="str">
            <v>710</v>
          </cell>
        </row>
        <row r="5658">
          <cell r="A5658" t="str">
            <v>január</v>
          </cell>
          <cell r="I5658">
            <v>700</v>
          </cell>
          <cell r="K5658" t="str">
            <v>710</v>
          </cell>
        </row>
        <row r="5659">
          <cell r="A5659" t="str">
            <v>január</v>
          </cell>
          <cell r="I5659">
            <v>35601.5</v>
          </cell>
          <cell r="K5659" t="str">
            <v>610</v>
          </cell>
        </row>
        <row r="5660">
          <cell r="A5660" t="str">
            <v>január</v>
          </cell>
          <cell r="I5660">
            <v>12525.91</v>
          </cell>
          <cell r="K5660" t="str">
            <v>610</v>
          </cell>
        </row>
        <row r="5661">
          <cell r="A5661" t="str">
            <v>január</v>
          </cell>
          <cell r="I5661">
            <v>1195.29</v>
          </cell>
          <cell r="K5661" t="str">
            <v>610</v>
          </cell>
        </row>
        <row r="5662">
          <cell r="A5662" t="str">
            <v>január</v>
          </cell>
          <cell r="I5662">
            <v>169.11</v>
          </cell>
          <cell r="K5662" t="str">
            <v>610</v>
          </cell>
        </row>
        <row r="5663">
          <cell r="A5663" t="str">
            <v>január</v>
          </cell>
          <cell r="I5663">
            <v>23989.81</v>
          </cell>
          <cell r="K5663" t="str">
            <v>610</v>
          </cell>
        </row>
        <row r="5664">
          <cell r="A5664" t="str">
            <v>január</v>
          </cell>
          <cell r="I5664">
            <v>5478.38</v>
          </cell>
          <cell r="K5664" t="str">
            <v>620</v>
          </cell>
        </row>
        <row r="5665">
          <cell r="A5665" t="str">
            <v>január</v>
          </cell>
          <cell r="I5665">
            <v>2648.63</v>
          </cell>
          <cell r="K5665" t="str">
            <v>620</v>
          </cell>
        </row>
        <row r="5666">
          <cell r="A5666" t="str">
            <v>január</v>
          </cell>
          <cell r="I5666">
            <v>1063.4100000000001</v>
          </cell>
          <cell r="K5666" t="str">
            <v>620</v>
          </cell>
        </row>
        <row r="5667">
          <cell r="A5667" t="str">
            <v>január</v>
          </cell>
          <cell r="I5667">
            <v>12043.46</v>
          </cell>
          <cell r="K5667" t="str">
            <v>620</v>
          </cell>
        </row>
        <row r="5668">
          <cell r="A5668" t="str">
            <v>január</v>
          </cell>
          <cell r="I5668">
            <v>727.36</v>
          </cell>
          <cell r="K5668" t="str">
            <v>620</v>
          </cell>
        </row>
        <row r="5669">
          <cell r="A5669" t="str">
            <v>január</v>
          </cell>
          <cell r="I5669">
            <v>2308.23</v>
          </cell>
          <cell r="K5669" t="str">
            <v>620</v>
          </cell>
        </row>
        <row r="5670">
          <cell r="A5670" t="str">
            <v>január</v>
          </cell>
          <cell r="I5670">
            <v>696.25</v>
          </cell>
          <cell r="K5670" t="str">
            <v>620</v>
          </cell>
        </row>
        <row r="5671">
          <cell r="A5671" t="str">
            <v>január</v>
          </cell>
          <cell r="I5671">
            <v>223.58</v>
          </cell>
          <cell r="K5671" t="str">
            <v>620</v>
          </cell>
        </row>
        <row r="5672">
          <cell r="A5672" t="str">
            <v>január</v>
          </cell>
          <cell r="I5672">
            <v>4252</v>
          </cell>
          <cell r="K5672" t="str">
            <v>620</v>
          </cell>
        </row>
        <row r="5673">
          <cell r="A5673" t="str">
            <v>január</v>
          </cell>
          <cell r="I5673">
            <v>445.33</v>
          </cell>
          <cell r="K5673" t="str">
            <v>620</v>
          </cell>
        </row>
        <row r="5674">
          <cell r="A5674" t="str">
            <v>január</v>
          </cell>
          <cell r="I5674">
            <v>637.02</v>
          </cell>
          <cell r="K5674" t="str">
            <v>630</v>
          </cell>
        </row>
        <row r="5675">
          <cell r="A5675" t="str">
            <v>január</v>
          </cell>
          <cell r="I5675">
            <v>3959.86</v>
          </cell>
          <cell r="K5675" t="str">
            <v>630</v>
          </cell>
        </row>
        <row r="5676">
          <cell r="A5676" t="str">
            <v>január</v>
          </cell>
          <cell r="I5676">
            <v>131.99</v>
          </cell>
          <cell r="K5676" t="str">
            <v>630</v>
          </cell>
        </row>
        <row r="5677">
          <cell r="A5677" t="str">
            <v>január</v>
          </cell>
          <cell r="I5677">
            <v>278796.08</v>
          </cell>
          <cell r="K5677" t="str">
            <v>630</v>
          </cell>
        </row>
        <row r="5678">
          <cell r="A5678" t="str">
            <v>január</v>
          </cell>
          <cell r="I5678">
            <v>12570.92</v>
          </cell>
          <cell r="K5678" t="str">
            <v>630</v>
          </cell>
        </row>
        <row r="5679">
          <cell r="A5679" t="str">
            <v>január</v>
          </cell>
          <cell r="I5679">
            <v>465.15</v>
          </cell>
          <cell r="K5679" t="str">
            <v>630</v>
          </cell>
        </row>
        <row r="5680">
          <cell r="A5680" t="str">
            <v>január</v>
          </cell>
          <cell r="I5680">
            <v>69.7</v>
          </cell>
          <cell r="K5680" t="str">
            <v>630</v>
          </cell>
        </row>
        <row r="5681">
          <cell r="A5681" t="str">
            <v>január</v>
          </cell>
          <cell r="I5681">
            <v>454.47</v>
          </cell>
          <cell r="K5681" t="str">
            <v>630</v>
          </cell>
        </row>
        <row r="5682">
          <cell r="A5682" t="str">
            <v>január</v>
          </cell>
          <cell r="I5682">
            <v>100</v>
          </cell>
          <cell r="K5682" t="str">
            <v>630</v>
          </cell>
        </row>
        <row r="5683">
          <cell r="A5683" t="str">
            <v>január</v>
          </cell>
          <cell r="I5683">
            <v>1852.24</v>
          </cell>
          <cell r="K5683" t="str">
            <v>630</v>
          </cell>
        </row>
        <row r="5684">
          <cell r="A5684" t="str">
            <v>január</v>
          </cell>
          <cell r="I5684">
            <v>109</v>
          </cell>
          <cell r="K5684" t="str">
            <v>630</v>
          </cell>
        </row>
        <row r="5685">
          <cell r="A5685" t="str">
            <v>január</v>
          </cell>
          <cell r="I5685">
            <v>13888.26</v>
          </cell>
          <cell r="K5685" t="str">
            <v>630</v>
          </cell>
        </row>
        <row r="5686">
          <cell r="A5686" t="str">
            <v>január</v>
          </cell>
          <cell r="I5686">
            <v>1276.1199999999999</v>
          </cell>
          <cell r="K5686" t="str">
            <v>630</v>
          </cell>
        </row>
        <row r="5687">
          <cell r="A5687" t="str">
            <v>január</v>
          </cell>
          <cell r="I5687">
            <v>8129.19</v>
          </cell>
          <cell r="K5687" t="str">
            <v>630</v>
          </cell>
        </row>
        <row r="5688">
          <cell r="A5688" t="str">
            <v>január</v>
          </cell>
          <cell r="I5688">
            <v>168</v>
          </cell>
          <cell r="K5688" t="str">
            <v>630</v>
          </cell>
        </row>
        <row r="5689">
          <cell r="A5689" t="str">
            <v>január</v>
          </cell>
          <cell r="I5689">
            <v>44.32</v>
          </cell>
          <cell r="K5689" t="str">
            <v>630</v>
          </cell>
        </row>
        <row r="5690">
          <cell r="A5690" t="str">
            <v>január</v>
          </cell>
          <cell r="I5690">
            <v>44276.4</v>
          </cell>
          <cell r="K5690" t="str">
            <v>630</v>
          </cell>
        </row>
        <row r="5691">
          <cell r="A5691" t="str">
            <v>január</v>
          </cell>
          <cell r="I5691">
            <v>0</v>
          </cell>
          <cell r="K5691" t="str">
            <v>630</v>
          </cell>
        </row>
        <row r="5692">
          <cell r="A5692" t="str">
            <v>január</v>
          </cell>
          <cell r="I5692">
            <v>39</v>
          </cell>
          <cell r="K5692" t="str">
            <v>630</v>
          </cell>
        </row>
        <row r="5693">
          <cell r="A5693" t="str">
            <v>január</v>
          </cell>
          <cell r="I5693">
            <v>3281.79</v>
          </cell>
          <cell r="K5693" t="str">
            <v>630</v>
          </cell>
        </row>
        <row r="5694">
          <cell r="A5694" t="str">
            <v>január</v>
          </cell>
          <cell r="I5694">
            <v>0</v>
          </cell>
          <cell r="K5694" t="str">
            <v>630</v>
          </cell>
        </row>
        <row r="5695">
          <cell r="A5695" t="str">
            <v>január</v>
          </cell>
          <cell r="I5695">
            <v>305.06</v>
          </cell>
          <cell r="K5695" t="str">
            <v>630</v>
          </cell>
        </row>
        <row r="5696">
          <cell r="A5696" t="str">
            <v>január</v>
          </cell>
          <cell r="I5696">
            <v>1145.18</v>
          </cell>
          <cell r="K5696" t="str">
            <v>630</v>
          </cell>
        </row>
        <row r="5697">
          <cell r="A5697" t="str">
            <v>január</v>
          </cell>
          <cell r="I5697">
            <v>581.01</v>
          </cell>
          <cell r="K5697" t="str">
            <v>630</v>
          </cell>
        </row>
        <row r="5698">
          <cell r="A5698" t="str">
            <v>január</v>
          </cell>
          <cell r="I5698">
            <v>0</v>
          </cell>
          <cell r="K5698" t="str">
            <v>630</v>
          </cell>
        </row>
        <row r="5699">
          <cell r="A5699" t="str">
            <v>január</v>
          </cell>
          <cell r="I5699">
            <v>525.89</v>
          </cell>
          <cell r="K5699" t="str">
            <v>630</v>
          </cell>
        </row>
        <row r="5700">
          <cell r="A5700" t="str">
            <v>január</v>
          </cell>
          <cell r="I5700">
            <v>8684.89</v>
          </cell>
          <cell r="K5700" t="str">
            <v>630</v>
          </cell>
        </row>
        <row r="5701">
          <cell r="A5701" t="str">
            <v>január</v>
          </cell>
          <cell r="I5701">
            <v>60.5</v>
          </cell>
          <cell r="K5701" t="str">
            <v>630</v>
          </cell>
        </row>
        <row r="5702">
          <cell r="A5702" t="str">
            <v>január</v>
          </cell>
          <cell r="I5702">
            <v>24619.4</v>
          </cell>
          <cell r="K5702" t="str">
            <v>630</v>
          </cell>
        </row>
        <row r="5703">
          <cell r="A5703" t="str">
            <v>január</v>
          </cell>
          <cell r="I5703">
            <v>2742</v>
          </cell>
          <cell r="K5703" t="str">
            <v>630</v>
          </cell>
        </row>
        <row r="5704">
          <cell r="A5704" t="str">
            <v>január</v>
          </cell>
          <cell r="I5704">
            <v>1332</v>
          </cell>
          <cell r="K5704" t="str">
            <v>630</v>
          </cell>
        </row>
        <row r="5705">
          <cell r="A5705" t="str">
            <v>január</v>
          </cell>
          <cell r="I5705">
            <v>150</v>
          </cell>
          <cell r="K5705" t="str">
            <v>630</v>
          </cell>
        </row>
        <row r="5706">
          <cell r="A5706" t="str">
            <v>január</v>
          </cell>
          <cell r="I5706">
            <v>1730.4</v>
          </cell>
          <cell r="K5706" t="str">
            <v>630</v>
          </cell>
        </row>
        <row r="5707">
          <cell r="A5707" t="str">
            <v>január</v>
          </cell>
          <cell r="I5707">
            <v>7751.04</v>
          </cell>
          <cell r="K5707" t="str">
            <v>630</v>
          </cell>
        </row>
        <row r="5708">
          <cell r="A5708" t="str">
            <v>január</v>
          </cell>
          <cell r="I5708">
            <v>559.61</v>
          </cell>
          <cell r="K5708" t="str">
            <v>630</v>
          </cell>
        </row>
        <row r="5709">
          <cell r="A5709" t="str">
            <v>január</v>
          </cell>
          <cell r="I5709">
            <v>1625.48</v>
          </cell>
          <cell r="K5709" t="str">
            <v>630</v>
          </cell>
        </row>
        <row r="5710">
          <cell r="A5710" t="str">
            <v>január</v>
          </cell>
          <cell r="I5710">
            <v>19675.25</v>
          </cell>
          <cell r="K5710" t="str">
            <v>630</v>
          </cell>
        </row>
        <row r="5711">
          <cell r="A5711" t="str">
            <v>január</v>
          </cell>
          <cell r="I5711">
            <v>1062.8499999999999</v>
          </cell>
          <cell r="K5711" t="str">
            <v>630</v>
          </cell>
        </row>
        <row r="5712">
          <cell r="A5712" t="str">
            <v>január</v>
          </cell>
          <cell r="I5712">
            <v>104</v>
          </cell>
          <cell r="K5712" t="str">
            <v>630</v>
          </cell>
        </row>
        <row r="5713">
          <cell r="A5713" t="str">
            <v>január</v>
          </cell>
          <cell r="I5713">
            <v>57.7</v>
          </cell>
          <cell r="K5713" t="str">
            <v>630</v>
          </cell>
        </row>
        <row r="5714">
          <cell r="A5714" t="str">
            <v>január</v>
          </cell>
          <cell r="I5714">
            <v>1299.82</v>
          </cell>
          <cell r="K5714" t="str">
            <v>630</v>
          </cell>
        </row>
        <row r="5715">
          <cell r="A5715" t="str">
            <v>január</v>
          </cell>
          <cell r="I5715">
            <v>4018.83</v>
          </cell>
          <cell r="K5715" t="str">
            <v>630</v>
          </cell>
        </row>
        <row r="5716">
          <cell r="A5716" t="str">
            <v>január</v>
          </cell>
          <cell r="I5716">
            <v>28578.87</v>
          </cell>
          <cell r="K5716" t="str">
            <v>630</v>
          </cell>
        </row>
        <row r="5717">
          <cell r="A5717" t="str">
            <v>január</v>
          </cell>
          <cell r="I5717">
            <v>23.92</v>
          </cell>
          <cell r="K5717" t="str">
            <v>630</v>
          </cell>
        </row>
        <row r="5718">
          <cell r="A5718" t="str">
            <v>január</v>
          </cell>
          <cell r="I5718">
            <v>98267.6</v>
          </cell>
          <cell r="K5718" t="str">
            <v>630</v>
          </cell>
        </row>
        <row r="5719">
          <cell r="A5719" t="str">
            <v>január</v>
          </cell>
          <cell r="I5719">
            <v>409.62</v>
          </cell>
          <cell r="K5719" t="str">
            <v>630</v>
          </cell>
        </row>
        <row r="5720">
          <cell r="A5720" t="str">
            <v>január</v>
          </cell>
          <cell r="I5720">
            <v>5354.81</v>
          </cell>
          <cell r="K5720" t="str">
            <v>630</v>
          </cell>
        </row>
        <row r="5721">
          <cell r="A5721" t="str">
            <v>január</v>
          </cell>
          <cell r="I5721">
            <v>1.82</v>
          </cell>
          <cell r="K5721" t="str">
            <v>630</v>
          </cell>
        </row>
        <row r="5722">
          <cell r="A5722" t="str">
            <v>január</v>
          </cell>
          <cell r="I5722">
            <v>0</v>
          </cell>
          <cell r="K5722" t="str">
            <v>630</v>
          </cell>
        </row>
        <row r="5723">
          <cell r="A5723" t="str">
            <v>január</v>
          </cell>
          <cell r="I5723">
            <v>10618.46</v>
          </cell>
          <cell r="K5723" t="str">
            <v>630</v>
          </cell>
        </row>
        <row r="5724">
          <cell r="A5724" t="str">
            <v>január</v>
          </cell>
          <cell r="I5724">
            <v>4967</v>
          </cell>
          <cell r="K5724" t="str">
            <v>630</v>
          </cell>
        </row>
        <row r="5725">
          <cell r="A5725" t="str">
            <v>január</v>
          </cell>
          <cell r="I5725">
            <v>17450.71</v>
          </cell>
          <cell r="K5725" t="str">
            <v>630</v>
          </cell>
        </row>
        <row r="5726">
          <cell r="A5726" t="str">
            <v>január</v>
          </cell>
          <cell r="I5726">
            <v>19</v>
          </cell>
          <cell r="K5726" t="str">
            <v>630</v>
          </cell>
        </row>
        <row r="5727">
          <cell r="A5727" t="str">
            <v>január</v>
          </cell>
          <cell r="I5727">
            <v>49533.78</v>
          </cell>
          <cell r="K5727" t="str">
            <v>630</v>
          </cell>
        </row>
        <row r="5728">
          <cell r="A5728" t="str">
            <v>január</v>
          </cell>
          <cell r="I5728">
            <v>296.39999999999998</v>
          </cell>
          <cell r="K5728" t="str">
            <v>630</v>
          </cell>
        </row>
        <row r="5729">
          <cell r="A5729" t="str">
            <v>január</v>
          </cell>
          <cell r="I5729">
            <v>3595</v>
          </cell>
          <cell r="K5729" t="str">
            <v>630</v>
          </cell>
        </row>
        <row r="5730">
          <cell r="A5730" t="str">
            <v>január</v>
          </cell>
          <cell r="I5730">
            <v>261.77999999999997</v>
          </cell>
          <cell r="K5730" t="str">
            <v>630</v>
          </cell>
        </row>
        <row r="5731">
          <cell r="A5731" t="str">
            <v>január</v>
          </cell>
          <cell r="I5731">
            <v>0</v>
          </cell>
          <cell r="K5731" t="str">
            <v>630</v>
          </cell>
        </row>
        <row r="5732">
          <cell r="A5732" t="str">
            <v>január</v>
          </cell>
          <cell r="I5732">
            <v>24245.45</v>
          </cell>
          <cell r="K5732" t="str">
            <v>640</v>
          </cell>
        </row>
        <row r="5733">
          <cell r="A5733" t="str">
            <v>január</v>
          </cell>
          <cell r="I5733">
            <v>977.16</v>
          </cell>
          <cell r="K5733" t="str">
            <v>640</v>
          </cell>
        </row>
        <row r="5734">
          <cell r="A5734" t="str">
            <v>január</v>
          </cell>
          <cell r="I5734">
            <v>0</v>
          </cell>
          <cell r="K5734" t="str">
            <v>640</v>
          </cell>
        </row>
        <row r="5735">
          <cell r="A5735" t="str">
            <v>január</v>
          </cell>
          <cell r="I5735">
            <v>549.09</v>
          </cell>
          <cell r="K5735" t="str">
            <v>640</v>
          </cell>
        </row>
        <row r="5736">
          <cell r="A5736" t="str">
            <v>január</v>
          </cell>
          <cell r="I5736">
            <v>4554</v>
          </cell>
          <cell r="K5736" t="str">
            <v>640</v>
          </cell>
        </row>
        <row r="5737">
          <cell r="A5737" t="str">
            <v>január</v>
          </cell>
          <cell r="I5737">
            <v>997.54</v>
          </cell>
          <cell r="K5737" t="str">
            <v>640</v>
          </cell>
        </row>
        <row r="5738">
          <cell r="A5738" t="str">
            <v>január</v>
          </cell>
          <cell r="I5738">
            <v>0</v>
          </cell>
          <cell r="K5738" t="str">
            <v>710</v>
          </cell>
        </row>
        <row r="5739">
          <cell r="A5739" t="str">
            <v>január</v>
          </cell>
          <cell r="I5739">
            <v>0</v>
          </cell>
          <cell r="K5739" t="str">
            <v>710</v>
          </cell>
        </row>
        <row r="5740">
          <cell r="A5740" t="str">
            <v>január</v>
          </cell>
          <cell r="I5740">
            <v>0</v>
          </cell>
          <cell r="K5740" t="str">
            <v>710</v>
          </cell>
        </row>
        <row r="5741">
          <cell r="A5741" t="str">
            <v>január</v>
          </cell>
          <cell r="I5741">
            <v>3561.6</v>
          </cell>
          <cell r="K5741" t="str">
            <v>710</v>
          </cell>
        </row>
        <row r="5742">
          <cell r="A5742" t="str">
            <v>január</v>
          </cell>
          <cell r="I5742">
            <v>1148.23</v>
          </cell>
          <cell r="K5742" t="str">
            <v>710</v>
          </cell>
        </row>
        <row r="5743">
          <cell r="A5743" t="str">
            <v>január</v>
          </cell>
          <cell r="I5743">
            <v>68498.48</v>
          </cell>
          <cell r="K5743" t="str">
            <v>710</v>
          </cell>
        </row>
        <row r="5744">
          <cell r="A5744" t="str">
            <v>január</v>
          </cell>
          <cell r="I5744">
            <v>0</v>
          </cell>
          <cell r="K5744" t="str">
            <v>710</v>
          </cell>
        </row>
        <row r="5745">
          <cell r="A5745" t="str">
            <v>január</v>
          </cell>
          <cell r="I5745">
            <v>2309.9499999999998</v>
          </cell>
          <cell r="K5745" t="str">
            <v>610</v>
          </cell>
        </row>
        <row r="5746">
          <cell r="A5746" t="str">
            <v>január</v>
          </cell>
          <cell r="I5746">
            <v>700.98</v>
          </cell>
          <cell r="K5746" t="str">
            <v>610</v>
          </cell>
        </row>
        <row r="5747">
          <cell r="A5747" t="str">
            <v>január</v>
          </cell>
          <cell r="I5747">
            <v>0</v>
          </cell>
          <cell r="K5747" t="str">
            <v>610</v>
          </cell>
        </row>
        <row r="5748">
          <cell r="A5748" t="str">
            <v>január</v>
          </cell>
          <cell r="I5748">
            <v>1316</v>
          </cell>
          <cell r="K5748" t="str">
            <v>610</v>
          </cell>
        </row>
        <row r="5749">
          <cell r="A5749" t="str">
            <v>január</v>
          </cell>
          <cell r="I5749">
            <v>215.89</v>
          </cell>
          <cell r="K5749" t="str">
            <v>620</v>
          </cell>
        </row>
        <row r="5750">
          <cell r="A5750" t="str">
            <v>január</v>
          </cell>
          <cell r="I5750">
            <v>142.52000000000001</v>
          </cell>
          <cell r="K5750" t="str">
            <v>620</v>
          </cell>
        </row>
        <row r="5751">
          <cell r="A5751" t="str">
            <v>január</v>
          </cell>
          <cell r="I5751">
            <v>56.38</v>
          </cell>
          <cell r="K5751" t="str">
            <v>620</v>
          </cell>
        </row>
        <row r="5752">
          <cell r="A5752" t="str">
            <v>január</v>
          </cell>
          <cell r="I5752">
            <v>583.02</v>
          </cell>
          <cell r="K5752" t="str">
            <v>620</v>
          </cell>
        </row>
        <row r="5753">
          <cell r="A5753" t="str">
            <v>január</v>
          </cell>
          <cell r="I5753">
            <v>33.29</v>
          </cell>
          <cell r="K5753" t="str">
            <v>620</v>
          </cell>
        </row>
        <row r="5754">
          <cell r="A5754" t="str">
            <v>január</v>
          </cell>
          <cell r="I5754">
            <v>111.59</v>
          </cell>
          <cell r="K5754" t="str">
            <v>620</v>
          </cell>
        </row>
        <row r="5755">
          <cell r="A5755" t="str">
            <v>január</v>
          </cell>
          <cell r="I5755">
            <v>36.090000000000003</v>
          </cell>
          <cell r="K5755" t="str">
            <v>620</v>
          </cell>
        </row>
        <row r="5756">
          <cell r="A5756" t="str">
            <v>január</v>
          </cell>
          <cell r="I5756">
            <v>10.35</v>
          </cell>
          <cell r="K5756" t="str">
            <v>620</v>
          </cell>
        </row>
        <row r="5757">
          <cell r="A5757" t="str">
            <v>január</v>
          </cell>
          <cell r="I5757">
            <v>197.77</v>
          </cell>
          <cell r="K5757" t="str">
            <v>620</v>
          </cell>
        </row>
        <row r="5758">
          <cell r="A5758" t="str">
            <v>január</v>
          </cell>
          <cell r="I5758">
            <v>0</v>
          </cell>
          <cell r="K5758" t="str">
            <v>620</v>
          </cell>
        </row>
        <row r="5759">
          <cell r="A5759" t="str">
            <v>január</v>
          </cell>
          <cell r="I5759">
            <v>86.81</v>
          </cell>
          <cell r="K5759" t="str">
            <v>630</v>
          </cell>
        </row>
        <row r="5760">
          <cell r="A5760" t="str">
            <v>január</v>
          </cell>
          <cell r="I5760">
            <v>841.69</v>
          </cell>
          <cell r="K5760" t="str">
            <v>630</v>
          </cell>
        </row>
        <row r="5761">
          <cell r="A5761" t="str">
            <v>január</v>
          </cell>
          <cell r="I5761">
            <v>0</v>
          </cell>
          <cell r="K5761" t="str">
            <v>630</v>
          </cell>
        </row>
        <row r="5762">
          <cell r="A5762" t="str">
            <v>január</v>
          </cell>
          <cell r="I5762">
            <v>0</v>
          </cell>
          <cell r="K5762" t="str">
            <v>630</v>
          </cell>
        </row>
        <row r="5763">
          <cell r="A5763" t="str">
            <v>január</v>
          </cell>
          <cell r="I5763">
            <v>44.83</v>
          </cell>
          <cell r="K5763" t="str">
            <v>630</v>
          </cell>
        </row>
        <row r="5764">
          <cell r="A5764" t="str">
            <v>január</v>
          </cell>
          <cell r="I5764">
            <v>0</v>
          </cell>
          <cell r="K5764" t="str">
            <v>630</v>
          </cell>
        </row>
        <row r="5765">
          <cell r="A5765" t="str">
            <v>január</v>
          </cell>
          <cell r="I5765">
            <v>0</v>
          </cell>
          <cell r="K5765" t="str">
            <v>630</v>
          </cell>
        </row>
        <row r="5766">
          <cell r="A5766" t="str">
            <v>január</v>
          </cell>
          <cell r="I5766">
            <v>1197.8599999999999</v>
          </cell>
          <cell r="K5766" t="str">
            <v>630</v>
          </cell>
        </row>
        <row r="5767">
          <cell r="A5767" t="str">
            <v>január</v>
          </cell>
          <cell r="I5767">
            <v>0</v>
          </cell>
          <cell r="K5767" t="str">
            <v>630</v>
          </cell>
        </row>
        <row r="5768">
          <cell r="A5768" t="str">
            <v>január</v>
          </cell>
          <cell r="I5768">
            <v>0</v>
          </cell>
          <cell r="K5768" t="str">
            <v>630</v>
          </cell>
        </row>
        <row r="5769">
          <cell r="A5769" t="str">
            <v>január</v>
          </cell>
          <cell r="I5769">
            <v>0</v>
          </cell>
          <cell r="K5769" t="str">
            <v>630</v>
          </cell>
        </row>
        <row r="5770">
          <cell r="A5770" t="str">
            <v>január</v>
          </cell>
          <cell r="I5770">
            <v>703</v>
          </cell>
          <cell r="K5770" t="str">
            <v>630</v>
          </cell>
        </row>
        <row r="5771">
          <cell r="A5771" t="str">
            <v>január</v>
          </cell>
          <cell r="I5771">
            <v>0</v>
          </cell>
          <cell r="K5771" t="str">
            <v>630</v>
          </cell>
        </row>
        <row r="5772">
          <cell r="A5772" t="str">
            <v>január</v>
          </cell>
          <cell r="I5772">
            <v>400</v>
          </cell>
          <cell r="K5772" t="str">
            <v>630</v>
          </cell>
        </row>
        <row r="5773">
          <cell r="A5773" t="str">
            <v>január</v>
          </cell>
          <cell r="I5773">
            <v>0</v>
          </cell>
          <cell r="K5773" t="str">
            <v>630</v>
          </cell>
        </row>
        <row r="5774">
          <cell r="A5774" t="str">
            <v>január</v>
          </cell>
          <cell r="I5774">
            <v>1000</v>
          </cell>
          <cell r="K5774" t="str">
            <v>630</v>
          </cell>
        </row>
        <row r="5775">
          <cell r="A5775" t="str">
            <v>január</v>
          </cell>
          <cell r="I5775">
            <v>0</v>
          </cell>
          <cell r="K5775" t="str">
            <v>630</v>
          </cell>
        </row>
        <row r="5776">
          <cell r="A5776" t="str">
            <v>január</v>
          </cell>
          <cell r="I5776">
            <v>0</v>
          </cell>
          <cell r="K5776" t="str">
            <v>630</v>
          </cell>
        </row>
        <row r="5777">
          <cell r="A5777" t="str">
            <v>január</v>
          </cell>
          <cell r="I5777">
            <v>0.35</v>
          </cell>
          <cell r="K5777" t="str">
            <v>630</v>
          </cell>
        </row>
        <row r="5778">
          <cell r="A5778" t="str">
            <v>január</v>
          </cell>
          <cell r="I5778">
            <v>10.199999999999999</v>
          </cell>
          <cell r="K5778" t="str">
            <v>630</v>
          </cell>
        </row>
        <row r="5779">
          <cell r="A5779" t="str">
            <v>január</v>
          </cell>
          <cell r="I5779">
            <v>1080.79</v>
          </cell>
          <cell r="K5779" t="str">
            <v>630</v>
          </cell>
        </row>
        <row r="5780">
          <cell r="A5780" t="str">
            <v>január</v>
          </cell>
          <cell r="I5780">
            <v>1100</v>
          </cell>
          <cell r="K5780" t="str">
            <v>630</v>
          </cell>
        </row>
        <row r="5781">
          <cell r="A5781" t="str">
            <v>január</v>
          </cell>
          <cell r="I5781">
            <v>0.04</v>
          </cell>
          <cell r="K5781" t="str">
            <v>630</v>
          </cell>
        </row>
        <row r="5782">
          <cell r="A5782" t="str">
            <v>január</v>
          </cell>
          <cell r="I5782">
            <v>0</v>
          </cell>
          <cell r="K5782" t="str">
            <v>640</v>
          </cell>
        </row>
        <row r="5783">
          <cell r="A5783" t="str">
            <v>január</v>
          </cell>
          <cell r="I5783">
            <v>12</v>
          </cell>
          <cell r="K5783" t="str">
            <v>640</v>
          </cell>
        </row>
        <row r="5784">
          <cell r="A5784" t="str">
            <v>január</v>
          </cell>
          <cell r="I5784">
            <v>2100</v>
          </cell>
          <cell r="K5784" t="str">
            <v>640</v>
          </cell>
        </row>
        <row r="5785">
          <cell r="A5785" t="str">
            <v>január</v>
          </cell>
          <cell r="I5785">
            <v>625</v>
          </cell>
          <cell r="K5785" t="str">
            <v>640</v>
          </cell>
        </row>
        <row r="5786">
          <cell r="A5786" t="str">
            <v>január</v>
          </cell>
          <cell r="I5786">
            <v>0</v>
          </cell>
          <cell r="K5786" t="str">
            <v>610</v>
          </cell>
        </row>
        <row r="5787">
          <cell r="A5787" t="str">
            <v>január</v>
          </cell>
          <cell r="I5787">
            <v>0</v>
          </cell>
          <cell r="K5787" t="str">
            <v>610</v>
          </cell>
        </row>
        <row r="5788">
          <cell r="A5788" t="str">
            <v>január</v>
          </cell>
          <cell r="I5788">
            <v>0</v>
          </cell>
          <cell r="K5788" t="str">
            <v>620</v>
          </cell>
        </row>
        <row r="5789">
          <cell r="A5789" t="str">
            <v>január</v>
          </cell>
          <cell r="I5789">
            <v>0</v>
          </cell>
          <cell r="K5789" t="str">
            <v>620</v>
          </cell>
        </row>
        <row r="5790">
          <cell r="A5790" t="str">
            <v>január</v>
          </cell>
          <cell r="I5790">
            <v>41.48</v>
          </cell>
          <cell r="K5790" t="str">
            <v>630</v>
          </cell>
        </row>
        <row r="5791">
          <cell r="A5791" t="str">
            <v>január</v>
          </cell>
          <cell r="I5791">
            <v>958.54</v>
          </cell>
          <cell r="K5791" t="str">
            <v>630</v>
          </cell>
        </row>
        <row r="5792">
          <cell r="A5792" t="str">
            <v>január</v>
          </cell>
          <cell r="I5792">
            <v>13350.58</v>
          </cell>
          <cell r="K5792" t="str">
            <v>630</v>
          </cell>
        </row>
        <row r="5793">
          <cell r="A5793" t="str">
            <v>január</v>
          </cell>
          <cell r="I5793">
            <v>1645.57</v>
          </cell>
          <cell r="K5793" t="str">
            <v>630</v>
          </cell>
        </row>
        <row r="5794">
          <cell r="A5794" t="str">
            <v>január</v>
          </cell>
          <cell r="I5794">
            <v>208.43</v>
          </cell>
          <cell r="K5794" t="str">
            <v>630</v>
          </cell>
        </row>
        <row r="5795">
          <cell r="A5795" t="str">
            <v>január</v>
          </cell>
          <cell r="I5795">
            <v>278.39999999999998</v>
          </cell>
          <cell r="K5795" t="str">
            <v>630</v>
          </cell>
        </row>
        <row r="5796">
          <cell r="A5796" t="str">
            <v>január</v>
          </cell>
          <cell r="I5796">
            <v>1578.6</v>
          </cell>
          <cell r="K5796" t="str">
            <v>630</v>
          </cell>
        </row>
        <row r="5797">
          <cell r="A5797" t="str">
            <v>január</v>
          </cell>
          <cell r="I5797">
            <v>184</v>
          </cell>
          <cell r="K5797" t="str">
            <v>630</v>
          </cell>
        </row>
        <row r="5798">
          <cell r="A5798" t="str">
            <v>január</v>
          </cell>
          <cell r="I5798">
            <v>437.97</v>
          </cell>
          <cell r="K5798" t="str">
            <v>630</v>
          </cell>
        </row>
        <row r="5799">
          <cell r="A5799" t="str">
            <v>január</v>
          </cell>
          <cell r="I5799">
            <v>50</v>
          </cell>
          <cell r="K5799" t="str">
            <v>630</v>
          </cell>
        </row>
        <row r="5800">
          <cell r="A5800" t="str">
            <v>január</v>
          </cell>
          <cell r="I5800">
            <v>151.19999999999999</v>
          </cell>
          <cell r="K5800" t="str">
            <v>630</v>
          </cell>
        </row>
        <row r="5801">
          <cell r="A5801" t="str">
            <v>január</v>
          </cell>
          <cell r="I5801">
            <v>0</v>
          </cell>
          <cell r="K5801" t="str">
            <v>630</v>
          </cell>
        </row>
        <row r="5802">
          <cell r="A5802" t="str">
            <v>január</v>
          </cell>
          <cell r="I5802">
            <v>777.69</v>
          </cell>
          <cell r="K5802" t="str">
            <v>630</v>
          </cell>
        </row>
        <row r="5803">
          <cell r="A5803" t="str">
            <v>január</v>
          </cell>
          <cell r="I5803">
            <v>980.05</v>
          </cell>
          <cell r="K5803" t="str">
            <v>630</v>
          </cell>
        </row>
        <row r="5804">
          <cell r="A5804" t="str">
            <v>január</v>
          </cell>
          <cell r="I5804">
            <v>271.2</v>
          </cell>
          <cell r="K5804" t="str">
            <v>630</v>
          </cell>
        </row>
        <row r="5805">
          <cell r="A5805" t="str">
            <v>január</v>
          </cell>
          <cell r="I5805">
            <v>0</v>
          </cell>
          <cell r="K5805" t="str">
            <v>630</v>
          </cell>
        </row>
        <row r="5806">
          <cell r="A5806" t="str">
            <v>január</v>
          </cell>
          <cell r="I5806">
            <v>78.900000000000006</v>
          </cell>
          <cell r="K5806" t="str">
            <v>630</v>
          </cell>
        </row>
        <row r="5807">
          <cell r="A5807" t="str">
            <v>január</v>
          </cell>
          <cell r="I5807">
            <v>716</v>
          </cell>
          <cell r="K5807" t="str">
            <v>630</v>
          </cell>
        </row>
        <row r="5808">
          <cell r="A5808" t="str">
            <v>január</v>
          </cell>
          <cell r="I5808">
            <v>0</v>
          </cell>
          <cell r="K5808" t="str">
            <v>630</v>
          </cell>
        </row>
        <row r="5809">
          <cell r="A5809" t="str">
            <v>január</v>
          </cell>
          <cell r="I5809">
            <v>398</v>
          </cell>
          <cell r="K5809" t="str">
            <v>630</v>
          </cell>
        </row>
        <row r="5810">
          <cell r="A5810" t="str">
            <v>január</v>
          </cell>
          <cell r="I5810">
            <v>1354.86</v>
          </cell>
          <cell r="K5810" t="str">
            <v>630</v>
          </cell>
        </row>
        <row r="5811">
          <cell r="A5811" t="str">
            <v>január</v>
          </cell>
          <cell r="I5811">
            <v>5.0999999999999996</v>
          </cell>
          <cell r="K5811" t="str">
            <v>630</v>
          </cell>
        </row>
        <row r="5812">
          <cell r="A5812" t="str">
            <v>január</v>
          </cell>
          <cell r="I5812">
            <v>2289</v>
          </cell>
          <cell r="K5812" t="str">
            <v>630</v>
          </cell>
        </row>
        <row r="5813">
          <cell r="A5813" t="str">
            <v>január</v>
          </cell>
          <cell r="I5813">
            <v>13381.15</v>
          </cell>
          <cell r="K5813" t="str">
            <v>630</v>
          </cell>
        </row>
        <row r="5814">
          <cell r="A5814" t="str">
            <v>január</v>
          </cell>
          <cell r="I5814">
            <v>2109.58</v>
          </cell>
          <cell r="K5814" t="str">
            <v>630</v>
          </cell>
        </row>
        <row r="5815">
          <cell r="A5815" t="str">
            <v>január</v>
          </cell>
          <cell r="I5815">
            <v>0</v>
          </cell>
          <cell r="K5815" t="str">
            <v>630</v>
          </cell>
        </row>
        <row r="5816">
          <cell r="A5816" t="str">
            <v>január</v>
          </cell>
          <cell r="I5816">
            <v>0</v>
          </cell>
          <cell r="K5816" t="str">
            <v>640</v>
          </cell>
        </row>
        <row r="5817">
          <cell r="A5817" t="str">
            <v>január</v>
          </cell>
          <cell r="I5817">
            <v>0</v>
          </cell>
          <cell r="K5817" t="str">
            <v>640</v>
          </cell>
        </row>
        <row r="5818">
          <cell r="A5818" t="str">
            <v>január</v>
          </cell>
          <cell r="I5818">
            <v>0</v>
          </cell>
          <cell r="K5818" t="str">
            <v>640</v>
          </cell>
        </row>
        <row r="5819">
          <cell r="A5819" t="str">
            <v>január</v>
          </cell>
          <cell r="I5819">
            <v>0</v>
          </cell>
          <cell r="K5819" t="str">
            <v>630</v>
          </cell>
        </row>
        <row r="5820">
          <cell r="A5820" t="str">
            <v>január</v>
          </cell>
          <cell r="I5820">
            <v>168</v>
          </cell>
          <cell r="K5820" t="str">
            <v>630</v>
          </cell>
        </row>
        <row r="5821">
          <cell r="A5821" t="str">
            <v>január</v>
          </cell>
          <cell r="I5821">
            <v>0</v>
          </cell>
          <cell r="K5821" t="str">
            <v>610</v>
          </cell>
        </row>
        <row r="5822">
          <cell r="A5822" t="str">
            <v>január</v>
          </cell>
          <cell r="I5822">
            <v>0</v>
          </cell>
          <cell r="K5822" t="str">
            <v>620</v>
          </cell>
        </row>
        <row r="5823">
          <cell r="A5823" t="str">
            <v>január</v>
          </cell>
          <cell r="I5823">
            <v>0</v>
          </cell>
          <cell r="K5823" t="str">
            <v>630</v>
          </cell>
        </row>
        <row r="5824">
          <cell r="A5824" t="str">
            <v>január</v>
          </cell>
          <cell r="I5824">
            <v>15147.85</v>
          </cell>
          <cell r="K5824" t="str">
            <v>630</v>
          </cell>
        </row>
        <row r="5825">
          <cell r="A5825" t="str">
            <v>január</v>
          </cell>
          <cell r="I5825">
            <v>0</v>
          </cell>
          <cell r="K5825" t="str">
            <v>630</v>
          </cell>
        </row>
        <row r="5826">
          <cell r="A5826" t="str">
            <v>január</v>
          </cell>
          <cell r="I5826">
            <v>693.2</v>
          </cell>
          <cell r="K5826" t="str">
            <v>630</v>
          </cell>
        </row>
        <row r="5827">
          <cell r="A5827" t="str">
            <v>január</v>
          </cell>
          <cell r="I5827">
            <v>0</v>
          </cell>
          <cell r="K5827" t="str">
            <v>630</v>
          </cell>
        </row>
        <row r="5828">
          <cell r="A5828" t="str">
            <v>január</v>
          </cell>
          <cell r="I5828">
            <v>0</v>
          </cell>
          <cell r="K5828" t="str">
            <v>630</v>
          </cell>
        </row>
        <row r="5829">
          <cell r="A5829" t="str">
            <v>január</v>
          </cell>
          <cell r="I5829">
            <v>0</v>
          </cell>
          <cell r="K5829" t="str">
            <v>630</v>
          </cell>
        </row>
        <row r="5830">
          <cell r="A5830" t="str">
            <v>január</v>
          </cell>
          <cell r="I5830">
            <v>188</v>
          </cell>
          <cell r="K5830" t="str">
            <v>630</v>
          </cell>
        </row>
        <row r="5831">
          <cell r="A5831" t="str">
            <v>január</v>
          </cell>
          <cell r="I5831">
            <v>0</v>
          </cell>
          <cell r="K5831" t="str">
            <v>630</v>
          </cell>
        </row>
        <row r="5832">
          <cell r="A5832" t="str">
            <v>január</v>
          </cell>
          <cell r="I5832">
            <v>1449</v>
          </cell>
          <cell r="K5832" t="str">
            <v>640</v>
          </cell>
        </row>
        <row r="5833">
          <cell r="A5833" t="str">
            <v>január</v>
          </cell>
          <cell r="I5833">
            <v>37756.5</v>
          </cell>
          <cell r="K5833" t="str">
            <v>640</v>
          </cell>
        </row>
        <row r="5834">
          <cell r="A5834" t="str">
            <v>január</v>
          </cell>
          <cell r="I5834">
            <v>0</v>
          </cell>
          <cell r="K5834" t="str">
            <v>710</v>
          </cell>
        </row>
        <row r="5835">
          <cell r="A5835" t="str">
            <v>január</v>
          </cell>
          <cell r="I5835">
            <v>0</v>
          </cell>
          <cell r="K5835" t="str">
            <v>710</v>
          </cell>
        </row>
        <row r="5836">
          <cell r="A5836" t="str">
            <v>január</v>
          </cell>
          <cell r="I5836">
            <v>0</v>
          </cell>
          <cell r="K5836" t="str">
            <v>710</v>
          </cell>
        </row>
        <row r="5837">
          <cell r="A5837" t="str">
            <v>január</v>
          </cell>
          <cell r="I5837">
            <v>0</v>
          </cell>
          <cell r="K5837" t="str">
            <v>620</v>
          </cell>
        </row>
        <row r="5838">
          <cell r="A5838" t="str">
            <v>január</v>
          </cell>
          <cell r="I5838">
            <v>840.2</v>
          </cell>
          <cell r="K5838" t="str">
            <v>630</v>
          </cell>
        </row>
        <row r="5839">
          <cell r="A5839" t="str">
            <v>január</v>
          </cell>
          <cell r="I5839">
            <v>1911.53</v>
          </cell>
          <cell r="K5839" t="str">
            <v>630</v>
          </cell>
        </row>
        <row r="5840">
          <cell r="A5840" t="str">
            <v>január</v>
          </cell>
          <cell r="I5840">
            <v>570</v>
          </cell>
          <cell r="K5840" t="str">
            <v>630</v>
          </cell>
        </row>
        <row r="5841">
          <cell r="A5841" t="str">
            <v>január</v>
          </cell>
          <cell r="I5841">
            <v>300</v>
          </cell>
          <cell r="K5841" t="str">
            <v>630</v>
          </cell>
        </row>
        <row r="5842">
          <cell r="A5842" t="str">
            <v>január</v>
          </cell>
          <cell r="I5842">
            <v>185</v>
          </cell>
          <cell r="K5842" t="str">
            <v>630</v>
          </cell>
        </row>
        <row r="5843">
          <cell r="A5843" t="str">
            <v>január</v>
          </cell>
          <cell r="I5843">
            <v>0</v>
          </cell>
          <cell r="K5843" t="str">
            <v>630</v>
          </cell>
        </row>
        <row r="5844">
          <cell r="A5844" t="str">
            <v>január</v>
          </cell>
          <cell r="I5844">
            <v>960</v>
          </cell>
          <cell r="K5844" t="str">
            <v>640</v>
          </cell>
        </row>
        <row r="5845">
          <cell r="A5845" t="str">
            <v>január</v>
          </cell>
          <cell r="I5845">
            <v>51400</v>
          </cell>
          <cell r="K5845" t="str">
            <v>640</v>
          </cell>
        </row>
        <row r="5846">
          <cell r="A5846" t="str">
            <v>január</v>
          </cell>
          <cell r="I5846">
            <v>13.54</v>
          </cell>
          <cell r="K5846" t="str">
            <v>630</v>
          </cell>
        </row>
        <row r="5847">
          <cell r="A5847" t="str">
            <v>január</v>
          </cell>
          <cell r="I5847">
            <v>221.3</v>
          </cell>
          <cell r="K5847" t="str">
            <v>630</v>
          </cell>
        </row>
        <row r="5848">
          <cell r="A5848" t="str">
            <v>január</v>
          </cell>
          <cell r="I5848">
            <v>1672.4</v>
          </cell>
          <cell r="K5848" t="str">
            <v>630</v>
          </cell>
        </row>
        <row r="5849">
          <cell r="A5849" t="str">
            <v>január</v>
          </cell>
          <cell r="I5849">
            <v>2942.88</v>
          </cell>
          <cell r="K5849" t="str">
            <v>630</v>
          </cell>
        </row>
        <row r="5850">
          <cell r="A5850" t="str">
            <v>január</v>
          </cell>
          <cell r="I5850">
            <v>2.15</v>
          </cell>
          <cell r="K5850" t="str">
            <v>630</v>
          </cell>
        </row>
        <row r="5851">
          <cell r="A5851" t="str">
            <v>január</v>
          </cell>
          <cell r="I5851">
            <v>0.13</v>
          </cell>
          <cell r="K5851" t="str">
            <v>630</v>
          </cell>
        </row>
        <row r="5852">
          <cell r="A5852" t="str">
            <v>január</v>
          </cell>
          <cell r="I5852">
            <v>192078.05</v>
          </cell>
          <cell r="K5852" t="str">
            <v>610</v>
          </cell>
        </row>
        <row r="5853">
          <cell r="A5853" t="str">
            <v>január</v>
          </cell>
          <cell r="I5853">
            <v>26689.53</v>
          </cell>
          <cell r="K5853" t="str">
            <v>610</v>
          </cell>
        </row>
        <row r="5854">
          <cell r="A5854" t="str">
            <v>január</v>
          </cell>
          <cell r="I5854">
            <v>4755.05</v>
          </cell>
          <cell r="K5854" t="str">
            <v>610</v>
          </cell>
        </row>
        <row r="5855">
          <cell r="A5855" t="str">
            <v>január</v>
          </cell>
          <cell r="I5855">
            <v>8020</v>
          </cell>
          <cell r="K5855" t="str">
            <v>610</v>
          </cell>
        </row>
        <row r="5856">
          <cell r="A5856" t="str">
            <v>január</v>
          </cell>
          <cell r="I5856">
            <v>6936.61</v>
          </cell>
          <cell r="K5856" t="str">
            <v>620</v>
          </cell>
        </row>
        <row r="5857">
          <cell r="A5857" t="str">
            <v>január</v>
          </cell>
          <cell r="I5857">
            <v>12013.55</v>
          </cell>
          <cell r="K5857" t="str">
            <v>620</v>
          </cell>
        </row>
        <row r="5858">
          <cell r="A5858" t="str">
            <v>január</v>
          </cell>
          <cell r="I5858">
            <v>2627.74</v>
          </cell>
          <cell r="K5858" t="str">
            <v>620</v>
          </cell>
        </row>
        <row r="5859">
          <cell r="A5859" t="str">
            <v>január</v>
          </cell>
          <cell r="I5859">
            <v>39134.620000000003</v>
          </cell>
          <cell r="K5859" t="str">
            <v>620</v>
          </cell>
        </row>
        <row r="5860">
          <cell r="A5860" t="str">
            <v>január</v>
          </cell>
          <cell r="I5860">
            <v>1507.73</v>
          </cell>
          <cell r="K5860" t="str">
            <v>620</v>
          </cell>
        </row>
        <row r="5861">
          <cell r="A5861" t="str">
            <v>január</v>
          </cell>
          <cell r="I5861">
            <v>5332.42</v>
          </cell>
          <cell r="K5861" t="str">
            <v>620</v>
          </cell>
        </row>
        <row r="5862">
          <cell r="A5862" t="str">
            <v>január</v>
          </cell>
          <cell r="I5862">
            <v>1765.59</v>
          </cell>
          <cell r="K5862" t="str">
            <v>620</v>
          </cell>
        </row>
        <row r="5863">
          <cell r="A5863" t="str">
            <v>január</v>
          </cell>
          <cell r="I5863">
            <v>470.14</v>
          </cell>
          <cell r="K5863" t="str">
            <v>620</v>
          </cell>
        </row>
        <row r="5864">
          <cell r="A5864" t="str">
            <v>január</v>
          </cell>
          <cell r="I5864">
            <v>8948.7000000000007</v>
          </cell>
          <cell r="K5864" t="str">
            <v>620</v>
          </cell>
        </row>
        <row r="5865">
          <cell r="A5865" t="str">
            <v>január</v>
          </cell>
          <cell r="I5865">
            <v>2058.21</v>
          </cell>
          <cell r="K5865" t="str">
            <v>620</v>
          </cell>
        </row>
        <row r="5866">
          <cell r="A5866" t="str">
            <v>január</v>
          </cell>
          <cell r="I5866">
            <v>18676.93</v>
          </cell>
          <cell r="K5866" t="str">
            <v>630</v>
          </cell>
        </row>
        <row r="5867">
          <cell r="A5867" t="str">
            <v>január</v>
          </cell>
          <cell r="I5867">
            <v>774.13</v>
          </cell>
          <cell r="K5867" t="str">
            <v>630</v>
          </cell>
        </row>
        <row r="5868">
          <cell r="A5868" t="str">
            <v>január</v>
          </cell>
          <cell r="I5868">
            <v>162.12</v>
          </cell>
          <cell r="K5868" t="str">
            <v>630</v>
          </cell>
        </row>
        <row r="5869">
          <cell r="A5869" t="str">
            <v>január</v>
          </cell>
          <cell r="I5869">
            <v>149</v>
          </cell>
          <cell r="K5869" t="str">
            <v>630</v>
          </cell>
        </row>
        <row r="5870">
          <cell r="A5870" t="str">
            <v>január</v>
          </cell>
          <cell r="I5870">
            <v>43.5</v>
          </cell>
          <cell r="K5870" t="str">
            <v>630</v>
          </cell>
        </row>
        <row r="5871">
          <cell r="A5871" t="str">
            <v>január</v>
          </cell>
          <cell r="I5871">
            <v>787.1</v>
          </cell>
          <cell r="K5871" t="str">
            <v>630</v>
          </cell>
        </row>
        <row r="5872">
          <cell r="A5872" t="str">
            <v>január</v>
          </cell>
          <cell r="I5872">
            <v>371.16</v>
          </cell>
          <cell r="K5872" t="str">
            <v>630</v>
          </cell>
        </row>
        <row r="5873">
          <cell r="A5873" t="str">
            <v>január</v>
          </cell>
          <cell r="I5873">
            <v>430.05</v>
          </cell>
          <cell r="K5873" t="str">
            <v>630</v>
          </cell>
        </row>
        <row r="5874">
          <cell r="A5874" t="str">
            <v>január</v>
          </cell>
          <cell r="I5874">
            <v>14</v>
          </cell>
          <cell r="K5874" t="str">
            <v>630</v>
          </cell>
        </row>
        <row r="5875">
          <cell r="A5875" t="str">
            <v>január</v>
          </cell>
          <cell r="I5875">
            <v>250</v>
          </cell>
          <cell r="K5875" t="str">
            <v>630</v>
          </cell>
        </row>
        <row r="5876">
          <cell r="A5876" t="str">
            <v>január</v>
          </cell>
          <cell r="I5876">
            <v>0</v>
          </cell>
          <cell r="K5876" t="str">
            <v>630</v>
          </cell>
        </row>
        <row r="5877">
          <cell r="A5877" t="str">
            <v>január</v>
          </cell>
          <cell r="I5877">
            <v>0</v>
          </cell>
          <cell r="K5877" t="str">
            <v>630</v>
          </cell>
        </row>
        <row r="5878">
          <cell r="A5878" t="str">
            <v>január</v>
          </cell>
          <cell r="I5878">
            <v>0</v>
          </cell>
          <cell r="K5878" t="str">
            <v>630</v>
          </cell>
        </row>
        <row r="5879">
          <cell r="A5879" t="str">
            <v>január</v>
          </cell>
          <cell r="I5879">
            <v>14.7</v>
          </cell>
          <cell r="K5879" t="str">
            <v>630</v>
          </cell>
        </row>
        <row r="5880">
          <cell r="A5880" t="str">
            <v>január</v>
          </cell>
          <cell r="I5880">
            <v>6696.58</v>
          </cell>
          <cell r="K5880" t="str">
            <v>630</v>
          </cell>
        </row>
        <row r="5881">
          <cell r="A5881" t="str">
            <v>január</v>
          </cell>
          <cell r="I5881">
            <v>692.82</v>
          </cell>
          <cell r="K5881" t="str">
            <v>630</v>
          </cell>
        </row>
        <row r="5882">
          <cell r="A5882" t="str">
            <v>január</v>
          </cell>
          <cell r="I5882">
            <v>908.84</v>
          </cell>
          <cell r="K5882" t="str">
            <v>630</v>
          </cell>
        </row>
        <row r="5883">
          <cell r="A5883" t="str">
            <v>január</v>
          </cell>
          <cell r="I5883">
            <v>66</v>
          </cell>
          <cell r="K5883" t="str">
            <v>630</v>
          </cell>
        </row>
        <row r="5884">
          <cell r="A5884" t="str">
            <v>január</v>
          </cell>
          <cell r="I5884">
            <v>729.2</v>
          </cell>
          <cell r="K5884" t="str">
            <v>630</v>
          </cell>
        </row>
        <row r="5885">
          <cell r="A5885" t="str">
            <v>január</v>
          </cell>
          <cell r="I5885">
            <v>5.48</v>
          </cell>
          <cell r="K5885" t="str">
            <v>630</v>
          </cell>
        </row>
        <row r="5886">
          <cell r="A5886" t="str">
            <v>január</v>
          </cell>
          <cell r="I5886">
            <v>609.52</v>
          </cell>
          <cell r="K5886" t="str">
            <v>640</v>
          </cell>
        </row>
        <row r="5887">
          <cell r="A5887" t="str">
            <v>január</v>
          </cell>
          <cell r="I5887">
            <v>3437</v>
          </cell>
          <cell r="K5887" t="str">
            <v>640</v>
          </cell>
        </row>
        <row r="5888">
          <cell r="A5888" t="str">
            <v>január</v>
          </cell>
          <cell r="I5888">
            <v>2925.99</v>
          </cell>
          <cell r="K5888" t="str">
            <v>630</v>
          </cell>
        </row>
        <row r="5889">
          <cell r="A5889" t="str">
            <v>január</v>
          </cell>
          <cell r="I5889">
            <v>1454.4</v>
          </cell>
          <cell r="K5889" t="str">
            <v>630</v>
          </cell>
        </row>
        <row r="5890">
          <cell r="A5890" t="str">
            <v>január</v>
          </cell>
          <cell r="I5890">
            <v>1.64</v>
          </cell>
          <cell r="K5890" t="str">
            <v>630</v>
          </cell>
        </row>
        <row r="5891">
          <cell r="A5891" t="str">
            <v>január</v>
          </cell>
          <cell r="I5891">
            <v>412.58</v>
          </cell>
          <cell r="K5891" t="str">
            <v>630</v>
          </cell>
        </row>
        <row r="5892">
          <cell r="A5892" t="str">
            <v>január</v>
          </cell>
          <cell r="I5892">
            <v>120000</v>
          </cell>
          <cell r="K5892" t="str">
            <v>810</v>
          </cell>
        </row>
        <row r="5893">
          <cell r="A5893" t="str">
            <v>január</v>
          </cell>
          <cell r="I5893">
            <v>1245.98</v>
          </cell>
          <cell r="K5893" t="str">
            <v>820</v>
          </cell>
        </row>
        <row r="5894">
          <cell r="A5894" t="str">
            <v>január</v>
          </cell>
          <cell r="I5894">
            <v>0</v>
          </cell>
          <cell r="K5894" t="str">
            <v>820</v>
          </cell>
        </row>
        <row r="5895">
          <cell r="A5895" t="str">
            <v>január</v>
          </cell>
          <cell r="I5895">
            <v>800</v>
          </cell>
          <cell r="K5895" t="str">
            <v>810</v>
          </cell>
        </row>
        <row r="5896">
          <cell r="A5896" t="str">
            <v>január</v>
          </cell>
          <cell r="I5896">
            <v>125000</v>
          </cell>
          <cell r="K5896" t="str">
            <v>810</v>
          </cell>
        </row>
        <row r="5897">
          <cell r="A5897" t="str">
            <v>január</v>
          </cell>
          <cell r="I5897">
            <v>384250</v>
          </cell>
          <cell r="K5897" t="str">
            <v>810</v>
          </cell>
        </row>
        <row r="5898">
          <cell r="A5898" t="str">
            <v>január</v>
          </cell>
          <cell r="I5898">
            <v>5800</v>
          </cell>
          <cell r="K5898" t="str">
            <v>810</v>
          </cell>
        </row>
        <row r="5899">
          <cell r="A5899" t="str">
            <v>január</v>
          </cell>
          <cell r="I5899">
            <v>0</v>
          </cell>
          <cell r="K5899" t="str">
            <v>820</v>
          </cell>
        </row>
        <row r="5900">
          <cell r="A5900" t="str">
            <v>január</v>
          </cell>
          <cell r="I5900">
            <v>41</v>
          </cell>
          <cell r="K5900" t="str">
            <v>810</v>
          </cell>
        </row>
        <row r="5901">
          <cell r="A5901" t="str">
            <v>január</v>
          </cell>
          <cell r="I5901">
            <v>212000</v>
          </cell>
          <cell r="K5901" t="str">
            <v>810</v>
          </cell>
        </row>
        <row r="5902">
          <cell r="A5902" t="str">
            <v>január</v>
          </cell>
          <cell r="I5902">
            <v>5000</v>
          </cell>
          <cell r="K5902" t="str">
            <v>810</v>
          </cell>
        </row>
        <row r="5903">
          <cell r="A5903" t="str">
            <v>január</v>
          </cell>
          <cell r="I5903">
            <v>0</v>
          </cell>
          <cell r="K5903" t="str">
            <v>810</v>
          </cell>
        </row>
        <row r="5904">
          <cell r="A5904" t="str">
            <v>január</v>
          </cell>
          <cell r="I5904">
            <v>18777.580000000002</v>
          </cell>
          <cell r="K5904" t="str">
            <v>810</v>
          </cell>
        </row>
      </sheetData>
      <sheetData sheetId="2"/>
      <sheetData sheetId="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eficienty"/>
      <sheetName val="data"/>
      <sheetName val="sústava študijných odborov"/>
      <sheetName val="Poznámky"/>
    </sheetNames>
    <sheetDataSet>
      <sheetData sheetId="0">
        <row r="31">
          <cell r="D31">
            <v>1</v>
          </cell>
        </row>
        <row r="32">
          <cell r="D32">
            <v>0.3</v>
          </cell>
        </row>
        <row r="33">
          <cell r="D33">
            <v>1.5</v>
          </cell>
        </row>
        <row r="34">
          <cell r="D34">
            <v>3</v>
          </cell>
        </row>
      </sheetData>
      <sheetData sheetId="1"/>
      <sheetData sheetId="2"/>
      <sheetData sheetId="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eficienty"/>
      <sheetName val="data"/>
      <sheetName val="sústava študijných odborov"/>
      <sheetName val="Poznámky"/>
    </sheetNames>
    <sheetDataSet>
      <sheetData sheetId="0" refreshError="1">
        <row r="31">
          <cell r="D31">
            <v>1</v>
          </cell>
        </row>
        <row r="32">
          <cell r="D32">
            <v>0.3</v>
          </cell>
        </row>
        <row r="33">
          <cell r="D33">
            <v>1.5</v>
          </cell>
        </row>
        <row r="34">
          <cell r="D34">
            <v>3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2-KPN"/>
      <sheetName val="T4-data_odbory"/>
      <sheetName val="T5-sumar_odbory"/>
      <sheetName val="T6-výkon"/>
      <sheetName val="List2"/>
      <sheetName val="Lis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2-KPN"/>
      <sheetName val="T4-data_odbory"/>
      <sheetName val="T5-sumar_odbory"/>
      <sheetName val="T6-výkon"/>
      <sheetName val="List2"/>
      <sheetName val="Lis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YR99-E"/>
      <sheetName val="VYR99-Fei"/>
      <sheetName val="VYR99-FEI2"/>
      <sheetName val="Uči-neuč"/>
      <sheetName val="priem-12"/>
      <sheetName val="VYRM98D"/>
    </sheetNames>
    <sheetDataSet>
      <sheetData sheetId="0" refreshError="1">
        <row r="2">
          <cell r="J2">
            <v>0.5</v>
          </cell>
        </row>
        <row r="45">
          <cell r="AK45">
            <v>13263.817452660411</v>
          </cell>
        </row>
        <row r="47">
          <cell r="AA47">
            <v>284425</v>
          </cell>
        </row>
        <row r="52">
          <cell r="AQ52">
            <v>476234761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_rozpis STU 04 03"/>
      <sheetName val="T1-rozpisovy-list"/>
      <sheetName val="T2-KPN"/>
      <sheetName val="T3-vstupy"/>
      <sheetName val="T4-data_odbory"/>
      <sheetName val="T5-sumar_odbory"/>
      <sheetName val="T6-výkon"/>
      <sheetName val="T16-KKŠ"/>
      <sheetName val="T7-mzdyNIE"/>
      <sheetName val="T8-TaS"/>
      <sheetName val="T8-TaS  STU"/>
      <sheetName val="T9-šport-kultúra"/>
      <sheetName val="T10-prev_ŠD"/>
      <sheetName val="T11-sumár_ŠD"/>
      <sheetName val="T12-špecifiká"/>
      <sheetName val="T13-sumár-špec"/>
      <sheetName val="T14-VVZ-mzdy-TaS"/>
      <sheetName val="T15-soc-štipendiá"/>
      <sheetName val="T17-Klinické"/>
    </sheetNames>
    <sheetDataSet>
      <sheetData sheetId="0"/>
      <sheetData sheetId="1"/>
      <sheetData sheetId="2"/>
      <sheetData sheetId="3">
        <row r="49">
          <cell r="C49">
            <v>2</v>
          </cell>
        </row>
        <row r="52">
          <cell r="C52">
            <v>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_rozpis STU 04 03"/>
      <sheetName val="T1-rozpisovy-list"/>
      <sheetName val="T2-KPN"/>
      <sheetName val="T3-vstupy"/>
      <sheetName val="T4-data_odbory"/>
      <sheetName val="T5-sumar_odbory"/>
      <sheetName val="T6-výkon"/>
      <sheetName val="T16-KKŠ"/>
      <sheetName val="T7-mzdyNIE"/>
      <sheetName val="T8-TaS"/>
      <sheetName val="T8-TaS  STU"/>
      <sheetName val="T9-šport-kultúra"/>
      <sheetName val="T10-prev_ŠD"/>
      <sheetName val="T11-sumár_ŠD"/>
      <sheetName val="T12-špecifiká"/>
      <sheetName val="T13-sumár-špec"/>
      <sheetName val="T14-VVZ-mzdy-TaS"/>
      <sheetName val="T15-soc-štipendiá"/>
      <sheetName val="T17-Klinické"/>
    </sheetNames>
    <sheetDataSet>
      <sheetData sheetId="0" refreshError="1"/>
      <sheetData sheetId="1" refreshError="1"/>
      <sheetData sheetId="2" refreshError="1"/>
      <sheetData sheetId="3" refreshError="1">
        <row r="49">
          <cell r="C49">
            <v>2</v>
          </cell>
        </row>
        <row r="52">
          <cell r="C52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-rozpisovy-list"/>
      <sheetName val="T2-KPN"/>
      <sheetName val="T3-vstupy"/>
      <sheetName val="T4-data_odbory"/>
      <sheetName val="T5-sumar_odbory"/>
      <sheetName val="T6-výkon"/>
      <sheetName val="T7-mzdy"/>
      <sheetName val="T8-TaS"/>
      <sheetName val="T9-šport-kultúra"/>
      <sheetName val="T10-prev_ŠD"/>
      <sheetName val="T11-sumár_ŠD"/>
      <sheetName val="T12-špecifiká"/>
      <sheetName val="T13-sumár-špec"/>
      <sheetName val="T14-VVZ-mzdy-TaS"/>
      <sheetName val="T15-soc-stipendia"/>
      <sheetName val="T16-KKŠ"/>
      <sheetName val="T17-Klinické "/>
    </sheetNames>
    <sheetDataSet>
      <sheetData sheetId="0" refreshError="1"/>
      <sheetData sheetId="1" refreshError="1"/>
      <sheetData sheetId="2" refreshError="1">
        <row r="48">
          <cell r="C48">
            <v>2</v>
          </cell>
        </row>
        <row r="49">
          <cell r="C49">
            <v>1.66</v>
          </cell>
        </row>
        <row r="50">
          <cell r="C50">
            <v>1.33</v>
          </cell>
        </row>
        <row r="51">
          <cell r="C51">
            <v>1</v>
          </cell>
        </row>
        <row r="76">
          <cell r="C76">
            <v>358751</v>
          </cell>
        </row>
        <row r="79">
          <cell r="C79">
            <v>48356.647999999986</v>
          </cell>
        </row>
        <row r="82">
          <cell r="C82">
            <v>37000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-Príjmy"/>
      <sheetName val="T2-KPN"/>
      <sheetName val="T3-vstupy"/>
      <sheetName val="T4-data_odbory"/>
      <sheetName val="T5-sumar_odbory"/>
      <sheetName val="T6-výkon"/>
      <sheetName val="T7-mzdy"/>
      <sheetName val="T8-TaS"/>
      <sheetName val="T9-bežný-transfer"/>
      <sheetName val="T10-prev_ŠD"/>
      <sheetName val="T11-sumár_ŠD"/>
      <sheetName val="T12-špecifiká"/>
      <sheetName val="T13-sumár-špec"/>
      <sheetName val="T14-VVZ-mzdy-TaS"/>
      <sheetName val="T15-sumár externe"/>
      <sheetName val="T16-rozpisovy-list"/>
      <sheetName val="T17-KKŠ"/>
      <sheetName val="T18-mená"/>
      <sheetName val="VVZ-hist-mzdy"/>
      <sheetName val="T3_vstupy"/>
    </sheetNames>
    <sheetDataSet>
      <sheetData sheetId="0"/>
      <sheetData sheetId="1"/>
      <sheetData sheetId="2">
        <row r="29">
          <cell r="C29">
            <v>2.27</v>
          </cell>
        </row>
        <row r="30">
          <cell r="C30">
            <v>1.89</v>
          </cell>
        </row>
        <row r="31">
          <cell r="C31">
            <v>1.5</v>
          </cell>
        </row>
        <row r="32">
          <cell r="C32">
            <v>1.1299999999999999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-rozpisovy-list"/>
      <sheetName val="T2-KPN"/>
      <sheetName val="T3-vstupy"/>
      <sheetName val="T4-data_odbory"/>
      <sheetName val="T5-sumar_odbory"/>
      <sheetName val="T6-výkon"/>
      <sheetName val="T7-mzdy"/>
      <sheetName val="T8-TaS"/>
      <sheetName val="T9-šport-kultúra"/>
      <sheetName val="T10-prev_ŠD"/>
      <sheetName val="T11-sumár_ŠD"/>
      <sheetName val="T12-špecifiká"/>
      <sheetName val="T13-sumár-špec"/>
      <sheetName val="T14-VVZ-mzdy-TaS"/>
      <sheetName val="T15-soc-stipendia"/>
      <sheetName val="T16-KKŠ"/>
      <sheetName val="T17-Klinické "/>
    </sheetNames>
    <sheetDataSet>
      <sheetData sheetId="0" refreshError="1"/>
      <sheetData sheetId="1" refreshError="1"/>
      <sheetData sheetId="2" refreshError="1">
        <row r="48">
          <cell r="C48">
            <v>2</v>
          </cell>
        </row>
        <row r="49">
          <cell r="C49">
            <v>1.66</v>
          </cell>
        </row>
        <row r="50">
          <cell r="C50">
            <v>1.33</v>
          </cell>
        </row>
        <row r="51">
          <cell r="C51">
            <v>1</v>
          </cell>
        </row>
        <row r="76">
          <cell r="C76">
            <v>358751</v>
          </cell>
        </row>
        <row r="79">
          <cell r="C79">
            <v>48356.647999999986</v>
          </cell>
        </row>
        <row r="82">
          <cell r="C82">
            <v>37000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-rozpisovy-list"/>
      <sheetName val="T2-KPN"/>
      <sheetName val="T3-vstupy"/>
      <sheetName val="T4-data_odbory"/>
      <sheetName val="T5-sumar_odbory"/>
      <sheetName val="T6-výkon"/>
      <sheetName val="T7-mzdy"/>
      <sheetName val="T8-TaS"/>
      <sheetName val="T9-šport-kultúra"/>
      <sheetName val="T10-prev_ŠD"/>
      <sheetName val="T11-sumár_ŠD"/>
      <sheetName val="T12-špecifiká"/>
      <sheetName val="T13-sumár-špec"/>
      <sheetName val="T14-VVZ-mzdy-TaS"/>
      <sheetName val="T15-soc-štipendiá"/>
      <sheetName val="T16-KKŠ"/>
      <sheetName val="T17-Klinické"/>
    </sheetNames>
    <sheetDataSet>
      <sheetData sheetId="0" refreshError="1"/>
      <sheetData sheetId="1" refreshError="1"/>
      <sheetData sheetId="2" refreshError="1">
        <row r="43">
          <cell r="C43">
            <v>3467843</v>
          </cell>
        </row>
        <row r="44">
          <cell r="C44">
            <v>0.95</v>
          </cell>
        </row>
        <row r="49">
          <cell r="C49">
            <v>246347</v>
          </cell>
        </row>
        <row r="60">
          <cell r="C60">
            <v>13500</v>
          </cell>
        </row>
        <row r="64">
          <cell r="C64">
            <v>723369.93600000069</v>
          </cell>
        </row>
        <row r="65">
          <cell r="C65">
            <v>0.5</v>
          </cell>
        </row>
        <row r="70">
          <cell r="C70">
            <v>300156</v>
          </cell>
        </row>
        <row r="100">
          <cell r="C100">
            <v>20</v>
          </cell>
        </row>
        <row r="105">
          <cell r="C105">
            <v>200</v>
          </cell>
        </row>
        <row r="106">
          <cell r="C106">
            <v>200</v>
          </cell>
        </row>
        <row r="108">
          <cell r="C108">
            <v>1</v>
          </cell>
        </row>
        <row r="109">
          <cell r="C109">
            <v>2</v>
          </cell>
        </row>
        <row r="110">
          <cell r="C110">
            <v>2.5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-rozpisovy-list"/>
      <sheetName val="T2-KPN"/>
      <sheetName val="T3-vstupy"/>
      <sheetName val="T4-data_odbory"/>
      <sheetName val="T5-sumar_odbory"/>
      <sheetName val="T6-výkon"/>
      <sheetName val="T7-mzdy"/>
      <sheetName val="T8-TaS"/>
      <sheetName val="T9-šport-kultúra"/>
      <sheetName val="T10-prev_ŠD"/>
      <sheetName val="T11-sumár_ŠD"/>
      <sheetName val="T12-špecifiká"/>
      <sheetName val="T13-sumár-špec"/>
      <sheetName val="T14-VVZ-mzdy-TaS"/>
      <sheetName val="T15-soc-štipendiá"/>
      <sheetName val="T16-KKŠ"/>
      <sheetName val="T17-Klinické"/>
    </sheetNames>
    <sheetDataSet>
      <sheetData sheetId="0" refreshError="1"/>
      <sheetData sheetId="1" refreshError="1"/>
      <sheetData sheetId="2" refreshError="1">
        <row r="43">
          <cell r="C43">
            <v>3467843</v>
          </cell>
        </row>
        <row r="44">
          <cell r="C44">
            <v>0.95</v>
          </cell>
        </row>
        <row r="49">
          <cell r="C49">
            <v>246347</v>
          </cell>
        </row>
        <row r="60">
          <cell r="C60">
            <v>13500</v>
          </cell>
        </row>
        <row r="64">
          <cell r="C64">
            <v>723369.93600000069</v>
          </cell>
        </row>
        <row r="65">
          <cell r="C65">
            <v>0.5</v>
          </cell>
        </row>
        <row r="70">
          <cell r="C70">
            <v>300156</v>
          </cell>
        </row>
        <row r="100">
          <cell r="C100">
            <v>20</v>
          </cell>
        </row>
        <row r="105">
          <cell r="C105">
            <v>200</v>
          </cell>
        </row>
        <row r="106">
          <cell r="C106">
            <v>200</v>
          </cell>
        </row>
        <row r="108">
          <cell r="C108">
            <v>1</v>
          </cell>
        </row>
        <row r="109">
          <cell r="C109">
            <v>2</v>
          </cell>
        </row>
        <row r="110">
          <cell r="C110">
            <v>2.5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-rozpisovy-list"/>
      <sheetName val="T2-KPN"/>
      <sheetName val="T3-vstupy"/>
      <sheetName val="T4-data_odbory"/>
      <sheetName val="T5-sumar_odbory"/>
      <sheetName val="T6-výkon"/>
      <sheetName val="T7-mzdy"/>
      <sheetName val="T8-TaS"/>
      <sheetName val="T9-šport-kultúra"/>
      <sheetName val="T10-prev_ŠD"/>
      <sheetName val="T11-sumár_ŠD"/>
      <sheetName val="T12-špecifiká"/>
      <sheetName val="T13-sumár-špec"/>
      <sheetName val="T14-VVZ-mzdy-TaS"/>
      <sheetName val="T15-soc-stipendia"/>
      <sheetName val="T16-KKŠ"/>
    </sheetNames>
    <sheetDataSet>
      <sheetData sheetId="0" refreshError="1"/>
      <sheetData sheetId="1" refreshError="1"/>
      <sheetData sheetId="2" refreshError="1">
        <row r="64">
          <cell r="C64">
            <v>31500</v>
          </cell>
        </row>
        <row r="66">
          <cell r="C66">
            <v>13500</v>
          </cell>
        </row>
        <row r="69">
          <cell r="C69">
            <v>875741.60000000009</v>
          </cell>
        </row>
        <row r="70">
          <cell r="C70">
            <v>1.1000000000000001</v>
          </cell>
        </row>
        <row r="75">
          <cell r="C75">
            <v>58186.300000000141</v>
          </cell>
        </row>
        <row r="105">
          <cell r="C105">
            <v>17</v>
          </cell>
        </row>
        <row r="114">
          <cell r="C114">
            <v>200</v>
          </cell>
        </row>
        <row r="115">
          <cell r="C115">
            <v>200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-rozpisovy-list"/>
      <sheetName val="T2-KPN"/>
      <sheetName val="T3-vstupy"/>
      <sheetName val="T4-data_odbory"/>
      <sheetName val="T5-sumar_odbory"/>
      <sheetName val="T6-výkon"/>
      <sheetName val="T7-mzdy"/>
      <sheetName val="T7-mzdy (2)"/>
      <sheetName val="T8-TaS"/>
      <sheetName val="T9-šport-kultúra"/>
      <sheetName val="T10-prev_ŠD"/>
      <sheetName val="T11-sumár_ŠD"/>
      <sheetName val="T12-špecifiká"/>
      <sheetName val="T13-sumár-špec"/>
      <sheetName val="T14-VVZ-mzdy-TaS"/>
      <sheetName val="T15-soc-štipendiá"/>
      <sheetName val="T16-KKŠ"/>
      <sheetName val="T17-Klinické"/>
      <sheetName val="T0-podklad-merge"/>
    </sheetNames>
    <sheetDataSet>
      <sheetData sheetId="0" refreshError="1"/>
      <sheetData sheetId="1" refreshError="1">
        <row r="27">
          <cell r="I27">
            <v>0.24152542372881355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-rozpisovy-list"/>
      <sheetName val="T2-KPN"/>
      <sheetName val="T3-vstupy"/>
      <sheetName val="T4-data_odbory"/>
      <sheetName val="T5-sumar_odbory"/>
      <sheetName val="T6-výkon"/>
      <sheetName val="T7-mzdy"/>
      <sheetName val="T7-mzdy (2)"/>
      <sheetName val="T8-TaS"/>
      <sheetName val="T9-šport-kultúra"/>
      <sheetName val="T10-prev_ŠD"/>
      <sheetName val="T11-sumár_ŠD"/>
      <sheetName val="T12-špecifiká"/>
      <sheetName val="T13-sumár-špec"/>
      <sheetName val="T14-VVZ-mzdy-TaS"/>
      <sheetName val="T15-soc-štipendiá"/>
      <sheetName val="T16-KKŠ"/>
      <sheetName val="T17-Klinické"/>
      <sheetName val="T0-podklad-merge"/>
    </sheetNames>
    <sheetDataSet>
      <sheetData sheetId="0" refreshError="1"/>
      <sheetData sheetId="1" refreshError="1">
        <row r="27">
          <cell r="I27">
            <v>0.24152542372881355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sah"/>
      <sheetName val="T1-RD2019_RD_2018-DZ"/>
      <sheetName val="T1-RD2019_RD_2018 (%)"/>
      <sheetName val="T2-KO"/>
      <sheetName val="T2-KAP"/>
      <sheetName val="T2-odbory_predmety"/>
      <sheetName val="T3-vstupy"/>
      <sheetName val="T4-štruk_077"/>
      <sheetName val="T5a-abs"/>
      <sheetName val="T5b-studenti"/>
      <sheetName val="T6a-abs"/>
      <sheetName val="T6b-výkon"/>
      <sheetName val="T6c-výkon-fak"/>
      <sheetName val="T7-mzdy"/>
      <sheetName val="T8-TaS"/>
      <sheetName val="T9-kultúra-šport"/>
      <sheetName val="T9a_rozpis na TJ,ŠK"/>
      <sheetName val="T10-prev_ŠD"/>
      <sheetName val="T11-sumár_ŠD"/>
      <sheetName val="T12-špecifiká"/>
      <sheetName val="T13-sumár-špec"/>
      <sheetName val="T14-VVZ"/>
      <sheetName val="T14a-KA"/>
      <sheetName val="T14b-podiely"/>
      <sheetName val="T14c-vstup_DG-ZG"/>
      <sheetName val="T14d-Drš"/>
      <sheetName val="T14e-tímy"/>
      <sheetName val="T14f-EIZ"/>
      <sheetName val="T15-štipendiá-soc"/>
      <sheetName val="T16-KKŠ"/>
      <sheetName val="T17-Klinické-Zahr_lek"/>
      <sheetName val="T18-Mot_štip"/>
      <sheetName val="T19-počty študentov"/>
      <sheetName val="T20-Publik"/>
      <sheetName val="T20a-KT-CRUČ"/>
      <sheetName val="T20b-CRUČ"/>
      <sheetName val="T21-Mobility"/>
      <sheetName val="T22-praxe"/>
      <sheetName val="T23-špecifické_potreby"/>
      <sheetName val="T24-rozvoj"/>
    </sheetNames>
    <sheetDataSet>
      <sheetData sheetId="0" refreshError="1"/>
      <sheetData sheetId="1" refreshError="1"/>
      <sheetData sheetId="2" refreshError="1"/>
      <sheetData sheetId="3" refreshError="1">
        <row r="5">
          <cell r="B5">
            <v>1</v>
          </cell>
          <cell r="C5" t="str">
            <v>lekárske odbory, farmácia</v>
          </cell>
          <cell r="D5">
            <v>5</v>
          </cell>
          <cell r="E5">
            <v>0.6</v>
          </cell>
          <cell r="F5">
            <v>0.2</v>
          </cell>
          <cell r="G5">
            <v>0.12</v>
          </cell>
          <cell r="H5">
            <v>0.108</v>
          </cell>
          <cell r="I5">
            <v>0.308</v>
          </cell>
          <cell r="J5">
            <v>3.1322033898305084</v>
          </cell>
          <cell r="K5">
            <v>3.13</v>
          </cell>
        </row>
        <row r="6">
          <cell r="B6">
            <v>2</v>
          </cell>
          <cell r="C6" t="str">
            <v>umelecké odbory vrátane dizajnu</v>
          </cell>
          <cell r="D6">
            <v>4</v>
          </cell>
          <cell r="E6">
            <v>0.3</v>
          </cell>
          <cell r="F6">
            <v>0.25</v>
          </cell>
          <cell r="G6">
            <v>7.4999999999999997E-2</v>
          </cell>
          <cell r="H6">
            <v>6.7500000000000004E-2</v>
          </cell>
          <cell r="I6">
            <v>0.3175</v>
          </cell>
          <cell r="J6">
            <v>3.2288135593220342</v>
          </cell>
          <cell r="K6">
            <v>3.23</v>
          </cell>
        </row>
        <row r="7">
          <cell r="B7">
            <v>3</v>
          </cell>
          <cell r="C7" t="str">
            <v>veterinárne odbory</v>
          </cell>
          <cell r="D7">
            <v>5</v>
          </cell>
          <cell r="E7">
            <v>1.3</v>
          </cell>
          <cell r="F7">
            <v>0.2</v>
          </cell>
          <cell r="G7">
            <v>0.26</v>
          </cell>
          <cell r="H7">
            <v>0.23400000000000001</v>
          </cell>
          <cell r="I7">
            <v>0.43400000000000005</v>
          </cell>
          <cell r="J7">
            <v>4.4135593220338993</v>
          </cell>
          <cell r="K7">
            <v>4.41</v>
          </cell>
        </row>
        <row r="8">
          <cell r="B8">
            <v>4</v>
          </cell>
          <cell r="C8" t="str">
            <v>prírodovedné odbory,  informačné technológie, technické odbory</v>
          </cell>
          <cell r="D8">
            <v>10</v>
          </cell>
          <cell r="E8">
            <v>0.5</v>
          </cell>
          <cell r="F8">
            <v>0.1</v>
          </cell>
          <cell r="G8">
            <v>0.05</v>
          </cell>
          <cell r="H8">
            <v>4.5100000000000008E-2</v>
          </cell>
          <cell r="I8">
            <v>0.14510000000000001</v>
          </cell>
          <cell r="J8">
            <v>1.4755932203389832</v>
          </cell>
          <cell r="K8">
            <v>1.48</v>
          </cell>
        </row>
        <row r="9">
          <cell r="B9">
            <v>5</v>
          </cell>
          <cell r="C9" t="str">
            <v>poľnohospodársrvo</v>
          </cell>
          <cell r="D9">
            <v>11</v>
          </cell>
          <cell r="E9">
            <v>0.8</v>
          </cell>
          <cell r="F9">
            <v>9.0909090909090912E-2</v>
          </cell>
          <cell r="G9">
            <v>7.2727272727272738E-2</v>
          </cell>
          <cell r="H9">
            <v>6.545454545454546E-2</v>
          </cell>
          <cell r="I9">
            <v>0.15636363636363637</v>
          </cell>
          <cell r="J9">
            <v>1.5901386748844377</v>
          </cell>
          <cell r="K9">
            <v>1.59</v>
          </cell>
        </row>
        <row r="10">
          <cell r="B10">
            <v>6</v>
          </cell>
          <cell r="C10" t="str">
            <v>architektúra, prekladateľstvo, tlmočníctvo</v>
          </cell>
          <cell r="D10">
            <v>8</v>
          </cell>
          <cell r="E10">
            <v>0.2</v>
          </cell>
          <cell r="F10">
            <v>0.125</v>
          </cell>
          <cell r="G10">
            <v>2.5000000000000001E-2</v>
          </cell>
          <cell r="H10">
            <v>2.2500000000000003E-2</v>
          </cell>
          <cell r="I10">
            <v>0.14749999999999999</v>
          </cell>
          <cell r="J10">
            <v>1.5</v>
          </cell>
          <cell r="K10">
            <v>1.5</v>
          </cell>
        </row>
        <row r="11">
          <cell r="B11">
            <v>7</v>
          </cell>
          <cell r="C11" t="str">
            <v>pedagogické odbory, učiteľstvo I. st, učiteľstvo pre špeciálne školy, psychológia, šport, telesná výchova a iné výchovy, žurnalistika</v>
          </cell>
          <cell r="D11">
            <v>10.5</v>
          </cell>
          <cell r="E11">
            <v>0.25</v>
          </cell>
          <cell r="F11">
            <v>9.5238095238095233E-2</v>
          </cell>
          <cell r="G11">
            <v>2.3809523809523808E-2</v>
          </cell>
          <cell r="H11">
            <v>2.1428571428571429E-2</v>
          </cell>
          <cell r="I11">
            <v>0.11666666666666667</v>
          </cell>
          <cell r="J11">
            <v>1.1864406779661019</v>
          </cell>
          <cell r="K11">
            <v>1.19</v>
          </cell>
        </row>
        <row r="12">
          <cell r="B12">
            <v>8</v>
          </cell>
          <cell r="C12" t="str">
            <v>matematika</v>
          </cell>
          <cell r="D12">
            <v>10.5</v>
          </cell>
          <cell r="E12">
            <v>0.4</v>
          </cell>
          <cell r="F12">
            <v>9.5238095238095233E-2</v>
          </cell>
          <cell r="G12">
            <v>3.8095238095238099E-2</v>
          </cell>
          <cell r="H12">
            <v>3.4285714285714287E-2</v>
          </cell>
          <cell r="I12">
            <v>0.12952380952380951</v>
          </cell>
          <cell r="J12">
            <v>1.3171912832929782</v>
          </cell>
          <cell r="K12">
            <v>1.32</v>
          </cell>
        </row>
        <row r="13">
          <cell r="B13">
            <v>9</v>
          </cell>
          <cell r="C13" t="str">
            <v>ekonomické odbory, manažment, obchod, verejná správa, turizmus, geografia, jazyky</v>
          </cell>
          <cell r="D13">
            <v>12</v>
          </cell>
          <cell r="E13">
            <v>0.25</v>
          </cell>
          <cell r="F13">
            <v>8.3333333333333329E-2</v>
          </cell>
          <cell r="G13">
            <v>2.0833333333333332E-2</v>
          </cell>
          <cell r="H13">
            <v>1.8749999999999999E-2</v>
          </cell>
          <cell r="I13">
            <v>0.10208333333333333</v>
          </cell>
          <cell r="J13">
            <v>1.0381355932203391</v>
          </cell>
          <cell r="K13">
            <v>1.04</v>
          </cell>
        </row>
        <row r="14">
          <cell r="B14">
            <v>10</v>
          </cell>
          <cell r="C14" t="str">
            <v>humanitné odbory, sociálne odbory</v>
          </cell>
          <cell r="D14">
            <v>12</v>
          </cell>
          <cell r="E14">
            <v>0.2</v>
          </cell>
          <cell r="F14">
            <v>8.3333333333333329E-2</v>
          </cell>
          <cell r="G14">
            <v>1.6666666666666666E-2</v>
          </cell>
          <cell r="H14">
            <v>1.4999999999999999E-2</v>
          </cell>
          <cell r="I14">
            <v>9.8333333333333328E-2</v>
          </cell>
          <cell r="J14">
            <v>1</v>
          </cell>
          <cell r="K14">
            <v>1</v>
          </cell>
        </row>
        <row r="15">
          <cell r="B15">
            <v>11</v>
          </cell>
          <cell r="C15" t="str">
            <v>kanonické právo, právo</v>
          </cell>
          <cell r="D15">
            <v>12</v>
          </cell>
          <cell r="E15">
            <v>0.2</v>
          </cell>
          <cell r="F15">
            <v>8.3333333333333329E-2</v>
          </cell>
          <cell r="G15">
            <v>1.6666666666666666E-2</v>
          </cell>
          <cell r="H15">
            <v>1.4999999999999999E-2</v>
          </cell>
          <cell r="I15">
            <v>9.8333333333333328E-2</v>
          </cell>
          <cell r="J15">
            <v>1</v>
          </cell>
          <cell r="K15">
            <v>1</v>
          </cell>
        </row>
        <row r="16">
          <cell r="B16">
            <v>12</v>
          </cell>
          <cell r="C16" t="str">
            <v>učiteľstvo - prírodné vedy, technické odborné predmety</v>
          </cell>
          <cell r="D16">
            <v>9</v>
          </cell>
          <cell r="E16">
            <v>0.3</v>
          </cell>
          <cell r="F16">
            <v>0.1111111111111111</v>
          </cell>
          <cell r="G16">
            <v>3.3333333333333333E-2</v>
          </cell>
          <cell r="H16">
            <v>0.03</v>
          </cell>
          <cell r="I16">
            <v>0.1411111111111111</v>
          </cell>
          <cell r="J16">
            <v>1.4350282485875707</v>
          </cell>
          <cell r="K16">
            <v>1.44</v>
          </cell>
        </row>
        <row r="17">
          <cell r="B17">
            <v>13</v>
          </cell>
          <cell r="C17" t="str">
            <v>učiteľstvo - moderné jazyky</v>
          </cell>
          <cell r="D17">
            <v>11</v>
          </cell>
          <cell r="E17">
            <v>0.2</v>
          </cell>
          <cell r="F17">
            <v>9.0909090909090912E-2</v>
          </cell>
          <cell r="G17">
            <v>1.8181818181818184E-2</v>
          </cell>
          <cell r="H17">
            <v>1.6363636363636365E-2</v>
          </cell>
          <cell r="I17">
            <v>0.10727272727272727</v>
          </cell>
          <cell r="J17">
            <v>1.0909090909090908</v>
          </cell>
          <cell r="K17">
            <v>1.0900000000000001</v>
          </cell>
        </row>
        <row r="18">
          <cell r="B18">
            <v>14</v>
          </cell>
          <cell r="C18" t="str">
            <v>učiteľstvo - matematika, informatika</v>
          </cell>
          <cell r="D18">
            <v>10.5</v>
          </cell>
          <cell r="E18">
            <v>0.25</v>
          </cell>
          <cell r="F18">
            <v>9.5238095238095233E-2</v>
          </cell>
          <cell r="G18">
            <v>2.3809523809523808E-2</v>
          </cell>
          <cell r="H18">
            <v>2.1428571428571429E-2</v>
          </cell>
          <cell r="I18">
            <v>0.11666666666666667</v>
          </cell>
          <cell r="J18">
            <v>1.1864406779661019</v>
          </cell>
          <cell r="K18">
            <v>1.19</v>
          </cell>
        </row>
        <row r="19">
          <cell r="B19">
            <v>15</v>
          </cell>
          <cell r="C19" t="str">
            <v>učiteľstvo - humanitné odbory, sociálne odbory, ekonomické predmety</v>
          </cell>
          <cell r="D19">
            <v>11</v>
          </cell>
          <cell r="E19">
            <v>0.2</v>
          </cell>
          <cell r="F19">
            <v>9.0909090909090912E-2</v>
          </cell>
          <cell r="G19">
            <v>1.8181818181818184E-2</v>
          </cell>
          <cell r="H19">
            <v>1.6363636363636365E-2</v>
          </cell>
          <cell r="I19">
            <v>0.10727272727272727</v>
          </cell>
          <cell r="J19">
            <v>1.0909090909090908</v>
          </cell>
          <cell r="K19">
            <v>1.0900000000000001</v>
          </cell>
        </row>
        <row r="20">
          <cell r="B20">
            <v>16</v>
          </cell>
          <cell r="C20" t="str">
            <v>chemicko-technologické odbory, vybrané hutnícke odbory</v>
          </cell>
          <cell r="D20">
            <v>6.5</v>
          </cell>
          <cell r="E20">
            <v>0.6</v>
          </cell>
          <cell r="F20">
            <v>0.15384615384615385</v>
          </cell>
          <cell r="G20">
            <v>9.2307692307692299E-2</v>
          </cell>
          <cell r="H20">
            <v>8.3176923076923079E-2</v>
          </cell>
          <cell r="I20">
            <v>0.23702307692307695</v>
          </cell>
          <cell r="J20">
            <v>2.4104041720990876</v>
          </cell>
          <cell r="K20">
            <v>2.41</v>
          </cell>
        </row>
        <row r="21">
          <cell r="B21">
            <v>17</v>
          </cell>
          <cell r="C21" t="str">
            <v>ošetrovateľstvo, fyzioterapia, verejné zdravotníctvo,  pôrodná asistencia,
učiteľstvo - umelecké odbory a umelecké výchovy</v>
          </cell>
          <cell r="D21">
            <v>6</v>
          </cell>
          <cell r="E21">
            <v>0.3</v>
          </cell>
          <cell r="F21">
            <v>0.16666666666666666</v>
          </cell>
          <cell r="G21">
            <v>4.9999999999999996E-2</v>
          </cell>
          <cell r="H21">
            <v>4.4999999999999998E-2</v>
          </cell>
          <cell r="I21">
            <v>0.21166666666666667</v>
          </cell>
          <cell r="J21">
            <v>2.152542372881356</v>
          </cell>
          <cell r="K21">
            <v>2.15</v>
          </cell>
        </row>
        <row r="22">
          <cell r="B22">
            <v>18</v>
          </cell>
          <cell r="C22" t="str">
            <v>doktorandské štúdium - medicína</v>
          </cell>
          <cell r="D22">
            <v>5</v>
          </cell>
          <cell r="E22">
            <v>0.75</v>
          </cell>
          <cell r="F22">
            <v>0.2</v>
          </cell>
          <cell r="G22">
            <v>0.15</v>
          </cell>
          <cell r="H22">
            <v>0.13500000000000001</v>
          </cell>
          <cell r="I22">
            <v>0.33500000000000002</v>
          </cell>
          <cell r="J22">
            <v>3.4067796610169494</v>
          </cell>
          <cell r="K22">
            <v>3.41</v>
          </cell>
        </row>
        <row r="23">
          <cell r="B23">
            <v>19</v>
          </cell>
          <cell r="C23" t="str">
            <v>doktorandské štúdium - prírodovedné odbory, technické odbory, informačné technológie, farmácia, poľnohospodárstvo, lesníctvo</v>
          </cell>
          <cell r="D23">
            <v>8</v>
          </cell>
          <cell r="E23">
            <v>0.75</v>
          </cell>
          <cell r="F23">
            <v>0.125</v>
          </cell>
          <cell r="G23">
            <v>9.375E-2</v>
          </cell>
          <cell r="H23">
            <v>8.4375000000000006E-2</v>
          </cell>
          <cell r="I23">
            <v>0.20937500000000001</v>
          </cell>
          <cell r="J23">
            <v>2.1292372881355934</v>
          </cell>
          <cell r="K23">
            <v>2.13</v>
          </cell>
        </row>
        <row r="24">
          <cell r="B24">
            <v>20</v>
          </cell>
          <cell r="C24" t="str">
            <v>doktorandské štúdium - ostatné odbory</v>
          </cell>
          <cell r="D24">
            <v>13</v>
          </cell>
          <cell r="E24">
            <v>0.45</v>
          </cell>
          <cell r="F24">
            <v>7.6923076923076927E-2</v>
          </cell>
          <cell r="G24">
            <v>3.4615384615384617E-2</v>
          </cell>
          <cell r="H24">
            <v>3.1153846153846157E-2</v>
          </cell>
          <cell r="I24">
            <v>0.10807692307692308</v>
          </cell>
          <cell r="J24">
            <v>1.0990873533246417</v>
          </cell>
          <cell r="K24">
            <v>1.1000000000000001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 t="str">
            <v>K1</v>
          </cell>
          <cell r="C26" t="str">
            <v>modelový pomer priemerného platu odborných  zamestnancov k priemernému platu učiteľov bez PhD</v>
          </cell>
          <cell r="D26">
            <v>0</v>
          </cell>
          <cell r="E26">
            <v>0</v>
          </cell>
          <cell r="F26">
            <v>0.9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9">
          <cell r="J29">
            <v>0.31073446327683618</v>
          </cell>
        </row>
        <row r="34">
          <cell r="E34">
            <v>0.7</v>
          </cell>
          <cell r="G34">
            <v>1</v>
          </cell>
        </row>
        <row r="35">
          <cell r="E35">
            <v>1.5</v>
          </cell>
        </row>
        <row r="36">
          <cell r="E36">
            <v>4</v>
          </cell>
        </row>
        <row r="37">
          <cell r="E37">
            <v>0.7</v>
          </cell>
          <cell r="K37">
            <v>4</v>
          </cell>
        </row>
      </sheetData>
      <sheetData sheetId="4" refreshError="1"/>
      <sheetData sheetId="5" refreshError="1">
        <row r="4">
          <cell r="A4">
            <v>201251</v>
          </cell>
          <cell r="B4" t="str">
            <v>humanitné vedy a umenie</v>
          </cell>
          <cell r="C4" t="str">
            <v>humanitné vedy</v>
          </cell>
          <cell r="D4" t="str">
            <v>Archeológia</v>
          </cell>
          <cell r="E4">
            <v>1</v>
          </cell>
          <cell r="F4">
            <v>10</v>
          </cell>
          <cell r="G4">
            <v>0</v>
          </cell>
          <cell r="H4">
            <v>0</v>
          </cell>
        </row>
        <row r="5">
          <cell r="A5">
            <v>201252</v>
          </cell>
          <cell r="B5" t="str">
            <v>humanitné vedy a umenie</v>
          </cell>
          <cell r="C5" t="str">
            <v>humanitné vedy</v>
          </cell>
          <cell r="D5" t="str">
            <v>Archeológia</v>
          </cell>
          <cell r="E5">
            <v>2</v>
          </cell>
          <cell r="F5">
            <v>10</v>
          </cell>
          <cell r="G5">
            <v>0</v>
          </cell>
          <cell r="H5">
            <v>0</v>
          </cell>
        </row>
        <row r="6">
          <cell r="A6">
            <v>201253</v>
          </cell>
          <cell r="B6" t="str">
            <v>humanitné vedy a umenie</v>
          </cell>
          <cell r="C6" t="str">
            <v>humanitné vedy</v>
          </cell>
          <cell r="D6" t="str">
            <v>Archeológia</v>
          </cell>
          <cell r="E6">
            <v>3</v>
          </cell>
          <cell r="F6">
            <v>20</v>
          </cell>
          <cell r="G6">
            <v>0</v>
          </cell>
          <cell r="H6">
            <v>0</v>
          </cell>
        </row>
        <row r="7">
          <cell r="A7">
            <v>201101</v>
          </cell>
          <cell r="B7" t="str">
            <v>humanitné vedy a umenie</v>
          </cell>
          <cell r="C7" t="str">
            <v>humanitné vedy</v>
          </cell>
          <cell r="D7" t="str">
            <v>Archívnictvo</v>
          </cell>
          <cell r="E7">
            <v>1</v>
          </cell>
          <cell r="F7">
            <v>10</v>
          </cell>
          <cell r="G7">
            <v>0</v>
          </cell>
          <cell r="H7">
            <v>0</v>
          </cell>
        </row>
        <row r="8">
          <cell r="A8">
            <v>201102</v>
          </cell>
          <cell r="B8" t="str">
            <v>humanitné vedy a umenie</v>
          </cell>
          <cell r="C8" t="str">
            <v>humanitné vedy</v>
          </cell>
          <cell r="D8" t="str">
            <v>Archívnictvo</v>
          </cell>
          <cell r="E8">
            <v>2</v>
          </cell>
          <cell r="F8">
            <v>10</v>
          </cell>
          <cell r="G8">
            <v>0</v>
          </cell>
          <cell r="H8">
            <v>0</v>
          </cell>
        </row>
        <row r="9">
          <cell r="A9">
            <v>201321</v>
          </cell>
          <cell r="B9" t="str">
            <v>humanitné vedy a umenie</v>
          </cell>
          <cell r="C9" t="str">
            <v>humanitné vedy</v>
          </cell>
          <cell r="D9" t="str">
            <v>Cudzie jazyky a kultúry</v>
          </cell>
          <cell r="E9">
            <v>1</v>
          </cell>
          <cell r="F9">
            <v>9</v>
          </cell>
          <cell r="G9">
            <v>0</v>
          </cell>
          <cell r="H9">
            <v>0</v>
          </cell>
        </row>
        <row r="10">
          <cell r="A10">
            <v>201322</v>
          </cell>
          <cell r="B10" t="str">
            <v>humanitné vedy a umenie</v>
          </cell>
          <cell r="C10" t="str">
            <v>humanitné vedy</v>
          </cell>
          <cell r="D10" t="str">
            <v>Cudzie jazyky a kultúry</v>
          </cell>
          <cell r="E10">
            <v>2</v>
          </cell>
          <cell r="F10">
            <v>9</v>
          </cell>
          <cell r="G10">
            <v>0</v>
          </cell>
          <cell r="H10">
            <v>0</v>
          </cell>
        </row>
        <row r="11">
          <cell r="A11">
            <v>201323</v>
          </cell>
          <cell r="B11" t="str">
            <v>humanitné vedy a umenie</v>
          </cell>
          <cell r="C11" t="str">
            <v>humanitné vedy</v>
          </cell>
          <cell r="D11" t="str">
            <v>Cudzie jazyky a kultúry</v>
          </cell>
          <cell r="E11">
            <v>3</v>
          </cell>
          <cell r="F11">
            <v>20</v>
          </cell>
          <cell r="G11">
            <v>0</v>
          </cell>
          <cell r="H11">
            <v>0</v>
          </cell>
        </row>
        <row r="12">
          <cell r="A12">
            <v>201191</v>
          </cell>
          <cell r="B12" t="str">
            <v>humanitné vedy a umenie</v>
          </cell>
          <cell r="C12" t="str">
            <v>humanitné vedy</v>
          </cell>
          <cell r="D12" t="str">
            <v>Dejiny a teória divadelného umenia</v>
          </cell>
          <cell r="E12">
            <v>1</v>
          </cell>
          <cell r="F12">
            <v>10</v>
          </cell>
          <cell r="G12">
            <v>0</v>
          </cell>
          <cell r="H12">
            <v>0</v>
          </cell>
        </row>
        <row r="13">
          <cell r="A13">
            <v>201192</v>
          </cell>
          <cell r="B13" t="str">
            <v>humanitné vedy a umenie</v>
          </cell>
          <cell r="C13" t="str">
            <v>humanitné vedy</v>
          </cell>
          <cell r="D13" t="str">
            <v>Dejiny a teória divadelného umenia</v>
          </cell>
          <cell r="E13">
            <v>2</v>
          </cell>
          <cell r="F13">
            <v>10</v>
          </cell>
          <cell r="G13">
            <v>0</v>
          </cell>
          <cell r="H13">
            <v>0</v>
          </cell>
        </row>
        <row r="14">
          <cell r="A14">
            <v>201193</v>
          </cell>
          <cell r="B14" t="str">
            <v>humanitné vedy a umenie</v>
          </cell>
          <cell r="C14" t="str">
            <v>humanitné vedy</v>
          </cell>
          <cell r="D14" t="str">
            <v>Dejiny a teória divadelného umenia</v>
          </cell>
          <cell r="E14">
            <v>3</v>
          </cell>
          <cell r="F14">
            <v>20</v>
          </cell>
          <cell r="G14">
            <v>0</v>
          </cell>
          <cell r="H14">
            <v>0</v>
          </cell>
        </row>
        <row r="15">
          <cell r="A15">
            <v>201201</v>
          </cell>
          <cell r="B15" t="str">
            <v>humanitné vedy a umenie</v>
          </cell>
          <cell r="C15" t="str">
            <v>humanitné vedy</v>
          </cell>
          <cell r="D15" t="str">
            <v>Dejiny a teória filmového umenia a multimédií</v>
          </cell>
          <cell r="E15">
            <v>1</v>
          </cell>
          <cell r="F15">
            <v>10</v>
          </cell>
          <cell r="G15">
            <v>0</v>
          </cell>
          <cell r="H15">
            <v>0</v>
          </cell>
        </row>
        <row r="16">
          <cell r="A16">
            <v>201202</v>
          </cell>
          <cell r="B16" t="str">
            <v>humanitné vedy a umenie</v>
          </cell>
          <cell r="C16" t="str">
            <v>humanitné vedy</v>
          </cell>
          <cell r="D16" t="str">
            <v>Dejiny a teória filmového umenia a multimédií</v>
          </cell>
          <cell r="E16">
            <v>2</v>
          </cell>
          <cell r="F16">
            <v>10</v>
          </cell>
          <cell r="G16">
            <v>0</v>
          </cell>
          <cell r="H16">
            <v>0</v>
          </cell>
        </row>
        <row r="17">
          <cell r="A17">
            <v>201203</v>
          </cell>
          <cell r="B17" t="str">
            <v>humanitné vedy a umenie</v>
          </cell>
          <cell r="C17" t="str">
            <v>humanitné vedy</v>
          </cell>
          <cell r="D17" t="str">
            <v>Dejiny a teória filmového umenia a multimédií</v>
          </cell>
          <cell r="E17">
            <v>3</v>
          </cell>
          <cell r="F17">
            <v>20</v>
          </cell>
          <cell r="G17">
            <v>0</v>
          </cell>
          <cell r="H17">
            <v>0</v>
          </cell>
        </row>
        <row r="18">
          <cell r="A18">
            <v>201171</v>
          </cell>
          <cell r="B18" t="str">
            <v>humanitné vedy a umenie</v>
          </cell>
          <cell r="C18" t="str">
            <v>humanitné vedy</v>
          </cell>
          <cell r="D18" t="str">
            <v>Dejiny a teória výtvarného umenia a architektúry</v>
          </cell>
          <cell r="E18">
            <v>1</v>
          </cell>
          <cell r="F18">
            <v>10</v>
          </cell>
          <cell r="G18">
            <v>0</v>
          </cell>
          <cell r="H18">
            <v>0</v>
          </cell>
        </row>
        <row r="19">
          <cell r="A19">
            <v>201172</v>
          </cell>
          <cell r="B19" t="str">
            <v>humanitné vedy a umenie</v>
          </cell>
          <cell r="C19" t="str">
            <v>humanitné vedy</v>
          </cell>
          <cell r="D19" t="str">
            <v>Dejiny a teória výtvarného umenia a architektúry</v>
          </cell>
          <cell r="E19">
            <v>2</v>
          </cell>
          <cell r="F19">
            <v>10</v>
          </cell>
          <cell r="G19">
            <v>0</v>
          </cell>
          <cell r="H19">
            <v>0</v>
          </cell>
        </row>
        <row r="20">
          <cell r="A20">
            <v>201173</v>
          </cell>
          <cell r="B20" t="str">
            <v>humanitné vedy a umenie</v>
          </cell>
          <cell r="C20" t="str">
            <v>humanitné vedy</v>
          </cell>
          <cell r="D20" t="str">
            <v>Dejiny a teória výtvarného umenia a architektúry</v>
          </cell>
          <cell r="E20">
            <v>3</v>
          </cell>
          <cell r="F20">
            <v>20</v>
          </cell>
          <cell r="G20">
            <v>0</v>
          </cell>
          <cell r="H20">
            <v>0</v>
          </cell>
        </row>
        <row r="21">
          <cell r="A21">
            <v>201183</v>
          </cell>
          <cell r="B21" t="str">
            <v>humanitné vedy a umenie</v>
          </cell>
          <cell r="C21" t="str">
            <v>humanitné vedy</v>
          </cell>
          <cell r="D21" t="str">
            <v>Dejiny a teória výtvarného umenia a architektúry</v>
          </cell>
          <cell r="E21">
            <v>3</v>
          </cell>
          <cell r="F21">
            <v>20</v>
          </cell>
          <cell r="G21">
            <v>0</v>
          </cell>
          <cell r="H21">
            <v>0</v>
          </cell>
        </row>
        <row r="22">
          <cell r="A22">
            <v>201033</v>
          </cell>
          <cell r="B22" t="str">
            <v>humanitné vedy a umenie</v>
          </cell>
          <cell r="C22" t="str">
            <v>humanitné vedy</v>
          </cell>
          <cell r="D22" t="str">
            <v>Dejiny filozofie</v>
          </cell>
          <cell r="E22">
            <v>3</v>
          </cell>
          <cell r="F22">
            <v>20</v>
          </cell>
          <cell r="G22">
            <v>0</v>
          </cell>
          <cell r="H22">
            <v>0</v>
          </cell>
        </row>
        <row r="23">
          <cell r="A23">
            <v>201061</v>
          </cell>
          <cell r="B23" t="str">
            <v>humanitné vedy a umenie</v>
          </cell>
          <cell r="C23" t="str">
            <v>humanitné vedy</v>
          </cell>
          <cell r="D23" t="str">
            <v>Estetika</v>
          </cell>
          <cell r="E23">
            <v>1</v>
          </cell>
          <cell r="F23">
            <v>10</v>
          </cell>
          <cell r="G23">
            <v>0</v>
          </cell>
          <cell r="H23">
            <v>0</v>
          </cell>
        </row>
        <row r="24">
          <cell r="A24">
            <v>201062</v>
          </cell>
          <cell r="B24" t="str">
            <v>humanitné vedy a umenie</v>
          </cell>
          <cell r="C24" t="str">
            <v>humanitné vedy</v>
          </cell>
          <cell r="D24" t="str">
            <v>Estetika</v>
          </cell>
          <cell r="E24">
            <v>2</v>
          </cell>
          <cell r="F24">
            <v>10</v>
          </cell>
          <cell r="G24">
            <v>0</v>
          </cell>
          <cell r="H24">
            <v>0</v>
          </cell>
        </row>
        <row r="25">
          <cell r="A25">
            <v>201063</v>
          </cell>
          <cell r="B25" t="str">
            <v>humanitné vedy a umenie</v>
          </cell>
          <cell r="C25" t="str">
            <v>humanitné vedy</v>
          </cell>
          <cell r="D25" t="str">
            <v>Estetika</v>
          </cell>
          <cell r="E25">
            <v>3</v>
          </cell>
          <cell r="F25">
            <v>20</v>
          </cell>
          <cell r="G25">
            <v>0</v>
          </cell>
          <cell r="H25">
            <v>0</v>
          </cell>
        </row>
        <row r="26">
          <cell r="A26">
            <v>201051</v>
          </cell>
          <cell r="B26" t="str">
            <v>humanitné vedy a umenie</v>
          </cell>
          <cell r="C26" t="str">
            <v>humanitné vedy</v>
          </cell>
          <cell r="D26" t="str">
            <v>Etika</v>
          </cell>
          <cell r="E26">
            <v>1</v>
          </cell>
          <cell r="F26">
            <v>10</v>
          </cell>
          <cell r="G26">
            <v>0</v>
          </cell>
          <cell r="H26">
            <v>0</v>
          </cell>
        </row>
        <row r="27">
          <cell r="A27">
            <v>201052</v>
          </cell>
          <cell r="B27" t="str">
            <v>humanitné vedy a umenie</v>
          </cell>
          <cell r="C27" t="str">
            <v>humanitné vedy</v>
          </cell>
          <cell r="D27" t="str">
            <v>Etika</v>
          </cell>
          <cell r="E27">
            <v>2</v>
          </cell>
          <cell r="F27">
            <v>10</v>
          </cell>
          <cell r="G27">
            <v>0</v>
          </cell>
          <cell r="H27">
            <v>0</v>
          </cell>
        </row>
        <row r="28">
          <cell r="A28">
            <v>201053</v>
          </cell>
          <cell r="B28" t="str">
            <v>humanitné vedy a umenie</v>
          </cell>
          <cell r="C28" t="str">
            <v>humanitné vedy</v>
          </cell>
          <cell r="D28" t="str">
            <v>Etika</v>
          </cell>
          <cell r="E28">
            <v>3</v>
          </cell>
          <cell r="F28">
            <v>20</v>
          </cell>
          <cell r="G28">
            <v>0</v>
          </cell>
          <cell r="H28">
            <v>0</v>
          </cell>
        </row>
        <row r="29">
          <cell r="A29">
            <v>201141</v>
          </cell>
          <cell r="B29" t="str">
            <v>humanitné vedy a umenie</v>
          </cell>
          <cell r="C29" t="str">
            <v>humanitné vedy</v>
          </cell>
          <cell r="D29" t="str">
            <v>Evanjelická teológia</v>
          </cell>
          <cell r="E29">
            <v>1</v>
          </cell>
          <cell r="F29">
            <v>10</v>
          </cell>
          <cell r="G29">
            <v>0</v>
          </cell>
          <cell r="H29">
            <v>0</v>
          </cell>
        </row>
        <row r="30">
          <cell r="A30">
            <v>201142</v>
          </cell>
          <cell r="B30" t="str">
            <v>humanitné vedy a umenie</v>
          </cell>
          <cell r="C30" t="str">
            <v>humanitné vedy</v>
          </cell>
          <cell r="D30" t="str">
            <v>Evanjelická teológia</v>
          </cell>
          <cell r="E30">
            <v>2</v>
          </cell>
          <cell r="F30">
            <v>10</v>
          </cell>
          <cell r="G30">
            <v>0</v>
          </cell>
          <cell r="H30">
            <v>0</v>
          </cell>
        </row>
        <row r="31">
          <cell r="A31">
            <v>201143</v>
          </cell>
          <cell r="B31" t="str">
            <v>humanitné vedy a umenie</v>
          </cell>
          <cell r="C31" t="str">
            <v>humanitné vedy</v>
          </cell>
          <cell r="D31" t="str">
            <v>Evanjelická teológia</v>
          </cell>
          <cell r="E31">
            <v>3</v>
          </cell>
          <cell r="F31">
            <v>20</v>
          </cell>
          <cell r="G31">
            <v>0</v>
          </cell>
          <cell r="H31">
            <v>0</v>
          </cell>
        </row>
        <row r="32">
          <cell r="A32">
            <v>201011</v>
          </cell>
          <cell r="B32" t="str">
            <v>humanitné vedy a umenie</v>
          </cell>
          <cell r="C32" t="str">
            <v>humanitné vedy</v>
          </cell>
          <cell r="D32" t="str">
            <v>Filozofia</v>
          </cell>
          <cell r="E32">
            <v>1</v>
          </cell>
          <cell r="F32">
            <v>10</v>
          </cell>
          <cell r="G32">
            <v>0</v>
          </cell>
          <cell r="H32">
            <v>0</v>
          </cell>
        </row>
        <row r="33">
          <cell r="A33">
            <v>201012</v>
          </cell>
          <cell r="B33" t="str">
            <v>humanitné vedy a umenie</v>
          </cell>
          <cell r="C33" t="str">
            <v>humanitné vedy</v>
          </cell>
          <cell r="D33" t="str">
            <v>Filozofia</v>
          </cell>
          <cell r="E33">
            <v>2</v>
          </cell>
          <cell r="F33">
            <v>10</v>
          </cell>
          <cell r="G33">
            <v>0</v>
          </cell>
          <cell r="H33">
            <v>0</v>
          </cell>
        </row>
        <row r="34">
          <cell r="A34">
            <v>201071</v>
          </cell>
          <cell r="B34" t="str">
            <v>humanitné vedy a umenie</v>
          </cell>
          <cell r="C34" t="str">
            <v>humanitné vedy</v>
          </cell>
          <cell r="D34" t="str">
            <v>História</v>
          </cell>
          <cell r="E34">
            <v>1</v>
          </cell>
          <cell r="F34">
            <v>10</v>
          </cell>
          <cell r="G34">
            <v>0</v>
          </cell>
          <cell r="H34">
            <v>0</v>
          </cell>
        </row>
        <row r="35">
          <cell r="A35">
            <v>201072</v>
          </cell>
          <cell r="B35" t="str">
            <v>humanitné vedy a umenie</v>
          </cell>
          <cell r="C35" t="str">
            <v>humanitné vedy</v>
          </cell>
          <cell r="D35" t="str">
            <v>História</v>
          </cell>
          <cell r="E35">
            <v>2</v>
          </cell>
          <cell r="F35">
            <v>10</v>
          </cell>
          <cell r="G35">
            <v>0</v>
          </cell>
          <cell r="H35">
            <v>0</v>
          </cell>
        </row>
        <row r="36">
          <cell r="A36">
            <v>201073</v>
          </cell>
          <cell r="B36" t="str">
            <v>humanitné vedy a umenie</v>
          </cell>
          <cell r="C36" t="str">
            <v>humanitné vedy</v>
          </cell>
          <cell r="D36" t="str">
            <v>História</v>
          </cell>
          <cell r="E36">
            <v>3</v>
          </cell>
          <cell r="F36">
            <v>20</v>
          </cell>
          <cell r="G36">
            <v>0</v>
          </cell>
          <cell r="H36">
            <v>0</v>
          </cell>
        </row>
        <row r="37">
          <cell r="A37">
            <v>201343</v>
          </cell>
          <cell r="B37" t="str">
            <v>humanitné vedy a umenie</v>
          </cell>
          <cell r="C37" t="str">
            <v>humanitné vedy</v>
          </cell>
          <cell r="D37" t="str">
            <v>Jazykoveda konkrétnych jazykových skupín</v>
          </cell>
          <cell r="E37">
            <v>3</v>
          </cell>
          <cell r="F37">
            <v>20</v>
          </cell>
          <cell r="G37">
            <v>0</v>
          </cell>
          <cell r="H37">
            <v>0</v>
          </cell>
        </row>
        <row r="38">
          <cell r="A38">
            <v>201131</v>
          </cell>
          <cell r="B38" t="str">
            <v>humanitné vedy a umenie</v>
          </cell>
          <cell r="C38" t="str">
            <v>humanitné vedy</v>
          </cell>
          <cell r="D38" t="str">
            <v>Katolícka teológia</v>
          </cell>
          <cell r="E38">
            <v>1</v>
          </cell>
          <cell r="F38">
            <v>10</v>
          </cell>
          <cell r="G38">
            <v>0</v>
          </cell>
          <cell r="H38">
            <v>0</v>
          </cell>
        </row>
        <row r="39">
          <cell r="A39">
            <v>201132</v>
          </cell>
          <cell r="B39" t="str">
            <v>humanitné vedy a umenie</v>
          </cell>
          <cell r="C39" t="str">
            <v>humanitné vedy</v>
          </cell>
          <cell r="D39" t="str">
            <v>Katolícka teológia</v>
          </cell>
          <cell r="E39">
            <v>2</v>
          </cell>
          <cell r="F39">
            <v>10</v>
          </cell>
          <cell r="G39">
            <v>0</v>
          </cell>
          <cell r="H39">
            <v>0</v>
          </cell>
        </row>
        <row r="40">
          <cell r="A40">
            <v>201133</v>
          </cell>
          <cell r="B40" t="str">
            <v>humanitné vedy a umenie</v>
          </cell>
          <cell r="C40" t="str">
            <v>humanitné vedy</v>
          </cell>
          <cell r="D40" t="str">
            <v>Katolícka teológia</v>
          </cell>
          <cell r="E40">
            <v>3</v>
          </cell>
          <cell r="F40">
            <v>20</v>
          </cell>
          <cell r="G40">
            <v>0</v>
          </cell>
          <cell r="H40">
            <v>0</v>
          </cell>
        </row>
        <row r="41">
          <cell r="A41">
            <v>201261</v>
          </cell>
          <cell r="B41" t="str">
            <v>humanitné vedy a umenie</v>
          </cell>
          <cell r="C41" t="str">
            <v>humanitné vedy</v>
          </cell>
          <cell r="D41" t="str">
            <v>Klasická archeológia</v>
          </cell>
          <cell r="E41">
            <v>1</v>
          </cell>
          <cell r="F41">
            <v>10</v>
          </cell>
          <cell r="G41">
            <v>0</v>
          </cell>
          <cell r="H41">
            <v>0</v>
          </cell>
        </row>
        <row r="42">
          <cell r="A42">
            <v>201262</v>
          </cell>
          <cell r="B42" t="str">
            <v>humanitné vedy a umenie</v>
          </cell>
          <cell r="C42" t="str">
            <v>humanitné vedy</v>
          </cell>
          <cell r="D42" t="str">
            <v>Klasická archeológia</v>
          </cell>
          <cell r="E42">
            <v>2</v>
          </cell>
          <cell r="F42">
            <v>10</v>
          </cell>
          <cell r="G42">
            <v>0</v>
          </cell>
          <cell r="H42">
            <v>0</v>
          </cell>
        </row>
        <row r="43">
          <cell r="A43">
            <v>201263</v>
          </cell>
          <cell r="B43" t="str">
            <v>humanitné vedy a umenie</v>
          </cell>
          <cell r="C43" t="str">
            <v>humanitné vedy</v>
          </cell>
          <cell r="D43" t="str">
            <v>Klasická archeológia</v>
          </cell>
          <cell r="E43">
            <v>3</v>
          </cell>
          <cell r="F43">
            <v>20</v>
          </cell>
          <cell r="G43">
            <v>0</v>
          </cell>
          <cell r="H43">
            <v>0</v>
          </cell>
        </row>
        <row r="44">
          <cell r="A44">
            <v>201311</v>
          </cell>
          <cell r="B44" t="str">
            <v>humanitné vedy a umenie</v>
          </cell>
          <cell r="C44" t="str">
            <v>humanitné vedy</v>
          </cell>
          <cell r="D44" t="str">
            <v>Klasické jazyky</v>
          </cell>
          <cell r="E44">
            <v>1</v>
          </cell>
          <cell r="F44">
            <v>9</v>
          </cell>
          <cell r="G44">
            <v>0</v>
          </cell>
          <cell r="H44">
            <v>0</v>
          </cell>
        </row>
        <row r="45">
          <cell r="A45">
            <v>201312</v>
          </cell>
          <cell r="B45" t="str">
            <v>humanitné vedy a umenie</v>
          </cell>
          <cell r="C45" t="str">
            <v>humanitné vedy</v>
          </cell>
          <cell r="D45" t="str">
            <v>Klasické jazyky</v>
          </cell>
          <cell r="E45">
            <v>2</v>
          </cell>
          <cell r="F45">
            <v>9</v>
          </cell>
          <cell r="G45">
            <v>0</v>
          </cell>
          <cell r="H45">
            <v>0</v>
          </cell>
        </row>
        <row r="46">
          <cell r="A46">
            <v>201313</v>
          </cell>
          <cell r="B46" t="str">
            <v>humanitné vedy a umenie</v>
          </cell>
          <cell r="C46" t="str">
            <v>humanitné vedy</v>
          </cell>
          <cell r="D46" t="str">
            <v>Klasické jazyky</v>
          </cell>
          <cell r="E46">
            <v>3</v>
          </cell>
          <cell r="F46">
            <v>20</v>
          </cell>
          <cell r="G46">
            <v>0</v>
          </cell>
          <cell r="H46">
            <v>0</v>
          </cell>
        </row>
        <row r="47">
          <cell r="A47">
            <v>201363</v>
          </cell>
          <cell r="B47" t="str">
            <v>humanitné vedy a umenie</v>
          </cell>
          <cell r="C47" t="str">
            <v>humanitné vedy</v>
          </cell>
          <cell r="D47" t="str">
            <v>Literárna veda</v>
          </cell>
          <cell r="E47">
            <v>3</v>
          </cell>
          <cell r="F47">
            <v>20</v>
          </cell>
          <cell r="G47">
            <v>0</v>
          </cell>
          <cell r="H47">
            <v>0</v>
          </cell>
        </row>
        <row r="48">
          <cell r="A48">
            <v>201043</v>
          </cell>
          <cell r="B48" t="str">
            <v>humanitné vedy a umenie</v>
          </cell>
          <cell r="C48" t="str">
            <v>humanitné vedy</v>
          </cell>
          <cell r="D48" t="str">
            <v>Logika a metodológia vedy</v>
          </cell>
          <cell r="E48">
            <v>3</v>
          </cell>
          <cell r="F48">
            <v>20</v>
          </cell>
          <cell r="G48">
            <v>0</v>
          </cell>
          <cell r="H48">
            <v>0</v>
          </cell>
        </row>
        <row r="49">
          <cell r="A49">
            <v>201241</v>
          </cell>
          <cell r="B49" t="str">
            <v>humanitné vedy a umenie</v>
          </cell>
          <cell r="C49" t="str">
            <v>humanitné vedy</v>
          </cell>
          <cell r="D49" t="str">
            <v>Muzeológia</v>
          </cell>
          <cell r="E49">
            <v>1</v>
          </cell>
          <cell r="F49">
            <v>10</v>
          </cell>
          <cell r="G49">
            <v>0</v>
          </cell>
          <cell r="H49">
            <v>0</v>
          </cell>
        </row>
        <row r="50">
          <cell r="A50">
            <v>201242</v>
          </cell>
          <cell r="B50" t="str">
            <v>humanitné vedy a umenie</v>
          </cell>
          <cell r="C50" t="str">
            <v>humanitné vedy</v>
          </cell>
          <cell r="D50" t="str">
            <v>Muzeológia</v>
          </cell>
          <cell r="E50">
            <v>2</v>
          </cell>
          <cell r="F50">
            <v>10</v>
          </cell>
          <cell r="G50">
            <v>0</v>
          </cell>
          <cell r="H50">
            <v>0</v>
          </cell>
        </row>
        <row r="51">
          <cell r="A51">
            <v>201243</v>
          </cell>
          <cell r="B51" t="str">
            <v>humanitné vedy a umenie</v>
          </cell>
          <cell r="C51" t="str">
            <v>humanitné vedy</v>
          </cell>
          <cell r="D51" t="str">
            <v>Muzeológia</v>
          </cell>
          <cell r="E51">
            <v>3</v>
          </cell>
          <cell r="F51">
            <v>20</v>
          </cell>
          <cell r="G51">
            <v>0</v>
          </cell>
          <cell r="H51">
            <v>0</v>
          </cell>
        </row>
        <row r="52">
          <cell r="A52">
            <v>201371</v>
          </cell>
          <cell r="B52" t="str">
            <v>humanitné vedy a umenie</v>
          </cell>
          <cell r="C52" t="str">
            <v>humanitné vedy</v>
          </cell>
          <cell r="D52" t="str">
            <v>Muzikológia</v>
          </cell>
          <cell r="E52">
            <v>1</v>
          </cell>
          <cell r="F52">
            <v>10</v>
          </cell>
          <cell r="G52">
            <v>0</v>
          </cell>
          <cell r="H52">
            <v>0</v>
          </cell>
        </row>
        <row r="53">
          <cell r="A53">
            <v>201372</v>
          </cell>
          <cell r="B53" t="str">
            <v>humanitné vedy a umenie</v>
          </cell>
          <cell r="C53" t="str">
            <v>humanitné vedy</v>
          </cell>
          <cell r="D53" t="str">
            <v>Muzikológia</v>
          </cell>
          <cell r="E53">
            <v>2</v>
          </cell>
          <cell r="F53">
            <v>10</v>
          </cell>
          <cell r="G53">
            <v>0</v>
          </cell>
          <cell r="H53">
            <v>0</v>
          </cell>
        </row>
        <row r="54">
          <cell r="A54">
            <v>201373</v>
          </cell>
          <cell r="B54" t="str">
            <v>humanitné vedy a umenie</v>
          </cell>
          <cell r="C54" t="str">
            <v>humanitné vedy</v>
          </cell>
          <cell r="D54" t="str">
            <v>Muzikológia</v>
          </cell>
          <cell r="E54">
            <v>3</v>
          </cell>
          <cell r="F54">
            <v>20</v>
          </cell>
          <cell r="G54">
            <v>0</v>
          </cell>
          <cell r="H54">
            <v>0</v>
          </cell>
        </row>
        <row r="55">
          <cell r="A55">
            <v>201291</v>
          </cell>
          <cell r="B55" t="str">
            <v>humanitné vedy a umenie</v>
          </cell>
          <cell r="C55" t="str">
            <v>humanitné vedy</v>
          </cell>
          <cell r="D55" t="str">
            <v>Neslovanské jazyky a literatúra</v>
          </cell>
          <cell r="E55">
            <v>1</v>
          </cell>
          <cell r="F55">
            <v>9</v>
          </cell>
          <cell r="G55">
            <v>0</v>
          </cell>
          <cell r="H55">
            <v>0</v>
          </cell>
        </row>
        <row r="56">
          <cell r="A56">
            <v>201292</v>
          </cell>
          <cell r="B56" t="str">
            <v>humanitné vedy a umenie</v>
          </cell>
          <cell r="C56" t="str">
            <v>humanitné vedy</v>
          </cell>
          <cell r="D56" t="str">
            <v>Neslovanské jazyky a literatúra</v>
          </cell>
          <cell r="E56">
            <v>2</v>
          </cell>
          <cell r="F56">
            <v>9</v>
          </cell>
          <cell r="G56">
            <v>0</v>
          </cell>
          <cell r="H56">
            <v>0</v>
          </cell>
        </row>
        <row r="57">
          <cell r="A57">
            <v>201293</v>
          </cell>
          <cell r="B57" t="str">
            <v>humanitné vedy a umenie</v>
          </cell>
          <cell r="C57" t="str">
            <v>humanitné vedy</v>
          </cell>
          <cell r="D57" t="str">
            <v>Neslovanské jazyky a literatúra</v>
          </cell>
          <cell r="E57">
            <v>3</v>
          </cell>
          <cell r="F57">
            <v>20</v>
          </cell>
          <cell r="G57">
            <v>0</v>
          </cell>
          <cell r="H57">
            <v>0</v>
          </cell>
        </row>
        <row r="58">
          <cell r="A58">
            <v>201301</v>
          </cell>
          <cell r="B58" t="str">
            <v>humanitné vedy a umenie</v>
          </cell>
          <cell r="C58" t="str">
            <v>humanitné vedy</v>
          </cell>
          <cell r="D58" t="str">
            <v>Orientálne jazyky a literatúra</v>
          </cell>
          <cell r="E58">
            <v>1</v>
          </cell>
          <cell r="F58">
            <v>9</v>
          </cell>
          <cell r="G58">
            <v>0</v>
          </cell>
          <cell r="H58">
            <v>0</v>
          </cell>
        </row>
        <row r="59">
          <cell r="A59">
            <v>201302</v>
          </cell>
          <cell r="B59" t="str">
            <v>humanitné vedy a umenie</v>
          </cell>
          <cell r="C59" t="str">
            <v>humanitné vedy</v>
          </cell>
          <cell r="D59" t="str">
            <v>Orientálne jazyky a literatúra</v>
          </cell>
          <cell r="E59">
            <v>2</v>
          </cell>
          <cell r="F59">
            <v>9</v>
          </cell>
          <cell r="G59">
            <v>0</v>
          </cell>
          <cell r="H59">
            <v>0</v>
          </cell>
        </row>
        <row r="60">
          <cell r="A60">
            <v>201303</v>
          </cell>
          <cell r="B60" t="str">
            <v>humanitné vedy a umenie</v>
          </cell>
          <cell r="C60" t="str">
            <v>humanitné vedy</v>
          </cell>
          <cell r="D60" t="str">
            <v>Orientálne jazyky a literatúra</v>
          </cell>
          <cell r="E60">
            <v>3</v>
          </cell>
          <cell r="F60">
            <v>20</v>
          </cell>
          <cell r="G60">
            <v>0</v>
          </cell>
          <cell r="H60">
            <v>0</v>
          </cell>
        </row>
        <row r="61">
          <cell r="A61">
            <v>201113</v>
          </cell>
          <cell r="B61" t="str">
            <v>humanitné vedy a umenie</v>
          </cell>
          <cell r="C61" t="str">
            <v>humanitné vedy</v>
          </cell>
          <cell r="D61" t="str">
            <v>Pomocné vedy historické</v>
          </cell>
          <cell r="E61">
            <v>3</v>
          </cell>
          <cell r="F61">
            <v>20</v>
          </cell>
          <cell r="G61">
            <v>0</v>
          </cell>
          <cell r="H61">
            <v>0</v>
          </cell>
        </row>
        <row r="62">
          <cell r="A62">
            <v>201151</v>
          </cell>
          <cell r="B62" t="str">
            <v>humanitné vedy a umenie</v>
          </cell>
          <cell r="C62" t="str">
            <v>humanitné vedy</v>
          </cell>
          <cell r="D62" t="str">
            <v>Pravoslávna teológia</v>
          </cell>
          <cell r="E62">
            <v>1</v>
          </cell>
          <cell r="F62">
            <v>10</v>
          </cell>
          <cell r="G62">
            <v>0</v>
          </cell>
          <cell r="H62">
            <v>0</v>
          </cell>
        </row>
        <row r="63">
          <cell r="A63">
            <v>201152</v>
          </cell>
          <cell r="B63" t="str">
            <v>humanitné vedy a umenie</v>
          </cell>
          <cell r="C63" t="str">
            <v>humanitné vedy</v>
          </cell>
          <cell r="D63" t="str">
            <v>Pravoslávna teológia</v>
          </cell>
          <cell r="E63">
            <v>2</v>
          </cell>
          <cell r="F63">
            <v>10</v>
          </cell>
          <cell r="G63">
            <v>0</v>
          </cell>
          <cell r="H63">
            <v>0</v>
          </cell>
        </row>
        <row r="64">
          <cell r="A64">
            <v>201153</v>
          </cell>
          <cell r="B64" t="str">
            <v>humanitné vedy a umenie</v>
          </cell>
          <cell r="C64" t="str">
            <v>humanitné vedy</v>
          </cell>
          <cell r="D64" t="str">
            <v>Pravoslávna teológia</v>
          </cell>
          <cell r="E64">
            <v>3</v>
          </cell>
          <cell r="F64">
            <v>20</v>
          </cell>
          <cell r="G64">
            <v>0</v>
          </cell>
          <cell r="H64">
            <v>0</v>
          </cell>
        </row>
        <row r="65">
          <cell r="A65">
            <v>201351</v>
          </cell>
          <cell r="B65" t="str">
            <v>humanitné vedy a umenie</v>
          </cell>
          <cell r="C65" t="str">
            <v>humanitné vedy</v>
          </cell>
          <cell r="D65" t="str">
            <v>Prekladateľstvo a tlmočníctvo</v>
          </cell>
          <cell r="E65">
            <v>1</v>
          </cell>
          <cell r="F65">
            <v>6</v>
          </cell>
          <cell r="G65">
            <v>0</v>
          </cell>
          <cell r="H65">
            <v>0</v>
          </cell>
        </row>
        <row r="66">
          <cell r="A66">
            <v>201352</v>
          </cell>
          <cell r="B66" t="str">
            <v>humanitné vedy a umenie</v>
          </cell>
          <cell r="C66" t="str">
            <v>humanitné vedy</v>
          </cell>
          <cell r="D66" t="str">
            <v>Prekladateľstvo a tlmočníctvo</v>
          </cell>
          <cell r="E66">
            <v>2</v>
          </cell>
          <cell r="F66">
            <v>6</v>
          </cell>
          <cell r="G66">
            <v>0</v>
          </cell>
          <cell r="H66">
            <v>0</v>
          </cell>
        </row>
        <row r="67">
          <cell r="A67">
            <v>201353</v>
          </cell>
          <cell r="B67" t="str">
            <v>humanitné vedy a umenie</v>
          </cell>
          <cell r="C67" t="str">
            <v>humanitné vedy</v>
          </cell>
          <cell r="D67" t="str">
            <v>Prekladateľstvo a tlmočníctvo</v>
          </cell>
          <cell r="E67">
            <v>3</v>
          </cell>
          <cell r="F67">
            <v>20</v>
          </cell>
          <cell r="G67">
            <v>0</v>
          </cell>
          <cell r="H67">
            <v>0</v>
          </cell>
        </row>
        <row r="68">
          <cell r="A68">
            <v>201161</v>
          </cell>
          <cell r="B68" t="str">
            <v>humanitné vedy a umenie</v>
          </cell>
          <cell r="C68" t="str">
            <v>humanitné vedy</v>
          </cell>
          <cell r="D68" t="str">
            <v>Religionistika</v>
          </cell>
          <cell r="E68">
            <v>1</v>
          </cell>
          <cell r="F68">
            <v>10</v>
          </cell>
          <cell r="G68">
            <v>0</v>
          </cell>
          <cell r="H68">
            <v>0</v>
          </cell>
        </row>
        <row r="69">
          <cell r="A69">
            <v>201162</v>
          </cell>
          <cell r="B69" t="str">
            <v>humanitné vedy a umenie</v>
          </cell>
          <cell r="C69" t="str">
            <v>humanitné vedy</v>
          </cell>
          <cell r="D69" t="str">
            <v>Religionistika</v>
          </cell>
          <cell r="E69">
            <v>2</v>
          </cell>
          <cell r="F69">
            <v>10</v>
          </cell>
          <cell r="G69">
            <v>0</v>
          </cell>
          <cell r="H69">
            <v>0</v>
          </cell>
        </row>
        <row r="70">
          <cell r="A70">
            <v>201163</v>
          </cell>
          <cell r="B70" t="str">
            <v>humanitné vedy a umenie</v>
          </cell>
          <cell r="C70" t="str">
            <v>humanitné vedy</v>
          </cell>
          <cell r="D70" t="str">
            <v>Religionistika</v>
          </cell>
          <cell r="E70">
            <v>3</v>
          </cell>
          <cell r="F70">
            <v>20</v>
          </cell>
          <cell r="G70">
            <v>0</v>
          </cell>
          <cell r="H70">
            <v>0</v>
          </cell>
        </row>
        <row r="71">
          <cell r="A71">
            <v>201281</v>
          </cell>
          <cell r="B71" t="str">
            <v>humanitné vedy a umenie</v>
          </cell>
          <cell r="C71" t="str">
            <v>humanitné vedy</v>
          </cell>
          <cell r="D71" t="str">
            <v>Slovanské jazyky a literatúry</v>
          </cell>
          <cell r="E71">
            <v>1</v>
          </cell>
          <cell r="F71">
            <v>9</v>
          </cell>
          <cell r="G71">
            <v>0</v>
          </cell>
          <cell r="H71">
            <v>0</v>
          </cell>
        </row>
        <row r="72">
          <cell r="A72">
            <v>201282</v>
          </cell>
          <cell r="B72" t="str">
            <v>humanitné vedy a umenie</v>
          </cell>
          <cell r="C72" t="str">
            <v>humanitné vedy</v>
          </cell>
          <cell r="D72" t="str">
            <v>Slovanské jazyky a literatúry</v>
          </cell>
          <cell r="E72">
            <v>2</v>
          </cell>
          <cell r="F72">
            <v>9</v>
          </cell>
          <cell r="G72">
            <v>0</v>
          </cell>
          <cell r="H72">
            <v>0</v>
          </cell>
        </row>
        <row r="73">
          <cell r="A73">
            <v>201283</v>
          </cell>
          <cell r="B73" t="str">
            <v>humanitné vedy a umenie</v>
          </cell>
          <cell r="C73" t="str">
            <v>humanitné vedy</v>
          </cell>
          <cell r="D73" t="str">
            <v>Slovanské jazyky a literatúry</v>
          </cell>
          <cell r="E73">
            <v>3</v>
          </cell>
          <cell r="F73">
            <v>20</v>
          </cell>
          <cell r="G73">
            <v>0</v>
          </cell>
          <cell r="H73">
            <v>0</v>
          </cell>
        </row>
        <row r="74">
          <cell r="A74">
            <v>201093</v>
          </cell>
          <cell r="B74" t="str">
            <v>humanitné vedy a umenie</v>
          </cell>
          <cell r="C74" t="str">
            <v>humanitné vedy</v>
          </cell>
          <cell r="D74" t="str">
            <v>Slovenské dejiny</v>
          </cell>
          <cell r="E74">
            <v>3</v>
          </cell>
          <cell r="F74">
            <v>20</v>
          </cell>
          <cell r="G74">
            <v>0</v>
          </cell>
          <cell r="H74">
            <v>0</v>
          </cell>
        </row>
        <row r="75">
          <cell r="A75">
            <v>201271</v>
          </cell>
          <cell r="B75" t="str">
            <v>humanitné vedy a umenie</v>
          </cell>
          <cell r="C75" t="str">
            <v>humanitné vedy</v>
          </cell>
          <cell r="D75" t="str">
            <v>Slovenský jazyk a literatúra</v>
          </cell>
          <cell r="E75">
            <v>1</v>
          </cell>
          <cell r="F75">
            <v>10</v>
          </cell>
          <cell r="G75">
            <v>0</v>
          </cell>
          <cell r="H75">
            <v>0</v>
          </cell>
        </row>
        <row r="76">
          <cell r="A76">
            <v>201272</v>
          </cell>
          <cell r="B76" t="str">
            <v>humanitné vedy a umenie</v>
          </cell>
          <cell r="C76" t="str">
            <v>humanitné vedy</v>
          </cell>
          <cell r="D76" t="str">
            <v>Slovenský jazyk a literatúra</v>
          </cell>
          <cell r="E76">
            <v>2</v>
          </cell>
          <cell r="F76">
            <v>10</v>
          </cell>
          <cell r="G76">
            <v>0</v>
          </cell>
          <cell r="H76">
            <v>0</v>
          </cell>
        </row>
        <row r="77">
          <cell r="A77">
            <v>201273</v>
          </cell>
          <cell r="B77" t="str">
            <v>humanitné vedy a umenie</v>
          </cell>
          <cell r="C77" t="str">
            <v>humanitné vedy</v>
          </cell>
          <cell r="D77" t="str">
            <v>Slovenský jazyk a literatúra</v>
          </cell>
          <cell r="E77">
            <v>3</v>
          </cell>
          <cell r="F77">
            <v>20</v>
          </cell>
          <cell r="G77">
            <v>0</v>
          </cell>
          <cell r="H77">
            <v>0</v>
          </cell>
        </row>
        <row r="78">
          <cell r="A78">
            <v>201023</v>
          </cell>
          <cell r="B78" t="str">
            <v>humanitné vedy a umenie</v>
          </cell>
          <cell r="C78" t="str">
            <v>humanitné vedy</v>
          </cell>
          <cell r="D78" t="str">
            <v>Systematická filozofia</v>
          </cell>
          <cell r="E78">
            <v>3</v>
          </cell>
          <cell r="F78">
            <v>20</v>
          </cell>
          <cell r="G78">
            <v>0</v>
          </cell>
          <cell r="H78">
            <v>0</v>
          </cell>
        </row>
        <row r="79">
          <cell r="A79">
            <v>201121</v>
          </cell>
          <cell r="B79" t="str">
            <v>humanitné vedy a umenie</v>
          </cell>
          <cell r="C79" t="str">
            <v>humanitné vedy</v>
          </cell>
          <cell r="D79" t="str">
            <v>Teológia</v>
          </cell>
          <cell r="E79">
            <v>1</v>
          </cell>
          <cell r="F79">
            <v>10</v>
          </cell>
          <cell r="G79">
            <v>0</v>
          </cell>
          <cell r="H79">
            <v>0</v>
          </cell>
        </row>
        <row r="80">
          <cell r="A80">
            <v>201122</v>
          </cell>
          <cell r="B80" t="str">
            <v>humanitné vedy a umenie</v>
          </cell>
          <cell r="C80" t="str">
            <v>humanitné vedy</v>
          </cell>
          <cell r="D80" t="str">
            <v>Teológia</v>
          </cell>
          <cell r="E80">
            <v>2</v>
          </cell>
          <cell r="F80">
            <v>10</v>
          </cell>
          <cell r="G80">
            <v>0</v>
          </cell>
          <cell r="H80">
            <v>0</v>
          </cell>
        </row>
        <row r="81">
          <cell r="A81">
            <v>201123</v>
          </cell>
          <cell r="B81" t="str">
            <v>humanitné vedy a umenie</v>
          </cell>
          <cell r="C81" t="str">
            <v>humanitné vedy</v>
          </cell>
          <cell r="D81" t="str">
            <v>Teológia</v>
          </cell>
          <cell r="E81">
            <v>3</v>
          </cell>
          <cell r="F81">
            <v>20</v>
          </cell>
          <cell r="G81">
            <v>0</v>
          </cell>
          <cell r="H81">
            <v>0</v>
          </cell>
        </row>
        <row r="82">
          <cell r="A82">
            <v>201213</v>
          </cell>
          <cell r="B82" t="str">
            <v>humanitné vedy a umenie</v>
          </cell>
          <cell r="C82" t="str">
            <v>humanitné vedy</v>
          </cell>
          <cell r="D82" t="str">
            <v>Teória hudby</v>
          </cell>
          <cell r="E82">
            <v>3</v>
          </cell>
          <cell r="F82">
            <v>20</v>
          </cell>
          <cell r="G82">
            <v>0</v>
          </cell>
          <cell r="H82">
            <v>0</v>
          </cell>
        </row>
        <row r="83">
          <cell r="A83">
            <v>201233</v>
          </cell>
          <cell r="B83" t="str">
            <v>humanitné vedy a umenie</v>
          </cell>
          <cell r="C83" t="str">
            <v>humanitné vedy</v>
          </cell>
          <cell r="D83" t="str">
            <v>Teória literatúry a dejiny konkrétnych národných literatúr</v>
          </cell>
          <cell r="E83">
            <v>3</v>
          </cell>
          <cell r="F83">
            <v>20</v>
          </cell>
          <cell r="G83">
            <v>0</v>
          </cell>
          <cell r="H83">
            <v>0</v>
          </cell>
        </row>
        <row r="84">
          <cell r="A84">
            <v>201223</v>
          </cell>
          <cell r="B84" t="str">
            <v>humanitné vedy a umenie</v>
          </cell>
          <cell r="C84" t="str">
            <v>humanitné vedy</v>
          </cell>
          <cell r="D84" t="str">
            <v>Teória tanca</v>
          </cell>
          <cell r="E84">
            <v>3</v>
          </cell>
          <cell r="F84">
            <v>20</v>
          </cell>
          <cell r="G84">
            <v>0</v>
          </cell>
          <cell r="H84">
            <v>0</v>
          </cell>
        </row>
        <row r="85">
          <cell r="A85">
            <v>201333</v>
          </cell>
          <cell r="B85" t="str">
            <v>humanitné vedy a umenie</v>
          </cell>
          <cell r="C85" t="str">
            <v>humanitné vedy</v>
          </cell>
          <cell r="D85" t="str">
            <v>Všeobecná jazykoveda</v>
          </cell>
          <cell r="E85">
            <v>3</v>
          </cell>
          <cell r="F85">
            <v>20</v>
          </cell>
          <cell r="G85">
            <v>0</v>
          </cell>
          <cell r="H85">
            <v>0</v>
          </cell>
        </row>
        <row r="86">
          <cell r="A86">
            <v>201083</v>
          </cell>
          <cell r="B86" t="str">
            <v>humanitné vedy a umenie</v>
          </cell>
          <cell r="C86" t="str">
            <v>humanitné vedy</v>
          </cell>
          <cell r="D86" t="str">
            <v>Všeobecné dejiny</v>
          </cell>
          <cell r="E86">
            <v>3</v>
          </cell>
          <cell r="F86">
            <v>20</v>
          </cell>
          <cell r="G86">
            <v>0</v>
          </cell>
          <cell r="H86">
            <v>0</v>
          </cell>
        </row>
        <row r="87">
          <cell r="A87">
            <v>202071</v>
          </cell>
          <cell r="B87" t="str">
            <v>humanitné vedy a umenie</v>
          </cell>
          <cell r="C87" t="str">
            <v>umenie</v>
          </cell>
          <cell r="D87" t="str">
            <v>Architektonická tvorba</v>
          </cell>
          <cell r="E87">
            <v>1</v>
          </cell>
          <cell r="F87">
            <v>2</v>
          </cell>
          <cell r="G87">
            <v>0</v>
          </cell>
          <cell r="H87">
            <v>0</v>
          </cell>
        </row>
        <row r="88">
          <cell r="A88">
            <v>202072</v>
          </cell>
          <cell r="B88" t="str">
            <v>humanitné vedy a umenie</v>
          </cell>
          <cell r="C88" t="str">
            <v>umenie</v>
          </cell>
          <cell r="D88" t="str">
            <v>Architektonická tvorba</v>
          </cell>
          <cell r="E88">
            <v>2</v>
          </cell>
          <cell r="F88">
            <v>2</v>
          </cell>
          <cell r="G88">
            <v>0</v>
          </cell>
          <cell r="H88">
            <v>0</v>
          </cell>
        </row>
        <row r="89">
          <cell r="A89">
            <v>202073</v>
          </cell>
          <cell r="B89" t="str">
            <v>humanitné vedy a umenie</v>
          </cell>
          <cell r="C89" t="str">
            <v>umenie</v>
          </cell>
          <cell r="D89" t="str">
            <v>Architektonická tvorba</v>
          </cell>
          <cell r="E89">
            <v>3</v>
          </cell>
          <cell r="F89">
            <v>20</v>
          </cell>
          <cell r="G89">
            <v>0</v>
          </cell>
          <cell r="H89">
            <v>0</v>
          </cell>
        </row>
        <row r="90">
          <cell r="A90">
            <v>202041</v>
          </cell>
          <cell r="B90" t="str">
            <v>humanitné vedy a umenie</v>
          </cell>
          <cell r="C90" t="str">
            <v>umenie</v>
          </cell>
          <cell r="D90" t="str">
            <v>Divadelné umenie</v>
          </cell>
          <cell r="E90">
            <v>1</v>
          </cell>
          <cell r="F90">
            <v>2</v>
          </cell>
          <cell r="G90">
            <v>0</v>
          </cell>
          <cell r="H90">
            <v>0</v>
          </cell>
        </row>
        <row r="91">
          <cell r="A91">
            <v>202042</v>
          </cell>
          <cell r="B91" t="str">
            <v>humanitné vedy a umenie</v>
          </cell>
          <cell r="C91" t="str">
            <v>umenie</v>
          </cell>
          <cell r="D91" t="str">
            <v>Divadelné umenie</v>
          </cell>
          <cell r="E91">
            <v>2</v>
          </cell>
          <cell r="F91">
            <v>2</v>
          </cell>
          <cell r="G91">
            <v>0</v>
          </cell>
          <cell r="H91">
            <v>0</v>
          </cell>
        </row>
        <row r="92">
          <cell r="A92">
            <v>202043</v>
          </cell>
          <cell r="B92" t="str">
            <v>humanitné vedy a umenie</v>
          </cell>
          <cell r="C92" t="str">
            <v>umenie</v>
          </cell>
          <cell r="D92" t="str">
            <v>Divadelné umenie</v>
          </cell>
          <cell r="E92">
            <v>3</v>
          </cell>
          <cell r="F92">
            <v>20</v>
          </cell>
          <cell r="G92">
            <v>0</v>
          </cell>
          <cell r="H92">
            <v>0</v>
          </cell>
        </row>
        <row r="93">
          <cell r="A93">
            <v>202061</v>
          </cell>
          <cell r="B93" t="str">
            <v>humanitné vedy a umenie</v>
          </cell>
          <cell r="C93" t="str">
            <v>umenie</v>
          </cell>
          <cell r="D93" t="str">
            <v>Dizajn</v>
          </cell>
          <cell r="E93">
            <v>1</v>
          </cell>
          <cell r="F93">
            <v>2</v>
          </cell>
          <cell r="G93">
            <v>0</v>
          </cell>
          <cell r="H93">
            <v>0</v>
          </cell>
        </row>
        <row r="94">
          <cell r="A94">
            <v>202062</v>
          </cell>
          <cell r="B94" t="str">
            <v>humanitné vedy a umenie</v>
          </cell>
          <cell r="C94" t="str">
            <v>umenie</v>
          </cell>
          <cell r="D94" t="str">
            <v>Dizajn</v>
          </cell>
          <cell r="E94">
            <v>2</v>
          </cell>
          <cell r="F94">
            <v>2</v>
          </cell>
          <cell r="G94">
            <v>0</v>
          </cell>
          <cell r="H94">
            <v>0</v>
          </cell>
        </row>
        <row r="95">
          <cell r="A95">
            <v>202063</v>
          </cell>
          <cell r="B95" t="str">
            <v>humanitné vedy a umenie</v>
          </cell>
          <cell r="C95" t="str">
            <v>umenie</v>
          </cell>
          <cell r="D95" t="str">
            <v>Dizajn</v>
          </cell>
          <cell r="E95">
            <v>3</v>
          </cell>
          <cell r="F95">
            <v>20</v>
          </cell>
          <cell r="G95">
            <v>0</v>
          </cell>
          <cell r="H95">
            <v>0</v>
          </cell>
        </row>
        <row r="96">
          <cell r="A96">
            <v>202051</v>
          </cell>
          <cell r="B96" t="str">
            <v>humanitné vedy a umenie</v>
          </cell>
          <cell r="C96" t="str">
            <v>umenie</v>
          </cell>
          <cell r="D96" t="str">
            <v>Filmové umenie a multimédiá</v>
          </cell>
          <cell r="E96">
            <v>1</v>
          </cell>
          <cell r="F96">
            <v>2</v>
          </cell>
          <cell r="G96">
            <v>0</v>
          </cell>
          <cell r="H96">
            <v>0</v>
          </cell>
        </row>
        <row r="97">
          <cell r="A97">
            <v>202052</v>
          </cell>
          <cell r="B97" t="str">
            <v>humanitné vedy a umenie</v>
          </cell>
          <cell r="C97" t="str">
            <v>umenie</v>
          </cell>
          <cell r="D97" t="str">
            <v>Filmové umenie a multimédiá</v>
          </cell>
          <cell r="E97">
            <v>2</v>
          </cell>
          <cell r="F97">
            <v>2</v>
          </cell>
          <cell r="G97">
            <v>0</v>
          </cell>
          <cell r="H97">
            <v>0</v>
          </cell>
        </row>
        <row r="98">
          <cell r="A98">
            <v>202053</v>
          </cell>
          <cell r="B98" t="str">
            <v>humanitné vedy a umenie</v>
          </cell>
          <cell r="C98" t="str">
            <v>umenie</v>
          </cell>
          <cell r="D98" t="str">
            <v>Filmové umenie a multimédiá</v>
          </cell>
          <cell r="E98">
            <v>3</v>
          </cell>
          <cell r="F98">
            <v>20</v>
          </cell>
          <cell r="G98">
            <v>0</v>
          </cell>
          <cell r="H98">
            <v>0</v>
          </cell>
        </row>
        <row r="99">
          <cell r="A99">
            <v>202031</v>
          </cell>
          <cell r="B99" t="str">
            <v>humanitné vedy a umenie</v>
          </cell>
          <cell r="C99" t="str">
            <v>umenie</v>
          </cell>
          <cell r="D99" t="str">
            <v>Hudobné umenie</v>
          </cell>
          <cell r="E99">
            <v>1</v>
          </cell>
          <cell r="F99">
            <v>2</v>
          </cell>
          <cell r="G99">
            <v>0</v>
          </cell>
          <cell r="H99">
            <v>0</v>
          </cell>
        </row>
        <row r="100">
          <cell r="A100">
            <v>202032</v>
          </cell>
          <cell r="B100" t="str">
            <v>humanitné vedy a umenie</v>
          </cell>
          <cell r="C100" t="str">
            <v>umenie</v>
          </cell>
          <cell r="D100" t="str">
            <v>Hudobné umenie</v>
          </cell>
          <cell r="E100">
            <v>2</v>
          </cell>
          <cell r="F100">
            <v>2</v>
          </cell>
          <cell r="G100">
            <v>0</v>
          </cell>
          <cell r="H100">
            <v>0</v>
          </cell>
        </row>
        <row r="101">
          <cell r="A101">
            <v>202033</v>
          </cell>
          <cell r="B101" t="str">
            <v>humanitné vedy a umenie</v>
          </cell>
          <cell r="C101" t="str">
            <v>umenie</v>
          </cell>
          <cell r="D101" t="str">
            <v>Hudobné umenie</v>
          </cell>
          <cell r="E101">
            <v>3</v>
          </cell>
          <cell r="F101">
            <v>20</v>
          </cell>
          <cell r="G101">
            <v>0</v>
          </cell>
          <cell r="H101">
            <v>0</v>
          </cell>
        </row>
        <row r="102">
          <cell r="A102">
            <v>202081</v>
          </cell>
          <cell r="B102" t="str">
            <v>humanitné vedy a umenie</v>
          </cell>
          <cell r="C102" t="str">
            <v>umenie</v>
          </cell>
          <cell r="D102" t="str">
            <v>Reštaurovanie</v>
          </cell>
          <cell r="E102">
            <v>1</v>
          </cell>
          <cell r="F102">
            <v>2</v>
          </cell>
          <cell r="G102">
            <v>0</v>
          </cell>
          <cell r="H102">
            <v>0</v>
          </cell>
        </row>
        <row r="103">
          <cell r="A103">
            <v>202082</v>
          </cell>
          <cell r="B103" t="str">
            <v>humanitné vedy a umenie</v>
          </cell>
          <cell r="C103" t="str">
            <v>umenie</v>
          </cell>
          <cell r="D103" t="str">
            <v>Reštaurovanie</v>
          </cell>
          <cell r="E103">
            <v>2</v>
          </cell>
          <cell r="F103">
            <v>2</v>
          </cell>
          <cell r="G103">
            <v>0</v>
          </cell>
          <cell r="H103">
            <v>0</v>
          </cell>
        </row>
        <row r="104">
          <cell r="A104">
            <v>202083</v>
          </cell>
          <cell r="B104" t="str">
            <v>humanitné vedy a umenie</v>
          </cell>
          <cell r="C104" t="str">
            <v>umenie</v>
          </cell>
          <cell r="D104" t="str">
            <v>Reštaurovanie</v>
          </cell>
          <cell r="E104">
            <v>3</v>
          </cell>
          <cell r="F104">
            <v>20</v>
          </cell>
          <cell r="G104">
            <v>0</v>
          </cell>
          <cell r="H104">
            <v>0</v>
          </cell>
        </row>
        <row r="105">
          <cell r="A105">
            <v>202021</v>
          </cell>
          <cell r="B105" t="str">
            <v>humanitné vedy a umenie</v>
          </cell>
          <cell r="C105" t="str">
            <v>umenie</v>
          </cell>
          <cell r="D105" t="str">
            <v>Tanečné umenie</v>
          </cell>
          <cell r="E105">
            <v>1</v>
          </cell>
          <cell r="F105">
            <v>2</v>
          </cell>
          <cell r="G105">
            <v>0</v>
          </cell>
          <cell r="H105">
            <v>0</v>
          </cell>
        </row>
        <row r="106">
          <cell r="A106">
            <v>202022</v>
          </cell>
          <cell r="B106" t="str">
            <v>humanitné vedy a umenie</v>
          </cell>
          <cell r="C106" t="str">
            <v>umenie</v>
          </cell>
          <cell r="D106" t="str">
            <v>Tanečné umenie</v>
          </cell>
          <cell r="E106">
            <v>2</v>
          </cell>
          <cell r="F106">
            <v>2</v>
          </cell>
          <cell r="G106">
            <v>0</v>
          </cell>
          <cell r="H106">
            <v>0</v>
          </cell>
        </row>
        <row r="107">
          <cell r="A107">
            <v>202023</v>
          </cell>
          <cell r="B107" t="str">
            <v>humanitné vedy a umenie</v>
          </cell>
          <cell r="C107" t="str">
            <v>umenie</v>
          </cell>
          <cell r="D107" t="str">
            <v>Tanečné umenie</v>
          </cell>
          <cell r="E107">
            <v>3</v>
          </cell>
          <cell r="F107">
            <v>20</v>
          </cell>
          <cell r="G107">
            <v>0</v>
          </cell>
          <cell r="H107">
            <v>0</v>
          </cell>
        </row>
        <row r="108">
          <cell r="A108">
            <v>202011</v>
          </cell>
          <cell r="B108" t="str">
            <v>humanitné vedy a umenie</v>
          </cell>
          <cell r="C108" t="str">
            <v>umenie</v>
          </cell>
          <cell r="D108" t="str">
            <v>Výtvarné umenie</v>
          </cell>
          <cell r="E108">
            <v>1</v>
          </cell>
          <cell r="F108">
            <v>2</v>
          </cell>
          <cell r="G108">
            <v>0</v>
          </cell>
          <cell r="H108">
            <v>0</v>
          </cell>
        </row>
        <row r="109">
          <cell r="A109">
            <v>202012</v>
          </cell>
          <cell r="B109" t="str">
            <v>humanitné vedy a umenie</v>
          </cell>
          <cell r="C109" t="str">
            <v>umenie</v>
          </cell>
          <cell r="D109" t="str">
            <v>Výtvarné umenie</v>
          </cell>
          <cell r="E109">
            <v>2</v>
          </cell>
          <cell r="F109">
            <v>2</v>
          </cell>
          <cell r="G109">
            <v>0</v>
          </cell>
          <cell r="H109">
            <v>0</v>
          </cell>
        </row>
        <row r="110">
          <cell r="A110">
            <v>202013</v>
          </cell>
          <cell r="B110" t="str">
            <v>humanitné vedy a umenie</v>
          </cell>
          <cell r="C110" t="str">
            <v>umenie</v>
          </cell>
          <cell r="D110" t="str">
            <v>Výtvarné umenie</v>
          </cell>
          <cell r="E110">
            <v>3</v>
          </cell>
          <cell r="F110">
            <v>20</v>
          </cell>
          <cell r="G110">
            <v>0</v>
          </cell>
          <cell r="H110">
            <v>0</v>
          </cell>
        </row>
        <row r="111">
          <cell r="A111">
            <v>902091</v>
          </cell>
          <cell r="B111" t="str">
            <v>informatické vedy, matematika, informačné a komunikačné technológie</v>
          </cell>
          <cell r="C111" t="str">
            <v>informatické vedy, informačné a komunikačné technológie</v>
          </cell>
          <cell r="D111" t="str">
            <v>Aplikovaná informatika</v>
          </cell>
          <cell r="E111">
            <v>1</v>
          </cell>
          <cell r="F111">
            <v>4</v>
          </cell>
          <cell r="G111">
            <v>1</v>
          </cell>
          <cell r="H111">
            <v>1</v>
          </cell>
        </row>
        <row r="112">
          <cell r="A112">
            <v>902092</v>
          </cell>
          <cell r="B112" t="str">
            <v>informatické vedy, matematika, informačné a komunikačné technológie</v>
          </cell>
          <cell r="C112" t="str">
            <v>informatické vedy, informačné a komunikačné technológie</v>
          </cell>
          <cell r="D112" t="str">
            <v>Aplikovaná informatika</v>
          </cell>
          <cell r="E112">
            <v>2</v>
          </cell>
          <cell r="F112">
            <v>4</v>
          </cell>
          <cell r="G112">
            <v>1</v>
          </cell>
          <cell r="H112">
            <v>1</v>
          </cell>
        </row>
        <row r="113">
          <cell r="A113">
            <v>902093</v>
          </cell>
          <cell r="B113" t="str">
            <v>informatické vedy, matematika, informačné a komunikačné technológie</v>
          </cell>
          <cell r="C113" t="str">
            <v>informatické vedy, informačné a komunikačné technológie</v>
          </cell>
          <cell r="D113" t="str">
            <v>Aplikovaná informatika</v>
          </cell>
          <cell r="E113">
            <v>3</v>
          </cell>
          <cell r="F113">
            <v>19</v>
          </cell>
          <cell r="G113">
            <v>0</v>
          </cell>
          <cell r="H113">
            <v>1</v>
          </cell>
        </row>
        <row r="114">
          <cell r="A114">
            <v>902101</v>
          </cell>
          <cell r="B114" t="str">
            <v>informatické vedy, matematika, informačné a komunikačné technológie</v>
          </cell>
          <cell r="C114" t="str">
            <v>informatické vedy, informačné a komunikačné technológie</v>
          </cell>
          <cell r="D114" t="str">
            <v>Hospodárska informatika</v>
          </cell>
          <cell r="E114">
            <v>1</v>
          </cell>
          <cell r="F114">
            <v>4</v>
          </cell>
          <cell r="G114">
            <v>1</v>
          </cell>
          <cell r="H114">
            <v>1</v>
          </cell>
        </row>
        <row r="115">
          <cell r="A115">
            <v>902102</v>
          </cell>
          <cell r="B115" t="str">
            <v>informatické vedy, matematika, informačné a komunikačné technológie</v>
          </cell>
          <cell r="C115" t="str">
            <v>informatické vedy, informačné a komunikačné technológie</v>
          </cell>
          <cell r="D115" t="str">
            <v>Hospodárska informatika</v>
          </cell>
          <cell r="E115">
            <v>2</v>
          </cell>
          <cell r="F115">
            <v>4</v>
          </cell>
          <cell r="G115">
            <v>1</v>
          </cell>
          <cell r="H115">
            <v>1</v>
          </cell>
        </row>
        <row r="116">
          <cell r="A116">
            <v>902103</v>
          </cell>
          <cell r="B116" t="str">
            <v>informatické vedy, matematika, informačné a komunikačné technológie</v>
          </cell>
          <cell r="C116" t="str">
            <v>informatické vedy, informačné a komunikačné technológie</v>
          </cell>
          <cell r="D116" t="str">
            <v>Hospodárska informatika</v>
          </cell>
          <cell r="E116">
            <v>3</v>
          </cell>
          <cell r="F116">
            <v>19</v>
          </cell>
          <cell r="G116">
            <v>0</v>
          </cell>
          <cell r="H116">
            <v>1</v>
          </cell>
        </row>
        <row r="117">
          <cell r="A117">
            <v>902061</v>
          </cell>
          <cell r="B117" t="str">
            <v>informatické vedy, matematika, informačné a komunikačné technológie</v>
          </cell>
          <cell r="C117" t="str">
            <v>informatické vedy, informačné a komunikačné technológie</v>
          </cell>
          <cell r="D117" t="str">
            <v>Informačné systémy</v>
          </cell>
          <cell r="E117">
            <v>1</v>
          </cell>
          <cell r="F117">
            <v>4</v>
          </cell>
          <cell r="G117">
            <v>1</v>
          </cell>
          <cell r="H117">
            <v>1</v>
          </cell>
        </row>
        <row r="118">
          <cell r="A118">
            <v>902062</v>
          </cell>
          <cell r="B118" t="str">
            <v>informatické vedy, matematika, informačné a komunikačné technológie</v>
          </cell>
          <cell r="C118" t="str">
            <v>informatické vedy, informačné a komunikačné technológie</v>
          </cell>
          <cell r="D118" t="str">
            <v>Informačné systémy</v>
          </cell>
          <cell r="E118">
            <v>2</v>
          </cell>
          <cell r="F118">
            <v>4</v>
          </cell>
          <cell r="G118">
            <v>1</v>
          </cell>
          <cell r="H118">
            <v>1</v>
          </cell>
        </row>
        <row r="119">
          <cell r="A119">
            <v>902063</v>
          </cell>
          <cell r="B119" t="str">
            <v>informatické vedy, matematika, informačné a komunikačné technológie</v>
          </cell>
          <cell r="C119" t="str">
            <v>informatické vedy, informačné a komunikačné technológie</v>
          </cell>
          <cell r="D119" t="str">
            <v>Informačné systémy</v>
          </cell>
          <cell r="E119">
            <v>3</v>
          </cell>
          <cell r="F119">
            <v>19</v>
          </cell>
          <cell r="G119">
            <v>0</v>
          </cell>
          <cell r="H119">
            <v>1</v>
          </cell>
        </row>
        <row r="120">
          <cell r="A120">
            <v>902011</v>
          </cell>
          <cell r="B120" t="str">
            <v>informatické vedy, matematika, informačné a komunikačné technológie</v>
          </cell>
          <cell r="C120" t="str">
            <v>informatické vedy, informačné a komunikačné technológie</v>
          </cell>
          <cell r="D120" t="str">
            <v>Informatika</v>
          </cell>
          <cell r="E120">
            <v>1</v>
          </cell>
          <cell r="F120">
            <v>4</v>
          </cell>
          <cell r="G120">
            <v>1</v>
          </cell>
          <cell r="H120">
            <v>1</v>
          </cell>
        </row>
        <row r="121">
          <cell r="A121">
            <v>902012</v>
          </cell>
          <cell r="B121" t="str">
            <v>informatické vedy, matematika, informačné a komunikačné technológie</v>
          </cell>
          <cell r="C121" t="str">
            <v>informatické vedy, informačné a komunikačné technológie</v>
          </cell>
          <cell r="D121" t="str">
            <v>Informatika</v>
          </cell>
          <cell r="E121">
            <v>2</v>
          </cell>
          <cell r="F121">
            <v>4</v>
          </cell>
          <cell r="G121">
            <v>1</v>
          </cell>
          <cell r="H121">
            <v>1</v>
          </cell>
        </row>
        <row r="122">
          <cell r="A122">
            <v>902013</v>
          </cell>
          <cell r="B122" t="str">
            <v>informatické vedy, matematika, informačné a komunikačné technológie</v>
          </cell>
          <cell r="C122" t="str">
            <v>informatické vedy, informačné a komunikačné technológie</v>
          </cell>
          <cell r="D122" t="str">
            <v>Informatika</v>
          </cell>
          <cell r="E122">
            <v>3</v>
          </cell>
          <cell r="F122">
            <v>19</v>
          </cell>
          <cell r="G122">
            <v>0</v>
          </cell>
          <cell r="H122">
            <v>1</v>
          </cell>
        </row>
        <row r="123">
          <cell r="A123">
            <v>902112</v>
          </cell>
          <cell r="B123" t="str">
            <v>informatické vedy, matematika, informačné a komunikačné technológie</v>
          </cell>
          <cell r="C123" t="str">
            <v>informatické vedy, informačné a komunikačné technológie</v>
          </cell>
          <cell r="D123" t="str">
            <v>Kognitívna veda</v>
          </cell>
          <cell r="E123">
            <v>2</v>
          </cell>
          <cell r="F123">
            <v>4</v>
          </cell>
          <cell r="G123">
            <v>1</v>
          </cell>
          <cell r="H123">
            <v>1</v>
          </cell>
        </row>
        <row r="124">
          <cell r="A124">
            <v>902113</v>
          </cell>
          <cell r="B124" t="str">
            <v>informatické vedy, matematika, informačné a komunikačné technológie</v>
          </cell>
          <cell r="C124" t="str">
            <v>informatické vedy, informačné a komunikačné technológie</v>
          </cell>
          <cell r="D124" t="str">
            <v>Kognitívna veda</v>
          </cell>
          <cell r="E124">
            <v>3</v>
          </cell>
          <cell r="F124">
            <v>19</v>
          </cell>
          <cell r="G124">
            <v>0</v>
          </cell>
          <cell r="H124">
            <v>1</v>
          </cell>
        </row>
        <row r="125">
          <cell r="A125">
            <v>902071</v>
          </cell>
          <cell r="B125" t="str">
            <v>informatické vedy, matematika, informačné a komunikačné technológie</v>
          </cell>
          <cell r="C125" t="str">
            <v>informatické vedy, informačné a komunikačné technológie</v>
          </cell>
          <cell r="D125" t="str">
            <v>Kybernetika</v>
          </cell>
          <cell r="E125">
            <v>1</v>
          </cell>
          <cell r="F125">
            <v>4</v>
          </cell>
          <cell r="G125">
            <v>1</v>
          </cell>
          <cell r="H125">
            <v>1</v>
          </cell>
        </row>
        <row r="126">
          <cell r="A126">
            <v>902072</v>
          </cell>
          <cell r="B126" t="str">
            <v>informatické vedy, matematika, informačné a komunikačné technológie</v>
          </cell>
          <cell r="C126" t="str">
            <v>informatické vedy, informačné a komunikačné technológie</v>
          </cell>
          <cell r="D126" t="str">
            <v>Kybernetika</v>
          </cell>
          <cell r="E126">
            <v>2</v>
          </cell>
          <cell r="F126">
            <v>4</v>
          </cell>
          <cell r="G126">
            <v>1</v>
          </cell>
          <cell r="H126">
            <v>1</v>
          </cell>
        </row>
        <row r="127">
          <cell r="A127">
            <v>902073</v>
          </cell>
          <cell r="B127" t="str">
            <v>informatické vedy, matematika, informačné a komunikačné technológie</v>
          </cell>
          <cell r="C127" t="str">
            <v>informatické vedy, informačné a komunikačné technológie</v>
          </cell>
          <cell r="D127" t="str">
            <v>Kybernetika</v>
          </cell>
          <cell r="E127">
            <v>3</v>
          </cell>
          <cell r="F127">
            <v>19</v>
          </cell>
          <cell r="G127">
            <v>0</v>
          </cell>
          <cell r="H127">
            <v>1</v>
          </cell>
        </row>
        <row r="128">
          <cell r="A128">
            <v>902041</v>
          </cell>
          <cell r="B128" t="str">
            <v>informatické vedy, matematika, informačné a komunikačné technológie</v>
          </cell>
          <cell r="C128" t="str">
            <v>informatické vedy, informačné a komunikačné technológie</v>
          </cell>
          <cell r="D128" t="str">
            <v>Počítačové inžinierstvo</v>
          </cell>
          <cell r="E128">
            <v>1</v>
          </cell>
          <cell r="F128">
            <v>4</v>
          </cell>
          <cell r="G128">
            <v>1</v>
          </cell>
          <cell r="H128">
            <v>1</v>
          </cell>
        </row>
        <row r="129">
          <cell r="A129">
            <v>902042</v>
          </cell>
          <cell r="B129" t="str">
            <v>informatické vedy, matematika, informačné a komunikačné technológie</v>
          </cell>
          <cell r="C129" t="str">
            <v>informatické vedy, informačné a komunikačné technológie</v>
          </cell>
          <cell r="D129" t="str">
            <v>Počítačové inžinierstvo</v>
          </cell>
          <cell r="E129">
            <v>2</v>
          </cell>
          <cell r="F129">
            <v>4</v>
          </cell>
          <cell r="G129">
            <v>1</v>
          </cell>
          <cell r="H129">
            <v>1</v>
          </cell>
        </row>
        <row r="130">
          <cell r="A130">
            <v>902043</v>
          </cell>
          <cell r="B130" t="str">
            <v>informatické vedy, matematika, informačné a komunikačné technológie</v>
          </cell>
          <cell r="C130" t="str">
            <v>informatické vedy, informačné a komunikačné technológie</v>
          </cell>
          <cell r="D130" t="str">
            <v>Počítačové inžinierstvo</v>
          </cell>
          <cell r="E130">
            <v>3</v>
          </cell>
          <cell r="F130">
            <v>19</v>
          </cell>
          <cell r="G130">
            <v>0</v>
          </cell>
          <cell r="H130">
            <v>1</v>
          </cell>
        </row>
        <row r="131">
          <cell r="A131">
            <v>902051</v>
          </cell>
          <cell r="B131" t="str">
            <v>informatické vedy, matematika, informačné a komunikačné technológie</v>
          </cell>
          <cell r="C131" t="str">
            <v>informatické vedy, informačné a komunikačné technológie</v>
          </cell>
          <cell r="D131" t="str">
            <v>Softvérové inžinierstvo</v>
          </cell>
          <cell r="E131">
            <v>1</v>
          </cell>
          <cell r="F131">
            <v>4</v>
          </cell>
          <cell r="G131">
            <v>1</v>
          </cell>
          <cell r="H131">
            <v>1</v>
          </cell>
        </row>
        <row r="132">
          <cell r="A132">
            <v>902052</v>
          </cell>
          <cell r="B132" t="str">
            <v>informatické vedy, matematika, informačné a komunikačné technológie</v>
          </cell>
          <cell r="C132" t="str">
            <v>informatické vedy, informačné a komunikačné technológie</v>
          </cell>
          <cell r="D132" t="str">
            <v>Softvérové inžinierstvo</v>
          </cell>
          <cell r="E132">
            <v>2</v>
          </cell>
          <cell r="F132">
            <v>4</v>
          </cell>
          <cell r="G132">
            <v>1</v>
          </cell>
          <cell r="H132">
            <v>1</v>
          </cell>
        </row>
        <row r="133">
          <cell r="A133">
            <v>902053</v>
          </cell>
          <cell r="B133" t="str">
            <v>informatické vedy, matematika, informačné a komunikačné technológie</v>
          </cell>
          <cell r="C133" t="str">
            <v>informatické vedy, informačné a komunikačné technológie</v>
          </cell>
          <cell r="D133" t="str">
            <v>Softvérové inžinierstvo</v>
          </cell>
          <cell r="E133">
            <v>3</v>
          </cell>
          <cell r="F133">
            <v>19</v>
          </cell>
          <cell r="G133">
            <v>0</v>
          </cell>
          <cell r="H133">
            <v>1</v>
          </cell>
        </row>
        <row r="134">
          <cell r="A134">
            <v>902023</v>
          </cell>
          <cell r="B134" t="str">
            <v>informatické vedy, matematika, informačné a komunikačné technológie</v>
          </cell>
          <cell r="C134" t="str">
            <v>informatické vedy, informačné a komunikačné technológie</v>
          </cell>
          <cell r="D134" t="str">
            <v>Teoretická informatika</v>
          </cell>
          <cell r="E134">
            <v>3</v>
          </cell>
          <cell r="F134">
            <v>19</v>
          </cell>
          <cell r="G134">
            <v>0</v>
          </cell>
          <cell r="H134">
            <v>1</v>
          </cell>
        </row>
        <row r="135">
          <cell r="A135">
            <v>902033</v>
          </cell>
          <cell r="B135" t="str">
            <v>informatické vedy, matematika, informačné a komunikačné technológie</v>
          </cell>
          <cell r="C135" t="str">
            <v>informatické vedy, informačné a komunikačné technológie</v>
          </cell>
          <cell r="D135" t="str">
            <v>Teória vyučovania informatiky</v>
          </cell>
          <cell r="E135">
            <v>3</v>
          </cell>
          <cell r="F135">
            <v>20</v>
          </cell>
          <cell r="G135">
            <v>0</v>
          </cell>
          <cell r="H135">
            <v>1</v>
          </cell>
        </row>
        <row r="136">
          <cell r="A136">
            <v>902082</v>
          </cell>
          <cell r="B136" t="str">
            <v>informatické vedy, matematika, informačné a komunikačné technológie</v>
          </cell>
          <cell r="C136" t="str">
            <v>informatické vedy, informačné a komunikačné technológie</v>
          </cell>
          <cell r="D136" t="str">
            <v>Umelá inteligencia</v>
          </cell>
          <cell r="E136">
            <v>2</v>
          </cell>
          <cell r="F136">
            <v>4</v>
          </cell>
          <cell r="G136">
            <v>1</v>
          </cell>
          <cell r="H136">
            <v>1</v>
          </cell>
        </row>
        <row r="137">
          <cell r="A137">
            <v>902083</v>
          </cell>
          <cell r="B137" t="str">
            <v>informatické vedy, matematika, informačné a komunikačné technológie</v>
          </cell>
          <cell r="C137" t="str">
            <v>informatické vedy, informačné a komunikačné technológie</v>
          </cell>
          <cell r="D137" t="str">
            <v>Umelá inteligencia</v>
          </cell>
          <cell r="E137">
            <v>3</v>
          </cell>
          <cell r="F137">
            <v>19</v>
          </cell>
          <cell r="G137">
            <v>0</v>
          </cell>
          <cell r="H137">
            <v>1</v>
          </cell>
        </row>
        <row r="138">
          <cell r="A138">
            <v>901033</v>
          </cell>
          <cell r="B138" t="str">
            <v>informatické vedy, matematika, informačné a komunikačné technológie</v>
          </cell>
          <cell r="C138" t="str">
            <v>matematika a štatistika</v>
          </cell>
          <cell r="D138" t="str">
            <v>Algebra a teória čísel</v>
          </cell>
          <cell r="E138">
            <v>3</v>
          </cell>
          <cell r="F138">
            <v>19</v>
          </cell>
          <cell r="G138">
            <v>0</v>
          </cell>
          <cell r="H138">
            <v>1</v>
          </cell>
        </row>
        <row r="139">
          <cell r="A139">
            <v>901091</v>
          </cell>
          <cell r="B139" t="str">
            <v>informatické vedy, matematika, informačné a komunikačné technológie</v>
          </cell>
          <cell r="C139" t="str">
            <v>matematika a štatistika</v>
          </cell>
          <cell r="D139" t="str">
            <v>Aplikovaná matematika</v>
          </cell>
          <cell r="E139">
            <v>1</v>
          </cell>
          <cell r="F139">
            <v>8</v>
          </cell>
          <cell r="G139">
            <v>1</v>
          </cell>
          <cell r="H139">
            <v>1</v>
          </cell>
        </row>
        <row r="140">
          <cell r="A140">
            <v>901092</v>
          </cell>
          <cell r="B140" t="str">
            <v>informatické vedy, matematika, informačné a komunikačné technológie</v>
          </cell>
          <cell r="C140" t="str">
            <v>matematika a štatistika</v>
          </cell>
          <cell r="D140" t="str">
            <v>Aplikovaná matematika</v>
          </cell>
          <cell r="E140">
            <v>2</v>
          </cell>
          <cell r="F140">
            <v>8</v>
          </cell>
          <cell r="G140">
            <v>1</v>
          </cell>
          <cell r="H140">
            <v>1</v>
          </cell>
        </row>
        <row r="141">
          <cell r="A141">
            <v>901093</v>
          </cell>
          <cell r="B141" t="str">
            <v>informatické vedy, matematika, informačné a komunikačné technológie</v>
          </cell>
          <cell r="C141" t="str">
            <v>matematika a štatistika</v>
          </cell>
          <cell r="D141" t="str">
            <v>Aplikovaná matematika</v>
          </cell>
          <cell r="E141">
            <v>3</v>
          </cell>
          <cell r="F141">
            <v>19</v>
          </cell>
          <cell r="G141">
            <v>0</v>
          </cell>
          <cell r="H141">
            <v>1</v>
          </cell>
        </row>
        <row r="142">
          <cell r="A142">
            <v>901063</v>
          </cell>
          <cell r="B142" t="str">
            <v>informatické vedy, matematika, informačné a komunikačné technológie</v>
          </cell>
          <cell r="C142" t="str">
            <v>matematika a štatistika</v>
          </cell>
          <cell r="D142" t="str">
            <v>Diskrétna matematika</v>
          </cell>
          <cell r="E142">
            <v>3</v>
          </cell>
          <cell r="F142">
            <v>19</v>
          </cell>
          <cell r="G142">
            <v>0</v>
          </cell>
          <cell r="H142">
            <v>1</v>
          </cell>
        </row>
        <row r="143">
          <cell r="A143">
            <v>901073</v>
          </cell>
          <cell r="B143" t="str">
            <v>informatické vedy, matematika, informačné a komunikačné technológie</v>
          </cell>
          <cell r="C143" t="str">
            <v>matematika a štatistika</v>
          </cell>
          <cell r="D143" t="str">
            <v>Geometria a topológia</v>
          </cell>
          <cell r="E143">
            <v>3</v>
          </cell>
          <cell r="F143">
            <v>19</v>
          </cell>
          <cell r="G143">
            <v>0</v>
          </cell>
          <cell r="H143">
            <v>1</v>
          </cell>
        </row>
        <row r="144">
          <cell r="A144">
            <v>901043</v>
          </cell>
          <cell r="B144" t="str">
            <v>informatické vedy, matematika, informačné a komunikačné technológie</v>
          </cell>
          <cell r="C144" t="str">
            <v>matematika a štatistika</v>
          </cell>
          <cell r="D144" t="str">
            <v>Matematická analýza</v>
          </cell>
          <cell r="E144">
            <v>3</v>
          </cell>
          <cell r="F144">
            <v>19</v>
          </cell>
          <cell r="G144">
            <v>0</v>
          </cell>
          <cell r="H144">
            <v>1</v>
          </cell>
        </row>
        <row r="145">
          <cell r="A145">
            <v>901023</v>
          </cell>
          <cell r="B145" t="str">
            <v>informatické vedy, matematika, informačné a komunikačné technológie</v>
          </cell>
          <cell r="C145" t="str">
            <v>matematika a štatistika</v>
          </cell>
          <cell r="D145" t="str">
            <v>Matematická logika a základy matematiky</v>
          </cell>
          <cell r="E145">
            <v>3</v>
          </cell>
          <cell r="F145">
            <v>19</v>
          </cell>
          <cell r="G145">
            <v>0</v>
          </cell>
          <cell r="H145">
            <v>1</v>
          </cell>
        </row>
        <row r="146">
          <cell r="A146">
            <v>901011</v>
          </cell>
          <cell r="B146" t="str">
            <v>informatické vedy, matematika, informačné a komunikačné technológie</v>
          </cell>
          <cell r="C146" t="str">
            <v>matematika a štatistika</v>
          </cell>
          <cell r="D146" t="str">
            <v>Matematika</v>
          </cell>
          <cell r="E146">
            <v>1</v>
          </cell>
          <cell r="F146">
            <v>8</v>
          </cell>
          <cell r="G146">
            <v>1</v>
          </cell>
          <cell r="H146">
            <v>1</v>
          </cell>
        </row>
        <row r="147">
          <cell r="A147">
            <v>901012</v>
          </cell>
          <cell r="B147" t="str">
            <v>informatické vedy, matematika, informačné a komunikačné technológie</v>
          </cell>
          <cell r="C147" t="str">
            <v>matematika a štatistika</v>
          </cell>
          <cell r="D147" t="str">
            <v>Matematika</v>
          </cell>
          <cell r="E147">
            <v>2</v>
          </cell>
          <cell r="F147">
            <v>8</v>
          </cell>
          <cell r="G147">
            <v>1</v>
          </cell>
          <cell r="H147">
            <v>1</v>
          </cell>
        </row>
        <row r="148">
          <cell r="A148">
            <v>901053</v>
          </cell>
          <cell r="B148" t="str">
            <v>informatické vedy, matematika, informačné a komunikačné technológie</v>
          </cell>
          <cell r="C148" t="str">
            <v>matematika a štatistika</v>
          </cell>
          <cell r="D148" t="str">
            <v>Numerická analýza a vedecko-technické výpočty</v>
          </cell>
          <cell r="E148">
            <v>3</v>
          </cell>
          <cell r="F148">
            <v>19</v>
          </cell>
          <cell r="G148">
            <v>0</v>
          </cell>
          <cell r="H148">
            <v>1</v>
          </cell>
        </row>
        <row r="149">
          <cell r="A149">
            <v>901113</v>
          </cell>
          <cell r="B149" t="str">
            <v>informatické vedy, matematika, informačné a komunikačné technológie</v>
          </cell>
          <cell r="C149" t="str">
            <v>matematika a štatistika</v>
          </cell>
          <cell r="D149" t="str">
            <v>Pravdepodobnosť a matematická štatistika</v>
          </cell>
          <cell r="E149">
            <v>3</v>
          </cell>
          <cell r="F149">
            <v>19</v>
          </cell>
          <cell r="G149">
            <v>0</v>
          </cell>
          <cell r="H149">
            <v>1</v>
          </cell>
        </row>
        <row r="150">
          <cell r="A150">
            <v>901101</v>
          </cell>
          <cell r="B150" t="str">
            <v>informatické vedy, matematika, informačné a komunikačné technológie</v>
          </cell>
          <cell r="C150" t="str">
            <v>matematika a štatistika</v>
          </cell>
          <cell r="D150" t="str">
            <v>Štatistika</v>
          </cell>
          <cell r="E150">
            <v>1</v>
          </cell>
          <cell r="F150">
            <v>8</v>
          </cell>
          <cell r="G150">
            <v>1</v>
          </cell>
          <cell r="H150">
            <v>1</v>
          </cell>
        </row>
        <row r="151">
          <cell r="A151">
            <v>901102</v>
          </cell>
          <cell r="B151" t="str">
            <v>informatické vedy, matematika, informačné a komunikačné technológie</v>
          </cell>
          <cell r="C151" t="str">
            <v>matematika a štatistika</v>
          </cell>
          <cell r="D151" t="str">
            <v>Štatistika</v>
          </cell>
          <cell r="E151">
            <v>2</v>
          </cell>
          <cell r="F151">
            <v>8</v>
          </cell>
          <cell r="G151">
            <v>1</v>
          </cell>
          <cell r="H151">
            <v>1</v>
          </cell>
        </row>
        <row r="152">
          <cell r="A152">
            <v>901103</v>
          </cell>
          <cell r="B152" t="str">
            <v>informatické vedy, matematika, informačné a komunikačné technológie</v>
          </cell>
          <cell r="C152" t="str">
            <v>matematika a štatistika</v>
          </cell>
          <cell r="D152" t="str">
            <v>Štatistika</v>
          </cell>
          <cell r="E152">
            <v>3</v>
          </cell>
          <cell r="F152">
            <v>19</v>
          </cell>
          <cell r="G152">
            <v>0</v>
          </cell>
          <cell r="H152">
            <v>1</v>
          </cell>
        </row>
        <row r="153">
          <cell r="A153">
            <v>901083</v>
          </cell>
          <cell r="B153" t="str">
            <v>informatické vedy, matematika, informačné a komunikačné technológie</v>
          </cell>
          <cell r="C153" t="str">
            <v>matematika a štatistika</v>
          </cell>
          <cell r="D153" t="str">
            <v>Teória vyučovania matematiky</v>
          </cell>
          <cell r="E153">
            <v>3</v>
          </cell>
          <cell r="F153">
            <v>20</v>
          </cell>
          <cell r="G153">
            <v>0</v>
          </cell>
          <cell r="H153">
            <v>1</v>
          </cell>
        </row>
        <row r="154">
          <cell r="A154">
            <v>501071</v>
          </cell>
          <cell r="B154" t="str">
            <v>konštruovanie, technológie, výroba a komunikácie</v>
          </cell>
          <cell r="C154" t="str">
            <v>architektúra a staviteľstvo</v>
          </cell>
          <cell r="D154" t="str">
            <v>Aplikovaná mechanika</v>
          </cell>
          <cell r="E154">
            <v>1</v>
          </cell>
          <cell r="F154">
            <v>6</v>
          </cell>
          <cell r="G154">
            <v>0</v>
          </cell>
          <cell r="H154">
            <v>1</v>
          </cell>
        </row>
        <row r="155">
          <cell r="A155">
            <v>501072</v>
          </cell>
          <cell r="B155" t="str">
            <v>konštruovanie, technológie, výroba a komunikácie</v>
          </cell>
          <cell r="C155" t="str">
            <v>architektúra a staviteľstvo</v>
          </cell>
          <cell r="D155" t="str">
            <v>Aplikovaná mechanika</v>
          </cell>
          <cell r="E155">
            <v>2</v>
          </cell>
          <cell r="F155">
            <v>6</v>
          </cell>
          <cell r="G155">
            <v>0</v>
          </cell>
          <cell r="H155">
            <v>1</v>
          </cell>
        </row>
        <row r="156">
          <cell r="A156">
            <v>501073</v>
          </cell>
          <cell r="B156" t="str">
            <v>konštruovanie, technológie, výroba a komunikácie</v>
          </cell>
          <cell r="C156" t="str">
            <v>architektúra a staviteľstvo</v>
          </cell>
          <cell r="D156" t="str">
            <v>Aplikovaná mechanika</v>
          </cell>
          <cell r="E156">
            <v>3</v>
          </cell>
          <cell r="F156">
            <v>19</v>
          </cell>
          <cell r="G156">
            <v>0</v>
          </cell>
          <cell r="H156">
            <v>1</v>
          </cell>
        </row>
        <row r="157">
          <cell r="A157">
            <v>501011</v>
          </cell>
          <cell r="B157" t="str">
            <v>konštruovanie, technológie, výroba a komunikácie</v>
          </cell>
          <cell r="C157" t="str">
            <v>architektúra a staviteľstvo</v>
          </cell>
          <cell r="D157" t="str">
            <v>Architektúra a urbanizmus</v>
          </cell>
          <cell r="E157">
            <v>1</v>
          </cell>
          <cell r="F157">
            <v>6</v>
          </cell>
          <cell r="G157">
            <v>0</v>
          </cell>
          <cell r="H157">
            <v>1</v>
          </cell>
        </row>
        <row r="158">
          <cell r="A158">
            <v>501012</v>
          </cell>
          <cell r="B158" t="str">
            <v>konštruovanie, technológie, výroba a komunikácie</v>
          </cell>
          <cell r="C158" t="str">
            <v>architektúra a staviteľstvo</v>
          </cell>
          <cell r="D158" t="str">
            <v>Architektúra a urbanizmus</v>
          </cell>
          <cell r="E158">
            <v>2</v>
          </cell>
          <cell r="F158">
            <v>6</v>
          </cell>
          <cell r="G158">
            <v>0</v>
          </cell>
          <cell r="H158">
            <v>1</v>
          </cell>
        </row>
        <row r="159">
          <cell r="A159">
            <v>501013</v>
          </cell>
          <cell r="B159" t="str">
            <v>konštruovanie, technológie, výroba a komunikácie</v>
          </cell>
          <cell r="C159" t="str">
            <v>architektúra a staviteľstvo</v>
          </cell>
          <cell r="D159" t="str">
            <v>Architektúra a urbanizmus</v>
          </cell>
          <cell r="E159">
            <v>3</v>
          </cell>
          <cell r="F159">
            <v>19</v>
          </cell>
          <cell r="G159">
            <v>0</v>
          </cell>
          <cell r="H159">
            <v>1</v>
          </cell>
        </row>
        <row r="160">
          <cell r="A160">
            <v>501031</v>
          </cell>
          <cell r="B160" t="str">
            <v>konštruovanie, technológie, výroba a komunikácie</v>
          </cell>
          <cell r="C160" t="str">
            <v>architektúra a staviteľstvo</v>
          </cell>
          <cell r="D160" t="str">
            <v>Geodézia a kartografia</v>
          </cell>
          <cell r="E160">
            <v>1</v>
          </cell>
          <cell r="F160">
            <v>6</v>
          </cell>
          <cell r="G160">
            <v>0</v>
          </cell>
          <cell r="H160">
            <v>1</v>
          </cell>
        </row>
        <row r="161">
          <cell r="A161">
            <v>501032</v>
          </cell>
          <cell r="B161" t="str">
            <v>konštruovanie, technológie, výroba a komunikácie</v>
          </cell>
          <cell r="C161" t="str">
            <v>architektúra a staviteľstvo</v>
          </cell>
          <cell r="D161" t="str">
            <v>Geodézia a kartografia</v>
          </cell>
          <cell r="E161">
            <v>2</v>
          </cell>
          <cell r="F161">
            <v>6</v>
          </cell>
          <cell r="G161">
            <v>0</v>
          </cell>
          <cell r="H161">
            <v>1</v>
          </cell>
        </row>
        <row r="162">
          <cell r="A162">
            <v>501033</v>
          </cell>
          <cell r="B162" t="str">
            <v>konštruovanie, technológie, výroba a komunikácie</v>
          </cell>
          <cell r="C162" t="str">
            <v>architektúra a staviteľstvo</v>
          </cell>
          <cell r="D162" t="str">
            <v>Geodézia a kartografia</v>
          </cell>
          <cell r="E162">
            <v>3</v>
          </cell>
          <cell r="F162">
            <v>19</v>
          </cell>
          <cell r="G162">
            <v>0</v>
          </cell>
          <cell r="H162">
            <v>1</v>
          </cell>
        </row>
        <row r="163">
          <cell r="A163">
            <v>501051</v>
          </cell>
          <cell r="B163" t="str">
            <v>konštruovanie, technológie, výroba a komunikácie</v>
          </cell>
          <cell r="C163" t="str">
            <v>architektúra a staviteľstvo</v>
          </cell>
          <cell r="D163" t="str">
            <v>Inžinierske konštrukcie a dopravné stavby</v>
          </cell>
          <cell r="E163">
            <v>1</v>
          </cell>
          <cell r="F163">
            <v>6</v>
          </cell>
          <cell r="G163">
            <v>0</v>
          </cell>
          <cell r="H163">
            <v>1</v>
          </cell>
        </row>
        <row r="164">
          <cell r="A164">
            <v>501052</v>
          </cell>
          <cell r="B164" t="str">
            <v>konštruovanie, technológie, výroba a komunikácie</v>
          </cell>
          <cell r="C164" t="str">
            <v>architektúra a staviteľstvo</v>
          </cell>
          <cell r="D164" t="str">
            <v>Inžinierske konštrukcie a dopravné stavby</v>
          </cell>
          <cell r="E164">
            <v>2</v>
          </cell>
          <cell r="F164">
            <v>6</v>
          </cell>
          <cell r="G164">
            <v>0</v>
          </cell>
          <cell r="H164">
            <v>1</v>
          </cell>
        </row>
        <row r="165">
          <cell r="A165">
            <v>501053</v>
          </cell>
          <cell r="B165" t="str">
            <v>konštruovanie, technológie, výroba a komunikácie</v>
          </cell>
          <cell r="C165" t="str">
            <v>architektúra a staviteľstvo</v>
          </cell>
          <cell r="D165" t="str">
            <v>Inžinierske konštrukcie a dopravné stavby</v>
          </cell>
          <cell r="E165">
            <v>3</v>
          </cell>
          <cell r="F165">
            <v>19</v>
          </cell>
          <cell r="G165">
            <v>0</v>
          </cell>
          <cell r="H165">
            <v>1</v>
          </cell>
        </row>
        <row r="166">
          <cell r="A166">
            <v>501041</v>
          </cell>
          <cell r="B166" t="str">
            <v>konštruovanie, technológie, výroba a komunikácie</v>
          </cell>
          <cell r="C166" t="str">
            <v>architektúra a staviteľstvo</v>
          </cell>
          <cell r="D166" t="str">
            <v>Pozemné stavby</v>
          </cell>
          <cell r="E166">
            <v>1</v>
          </cell>
          <cell r="F166">
            <v>6</v>
          </cell>
          <cell r="G166">
            <v>0</v>
          </cell>
          <cell r="H166">
            <v>1</v>
          </cell>
        </row>
        <row r="167">
          <cell r="A167">
            <v>501042</v>
          </cell>
          <cell r="B167" t="str">
            <v>konštruovanie, technológie, výroba a komunikácie</v>
          </cell>
          <cell r="C167" t="str">
            <v>architektúra a staviteľstvo</v>
          </cell>
          <cell r="D167" t="str">
            <v>Pozemné stavby</v>
          </cell>
          <cell r="E167">
            <v>2</v>
          </cell>
          <cell r="F167">
            <v>6</v>
          </cell>
          <cell r="G167">
            <v>0</v>
          </cell>
          <cell r="H167">
            <v>1</v>
          </cell>
        </row>
        <row r="168">
          <cell r="A168">
            <v>501043</v>
          </cell>
          <cell r="B168" t="str">
            <v>konštruovanie, technológie, výroba a komunikácie</v>
          </cell>
          <cell r="C168" t="str">
            <v>architektúra a staviteľstvo</v>
          </cell>
          <cell r="D168" t="str">
            <v>Pozemné stavby</v>
          </cell>
          <cell r="E168">
            <v>3</v>
          </cell>
          <cell r="F168">
            <v>19</v>
          </cell>
          <cell r="G168">
            <v>0</v>
          </cell>
          <cell r="H168">
            <v>1</v>
          </cell>
        </row>
        <row r="169">
          <cell r="A169">
            <v>501021</v>
          </cell>
          <cell r="B169" t="str">
            <v>konštruovanie, technológie, výroba a komunikácie</v>
          </cell>
          <cell r="C169" t="str">
            <v>architektúra a staviteľstvo</v>
          </cell>
          <cell r="D169" t="str">
            <v>Priestorové plánovanie</v>
          </cell>
          <cell r="E169">
            <v>1</v>
          </cell>
          <cell r="F169">
            <v>6</v>
          </cell>
          <cell r="G169">
            <v>0</v>
          </cell>
          <cell r="H169">
            <v>1</v>
          </cell>
        </row>
        <row r="170">
          <cell r="A170">
            <v>501022</v>
          </cell>
          <cell r="B170" t="str">
            <v>konštruovanie, technológie, výroba a komunikácie</v>
          </cell>
          <cell r="C170" t="str">
            <v>architektúra a staviteľstvo</v>
          </cell>
          <cell r="D170" t="str">
            <v>Priestorové plánovanie</v>
          </cell>
          <cell r="E170">
            <v>2</v>
          </cell>
          <cell r="F170">
            <v>6</v>
          </cell>
          <cell r="G170">
            <v>0</v>
          </cell>
          <cell r="H170">
            <v>1</v>
          </cell>
        </row>
        <row r="171">
          <cell r="A171">
            <v>501023</v>
          </cell>
          <cell r="B171" t="str">
            <v>konštruovanie, technológie, výroba a komunikácie</v>
          </cell>
          <cell r="C171" t="str">
            <v>architektúra a staviteľstvo</v>
          </cell>
          <cell r="D171" t="str">
            <v>Priestorové plánovanie</v>
          </cell>
          <cell r="E171">
            <v>3</v>
          </cell>
          <cell r="F171">
            <v>19</v>
          </cell>
          <cell r="G171">
            <v>0</v>
          </cell>
          <cell r="H171">
            <v>1</v>
          </cell>
        </row>
        <row r="172">
          <cell r="A172">
            <v>501061</v>
          </cell>
          <cell r="B172" t="str">
            <v>konštruovanie, technológie, výroba a komunikácie</v>
          </cell>
          <cell r="C172" t="str">
            <v>architektúra a staviteľstvo</v>
          </cell>
          <cell r="D172" t="str">
            <v>Vodné stavby</v>
          </cell>
          <cell r="E172">
            <v>1</v>
          </cell>
          <cell r="F172">
            <v>6</v>
          </cell>
          <cell r="G172">
            <v>1</v>
          </cell>
          <cell r="H172">
            <v>1</v>
          </cell>
        </row>
        <row r="173">
          <cell r="A173">
            <v>501062</v>
          </cell>
          <cell r="B173" t="str">
            <v>konštruovanie, technológie, výroba a komunikácie</v>
          </cell>
          <cell r="C173" t="str">
            <v>architektúra a staviteľstvo</v>
          </cell>
          <cell r="D173" t="str">
            <v>Vodné stavby</v>
          </cell>
          <cell r="E173">
            <v>2</v>
          </cell>
          <cell r="F173">
            <v>6</v>
          </cell>
          <cell r="G173">
            <v>1</v>
          </cell>
          <cell r="H173">
            <v>1</v>
          </cell>
        </row>
        <row r="174">
          <cell r="A174">
            <v>501063</v>
          </cell>
          <cell r="B174" t="str">
            <v>konštruovanie, technológie, výroba a komunikácie</v>
          </cell>
          <cell r="C174" t="str">
            <v>architektúra a staviteľstvo</v>
          </cell>
          <cell r="D174" t="str">
            <v>Vodné stavby</v>
          </cell>
          <cell r="E174">
            <v>3</v>
          </cell>
          <cell r="F174">
            <v>19</v>
          </cell>
          <cell r="G174">
            <v>0</v>
          </cell>
          <cell r="H174">
            <v>1</v>
          </cell>
        </row>
        <row r="175">
          <cell r="A175">
            <v>502193</v>
          </cell>
          <cell r="B175" t="str">
            <v>konštruovanie, technológie, výroba a komunikácie</v>
          </cell>
          <cell r="C175" t="str">
            <v>konštrukčné inžinierstvo, technológie, výroba a komunikácie</v>
          </cell>
          <cell r="D175" t="str">
            <v>Anorganická technológia a materiály</v>
          </cell>
          <cell r="E175">
            <v>3</v>
          </cell>
          <cell r="F175">
            <v>19</v>
          </cell>
          <cell r="G175">
            <v>0</v>
          </cell>
          <cell r="H175">
            <v>1</v>
          </cell>
        </row>
        <row r="176">
          <cell r="A176">
            <v>502141</v>
          </cell>
          <cell r="B176" t="str">
            <v>konštruovanie, technológie, výroba a komunikácie</v>
          </cell>
          <cell r="C176" t="str">
            <v>konštrukčné inžinierstvo, technológie, výroba a komunikácie</v>
          </cell>
          <cell r="D176" t="str">
            <v>Automatizácia</v>
          </cell>
          <cell r="E176">
            <v>1</v>
          </cell>
          <cell r="F176">
            <v>4</v>
          </cell>
          <cell r="G176">
            <v>1</v>
          </cell>
          <cell r="H176">
            <v>1</v>
          </cell>
        </row>
        <row r="177">
          <cell r="A177">
            <v>502142</v>
          </cell>
          <cell r="B177" t="str">
            <v>konštruovanie, technológie, výroba a komunikácie</v>
          </cell>
          <cell r="C177" t="str">
            <v>konštrukčné inžinierstvo, technológie, výroba a komunikácie</v>
          </cell>
          <cell r="D177" t="str">
            <v>Automatizácia</v>
          </cell>
          <cell r="E177">
            <v>2</v>
          </cell>
          <cell r="F177">
            <v>4</v>
          </cell>
          <cell r="G177">
            <v>1</v>
          </cell>
          <cell r="H177">
            <v>1</v>
          </cell>
        </row>
        <row r="178">
          <cell r="A178">
            <v>502143</v>
          </cell>
          <cell r="B178" t="str">
            <v>konštruovanie, technológie, výroba a komunikácie</v>
          </cell>
          <cell r="C178" t="str">
            <v>konštrukčné inžinierstvo, technológie, výroba a komunikácie</v>
          </cell>
          <cell r="D178" t="str">
            <v>Automatizácia</v>
          </cell>
          <cell r="E178">
            <v>3</v>
          </cell>
          <cell r="F178">
            <v>19</v>
          </cell>
          <cell r="G178">
            <v>0</v>
          </cell>
          <cell r="H178">
            <v>1</v>
          </cell>
        </row>
        <row r="179">
          <cell r="A179">
            <v>502321</v>
          </cell>
          <cell r="B179" t="str">
            <v>konštruovanie, technológie, výroba a komunikácie</v>
          </cell>
          <cell r="C179" t="str">
            <v>konštrukčné inžinierstvo, technológie, výroba a komunikácie</v>
          </cell>
          <cell r="D179" t="str">
            <v>Baníctvo</v>
          </cell>
          <cell r="E179">
            <v>1</v>
          </cell>
          <cell r="F179">
            <v>4</v>
          </cell>
          <cell r="G179">
            <v>0</v>
          </cell>
          <cell r="H179">
            <v>1</v>
          </cell>
        </row>
        <row r="180">
          <cell r="A180">
            <v>502322</v>
          </cell>
          <cell r="B180" t="str">
            <v>konštruovanie, technológie, výroba a komunikácie</v>
          </cell>
          <cell r="C180" t="str">
            <v>konštrukčné inžinierstvo, technológie, výroba a komunikácie</v>
          </cell>
          <cell r="D180" t="str">
            <v>Baníctvo</v>
          </cell>
          <cell r="E180">
            <v>2</v>
          </cell>
          <cell r="F180">
            <v>4</v>
          </cell>
          <cell r="G180">
            <v>0</v>
          </cell>
          <cell r="H180">
            <v>1</v>
          </cell>
        </row>
        <row r="181">
          <cell r="A181">
            <v>502323</v>
          </cell>
          <cell r="B181" t="str">
            <v>konštruovanie, technológie, výroba a komunikácie</v>
          </cell>
          <cell r="C181" t="str">
            <v>konštrukčné inžinierstvo, technológie, výroba a komunikácie</v>
          </cell>
          <cell r="D181" t="str">
            <v>Baníctvo</v>
          </cell>
          <cell r="E181">
            <v>3</v>
          </cell>
          <cell r="F181">
            <v>19</v>
          </cell>
          <cell r="G181">
            <v>0</v>
          </cell>
          <cell r="H181">
            <v>1</v>
          </cell>
        </row>
        <row r="182">
          <cell r="A182">
            <v>502351</v>
          </cell>
          <cell r="B182" t="str">
            <v>konštruovanie, technológie, výroba a komunikácie</v>
          </cell>
          <cell r="C182" t="str">
            <v>konštrukčné inžinierstvo, technológie, výroba a komunikácie</v>
          </cell>
          <cell r="D182" t="str">
            <v>Banská geológia a geologický prieskum</v>
          </cell>
          <cell r="E182">
            <v>1</v>
          </cell>
          <cell r="F182">
            <v>4</v>
          </cell>
          <cell r="G182">
            <v>0</v>
          </cell>
          <cell r="H182">
            <v>1</v>
          </cell>
        </row>
        <row r="183">
          <cell r="A183">
            <v>502352</v>
          </cell>
          <cell r="B183" t="str">
            <v>konštruovanie, technológie, výroba a komunikácie</v>
          </cell>
          <cell r="C183" t="str">
            <v>konštrukčné inžinierstvo, technológie, výroba a komunikácie</v>
          </cell>
          <cell r="D183" t="str">
            <v>Banská geológia a geologický prieskum</v>
          </cell>
          <cell r="E183">
            <v>2</v>
          </cell>
          <cell r="F183">
            <v>4</v>
          </cell>
          <cell r="G183">
            <v>0</v>
          </cell>
          <cell r="H183">
            <v>1</v>
          </cell>
        </row>
        <row r="184">
          <cell r="A184">
            <v>502353</v>
          </cell>
          <cell r="B184" t="str">
            <v>konštruovanie, technológie, výroba a komunikácie</v>
          </cell>
          <cell r="C184" t="str">
            <v>konštrukčné inžinierstvo, technológie, výroba a komunikácie</v>
          </cell>
          <cell r="D184" t="str">
            <v>Banská geológia a geologický prieskum</v>
          </cell>
          <cell r="E184">
            <v>3</v>
          </cell>
          <cell r="F184">
            <v>19</v>
          </cell>
          <cell r="G184">
            <v>0</v>
          </cell>
          <cell r="H184">
            <v>1</v>
          </cell>
        </row>
        <row r="185">
          <cell r="A185">
            <v>502363</v>
          </cell>
          <cell r="B185" t="str">
            <v>konštruovanie, technológie, výroba a komunikácie</v>
          </cell>
          <cell r="C185" t="str">
            <v>konštrukčné inžinierstvo, technológie, výroba a komunikácie</v>
          </cell>
          <cell r="D185" t="str">
            <v>Banská mechanizácia, doprava a hlbinné vŕtanie</v>
          </cell>
          <cell r="E185">
            <v>3</v>
          </cell>
          <cell r="F185">
            <v>19</v>
          </cell>
          <cell r="G185">
            <v>0</v>
          </cell>
          <cell r="H185">
            <v>1</v>
          </cell>
        </row>
        <row r="186">
          <cell r="A186">
            <v>502333</v>
          </cell>
          <cell r="B186" t="str">
            <v>konštruovanie, technológie, výroba a komunikácie</v>
          </cell>
          <cell r="C186" t="str">
            <v>konštrukčné inžinierstvo, technológie, výroba a komunikácie</v>
          </cell>
          <cell r="D186" t="str">
            <v>Banské meračstvo a geodézia</v>
          </cell>
          <cell r="E186">
            <v>3</v>
          </cell>
          <cell r="F186">
            <v>19</v>
          </cell>
          <cell r="G186">
            <v>0</v>
          </cell>
          <cell r="H186">
            <v>1</v>
          </cell>
        </row>
        <row r="187">
          <cell r="A187">
            <v>502562</v>
          </cell>
          <cell r="B187" t="str">
            <v>konštruovanie, technológie, výroba a komunikácie</v>
          </cell>
          <cell r="C187" t="str">
            <v>konštrukčné inžinierstvo, technológie, výroba a komunikácie</v>
          </cell>
          <cell r="D187" t="str">
            <v>Bezpečnosť technických systémov</v>
          </cell>
          <cell r="E187">
            <v>2</v>
          </cell>
          <cell r="F187">
            <v>4</v>
          </cell>
          <cell r="G187">
            <v>1</v>
          </cell>
          <cell r="H187">
            <v>1</v>
          </cell>
        </row>
        <row r="188">
          <cell r="A188">
            <v>502563</v>
          </cell>
          <cell r="B188" t="str">
            <v>konštruovanie, technológie, výroba a komunikácie</v>
          </cell>
          <cell r="C188" t="str">
            <v>konštrukčné inžinierstvo, technológie, výroba a komunikácie</v>
          </cell>
          <cell r="D188" t="str">
            <v>Bezpečnosť technických systémov</v>
          </cell>
          <cell r="E188">
            <v>3</v>
          </cell>
          <cell r="F188">
            <v>19</v>
          </cell>
          <cell r="G188">
            <v>0</v>
          </cell>
          <cell r="H188">
            <v>1</v>
          </cell>
        </row>
        <row r="189">
          <cell r="A189">
            <v>502471</v>
          </cell>
          <cell r="B189" t="str">
            <v>konštruovanie, technológie, výroba a komunikácie</v>
          </cell>
          <cell r="C189" t="str">
            <v>konštrukčné inžinierstvo, technológie, výroba a komunikácie</v>
          </cell>
          <cell r="D189" t="str">
            <v>Biomedicínske inžinierstvo</v>
          </cell>
          <cell r="E189">
            <v>1</v>
          </cell>
          <cell r="F189">
            <v>4</v>
          </cell>
          <cell r="G189">
            <v>1</v>
          </cell>
          <cell r="H189">
            <v>1</v>
          </cell>
        </row>
        <row r="190">
          <cell r="A190">
            <v>502472</v>
          </cell>
          <cell r="B190" t="str">
            <v>konštruovanie, technológie, výroba a komunikácie</v>
          </cell>
          <cell r="C190" t="str">
            <v>konštrukčné inžinierstvo, technológie, výroba a komunikácie</v>
          </cell>
          <cell r="D190" t="str">
            <v>Biomedicínske inžinierstvo</v>
          </cell>
          <cell r="E190">
            <v>2</v>
          </cell>
          <cell r="F190">
            <v>4</v>
          </cell>
          <cell r="G190">
            <v>1</v>
          </cell>
          <cell r="H190">
            <v>1</v>
          </cell>
        </row>
        <row r="191">
          <cell r="A191">
            <v>502473</v>
          </cell>
          <cell r="B191" t="str">
            <v>konštruovanie, technológie, výroba a komunikácie</v>
          </cell>
          <cell r="C191" t="str">
            <v>konštrukčné inžinierstvo, technológie, výroba a komunikácie</v>
          </cell>
          <cell r="D191" t="str">
            <v>Biomedicínske inžinierstvo</v>
          </cell>
          <cell r="E191">
            <v>3</v>
          </cell>
          <cell r="F191">
            <v>19</v>
          </cell>
          <cell r="G191">
            <v>0</v>
          </cell>
          <cell r="H191">
            <v>1</v>
          </cell>
        </row>
        <row r="192">
          <cell r="A192">
            <v>502251</v>
          </cell>
          <cell r="B192" t="str">
            <v>konštruovanie, technológie, výroba a komunikácie</v>
          </cell>
          <cell r="C192" t="str">
            <v>konštrukčné inžinierstvo, technológie, výroba a komunikácie</v>
          </cell>
          <cell r="D192" t="str">
            <v>Biotechnológie</v>
          </cell>
          <cell r="E192">
            <v>1</v>
          </cell>
          <cell r="F192">
            <v>4</v>
          </cell>
          <cell r="G192">
            <v>1</v>
          </cell>
          <cell r="H192">
            <v>1</v>
          </cell>
        </row>
        <row r="193">
          <cell r="A193">
            <v>502252</v>
          </cell>
          <cell r="B193" t="str">
            <v>konštruovanie, technológie, výroba a komunikácie</v>
          </cell>
          <cell r="C193" t="str">
            <v>konštrukčné inžinierstvo, technológie, výroba a komunikácie</v>
          </cell>
          <cell r="D193" t="str">
            <v>Biotechnológie</v>
          </cell>
          <cell r="E193">
            <v>2</v>
          </cell>
          <cell r="F193">
            <v>4</v>
          </cell>
          <cell r="G193">
            <v>1</v>
          </cell>
          <cell r="H193">
            <v>1</v>
          </cell>
        </row>
        <row r="194">
          <cell r="A194">
            <v>502253</v>
          </cell>
          <cell r="B194" t="str">
            <v>konštruovanie, technológie, výroba a komunikácie</v>
          </cell>
          <cell r="C194" t="str">
            <v>konštrukčné inžinierstvo, technológie, výroba a komunikácie</v>
          </cell>
          <cell r="D194" t="str">
            <v>Biotechnológie</v>
          </cell>
          <cell r="E194">
            <v>3</v>
          </cell>
          <cell r="F194">
            <v>19</v>
          </cell>
          <cell r="G194">
            <v>0</v>
          </cell>
          <cell r="H194">
            <v>1</v>
          </cell>
        </row>
        <row r="195">
          <cell r="A195">
            <v>502053</v>
          </cell>
          <cell r="B195" t="str">
            <v>konštruovanie, technológie, výroba a komunikácie</v>
          </cell>
          <cell r="C195" t="str">
            <v>konštrukčné inžinierstvo, technológie, výroba a komunikácie</v>
          </cell>
          <cell r="D195" t="str">
            <v>Časti a mechanizmy strojov</v>
          </cell>
          <cell r="E195">
            <v>3</v>
          </cell>
          <cell r="F195">
            <v>19</v>
          </cell>
          <cell r="G195">
            <v>0</v>
          </cell>
          <cell r="H195">
            <v>1</v>
          </cell>
        </row>
        <row r="196">
          <cell r="A196">
            <v>502591</v>
          </cell>
          <cell r="B196" t="str">
            <v>konštruovanie, technológie, výroba a komunikácie</v>
          </cell>
          <cell r="C196" t="str">
            <v>konštrukčné inžinierstvo, technológie, výroba a komunikácie</v>
          </cell>
          <cell r="D196" t="str">
            <v>Doprava</v>
          </cell>
          <cell r="E196">
            <v>1</v>
          </cell>
          <cell r="F196">
            <v>4</v>
          </cell>
          <cell r="G196">
            <v>0</v>
          </cell>
          <cell r="H196">
            <v>1</v>
          </cell>
        </row>
        <row r="197">
          <cell r="A197">
            <v>502592</v>
          </cell>
          <cell r="B197" t="str">
            <v>konštruovanie, technológie, výroba a komunikácie</v>
          </cell>
          <cell r="C197" t="str">
            <v>konštrukčné inžinierstvo, technológie, výroba a komunikácie</v>
          </cell>
          <cell r="D197" t="str">
            <v>Doprava</v>
          </cell>
          <cell r="E197">
            <v>2</v>
          </cell>
          <cell r="F197">
            <v>4</v>
          </cell>
          <cell r="G197">
            <v>0</v>
          </cell>
          <cell r="H197">
            <v>1</v>
          </cell>
        </row>
        <row r="198">
          <cell r="A198">
            <v>502593</v>
          </cell>
          <cell r="B198" t="str">
            <v>konštruovanie, technológie, výroba a komunikácie</v>
          </cell>
          <cell r="C198" t="str">
            <v>konštrukčné inžinierstvo, technológie, výroba a komunikácie</v>
          </cell>
          <cell r="D198" t="str">
            <v>Doprava</v>
          </cell>
          <cell r="E198">
            <v>3</v>
          </cell>
          <cell r="F198">
            <v>19</v>
          </cell>
          <cell r="G198">
            <v>0</v>
          </cell>
          <cell r="H198">
            <v>1</v>
          </cell>
        </row>
        <row r="199">
          <cell r="A199">
            <v>502611</v>
          </cell>
          <cell r="B199" t="str">
            <v>konštruovanie, technológie, výroba a komunikácie</v>
          </cell>
          <cell r="C199" t="str">
            <v>konštrukčné inžinierstvo, technológie, výroba a komunikácie</v>
          </cell>
          <cell r="D199" t="str">
            <v>Letecké a kozmické inžinierstvo</v>
          </cell>
          <cell r="E199">
            <v>1</v>
          </cell>
          <cell r="F199">
            <v>4</v>
          </cell>
          <cell r="G199">
            <v>1</v>
          </cell>
          <cell r="H199">
            <v>1</v>
          </cell>
        </row>
        <row r="200">
          <cell r="A200">
            <v>502612</v>
          </cell>
          <cell r="B200" t="str">
            <v>konštruovanie, technológie, výroba a komunikácie</v>
          </cell>
          <cell r="C200" t="str">
            <v>konštrukčné inžinierstvo, technológie, výroba a komunikácie</v>
          </cell>
          <cell r="D200" t="str">
            <v>Letecké a kozmické inžinierstvo</v>
          </cell>
          <cell r="E200">
            <v>2</v>
          </cell>
          <cell r="F200">
            <v>4</v>
          </cell>
          <cell r="G200">
            <v>1</v>
          </cell>
          <cell r="H200">
            <v>1</v>
          </cell>
        </row>
        <row r="201">
          <cell r="A201">
            <v>502613</v>
          </cell>
          <cell r="B201" t="str">
            <v>konštruovanie, technológie, výroba a komunikácie</v>
          </cell>
          <cell r="C201" t="str">
            <v>konštrukčné inžinierstvo, technológie, výroba a komunikácie</v>
          </cell>
          <cell r="D201" t="str">
            <v>Letecké a kozmické inžinierstvo</v>
          </cell>
          <cell r="E201">
            <v>3</v>
          </cell>
          <cell r="F201">
            <v>19</v>
          </cell>
          <cell r="G201">
            <v>0</v>
          </cell>
          <cell r="H201">
            <v>1</v>
          </cell>
        </row>
        <row r="202">
          <cell r="A202">
            <v>502031</v>
          </cell>
          <cell r="B202" t="str">
            <v>konštruovanie, technológie, výroba a komunikácie</v>
          </cell>
          <cell r="C202" t="str">
            <v>konštrukčné inžinierstvo, technológie, výroba a komunikácie</v>
          </cell>
          <cell r="D202" t="str">
            <v>Dopravné stroje a zariadenia</v>
          </cell>
          <cell r="E202">
            <v>1</v>
          </cell>
          <cell r="F202">
            <v>4</v>
          </cell>
          <cell r="G202">
            <v>1</v>
          </cell>
          <cell r="H202">
            <v>1</v>
          </cell>
        </row>
        <row r="203">
          <cell r="A203">
            <v>502032</v>
          </cell>
          <cell r="B203" t="str">
            <v>konštruovanie, technológie, výroba a komunikácie</v>
          </cell>
          <cell r="C203" t="str">
            <v>konštrukčné inžinierstvo, technológie, výroba a komunikácie</v>
          </cell>
          <cell r="D203" t="str">
            <v>Dopravné stroje a zariadenia</v>
          </cell>
          <cell r="E203">
            <v>2</v>
          </cell>
          <cell r="F203">
            <v>4</v>
          </cell>
          <cell r="G203">
            <v>1</v>
          </cell>
          <cell r="H203">
            <v>1</v>
          </cell>
        </row>
        <row r="204">
          <cell r="A204">
            <v>502033</v>
          </cell>
          <cell r="B204" t="str">
            <v>konštruovanie, technológie, výroba a komunikácie</v>
          </cell>
          <cell r="C204" t="str">
            <v>konštrukčné inžinierstvo, technológie, výroba a komunikácie</v>
          </cell>
          <cell r="D204" t="str">
            <v>Dopravné stroje a zariadenia</v>
          </cell>
          <cell r="E204">
            <v>3</v>
          </cell>
          <cell r="F204">
            <v>19</v>
          </cell>
          <cell r="G204">
            <v>0</v>
          </cell>
          <cell r="H204">
            <v>1</v>
          </cell>
        </row>
        <row r="205">
          <cell r="A205">
            <v>502421</v>
          </cell>
          <cell r="B205" t="str">
            <v>konštruovanie, technológie, výroba a komunikácie</v>
          </cell>
          <cell r="C205" t="str">
            <v>konštrukčné inžinierstvo, technológie, výroba a komunikácie</v>
          </cell>
          <cell r="D205" t="str">
            <v>Drevárstvo</v>
          </cell>
          <cell r="E205">
            <v>1</v>
          </cell>
          <cell r="F205">
            <v>4</v>
          </cell>
          <cell r="G205">
            <v>1</v>
          </cell>
          <cell r="H205">
            <v>1</v>
          </cell>
        </row>
        <row r="206">
          <cell r="A206">
            <v>502422</v>
          </cell>
          <cell r="B206" t="str">
            <v>konštruovanie, technológie, výroba a komunikácie</v>
          </cell>
          <cell r="C206" t="str">
            <v>konštrukčné inžinierstvo, technológie, výroba a komunikácie</v>
          </cell>
          <cell r="D206" t="str">
            <v>Drevárstvo</v>
          </cell>
          <cell r="E206">
            <v>2</v>
          </cell>
          <cell r="F206">
            <v>4</v>
          </cell>
          <cell r="G206">
            <v>1</v>
          </cell>
          <cell r="H206">
            <v>1</v>
          </cell>
        </row>
        <row r="207">
          <cell r="A207">
            <v>502303</v>
          </cell>
          <cell r="B207" t="str">
            <v>konštruovanie, technológie, výroba a komunikácie</v>
          </cell>
          <cell r="C207" t="str">
            <v>konštrukčné inžinierstvo, technológie, výroba a komunikácie</v>
          </cell>
          <cell r="D207" t="str">
            <v>Elektroenergetika</v>
          </cell>
          <cell r="E207">
            <v>3</v>
          </cell>
          <cell r="F207">
            <v>19</v>
          </cell>
          <cell r="G207">
            <v>0</v>
          </cell>
          <cell r="H207">
            <v>1</v>
          </cell>
        </row>
        <row r="208">
          <cell r="A208">
            <v>502131</v>
          </cell>
          <cell r="B208" t="str">
            <v>konštruovanie, technológie, výroba a komunikácie</v>
          </cell>
          <cell r="C208" t="str">
            <v>konštrukčné inžinierstvo, technológie, výroba a komunikácie</v>
          </cell>
          <cell r="D208" t="str">
            <v>Elektronika</v>
          </cell>
          <cell r="E208">
            <v>1</v>
          </cell>
          <cell r="F208">
            <v>4</v>
          </cell>
          <cell r="G208">
            <v>1</v>
          </cell>
          <cell r="H208">
            <v>1</v>
          </cell>
        </row>
        <row r="209">
          <cell r="A209">
            <v>502132</v>
          </cell>
          <cell r="B209" t="str">
            <v>konštruovanie, technológie, výroba a komunikácie</v>
          </cell>
          <cell r="C209" t="str">
            <v>konštrukčné inžinierstvo, technológie, výroba a komunikácie</v>
          </cell>
          <cell r="D209" t="str">
            <v>Elektronika</v>
          </cell>
          <cell r="E209">
            <v>2</v>
          </cell>
          <cell r="F209">
            <v>4</v>
          </cell>
          <cell r="G209">
            <v>1</v>
          </cell>
          <cell r="H209">
            <v>1</v>
          </cell>
        </row>
        <row r="210">
          <cell r="A210">
            <v>502133</v>
          </cell>
          <cell r="B210" t="str">
            <v>konštruovanie, technológie, výroba a komunikácie</v>
          </cell>
          <cell r="C210" t="str">
            <v>konštrukčné inžinierstvo, technológie, výroba a komunikácie</v>
          </cell>
          <cell r="D210" t="str">
            <v>Elektronika</v>
          </cell>
          <cell r="E210">
            <v>3</v>
          </cell>
          <cell r="F210">
            <v>19</v>
          </cell>
          <cell r="G210">
            <v>0</v>
          </cell>
          <cell r="H210">
            <v>1</v>
          </cell>
        </row>
        <row r="211">
          <cell r="A211">
            <v>502091</v>
          </cell>
          <cell r="B211" t="str">
            <v>konštruovanie, technológie, výroba a komunikácie</v>
          </cell>
          <cell r="C211" t="str">
            <v>konštrukčné inžinierstvo, technológie, výroba a komunikácie</v>
          </cell>
          <cell r="D211" t="str">
            <v>Elektrotechnika</v>
          </cell>
          <cell r="E211">
            <v>1</v>
          </cell>
          <cell r="F211">
            <v>4</v>
          </cell>
          <cell r="G211">
            <v>1</v>
          </cell>
          <cell r="H211">
            <v>1</v>
          </cell>
        </row>
        <row r="212">
          <cell r="A212">
            <v>502092</v>
          </cell>
          <cell r="B212" t="str">
            <v>konštruovanie, technológie, výroba a komunikácie</v>
          </cell>
          <cell r="C212" t="str">
            <v>konštrukčné inžinierstvo, technológie, výroba a komunikácie</v>
          </cell>
          <cell r="D212" t="str">
            <v>Elektrotechnika</v>
          </cell>
          <cell r="E212">
            <v>2</v>
          </cell>
          <cell r="F212">
            <v>4</v>
          </cell>
          <cell r="G212">
            <v>1</v>
          </cell>
          <cell r="H212">
            <v>1</v>
          </cell>
        </row>
        <row r="213">
          <cell r="A213">
            <v>502123</v>
          </cell>
          <cell r="B213" t="str">
            <v>konštruovanie, technológie, výroba a komunikácie</v>
          </cell>
          <cell r="C213" t="str">
            <v>konštrukčné inžinierstvo, technológie, výroba a komunikácie</v>
          </cell>
          <cell r="D213" t="str">
            <v>Elektrotechnológie a materiály</v>
          </cell>
          <cell r="E213">
            <v>3</v>
          </cell>
          <cell r="F213">
            <v>19</v>
          </cell>
          <cell r="G213">
            <v>0</v>
          </cell>
          <cell r="H213">
            <v>1</v>
          </cell>
        </row>
        <row r="214">
          <cell r="A214">
            <v>502061</v>
          </cell>
          <cell r="B214" t="str">
            <v>konštruovanie, technológie, výroba a komunikácie</v>
          </cell>
          <cell r="C214" t="str">
            <v>konštrukčné inžinierstvo, technológie, výroba a komunikácie</v>
          </cell>
          <cell r="D214" t="str">
            <v>Energetické stroje a zariadenia</v>
          </cell>
          <cell r="E214">
            <v>1</v>
          </cell>
          <cell r="F214">
            <v>4</v>
          </cell>
          <cell r="G214">
            <v>1</v>
          </cell>
          <cell r="H214">
            <v>1</v>
          </cell>
        </row>
        <row r="215">
          <cell r="A215">
            <v>502062</v>
          </cell>
          <cell r="B215" t="str">
            <v>konštruovanie, technológie, výroba a komunikácie</v>
          </cell>
          <cell r="C215" t="str">
            <v>konštrukčné inžinierstvo, technológie, výroba a komunikácie</v>
          </cell>
          <cell r="D215" t="str">
            <v>Energetické stroje a zariadenia</v>
          </cell>
          <cell r="E215">
            <v>2</v>
          </cell>
          <cell r="F215">
            <v>4</v>
          </cell>
          <cell r="G215">
            <v>1</v>
          </cell>
          <cell r="H215">
            <v>1</v>
          </cell>
        </row>
        <row r="216">
          <cell r="A216">
            <v>502063</v>
          </cell>
          <cell r="B216" t="str">
            <v>konštruovanie, technológie, výroba a komunikácie</v>
          </cell>
          <cell r="C216" t="str">
            <v>konštrukčné inžinierstvo, technológie, výroba a komunikácie</v>
          </cell>
          <cell r="D216" t="str">
            <v>Energetické stroje a zariadenia</v>
          </cell>
          <cell r="E216">
            <v>3</v>
          </cell>
          <cell r="F216">
            <v>19</v>
          </cell>
          <cell r="G216">
            <v>0</v>
          </cell>
          <cell r="H216">
            <v>1</v>
          </cell>
        </row>
        <row r="217">
          <cell r="A217">
            <v>502291</v>
          </cell>
          <cell r="B217" t="str">
            <v>konštruovanie, technológie, výroba a komunikácie</v>
          </cell>
          <cell r="C217" t="str">
            <v>konštrukčné inžinierstvo, technológie, výroba a komunikácie</v>
          </cell>
          <cell r="D217" t="str">
            <v>Energetika</v>
          </cell>
          <cell r="E217">
            <v>1</v>
          </cell>
          <cell r="F217">
            <v>4</v>
          </cell>
          <cell r="G217">
            <v>1</v>
          </cell>
          <cell r="H217">
            <v>1</v>
          </cell>
        </row>
        <row r="218">
          <cell r="A218">
            <v>502292</v>
          </cell>
          <cell r="B218" t="str">
            <v>konštruovanie, technológie, výroba a komunikácie</v>
          </cell>
          <cell r="C218" t="str">
            <v>konštrukčné inžinierstvo, technológie, výroba a komunikácie</v>
          </cell>
          <cell r="D218" t="str">
            <v>Energetika</v>
          </cell>
          <cell r="E218">
            <v>2</v>
          </cell>
          <cell r="F218">
            <v>4</v>
          </cell>
          <cell r="G218">
            <v>1</v>
          </cell>
          <cell r="H218">
            <v>1</v>
          </cell>
        </row>
        <row r="219">
          <cell r="A219">
            <v>502293</v>
          </cell>
          <cell r="B219" t="str">
            <v>konštruovanie, technológie, výroba a komunikácie</v>
          </cell>
          <cell r="C219" t="str">
            <v>konštrukčné inžinierstvo, technológie, výroba a komunikácie</v>
          </cell>
          <cell r="D219" t="str">
            <v>Energetika</v>
          </cell>
          <cell r="E219">
            <v>3</v>
          </cell>
          <cell r="F219">
            <v>19</v>
          </cell>
          <cell r="G219">
            <v>0</v>
          </cell>
          <cell r="H219">
            <v>1</v>
          </cell>
        </row>
        <row r="220">
          <cell r="A220">
            <v>502413</v>
          </cell>
          <cell r="B220" t="str">
            <v>konštruovanie, technológie, výroba a komunikácie</v>
          </cell>
          <cell r="C220" t="str">
            <v>konštrukčné inžinierstvo, technológie, výroba a komunikácie</v>
          </cell>
          <cell r="D220" t="str">
            <v>Fyzikálna metalurgia</v>
          </cell>
          <cell r="E220">
            <v>3</v>
          </cell>
          <cell r="F220">
            <v>19</v>
          </cell>
          <cell r="G220">
            <v>0</v>
          </cell>
          <cell r="H220">
            <v>1</v>
          </cell>
        </row>
        <row r="221">
          <cell r="A221">
            <v>502481</v>
          </cell>
          <cell r="B221" t="str">
            <v>konštruovanie, technológie, výroba a komunikácie</v>
          </cell>
          <cell r="C221" t="str">
            <v>konštrukčné inžinierstvo, technológie, výroba a komunikácie</v>
          </cell>
          <cell r="D221" t="str">
            <v>Fyzikálne inžinierstvo</v>
          </cell>
          <cell r="E221">
            <v>1</v>
          </cell>
          <cell r="F221">
            <v>4</v>
          </cell>
          <cell r="G221">
            <v>1</v>
          </cell>
          <cell r="H221">
            <v>1</v>
          </cell>
        </row>
        <row r="222">
          <cell r="A222">
            <v>502482</v>
          </cell>
          <cell r="B222" t="str">
            <v>konštruovanie, technológie, výroba a komunikácie</v>
          </cell>
          <cell r="C222" t="str">
            <v>konštrukčné inžinierstvo, technológie, výroba a komunikácie</v>
          </cell>
          <cell r="D222" t="str">
            <v>Fyzikálne inžinierstvo</v>
          </cell>
          <cell r="E222">
            <v>2</v>
          </cell>
          <cell r="F222">
            <v>4</v>
          </cell>
          <cell r="G222">
            <v>1</v>
          </cell>
          <cell r="H222">
            <v>1</v>
          </cell>
        </row>
        <row r="223">
          <cell r="A223">
            <v>502483</v>
          </cell>
          <cell r="B223" t="str">
            <v>konštruovanie, technológie, výroba a komunikácie</v>
          </cell>
          <cell r="C223" t="str">
            <v>konštrukčné inžinierstvo, technológie, výroba a komunikácie</v>
          </cell>
          <cell r="D223" t="str">
            <v>Fyzikálne inžinierstvo</v>
          </cell>
          <cell r="E223">
            <v>3</v>
          </cell>
          <cell r="F223">
            <v>19</v>
          </cell>
          <cell r="G223">
            <v>0</v>
          </cell>
          <cell r="H223">
            <v>1</v>
          </cell>
        </row>
        <row r="224">
          <cell r="A224">
            <v>502342</v>
          </cell>
          <cell r="B224" t="str">
            <v>konštruovanie, technológie, výroba a komunikácie</v>
          </cell>
          <cell r="C224" t="str">
            <v>konštrukčné inžinierstvo, technológie, výroba a komunikácie</v>
          </cell>
          <cell r="D224" t="str">
            <v>Geotechnika</v>
          </cell>
          <cell r="E224">
            <v>2</v>
          </cell>
          <cell r="F224">
            <v>4</v>
          </cell>
          <cell r="G224">
            <v>1</v>
          </cell>
          <cell r="H224">
            <v>1</v>
          </cell>
        </row>
        <row r="225">
          <cell r="A225">
            <v>502343</v>
          </cell>
          <cell r="B225" t="str">
            <v>konštruovanie, technológie, výroba a komunikácie</v>
          </cell>
          <cell r="C225" t="str">
            <v>konštrukčné inžinierstvo, technológie, výroba a komunikácie</v>
          </cell>
          <cell r="D225" t="str">
            <v>Geotechnika</v>
          </cell>
          <cell r="E225">
            <v>3</v>
          </cell>
          <cell r="F225">
            <v>19</v>
          </cell>
          <cell r="G225">
            <v>0</v>
          </cell>
          <cell r="H225">
            <v>1</v>
          </cell>
        </row>
        <row r="226">
          <cell r="A226">
            <v>502391</v>
          </cell>
          <cell r="B226" t="str">
            <v>konštruovanie, technológie, výroba a komunikácie</v>
          </cell>
          <cell r="C226" t="str">
            <v>konštrukčné inžinierstvo, technológie, výroba a komunikácie</v>
          </cell>
          <cell r="D226" t="str">
            <v>Hutníctvo</v>
          </cell>
          <cell r="E226">
            <v>1</v>
          </cell>
          <cell r="F226">
            <v>16</v>
          </cell>
          <cell r="G226">
            <v>1</v>
          </cell>
          <cell r="H226">
            <v>1</v>
          </cell>
        </row>
        <row r="227">
          <cell r="A227">
            <v>502392</v>
          </cell>
          <cell r="B227" t="str">
            <v>konštruovanie, technológie, výroba a komunikácie</v>
          </cell>
          <cell r="C227" t="str">
            <v>konštrukčné inžinierstvo, technológie, výroba a komunikácie</v>
          </cell>
          <cell r="D227" t="str">
            <v>Hutníctvo</v>
          </cell>
          <cell r="E227">
            <v>2</v>
          </cell>
          <cell r="F227">
            <v>16</v>
          </cell>
          <cell r="G227">
            <v>1</v>
          </cell>
          <cell r="H227">
            <v>1</v>
          </cell>
        </row>
        <row r="228">
          <cell r="A228">
            <v>502393</v>
          </cell>
          <cell r="B228" t="str">
            <v>konštruovanie, technológie, výroba a komunikácie</v>
          </cell>
          <cell r="C228" t="str">
            <v>konštrukčné inžinierstvo, technológie, výroba a komunikácie</v>
          </cell>
          <cell r="D228" t="str">
            <v>Hutníctvo</v>
          </cell>
          <cell r="E228">
            <v>3</v>
          </cell>
          <cell r="F228">
            <v>19</v>
          </cell>
          <cell r="G228">
            <v>0</v>
          </cell>
          <cell r="H228">
            <v>1</v>
          </cell>
        </row>
        <row r="229">
          <cell r="A229">
            <v>502403</v>
          </cell>
          <cell r="B229" t="str">
            <v>konštruovanie, technológie, výroba a komunikácie</v>
          </cell>
          <cell r="C229" t="str">
            <v>konštrukčné inžinierstvo, technológie, výroba a komunikácie</v>
          </cell>
          <cell r="D229" t="str">
            <v>Hutníctvo kovov</v>
          </cell>
          <cell r="E229">
            <v>3</v>
          </cell>
          <cell r="F229">
            <v>19</v>
          </cell>
          <cell r="G229">
            <v>0</v>
          </cell>
          <cell r="H229">
            <v>1</v>
          </cell>
        </row>
        <row r="230">
          <cell r="A230">
            <v>502223</v>
          </cell>
          <cell r="B230" t="str">
            <v>konštruovanie, technológie, výroba a komunikácie</v>
          </cell>
          <cell r="C230" t="str">
            <v>konštrukčné inžinierstvo, technológie, výroba a komunikácie</v>
          </cell>
          <cell r="D230" t="str">
            <v>Chémia a technológia poživatín</v>
          </cell>
          <cell r="E230">
            <v>3</v>
          </cell>
          <cell r="F230">
            <v>19</v>
          </cell>
          <cell r="G230">
            <v>0</v>
          </cell>
          <cell r="H230">
            <v>1</v>
          </cell>
        </row>
        <row r="231">
          <cell r="A231">
            <v>502233</v>
          </cell>
          <cell r="B231" t="str">
            <v>konštruovanie, technológie, výroba a komunikácie</v>
          </cell>
          <cell r="C231" t="str">
            <v>konštrukčné inžinierstvo, technológie, výroba a komunikácie</v>
          </cell>
          <cell r="D231" t="str">
            <v>Chémia a technológia životného prostredia</v>
          </cell>
          <cell r="E231">
            <v>3</v>
          </cell>
          <cell r="F231">
            <v>19</v>
          </cell>
          <cell r="G231">
            <v>0</v>
          </cell>
          <cell r="H231">
            <v>1</v>
          </cell>
        </row>
        <row r="232">
          <cell r="A232">
            <v>502171</v>
          </cell>
          <cell r="B232" t="str">
            <v>konštruovanie, technológie, výroba a komunikácie</v>
          </cell>
          <cell r="C232" t="str">
            <v>konštrukčné inžinierstvo, technológie, výroba a komunikácie</v>
          </cell>
          <cell r="D232" t="str">
            <v>Chemické inžinierstvo</v>
          </cell>
          <cell r="E232">
            <v>1</v>
          </cell>
          <cell r="F232">
            <v>4</v>
          </cell>
          <cell r="G232">
            <v>1</v>
          </cell>
          <cell r="H232">
            <v>1</v>
          </cell>
        </row>
        <row r="233">
          <cell r="A233">
            <v>502172</v>
          </cell>
          <cell r="B233" t="str">
            <v>konštruovanie, technológie, výroba a komunikácie</v>
          </cell>
          <cell r="C233" t="str">
            <v>konštrukčné inžinierstvo, technológie, výroba a komunikácie</v>
          </cell>
          <cell r="D233" t="str">
            <v>Chemické inžinierstvo</v>
          </cell>
          <cell r="E233">
            <v>2</v>
          </cell>
          <cell r="F233">
            <v>4</v>
          </cell>
          <cell r="G233">
            <v>1</v>
          </cell>
          <cell r="H233">
            <v>1</v>
          </cell>
        </row>
        <row r="234">
          <cell r="A234">
            <v>502173</v>
          </cell>
          <cell r="B234" t="str">
            <v>konštruovanie, technológie, výroba a komunikácie</v>
          </cell>
          <cell r="C234" t="str">
            <v>konštrukčné inžinierstvo, technológie, výroba a komunikácie</v>
          </cell>
          <cell r="D234" t="str">
            <v>Chemické inžinierstvo</v>
          </cell>
          <cell r="E234">
            <v>3</v>
          </cell>
          <cell r="F234">
            <v>19</v>
          </cell>
          <cell r="G234">
            <v>0</v>
          </cell>
          <cell r="H234">
            <v>1</v>
          </cell>
        </row>
        <row r="235">
          <cell r="A235">
            <v>502181</v>
          </cell>
          <cell r="B235" t="str">
            <v>konštruovanie, technológie, výroba a komunikácie</v>
          </cell>
          <cell r="C235" t="str">
            <v>konštrukčné inžinierstvo, technológie, výroba a komunikácie</v>
          </cell>
          <cell r="D235" t="str">
            <v>Chemické technológie</v>
          </cell>
          <cell r="E235">
            <v>1</v>
          </cell>
          <cell r="F235">
            <v>16</v>
          </cell>
          <cell r="G235">
            <v>1</v>
          </cell>
          <cell r="H235">
            <v>1</v>
          </cell>
        </row>
        <row r="236">
          <cell r="A236">
            <v>502182</v>
          </cell>
          <cell r="B236" t="str">
            <v>konštruovanie, technológie, výroba a komunikácie</v>
          </cell>
          <cell r="C236" t="str">
            <v>konštrukčné inžinierstvo, technológie, výroba a komunikácie</v>
          </cell>
          <cell r="D236" t="str">
            <v>Chemické technológie</v>
          </cell>
          <cell r="E236">
            <v>2</v>
          </cell>
          <cell r="F236">
            <v>16</v>
          </cell>
          <cell r="G236">
            <v>1</v>
          </cell>
          <cell r="H236">
            <v>1</v>
          </cell>
        </row>
        <row r="237">
          <cell r="A237">
            <v>502313</v>
          </cell>
          <cell r="B237" t="str">
            <v>konštruovanie, technológie, výroba a komunikácie</v>
          </cell>
          <cell r="C237" t="str">
            <v>konštrukčné inžinierstvo, technológie, výroba a komunikácie</v>
          </cell>
          <cell r="D237" t="str">
            <v>Jadrová energetika</v>
          </cell>
          <cell r="E237">
            <v>3</v>
          </cell>
          <cell r="F237">
            <v>19</v>
          </cell>
          <cell r="G237">
            <v>0</v>
          </cell>
          <cell r="H237">
            <v>1</v>
          </cell>
        </row>
        <row r="238">
          <cell r="A238">
            <v>502451</v>
          </cell>
          <cell r="B238" t="str">
            <v>konštruovanie, technológie, výroba a komunikácie</v>
          </cell>
          <cell r="C238" t="str">
            <v>konštrukčné inžinierstvo, technológie, výroba a komunikácie</v>
          </cell>
          <cell r="D238" t="str">
            <v>Konštrukcie a procesy výroby drevárskych výrobkov</v>
          </cell>
          <cell r="E238">
            <v>1</v>
          </cell>
          <cell r="F238">
            <v>4</v>
          </cell>
          <cell r="G238">
            <v>1</v>
          </cell>
          <cell r="H238">
            <v>1</v>
          </cell>
        </row>
        <row r="239">
          <cell r="A239">
            <v>502452</v>
          </cell>
          <cell r="B239" t="str">
            <v>konštruovanie, technológie, výroba a komunikácie</v>
          </cell>
          <cell r="C239" t="str">
            <v>konštrukčné inžinierstvo, technológie, výroba a komunikácie</v>
          </cell>
          <cell r="D239" t="str">
            <v>Konštrukcie a procesy výroby drevárskych výrobkov</v>
          </cell>
          <cell r="E239">
            <v>2</v>
          </cell>
          <cell r="F239">
            <v>4</v>
          </cell>
          <cell r="G239">
            <v>1</v>
          </cell>
          <cell r="H239">
            <v>1</v>
          </cell>
        </row>
        <row r="240">
          <cell r="A240">
            <v>502453</v>
          </cell>
          <cell r="B240" t="str">
            <v>konštruovanie, technológie, výroba a komunikácie</v>
          </cell>
          <cell r="C240" t="str">
            <v>konštrukčné inžinierstvo, technológie, výroba a komunikácie</v>
          </cell>
          <cell r="D240" t="str">
            <v>Konštrukcie a procesy výroby drevárskych výrobkov</v>
          </cell>
          <cell r="E240">
            <v>3</v>
          </cell>
          <cell r="F240">
            <v>19</v>
          </cell>
          <cell r="G240">
            <v>0</v>
          </cell>
          <cell r="H240">
            <v>1</v>
          </cell>
        </row>
        <row r="241">
          <cell r="A241">
            <v>502571</v>
          </cell>
          <cell r="B241" t="str">
            <v>konštruovanie, technológie, výroba a komunikácie</v>
          </cell>
          <cell r="C241" t="str">
            <v>konštrukčné inžinierstvo, technológie, výroba a komunikácie</v>
          </cell>
          <cell r="D241" t="str">
            <v>Kvalita produkcie</v>
          </cell>
          <cell r="E241">
            <v>1</v>
          </cell>
          <cell r="F241">
            <v>4</v>
          </cell>
          <cell r="G241">
            <v>0</v>
          </cell>
          <cell r="H241">
            <v>1</v>
          </cell>
        </row>
        <row r="242">
          <cell r="A242">
            <v>502572</v>
          </cell>
          <cell r="B242" t="str">
            <v>konštruovanie, technológie, výroba a komunikácie</v>
          </cell>
          <cell r="C242" t="str">
            <v>konštrukčné inžinierstvo, technológie, výroba a komunikácie</v>
          </cell>
          <cell r="D242" t="str">
            <v>Kvalita produkcie</v>
          </cell>
          <cell r="E242">
            <v>2</v>
          </cell>
          <cell r="F242">
            <v>4</v>
          </cell>
          <cell r="G242">
            <v>0</v>
          </cell>
          <cell r="H242">
            <v>1</v>
          </cell>
        </row>
        <row r="243">
          <cell r="A243">
            <v>502573</v>
          </cell>
          <cell r="B243" t="str">
            <v>konštruovanie, technológie, výroba a komunikácie</v>
          </cell>
          <cell r="C243" t="str">
            <v>konštrukčné inžinierstvo, technológie, výroba a komunikácie</v>
          </cell>
          <cell r="D243" t="str">
            <v>Kvalita produkcie</v>
          </cell>
          <cell r="E243">
            <v>3</v>
          </cell>
          <cell r="F243">
            <v>19</v>
          </cell>
          <cell r="G243">
            <v>0</v>
          </cell>
          <cell r="H243">
            <v>1</v>
          </cell>
        </row>
        <row r="244">
          <cell r="A244">
            <v>502261</v>
          </cell>
          <cell r="B244" t="str">
            <v>konštruovanie, technológie, výroba a komunikácie</v>
          </cell>
          <cell r="C244" t="str">
            <v>konštrukčné inžinierstvo, technológie, výroba a komunikácie</v>
          </cell>
          <cell r="D244" t="str">
            <v>Materiály</v>
          </cell>
          <cell r="E244">
            <v>1</v>
          </cell>
          <cell r="F244">
            <v>4</v>
          </cell>
          <cell r="G244">
            <v>1</v>
          </cell>
          <cell r="H244">
            <v>1</v>
          </cell>
        </row>
        <row r="245">
          <cell r="A245">
            <v>502262</v>
          </cell>
          <cell r="B245" t="str">
            <v>konštruovanie, technológie, výroba a komunikácie</v>
          </cell>
          <cell r="C245" t="str">
            <v>konštrukčné inžinierstvo, technológie, výroba a komunikácie</v>
          </cell>
          <cell r="D245" t="str">
            <v>Materiály</v>
          </cell>
          <cell r="E245">
            <v>2</v>
          </cell>
          <cell r="F245">
            <v>4</v>
          </cell>
          <cell r="G245">
            <v>1</v>
          </cell>
          <cell r="H245">
            <v>1</v>
          </cell>
        </row>
        <row r="246">
          <cell r="A246">
            <v>502263</v>
          </cell>
          <cell r="B246" t="str">
            <v>konštruovanie, technológie, výroba a komunikácie</v>
          </cell>
          <cell r="C246" t="str">
            <v>konštrukčné inžinierstvo, technológie, výroba a komunikácie</v>
          </cell>
          <cell r="D246" t="str">
            <v>Materiály</v>
          </cell>
          <cell r="E246">
            <v>3</v>
          </cell>
          <cell r="F246">
            <v>19</v>
          </cell>
          <cell r="G246">
            <v>0</v>
          </cell>
          <cell r="H246">
            <v>1</v>
          </cell>
        </row>
        <row r="247">
          <cell r="A247">
            <v>502273</v>
          </cell>
          <cell r="B247" t="str">
            <v>konštruovanie, technológie, výroba a komunikácie</v>
          </cell>
          <cell r="C247" t="str">
            <v>konštrukčné inžinierstvo, technológie, výroba a komunikácie</v>
          </cell>
          <cell r="D247" t="str">
            <v>Medzné stavy materiálov</v>
          </cell>
          <cell r="E247">
            <v>3</v>
          </cell>
          <cell r="F247">
            <v>19</v>
          </cell>
          <cell r="G247">
            <v>0</v>
          </cell>
          <cell r="H247">
            <v>1</v>
          </cell>
        </row>
        <row r="248">
          <cell r="A248">
            <v>502161</v>
          </cell>
          <cell r="B248" t="str">
            <v>konštruovanie, technológie, výroba a komunikácie</v>
          </cell>
          <cell r="C248" t="str">
            <v>konštrukčné inžinierstvo, technológie, výroba a komunikácie</v>
          </cell>
          <cell r="D248" t="str">
            <v>Mechatronika</v>
          </cell>
          <cell r="E248">
            <v>1</v>
          </cell>
          <cell r="F248">
            <v>4</v>
          </cell>
          <cell r="G248">
            <v>1</v>
          </cell>
          <cell r="H248">
            <v>1</v>
          </cell>
        </row>
        <row r="249">
          <cell r="A249">
            <v>502162</v>
          </cell>
          <cell r="B249" t="str">
            <v>konštruovanie, technológie, výroba a komunikácie</v>
          </cell>
          <cell r="C249" t="str">
            <v>konštrukčné inžinierstvo, technológie, výroba a komunikácie</v>
          </cell>
          <cell r="D249" t="str">
            <v>Mechatronika</v>
          </cell>
          <cell r="E249">
            <v>2</v>
          </cell>
          <cell r="F249">
            <v>4</v>
          </cell>
          <cell r="G249">
            <v>1</v>
          </cell>
          <cell r="H249">
            <v>1</v>
          </cell>
        </row>
        <row r="250">
          <cell r="A250">
            <v>502163</v>
          </cell>
          <cell r="B250" t="str">
            <v>konštruovanie, technológie, výroba a komunikácie</v>
          </cell>
          <cell r="C250" t="str">
            <v>konštrukčné inžinierstvo, technológie, výroba a komunikácie</v>
          </cell>
          <cell r="D250" t="str">
            <v>Mechatronika</v>
          </cell>
          <cell r="E250">
            <v>3</v>
          </cell>
          <cell r="F250">
            <v>19</v>
          </cell>
          <cell r="G250">
            <v>0</v>
          </cell>
          <cell r="H250">
            <v>1</v>
          </cell>
        </row>
        <row r="251">
          <cell r="A251">
            <v>502543</v>
          </cell>
          <cell r="B251" t="str">
            <v>konštruovanie, technológie, výroba a komunikácie</v>
          </cell>
          <cell r="C251" t="str">
            <v>konštrukčné inžinierstvo, technológie, výroba a komunikácie</v>
          </cell>
          <cell r="D251" t="str">
            <v>Meracia technika</v>
          </cell>
          <cell r="E251">
            <v>3</v>
          </cell>
          <cell r="F251">
            <v>19</v>
          </cell>
          <cell r="G251">
            <v>0</v>
          </cell>
          <cell r="H251">
            <v>1</v>
          </cell>
        </row>
        <row r="252">
          <cell r="A252">
            <v>502531</v>
          </cell>
          <cell r="B252" t="str">
            <v>konštruovanie, technológie, výroba a komunikácie</v>
          </cell>
          <cell r="C252" t="str">
            <v>konštrukčné inžinierstvo, technológie, výroba a komunikácie</v>
          </cell>
          <cell r="D252" t="str">
            <v>Meranie</v>
          </cell>
          <cell r="E252">
            <v>1</v>
          </cell>
          <cell r="F252">
            <v>4</v>
          </cell>
          <cell r="G252">
            <v>1</v>
          </cell>
          <cell r="H252">
            <v>1</v>
          </cell>
        </row>
        <row r="253">
          <cell r="A253">
            <v>502532</v>
          </cell>
          <cell r="B253" t="str">
            <v>konštruovanie, technológie, výroba a komunikácie</v>
          </cell>
          <cell r="C253" t="str">
            <v>konštrukčné inžinierstvo, technológie, výroba a komunikácie</v>
          </cell>
          <cell r="D253" t="str">
            <v>Meranie</v>
          </cell>
          <cell r="E253">
            <v>2</v>
          </cell>
          <cell r="F253">
            <v>4</v>
          </cell>
          <cell r="G253">
            <v>1</v>
          </cell>
          <cell r="H253">
            <v>1</v>
          </cell>
        </row>
        <row r="254">
          <cell r="A254">
            <v>502553</v>
          </cell>
          <cell r="B254" t="str">
            <v>konštruovanie, technológie, výroba a komunikácie</v>
          </cell>
          <cell r="C254" t="str">
            <v>konštrukčné inžinierstvo, technológie, výroba a komunikácie</v>
          </cell>
          <cell r="D254" t="str">
            <v>Metrológia</v>
          </cell>
          <cell r="E254">
            <v>3</v>
          </cell>
          <cell r="F254">
            <v>19</v>
          </cell>
          <cell r="G254">
            <v>0</v>
          </cell>
          <cell r="H254">
            <v>1</v>
          </cell>
        </row>
        <row r="255">
          <cell r="A255">
            <v>502371</v>
          </cell>
          <cell r="B255" t="str">
            <v>konštruovanie, technológie, výroba a komunikácie</v>
          </cell>
          <cell r="C255" t="str">
            <v>konštrukčné inžinierstvo, technológie, výroba a komunikácie</v>
          </cell>
          <cell r="D255" t="str">
            <v>Mineralurgia</v>
          </cell>
          <cell r="E255">
            <v>1</v>
          </cell>
          <cell r="F255">
            <v>4</v>
          </cell>
          <cell r="G255">
            <v>1</v>
          </cell>
          <cell r="H255">
            <v>1</v>
          </cell>
        </row>
        <row r="256">
          <cell r="A256">
            <v>502372</v>
          </cell>
          <cell r="B256" t="str">
            <v>konštruovanie, technológie, výroba a komunikácie</v>
          </cell>
          <cell r="C256" t="str">
            <v>konštrukčné inžinierstvo, technológie, výroba a komunikácie</v>
          </cell>
          <cell r="D256" t="str">
            <v>Mineralurgia</v>
          </cell>
          <cell r="E256">
            <v>2</v>
          </cell>
          <cell r="F256">
            <v>4</v>
          </cell>
          <cell r="G256">
            <v>1</v>
          </cell>
          <cell r="H256">
            <v>1</v>
          </cell>
        </row>
        <row r="257">
          <cell r="A257">
            <v>502373</v>
          </cell>
          <cell r="B257" t="str">
            <v>konštruovanie, technológie, výroba a komunikácie</v>
          </cell>
          <cell r="C257" t="str">
            <v>konštrukčné inžinierstvo, technológie, výroba a komunikácie</v>
          </cell>
          <cell r="D257" t="str">
            <v>Mineralurgia</v>
          </cell>
          <cell r="E257">
            <v>3</v>
          </cell>
          <cell r="F257">
            <v>19</v>
          </cell>
          <cell r="G257">
            <v>0</v>
          </cell>
          <cell r="H257">
            <v>1</v>
          </cell>
        </row>
        <row r="258">
          <cell r="A258">
            <v>502041</v>
          </cell>
          <cell r="B258" t="str">
            <v>konštruovanie, technológie, výroba a komunikácie</v>
          </cell>
          <cell r="C258" t="str">
            <v>konštrukčné inžinierstvo, technológie, výroba a komunikácie</v>
          </cell>
          <cell r="D258" t="str">
            <v>Motorové vozidlá, koľajové vozidlá, lode a lietadlá</v>
          </cell>
          <cell r="E258">
            <v>1</v>
          </cell>
          <cell r="F258">
            <v>4</v>
          </cell>
          <cell r="G258">
            <v>1</v>
          </cell>
          <cell r="H258">
            <v>1</v>
          </cell>
        </row>
        <row r="259">
          <cell r="A259">
            <v>502042</v>
          </cell>
          <cell r="B259" t="str">
            <v>konštruovanie, technológie, výroba a komunikácie</v>
          </cell>
          <cell r="C259" t="str">
            <v>konštrukčné inžinierstvo, technológie, výroba a komunikácie</v>
          </cell>
          <cell r="D259" t="str">
            <v>Motorové vozidlá, koľajové vozidlá, lode a lietadlá</v>
          </cell>
          <cell r="E259">
            <v>2</v>
          </cell>
          <cell r="F259">
            <v>4</v>
          </cell>
          <cell r="G259">
            <v>1</v>
          </cell>
          <cell r="H259">
            <v>1</v>
          </cell>
        </row>
        <row r="260">
          <cell r="A260">
            <v>502043</v>
          </cell>
          <cell r="B260" t="str">
            <v>konštruovanie, technológie, výroba a komunikácie</v>
          </cell>
          <cell r="C260" t="str">
            <v>konštrukčné inžinierstvo, technológie, výroba a komunikácie</v>
          </cell>
          <cell r="D260" t="str">
            <v>Motorové vozidlá, koľajové vozidlá, lode a lietadlá</v>
          </cell>
          <cell r="E260">
            <v>3</v>
          </cell>
          <cell r="F260">
            <v>19</v>
          </cell>
          <cell r="G260">
            <v>0</v>
          </cell>
          <cell r="H260">
            <v>1</v>
          </cell>
        </row>
        <row r="261">
          <cell r="A261">
            <v>502283</v>
          </cell>
          <cell r="B261" t="str">
            <v>konštruovanie, technológie, výroba a komunikácie</v>
          </cell>
          <cell r="C261" t="str">
            <v>konštrukčné inžinierstvo, technológie, výroba a komunikácie</v>
          </cell>
          <cell r="D261" t="str">
            <v>Nekovové materiály a stavebné hmoty</v>
          </cell>
          <cell r="E261">
            <v>3</v>
          </cell>
          <cell r="F261">
            <v>19</v>
          </cell>
          <cell r="G261">
            <v>0</v>
          </cell>
          <cell r="H261">
            <v>1</v>
          </cell>
        </row>
        <row r="262">
          <cell r="A262">
            <v>502203</v>
          </cell>
          <cell r="B262" t="str">
            <v>konštruovanie, technológie, výroba a komunikácie</v>
          </cell>
          <cell r="C262" t="str">
            <v>konštrukčné inžinierstvo, technológie, výroba a komunikácie</v>
          </cell>
          <cell r="D262" t="str">
            <v>Organická technológia a technológia palív</v>
          </cell>
          <cell r="E262">
            <v>3</v>
          </cell>
          <cell r="F262">
            <v>19</v>
          </cell>
          <cell r="G262">
            <v>0</v>
          </cell>
          <cell r="H262">
            <v>1</v>
          </cell>
        </row>
        <row r="263">
          <cell r="A263">
            <v>502461</v>
          </cell>
          <cell r="B263" t="str">
            <v>konštruovanie, technológie, výroba a komunikácie</v>
          </cell>
          <cell r="C263" t="str">
            <v>konštrukčné inžinierstvo, technológie, výroba a komunikácie</v>
          </cell>
          <cell r="D263" t="str">
            <v>Poľnohospodárska a lesnícka technika</v>
          </cell>
          <cell r="E263">
            <v>1</v>
          </cell>
          <cell r="F263">
            <v>4</v>
          </cell>
          <cell r="G263">
            <v>1</v>
          </cell>
          <cell r="H263">
            <v>1</v>
          </cell>
        </row>
        <row r="264">
          <cell r="A264">
            <v>502462</v>
          </cell>
          <cell r="B264" t="str">
            <v>konštruovanie, technológie, výroba a komunikácie</v>
          </cell>
          <cell r="C264" t="str">
            <v>konštrukčné inžinierstvo, technológie, výroba a komunikácie</v>
          </cell>
          <cell r="D264" t="str">
            <v>Poľnohospodárska a lesnícka technika</v>
          </cell>
          <cell r="E264">
            <v>2</v>
          </cell>
          <cell r="F264">
            <v>4</v>
          </cell>
          <cell r="G264">
            <v>1</v>
          </cell>
          <cell r="H264">
            <v>1</v>
          </cell>
        </row>
        <row r="265">
          <cell r="A265">
            <v>502601</v>
          </cell>
          <cell r="B265" t="str">
            <v>konštruovanie, technológie, výroba a komunikácie</v>
          </cell>
          <cell r="C265" t="str">
            <v>konštrukčné inžinierstvo, technológie, výroba a komunikácie</v>
          </cell>
          <cell r="D265" t="str">
            <v>Poštové technológie</v>
          </cell>
          <cell r="E265">
            <v>1</v>
          </cell>
          <cell r="F265">
            <v>4</v>
          </cell>
          <cell r="G265">
            <v>0</v>
          </cell>
          <cell r="H265">
            <v>1</v>
          </cell>
        </row>
        <row r="266">
          <cell r="A266">
            <v>502602</v>
          </cell>
          <cell r="B266" t="str">
            <v>konštruovanie, technológie, výroba a komunikácie</v>
          </cell>
          <cell r="C266" t="str">
            <v>konštrukčné inžinierstvo, technológie, výroba a komunikácie</v>
          </cell>
          <cell r="D266" t="str">
            <v>Poštové technológie</v>
          </cell>
          <cell r="E266">
            <v>2</v>
          </cell>
          <cell r="F266">
            <v>4</v>
          </cell>
          <cell r="G266">
            <v>0</v>
          </cell>
          <cell r="H266">
            <v>1</v>
          </cell>
        </row>
        <row r="267">
          <cell r="A267">
            <v>502603</v>
          </cell>
          <cell r="B267" t="str">
            <v>konštruovanie, technológie, výroba a komunikácie</v>
          </cell>
          <cell r="C267" t="str">
            <v>konštrukčné inžinierstvo, technológie, výroba a komunikácie</v>
          </cell>
          <cell r="D267" t="str">
            <v>Poštové technológie</v>
          </cell>
          <cell r="E267">
            <v>3</v>
          </cell>
          <cell r="F267">
            <v>19</v>
          </cell>
          <cell r="G267">
            <v>0</v>
          </cell>
          <cell r="H267">
            <v>1</v>
          </cell>
        </row>
        <row r="268">
          <cell r="A268">
            <v>502241</v>
          </cell>
          <cell r="B268" t="str">
            <v>konštruovanie, technológie, výroba a komunikácie</v>
          </cell>
          <cell r="C268" t="str">
            <v>konštrukčné inžinierstvo, technológie, výroba a komunikácie</v>
          </cell>
          <cell r="D268" t="str">
            <v>Potravinárstvo</v>
          </cell>
          <cell r="E268">
            <v>1</v>
          </cell>
          <cell r="F268">
            <v>4</v>
          </cell>
          <cell r="G268">
            <v>1</v>
          </cell>
          <cell r="H268">
            <v>1</v>
          </cell>
        </row>
        <row r="269">
          <cell r="A269">
            <v>502242</v>
          </cell>
          <cell r="B269" t="str">
            <v>konštruovanie, technológie, výroba a komunikácie</v>
          </cell>
          <cell r="C269" t="str">
            <v>konštrukčné inžinierstvo, technológie, výroba a komunikácie</v>
          </cell>
          <cell r="D269" t="str">
            <v>Potravinárstvo</v>
          </cell>
          <cell r="E269">
            <v>2</v>
          </cell>
          <cell r="F269">
            <v>4</v>
          </cell>
          <cell r="G269">
            <v>1</v>
          </cell>
          <cell r="H269">
            <v>1</v>
          </cell>
        </row>
        <row r="270">
          <cell r="A270">
            <v>502521</v>
          </cell>
          <cell r="B270" t="str">
            <v>konštruovanie, technológie, výroba a komunikácie</v>
          </cell>
          <cell r="C270" t="str">
            <v>konštrukčné inžinierstvo, technológie, výroba a komunikácie</v>
          </cell>
          <cell r="D270" t="str">
            <v>Priemyselné inžinierstvo</v>
          </cell>
          <cell r="E270">
            <v>1</v>
          </cell>
          <cell r="F270">
            <v>4</v>
          </cell>
          <cell r="G270">
            <v>1</v>
          </cell>
          <cell r="H270">
            <v>1</v>
          </cell>
        </row>
        <row r="271">
          <cell r="A271">
            <v>502522</v>
          </cell>
          <cell r="B271" t="str">
            <v>konštruovanie, technológie, výroba a komunikácie</v>
          </cell>
          <cell r="C271" t="str">
            <v>konštrukčné inžinierstvo, technológie, výroba a komunikácie</v>
          </cell>
          <cell r="D271" t="str">
            <v>Priemyselné inžinierstvo</v>
          </cell>
          <cell r="E271">
            <v>2</v>
          </cell>
          <cell r="F271">
            <v>4</v>
          </cell>
          <cell r="G271">
            <v>1</v>
          </cell>
          <cell r="H271">
            <v>1</v>
          </cell>
        </row>
        <row r="272">
          <cell r="A272">
            <v>502523</v>
          </cell>
          <cell r="B272" t="str">
            <v>konštruovanie, technológie, výroba a komunikácie</v>
          </cell>
          <cell r="C272" t="str">
            <v>konštrukčné inžinierstvo, technológie, výroba a komunikácie</v>
          </cell>
          <cell r="D272" t="str">
            <v>Priemyselné inžinierstvo</v>
          </cell>
          <cell r="E272">
            <v>3</v>
          </cell>
          <cell r="F272">
            <v>19</v>
          </cell>
          <cell r="G272">
            <v>0</v>
          </cell>
          <cell r="H272">
            <v>1</v>
          </cell>
        </row>
        <row r="273">
          <cell r="A273">
            <v>502491</v>
          </cell>
          <cell r="B273" t="str">
            <v>konštruovanie, technológie, výroba a komunikácie</v>
          </cell>
          <cell r="C273" t="str">
            <v>konštrukčné inžinierstvo, technológie, výroba a komunikácie</v>
          </cell>
          <cell r="D273" t="str">
            <v>Procesná technika</v>
          </cell>
          <cell r="E273">
            <v>1</v>
          </cell>
          <cell r="F273">
            <v>4</v>
          </cell>
          <cell r="G273">
            <v>1</v>
          </cell>
          <cell r="H273">
            <v>1</v>
          </cell>
        </row>
        <row r="274">
          <cell r="A274">
            <v>502492</v>
          </cell>
          <cell r="B274" t="str">
            <v>konštruovanie, technológie, výroba a komunikácie</v>
          </cell>
          <cell r="C274" t="str">
            <v>konštrukčné inžinierstvo, technológie, výroba a komunikácie</v>
          </cell>
          <cell r="D274" t="str">
            <v>Procesná technika</v>
          </cell>
          <cell r="E274">
            <v>2</v>
          </cell>
          <cell r="F274">
            <v>4</v>
          </cell>
          <cell r="G274">
            <v>1</v>
          </cell>
          <cell r="H274">
            <v>1</v>
          </cell>
        </row>
        <row r="275">
          <cell r="A275">
            <v>502493</v>
          </cell>
          <cell r="B275" t="str">
            <v>konštruovanie, technológie, výroba a komunikácie</v>
          </cell>
          <cell r="C275" t="str">
            <v>konštrukčné inžinierstvo, technológie, výroba a komunikácie</v>
          </cell>
          <cell r="D275" t="str">
            <v>Procesná technika</v>
          </cell>
          <cell r="E275">
            <v>3</v>
          </cell>
          <cell r="F275">
            <v>19</v>
          </cell>
          <cell r="G275">
            <v>0</v>
          </cell>
          <cell r="H275">
            <v>1</v>
          </cell>
        </row>
        <row r="276">
          <cell r="A276">
            <v>502113</v>
          </cell>
          <cell r="B276" t="str">
            <v>konštruovanie, technológie, výroba a komunikácie</v>
          </cell>
          <cell r="C276" t="str">
            <v>konštrukčné inžinierstvo, technológie, výroba a komunikácie</v>
          </cell>
          <cell r="D276" t="str">
            <v>Silnoprúdová elektrotechnika</v>
          </cell>
          <cell r="E276">
            <v>3</v>
          </cell>
          <cell r="F276">
            <v>19</v>
          </cell>
          <cell r="G276">
            <v>0</v>
          </cell>
          <cell r="H276">
            <v>1</v>
          </cell>
        </row>
        <row r="277">
          <cell r="A277">
            <v>502081</v>
          </cell>
          <cell r="B277" t="str">
            <v>konštruovanie, technológie, výroba a komunikácie</v>
          </cell>
          <cell r="C277" t="str">
            <v>konštrukčné inžinierstvo, technológie, výroba a komunikácie</v>
          </cell>
          <cell r="D277" t="str">
            <v>Stavebníctvo</v>
          </cell>
          <cell r="E277">
            <v>1</v>
          </cell>
          <cell r="F277">
            <v>4</v>
          </cell>
          <cell r="G277">
            <v>1</v>
          </cell>
          <cell r="H277">
            <v>1</v>
          </cell>
        </row>
        <row r="278">
          <cell r="A278">
            <v>502082</v>
          </cell>
          <cell r="B278" t="str">
            <v>konštruovanie, technológie, výroba a komunikácie</v>
          </cell>
          <cell r="C278" t="str">
            <v>konštrukčné inžinierstvo, technológie, výroba a komunikácie</v>
          </cell>
          <cell r="D278" t="str">
            <v>Stavebníctvo</v>
          </cell>
          <cell r="E278">
            <v>2</v>
          </cell>
          <cell r="F278">
            <v>4</v>
          </cell>
          <cell r="G278">
            <v>1</v>
          </cell>
          <cell r="H278">
            <v>1</v>
          </cell>
        </row>
        <row r="279">
          <cell r="A279">
            <v>502083</v>
          </cell>
          <cell r="B279" t="str">
            <v>konštruovanie, technológie, výroba a komunikácie</v>
          </cell>
          <cell r="C279" t="str">
            <v>konštrukčné inžinierstvo, technológie, výroba a komunikácie</v>
          </cell>
          <cell r="D279" t="str">
            <v>Stavebníctvo</v>
          </cell>
          <cell r="E279">
            <v>3</v>
          </cell>
          <cell r="F279">
            <v>19</v>
          </cell>
          <cell r="G279">
            <v>0</v>
          </cell>
          <cell r="H279">
            <v>1</v>
          </cell>
        </row>
        <row r="280">
          <cell r="A280">
            <v>502073</v>
          </cell>
          <cell r="B280" t="str">
            <v>konštruovanie, technológie, výroba a komunikácie</v>
          </cell>
          <cell r="C280" t="str">
            <v>konštrukčné inžinierstvo, technológie, výroba a komunikácie</v>
          </cell>
          <cell r="D280" t="str">
            <v>Strojárske technológie a materiály</v>
          </cell>
          <cell r="E280">
            <v>3</v>
          </cell>
          <cell r="F280">
            <v>19</v>
          </cell>
          <cell r="G280">
            <v>0</v>
          </cell>
          <cell r="H280">
            <v>1</v>
          </cell>
        </row>
        <row r="281">
          <cell r="A281">
            <v>502011</v>
          </cell>
          <cell r="B281" t="str">
            <v>konštruovanie, technológie, výroba a komunikácie</v>
          </cell>
          <cell r="C281" t="str">
            <v>konštrukčné inžinierstvo, technológie, výroba a komunikácie</v>
          </cell>
          <cell r="D281" t="str">
            <v>Strojárstvo</v>
          </cell>
          <cell r="E281">
            <v>1</v>
          </cell>
          <cell r="F281">
            <v>4</v>
          </cell>
          <cell r="G281">
            <v>1</v>
          </cell>
          <cell r="H281">
            <v>1</v>
          </cell>
        </row>
        <row r="282">
          <cell r="A282">
            <v>502012</v>
          </cell>
          <cell r="B282" t="str">
            <v>konštruovanie, technológie, výroba a komunikácie</v>
          </cell>
          <cell r="C282" t="str">
            <v>konštrukčné inžinierstvo, technológie, výroba a komunikácie</v>
          </cell>
          <cell r="D282" t="str">
            <v>Strojárstvo</v>
          </cell>
          <cell r="E282">
            <v>2</v>
          </cell>
          <cell r="F282">
            <v>4</v>
          </cell>
          <cell r="G282">
            <v>1</v>
          </cell>
          <cell r="H282">
            <v>1</v>
          </cell>
        </row>
        <row r="283">
          <cell r="A283">
            <v>502582</v>
          </cell>
          <cell r="B283" t="str">
            <v>konštruovanie, technológie, výroba a komunikácie</v>
          </cell>
          <cell r="C283" t="str">
            <v>konštrukčné inžinierstvo, technológie, výroba a komunikácie</v>
          </cell>
          <cell r="D283" t="str">
            <v>Súdne inžinierstvo</v>
          </cell>
          <cell r="E283">
            <v>2</v>
          </cell>
          <cell r="F283">
            <v>4</v>
          </cell>
          <cell r="G283">
            <v>1</v>
          </cell>
          <cell r="H283">
            <v>1</v>
          </cell>
        </row>
        <row r="284">
          <cell r="A284">
            <v>502583</v>
          </cell>
          <cell r="B284" t="str">
            <v>konštruovanie, technológie, výroba a komunikácie</v>
          </cell>
          <cell r="C284" t="str">
            <v>konštrukčné inžinierstvo, technológie, výroba a komunikácie</v>
          </cell>
          <cell r="D284" t="str">
            <v>Súdne inžinierstvo</v>
          </cell>
          <cell r="E284">
            <v>3</v>
          </cell>
          <cell r="F284">
            <v>19</v>
          </cell>
          <cell r="G284">
            <v>0</v>
          </cell>
          <cell r="H284">
            <v>1</v>
          </cell>
        </row>
        <row r="285">
          <cell r="A285">
            <v>502443</v>
          </cell>
          <cell r="B285" t="str">
            <v>konštruovanie, technológie, výroba a komunikácie</v>
          </cell>
          <cell r="C285" t="str">
            <v>konštrukčné inžinierstvo, technológie, výroba a komunikácie</v>
          </cell>
          <cell r="D285" t="str">
            <v>Štruktúra a vlastnosti dreva</v>
          </cell>
          <cell r="E285">
            <v>3</v>
          </cell>
          <cell r="F285">
            <v>19</v>
          </cell>
          <cell r="G285">
            <v>0</v>
          </cell>
          <cell r="H285">
            <v>1</v>
          </cell>
        </row>
        <row r="286">
          <cell r="A286">
            <v>502213</v>
          </cell>
          <cell r="B286" t="str">
            <v>konštruovanie, technológie, výroba a komunikácie</v>
          </cell>
          <cell r="C286" t="str">
            <v>konštrukčné inžinierstvo, technológie, výroba a komunikácie</v>
          </cell>
          <cell r="D286" t="str">
            <v>Technológia makromolekulových látok</v>
          </cell>
          <cell r="E286">
            <v>3</v>
          </cell>
          <cell r="F286">
            <v>19</v>
          </cell>
          <cell r="G286">
            <v>0</v>
          </cell>
          <cell r="H286">
            <v>1</v>
          </cell>
        </row>
        <row r="287">
          <cell r="A287">
            <v>502433</v>
          </cell>
          <cell r="B287" t="str">
            <v>konštruovanie, technológie, výroba a komunikácie</v>
          </cell>
          <cell r="C287" t="str">
            <v>konštrukčné inžinierstvo, technológie, výroba a komunikácie</v>
          </cell>
          <cell r="D287" t="str">
            <v>Technológia spracovania dreva</v>
          </cell>
          <cell r="E287">
            <v>3</v>
          </cell>
          <cell r="F287">
            <v>19</v>
          </cell>
          <cell r="G287">
            <v>0</v>
          </cell>
          <cell r="H287">
            <v>1</v>
          </cell>
        </row>
        <row r="288">
          <cell r="A288">
            <v>502151</v>
          </cell>
          <cell r="B288" t="str">
            <v>konštruovanie, technológie, výroba a komunikácie</v>
          </cell>
          <cell r="C288" t="str">
            <v>konštrukčné inžinierstvo, technológie, výroba a komunikácie</v>
          </cell>
          <cell r="D288" t="str">
            <v>Telekomunikácie</v>
          </cell>
          <cell r="E288">
            <v>1</v>
          </cell>
          <cell r="F288">
            <v>4</v>
          </cell>
          <cell r="G288">
            <v>1</v>
          </cell>
          <cell r="H288">
            <v>1</v>
          </cell>
        </row>
        <row r="289">
          <cell r="A289">
            <v>502152</v>
          </cell>
          <cell r="B289" t="str">
            <v>konštruovanie, technológie, výroba a komunikácie</v>
          </cell>
          <cell r="C289" t="str">
            <v>konštrukčné inžinierstvo, technológie, výroba a komunikácie</v>
          </cell>
          <cell r="D289" t="str">
            <v>Telekomunikácie</v>
          </cell>
          <cell r="E289">
            <v>2</v>
          </cell>
          <cell r="F289">
            <v>4</v>
          </cell>
          <cell r="G289">
            <v>1</v>
          </cell>
          <cell r="H289">
            <v>1</v>
          </cell>
        </row>
        <row r="290">
          <cell r="A290">
            <v>502153</v>
          </cell>
          <cell r="B290" t="str">
            <v>konštruovanie, technológie, výroba a komunikácie</v>
          </cell>
          <cell r="C290" t="str">
            <v>konštrukčné inžinierstvo, technológie, výroba a komunikácie</v>
          </cell>
          <cell r="D290" t="str">
            <v>Telekomunikácie</v>
          </cell>
          <cell r="E290">
            <v>3</v>
          </cell>
          <cell r="F290">
            <v>19</v>
          </cell>
          <cell r="G290">
            <v>0</v>
          </cell>
          <cell r="H290">
            <v>1</v>
          </cell>
        </row>
        <row r="291">
          <cell r="A291">
            <v>502103</v>
          </cell>
          <cell r="B291" t="str">
            <v>konštruovanie, technológie, výroba a komunikácie</v>
          </cell>
          <cell r="C291" t="str">
            <v>konštrukčné inžinierstvo, technológie, výroba a komunikácie</v>
          </cell>
          <cell r="D291" t="str">
            <v>Teoretická elektrotechnika</v>
          </cell>
          <cell r="E291">
            <v>3</v>
          </cell>
          <cell r="F291">
            <v>19</v>
          </cell>
          <cell r="G291">
            <v>0</v>
          </cell>
          <cell r="H291">
            <v>1</v>
          </cell>
        </row>
        <row r="292">
          <cell r="A292">
            <v>502021</v>
          </cell>
          <cell r="B292" t="str">
            <v>konštruovanie, technológie, výroba a komunikácie</v>
          </cell>
          <cell r="C292" t="str">
            <v>konštrukčné inžinierstvo, technológie, výroba a komunikácie</v>
          </cell>
          <cell r="D292" t="str">
            <v>Údržba strojov a zariadení</v>
          </cell>
          <cell r="E292">
            <v>1</v>
          </cell>
          <cell r="F292">
            <v>4</v>
          </cell>
          <cell r="G292">
            <v>1</v>
          </cell>
          <cell r="H292">
            <v>1</v>
          </cell>
        </row>
        <row r="293">
          <cell r="A293">
            <v>502022</v>
          </cell>
          <cell r="B293" t="str">
            <v>konštruovanie, technológie, výroba a komunikácie</v>
          </cell>
          <cell r="C293" t="str">
            <v>konštrukčné inžinierstvo, technológie, výroba a komunikácie</v>
          </cell>
          <cell r="D293" t="str">
            <v>Údržba strojov a zariadení</v>
          </cell>
          <cell r="E293">
            <v>2</v>
          </cell>
          <cell r="F293">
            <v>4</v>
          </cell>
          <cell r="G293">
            <v>1</v>
          </cell>
          <cell r="H293">
            <v>1</v>
          </cell>
        </row>
        <row r="294">
          <cell r="A294">
            <v>502501</v>
          </cell>
          <cell r="B294" t="str">
            <v>konštruovanie, technológie, výroba a komunikácie</v>
          </cell>
          <cell r="C294" t="str">
            <v>konštrukčné inžinierstvo, technológie, výroba a komunikácie</v>
          </cell>
          <cell r="D294" t="str">
            <v>Výrobná technika</v>
          </cell>
          <cell r="E294">
            <v>1</v>
          </cell>
          <cell r="F294">
            <v>4</v>
          </cell>
          <cell r="G294">
            <v>1</v>
          </cell>
          <cell r="H294">
            <v>1</v>
          </cell>
        </row>
        <row r="295">
          <cell r="A295">
            <v>502502</v>
          </cell>
          <cell r="B295" t="str">
            <v>konštruovanie, technológie, výroba a komunikácie</v>
          </cell>
          <cell r="C295" t="str">
            <v>konštrukčné inžinierstvo, technológie, výroba a komunikácie</v>
          </cell>
          <cell r="D295" t="str">
            <v>Výrobná technika</v>
          </cell>
          <cell r="E295">
            <v>2</v>
          </cell>
          <cell r="F295">
            <v>4</v>
          </cell>
          <cell r="G295">
            <v>1</v>
          </cell>
          <cell r="H295">
            <v>1</v>
          </cell>
        </row>
        <row r="296">
          <cell r="A296">
            <v>502503</v>
          </cell>
          <cell r="B296" t="str">
            <v>konštruovanie, technológie, výroba a komunikácie</v>
          </cell>
          <cell r="C296" t="str">
            <v>konštrukčné inžinierstvo, technológie, výroba a komunikácie</v>
          </cell>
          <cell r="D296" t="str">
            <v>Výrobná technika</v>
          </cell>
          <cell r="E296">
            <v>3</v>
          </cell>
          <cell r="F296">
            <v>19</v>
          </cell>
          <cell r="G296">
            <v>0</v>
          </cell>
          <cell r="H296">
            <v>1</v>
          </cell>
        </row>
        <row r="297">
          <cell r="A297">
            <v>502511</v>
          </cell>
          <cell r="B297" t="str">
            <v>konštruovanie, technológie, výroba a komunikácie</v>
          </cell>
          <cell r="C297" t="str">
            <v>konštrukčné inžinierstvo, technológie, výroba a komunikácie</v>
          </cell>
          <cell r="D297" t="str">
            <v>Výrobné technológie</v>
          </cell>
          <cell r="E297">
            <v>1</v>
          </cell>
          <cell r="F297">
            <v>4</v>
          </cell>
          <cell r="G297">
            <v>1</v>
          </cell>
          <cell r="H297">
            <v>1</v>
          </cell>
        </row>
        <row r="298">
          <cell r="A298">
            <v>502512</v>
          </cell>
          <cell r="B298" t="str">
            <v>konštruovanie, technológie, výroba a komunikácie</v>
          </cell>
          <cell r="C298" t="str">
            <v>konštrukčné inžinierstvo, technológie, výroba a komunikácie</v>
          </cell>
          <cell r="D298" t="str">
            <v>Výrobné technológie</v>
          </cell>
          <cell r="E298">
            <v>2</v>
          </cell>
          <cell r="F298">
            <v>4</v>
          </cell>
          <cell r="G298">
            <v>1</v>
          </cell>
          <cell r="H298">
            <v>1</v>
          </cell>
        </row>
        <row r="299">
          <cell r="A299">
            <v>502381</v>
          </cell>
          <cell r="B299" t="str">
            <v>konštruovanie, technológie, výroba a komunikácie</v>
          </cell>
          <cell r="C299" t="str">
            <v>konštrukčné inžinierstvo, technológie, výroba a komunikácie</v>
          </cell>
          <cell r="D299" t="str">
            <v>Získavanie a spracovanie zemských zdrojov</v>
          </cell>
          <cell r="E299">
            <v>1</v>
          </cell>
          <cell r="F299">
            <v>4</v>
          </cell>
          <cell r="G299">
            <v>1</v>
          </cell>
          <cell r="H299">
            <v>1</v>
          </cell>
        </row>
        <row r="300">
          <cell r="A300">
            <v>502382</v>
          </cell>
          <cell r="B300" t="str">
            <v>konštruovanie, technológie, výroba a komunikácie</v>
          </cell>
          <cell r="C300" t="str">
            <v>konštrukčné inžinierstvo, technológie, výroba a komunikácie</v>
          </cell>
          <cell r="D300" t="str">
            <v>Získavanie a spracovanie zemských zdrojov</v>
          </cell>
          <cell r="E300">
            <v>2</v>
          </cell>
          <cell r="F300">
            <v>4</v>
          </cell>
          <cell r="G300">
            <v>1</v>
          </cell>
          <cell r="H300">
            <v>1</v>
          </cell>
        </row>
        <row r="301">
          <cell r="A301">
            <v>502383</v>
          </cell>
          <cell r="B301" t="str">
            <v>konštruovanie, technológie, výroba a komunikácie</v>
          </cell>
          <cell r="C301" t="str">
            <v>konštrukčné inžinierstvo, technológie, výroba a komunikácie</v>
          </cell>
          <cell r="D301" t="str">
            <v>Získavanie a spracovanie zemských zdrojov</v>
          </cell>
          <cell r="E301">
            <v>3</v>
          </cell>
          <cell r="F301">
            <v>19</v>
          </cell>
          <cell r="G301">
            <v>0</v>
          </cell>
          <cell r="H301">
            <v>1</v>
          </cell>
        </row>
        <row r="302">
          <cell r="A302">
            <v>602083</v>
          </cell>
          <cell r="B302" t="str">
            <v>pôdohospodárske a veterinárske vedy</v>
          </cell>
          <cell r="C302" t="str">
            <v>lesníctvo</v>
          </cell>
          <cell r="D302" t="str">
            <v>Ekosystémové služby lesov</v>
          </cell>
          <cell r="E302">
            <v>3</v>
          </cell>
          <cell r="F302">
            <v>19</v>
          </cell>
          <cell r="G302">
            <v>0</v>
          </cell>
          <cell r="H302">
            <v>0</v>
          </cell>
        </row>
        <row r="303">
          <cell r="A303">
            <v>602033</v>
          </cell>
          <cell r="B303" t="str">
            <v>pôdohospodárske a veterinárske vedy</v>
          </cell>
          <cell r="C303" t="str">
            <v>lesníctvo</v>
          </cell>
          <cell r="D303" t="str">
            <v>Hospodárska úprava lesov</v>
          </cell>
          <cell r="E303">
            <v>3</v>
          </cell>
          <cell r="F303">
            <v>19</v>
          </cell>
          <cell r="G303">
            <v>0</v>
          </cell>
          <cell r="H303">
            <v>0</v>
          </cell>
        </row>
        <row r="304">
          <cell r="A304">
            <v>602043</v>
          </cell>
          <cell r="B304" t="str">
            <v>pôdohospodárske a veterinárske vedy</v>
          </cell>
          <cell r="C304" t="str">
            <v>lesníctvo</v>
          </cell>
          <cell r="D304" t="str">
            <v>Lesnícka fytológia</v>
          </cell>
          <cell r="E304">
            <v>3</v>
          </cell>
          <cell r="F304">
            <v>19</v>
          </cell>
          <cell r="G304">
            <v>0</v>
          </cell>
          <cell r="H304">
            <v>0</v>
          </cell>
        </row>
        <row r="305">
          <cell r="A305">
            <v>602071</v>
          </cell>
          <cell r="B305" t="str">
            <v>pôdohospodárske a veterinárske vedy</v>
          </cell>
          <cell r="C305" t="str">
            <v>lesníctvo</v>
          </cell>
          <cell r="D305" t="str">
            <v>Lesnícke technológie</v>
          </cell>
          <cell r="E305">
            <v>1</v>
          </cell>
          <cell r="F305">
            <v>5</v>
          </cell>
          <cell r="G305">
            <v>0</v>
          </cell>
          <cell r="H305">
            <v>0</v>
          </cell>
        </row>
        <row r="306">
          <cell r="A306">
            <v>602072</v>
          </cell>
          <cell r="B306" t="str">
            <v>pôdohospodárske a veterinárske vedy</v>
          </cell>
          <cell r="C306" t="str">
            <v>lesníctvo</v>
          </cell>
          <cell r="D306" t="str">
            <v>Lesnícke technológie</v>
          </cell>
          <cell r="E306">
            <v>2</v>
          </cell>
          <cell r="F306">
            <v>5</v>
          </cell>
          <cell r="G306">
            <v>0</v>
          </cell>
          <cell r="H306">
            <v>0</v>
          </cell>
        </row>
        <row r="307">
          <cell r="A307">
            <v>602073</v>
          </cell>
          <cell r="B307" t="str">
            <v>pôdohospodárske a veterinárske vedy</v>
          </cell>
          <cell r="C307" t="str">
            <v>lesníctvo</v>
          </cell>
          <cell r="D307" t="str">
            <v>Lesnícke technológie</v>
          </cell>
          <cell r="E307">
            <v>3</v>
          </cell>
          <cell r="F307">
            <v>19</v>
          </cell>
          <cell r="G307">
            <v>0</v>
          </cell>
          <cell r="H307">
            <v>0</v>
          </cell>
        </row>
        <row r="308">
          <cell r="A308">
            <v>602011</v>
          </cell>
          <cell r="B308" t="str">
            <v>pôdohospodárske a veterinárske vedy</v>
          </cell>
          <cell r="C308" t="str">
            <v>lesníctvo</v>
          </cell>
          <cell r="D308" t="str">
            <v>Lesníctvo</v>
          </cell>
          <cell r="E308">
            <v>1</v>
          </cell>
          <cell r="F308">
            <v>5</v>
          </cell>
          <cell r="G308">
            <v>0</v>
          </cell>
          <cell r="H308">
            <v>0</v>
          </cell>
        </row>
        <row r="309">
          <cell r="A309">
            <v>602012</v>
          </cell>
          <cell r="B309" t="str">
            <v>pôdohospodárske a veterinárske vedy</v>
          </cell>
          <cell r="C309" t="str">
            <v>lesníctvo</v>
          </cell>
          <cell r="D309" t="str">
            <v>Lesníctvo</v>
          </cell>
          <cell r="E309">
            <v>2</v>
          </cell>
          <cell r="F309">
            <v>5</v>
          </cell>
          <cell r="G309">
            <v>0</v>
          </cell>
          <cell r="H309">
            <v>0</v>
          </cell>
        </row>
        <row r="310">
          <cell r="A310">
            <v>602053</v>
          </cell>
          <cell r="B310" t="str">
            <v>pôdohospodárske a veterinárske vedy</v>
          </cell>
          <cell r="C310" t="str">
            <v>lesníctvo</v>
          </cell>
          <cell r="D310" t="str">
            <v>Ochrana lesa</v>
          </cell>
          <cell r="E310">
            <v>3</v>
          </cell>
          <cell r="F310">
            <v>19</v>
          </cell>
          <cell r="G310">
            <v>0</v>
          </cell>
          <cell r="H310">
            <v>0</v>
          </cell>
        </row>
        <row r="311">
          <cell r="A311">
            <v>602023</v>
          </cell>
          <cell r="B311" t="str">
            <v>pôdohospodárske a veterinárske vedy</v>
          </cell>
          <cell r="C311" t="str">
            <v>lesníctvo</v>
          </cell>
          <cell r="D311" t="str">
            <v>Pestovanie lesa</v>
          </cell>
          <cell r="E311">
            <v>3</v>
          </cell>
          <cell r="F311">
            <v>19</v>
          </cell>
          <cell r="G311">
            <v>0</v>
          </cell>
          <cell r="H311">
            <v>0</v>
          </cell>
        </row>
        <row r="312">
          <cell r="A312">
            <v>602061</v>
          </cell>
          <cell r="B312" t="str">
            <v>pôdohospodárske a veterinárske vedy</v>
          </cell>
          <cell r="C312" t="str">
            <v>lesníctvo</v>
          </cell>
          <cell r="D312" t="str">
            <v>Poľovníctvo</v>
          </cell>
          <cell r="E312">
            <v>1</v>
          </cell>
          <cell r="F312">
            <v>5</v>
          </cell>
          <cell r="G312">
            <v>0</v>
          </cell>
          <cell r="H312">
            <v>0</v>
          </cell>
        </row>
        <row r="313">
          <cell r="A313">
            <v>602062</v>
          </cell>
          <cell r="B313" t="str">
            <v>pôdohospodárske a veterinárske vedy</v>
          </cell>
          <cell r="C313" t="str">
            <v>lesníctvo</v>
          </cell>
          <cell r="D313" t="str">
            <v>Poľovníctvo</v>
          </cell>
          <cell r="E313">
            <v>2</v>
          </cell>
          <cell r="F313">
            <v>5</v>
          </cell>
          <cell r="G313">
            <v>0</v>
          </cell>
          <cell r="H313">
            <v>0</v>
          </cell>
        </row>
        <row r="314">
          <cell r="A314">
            <v>602063</v>
          </cell>
          <cell r="B314" t="str">
            <v>pôdohospodárske a veterinárske vedy</v>
          </cell>
          <cell r="C314" t="str">
            <v>lesníctvo</v>
          </cell>
          <cell r="D314" t="str">
            <v>Poľovníctvo</v>
          </cell>
          <cell r="E314">
            <v>3</v>
          </cell>
          <cell r="F314">
            <v>19</v>
          </cell>
          <cell r="G314">
            <v>0</v>
          </cell>
          <cell r="H314">
            <v>0</v>
          </cell>
        </row>
        <row r="315">
          <cell r="A315">
            <v>601181</v>
          </cell>
          <cell r="B315" t="str">
            <v>pôdohospodárske a veterinárske vedy</v>
          </cell>
          <cell r="C315" t="str">
            <v>poľnohospodárstvo</v>
          </cell>
          <cell r="D315" t="str">
            <v>Agrobiotechnológie</v>
          </cell>
          <cell r="E315">
            <v>1</v>
          </cell>
          <cell r="F315">
            <v>5</v>
          </cell>
          <cell r="G315">
            <v>0</v>
          </cell>
          <cell r="H315">
            <v>0</v>
          </cell>
        </row>
        <row r="316">
          <cell r="A316">
            <v>601182</v>
          </cell>
          <cell r="B316" t="str">
            <v>pôdohospodárske a veterinárske vedy</v>
          </cell>
          <cell r="C316" t="str">
            <v>poľnohospodárstvo</v>
          </cell>
          <cell r="D316" t="str">
            <v>Agrobiotechnológie</v>
          </cell>
          <cell r="E316">
            <v>2</v>
          </cell>
          <cell r="F316">
            <v>5</v>
          </cell>
          <cell r="G316">
            <v>0</v>
          </cell>
          <cell r="H316">
            <v>0</v>
          </cell>
        </row>
        <row r="317">
          <cell r="A317">
            <v>601183</v>
          </cell>
          <cell r="B317" t="str">
            <v>pôdohospodárske a veterinárske vedy</v>
          </cell>
          <cell r="C317" t="str">
            <v>poľnohospodárstvo</v>
          </cell>
          <cell r="D317" t="str">
            <v>Agrobiotechnológie</v>
          </cell>
          <cell r="E317">
            <v>3</v>
          </cell>
          <cell r="F317">
            <v>19</v>
          </cell>
          <cell r="G317">
            <v>0</v>
          </cell>
          <cell r="H317">
            <v>0</v>
          </cell>
        </row>
        <row r="318">
          <cell r="A318">
            <v>601083</v>
          </cell>
          <cell r="B318" t="str">
            <v>pôdohospodárske a veterinárske vedy</v>
          </cell>
          <cell r="C318" t="str">
            <v>poľnohospodárstvo</v>
          </cell>
          <cell r="D318" t="str">
            <v>Agrochémia a výživa rastlín</v>
          </cell>
          <cell r="E318">
            <v>3</v>
          </cell>
          <cell r="F318">
            <v>19</v>
          </cell>
          <cell r="G318">
            <v>0</v>
          </cell>
          <cell r="H318">
            <v>0</v>
          </cell>
        </row>
        <row r="319">
          <cell r="A319">
            <v>601093</v>
          </cell>
          <cell r="B319" t="str">
            <v>pôdohospodárske a veterinárske vedy</v>
          </cell>
          <cell r="C319" t="str">
            <v>poľnohospodárstvo</v>
          </cell>
          <cell r="D319" t="str">
            <v>Fyziológia plodín a drevín</v>
          </cell>
          <cell r="E319">
            <v>3</v>
          </cell>
          <cell r="F319">
            <v>19</v>
          </cell>
          <cell r="G319">
            <v>0</v>
          </cell>
          <cell r="H319">
            <v>0</v>
          </cell>
        </row>
        <row r="320">
          <cell r="A320">
            <v>601111</v>
          </cell>
          <cell r="B320" t="str">
            <v>pôdohospodárske a veterinárske vedy</v>
          </cell>
          <cell r="C320" t="str">
            <v>poľnohospodárstvo</v>
          </cell>
          <cell r="D320" t="str">
            <v>Krajinárstvo</v>
          </cell>
          <cell r="E320">
            <v>1</v>
          </cell>
          <cell r="F320">
            <v>5</v>
          </cell>
          <cell r="G320">
            <v>0</v>
          </cell>
          <cell r="H320">
            <v>0</v>
          </cell>
        </row>
        <row r="321">
          <cell r="A321">
            <v>601112</v>
          </cell>
          <cell r="B321" t="str">
            <v>pôdohospodárske a veterinárske vedy</v>
          </cell>
          <cell r="C321" t="str">
            <v>poľnohospodárstvo</v>
          </cell>
          <cell r="D321" t="str">
            <v>Krajinárstvo</v>
          </cell>
          <cell r="E321">
            <v>2</v>
          </cell>
          <cell r="F321">
            <v>5</v>
          </cell>
          <cell r="G321">
            <v>0</v>
          </cell>
          <cell r="H321">
            <v>0</v>
          </cell>
        </row>
        <row r="322">
          <cell r="A322">
            <v>601113</v>
          </cell>
          <cell r="B322" t="str">
            <v>pôdohospodárske a veterinárske vedy</v>
          </cell>
          <cell r="C322" t="str">
            <v>poľnohospodárstvo</v>
          </cell>
          <cell r="D322" t="str">
            <v>Krajinárstvo</v>
          </cell>
          <cell r="E322">
            <v>3</v>
          </cell>
          <cell r="F322">
            <v>19</v>
          </cell>
          <cell r="G322">
            <v>0</v>
          </cell>
          <cell r="H322">
            <v>0</v>
          </cell>
        </row>
        <row r="323">
          <cell r="A323">
            <v>601171</v>
          </cell>
          <cell r="B323" t="str">
            <v>pôdohospodárske a veterinárske vedy</v>
          </cell>
          <cell r="C323" t="str">
            <v>poľnohospodárstvo</v>
          </cell>
          <cell r="D323" t="str">
            <v>Krajinná a záhradná architektúra</v>
          </cell>
          <cell r="E323">
            <v>1</v>
          </cell>
          <cell r="F323">
            <v>5</v>
          </cell>
          <cell r="G323">
            <v>0</v>
          </cell>
          <cell r="H323">
            <v>0</v>
          </cell>
        </row>
        <row r="324">
          <cell r="A324">
            <v>601172</v>
          </cell>
          <cell r="B324" t="str">
            <v>pôdohospodárske a veterinárske vedy</v>
          </cell>
          <cell r="C324" t="str">
            <v>poľnohospodárstvo</v>
          </cell>
          <cell r="D324" t="str">
            <v>Krajinná a záhradná architektúra</v>
          </cell>
          <cell r="E324">
            <v>2</v>
          </cell>
          <cell r="F324">
            <v>5</v>
          </cell>
          <cell r="G324">
            <v>0</v>
          </cell>
          <cell r="H324">
            <v>0</v>
          </cell>
        </row>
        <row r="325">
          <cell r="A325">
            <v>601173</v>
          </cell>
          <cell r="B325" t="str">
            <v>pôdohospodárske a veterinárske vedy</v>
          </cell>
          <cell r="C325" t="str">
            <v>poľnohospodárstvo</v>
          </cell>
          <cell r="D325" t="str">
            <v>Krajinná a záhradná architektúra</v>
          </cell>
          <cell r="E325">
            <v>3</v>
          </cell>
          <cell r="F325">
            <v>19</v>
          </cell>
          <cell r="G325">
            <v>0</v>
          </cell>
          <cell r="H325">
            <v>0</v>
          </cell>
        </row>
        <row r="326">
          <cell r="A326">
            <v>601143</v>
          </cell>
          <cell r="B326" t="str">
            <v>pôdohospodárske a veterinárske vedy</v>
          </cell>
          <cell r="C326" t="str">
            <v>poľnohospodárstvo</v>
          </cell>
          <cell r="D326" t="str">
            <v>Mechanizácia poľnohospodárskej a lesníckej výroby</v>
          </cell>
          <cell r="E326">
            <v>3</v>
          </cell>
          <cell r="F326">
            <v>19</v>
          </cell>
          <cell r="G326">
            <v>0</v>
          </cell>
          <cell r="H326">
            <v>0</v>
          </cell>
        </row>
        <row r="327">
          <cell r="A327">
            <v>601153</v>
          </cell>
          <cell r="B327" t="str">
            <v>pôdohospodárske a veterinárske vedy</v>
          </cell>
          <cell r="C327" t="str">
            <v>poľnohospodárstvo</v>
          </cell>
          <cell r="D327" t="str">
            <v>Ochrana pôdy</v>
          </cell>
          <cell r="E327">
            <v>3</v>
          </cell>
          <cell r="F327">
            <v>19</v>
          </cell>
          <cell r="G327">
            <v>0</v>
          </cell>
          <cell r="H327">
            <v>0</v>
          </cell>
        </row>
        <row r="328">
          <cell r="A328">
            <v>601163</v>
          </cell>
          <cell r="B328" t="str">
            <v>pôdohospodárske a veterinárske vedy</v>
          </cell>
          <cell r="C328" t="str">
            <v>poľnohospodárstvo</v>
          </cell>
          <cell r="D328" t="str">
            <v>Ochrana rastlín</v>
          </cell>
          <cell r="E328">
            <v>3</v>
          </cell>
          <cell r="F328">
            <v>19</v>
          </cell>
          <cell r="G328">
            <v>0</v>
          </cell>
          <cell r="H328">
            <v>0</v>
          </cell>
        </row>
        <row r="329">
          <cell r="A329">
            <v>601051</v>
          </cell>
          <cell r="B329" t="str">
            <v>pôdohospodárske a veterinárske vedy</v>
          </cell>
          <cell r="C329" t="str">
            <v>poľnohospodárstvo</v>
          </cell>
          <cell r="D329" t="str">
            <v>Rastlinná produkcia</v>
          </cell>
          <cell r="E329">
            <v>1</v>
          </cell>
          <cell r="F329">
            <v>5</v>
          </cell>
          <cell r="G329">
            <v>0</v>
          </cell>
          <cell r="H329">
            <v>0</v>
          </cell>
        </row>
        <row r="330">
          <cell r="A330">
            <v>601052</v>
          </cell>
          <cell r="B330" t="str">
            <v>pôdohospodárske a veterinárske vedy</v>
          </cell>
          <cell r="C330" t="str">
            <v>poľnohospodárstvo</v>
          </cell>
          <cell r="D330" t="str">
            <v>Rastlinná produkcia</v>
          </cell>
          <cell r="E330">
            <v>2</v>
          </cell>
          <cell r="F330">
            <v>5</v>
          </cell>
          <cell r="G330">
            <v>0</v>
          </cell>
          <cell r="H330">
            <v>0</v>
          </cell>
        </row>
        <row r="331">
          <cell r="A331">
            <v>601131</v>
          </cell>
          <cell r="B331" t="str">
            <v>pôdohospodárske a veterinárske vedy</v>
          </cell>
          <cell r="C331" t="str">
            <v>poľnohospodárstvo</v>
          </cell>
          <cell r="D331" t="str">
            <v>Spracovanie poľnohospodárskych produktov</v>
          </cell>
          <cell r="E331">
            <v>1</v>
          </cell>
          <cell r="F331">
            <v>5</v>
          </cell>
          <cell r="G331">
            <v>0</v>
          </cell>
          <cell r="H331">
            <v>0</v>
          </cell>
        </row>
        <row r="332">
          <cell r="A332">
            <v>601132</v>
          </cell>
          <cell r="B332" t="str">
            <v>pôdohospodárske a veterinárske vedy</v>
          </cell>
          <cell r="C332" t="str">
            <v>poľnohospodárstvo</v>
          </cell>
          <cell r="D332" t="str">
            <v>Spracovanie poľnohospodárskych produktov</v>
          </cell>
          <cell r="E332">
            <v>2</v>
          </cell>
          <cell r="F332">
            <v>5</v>
          </cell>
          <cell r="G332">
            <v>0</v>
          </cell>
          <cell r="H332">
            <v>0</v>
          </cell>
        </row>
        <row r="333">
          <cell r="A333">
            <v>601133</v>
          </cell>
          <cell r="B333" t="str">
            <v>pôdohospodárske a veterinárske vedy</v>
          </cell>
          <cell r="C333" t="str">
            <v>poľnohospodárstvo</v>
          </cell>
          <cell r="D333" t="str">
            <v>Spracovanie poľnohospodárskych produktov</v>
          </cell>
          <cell r="E333">
            <v>3</v>
          </cell>
          <cell r="F333">
            <v>19</v>
          </cell>
          <cell r="G333">
            <v>0</v>
          </cell>
          <cell r="H333">
            <v>0</v>
          </cell>
        </row>
        <row r="334">
          <cell r="A334">
            <v>601073</v>
          </cell>
          <cell r="B334" t="str">
            <v>pôdohospodárske a veterinárske vedy</v>
          </cell>
          <cell r="C334" t="str">
            <v>poľnohospodárstvo</v>
          </cell>
          <cell r="D334" t="str">
            <v>Špeciálna rastlinná produkcia</v>
          </cell>
          <cell r="E334">
            <v>3</v>
          </cell>
          <cell r="F334">
            <v>19</v>
          </cell>
          <cell r="G334">
            <v>0</v>
          </cell>
          <cell r="H334">
            <v>0</v>
          </cell>
        </row>
        <row r="335">
          <cell r="A335">
            <v>601043</v>
          </cell>
          <cell r="B335" t="str">
            <v>pôdohospodárske a veterinárske vedy</v>
          </cell>
          <cell r="C335" t="str">
            <v>poľnohospodárstvo</v>
          </cell>
          <cell r="D335" t="str">
            <v>Špeciálna živočíšna produkcia</v>
          </cell>
          <cell r="E335">
            <v>3</v>
          </cell>
          <cell r="F335">
            <v>19</v>
          </cell>
          <cell r="G335">
            <v>0</v>
          </cell>
          <cell r="H335">
            <v>0</v>
          </cell>
        </row>
        <row r="336">
          <cell r="A336">
            <v>601063</v>
          </cell>
          <cell r="B336" t="str">
            <v>pôdohospodárske a veterinárske vedy</v>
          </cell>
          <cell r="C336" t="str">
            <v>poľnohospodárstvo</v>
          </cell>
          <cell r="D336" t="str">
            <v>Všeobecná rastlinná produkcia</v>
          </cell>
          <cell r="E336">
            <v>3</v>
          </cell>
          <cell r="F336">
            <v>19</v>
          </cell>
          <cell r="G336">
            <v>0</v>
          </cell>
          <cell r="H336">
            <v>0</v>
          </cell>
        </row>
        <row r="337">
          <cell r="A337">
            <v>601033</v>
          </cell>
          <cell r="B337" t="str">
            <v>pôdohospodárske a veterinárske vedy</v>
          </cell>
          <cell r="C337" t="str">
            <v>poľnohospodárstvo</v>
          </cell>
          <cell r="D337" t="str">
            <v>Všeobecná živočíšna produkcia</v>
          </cell>
          <cell r="E337">
            <v>3</v>
          </cell>
          <cell r="F337">
            <v>19</v>
          </cell>
          <cell r="G337">
            <v>0</v>
          </cell>
          <cell r="H337">
            <v>0</v>
          </cell>
        </row>
        <row r="338">
          <cell r="A338">
            <v>601011</v>
          </cell>
          <cell r="B338" t="str">
            <v>pôdohospodárske a veterinárske vedy</v>
          </cell>
          <cell r="C338" t="str">
            <v>poľnohospodárstvo</v>
          </cell>
          <cell r="D338" t="str">
            <v>Všeobecné poľnohospodárstvo</v>
          </cell>
          <cell r="E338">
            <v>1</v>
          </cell>
          <cell r="F338">
            <v>5</v>
          </cell>
          <cell r="G338">
            <v>0</v>
          </cell>
          <cell r="H338">
            <v>0</v>
          </cell>
        </row>
        <row r="339">
          <cell r="A339">
            <v>601012</v>
          </cell>
          <cell r="B339" t="str">
            <v>pôdohospodárske a veterinárske vedy</v>
          </cell>
          <cell r="C339" t="str">
            <v>poľnohospodárstvo</v>
          </cell>
          <cell r="D339" t="str">
            <v>Všeobecné poľnohospodárstvo</v>
          </cell>
          <cell r="E339">
            <v>2</v>
          </cell>
          <cell r="F339">
            <v>5</v>
          </cell>
          <cell r="G339">
            <v>0</v>
          </cell>
          <cell r="H339">
            <v>0</v>
          </cell>
        </row>
        <row r="340">
          <cell r="A340">
            <v>601121</v>
          </cell>
          <cell r="B340" t="str">
            <v>pôdohospodárske a veterinárske vedy</v>
          </cell>
          <cell r="C340" t="str">
            <v>poľnohospodárstvo</v>
          </cell>
          <cell r="D340" t="str">
            <v>Výživa</v>
          </cell>
          <cell r="E340">
            <v>1</v>
          </cell>
          <cell r="F340">
            <v>5</v>
          </cell>
          <cell r="G340">
            <v>0</v>
          </cell>
          <cell r="H340">
            <v>0</v>
          </cell>
        </row>
        <row r="341">
          <cell r="A341">
            <v>601122</v>
          </cell>
          <cell r="B341" t="str">
            <v>pôdohospodárske a veterinárske vedy</v>
          </cell>
          <cell r="C341" t="str">
            <v>poľnohospodárstvo</v>
          </cell>
          <cell r="D341" t="str">
            <v>Výživa</v>
          </cell>
          <cell r="E341">
            <v>2</v>
          </cell>
          <cell r="F341">
            <v>5</v>
          </cell>
          <cell r="G341">
            <v>0</v>
          </cell>
          <cell r="H341">
            <v>0</v>
          </cell>
        </row>
        <row r="342">
          <cell r="A342">
            <v>601123</v>
          </cell>
          <cell r="B342" t="str">
            <v>pôdohospodárske a veterinárske vedy</v>
          </cell>
          <cell r="C342" t="str">
            <v>poľnohospodárstvo</v>
          </cell>
          <cell r="D342" t="str">
            <v>Výživa</v>
          </cell>
          <cell r="E342">
            <v>3</v>
          </cell>
          <cell r="F342">
            <v>19</v>
          </cell>
          <cell r="G342">
            <v>0</v>
          </cell>
          <cell r="H342">
            <v>0</v>
          </cell>
        </row>
        <row r="343">
          <cell r="A343">
            <v>601101</v>
          </cell>
          <cell r="B343" t="str">
            <v>pôdohospodárske a veterinárske vedy</v>
          </cell>
          <cell r="C343" t="str">
            <v>poľnohospodárstvo</v>
          </cell>
          <cell r="D343" t="str">
            <v>Záhradníctvo</v>
          </cell>
          <cell r="E343">
            <v>1</v>
          </cell>
          <cell r="F343">
            <v>5</v>
          </cell>
          <cell r="G343">
            <v>0</v>
          </cell>
          <cell r="H343">
            <v>0</v>
          </cell>
        </row>
        <row r="344">
          <cell r="A344">
            <v>601102</v>
          </cell>
          <cell r="B344" t="str">
            <v>pôdohospodárske a veterinárske vedy</v>
          </cell>
          <cell r="C344" t="str">
            <v>poľnohospodárstvo</v>
          </cell>
          <cell r="D344" t="str">
            <v>Záhradníctvo</v>
          </cell>
          <cell r="E344">
            <v>2</v>
          </cell>
          <cell r="F344">
            <v>5</v>
          </cell>
          <cell r="G344">
            <v>0</v>
          </cell>
          <cell r="H344">
            <v>0</v>
          </cell>
        </row>
        <row r="345">
          <cell r="A345">
            <v>601103</v>
          </cell>
          <cell r="B345" t="str">
            <v>pôdohospodárske a veterinárske vedy</v>
          </cell>
          <cell r="C345" t="str">
            <v>poľnohospodárstvo</v>
          </cell>
          <cell r="D345" t="str">
            <v>Záhradníctvo</v>
          </cell>
          <cell r="E345">
            <v>3</v>
          </cell>
          <cell r="F345">
            <v>19</v>
          </cell>
          <cell r="G345">
            <v>0</v>
          </cell>
          <cell r="H345">
            <v>0</v>
          </cell>
        </row>
        <row r="346">
          <cell r="A346">
            <v>601021</v>
          </cell>
          <cell r="B346" t="str">
            <v>pôdohospodárske a veterinárske vedy</v>
          </cell>
          <cell r="C346" t="str">
            <v>poľnohospodárstvo</v>
          </cell>
          <cell r="D346" t="str">
            <v>Živočíšna produkcia</v>
          </cell>
          <cell r="E346">
            <v>1</v>
          </cell>
          <cell r="F346">
            <v>5</v>
          </cell>
          <cell r="G346">
            <v>0</v>
          </cell>
          <cell r="H346">
            <v>0</v>
          </cell>
        </row>
        <row r="347">
          <cell r="A347">
            <v>601022</v>
          </cell>
          <cell r="B347" t="str">
            <v>pôdohospodárske a veterinárske vedy</v>
          </cell>
          <cell r="C347" t="str">
            <v>poľnohospodárstvo</v>
          </cell>
          <cell r="D347" t="str">
            <v>Živočíšna produkcia</v>
          </cell>
          <cell r="E347">
            <v>2</v>
          </cell>
          <cell r="F347">
            <v>5</v>
          </cell>
          <cell r="G347">
            <v>0</v>
          </cell>
          <cell r="H347">
            <v>0</v>
          </cell>
        </row>
        <row r="348">
          <cell r="A348">
            <v>603113</v>
          </cell>
          <cell r="B348" t="str">
            <v>pôdohospodárske a veterinárske vedy</v>
          </cell>
          <cell r="C348" t="str">
            <v>veterinárske vedy</v>
          </cell>
          <cell r="D348" t="str">
            <v>Hygiena chovu zvierat a životné prostredie</v>
          </cell>
          <cell r="E348">
            <v>3</v>
          </cell>
          <cell r="F348">
            <v>19</v>
          </cell>
          <cell r="G348">
            <v>0</v>
          </cell>
          <cell r="H348">
            <v>0</v>
          </cell>
        </row>
        <row r="349">
          <cell r="A349">
            <v>603021</v>
          </cell>
          <cell r="B349" t="str">
            <v>pôdohospodárske a veterinárske vedy</v>
          </cell>
          <cell r="C349" t="str">
            <v>veterinárske vedy</v>
          </cell>
          <cell r="D349" t="str">
            <v>Hygiena potravín</v>
          </cell>
          <cell r="E349">
            <v>1</v>
          </cell>
          <cell r="F349">
            <v>3</v>
          </cell>
          <cell r="G349">
            <v>0</v>
          </cell>
          <cell r="H349">
            <v>0</v>
          </cell>
        </row>
        <row r="350">
          <cell r="A350">
            <v>603022</v>
          </cell>
          <cell r="B350" t="str">
            <v>pôdohospodárske a veterinárske vedy</v>
          </cell>
          <cell r="C350" t="str">
            <v>veterinárske vedy</v>
          </cell>
          <cell r="D350" t="str">
            <v>Hygiena potravín</v>
          </cell>
          <cell r="E350">
            <v>2</v>
          </cell>
          <cell r="F350">
            <v>3</v>
          </cell>
          <cell r="G350">
            <v>0</v>
          </cell>
          <cell r="H350">
            <v>0</v>
          </cell>
        </row>
        <row r="351">
          <cell r="A351">
            <v>603023</v>
          </cell>
          <cell r="B351" t="str">
            <v>pôdohospodárske a veterinárske vedy</v>
          </cell>
          <cell r="C351" t="str">
            <v>veterinárske vedy</v>
          </cell>
          <cell r="D351" t="str">
            <v>Hygiena potravín</v>
          </cell>
          <cell r="E351">
            <v>3</v>
          </cell>
          <cell r="F351">
            <v>19</v>
          </cell>
          <cell r="G351">
            <v>0</v>
          </cell>
          <cell r="H351">
            <v>0</v>
          </cell>
        </row>
        <row r="352">
          <cell r="A352">
            <v>603073</v>
          </cell>
          <cell r="B352" t="str">
            <v>pôdohospodárske a veterinárske vedy</v>
          </cell>
          <cell r="C352" t="str">
            <v>veterinárske vedy</v>
          </cell>
          <cell r="D352" t="str">
            <v>Infekčné a parazitárne choroby zvierat</v>
          </cell>
          <cell r="E352">
            <v>3</v>
          </cell>
          <cell r="F352">
            <v>19</v>
          </cell>
          <cell r="G352">
            <v>0</v>
          </cell>
          <cell r="H352">
            <v>0</v>
          </cell>
        </row>
        <row r="353">
          <cell r="A353">
            <v>603081</v>
          </cell>
          <cell r="B353" t="str">
            <v>pôdohospodárske a veterinárske vedy</v>
          </cell>
          <cell r="C353" t="str">
            <v>veterinárske vedy</v>
          </cell>
          <cell r="D353" t="str">
            <v>Kynológia</v>
          </cell>
          <cell r="E353">
            <v>1</v>
          </cell>
          <cell r="F353">
            <v>3</v>
          </cell>
          <cell r="G353">
            <v>0</v>
          </cell>
          <cell r="H353">
            <v>0</v>
          </cell>
        </row>
        <row r="354">
          <cell r="A354">
            <v>603093</v>
          </cell>
          <cell r="B354" t="str">
            <v>pôdohospodárske a veterinárske vedy</v>
          </cell>
          <cell r="C354" t="str">
            <v>veterinárske vedy</v>
          </cell>
          <cell r="D354" t="str">
            <v>Súdne a verejné veterinárske lekárstvo</v>
          </cell>
          <cell r="E354">
            <v>3</v>
          </cell>
          <cell r="F354">
            <v>19</v>
          </cell>
          <cell r="G354">
            <v>0</v>
          </cell>
          <cell r="H354">
            <v>0</v>
          </cell>
        </row>
        <row r="355">
          <cell r="A355">
            <v>603053</v>
          </cell>
          <cell r="B355" t="str">
            <v>pôdohospodárske a veterinárske vedy</v>
          </cell>
          <cell r="C355" t="str">
            <v>veterinárske vedy</v>
          </cell>
          <cell r="D355" t="str">
            <v>Veterinárna chirurgia, ortopédia a röntgenológia</v>
          </cell>
          <cell r="E355">
            <v>3</v>
          </cell>
          <cell r="F355">
            <v>19</v>
          </cell>
          <cell r="G355">
            <v>0</v>
          </cell>
          <cell r="H355">
            <v>0</v>
          </cell>
        </row>
        <row r="356">
          <cell r="A356">
            <v>603033</v>
          </cell>
          <cell r="B356" t="str">
            <v>pôdohospodárske a veterinárske vedy</v>
          </cell>
          <cell r="C356" t="str">
            <v>veterinárske vedy</v>
          </cell>
          <cell r="D356" t="str">
            <v>Veterinárna morfológia a fyziológia</v>
          </cell>
          <cell r="E356">
            <v>3</v>
          </cell>
          <cell r="F356">
            <v>19</v>
          </cell>
          <cell r="G356">
            <v>0</v>
          </cell>
          <cell r="H356">
            <v>0</v>
          </cell>
        </row>
        <row r="357">
          <cell r="A357">
            <v>603063</v>
          </cell>
          <cell r="B357" t="str">
            <v>pôdohospodárske a veterinárske vedy</v>
          </cell>
          <cell r="C357" t="str">
            <v>veterinárske vedy</v>
          </cell>
          <cell r="D357" t="str">
            <v>Veterinárne pôrodníctvo a gynekológia</v>
          </cell>
          <cell r="E357">
            <v>3</v>
          </cell>
          <cell r="F357">
            <v>19</v>
          </cell>
          <cell r="G357">
            <v>0</v>
          </cell>
          <cell r="H357">
            <v>0</v>
          </cell>
        </row>
        <row r="358">
          <cell r="A358">
            <v>603043</v>
          </cell>
          <cell r="B358" t="str">
            <v>pôdohospodárske a veterinárske vedy</v>
          </cell>
          <cell r="C358" t="str">
            <v>veterinárske vedy</v>
          </cell>
          <cell r="D358" t="str">
            <v>Vnútorné choroby zvierat</v>
          </cell>
          <cell r="E358">
            <v>3</v>
          </cell>
          <cell r="F358">
            <v>19</v>
          </cell>
          <cell r="G358">
            <v>0</v>
          </cell>
          <cell r="H358">
            <v>0</v>
          </cell>
        </row>
        <row r="359">
          <cell r="A359">
            <v>603011</v>
          </cell>
          <cell r="B359" t="str">
            <v>pôdohospodárske a veterinárske vedy</v>
          </cell>
          <cell r="C359" t="str">
            <v>veterinárske vedy</v>
          </cell>
          <cell r="D359" t="str">
            <v>Všeobecné veterinárske lekárstvo</v>
          </cell>
          <cell r="E359">
            <v>1</v>
          </cell>
          <cell r="F359">
            <v>3</v>
          </cell>
          <cell r="G359">
            <v>0</v>
          </cell>
          <cell r="H359">
            <v>0</v>
          </cell>
        </row>
        <row r="360">
          <cell r="A360">
            <v>603012</v>
          </cell>
          <cell r="B360" t="str">
            <v>pôdohospodárske a veterinárske vedy</v>
          </cell>
          <cell r="C360" t="str">
            <v>veterinárske vedy</v>
          </cell>
          <cell r="D360" t="str">
            <v>Všeobecné veterinárske lekárstvo</v>
          </cell>
          <cell r="E360">
            <v>2</v>
          </cell>
          <cell r="F360">
            <v>3</v>
          </cell>
          <cell r="G360">
            <v>0</v>
          </cell>
          <cell r="H360">
            <v>0</v>
          </cell>
        </row>
        <row r="361">
          <cell r="A361">
            <v>603103</v>
          </cell>
          <cell r="B361" t="str">
            <v>pôdohospodárske a veterinárske vedy</v>
          </cell>
          <cell r="C361" t="str">
            <v>veterinárske vedy</v>
          </cell>
          <cell r="D361" t="str">
            <v>Výživa zvierat a dietetika</v>
          </cell>
          <cell r="E361">
            <v>3</v>
          </cell>
          <cell r="F361">
            <v>19</v>
          </cell>
          <cell r="G361">
            <v>0</v>
          </cell>
          <cell r="H361">
            <v>0</v>
          </cell>
        </row>
        <row r="362">
          <cell r="A362">
            <v>604022</v>
          </cell>
          <cell r="B362" t="str">
            <v>pôdohospodárske a veterinárske vedy</v>
          </cell>
          <cell r="C362" t="str">
            <v>vodné hospodárstvo</v>
          </cell>
          <cell r="D362" t="str">
            <v>Hydromeliorácie</v>
          </cell>
          <cell r="E362">
            <v>2</v>
          </cell>
          <cell r="F362">
            <v>4</v>
          </cell>
          <cell r="G362">
            <v>0</v>
          </cell>
          <cell r="H362">
            <v>0</v>
          </cell>
        </row>
        <row r="363">
          <cell r="A363">
            <v>604023</v>
          </cell>
          <cell r="B363" t="str">
            <v>pôdohospodárske a veterinárske vedy</v>
          </cell>
          <cell r="C363" t="str">
            <v>vodné hospodárstvo</v>
          </cell>
          <cell r="D363" t="str">
            <v>Hydromeliorácie</v>
          </cell>
          <cell r="E363">
            <v>3</v>
          </cell>
          <cell r="F363">
            <v>19</v>
          </cell>
          <cell r="G363">
            <v>0</v>
          </cell>
          <cell r="H363">
            <v>0</v>
          </cell>
        </row>
        <row r="364">
          <cell r="A364">
            <v>604011</v>
          </cell>
          <cell r="B364" t="str">
            <v>pôdohospodárske a veterinárske vedy</v>
          </cell>
          <cell r="C364" t="str">
            <v>vodné hospodárstvo</v>
          </cell>
          <cell r="D364" t="str">
            <v>Vodné hospodárstvo</v>
          </cell>
          <cell r="E364">
            <v>1</v>
          </cell>
          <cell r="F364">
            <v>4</v>
          </cell>
          <cell r="G364">
            <v>1</v>
          </cell>
          <cell r="H364">
            <v>0</v>
          </cell>
        </row>
        <row r="365">
          <cell r="A365">
            <v>604012</v>
          </cell>
          <cell r="B365" t="str">
            <v>pôdohospodárske a veterinárske vedy</v>
          </cell>
          <cell r="C365" t="str">
            <v>vodné hospodárstvo</v>
          </cell>
          <cell r="D365" t="str">
            <v>Vodné hospodárstvo</v>
          </cell>
          <cell r="E365">
            <v>2</v>
          </cell>
          <cell r="F365">
            <v>4</v>
          </cell>
          <cell r="G365">
            <v>1</v>
          </cell>
          <cell r="H365">
            <v>0</v>
          </cell>
        </row>
        <row r="366">
          <cell r="A366">
            <v>403021</v>
          </cell>
          <cell r="B366" t="str">
            <v>prírodné vedy</v>
          </cell>
          <cell r="C366" t="str">
            <v>ekologické a environmentálne vedy</v>
          </cell>
          <cell r="D366" t="str">
            <v>Environmentálne inžinierstvo</v>
          </cell>
          <cell r="E366">
            <v>1</v>
          </cell>
          <cell r="F366">
            <v>4</v>
          </cell>
          <cell r="G366">
            <v>1</v>
          </cell>
          <cell r="H366">
            <v>1</v>
          </cell>
        </row>
        <row r="367">
          <cell r="A367">
            <v>403022</v>
          </cell>
          <cell r="B367" t="str">
            <v>prírodné vedy</v>
          </cell>
          <cell r="C367" t="str">
            <v>ekologické a environmentálne vedy</v>
          </cell>
          <cell r="D367" t="str">
            <v>Environmentálne inžinierstvo</v>
          </cell>
          <cell r="E367">
            <v>2</v>
          </cell>
          <cell r="F367">
            <v>4</v>
          </cell>
          <cell r="G367">
            <v>1</v>
          </cell>
          <cell r="H367">
            <v>1</v>
          </cell>
        </row>
        <row r="368">
          <cell r="A368">
            <v>403023</v>
          </cell>
          <cell r="B368" t="str">
            <v>prírodné vedy</v>
          </cell>
          <cell r="C368" t="str">
            <v>ekologické a environmentálne vedy</v>
          </cell>
          <cell r="D368" t="str">
            <v>Environmentálne inžinierstvo</v>
          </cell>
          <cell r="E368">
            <v>3</v>
          </cell>
          <cell r="F368">
            <v>19</v>
          </cell>
          <cell r="G368">
            <v>0</v>
          </cell>
          <cell r="H368">
            <v>1</v>
          </cell>
        </row>
        <row r="369">
          <cell r="A369">
            <v>403031</v>
          </cell>
          <cell r="B369" t="str">
            <v>prírodné vedy</v>
          </cell>
          <cell r="C369" t="str">
            <v>ekologické a environmentálne vedy</v>
          </cell>
          <cell r="D369" t="str">
            <v>Environmentálny manažment</v>
          </cell>
          <cell r="E369">
            <v>1</v>
          </cell>
          <cell r="F369">
            <v>4</v>
          </cell>
          <cell r="G369">
            <v>1</v>
          </cell>
          <cell r="H369">
            <v>1</v>
          </cell>
        </row>
        <row r="370">
          <cell r="A370">
            <v>403032</v>
          </cell>
          <cell r="B370" t="str">
            <v>prírodné vedy</v>
          </cell>
          <cell r="C370" t="str">
            <v>ekologické a environmentálne vedy</v>
          </cell>
          <cell r="D370" t="str">
            <v>Environmentálny manažment</v>
          </cell>
          <cell r="E370">
            <v>2</v>
          </cell>
          <cell r="F370">
            <v>4</v>
          </cell>
          <cell r="G370">
            <v>1</v>
          </cell>
          <cell r="H370">
            <v>1</v>
          </cell>
        </row>
        <row r="371">
          <cell r="A371">
            <v>403033</v>
          </cell>
          <cell r="B371" t="str">
            <v>prírodné vedy</v>
          </cell>
          <cell r="C371" t="str">
            <v>ekologické a environmentálne vedy</v>
          </cell>
          <cell r="D371" t="str">
            <v>Environmentálny manažment</v>
          </cell>
          <cell r="E371">
            <v>3</v>
          </cell>
          <cell r="F371">
            <v>19</v>
          </cell>
          <cell r="G371">
            <v>0</v>
          </cell>
          <cell r="H371">
            <v>1</v>
          </cell>
        </row>
        <row r="372">
          <cell r="A372">
            <v>403011</v>
          </cell>
          <cell r="B372" t="str">
            <v>prírodné vedy</v>
          </cell>
          <cell r="C372" t="str">
            <v>ekologické a environmentálne vedy</v>
          </cell>
          <cell r="D372" t="str">
            <v>Ochrana a využívanie krajiny</v>
          </cell>
          <cell r="E372">
            <v>1</v>
          </cell>
          <cell r="F372">
            <v>4</v>
          </cell>
          <cell r="G372">
            <v>1</v>
          </cell>
          <cell r="H372">
            <v>1</v>
          </cell>
        </row>
        <row r="373">
          <cell r="A373">
            <v>403012</v>
          </cell>
          <cell r="B373" t="str">
            <v>prírodné vedy</v>
          </cell>
          <cell r="C373" t="str">
            <v>ekologické a environmentálne vedy</v>
          </cell>
          <cell r="D373" t="str">
            <v>Ochrana a využívanie krajiny</v>
          </cell>
          <cell r="E373">
            <v>2</v>
          </cell>
          <cell r="F373">
            <v>4</v>
          </cell>
          <cell r="G373">
            <v>1</v>
          </cell>
          <cell r="H373">
            <v>1</v>
          </cell>
        </row>
        <row r="374">
          <cell r="A374">
            <v>403013</v>
          </cell>
          <cell r="B374" t="str">
            <v>prírodné vedy</v>
          </cell>
          <cell r="C374" t="str">
            <v>ekologické a environmentálne vedy</v>
          </cell>
          <cell r="D374" t="str">
            <v>Ochrana a využívanie krajiny</v>
          </cell>
          <cell r="E374">
            <v>3</v>
          </cell>
          <cell r="F374">
            <v>19</v>
          </cell>
          <cell r="G374">
            <v>0</v>
          </cell>
          <cell r="H374">
            <v>1</v>
          </cell>
        </row>
        <row r="375">
          <cell r="A375">
            <v>403051</v>
          </cell>
          <cell r="B375" t="str">
            <v>prírodné vedy</v>
          </cell>
          <cell r="C375" t="str">
            <v>ekologické a environmentálne vedy</v>
          </cell>
          <cell r="D375" t="str">
            <v>Synekológia</v>
          </cell>
          <cell r="E375">
            <v>1</v>
          </cell>
          <cell r="F375">
            <v>4</v>
          </cell>
          <cell r="G375">
            <v>1</v>
          </cell>
          <cell r="H375">
            <v>1</v>
          </cell>
        </row>
        <row r="376">
          <cell r="A376">
            <v>403052</v>
          </cell>
          <cell r="B376" t="str">
            <v>prírodné vedy</v>
          </cell>
          <cell r="C376" t="str">
            <v>ekologické a environmentálne vedy</v>
          </cell>
          <cell r="D376" t="str">
            <v>Synekológia</v>
          </cell>
          <cell r="E376">
            <v>2</v>
          </cell>
          <cell r="F376">
            <v>4</v>
          </cell>
          <cell r="G376">
            <v>1</v>
          </cell>
          <cell r="H376">
            <v>1</v>
          </cell>
        </row>
        <row r="377">
          <cell r="A377">
            <v>403053</v>
          </cell>
          <cell r="B377" t="str">
            <v>prírodné vedy</v>
          </cell>
          <cell r="C377" t="str">
            <v>ekologické a environmentálne vedy</v>
          </cell>
          <cell r="D377" t="str">
            <v>Synekológia</v>
          </cell>
          <cell r="E377">
            <v>3</v>
          </cell>
          <cell r="F377">
            <v>19</v>
          </cell>
          <cell r="G377">
            <v>0</v>
          </cell>
          <cell r="H377">
            <v>1</v>
          </cell>
        </row>
        <row r="378">
          <cell r="A378">
            <v>403041</v>
          </cell>
          <cell r="B378" t="str">
            <v>prírodné vedy</v>
          </cell>
          <cell r="C378" t="str">
            <v>ekologické a environmentálne vedy</v>
          </cell>
          <cell r="D378" t="str">
            <v>Všeobecná ekológia a ekológia jedinca a populácií</v>
          </cell>
          <cell r="E378">
            <v>1</v>
          </cell>
          <cell r="F378">
            <v>4</v>
          </cell>
          <cell r="G378">
            <v>1</v>
          </cell>
          <cell r="H378">
            <v>1</v>
          </cell>
        </row>
        <row r="379">
          <cell r="A379">
            <v>403042</v>
          </cell>
          <cell r="B379" t="str">
            <v>prírodné vedy</v>
          </cell>
          <cell r="C379" t="str">
            <v>ekologické a environmentálne vedy</v>
          </cell>
          <cell r="D379" t="str">
            <v>Všeobecná ekológia a ekológia jedinca a populácií</v>
          </cell>
          <cell r="E379">
            <v>2</v>
          </cell>
          <cell r="F379">
            <v>4</v>
          </cell>
          <cell r="G379">
            <v>1</v>
          </cell>
          <cell r="H379">
            <v>1</v>
          </cell>
        </row>
        <row r="380">
          <cell r="A380">
            <v>403043</v>
          </cell>
          <cell r="B380" t="str">
            <v>prírodné vedy</v>
          </cell>
          <cell r="C380" t="str">
            <v>ekologické a environmentálne vedy</v>
          </cell>
          <cell r="D380" t="str">
            <v>Všeobecná ekológia a ekológia jedinca a populácií</v>
          </cell>
          <cell r="E380">
            <v>3</v>
          </cell>
          <cell r="F380">
            <v>19</v>
          </cell>
          <cell r="G380">
            <v>0</v>
          </cell>
          <cell r="H380">
            <v>1</v>
          </cell>
        </row>
        <row r="381">
          <cell r="A381">
            <v>401173</v>
          </cell>
          <cell r="B381" t="str">
            <v>prírodné vedy</v>
          </cell>
          <cell r="C381" t="str">
            <v>vedy o neživej prírode</v>
          </cell>
          <cell r="D381" t="str">
            <v>Analytická chémia</v>
          </cell>
          <cell r="E381">
            <v>3</v>
          </cell>
          <cell r="F381">
            <v>19</v>
          </cell>
          <cell r="G381">
            <v>0</v>
          </cell>
          <cell r="H381">
            <v>1</v>
          </cell>
        </row>
        <row r="382">
          <cell r="A382">
            <v>401153</v>
          </cell>
          <cell r="B382" t="str">
            <v>prírodné vedy</v>
          </cell>
          <cell r="C382" t="str">
            <v>vedy o neživej prírode</v>
          </cell>
          <cell r="D382" t="str">
            <v>Anorganická chémia</v>
          </cell>
          <cell r="E382">
            <v>3</v>
          </cell>
          <cell r="F382">
            <v>19</v>
          </cell>
          <cell r="G382">
            <v>0</v>
          </cell>
          <cell r="H382">
            <v>1</v>
          </cell>
        </row>
        <row r="383">
          <cell r="A383">
            <v>401303</v>
          </cell>
          <cell r="B383" t="str">
            <v>prírodné vedy</v>
          </cell>
          <cell r="C383" t="str">
            <v>vedy o neživej prírode</v>
          </cell>
          <cell r="D383" t="str">
            <v>Aplikovaná geofyzika</v>
          </cell>
          <cell r="E383">
            <v>3</v>
          </cell>
          <cell r="F383">
            <v>19</v>
          </cell>
          <cell r="G383">
            <v>0</v>
          </cell>
          <cell r="H383">
            <v>1</v>
          </cell>
        </row>
        <row r="384">
          <cell r="A384">
            <v>401083</v>
          </cell>
          <cell r="B384" t="str">
            <v>prírodné vedy</v>
          </cell>
          <cell r="C384" t="str">
            <v>vedy o neživej prírode</v>
          </cell>
          <cell r="D384" t="str">
            <v>Astrofyzika</v>
          </cell>
          <cell r="E384">
            <v>3</v>
          </cell>
          <cell r="F384">
            <v>19</v>
          </cell>
          <cell r="G384">
            <v>0</v>
          </cell>
          <cell r="H384">
            <v>1</v>
          </cell>
        </row>
        <row r="385">
          <cell r="A385">
            <v>401073</v>
          </cell>
          <cell r="B385" t="str">
            <v>prírodné vedy</v>
          </cell>
          <cell r="C385" t="str">
            <v>vedy o neživej prírode</v>
          </cell>
          <cell r="D385" t="str">
            <v>Astronómia</v>
          </cell>
          <cell r="E385">
            <v>3</v>
          </cell>
          <cell r="F385">
            <v>19</v>
          </cell>
          <cell r="G385">
            <v>0</v>
          </cell>
          <cell r="H385">
            <v>1</v>
          </cell>
        </row>
        <row r="386">
          <cell r="A386">
            <v>401123</v>
          </cell>
          <cell r="B386" t="str">
            <v>prírodné vedy</v>
          </cell>
          <cell r="C386" t="str">
            <v>vedy o neživej prírode</v>
          </cell>
          <cell r="D386" t="str">
            <v>Biofyzika</v>
          </cell>
          <cell r="E386">
            <v>3</v>
          </cell>
          <cell r="F386">
            <v>19</v>
          </cell>
          <cell r="G386">
            <v>0</v>
          </cell>
          <cell r="H386">
            <v>1</v>
          </cell>
        </row>
        <row r="387">
          <cell r="A387">
            <v>401223</v>
          </cell>
          <cell r="B387" t="str">
            <v>prírodné vedy</v>
          </cell>
          <cell r="C387" t="str">
            <v>vedy o neživej prírode</v>
          </cell>
          <cell r="D387" t="str">
            <v>Biochémia</v>
          </cell>
          <cell r="E387">
            <v>3</v>
          </cell>
          <cell r="F387">
            <v>19</v>
          </cell>
          <cell r="G387">
            <v>0</v>
          </cell>
          <cell r="H387">
            <v>1</v>
          </cell>
        </row>
        <row r="388">
          <cell r="A388">
            <v>401363</v>
          </cell>
          <cell r="B388" t="str">
            <v>prírodné vedy</v>
          </cell>
          <cell r="C388" t="str">
            <v>vedy o neživej prírode</v>
          </cell>
          <cell r="D388" t="str">
            <v>Fyzická geografia a geoekológia</v>
          </cell>
          <cell r="E388">
            <v>3</v>
          </cell>
          <cell r="F388">
            <v>19</v>
          </cell>
          <cell r="G388">
            <v>0</v>
          </cell>
          <cell r="H388">
            <v>1</v>
          </cell>
        </row>
        <row r="389">
          <cell r="A389">
            <v>401011</v>
          </cell>
          <cell r="B389" t="str">
            <v>prírodné vedy</v>
          </cell>
          <cell r="C389" t="str">
            <v>vedy o neživej prírode</v>
          </cell>
          <cell r="D389" t="str">
            <v>Fyzika</v>
          </cell>
          <cell r="E389">
            <v>1</v>
          </cell>
          <cell r="F389">
            <v>4</v>
          </cell>
          <cell r="G389">
            <v>1</v>
          </cell>
          <cell r="H389">
            <v>1</v>
          </cell>
        </row>
        <row r="390">
          <cell r="A390">
            <v>401012</v>
          </cell>
          <cell r="B390" t="str">
            <v>prírodné vedy</v>
          </cell>
          <cell r="C390" t="str">
            <v>vedy o neživej prírode</v>
          </cell>
          <cell r="D390" t="str">
            <v>Fyzika</v>
          </cell>
          <cell r="E390">
            <v>2</v>
          </cell>
          <cell r="F390">
            <v>4</v>
          </cell>
          <cell r="G390">
            <v>1</v>
          </cell>
          <cell r="H390">
            <v>1</v>
          </cell>
        </row>
        <row r="391">
          <cell r="A391">
            <v>401033</v>
          </cell>
          <cell r="B391" t="str">
            <v>prírodné vedy</v>
          </cell>
          <cell r="C391" t="str">
            <v>vedy o neživej prírode</v>
          </cell>
          <cell r="D391" t="str">
            <v>Fyzika kondenzovaných látok a akustika</v>
          </cell>
          <cell r="E391">
            <v>3</v>
          </cell>
          <cell r="F391">
            <v>19</v>
          </cell>
          <cell r="G391">
            <v>0</v>
          </cell>
          <cell r="H391">
            <v>1</v>
          </cell>
        </row>
        <row r="392">
          <cell r="A392">
            <v>401063</v>
          </cell>
          <cell r="B392" t="str">
            <v>prírodné vedy</v>
          </cell>
          <cell r="C392" t="str">
            <v>vedy o neživej prírode</v>
          </cell>
          <cell r="D392" t="str">
            <v>Fyzika plazmy</v>
          </cell>
          <cell r="E392">
            <v>3</v>
          </cell>
          <cell r="F392">
            <v>19</v>
          </cell>
          <cell r="G392">
            <v>0</v>
          </cell>
          <cell r="H392">
            <v>1</v>
          </cell>
        </row>
        <row r="393">
          <cell r="A393">
            <v>401183</v>
          </cell>
          <cell r="B393" t="str">
            <v>prírodné vedy</v>
          </cell>
          <cell r="C393" t="str">
            <v>vedy o neživej prírode</v>
          </cell>
          <cell r="D393" t="str">
            <v>Fyzikálna chémia</v>
          </cell>
          <cell r="E393">
            <v>3</v>
          </cell>
          <cell r="F393">
            <v>19</v>
          </cell>
          <cell r="G393">
            <v>0</v>
          </cell>
          <cell r="H393">
            <v>1</v>
          </cell>
        </row>
        <row r="394">
          <cell r="A394">
            <v>401093</v>
          </cell>
          <cell r="B394" t="str">
            <v>prírodné vedy</v>
          </cell>
          <cell r="C394" t="str">
            <v>vedy o neživej prírode</v>
          </cell>
          <cell r="D394" t="str">
            <v>Geofyzika</v>
          </cell>
          <cell r="E394">
            <v>3</v>
          </cell>
          <cell r="F394">
            <v>19</v>
          </cell>
          <cell r="G394">
            <v>0</v>
          </cell>
          <cell r="H394">
            <v>1</v>
          </cell>
        </row>
        <row r="395">
          <cell r="A395">
            <v>401351</v>
          </cell>
          <cell r="B395" t="str">
            <v>prírodné vedy</v>
          </cell>
          <cell r="C395" t="str">
            <v>vedy o neživej prírode</v>
          </cell>
          <cell r="D395" t="str">
            <v>Geografia</v>
          </cell>
          <cell r="E395">
            <v>1</v>
          </cell>
          <cell r="F395">
            <v>9</v>
          </cell>
          <cell r="G395">
            <v>1</v>
          </cell>
          <cell r="H395">
            <v>1</v>
          </cell>
        </row>
        <row r="396">
          <cell r="A396">
            <v>401352</v>
          </cell>
          <cell r="B396" t="str">
            <v>prírodné vedy</v>
          </cell>
          <cell r="C396" t="str">
            <v>vedy o neživej prírode</v>
          </cell>
          <cell r="D396" t="str">
            <v>Geografia</v>
          </cell>
          <cell r="E396">
            <v>2</v>
          </cell>
          <cell r="F396">
            <v>9</v>
          </cell>
          <cell r="G396">
            <v>1</v>
          </cell>
          <cell r="H396">
            <v>1</v>
          </cell>
        </row>
        <row r="397">
          <cell r="A397">
            <v>401283</v>
          </cell>
          <cell r="B397" t="str">
            <v>prírodné vedy</v>
          </cell>
          <cell r="C397" t="str">
            <v>vedy o neživej prírode</v>
          </cell>
          <cell r="D397" t="str">
            <v>Geochémia</v>
          </cell>
          <cell r="E397">
            <v>3</v>
          </cell>
          <cell r="F397">
            <v>19</v>
          </cell>
          <cell r="G397">
            <v>0</v>
          </cell>
          <cell r="H397">
            <v>1</v>
          </cell>
        </row>
        <row r="398">
          <cell r="A398">
            <v>401403</v>
          </cell>
          <cell r="B398" t="str">
            <v>prírodné vedy</v>
          </cell>
          <cell r="C398" t="str">
            <v>vedy o neživej prírode</v>
          </cell>
          <cell r="D398" t="str">
            <v>Geoinformatika</v>
          </cell>
          <cell r="E398">
            <v>3</v>
          </cell>
          <cell r="F398">
            <v>19</v>
          </cell>
          <cell r="G398">
            <v>0</v>
          </cell>
          <cell r="H398">
            <v>1</v>
          </cell>
        </row>
        <row r="399">
          <cell r="A399">
            <v>401231</v>
          </cell>
          <cell r="B399" t="str">
            <v>prírodné vedy</v>
          </cell>
          <cell r="C399" t="str">
            <v>vedy o neživej prírode</v>
          </cell>
          <cell r="D399" t="str">
            <v>Geológia</v>
          </cell>
          <cell r="E399">
            <v>1</v>
          </cell>
          <cell r="F399">
            <v>4</v>
          </cell>
          <cell r="G399">
            <v>1</v>
          </cell>
          <cell r="H399">
            <v>1</v>
          </cell>
        </row>
        <row r="400">
          <cell r="A400">
            <v>401232</v>
          </cell>
          <cell r="B400" t="str">
            <v>prírodné vedy</v>
          </cell>
          <cell r="C400" t="str">
            <v>vedy o neživej prírode</v>
          </cell>
          <cell r="D400" t="str">
            <v>Geológia</v>
          </cell>
          <cell r="E400">
            <v>2</v>
          </cell>
          <cell r="F400">
            <v>4</v>
          </cell>
          <cell r="G400">
            <v>1</v>
          </cell>
          <cell r="H400">
            <v>1</v>
          </cell>
        </row>
        <row r="401">
          <cell r="A401">
            <v>401373</v>
          </cell>
          <cell r="B401" t="str">
            <v>prírodné vedy</v>
          </cell>
          <cell r="C401" t="str">
            <v>vedy o neživej prírode</v>
          </cell>
          <cell r="D401" t="str">
            <v>Humánna geografia</v>
          </cell>
          <cell r="E401">
            <v>3</v>
          </cell>
          <cell r="F401">
            <v>19</v>
          </cell>
          <cell r="G401">
            <v>0</v>
          </cell>
          <cell r="H401">
            <v>1</v>
          </cell>
        </row>
        <row r="402">
          <cell r="A402">
            <v>401253</v>
          </cell>
          <cell r="B402" t="str">
            <v>prírodné vedy</v>
          </cell>
          <cell r="C402" t="str">
            <v>vedy o neživej prírode</v>
          </cell>
          <cell r="D402" t="str">
            <v>Hydrogeológia</v>
          </cell>
          <cell r="E402">
            <v>3</v>
          </cell>
          <cell r="F402">
            <v>19</v>
          </cell>
          <cell r="G402">
            <v>0</v>
          </cell>
          <cell r="H402">
            <v>1</v>
          </cell>
        </row>
        <row r="403">
          <cell r="A403">
            <v>401243</v>
          </cell>
          <cell r="B403" t="str">
            <v>prírodné vedy</v>
          </cell>
          <cell r="C403" t="str">
            <v>vedy o neživej prírode</v>
          </cell>
          <cell r="D403" t="str">
            <v>Hydrológia</v>
          </cell>
          <cell r="E403">
            <v>3</v>
          </cell>
          <cell r="F403">
            <v>19</v>
          </cell>
          <cell r="G403">
            <v>0</v>
          </cell>
          <cell r="H403">
            <v>1</v>
          </cell>
        </row>
        <row r="404">
          <cell r="A404">
            <v>401141</v>
          </cell>
          <cell r="B404" t="str">
            <v>prírodné vedy</v>
          </cell>
          <cell r="C404" t="str">
            <v>vedy o neživej prírode</v>
          </cell>
          <cell r="D404" t="str">
            <v>Chémia</v>
          </cell>
          <cell r="E404">
            <v>1</v>
          </cell>
          <cell r="F404">
            <v>4</v>
          </cell>
          <cell r="G404">
            <v>1</v>
          </cell>
          <cell r="H404">
            <v>1</v>
          </cell>
        </row>
        <row r="405">
          <cell r="A405">
            <v>401142</v>
          </cell>
          <cell r="B405" t="str">
            <v>prírodné vedy</v>
          </cell>
          <cell r="C405" t="str">
            <v>vedy o neživej prírode</v>
          </cell>
          <cell r="D405" t="str">
            <v>Chémia</v>
          </cell>
          <cell r="E405">
            <v>2</v>
          </cell>
          <cell r="F405">
            <v>4</v>
          </cell>
          <cell r="G405">
            <v>1</v>
          </cell>
          <cell r="H405">
            <v>1</v>
          </cell>
        </row>
        <row r="406">
          <cell r="A406">
            <v>401113</v>
          </cell>
          <cell r="B406" t="str">
            <v>prírodné vedy</v>
          </cell>
          <cell r="C406" t="str">
            <v>vedy o neživej prírode</v>
          </cell>
          <cell r="D406" t="str">
            <v>Chemická fyzika</v>
          </cell>
          <cell r="E406">
            <v>3</v>
          </cell>
          <cell r="F406">
            <v>19</v>
          </cell>
          <cell r="G406">
            <v>0</v>
          </cell>
          <cell r="H406">
            <v>1</v>
          </cell>
        </row>
        <row r="407">
          <cell r="A407">
            <v>401263</v>
          </cell>
          <cell r="B407" t="str">
            <v>prírodné vedy</v>
          </cell>
          <cell r="C407" t="str">
            <v>vedy o neživej prírode</v>
          </cell>
          <cell r="D407" t="str">
            <v>Inžinierska geológia</v>
          </cell>
          <cell r="E407">
            <v>3</v>
          </cell>
          <cell r="F407">
            <v>19</v>
          </cell>
          <cell r="G407">
            <v>0</v>
          </cell>
          <cell r="H407">
            <v>1</v>
          </cell>
        </row>
        <row r="408">
          <cell r="A408">
            <v>401053</v>
          </cell>
          <cell r="B408" t="str">
            <v>prírodné vedy</v>
          </cell>
          <cell r="C408" t="str">
            <v>vedy o neživej prírode</v>
          </cell>
          <cell r="D408" t="str">
            <v>Jadrová a subjadrová fyzika</v>
          </cell>
          <cell r="E408">
            <v>3</v>
          </cell>
          <cell r="F408">
            <v>19</v>
          </cell>
          <cell r="G408">
            <v>0</v>
          </cell>
          <cell r="H408">
            <v>1</v>
          </cell>
        </row>
        <row r="409">
          <cell r="A409">
            <v>401203</v>
          </cell>
          <cell r="B409" t="str">
            <v>prírodné vedy</v>
          </cell>
          <cell r="C409" t="str">
            <v>vedy o neživej prírode</v>
          </cell>
          <cell r="D409" t="str">
            <v>Jadrová chémia</v>
          </cell>
          <cell r="E409">
            <v>3</v>
          </cell>
          <cell r="F409">
            <v>19</v>
          </cell>
          <cell r="G409">
            <v>0</v>
          </cell>
          <cell r="H409">
            <v>1</v>
          </cell>
        </row>
        <row r="410">
          <cell r="A410">
            <v>401043</v>
          </cell>
          <cell r="B410" t="str">
            <v>prírodné vedy</v>
          </cell>
          <cell r="C410" t="str">
            <v>vedy o neživej prírode</v>
          </cell>
          <cell r="D410" t="str">
            <v>Kvantová elektronika a optika</v>
          </cell>
          <cell r="E410">
            <v>3</v>
          </cell>
          <cell r="F410">
            <v>19</v>
          </cell>
          <cell r="G410">
            <v>0</v>
          </cell>
          <cell r="H410">
            <v>1</v>
          </cell>
        </row>
        <row r="411">
          <cell r="A411">
            <v>401273</v>
          </cell>
          <cell r="B411" t="str">
            <v>prírodné vedy</v>
          </cell>
          <cell r="C411" t="str">
            <v>vedy o neživej prírode</v>
          </cell>
          <cell r="D411" t="str">
            <v>Ložisková geológia</v>
          </cell>
          <cell r="E411">
            <v>3</v>
          </cell>
          <cell r="F411">
            <v>19</v>
          </cell>
          <cell r="G411">
            <v>0</v>
          </cell>
          <cell r="H411">
            <v>1</v>
          </cell>
        </row>
        <row r="412">
          <cell r="A412">
            <v>401193</v>
          </cell>
          <cell r="B412" t="str">
            <v>prírodné vedy</v>
          </cell>
          <cell r="C412" t="str">
            <v>vedy o neživej prírode</v>
          </cell>
          <cell r="D412" t="str">
            <v>Makromolekulová chémia</v>
          </cell>
          <cell r="E412">
            <v>3</v>
          </cell>
          <cell r="F412">
            <v>19</v>
          </cell>
          <cell r="G412">
            <v>0</v>
          </cell>
          <cell r="H412">
            <v>1</v>
          </cell>
        </row>
        <row r="413">
          <cell r="A413">
            <v>401103</v>
          </cell>
          <cell r="B413" t="str">
            <v>prírodné vedy</v>
          </cell>
          <cell r="C413" t="str">
            <v>vedy o neživej prírode</v>
          </cell>
          <cell r="D413" t="str">
            <v>Meteorológia a klimatológia</v>
          </cell>
          <cell r="E413">
            <v>3</v>
          </cell>
          <cell r="F413">
            <v>19</v>
          </cell>
          <cell r="G413">
            <v>0</v>
          </cell>
          <cell r="H413">
            <v>1</v>
          </cell>
        </row>
        <row r="414">
          <cell r="A414">
            <v>401293</v>
          </cell>
          <cell r="B414" t="str">
            <v>prírodné vedy</v>
          </cell>
          <cell r="C414" t="str">
            <v>vedy o neživej prírode</v>
          </cell>
          <cell r="D414" t="str">
            <v>Mineralógia</v>
          </cell>
          <cell r="E414">
            <v>3</v>
          </cell>
          <cell r="F414">
            <v>19</v>
          </cell>
          <cell r="G414">
            <v>0</v>
          </cell>
          <cell r="H414">
            <v>1</v>
          </cell>
        </row>
        <row r="415">
          <cell r="A415">
            <v>401163</v>
          </cell>
          <cell r="B415" t="str">
            <v>prírodné vedy</v>
          </cell>
          <cell r="C415" t="str">
            <v>vedy o neživej prírode</v>
          </cell>
          <cell r="D415" t="str">
            <v>Organická chémia</v>
          </cell>
          <cell r="E415">
            <v>3</v>
          </cell>
          <cell r="F415">
            <v>19</v>
          </cell>
          <cell r="G415">
            <v>0</v>
          </cell>
          <cell r="H415">
            <v>1</v>
          </cell>
        </row>
        <row r="416">
          <cell r="A416">
            <v>401313</v>
          </cell>
          <cell r="B416" t="str">
            <v>prírodné vedy</v>
          </cell>
          <cell r="C416" t="str">
            <v>vedy o neživej prírode</v>
          </cell>
          <cell r="D416" t="str">
            <v>Paleontológia</v>
          </cell>
          <cell r="E416">
            <v>3</v>
          </cell>
          <cell r="F416">
            <v>19</v>
          </cell>
          <cell r="G416">
            <v>0</v>
          </cell>
          <cell r="H416">
            <v>1</v>
          </cell>
        </row>
        <row r="417">
          <cell r="A417">
            <v>401343</v>
          </cell>
          <cell r="B417" t="str">
            <v>prírodné vedy</v>
          </cell>
          <cell r="C417" t="str">
            <v>vedy o neživej prírode</v>
          </cell>
          <cell r="D417" t="str">
            <v>Pedológia</v>
          </cell>
          <cell r="E417">
            <v>3</v>
          </cell>
          <cell r="F417">
            <v>19</v>
          </cell>
          <cell r="G417">
            <v>0</v>
          </cell>
          <cell r="H417">
            <v>1</v>
          </cell>
        </row>
        <row r="418">
          <cell r="A418">
            <v>401323</v>
          </cell>
          <cell r="B418" t="str">
            <v>prírodné vedy</v>
          </cell>
          <cell r="C418" t="str">
            <v>vedy o neživej prírode</v>
          </cell>
          <cell r="D418" t="str">
            <v>Petrológia</v>
          </cell>
          <cell r="E418">
            <v>3</v>
          </cell>
          <cell r="F418">
            <v>19</v>
          </cell>
          <cell r="G418">
            <v>0</v>
          </cell>
          <cell r="H418">
            <v>1</v>
          </cell>
        </row>
        <row r="419">
          <cell r="A419">
            <v>401393</v>
          </cell>
          <cell r="B419" t="str">
            <v>prírodné vedy</v>
          </cell>
          <cell r="C419" t="str">
            <v>vedy o neživej prírode</v>
          </cell>
          <cell r="D419" t="str">
            <v>Politická geografia</v>
          </cell>
          <cell r="E419">
            <v>3</v>
          </cell>
          <cell r="F419">
            <v>19</v>
          </cell>
          <cell r="G419">
            <v>0</v>
          </cell>
          <cell r="H419">
            <v>1</v>
          </cell>
        </row>
        <row r="420">
          <cell r="A420">
            <v>401383</v>
          </cell>
          <cell r="B420" t="str">
            <v>prírodné vedy</v>
          </cell>
          <cell r="C420" t="str">
            <v>vedy o neživej prírode</v>
          </cell>
          <cell r="D420" t="str">
            <v>Regionálna geografia</v>
          </cell>
          <cell r="E420">
            <v>3</v>
          </cell>
          <cell r="F420">
            <v>19</v>
          </cell>
          <cell r="G420">
            <v>0</v>
          </cell>
          <cell r="H420">
            <v>1</v>
          </cell>
        </row>
        <row r="421">
          <cell r="A421">
            <v>401333</v>
          </cell>
          <cell r="B421" t="str">
            <v>prírodné vedy</v>
          </cell>
          <cell r="C421" t="str">
            <v>vedy o neživej prírode</v>
          </cell>
          <cell r="D421" t="str">
            <v>Tektonika</v>
          </cell>
          <cell r="E421">
            <v>3</v>
          </cell>
          <cell r="F421">
            <v>19</v>
          </cell>
          <cell r="G421">
            <v>0</v>
          </cell>
          <cell r="H421">
            <v>1</v>
          </cell>
        </row>
        <row r="422">
          <cell r="A422">
            <v>401213</v>
          </cell>
          <cell r="B422" t="str">
            <v>prírodné vedy</v>
          </cell>
          <cell r="C422" t="str">
            <v>vedy o neživej prírode</v>
          </cell>
          <cell r="D422" t="str">
            <v>Teoretická a počítačová chémia</v>
          </cell>
          <cell r="E422">
            <v>3</v>
          </cell>
          <cell r="F422">
            <v>19</v>
          </cell>
          <cell r="G422">
            <v>0</v>
          </cell>
          <cell r="H422">
            <v>1</v>
          </cell>
        </row>
        <row r="423">
          <cell r="A423">
            <v>401133</v>
          </cell>
          <cell r="B423" t="str">
            <v>prírodné vedy</v>
          </cell>
          <cell r="C423" t="str">
            <v>vedy o neživej prírode</v>
          </cell>
          <cell r="D423" t="str">
            <v>Teória vyučovania fyziky</v>
          </cell>
          <cell r="E423">
            <v>3</v>
          </cell>
          <cell r="F423">
            <v>19</v>
          </cell>
          <cell r="G423">
            <v>0</v>
          </cell>
          <cell r="H423">
            <v>1</v>
          </cell>
        </row>
        <row r="424">
          <cell r="A424">
            <v>401023</v>
          </cell>
          <cell r="B424" t="str">
            <v>prírodné vedy</v>
          </cell>
          <cell r="C424" t="str">
            <v>vedy o neživej prírode</v>
          </cell>
          <cell r="D424" t="str">
            <v>Všeobecná fyzika a matematická fyzika</v>
          </cell>
          <cell r="E424">
            <v>3</v>
          </cell>
          <cell r="F424">
            <v>19</v>
          </cell>
          <cell r="G424">
            <v>0</v>
          </cell>
          <cell r="H424">
            <v>1</v>
          </cell>
        </row>
        <row r="425">
          <cell r="A425">
            <v>402083</v>
          </cell>
          <cell r="B425" t="str">
            <v>prírodné vedy</v>
          </cell>
          <cell r="C425" t="str">
            <v>vedy o živej prírode</v>
          </cell>
          <cell r="D425" t="str">
            <v>Antropológia</v>
          </cell>
          <cell r="E425">
            <v>3</v>
          </cell>
          <cell r="F425">
            <v>19</v>
          </cell>
          <cell r="G425">
            <v>0</v>
          </cell>
          <cell r="H425">
            <v>1</v>
          </cell>
        </row>
        <row r="426">
          <cell r="A426">
            <v>402011</v>
          </cell>
          <cell r="B426" t="str">
            <v>prírodné vedy</v>
          </cell>
          <cell r="C426" t="str">
            <v>vedy o živej prírode</v>
          </cell>
          <cell r="D426" t="str">
            <v>Biológia</v>
          </cell>
          <cell r="E426">
            <v>1</v>
          </cell>
          <cell r="F426">
            <v>4</v>
          </cell>
          <cell r="G426">
            <v>1</v>
          </cell>
          <cell r="H426">
            <v>1</v>
          </cell>
        </row>
        <row r="427">
          <cell r="A427">
            <v>402012</v>
          </cell>
          <cell r="B427" t="str">
            <v>prírodné vedy</v>
          </cell>
          <cell r="C427" t="str">
            <v>vedy o živej prírode</v>
          </cell>
          <cell r="D427" t="str">
            <v>Biológia</v>
          </cell>
          <cell r="E427">
            <v>2</v>
          </cell>
          <cell r="F427">
            <v>4</v>
          </cell>
          <cell r="G427">
            <v>1</v>
          </cell>
          <cell r="H427">
            <v>1</v>
          </cell>
        </row>
        <row r="428">
          <cell r="A428">
            <v>402113</v>
          </cell>
          <cell r="B428" t="str">
            <v>prírodné vedy</v>
          </cell>
          <cell r="C428" t="str">
            <v>vedy o živej prírode</v>
          </cell>
          <cell r="D428" t="str">
            <v>Bionika a biomechanika</v>
          </cell>
          <cell r="E428">
            <v>3</v>
          </cell>
          <cell r="F428">
            <v>19</v>
          </cell>
          <cell r="G428">
            <v>0</v>
          </cell>
          <cell r="H428">
            <v>1</v>
          </cell>
        </row>
        <row r="429">
          <cell r="A429">
            <v>402063</v>
          </cell>
          <cell r="B429" t="str">
            <v>prírodné vedy</v>
          </cell>
          <cell r="C429" t="str">
            <v>vedy o živej prírode</v>
          </cell>
          <cell r="D429" t="str">
            <v>Botanika</v>
          </cell>
          <cell r="E429">
            <v>3</v>
          </cell>
          <cell r="F429">
            <v>19</v>
          </cell>
          <cell r="G429">
            <v>0</v>
          </cell>
          <cell r="H429">
            <v>1</v>
          </cell>
        </row>
        <row r="430">
          <cell r="A430">
            <v>402123</v>
          </cell>
          <cell r="B430" t="str">
            <v>prírodné vedy</v>
          </cell>
          <cell r="C430" t="str">
            <v>vedy o živej prírode</v>
          </cell>
          <cell r="D430" t="str">
            <v>Etológia</v>
          </cell>
          <cell r="E430">
            <v>3</v>
          </cell>
          <cell r="F430">
            <v>19</v>
          </cell>
          <cell r="G430">
            <v>0</v>
          </cell>
          <cell r="H430">
            <v>1</v>
          </cell>
        </row>
        <row r="431">
          <cell r="A431">
            <v>402093</v>
          </cell>
          <cell r="B431" t="str">
            <v>prírodné vedy</v>
          </cell>
          <cell r="C431" t="str">
            <v>vedy o živej prírode</v>
          </cell>
          <cell r="D431" t="str">
            <v>Fyziológia rastlín</v>
          </cell>
          <cell r="E431">
            <v>3</v>
          </cell>
          <cell r="F431">
            <v>19</v>
          </cell>
          <cell r="G431">
            <v>0</v>
          </cell>
          <cell r="H431">
            <v>1</v>
          </cell>
        </row>
        <row r="432">
          <cell r="A432">
            <v>402103</v>
          </cell>
          <cell r="B432" t="str">
            <v>prírodné vedy</v>
          </cell>
          <cell r="C432" t="str">
            <v>vedy o živej prírode</v>
          </cell>
          <cell r="D432" t="str">
            <v>Fyziológia živočíchov</v>
          </cell>
          <cell r="E432">
            <v>3</v>
          </cell>
          <cell r="F432">
            <v>19</v>
          </cell>
          <cell r="G432">
            <v>0</v>
          </cell>
          <cell r="H432">
            <v>1</v>
          </cell>
        </row>
        <row r="433">
          <cell r="A433">
            <v>402043</v>
          </cell>
          <cell r="B433" t="str">
            <v>prírodné vedy</v>
          </cell>
          <cell r="C433" t="str">
            <v>vedy o živej prírode</v>
          </cell>
          <cell r="D433" t="str">
            <v>Genetika</v>
          </cell>
          <cell r="E433">
            <v>3</v>
          </cell>
          <cell r="F433">
            <v>19</v>
          </cell>
          <cell r="G433">
            <v>0</v>
          </cell>
          <cell r="H433">
            <v>1</v>
          </cell>
        </row>
        <row r="434">
          <cell r="A434">
            <v>402153</v>
          </cell>
          <cell r="B434" t="str">
            <v>prírodné vedy</v>
          </cell>
          <cell r="C434" t="str">
            <v>vedy o živej prírode</v>
          </cell>
          <cell r="D434" t="str">
            <v>Imunológia</v>
          </cell>
          <cell r="E434">
            <v>3</v>
          </cell>
          <cell r="F434">
            <v>19</v>
          </cell>
          <cell r="G434">
            <v>0</v>
          </cell>
          <cell r="H434">
            <v>1</v>
          </cell>
        </row>
        <row r="435">
          <cell r="A435">
            <v>402073</v>
          </cell>
          <cell r="B435" t="str">
            <v>prírodné vedy</v>
          </cell>
          <cell r="C435" t="str">
            <v>vedy o živej prírode</v>
          </cell>
          <cell r="D435" t="str">
            <v>Mikrobiológia</v>
          </cell>
          <cell r="E435">
            <v>3</v>
          </cell>
          <cell r="F435">
            <v>19</v>
          </cell>
          <cell r="G435">
            <v>0</v>
          </cell>
          <cell r="H435">
            <v>1</v>
          </cell>
        </row>
        <row r="436">
          <cell r="A436">
            <v>402033</v>
          </cell>
          <cell r="B436" t="str">
            <v>prírodné vedy</v>
          </cell>
          <cell r="C436" t="str">
            <v>vedy o živej prírode</v>
          </cell>
          <cell r="D436" t="str">
            <v>Molekulárna biológia</v>
          </cell>
          <cell r="E436">
            <v>3</v>
          </cell>
          <cell r="F436">
            <v>19</v>
          </cell>
          <cell r="G436">
            <v>0</v>
          </cell>
          <cell r="H436">
            <v>1</v>
          </cell>
        </row>
        <row r="437">
          <cell r="A437">
            <v>402023</v>
          </cell>
          <cell r="B437" t="str">
            <v>prírodné vedy</v>
          </cell>
          <cell r="C437" t="str">
            <v>vedy o živej prírode</v>
          </cell>
          <cell r="D437" t="str">
            <v>Molekulárna cytológia</v>
          </cell>
          <cell r="E437">
            <v>3</v>
          </cell>
          <cell r="F437">
            <v>19</v>
          </cell>
          <cell r="G437">
            <v>0</v>
          </cell>
          <cell r="H437">
            <v>1</v>
          </cell>
        </row>
        <row r="438">
          <cell r="A438">
            <v>402163</v>
          </cell>
          <cell r="B438" t="str">
            <v>prírodné vedy</v>
          </cell>
          <cell r="C438" t="str">
            <v>vedy o živej prírode</v>
          </cell>
          <cell r="D438" t="str">
            <v>Neurovedy</v>
          </cell>
          <cell r="E438">
            <v>3</v>
          </cell>
          <cell r="F438">
            <v>19</v>
          </cell>
          <cell r="G438">
            <v>0</v>
          </cell>
          <cell r="H438">
            <v>1</v>
          </cell>
        </row>
        <row r="439">
          <cell r="A439">
            <v>402143</v>
          </cell>
          <cell r="B439" t="str">
            <v>prírodné vedy</v>
          </cell>
          <cell r="C439" t="str">
            <v>vedy o živej prírode</v>
          </cell>
          <cell r="D439" t="str">
            <v>Parazitológia</v>
          </cell>
          <cell r="E439">
            <v>3</v>
          </cell>
          <cell r="F439">
            <v>19</v>
          </cell>
          <cell r="G439">
            <v>0</v>
          </cell>
          <cell r="H439">
            <v>1</v>
          </cell>
        </row>
        <row r="440">
          <cell r="A440">
            <v>402133</v>
          </cell>
          <cell r="B440" t="str">
            <v>prírodné vedy</v>
          </cell>
          <cell r="C440" t="str">
            <v>vedy o živej prírode</v>
          </cell>
          <cell r="D440" t="str">
            <v>Virológia</v>
          </cell>
          <cell r="E440">
            <v>3</v>
          </cell>
          <cell r="F440">
            <v>19</v>
          </cell>
          <cell r="G440">
            <v>0</v>
          </cell>
          <cell r="H440">
            <v>1</v>
          </cell>
        </row>
        <row r="441">
          <cell r="A441">
            <v>402053</v>
          </cell>
          <cell r="B441" t="str">
            <v>prírodné vedy</v>
          </cell>
          <cell r="C441" t="str">
            <v>vedy o živej prírode</v>
          </cell>
          <cell r="D441" t="str">
            <v>Zoológia</v>
          </cell>
          <cell r="E441">
            <v>3</v>
          </cell>
          <cell r="F441">
            <v>19</v>
          </cell>
          <cell r="G441">
            <v>0</v>
          </cell>
          <cell r="H441">
            <v>1</v>
          </cell>
        </row>
        <row r="442">
          <cell r="A442">
            <v>803051</v>
          </cell>
          <cell r="B442" t="str">
            <v>služby</v>
          </cell>
          <cell r="C442" t="str">
            <v>bezpečnostné služby</v>
          </cell>
          <cell r="D442" t="str">
            <v>Bezpečnosť a ochrana zdravia pri práci</v>
          </cell>
          <cell r="E442">
            <v>1</v>
          </cell>
          <cell r="F442">
            <v>4</v>
          </cell>
          <cell r="G442">
            <v>0</v>
          </cell>
          <cell r="H442">
            <v>0</v>
          </cell>
        </row>
        <row r="443">
          <cell r="A443">
            <v>803052</v>
          </cell>
          <cell r="B443" t="str">
            <v>služby</v>
          </cell>
          <cell r="C443" t="str">
            <v>bezpečnostné služby</v>
          </cell>
          <cell r="D443" t="str">
            <v>Bezpečnosť a ochrana zdravia pri práci</v>
          </cell>
          <cell r="E443">
            <v>2</v>
          </cell>
          <cell r="F443">
            <v>4</v>
          </cell>
          <cell r="G443">
            <v>0</v>
          </cell>
          <cell r="H443">
            <v>0</v>
          </cell>
        </row>
        <row r="444">
          <cell r="A444">
            <v>803053</v>
          </cell>
          <cell r="B444" t="str">
            <v>služby</v>
          </cell>
          <cell r="C444" t="str">
            <v>bezpečnostné služby</v>
          </cell>
          <cell r="D444" t="str">
            <v>Bezpečnosť a ochrana zdravia pri práci</v>
          </cell>
          <cell r="E444">
            <v>3</v>
          </cell>
          <cell r="F444">
            <v>19</v>
          </cell>
          <cell r="G444">
            <v>0</v>
          </cell>
          <cell r="H444">
            <v>0</v>
          </cell>
        </row>
        <row r="445">
          <cell r="A445">
            <v>803021</v>
          </cell>
          <cell r="B445" t="str">
            <v>služby</v>
          </cell>
          <cell r="C445" t="str">
            <v>bezpečnostné služby</v>
          </cell>
          <cell r="D445" t="str">
            <v>Bezpečnostné verejno-správne služby</v>
          </cell>
          <cell r="E445">
            <v>1</v>
          </cell>
          <cell r="F445">
            <v>4</v>
          </cell>
          <cell r="G445">
            <v>0</v>
          </cell>
          <cell r="H445">
            <v>0</v>
          </cell>
        </row>
        <row r="446">
          <cell r="A446">
            <v>803022</v>
          </cell>
          <cell r="B446" t="str">
            <v>služby</v>
          </cell>
          <cell r="C446" t="str">
            <v>bezpečnostné služby</v>
          </cell>
          <cell r="D446" t="str">
            <v>Bezpečnostné verejno-správne služby</v>
          </cell>
          <cell r="E446">
            <v>2</v>
          </cell>
          <cell r="F446">
            <v>4</v>
          </cell>
          <cell r="G446">
            <v>0</v>
          </cell>
          <cell r="H446">
            <v>0</v>
          </cell>
        </row>
        <row r="447">
          <cell r="A447">
            <v>803023</v>
          </cell>
          <cell r="B447" t="str">
            <v>služby</v>
          </cell>
          <cell r="C447" t="str">
            <v>bezpečnostné služby</v>
          </cell>
          <cell r="D447" t="str">
            <v>Bezpečnostné verejno-správne služby</v>
          </cell>
          <cell r="E447">
            <v>3</v>
          </cell>
          <cell r="F447">
            <v>19</v>
          </cell>
          <cell r="G447">
            <v>0</v>
          </cell>
          <cell r="H447">
            <v>0</v>
          </cell>
        </row>
        <row r="448">
          <cell r="A448">
            <v>803071</v>
          </cell>
          <cell r="B448" t="str">
            <v>služby</v>
          </cell>
          <cell r="C448" t="str">
            <v>bezpečnostné služby</v>
          </cell>
          <cell r="D448" t="str">
            <v>Občianska bezpečnosť</v>
          </cell>
          <cell r="E448">
            <v>1</v>
          </cell>
          <cell r="F448">
            <v>4</v>
          </cell>
          <cell r="G448">
            <v>0</v>
          </cell>
          <cell r="H448">
            <v>0</v>
          </cell>
        </row>
        <row r="449">
          <cell r="A449">
            <v>803072</v>
          </cell>
          <cell r="B449" t="str">
            <v>služby</v>
          </cell>
          <cell r="C449" t="str">
            <v>bezpečnostné služby</v>
          </cell>
          <cell r="D449" t="str">
            <v>Občianska bezpečnosť</v>
          </cell>
          <cell r="E449">
            <v>2</v>
          </cell>
          <cell r="F449">
            <v>4</v>
          </cell>
          <cell r="G449">
            <v>0</v>
          </cell>
          <cell r="H449">
            <v>0</v>
          </cell>
        </row>
        <row r="450">
          <cell r="A450">
            <v>803073</v>
          </cell>
          <cell r="B450" t="str">
            <v>služby</v>
          </cell>
          <cell r="C450" t="str">
            <v>bezpečnostné služby</v>
          </cell>
          <cell r="D450" t="str">
            <v>Občianska bezpečnosť</v>
          </cell>
          <cell r="E450">
            <v>3</v>
          </cell>
          <cell r="F450">
            <v>19</v>
          </cell>
          <cell r="G450">
            <v>0</v>
          </cell>
          <cell r="H450">
            <v>0</v>
          </cell>
        </row>
        <row r="451">
          <cell r="A451">
            <v>803011</v>
          </cell>
          <cell r="B451" t="str">
            <v>služby</v>
          </cell>
          <cell r="C451" t="str">
            <v>bezpečnostné služby</v>
          </cell>
          <cell r="D451" t="str">
            <v>Ochrana osôb a majetku</v>
          </cell>
          <cell r="E451">
            <v>1</v>
          </cell>
          <cell r="F451">
            <v>4</v>
          </cell>
          <cell r="G451">
            <v>0</v>
          </cell>
          <cell r="H451">
            <v>0</v>
          </cell>
        </row>
        <row r="452">
          <cell r="A452">
            <v>803012</v>
          </cell>
          <cell r="B452" t="str">
            <v>služby</v>
          </cell>
          <cell r="C452" t="str">
            <v>bezpečnostné služby</v>
          </cell>
          <cell r="D452" t="str">
            <v>Ochrana osôb a majetku</v>
          </cell>
          <cell r="E452">
            <v>2</v>
          </cell>
          <cell r="F452">
            <v>4</v>
          </cell>
          <cell r="G452">
            <v>0</v>
          </cell>
          <cell r="H452">
            <v>0</v>
          </cell>
        </row>
        <row r="453">
          <cell r="A453">
            <v>803013</v>
          </cell>
          <cell r="B453" t="str">
            <v>služby</v>
          </cell>
          <cell r="C453" t="str">
            <v>bezpečnostné služby</v>
          </cell>
          <cell r="D453" t="str">
            <v>Ochrana osôb a majetku</v>
          </cell>
          <cell r="E453">
            <v>3</v>
          </cell>
          <cell r="F453">
            <v>19</v>
          </cell>
          <cell r="G453">
            <v>0</v>
          </cell>
          <cell r="H453">
            <v>0</v>
          </cell>
        </row>
        <row r="454">
          <cell r="A454">
            <v>803033</v>
          </cell>
          <cell r="B454" t="str">
            <v>služby</v>
          </cell>
          <cell r="C454" t="str">
            <v>bezpečnostné služby</v>
          </cell>
          <cell r="D454" t="str">
            <v>Teória policajných vied</v>
          </cell>
          <cell r="E454">
            <v>3</v>
          </cell>
          <cell r="F454">
            <v>20</v>
          </cell>
          <cell r="G454">
            <v>0</v>
          </cell>
          <cell r="H454">
            <v>0</v>
          </cell>
        </row>
        <row r="455">
          <cell r="A455">
            <v>803041</v>
          </cell>
          <cell r="B455" t="str">
            <v>služby</v>
          </cell>
          <cell r="C455" t="str">
            <v>bezpečnostné služby</v>
          </cell>
          <cell r="D455" t="str">
            <v>Kriminalistika a kriminológia</v>
          </cell>
          <cell r="E455">
            <v>1</v>
          </cell>
          <cell r="F455">
            <v>4</v>
          </cell>
          <cell r="G455">
            <v>0</v>
          </cell>
          <cell r="H455">
            <v>0</v>
          </cell>
        </row>
        <row r="456">
          <cell r="A456">
            <v>803042</v>
          </cell>
          <cell r="B456" t="str">
            <v>služby</v>
          </cell>
          <cell r="C456" t="str">
            <v>bezpečnostné služby</v>
          </cell>
          <cell r="D456" t="str">
            <v>Kriminalistika a kriminológia</v>
          </cell>
          <cell r="E456">
            <v>2</v>
          </cell>
          <cell r="F456">
            <v>4</v>
          </cell>
          <cell r="G456">
            <v>0</v>
          </cell>
          <cell r="H456">
            <v>0</v>
          </cell>
        </row>
        <row r="457">
          <cell r="A457">
            <v>803043</v>
          </cell>
          <cell r="B457" t="str">
            <v>služby</v>
          </cell>
          <cell r="C457" t="str">
            <v>bezpečnostné služby</v>
          </cell>
          <cell r="D457" t="str">
            <v>Kriminalistika a kriminológia</v>
          </cell>
          <cell r="E457">
            <v>3</v>
          </cell>
          <cell r="F457">
            <v>20</v>
          </cell>
          <cell r="G457">
            <v>0</v>
          </cell>
          <cell r="H457">
            <v>0</v>
          </cell>
        </row>
        <row r="458">
          <cell r="A458">
            <v>803061</v>
          </cell>
          <cell r="B458" t="str">
            <v>služby</v>
          </cell>
          <cell r="C458" t="str">
            <v>bezpečnostné služby</v>
          </cell>
          <cell r="D458" t="str">
            <v>Záchranné služby</v>
          </cell>
          <cell r="E458">
            <v>1</v>
          </cell>
          <cell r="F458">
            <v>4</v>
          </cell>
          <cell r="G458">
            <v>0</v>
          </cell>
          <cell r="H458">
            <v>0</v>
          </cell>
        </row>
        <row r="459">
          <cell r="A459">
            <v>803062</v>
          </cell>
          <cell r="B459" t="str">
            <v>služby</v>
          </cell>
          <cell r="C459" t="str">
            <v>bezpečnostné služby</v>
          </cell>
          <cell r="D459" t="str">
            <v>Záchranné služby</v>
          </cell>
          <cell r="E459">
            <v>2</v>
          </cell>
          <cell r="F459">
            <v>4</v>
          </cell>
          <cell r="G459">
            <v>0</v>
          </cell>
          <cell r="H459">
            <v>0</v>
          </cell>
        </row>
        <row r="460">
          <cell r="A460">
            <v>803063</v>
          </cell>
          <cell r="B460" t="str">
            <v>služby</v>
          </cell>
          <cell r="C460" t="str">
            <v>bezpečnostné služby</v>
          </cell>
          <cell r="D460" t="str">
            <v>Záchranné služby</v>
          </cell>
          <cell r="E460">
            <v>3</v>
          </cell>
          <cell r="F460">
            <v>19</v>
          </cell>
          <cell r="G460">
            <v>0</v>
          </cell>
          <cell r="H460">
            <v>0</v>
          </cell>
        </row>
        <row r="461">
          <cell r="A461">
            <v>802011</v>
          </cell>
          <cell r="B461" t="str">
            <v>služby</v>
          </cell>
          <cell r="C461" t="str">
            <v>dopravné a poštové služby</v>
          </cell>
          <cell r="D461" t="str">
            <v>Dopravné služby</v>
          </cell>
          <cell r="E461">
            <v>1</v>
          </cell>
          <cell r="F461">
            <v>4</v>
          </cell>
          <cell r="G461">
            <v>0</v>
          </cell>
          <cell r="H461">
            <v>0</v>
          </cell>
        </row>
        <row r="462">
          <cell r="A462">
            <v>802012</v>
          </cell>
          <cell r="B462" t="str">
            <v>služby</v>
          </cell>
          <cell r="C462" t="str">
            <v>dopravné a poštové služby</v>
          </cell>
          <cell r="D462" t="str">
            <v>Dopravné služby</v>
          </cell>
          <cell r="E462">
            <v>2</v>
          </cell>
          <cell r="F462">
            <v>4</v>
          </cell>
          <cell r="G462">
            <v>0</v>
          </cell>
          <cell r="H462">
            <v>0</v>
          </cell>
        </row>
        <row r="463">
          <cell r="A463">
            <v>802013</v>
          </cell>
          <cell r="B463" t="str">
            <v>služby</v>
          </cell>
          <cell r="C463" t="str">
            <v>dopravné a poštové služby</v>
          </cell>
          <cell r="D463" t="str">
            <v>Dopravné služby</v>
          </cell>
          <cell r="E463">
            <v>3</v>
          </cell>
          <cell r="F463">
            <v>19</v>
          </cell>
          <cell r="G463">
            <v>0</v>
          </cell>
          <cell r="H463">
            <v>0</v>
          </cell>
        </row>
        <row r="464">
          <cell r="A464">
            <v>802021</v>
          </cell>
          <cell r="B464" t="str">
            <v>služby</v>
          </cell>
          <cell r="C464" t="str">
            <v>dopravné a poštové služby</v>
          </cell>
          <cell r="D464" t="str">
            <v>Poštové služby</v>
          </cell>
          <cell r="E464">
            <v>1</v>
          </cell>
          <cell r="F464">
            <v>4</v>
          </cell>
          <cell r="G464">
            <v>0</v>
          </cell>
          <cell r="H464">
            <v>0</v>
          </cell>
        </row>
        <row r="465">
          <cell r="A465">
            <v>802022</v>
          </cell>
          <cell r="B465" t="str">
            <v>služby</v>
          </cell>
          <cell r="C465" t="str">
            <v>dopravné a poštové služby</v>
          </cell>
          <cell r="D465" t="str">
            <v>Poštové služby</v>
          </cell>
          <cell r="E465">
            <v>2</v>
          </cell>
          <cell r="F465">
            <v>4</v>
          </cell>
          <cell r="G465">
            <v>0</v>
          </cell>
          <cell r="H465">
            <v>0</v>
          </cell>
        </row>
        <row r="466">
          <cell r="A466">
            <v>802023</v>
          </cell>
          <cell r="B466" t="str">
            <v>služby</v>
          </cell>
          <cell r="C466" t="str">
            <v>dopravné a poštové služby</v>
          </cell>
          <cell r="D466" t="str">
            <v>Poštové služby</v>
          </cell>
          <cell r="E466">
            <v>3</v>
          </cell>
          <cell r="F466">
            <v>19</v>
          </cell>
          <cell r="G466">
            <v>0</v>
          </cell>
          <cell r="H466">
            <v>0</v>
          </cell>
        </row>
        <row r="467">
          <cell r="A467">
            <v>805011</v>
          </cell>
          <cell r="B467" t="str">
            <v>služby</v>
          </cell>
          <cell r="C467" t="str">
            <v>logistika</v>
          </cell>
          <cell r="D467" t="str">
            <v>Logistika</v>
          </cell>
          <cell r="E467">
            <v>1</v>
          </cell>
          <cell r="F467">
            <v>4</v>
          </cell>
          <cell r="G467">
            <v>0</v>
          </cell>
          <cell r="H467">
            <v>0</v>
          </cell>
        </row>
        <row r="468">
          <cell r="A468">
            <v>805012</v>
          </cell>
          <cell r="B468" t="str">
            <v>služby</v>
          </cell>
          <cell r="C468" t="str">
            <v>logistika</v>
          </cell>
          <cell r="D468" t="str">
            <v>Logistika</v>
          </cell>
          <cell r="E468">
            <v>2</v>
          </cell>
          <cell r="F468">
            <v>4</v>
          </cell>
          <cell r="G468">
            <v>0</v>
          </cell>
          <cell r="H468">
            <v>0</v>
          </cell>
        </row>
        <row r="469">
          <cell r="A469">
            <v>805013</v>
          </cell>
          <cell r="B469" t="str">
            <v>služby</v>
          </cell>
          <cell r="C469" t="str">
            <v>logistika</v>
          </cell>
          <cell r="D469" t="str">
            <v>Logistika</v>
          </cell>
          <cell r="E469">
            <v>3</v>
          </cell>
          <cell r="F469">
            <v>19</v>
          </cell>
          <cell r="G469">
            <v>0</v>
          </cell>
          <cell r="H469">
            <v>0</v>
          </cell>
        </row>
        <row r="470">
          <cell r="A470">
            <v>804021</v>
          </cell>
          <cell r="B470" t="str">
            <v>služby</v>
          </cell>
          <cell r="C470" t="str">
            <v>obrana a vojenstvo</v>
          </cell>
          <cell r="D470" t="str">
            <v>Ekonomika a manažment obranných zdrojov</v>
          </cell>
          <cell r="E470">
            <v>1</v>
          </cell>
          <cell r="F470">
            <v>4</v>
          </cell>
          <cell r="G470">
            <v>0</v>
          </cell>
          <cell r="H470">
            <v>0</v>
          </cell>
        </row>
        <row r="471">
          <cell r="A471">
            <v>804022</v>
          </cell>
          <cell r="B471" t="str">
            <v>služby</v>
          </cell>
          <cell r="C471" t="str">
            <v>obrana a vojenstvo</v>
          </cell>
          <cell r="D471" t="str">
            <v>Ekonomika a manažment obranných zdrojov</v>
          </cell>
          <cell r="E471">
            <v>2</v>
          </cell>
          <cell r="F471">
            <v>4</v>
          </cell>
          <cell r="G471">
            <v>0</v>
          </cell>
          <cell r="H471">
            <v>0</v>
          </cell>
        </row>
        <row r="472">
          <cell r="A472">
            <v>804023</v>
          </cell>
          <cell r="B472" t="str">
            <v>služby</v>
          </cell>
          <cell r="C472" t="str">
            <v>obrana a vojenstvo</v>
          </cell>
          <cell r="D472" t="str">
            <v>Ekonomika a manažment obranných zdrojov</v>
          </cell>
          <cell r="E472">
            <v>3</v>
          </cell>
          <cell r="F472">
            <v>19</v>
          </cell>
          <cell r="G472">
            <v>0</v>
          </cell>
          <cell r="H472">
            <v>0</v>
          </cell>
        </row>
        <row r="473">
          <cell r="A473">
            <v>804011</v>
          </cell>
          <cell r="B473" t="str">
            <v>služby</v>
          </cell>
          <cell r="C473" t="str">
            <v>obrana a vojenstvo</v>
          </cell>
          <cell r="D473" t="str">
            <v>Manažment vojenských systémov</v>
          </cell>
          <cell r="E473">
            <v>1</v>
          </cell>
          <cell r="F473">
            <v>4</v>
          </cell>
          <cell r="G473">
            <v>0</v>
          </cell>
          <cell r="H473">
            <v>0</v>
          </cell>
        </row>
        <row r="474">
          <cell r="A474">
            <v>804012</v>
          </cell>
          <cell r="B474" t="str">
            <v>služby</v>
          </cell>
          <cell r="C474" t="str">
            <v>obrana a vojenstvo</v>
          </cell>
          <cell r="D474" t="str">
            <v>Manažment vojenských systémov</v>
          </cell>
          <cell r="E474">
            <v>2</v>
          </cell>
          <cell r="F474">
            <v>4</v>
          </cell>
          <cell r="G474">
            <v>0</v>
          </cell>
          <cell r="H474">
            <v>0</v>
          </cell>
        </row>
        <row r="475">
          <cell r="A475">
            <v>804013</v>
          </cell>
          <cell r="B475" t="str">
            <v>služby</v>
          </cell>
          <cell r="C475" t="str">
            <v>obrana a vojenstvo</v>
          </cell>
          <cell r="D475" t="str">
            <v>Manažment vojenských systémov</v>
          </cell>
          <cell r="E475">
            <v>3</v>
          </cell>
          <cell r="F475">
            <v>19</v>
          </cell>
          <cell r="G475">
            <v>0</v>
          </cell>
          <cell r="H475">
            <v>0</v>
          </cell>
        </row>
        <row r="476">
          <cell r="A476">
            <v>804041</v>
          </cell>
          <cell r="B476" t="str">
            <v>služby</v>
          </cell>
          <cell r="C476" t="str">
            <v>obrana a vojenstvo</v>
          </cell>
          <cell r="D476" t="str">
            <v>Národná a medzinárodná bezpečnosť</v>
          </cell>
          <cell r="E476">
            <v>1</v>
          </cell>
          <cell r="F476">
            <v>9</v>
          </cell>
          <cell r="G476">
            <v>0</v>
          </cell>
          <cell r="H476">
            <v>0</v>
          </cell>
        </row>
        <row r="477">
          <cell r="A477">
            <v>804042</v>
          </cell>
          <cell r="B477" t="str">
            <v>služby</v>
          </cell>
          <cell r="C477" t="str">
            <v>obrana a vojenstvo</v>
          </cell>
          <cell r="D477" t="str">
            <v>Národná a medzinárodná bezpečnosť</v>
          </cell>
          <cell r="E477">
            <v>2</v>
          </cell>
          <cell r="F477">
            <v>9</v>
          </cell>
          <cell r="G477">
            <v>0</v>
          </cell>
          <cell r="H477">
            <v>0</v>
          </cell>
        </row>
        <row r="478">
          <cell r="A478">
            <v>804043</v>
          </cell>
          <cell r="B478" t="str">
            <v>služby</v>
          </cell>
          <cell r="C478" t="str">
            <v>obrana a vojenstvo</v>
          </cell>
          <cell r="D478" t="str">
            <v>Národná a medzinárodná bezpečnosť</v>
          </cell>
          <cell r="E478">
            <v>3</v>
          </cell>
          <cell r="F478">
            <v>19</v>
          </cell>
          <cell r="G478">
            <v>0</v>
          </cell>
          <cell r="H478">
            <v>0</v>
          </cell>
        </row>
        <row r="479">
          <cell r="A479">
            <v>804053</v>
          </cell>
          <cell r="B479" t="str">
            <v>služby</v>
          </cell>
          <cell r="C479" t="str">
            <v>obrana a vojenstvo</v>
          </cell>
          <cell r="D479" t="str">
            <v>Operačné a bojové použitie ozbrojených síl</v>
          </cell>
          <cell r="E479">
            <v>3</v>
          </cell>
          <cell r="F479">
            <v>19</v>
          </cell>
          <cell r="G479">
            <v>0</v>
          </cell>
          <cell r="H479">
            <v>0</v>
          </cell>
        </row>
        <row r="480">
          <cell r="A480">
            <v>804073</v>
          </cell>
          <cell r="B480" t="str">
            <v>služby</v>
          </cell>
          <cell r="C480" t="str">
            <v>obrana a vojenstvo</v>
          </cell>
          <cell r="D480" t="str">
            <v>Vojenská logistika</v>
          </cell>
          <cell r="E480">
            <v>3</v>
          </cell>
          <cell r="F480">
            <v>19</v>
          </cell>
          <cell r="G480">
            <v>0</v>
          </cell>
          <cell r="H480">
            <v>0</v>
          </cell>
        </row>
        <row r="481">
          <cell r="A481">
            <v>804061</v>
          </cell>
          <cell r="B481" t="str">
            <v>služby</v>
          </cell>
          <cell r="C481" t="str">
            <v>obrana a vojenstvo</v>
          </cell>
          <cell r="D481" t="str">
            <v>Vojenské spojovacie a informačné systémy</v>
          </cell>
          <cell r="E481">
            <v>1</v>
          </cell>
          <cell r="F481">
            <v>4</v>
          </cell>
          <cell r="G481">
            <v>0</v>
          </cell>
          <cell r="H481">
            <v>0</v>
          </cell>
        </row>
        <row r="482">
          <cell r="A482">
            <v>804062</v>
          </cell>
          <cell r="B482" t="str">
            <v>služby</v>
          </cell>
          <cell r="C482" t="str">
            <v>obrana a vojenstvo</v>
          </cell>
          <cell r="D482" t="str">
            <v>Vojenské spojovacie a informačné systémy</v>
          </cell>
          <cell r="E482">
            <v>2</v>
          </cell>
          <cell r="F482">
            <v>4</v>
          </cell>
          <cell r="G482">
            <v>0</v>
          </cell>
          <cell r="H482">
            <v>0</v>
          </cell>
        </row>
        <row r="483">
          <cell r="A483">
            <v>804063</v>
          </cell>
          <cell r="B483" t="str">
            <v>služby</v>
          </cell>
          <cell r="C483" t="str">
            <v>obrana a vojenstvo</v>
          </cell>
          <cell r="D483" t="str">
            <v>Vojenské spojovacie a informačné systémy</v>
          </cell>
          <cell r="E483">
            <v>3</v>
          </cell>
          <cell r="F483">
            <v>19</v>
          </cell>
          <cell r="G483">
            <v>0</v>
          </cell>
          <cell r="H483">
            <v>0</v>
          </cell>
        </row>
        <row r="484">
          <cell r="A484">
            <v>804031</v>
          </cell>
          <cell r="B484" t="str">
            <v>služby</v>
          </cell>
          <cell r="C484" t="str">
            <v>obrana a vojenstvo</v>
          </cell>
          <cell r="D484" t="str">
            <v>Výzbroj a technika ozbrojených síl</v>
          </cell>
          <cell r="E484">
            <v>1</v>
          </cell>
          <cell r="F484">
            <v>4</v>
          </cell>
          <cell r="G484">
            <v>0</v>
          </cell>
          <cell r="H484">
            <v>0</v>
          </cell>
        </row>
        <row r="485">
          <cell r="A485">
            <v>804032</v>
          </cell>
          <cell r="B485" t="str">
            <v>služby</v>
          </cell>
          <cell r="C485" t="str">
            <v>obrana a vojenstvo</v>
          </cell>
          <cell r="D485" t="str">
            <v>Výzbroj a technika ozbrojených síl</v>
          </cell>
          <cell r="E485">
            <v>2</v>
          </cell>
          <cell r="F485">
            <v>4</v>
          </cell>
          <cell r="G485">
            <v>0</v>
          </cell>
          <cell r="H485">
            <v>0</v>
          </cell>
        </row>
        <row r="486">
          <cell r="A486">
            <v>804033</v>
          </cell>
          <cell r="B486" t="str">
            <v>služby</v>
          </cell>
          <cell r="C486" t="str">
            <v>obrana a vojenstvo</v>
          </cell>
          <cell r="D486" t="str">
            <v>Výzbroj a technika ozbrojených síl</v>
          </cell>
          <cell r="E486">
            <v>3</v>
          </cell>
          <cell r="F486">
            <v>19</v>
          </cell>
          <cell r="G486">
            <v>0</v>
          </cell>
          <cell r="H486">
            <v>0</v>
          </cell>
        </row>
        <row r="487">
          <cell r="A487">
            <v>801011</v>
          </cell>
          <cell r="B487" t="str">
            <v>služby</v>
          </cell>
          <cell r="C487" t="str">
            <v>osobné služby</v>
          </cell>
          <cell r="D487" t="str">
            <v>Cestovný ruch</v>
          </cell>
          <cell r="E487">
            <v>1</v>
          </cell>
          <cell r="F487">
            <v>9</v>
          </cell>
          <cell r="G487">
            <v>0</v>
          </cell>
          <cell r="H487">
            <v>0</v>
          </cell>
        </row>
        <row r="488">
          <cell r="A488">
            <v>801012</v>
          </cell>
          <cell r="B488" t="str">
            <v>služby</v>
          </cell>
          <cell r="C488" t="str">
            <v>osobné služby</v>
          </cell>
          <cell r="D488" t="str">
            <v>Cestovný ruch</v>
          </cell>
          <cell r="E488">
            <v>2</v>
          </cell>
          <cell r="F488">
            <v>9</v>
          </cell>
          <cell r="G488">
            <v>0</v>
          </cell>
          <cell r="H488">
            <v>0</v>
          </cell>
        </row>
        <row r="489">
          <cell r="A489">
            <v>801013</v>
          </cell>
          <cell r="B489" t="str">
            <v>služby</v>
          </cell>
          <cell r="C489" t="str">
            <v>osobné služby</v>
          </cell>
          <cell r="D489" t="str">
            <v>Cestovný ruch</v>
          </cell>
          <cell r="E489">
            <v>3</v>
          </cell>
          <cell r="F489">
            <v>20</v>
          </cell>
          <cell r="G489">
            <v>0</v>
          </cell>
          <cell r="H489">
            <v>0</v>
          </cell>
        </row>
        <row r="490">
          <cell r="A490">
            <v>801021</v>
          </cell>
          <cell r="B490" t="str">
            <v>služby</v>
          </cell>
          <cell r="C490" t="str">
            <v>osobné služby</v>
          </cell>
          <cell r="D490" t="str">
            <v>Šport</v>
          </cell>
          <cell r="E490">
            <v>1</v>
          </cell>
          <cell r="F490">
            <v>7</v>
          </cell>
          <cell r="G490">
            <v>0</v>
          </cell>
          <cell r="H490">
            <v>0</v>
          </cell>
        </row>
        <row r="491">
          <cell r="A491">
            <v>801022</v>
          </cell>
          <cell r="B491" t="str">
            <v>služby</v>
          </cell>
          <cell r="C491" t="str">
            <v>osobné služby</v>
          </cell>
          <cell r="D491" t="str">
            <v>Šport</v>
          </cell>
          <cell r="E491">
            <v>2</v>
          </cell>
          <cell r="F491">
            <v>7</v>
          </cell>
          <cell r="G491">
            <v>0</v>
          </cell>
          <cell r="H491">
            <v>0</v>
          </cell>
        </row>
        <row r="492">
          <cell r="A492">
            <v>801033</v>
          </cell>
          <cell r="B492" t="str">
            <v>služby</v>
          </cell>
          <cell r="C492" t="str">
            <v>osobné služby</v>
          </cell>
          <cell r="D492" t="str">
            <v>Športová edukológia</v>
          </cell>
          <cell r="E492">
            <v>3</v>
          </cell>
          <cell r="F492">
            <v>20</v>
          </cell>
          <cell r="G492">
            <v>0</v>
          </cell>
          <cell r="H492">
            <v>0</v>
          </cell>
        </row>
        <row r="493">
          <cell r="A493">
            <v>801043</v>
          </cell>
          <cell r="B493" t="str">
            <v>služby</v>
          </cell>
          <cell r="C493" t="str">
            <v>osobné služby</v>
          </cell>
          <cell r="D493" t="str">
            <v>Športová humanistika</v>
          </cell>
          <cell r="E493">
            <v>3</v>
          </cell>
          <cell r="F493">
            <v>20</v>
          </cell>
          <cell r="G493">
            <v>0</v>
          </cell>
          <cell r="H493">
            <v>0</v>
          </cell>
        </row>
        <row r="494">
          <cell r="A494">
            <v>801053</v>
          </cell>
          <cell r="B494" t="str">
            <v>služby</v>
          </cell>
          <cell r="C494" t="str">
            <v>osobné služby</v>
          </cell>
          <cell r="D494" t="str">
            <v>Športová kinantropológia</v>
          </cell>
          <cell r="E494">
            <v>3</v>
          </cell>
          <cell r="F494">
            <v>20</v>
          </cell>
          <cell r="G494">
            <v>0</v>
          </cell>
          <cell r="H494">
            <v>0</v>
          </cell>
        </row>
        <row r="495">
          <cell r="A495">
            <v>303023</v>
          </cell>
          <cell r="B495" t="str">
            <v>sociálne, ekonomické a právne vedy</v>
          </cell>
          <cell r="C495" t="str">
            <v>ekonómia a manažment</v>
          </cell>
          <cell r="D495" t="str">
            <v>Dejiny národného hospodárstva</v>
          </cell>
          <cell r="E495">
            <v>3</v>
          </cell>
          <cell r="F495">
            <v>20</v>
          </cell>
          <cell r="G495">
            <v>0</v>
          </cell>
          <cell r="H495">
            <v>0</v>
          </cell>
        </row>
        <row r="496">
          <cell r="A496">
            <v>303253</v>
          </cell>
          <cell r="B496" t="str">
            <v>sociálne, ekonomické a právne vedy</v>
          </cell>
          <cell r="C496" t="str">
            <v>ekonómia a manažment</v>
          </cell>
          <cell r="D496" t="str">
            <v>Ekonometria a operačný výskum</v>
          </cell>
          <cell r="E496">
            <v>3</v>
          </cell>
          <cell r="F496">
            <v>20</v>
          </cell>
          <cell r="G496">
            <v>0</v>
          </cell>
          <cell r="H496">
            <v>0</v>
          </cell>
        </row>
        <row r="497">
          <cell r="A497">
            <v>303033</v>
          </cell>
          <cell r="B497" t="str">
            <v>sociálne, ekonomické a právne vedy</v>
          </cell>
          <cell r="C497" t="str">
            <v>ekonómia a manažment</v>
          </cell>
          <cell r="D497" t="str">
            <v>Ekonomická teória</v>
          </cell>
          <cell r="E497">
            <v>3</v>
          </cell>
          <cell r="F497">
            <v>20</v>
          </cell>
          <cell r="G497">
            <v>0</v>
          </cell>
          <cell r="H497">
            <v>0</v>
          </cell>
        </row>
        <row r="498">
          <cell r="A498">
            <v>303161</v>
          </cell>
          <cell r="B498" t="str">
            <v>sociálne, ekonomické a právne vedy</v>
          </cell>
          <cell r="C498" t="str">
            <v>ekonómia a manažment</v>
          </cell>
          <cell r="D498" t="str">
            <v>Ekonomika a manažment podniku</v>
          </cell>
          <cell r="E498">
            <v>1</v>
          </cell>
          <cell r="F498">
            <v>9</v>
          </cell>
          <cell r="G498">
            <v>0</v>
          </cell>
          <cell r="H498">
            <v>0</v>
          </cell>
        </row>
        <row r="499">
          <cell r="A499">
            <v>303162</v>
          </cell>
          <cell r="B499" t="str">
            <v>sociálne, ekonomické a právne vedy</v>
          </cell>
          <cell r="C499" t="str">
            <v>ekonómia a manažment</v>
          </cell>
          <cell r="D499" t="str">
            <v>Ekonomika a manažment podniku</v>
          </cell>
          <cell r="E499">
            <v>2</v>
          </cell>
          <cell r="F499">
            <v>9</v>
          </cell>
          <cell r="G499">
            <v>0</v>
          </cell>
          <cell r="H499">
            <v>0</v>
          </cell>
        </row>
        <row r="500">
          <cell r="A500">
            <v>303163</v>
          </cell>
          <cell r="B500" t="str">
            <v>sociálne, ekonomické a právne vedy</v>
          </cell>
          <cell r="C500" t="str">
            <v>ekonómia a manažment</v>
          </cell>
          <cell r="D500" t="str">
            <v>Ekonomika a manažment podniku</v>
          </cell>
          <cell r="E500">
            <v>3</v>
          </cell>
          <cell r="F500">
            <v>20</v>
          </cell>
          <cell r="G500">
            <v>0</v>
          </cell>
          <cell r="H500">
            <v>0</v>
          </cell>
        </row>
        <row r="501">
          <cell r="A501">
            <v>303213</v>
          </cell>
          <cell r="B501" t="str">
            <v>sociálne, ekonomické a právne vedy</v>
          </cell>
          <cell r="C501" t="str">
            <v>ekonómia a manažment</v>
          </cell>
          <cell r="D501" t="str">
            <v>Ekonomika a riadenie podnikov</v>
          </cell>
          <cell r="E501">
            <v>3</v>
          </cell>
          <cell r="F501">
            <v>20</v>
          </cell>
          <cell r="G501">
            <v>0</v>
          </cell>
          <cell r="H501">
            <v>0</v>
          </cell>
        </row>
        <row r="502">
          <cell r="A502">
            <v>303073</v>
          </cell>
          <cell r="B502" t="str">
            <v>sociálne, ekonomické a právne vedy</v>
          </cell>
          <cell r="C502" t="str">
            <v>ekonómia a manažment</v>
          </cell>
          <cell r="D502" t="str">
            <v>Financie</v>
          </cell>
          <cell r="E502">
            <v>3</v>
          </cell>
          <cell r="F502">
            <v>20</v>
          </cell>
          <cell r="G502">
            <v>0</v>
          </cell>
          <cell r="H502">
            <v>0</v>
          </cell>
        </row>
        <row r="503">
          <cell r="A503">
            <v>303061</v>
          </cell>
          <cell r="B503" t="str">
            <v>sociálne, ekonomické a právne vedy</v>
          </cell>
          <cell r="C503" t="str">
            <v>ekonómia a manažment</v>
          </cell>
          <cell r="D503" t="str">
            <v>Financie, bankovníctvo a investovanie</v>
          </cell>
          <cell r="E503">
            <v>1</v>
          </cell>
          <cell r="F503">
            <v>9</v>
          </cell>
          <cell r="G503">
            <v>0</v>
          </cell>
          <cell r="H503">
            <v>0</v>
          </cell>
        </row>
        <row r="504">
          <cell r="A504">
            <v>303062</v>
          </cell>
          <cell r="B504" t="str">
            <v>sociálne, ekonomické a právne vedy</v>
          </cell>
          <cell r="C504" t="str">
            <v>ekonómia a manažment</v>
          </cell>
          <cell r="D504" t="str">
            <v>Financie, bankovníctvo a investovanie</v>
          </cell>
          <cell r="E504">
            <v>2</v>
          </cell>
          <cell r="F504">
            <v>9</v>
          </cell>
          <cell r="G504">
            <v>0</v>
          </cell>
          <cell r="H504">
            <v>0</v>
          </cell>
        </row>
        <row r="505">
          <cell r="A505">
            <v>303131</v>
          </cell>
          <cell r="B505" t="str">
            <v>sociálne, ekonomické a právne vedy</v>
          </cell>
          <cell r="C505" t="str">
            <v>ekonómia a manažment</v>
          </cell>
          <cell r="D505" t="str">
            <v>Finančný manažment</v>
          </cell>
          <cell r="E505">
            <v>1</v>
          </cell>
          <cell r="F505">
            <v>9</v>
          </cell>
          <cell r="G505">
            <v>0</v>
          </cell>
          <cell r="H505">
            <v>0</v>
          </cell>
        </row>
        <row r="506">
          <cell r="A506">
            <v>303132</v>
          </cell>
          <cell r="B506" t="str">
            <v>sociálne, ekonomické a právne vedy</v>
          </cell>
          <cell r="C506" t="str">
            <v>ekonómia a manažment</v>
          </cell>
          <cell r="D506" t="str">
            <v>Finančný manažment</v>
          </cell>
          <cell r="E506">
            <v>2</v>
          </cell>
          <cell r="F506">
            <v>9</v>
          </cell>
          <cell r="G506">
            <v>0</v>
          </cell>
          <cell r="H506">
            <v>0</v>
          </cell>
        </row>
        <row r="507">
          <cell r="A507">
            <v>303133</v>
          </cell>
          <cell r="B507" t="str">
            <v>sociálne, ekonomické a právne vedy</v>
          </cell>
          <cell r="C507" t="str">
            <v>ekonómia a manažment</v>
          </cell>
          <cell r="D507" t="str">
            <v>Finančný manažment</v>
          </cell>
          <cell r="E507">
            <v>3</v>
          </cell>
          <cell r="F507">
            <v>20</v>
          </cell>
          <cell r="G507">
            <v>0</v>
          </cell>
          <cell r="H507">
            <v>0</v>
          </cell>
        </row>
        <row r="508">
          <cell r="A508">
            <v>303241</v>
          </cell>
          <cell r="B508" t="str">
            <v>sociálne, ekonomické a právne vedy</v>
          </cell>
          <cell r="C508" t="str">
            <v>ekonómia a manažment</v>
          </cell>
          <cell r="D508" t="str">
            <v>Kvantitatívne metódy v ekonómii</v>
          </cell>
          <cell r="E508">
            <v>1</v>
          </cell>
          <cell r="F508">
            <v>9</v>
          </cell>
          <cell r="G508">
            <v>0</v>
          </cell>
          <cell r="H508">
            <v>0</v>
          </cell>
        </row>
        <row r="509">
          <cell r="A509">
            <v>303242</v>
          </cell>
          <cell r="B509" t="str">
            <v>sociálne, ekonomické a právne vedy</v>
          </cell>
          <cell r="C509" t="str">
            <v>ekonómia a manažment</v>
          </cell>
          <cell r="D509" t="str">
            <v>Kvantitatívne metódy v ekonómii</v>
          </cell>
          <cell r="E509">
            <v>2</v>
          </cell>
          <cell r="F509">
            <v>9</v>
          </cell>
          <cell r="G509">
            <v>0</v>
          </cell>
          <cell r="H509">
            <v>0</v>
          </cell>
        </row>
        <row r="510">
          <cell r="A510">
            <v>303243</v>
          </cell>
          <cell r="B510" t="str">
            <v>sociálne, ekonomické a právne vedy</v>
          </cell>
          <cell r="C510" t="str">
            <v>ekonómia a manažment</v>
          </cell>
          <cell r="D510" t="str">
            <v>Kvantitatívne metódy v ekonómii</v>
          </cell>
          <cell r="E510">
            <v>3</v>
          </cell>
          <cell r="F510">
            <v>20</v>
          </cell>
          <cell r="G510">
            <v>0</v>
          </cell>
          <cell r="H510">
            <v>0</v>
          </cell>
        </row>
        <row r="511">
          <cell r="A511">
            <v>303141</v>
          </cell>
          <cell r="B511" t="str">
            <v>sociálne, ekonomické a právne vedy</v>
          </cell>
          <cell r="C511" t="str">
            <v>ekonómia a manažment</v>
          </cell>
          <cell r="D511" t="str">
            <v>Ľudské zdroje a personálny manažment</v>
          </cell>
          <cell r="E511">
            <v>1</v>
          </cell>
          <cell r="F511">
            <v>9</v>
          </cell>
          <cell r="G511">
            <v>0</v>
          </cell>
          <cell r="H511">
            <v>0</v>
          </cell>
        </row>
        <row r="512">
          <cell r="A512">
            <v>303142</v>
          </cell>
          <cell r="B512" t="str">
            <v>sociálne, ekonomické a právne vedy</v>
          </cell>
          <cell r="C512" t="str">
            <v>ekonómia a manažment</v>
          </cell>
          <cell r="D512" t="str">
            <v>Ľudské zdroje a personálny manažment</v>
          </cell>
          <cell r="E512">
            <v>2</v>
          </cell>
          <cell r="F512">
            <v>9</v>
          </cell>
          <cell r="G512">
            <v>0</v>
          </cell>
          <cell r="H512">
            <v>0</v>
          </cell>
        </row>
        <row r="513">
          <cell r="A513">
            <v>303143</v>
          </cell>
          <cell r="B513" t="str">
            <v>sociálne, ekonomické a právne vedy</v>
          </cell>
          <cell r="C513" t="str">
            <v>ekonómia a manažment</v>
          </cell>
          <cell r="D513" t="str">
            <v>Ľudské zdroje a personálny manažment</v>
          </cell>
          <cell r="E513">
            <v>3</v>
          </cell>
          <cell r="F513">
            <v>0</v>
          </cell>
          <cell r="G513">
            <v>0</v>
          </cell>
          <cell r="H513">
            <v>0</v>
          </cell>
        </row>
        <row r="514">
          <cell r="A514">
            <v>303151</v>
          </cell>
          <cell r="B514" t="str">
            <v>sociálne, ekonomické a právne vedy</v>
          </cell>
          <cell r="C514" t="str">
            <v>ekonómia a manažment</v>
          </cell>
          <cell r="D514" t="str">
            <v>Manažment</v>
          </cell>
          <cell r="E514">
            <v>1</v>
          </cell>
          <cell r="F514">
            <v>9</v>
          </cell>
          <cell r="G514">
            <v>0</v>
          </cell>
          <cell r="H514">
            <v>0</v>
          </cell>
        </row>
        <row r="515">
          <cell r="A515">
            <v>303152</v>
          </cell>
          <cell r="B515" t="str">
            <v>sociálne, ekonomické a právne vedy</v>
          </cell>
          <cell r="C515" t="str">
            <v>ekonómia a manažment</v>
          </cell>
          <cell r="D515" t="str">
            <v>Manažment</v>
          </cell>
          <cell r="E515">
            <v>2</v>
          </cell>
          <cell r="F515">
            <v>9</v>
          </cell>
          <cell r="G515">
            <v>0</v>
          </cell>
          <cell r="H515">
            <v>0</v>
          </cell>
        </row>
        <row r="516">
          <cell r="A516">
            <v>303153</v>
          </cell>
          <cell r="B516" t="str">
            <v>sociálne, ekonomické a právne vedy</v>
          </cell>
          <cell r="C516" t="str">
            <v>ekonómia a manažment</v>
          </cell>
          <cell r="D516" t="str">
            <v>Manažment</v>
          </cell>
          <cell r="E516">
            <v>3</v>
          </cell>
          <cell r="F516">
            <v>20</v>
          </cell>
          <cell r="G516">
            <v>0</v>
          </cell>
          <cell r="H516">
            <v>0</v>
          </cell>
        </row>
        <row r="517">
          <cell r="A517">
            <v>303171</v>
          </cell>
          <cell r="B517" t="str">
            <v>sociálne, ekonomické a právne vedy</v>
          </cell>
          <cell r="C517" t="str">
            <v>ekonómia a manažment</v>
          </cell>
          <cell r="D517" t="str">
            <v>Medzinárodné ekonomické vzťahy</v>
          </cell>
          <cell r="E517">
            <v>1</v>
          </cell>
          <cell r="F517">
            <v>9</v>
          </cell>
          <cell r="G517">
            <v>0</v>
          </cell>
          <cell r="H517">
            <v>0</v>
          </cell>
        </row>
        <row r="518">
          <cell r="A518">
            <v>303172</v>
          </cell>
          <cell r="B518" t="str">
            <v>sociálne, ekonomické a právne vedy</v>
          </cell>
          <cell r="C518" t="str">
            <v>ekonómia a manažment</v>
          </cell>
          <cell r="D518" t="str">
            <v>Medzinárodné ekonomické vzťahy</v>
          </cell>
          <cell r="E518">
            <v>2</v>
          </cell>
          <cell r="F518">
            <v>9</v>
          </cell>
          <cell r="G518">
            <v>0</v>
          </cell>
          <cell r="H518">
            <v>0</v>
          </cell>
        </row>
        <row r="519">
          <cell r="A519">
            <v>303173</v>
          </cell>
          <cell r="B519" t="str">
            <v>sociálne, ekonomické a právne vedy</v>
          </cell>
          <cell r="C519" t="str">
            <v>ekonómia a manažment</v>
          </cell>
          <cell r="D519" t="str">
            <v>Medzinárodné ekonomické vzťahy</v>
          </cell>
          <cell r="E519">
            <v>3</v>
          </cell>
          <cell r="F519">
            <v>20</v>
          </cell>
          <cell r="G519">
            <v>0</v>
          </cell>
          <cell r="H519">
            <v>0</v>
          </cell>
        </row>
        <row r="520">
          <cell r="A520">
            <v>303181</v>
          </cell>
          <cell r="B520" t="str">
            <v>sociálne, ekonomické a právne vedy</v>
          </cell>
          <cell r="C520" t="str">
            <v>ekonómia a manažment</v>
          </cell>
          <cell r="D520" t="str">
            <v>Medzinárodné podnikanie</v>
          </cell>
          <cell r="E520">
            <v>1</v>
          </cell>
          <cell r="F520">
            <v>9</v>
          </cell>
          <cell r="G520">
            <v>0</v>
          </cell>
          <cell r="H520">
            <v>0</v>
          </cell>
        </row>
        <row r="521">
          <cell r="A521">
            <v>303182</v>
          </cell>
          <cell r="B521" t="str">
            <v>sociálne, ekonomické a právne vedy</v>
          </cell>
          <cell r="C521" t="str">
            <v>ekonómia a manažment</v>
          </cell>
          <cell r="D521" t="str">
            <v>Medzinárodné podnikanie</v>
          </cell>
          <cell r="E521">
            <v>2</v>
          </cell>
          <cell r="F521">
            <v>9</v>
          </cell>
          <cell r="G521">
            <v>0</v>
          </cell>
          <cell r="H521">
            <v>0</v>
          </cell>
        </row>
        <row r="522">
          <cell r="A522">
            <v>303183</v>
          </cell>
          <cell r="B522" t="str">
            <v>sociálne, ekonomické a právne vedy</v>
          </cell>
          <cell r="C522" t="str">
            <v>ekonómia a manažment</v>
          </cell>
          <cell r="D522" t="str">
            <v>Medzinárodné podnikanie</v>
          </cell>
          <cell r="E522">
            <v>3</v>
          </cell>
          <cell r="F522">
            <v>20</v>
          </cell>
          <cell r="G522">
            <v>0</v>
          </cell>
          <cell r="H522">
            <v>0</v>
          </cell>
        </row>
        <row r="523">
          <cell r="A523">
            <v>303011</v>
          </cell>
          <cell r="B523" t="str">
            <v>sociálne, ekonomické a právne vedy</v>
          </cell>
          <cell r="C523" t="str">
            <v>ekonómia a manažment</v>
          </cell>
          <cell r="D523" t="str">
            <v>Národné hospodárstvo</v>
          </cell>
          <cell r="E523">
            <v>1</v>
          </cell>
          <cell r="F523">
            <v>9</v>
          </cell>
          <cell r="G523">
            <v>0</v>
          </cell>
          <cell r="H523">
            <v>0</v>
          </cell>
        </row>
        <row r="524">
          <cell r="A524">
            <v>303012</v>
          </cell>
          <cell r="B524" t="str">
            <v>sociálne, ekonomické a právne vedy</v>
          </cell>
          <cell r="C524" t="str">
            <v>ekonómia a manažment</v>
          </cell>
          <cell r="D524" t="str">
            <v>Národné hospodárstvo</v>
          </cell>
          <cell r="E524">
            <v>2</v>
          </cell>
          <cell r="F524">
            <v>9</v>
          </cell>
          <cell r="G524">
            <v>0</v>
          </cell>
          <cell r="H524">
            <v>0</v>
          </cell>
        </row>
        <row r="525">
          <cell r="A525">
            <v>303102</v>
          </cell>
          <cell r="B525" t="str">
            <v>sociálne, ekonomické a právne vedy</v>
          </cell>
          <cell r="C525" t="str">
            <v>ekonómia a manažment</v>
          </cell>
          <cell r="D525" t="str">
            <v>Obchod a marketing</v>
          </cell>
          <cell r="E525">
            <v>2</v>
          </cell>
          <cell r="F525">
            <v>9</v>
          </cell>
          <cell r="G525">
            <v>0</v>
          </cell>
          <cell r="H525">
            <v>0</v>
          </cell>
        </row>
        <row r="526">
          <cell r="A526">
            <v>303103</v>
          </cell>
          <cell r="B526" t="str">
            <v>sociálne, ekonomické a právne vedy</v>
          </cell>
          <cell r="C526" t="str">
            <v>ekonómia a manažment</v>
          </cell>
          <cell r="D526" t="str">
            <v>Obchod a marketing</v>
          </cell>
          <cell r="E526">
            <v>3</v>
          </cell>
          <cell r="F526">
            <v>20</v>
          </cell>
          <cell r="G526">
            <v>0</v>
          </cell>
          <cell r="H526">
            <v>0</v>
          </cell>
        </row>
        <row r="527">
          <cell r="A527">
            <v>303091</v>
          </cell>
          <cell r="B527" t="str">
            <v>sociálne, ekonomické a právne vedy</v>
          </cell>
          <cell r="C527" t="str">
            <v>ekonómia a manažment</v>
          </cell>
          <cell r="D527" t="str">
            <v>Obchodné podnikanie</v>
          </cell>
          <cell r="E527">
            <v>1</v>
          </cell>
          <cell r="F527">
            <v>9</v>
          </cell>
          <cell r="G527">
            <v>0</v>
          </cell>
          <cell r="H527">
            <v>0</v>
          </cell>
        </row>
        <row r="528">
          <cell r="A528">
            <v>303113</v>
          </cell>
          <cell r="B528" t="str">
            <v>sociálne, ekonomické a právne vedy</v>
          </cell>
          <cell r="C528" t="str">
            <v>ekonómia a manažment</v>
          </cell>
          <cell r="D528" t="str">
            <v>Odvetvové a prierezové ekonomiky</v>
          </cell>
          <cell r="E528">
            <v>3</v>
          </cell>
          <cell r="F528">
            <v>20</v>
          </cell>
          <cell r="G528">
            <v>0</v>
          </cell>
          <cell r="H528">
            <v>0</v>
          </cell>
        </row>
        <row r="529">
          <cell r="A529">
            <v>303201</v>
          </cell>
          <cell r="B529" t="str">
            <v>sociálne, ekonomické a právne vedy</v>
          </cell>
          <cell r="C529" t="str">
            <v>ekonómia a manažment</v>
          </cell>
          <cell r="D529" t="str">
            <v>Odvetvové ekonomiky a manažment</v>
          </cell>
          <cell r="E529">
            <v>1</v>
          </cell>
          <cell r="F529">
            <v>9</v>
          </cell>
          <cell r="G529">
            <v>0</v>
          </cell>
          <cell r="H529">
            <v>0</v>
          </cell>
        </row>
        <row r="530">
          <cell r="A530">
            <v>303202</v>
          </cell>
          <cell r="B530" t="str">
            <v>sociálne, ekonomické a právne vedy</v>
          </cell>
          <cell r="C530" t="str">
            <v>ekonómia a manažment</v>
          </cell>
          <cell r="D530" t="str">
            <v>Odvetvové ekonomiky a manažment</v>
          </cell>
          <cell r="E530">
            <v>2</v>
          </cell>
          <cell r="F530">
            <v>9</v>
          </cell>
          <cell r="G530">
            <v>0</v>
          </cell>
          <cell r="H530">
            <v>0</v>
          </cell>
        </row>
        <row r="531">
          <cell r="A531">
            <v>303203</v>
          </cell>
          <cell r="B531" t="str">
            <v>sociálne, ekonomické a právne vedy</v>
          </cell>
          <cell r="C531" t="str">
            <v>ekonómia a manažment</v>
          </cell>
          <cell r="D531" t="str">
            <v>Odvetvové ekonomiky a manažment</v>
          </cell>
          <cell r="E531">
            <v>3</v>
          </cell>
          <cell r="F531">
            <v>20</v>
          </cell>
          <cell r="G531">
            <v>0</v>
          </cell>
          <cell r="H531">
            <v>0</v>
          </cell>
        </row>
        <row r="532">
          <cell r="A532">
            <v>303223</v>
          </cell>
          <cell r="B532" t="str">
            <v>sociálne, ekonomické a právne vedy</v>
          </cell>
          <cell r="C532" t="str">
            <v>ekonómia a manažment</v>
          </cell>
          <cell r="D532" t="str">
            <v>Podnikový manažment</v>
          </cell>
          <cell r="E532">
            <v>3</v>
          </cell>
          <cell r="F532">
            <v>20</v>
          </cell>
          <cell r="G532">
            <v>0</v>
          </cell>
          <cell r="H532">
            <v>0</v>
          </cell>
        </row>
        <row r="533">
          <cell r="A533">
            <v>303081</v>
          </cell>
          <cell r="B533" t="str">
            <v>sociálne, ekonomické a právne vedy</v>
          </cell>
          <cell r="C533" t="str">
            <v>ekonómia a manažment</v>
          </cell>
          <cell r="D533" t="str">
            <v>Poisťovníctvo</v>
          </cell>
          <cell r="E533">
            <v>1</v>
          </cell>
          <cell r="F533">
            <v>9</v>
          </cell>
          <cell r="G533">
            <v>0</v>
          </cell>
          <cell r="H533">
            <v>0</v>
          </cell>
        </row>
        <row r="534">
          <cell r="A534">
            <v>303082</v>
          </cell>
          <cell r="B534" t="str">
            <v>sociálne, ekonomické a právne vedy</v>
          </cell>
          <cell r="C534" t="str">
            <v>ekonómia a manažment</v>
          </cell>
          <cell r="D534" t="str">
            <v>Poisťovníctvo</v>
          </cell>
          <cell r="E534">
            <v>2</v>
          </cell>
          <cell r="F534">
            <v>9</v>
          </cell>
          <cell r="G534">
            <v>0</v>
          </cell>
          <cell r="H534">
            <v>0</v>
          </cell>
        </row>
        <row r="535">
          <cell r="A535">
            <v>303083</v>
          </cell>
          <cell r="B535" t="str">
            <v>sociálne, ekonomické a právne vedy</v>
          </cell>
          <cell r="C535" t="str">
            <v>ekonómia a manažment</v>
          </cell>
          <cell r="D535" t="str">
            <v>Poisťovníctvo</v>
          </cell>
          <cell r="E535">
            <v>3</v>
          </cell>
          <cell r="F535">
            <v>20</v>
          </cell>
          <cell r="G535">
            <v>0</v>
          </cell>
          <cell r="H535">
            <v>0</v>
          </cell>
        </row>
        <row r="536">
          <cell r="A536">
            <v>303043</v>
          </cell>
          <cell r="B536" t="str">
            <v>sociálne, ekonomické a právne vedy</v>
          </cell>
          <cell r="C536" t="str">
            <v>ekonómia a manažment</v>
          </cell>
          <cell r="D536" t="str">
            <v>Prognostika</v>
          </cell>
          <cell r="E536">
            <v>3</v>
          </cell>
          <cell r="F536">
            <v>20</v>
          </cell>
          <cell r="G536">
            <v>0</v>
          </cell>
          <cell r="H536">
            <v>0</v>
          </cell>
        </row>
        <row r="537">
          <cell r="A537">
            <v>303193</v>
          </cell>
          <cell r="B537" t="str">
            <v>sociálne, ekonomické a právne vedy</v>
          </cell>
          <cell r="C537" t="str">
            <v>ekonómia a manažment</v>
          </cell>
          <cell r="D537" t="str">
            <v>Svetová ekonomika</v>
          </cell>
          <cell r="E537">
            <v>3</v>
          </cell>
          <cell r="F537">
            <v>20</v>
          </cell>
          <cell r="G537">
            <v>0</v>
          </cell>
          <cell r="H537">
            <v>0</v>
          </cell>
        </row>
        <row r="538">
          <cell r="A538">
            <v>303121</v>
          </cell>
          <cell r="B538" t="str">
            <v>sociálne, ekonomické a právne vedy</v>
          </cell>
          <cell r="C538" t="str">
            <v>ekonómia a manažment</v>
          </cell>
          <cell r="D538" t="str">
            <v>Účtovníctvo</v>
          </cell>
          <cell r="E538">
            <v>1</v>
          </cell>
          <cell r="F538">
            <v>9</v>
          </cell>
          <cell r="G538">
            <v>0</v>
          </cell>
          <cell r="H538">
            <v>0</v>
          </cell>
        </row>
        <row r="539">
          <cell r="A539">
            <v>303122</v>
          </cell>
          <cell r="B539" t="str">
            <v>sociálne, ekonomické a právne vedy</v>
          </cell>
          <cell r="C539" t="str">
            <v>ekonómia a manažment</v>
          </cell>
          <cell r="D539" t="str">
            <v>Účtovníctvo</v>
          </cell>
          <cell r="E539">
            <v>2</v>
          </cell>
          <cell r="F539">
            <v>9</v>
          </cell>
          <cell r="G539">
            <v>0</v>
          </cell>
          <cell r="H539">
            <v>0</v>
          </cell>
        </row>
        <row r="540">
          <cell r="A540">
            <v>303123</v>
          </cell>
          <cell r="B540" t="str">
            <v>sociálne, ekonomické a právne vedy</v>
          </cell>
          <cell r="C540" t="str">
            <v>ekonómia a manažment</v>
          </cell>
          <cell r="D540" t="str">
            <v>Účtovníctvo</v>
          </cell>
          <cell r="E540">
            <v>3</v>
          </cell>
          <cell r="F540">
            <v>20</v>
          </cell>
          <cell r="G540">
            <v>0</v>
          </cell>
          <cell r="H540">
            <v>0</v>
          </cell>
        </row>
        <row r="541">
          <cell r="A541">
            <v>303231</v>
          </cell>
          <cell r="B541" t="str">
            <v>sociálne, ekonomické a právne vedy</v>
          </cell>
          <cell r="C541" t="str">
            <v>ekonómia a manažment</v>
          </cell>
          <cell r="D541" t="str">
            <v>Verejná ekonomika a služby</v>
          </cell>
          <cell r="E541">
            <v>1</v>
          </cell>
          <cell r="F541">
            <v>9</v>
          </cell>
          <cell r="G541">
            <v>0</v>
          </cell>
          <cell r="H541">
            <v>0</v>
          </cell>
        </row>
        <row r="542">
          <cell r="A542">
            <v>303232</v>
          </cell>
          <cell r="B542" t="str">
            <v>sociálne, ekonomické a právne vedy</v>
          </cell>
          <cell r="C542" t="str">
            <v>ekonómia a manažment</v>
          </cell>
          <cell r="D542" t="str">
            <v>Verejná ekonomika a služby</v>
          </cell>
          <cell r="E542">
            <v>2</v>
          </cell>
          <cell r="F542">
            <v>9</v>
          </cell>
          <cell r="G542">
            <v>0</v>
          </cell>
          <cell r="H542">
            <v>0</v>
          </cell>
        </row>
        <row r="543">
          <cell r="A543">
            <v>303233</v>
          </cell>
          <cell r="B543" t="str">
            <v>sociálne, ekonomické a právne vedy</v>
          </cell>
          <cell r="C543" t="str">
            <v>ekonómia a manažment</v>
          </cell>
          <cell r="D543" t="str">
            <v>Verejná ekonomika a služby</v>
          </cell>
          <cell r="E543">
            <v>3</v>
          </cell>
          <cell r="F543">
            <v>20</v>
          </cell>
          <cell r="G543">
            <v>0</v>
          </cell>
          <cell r="H543">
            <v>0</v>
          </cell>
        </row>
        <row r="544">
          <cell r="A544">
            <v>303051</v>
          </cell>
          <cell r="B544" t="str">
            <v>sociálne, ekonomické a právne vedy</v>
          </cell>
          <cell r="C544" t="str">
            <v>ekonómia a manažment</v>
          </cell>
          <cell r="D544" t="str">
            <v>Verejná správa  a regionálny rozvoj</v>
          </cell>
          <cell r="E544">
            <v>1</v>
          </cell>
          <cell r="F544">
            <v>9</v>
          </cell>
          <cell r="G544">
            <v>0</v>
          </cell>
          <cell r="H544">
            <v>0</v>
          </cell>
        </row>
        <row r="545">
          <cell r="A545">
            <v>303052</v>
          </cell>
          <cell r="B545" t="str">
            <v>sociálne, ekonomické a právne vedy</v>
          </cell>
          <cell r="C545" t="str">
            <v>ekonómia a manažment</v>
          </cell>
          <cell r="D545" t="str">
            <v>Verejná správa  a regionálny rozvoj</v>
          </cell>
          <cell r="E545">
            <v>2</v>
          </cell>
          <cell r="F545">
            <v>9</v>
          </cell>
          <cell r="G545">
            <v>0</v>
          </cell>
          <cell r="H545">
            <v>0</v>
          </cell>
        </row>
        <row r="546">
          <cell r="A546">
            <v>303053</v>
          </cell>
          <cell r="B546" t="str">
            <v>sociálne, ekonomické a právne vedy</v>
          </cell>
          <cell r="C546" t="str">
            <v>ekonómia a manažment</v>
          </cell>
          <cell r="D546" t="str">
            <v>Verejná správa  a regionálny rozvoj</v>
          </cell>
          <cell r="E546">
            <v>3</v>
          </cell>
          <cell r="F546">
            <v>20</v>
          </cell>
          <cell r="G546">
            <v>0</v>
          </cell>
          <cell r="H546">
            <v>0</v>
          </cell>
        </row>
        <row r="547">
          <cell r="A547">
            <v>304053</v>
          </cell>
          <cell r="B547" t="str">
            <v>sociálne, ekonomické a právne vedy</v>
          </cell>
          <cell r="C547" t="str">
            <v>právo</v>
          </cell>
          <cell r="D547" t="str">
            <v>Hospodárske právo a finančné právo</v>
          </cell>
          <cell r="E547">
            <v>3</v>
          </cell>
          <cell r="F547">
            <v>20</v>
          </cell>
          <cell r="G547">
            <v>0</v>
          </cell>
          <cell r="H547">
            <v>0</v>
          </cell>
        </row>
        <row r="548">
          <cell r="A548">
            <v>304122</v>
          </cell>
          <cell r="B548" t="str">
            <v>sociálne, ekonomické a právne vedy</v>
          </cell>
          <cell r="C548" t="str">
            <v>právo</v>
          </cell>
          <cell r="D548" t="str">
            <v>Kánonické právo</v>
          </cell>
          <cell r="E548">
            <v>2</v>
          </cell>
          <cell r="F548">
            <v>11</v>
          </cell>
          <cell r="G548">
            <v>0</v>
          </cell>
          <cell r="H548">
            <v>0</v>
          </cell>
        </row>
        <row r="549">
          <cell r="A549">
            <v>304123</v>
          </cell>
          <cell r="B549" t="str">
            <v>sociálne, ekonomické a právne vedy</v>
          </cell>
          <cell r="C549" t="str">
            <v>právo</v>
          </cell>
          <cell r="D549" t="str">
            <v>Kánonické právo</v>
          </cell>
          <cell r="E549">
            <v>3</v>
          </cell>
          <cell r="F549">
            <v>20</v>
          </cell>
          <cell r="G549">
            <v>0</v>
          </cell>
          <cell r="H549">
            <v>0</v>
          </cell>
        </row>
        <row r="550">
          <cell r="A550">
            <v>304083</v>
          </cell>
          <cell r="B550" t="str">
            <v>sociálne, ekonomické a právne vedy</v>
          </cell>
          <cell r="C550" t="str">
            <v>právo</v>
          </cell>
          <cell r="D550" t="str">
            <v>Medzinárodné právo</v>
          </cell>
          <cell r="E550">
            <v>3</v>
          </cell>
          <cell r="F550">
            <v>20</v>
          </cell>
          <cell r="G550">
            <v>0</v>
          </cell>
          <cell r="H550">
            <v>0</v>
          </cell>
        </row>
        <row r="551">
          <cell r="A551">
            <v>304113</v>
          </cell>
          <cell r="B551" t="str">
            <v>sociálne, ekonomické a právne vedy</v>
          </cell>
          <cell r="C551" t="str">
            <v>právo</v>
          </cell>
          <cell r="D551" t="str">
            <v>Občianske právo</v>
          </cell>
          <cell r="E551">
            <v>3</v>
          </cell>
          <cell r="F551">
            <v>20</v>
          </cell>
          <cell r="G551">
            <v>0</v>
          </cell>
          <cell r="H551">
            <v>0</v>
          </cell>
        </row>
        <row r="552">
          <cell r="A552">
            <v>304103</v>
          </cell>
          <cell r="B552" t="str">
            <v>sociálne, ekonomické a právne vedy</v>
          </cell>
          <cell r="C552" t="str">
            <v>právo</v>
          </cell>
          <cell r="D552" t="str">
            <v>Obchodné a finančné právo</v>
          </cell>
          <cell r="E552">
            <v>3</v>
          </cell>
          <cell r="F552">
            <v>20</v>
          </cell>
          <cell r="G552">
            <v>0</v>
          </cell>
          <cell r="H552">
            <v>0</v>
          </cell>
        </row>
        <row r="553">
          <cell r="A553">
            <v>304063</v>
          </cell>
          <cell r="B553" t="str">
            <v>sociálne, ekonomické a právne vedy</v>
          </cell>
          <cell r="C553" t="str">
            <v>právo</v>
          </cell>
          <cell r="D553" t="str">
            <v>Pracovné právo</v>
          </cell>
          <cell r="E553">
            <v>3</v>
          </cell>
          <cell r="F553">
            <v>20</v>
          </cell>
          <cell r="G553">
            <v>0</v>
          </cell>
          <cell r="H553">
            <v>0</v>
          </cell>
        </row>
        <row r="554">
          <cell r="A554">
            <v>304011</v>
          </cell>
          <cell r="B554" t="str">
            <v>sociálne, ekonomické a právne vedy</v>
          </cell>
          <cell r="C554" t="str">
            <v>právo</v>
          </cell>
          <cell r="D554" t="str">
            <v>Právo</v>
          </cell>
          <cell r="E554">
            <v>1</v>
          </cell>
          <cell r="F554">
            <v>11</v>
          </cell>
          <cell r="G554">
            <v>0</v>
          </cell>
          <cell r="H554">
            <v>0</v>
          </cell>
        </row>
        <row r="555">
          <cell r="A555">
            <v>304012</v>
          </cell>
          <cell r="B555" t="str">
            <v>sociálne, ekonomické a právne vedy</v>
          </cell>
          <cell r="C555" t="str">
            <v>právo</v>
          </cell>
          <cell r="D555" t="str">
            <v>Právo</v>
          </cell>
          <cell r="E555">
            <v>2</v>
          </cell>
          <cell r="F555">
            <v>11</v>
          </cell>
          <cell r="G555">
            <v>0</v>
          </cell>
          <cell r="H555">
            <v>0</v>
          </cell>
        </row>
        <row r="556">
          <cell r="A556">
            <v>304093</v>
          </cell>
          <cell r="B556" t="str">
            <v>sociálne, ekonomické a právne vedy</v>
          </cell>
          <cell r="C556" t="str">
            <v>právo</v>
          </cell>
          <cell r="D556" t="str">
            <v>Rímske právo</v>
          </cell>
          <cell r="E556">
            <v>3</v>
          </cell>
          <cell r="F556">
            <v>20</v>
          </cell>
          <cell r="G556">
            <v>0</v>
          </cell>
          <cell r="H556">
            <v>0</v>
          </cell>
        </row>
        <row r="557">
          <cell r="A557">
            <v>304043</v>
          </cell>
          <cell r="B557" t="str">
            <v>sociálne, ekonomické a právne vedy</v>
          </cell>
          <cell r="C557" t="str">
            <v>právo</v>
          </cell>
          <cell r="D557" t="str">
            <v>Správne právo</v>
          </cell>
          <cell r="E557">
            <v>3</v>
          </cell>
          <cell r="F557">
            <v>20</v>
          </cell>
          <cell r="G557">
            <v>0</v>
          </cell>
          <cell r="H557">
            <v>0</v>
          </cell>
        </row>
        <row r="558">
          <cell r="A558">
            <v>304023</v>
          </cell>
          <cell r="B558" t="str">
            <v>sociálne, ekonomické a právne vedy</v>
          </cell>
          <cell r="C558" t="str">
            <v>právo</v>
          </cell>
          <cell r="D558" t="str">
            <v>Teória a dejiny štátu a práva</v>
          </cell>
          <cell r="E558">
            <v>3</v>
          </cell>
          <cell r="F558">
            <v>20</v>
          </cell>
          <cell r="G558">
            <v>0</v>
          </cell>
          <cell r="H558">
            <v>0</v>
          </cell>
        </row>
        <row r="559">
          <cell r="A559">
            <v>304073</v>
          </cell>
          <cell r="B559" t="str">
            <v>sociálne, ekonomické a právne vedy</v>
          </cell>
          <cell r="C559" t="str">
            <v>právo</v>
          </cell>
          <cell r="D559" t="str">
            <v>Trestné právo</v>
          </cell>
          <cell r="E559">
            <v>3</v>
          </cell>
          <cell r="F559">
            <v>20</v>
          </cell>
          <cell r="G559">
            <v>0</v>
          </cell>
          <cell r="H559">
            <v>0</v>
          </cell>
        </row>
        <row r="560">
          <cell r="A560">
            <v>304033</v>
          </cell>
          <cell r="B560" t="str">
            <v>sociálne, ekonomické a právne vedy</v>
          </cell>
          <cell r="C560" t="str">
            <v>právo</v>
          </cell>
          <cell r="D560" t="str">
            <v>Ústavné právo</v>
          </cell>
          <cell r="E560">
            <v>3</v>
          </cell>
          <cell r="F560">
            <v>20</v>
          </cell>
          <cell r="G560">
            <v>0</v>
          </cell>
          <cell r="H560">
            <v>0</v>
          </cell>
        </row>
        <row r="561">
          <cell r="A561">
            <v>301031</v>
          </cell>
          <cell r="B561" t="str">
            <v>sociálne, ekonomické a právne vedy</v>
          </cell>
          <cell r="C561" t="str">
            <v>spoločenské a behaviorálne vedy</v>
          </cell>
          <cell r="D561" t="str">
            <v>Etnológia</v>
          </cell>
          <cell r="E561">
            <v>1</v>
          </cell>
          <cell r="F561">
            <v>10</v>
          </cell>
          <cell r="G561">
            <v>0</v>
          </cell>
          <cell r="H561">
            <v>0</v>
          </cell>
        </row>
        <row r="562">
          <cell r="A562">
            <v>301032</v>
          </cell>
          <cell r="B562" t="str">
            <v>sociálne, ekonomické a právne vedy</v>
          </cell>
          <cell r="C562" t="str">
            <v>spoločenské a behaviorálne vedy</v>
          </cell>
          <cell r="D562" t="str">
            <v>Etnológia</v>
          </cell>
          <cell r="E562">
            <v>2</v>
          </cell>
          <cell r="F562">
            <v>10</v>
          </cell>
          <cell r="G562">
            <v>0</v>
          </cell>
          <cell r="H562">
            <v>0</v>
          </cell>
        </row>
        <row r="563">
          <cell r="A563">
            <v>301033</v>
          </cell>
          <cell r="B563" t="str">
            <v>sociálne, ekonomické a právne vedy</v>
          </cell>
          <cell r="C563" t="str">
            <v>spoločenské a behaviorálne vedy</v>
          </cell>
          <cell r="D563" t="str">
            <v>Etnológia</v>
          </cell>
          <cell r="E563">
            <v>3</v>
          </cell>
          <cell r="F563">
            <v>20</v>
          </cell>
          <cell r="G563">
            <v>0</v>
          </cell>
          <cell r="H563">
            <v>0</v>
          </cell>
        </row>
        <row r="564">
          <cell r="A564">
            <v>301123</v>
          </cell>
          <cell r="B564" t="str">
            <v>sociálne, ekonomické a právne vedy</v>
          </cell>
          <cell r="C564" t="str">
            <v>spoločenské a behaviorálne vedy</v>
          </cell>
          <cell r="D564" t="str">
            <v>Klinická psychológia</v>
          </cell>
          <cell r="E564">
            <v>3</v>
          </cell>
          <cell r="F564">
            <v>20</v>
          </cell>
          <cell r="G564">
            <v>0</v>
          </cell>
          <cell r="H564">
            <v>0</v>
          </cell>
        </row>
        <row r="565">
          <cell r="A565">
            <v>301021</v>
          </cell>
          <cell r="B565" t="str">
            <v>sociálne, ekonomické a právne vedy</v>
          </cell>
          <cell r="C565" t="str">
            <v>spoločenské a behaviorálne vedy</v>
          </cell>
          <cell r="D565" t="str">
            <v>Kulturológia</v>
          </cell>
          <cell r="E565">
            <v>1</v>
          </cell>
          <cell r="F565">
            <v>10</v>
          </cell>
          <cell r="G565">
            <v>0</v>
          </cell>
          <cell r="H565">
            <v>0</v>
          </cell>
        </row>
        <row r="566">
          <cell r="A566">
            <v>301022</v>
          </cell>
          <cell r="B566" t="str">
            <v>sociálne, ekonomické a právne vedy</v>
          </cell>
          <cell r="C566" t="str">
            <v>spoločenské a behaviorálne vedy</v>
          </cell>
          <cell r="D566" t="str">
            <v>Kulturológia</v>
          </cell>
          <cell r="E566">
            <v>2</v>
          </cell>
          <cell r="F566">
            <v>10</v>
          </cell>
          <cell r="G566">
            <v>0</v>
          </cell>
          <cell r="H566">
            <v>0</v>
          </cell>
        </row>
        <row r="567">
          <cell r="A567">
            <v>301023</v>
          </cell>
          <cell r="B567" t="str">
            <v>sociálne, ekonomické a právne vedy</v>
          </cell>
          <cell r="C567" t="str">
            <v>spoločenské a behaviorálne vedy</v>
          </cell>
          <cell r="D567" t="str">
            <v>Kulturológia</v>
          </cell>
          <cell r="E567">
            <v>3</v>
          </cell>
          <cell r="F567">
            <v>20</v>
          </cell>
          <cell r="G567">
            <v>0</v>
          </cell>
          <cell r="H567">
            <v>0</v>
          </cell>
        </row>
        <row r="568">
          <cell r="A568">
            <v>301051</v>
          </cell>
          <cell r="B568" t="str">
            <v>sociálne, ekonomické a právne vedy</v>
          </cell>
          <cell r="C568" t="str">
            <v>spoločenské a behaviorálne vedy</v>
          </cell>
          <cell r="D568" t="str">
            <v>Medzinárodné vzťahy</v>
          </cell>
          <cell r="E568">
            <v>1</v>
          </cell>
          <cell r="F568">
            <v>10</v>
          </cell>
          <cell r="G568">
            <v>0</v>
          </cell>
          <cell r="H568">
            <v>0</v>
          </cell>
        </row>
        <row r="569">
          <cell r="A569">
            <v>301052</v>
          </cell>
          <cell r="B569" t="str">
            <v>sociálne, ekonomické a právne vedy</v>
          </cell>
          <cell r="C569" t="str">
            <v>spoločenské a behaviorálne vedy</v>
          </cell>
          <cell r="D569" t="str">
            <v>Medzinárodné vzťahy</v>
          </cell>
          <cell r="E569">
            <v>2</v>
          </cell>
          <cell r="F569">
            <v>10</v>
          </cell>
          <cell r="G569">
            <v>0</v>
          </cell>
          <cell r="H569">
            <v>0</v>
          </cell>
        </row>
        <row r="570">
          <cell r="A570">
            <v>301053</v>
          </cell>
          <cell r="B570" t="str">
            <v>sociálne, ekonomické a právne vedy</v>
          </cell>
          <cell r="C570" t="str">
            <v>spoločenské a behaviorálne vedy</v>
          </cell>
          <cell r="D570" t="str">
            <v>Medzinárodné vzťahy</v>
          </cell>
          <cell r="E570">
            <v>3</v>
          </cell>
          <cell r="F570">
            <v>20</v>
          </cell>
          <cell r="G570">
            <v>0</v>
          </cell>
          <cell r="H570">
            <v>0</v>
          </cell>
        </row>
        <row r="571">
          <cell r="A571">
            <v>301113</v>
          </cell>
          <cell r="B571" t="str">
            <v>sociálne, ekonomické a právne vedy</v>
          </cell>
          <cell r="C571" t="str">
            <v>spoločenské a behaviorálne vedy</v>
          </cell>
          <cell r="D571" t="str">
            <v>Pedagogická, poradenská a školská psychológia</v>
          </cell>
          <cell r="E571">
            <v>3</v>
          </cell>
          <cell r="F571">
            <v>20</v>
          </cell>
          <cell r="G571">
            <v>0</v>
          </cell>
          <cell r="H571">
            <v>0</v>
          </cell>
        </row>
        <row r="572">
          <cell r="A572">
            <v>301061</v>
          </cell>
          <cell r="B572" t="str">
            <v>sociálne, ekonomické a právne vedy</v>
          </cell>
          <cell r="C572" t="str">
            <v>spoločenské a behaviorálne vedy</v>
          </cell>
          <cell r="D572" t="str">
            <v>Politológia</v>
          </cell>
          <cell r="E572">
            <v>1</v>
          </cell>
          <cell r="F572">
            <v>10</v>
          </cell>
          <cell r="G572">
            <v>0</v>
          </cell>
          <cell r="H572">
            <v>0</v>
          </cell>
        </row>
        <row r="573">
          <cell r="A573">
            <v>301062</v>
          </cell>
          <cell r="B573" t="str">
            <v>sociálne, ekonomické a právne vedy</v>
          </cell>
          <cell r="C573" t="str">
            <v>spoločenské a behaviorálne vedy</v>
          </cell>
          <cell r="D573" t="str">
            <v>Politológia</v>
          </cell>
          <cell r="E573">
            <v>2</v>
          </cell>
          <cell r="F573">
            <v>10</v>
          </cell>
          <cell r="G573">
            <v>0</v>
          </cell>
          <cell r="H573">
            <v>0</v>
          </cell>
        </row>
        <row r="574">
          <cell r="A574">
            <v>301063</v>
          </cell>
          <cell r="B574" t="str">
            <v>sociálne, ekonomické a právne vedy</v>
          </cell>
          <cell r="C574" t="str">
            <v>spoločenské a behaviorálne vedy</v>
          </cell>
          <cell r="D574" t="str">
            <v>Politológia</v>
          </cell>
          <cell r="E574">
            <v>3</v>
          </cell>
          <cell r="F574">
            <v>20</v>
          </cell>
          <cell r="G574">
            <v>0</v>
          </cell>
          <cell r="H574">
            <v>0</v>
          </cell>
        </row>
        <row r="575">
          <cell r="A575">
            <v>301091</v>
          </cell>
          <cell r="B575" t="str">
            <v>sociálne, ekonomické a právne vedy</v>
          </cell>
          <cell r="C575" t="str">
            <v>spoločenské a behaviorálne vedy</v>
          </cell>
          <cell r="D575" t="str">
            <v>Psychológia</v>
          </cell>
          <cell r="E575">
            <v>1</v>
          </cell>
          <cell r="F575">
            <v>10</v>
          </cell>
          <cell r="G575">
            <v>0</v>
          </cell>
          <cell r="H575">
            <v>0</v>
          </cell>
        </row>
        <row r="576">
          <cell r="A576">
            <v>301092</v>
          </cell>
          <cell r="B576" t="str">
            <v>sociálne, ekonomické a právne vedy</v>
          </cell>
          <cell r="C576" t="str">
            <v>spoločenské a behaviorálne vedy</v>
          </cell>
          <cell r="D576" t="str">
            <v>Psychológia</v>
          </cell>
          <cell r="E576">
            <v>2</v>
          </cell>
          <cell r="F576">
            <v>10</v>
          </cell>
          <cell r="G576">
            <v>0</v>
          </cell>
          <cell r="H576">
            <v>0</v>
          </cell>
        </row>
        <row r="577">
          <cell r="A577">
            <v>301151</v>
          </cell>
          <cell r="B577" t="str">
            <v>sociálne, ekonomické a právne vedy</v>
          </cell>
          <cell r="C577" t="str">
            <v>spoločenské a behaviorálne vedy</v>
          </cell>
          <cell r="D577" t="str">
            <v>Sociálna antropológia</v>
          </cell>
          <cell r="E577">
            <v>1</v>
          </cell>
          <cell r="F577">
            <v>10</v>
          </cell>
          <cell r="G577">
            <v>0</v>
          </cell>
          <cell r="H577">
            <v>0</v>
          </cell>
        </row>
        <row r="578">
          <cell r="A578">
            <v>301152</v>
          </cell>
          <cell r="B578" t="str">
            <v>sociálne, ekonomické a právne vedy</v>
          </cell>
          <cell r="C578" t="str">
            <v>spoločenské a behaviorálne vedy</v>
          </cell>
          <cell r="D578" t="str">
            <v>Sociálna antropológia</v>
          </cell>
          <cell r="E578">
            <v>2</v>
          </cell>
          <cell r="F578">
            <v>10</v>
          </cell>
          <cell r="G578">
            <v>0</v>
          </cell>
          <cell r="H578">
            <v>0</v>
          </cell>
        </row>
        <row r="579">
          <cell r="A579">
            <v>301153</v>
          </cell>
          <cell r="B579" t="str">
            <v>sociálne, ekonomické a právne vedy</v>
          </cell>
          <cell r="C579" t="str">
            <v>spoločenské a behaviorálne vedy</v>
          </cell>
          <cell r="D579" t="str">
            <v>Sociálna antropológia</v>
          </cell>
          <cell r="E579">
            <v>3</v>
          </cell>
          <cell r="F579">
            <v>20</v>
          </cell>
          <cell r="G579">
            <v>0</v>
          </cell>
          <cell r="H579">
            <v>0</v>
          </cell>
        </row>
        <row r="580">
          <cell r="A580">
            <v>301141</v>
          </cell>
          <cell r="B580" t="str">
            <v>sociálne, ekonomické a právne vedy</v>
          </cell>
          <cell r="C580" t="str">
            <v>spoločenské a behaviorálne vedy</v>
          </cell>
          <cell r="D580" t="str">
            <v>Sociálna práca</v>
          </cell>
          <cell r="E580">
            <v>1</v>
          </cell>
          <cell r="F580">
            <v>10</v>
          </cell>
          <cell r="G580">
            <v>0</v>
          </cell>
          <cell r="H580">
            <v>0</v>
          </cell>
        </row>
        <row r="581">
          <cell r="A581">
            <v>301142</v>
          </cell>
          <cell r="B581" t="str">
            <v>sociálne, ekonomické a právne vedy</v>
          </cell>
          <cell r="C581" t="str">
            <v>spoločenské a behaviorálne vedy</v>
          </cell>
          <cell r="D581" t="str">
            <v>Sociálna práca</v>
          </cell>
          <cell r="E581">
            <v>2</v>
          </cell>
          <cell r="F581">
            <v>10</v>
          </cell>
          <cell r="G581">
            <v>0</v>
          </cell>
          <cell r="H581">
            <v>0</v>
          </cell>
        </row>
        <row r="582">
          <cell r="A582">
            <v>301143</v>
          </cell>
          <cell r="B582" t="str">
            <v>sociálne, ekonomické a právne vedy</v>
          </cell>
          <cell r="C582" t="str">
            <v>spoločenské a behaviorálne vedy</v>
          </cell>
          <cell r="D582" t="str">
            <v>Sociálna práca</v>
          </cell>
          <cell r="E582">
            <v>3</v>
          </cell>
          <cell r="F582">
            <v>20</v>
          </cell>
          <cell r="G582">
            <v>0</v>
          </cell>
          <cell r="H582">
            <v>0</v>
          </cell>
        </row>
        <row r="583">
          <cell r="A583">
            <v>301133</v>
          </cell>
          <cell r="B583" t="str">
            <v>sociálne, ekonomické a právne vedy</v>
          </cell>
          <cell r="C583" t="str">
            <v>spoločenské a behaviorálne vedy</v>
          </cell>
          <cell r="D583" t="str">
            <v>Sociálna psychológia a psychológia práce</v>
          </cell>
          <cell r="E583">
            <v>3</v>
          </cell>
          <cell r="F583">
            <v>20</v>
          </cell>
          <cell r="G583">
            <v>0</v>
          </cell>
          <cell r="H583">
            <v>0</v>
          </cell>
        </row>
        <row r="584">
          <cell r="A584">
            <v>301161</v>
          </cell>
          <cell r="B584" t="str">
            <v>sociálne, ekonomické a právne vedy</v>
          </cell>
          <cell r="C584" t="str">
            <v>spoločenské a behaviorálne vedy</v>
          </cell>
          <cell r="D584" t="str">
            <v>Sociálne služby a poradenstvo</v>
          </cell>
          <cell r="E584">
            <v>1</v>
          </cell>
          <cell r="F584">
            <v>10</v>
          </cell>
          <cell r="G584">
            <v>0</v>
          </cell>
          <cell r="H584">
            <v>0</v>
          </cell>
        </row>
        <row r="585">
          <cell r="A585">
            <v>301162</v>
          </cell>
          <cell r="B585" t="str">
            <v>sociálne, ekonomické a právne vedy</v>
          </cell>
          <cell r="C585" t="str">
            <v>spoločenské a behaviorálne vedy</v>
          </cell>
          <cell r="D585" t="str">
            <v>Sociálne služby a poradenstvo</v>
          </cell>
          <cell r="E585">
            <v>2</v>
          </cell>
          <cell r="F585">
            <v>10</v>
          </cell>
          <cell r="G585">
            <v>0</v>
          </cell>
          <cell r="H585">
            <v>0</v>
          </cell>
        </row>
        <row r="586">
          <cell r="A586">
            <v>301163</v>
          </cell>
          <cell r="B586" t="str">
            <v>sociálne, ekonomické a právne vedy</v>
          </cell>
          <cell r="C586" t="str">
            <v>spoločenské a behaviorálne vedy</v>
          </cell>
          <cell r="D586" t="str">
            <v>Sociálne služby a poradenstvo</v>
          </cell>
          <cell r="E586">
            <v>3</v>
          </cell>
          <cell r="F586">
            <v>20</v>
          </cell>
          <cell r="G586">
            <v>0</v>
          </cell>
          <cell r="H586">
            <v>0</v>
          </cell>
        </row>
        <row r="587">
          <cell r="A587">
            <v>301011</v>
          </cell>
          <cell r="B587" t="str">
            <v>sociálne, ekonomické a právne vedy</v>
          </cell>
          <cell r="C587" t="str">
            <v>spoločenské a behaviorálne vedy</v>
          </cell>
          <cell r="D587" t="str">
            <v>Sociológia</v>
          </cell>
          <cell r="E587">
            <v>1</v>
          </cell>
          <cell r="F587">
            <v>10</v>
          </cell>
          <cell r="G587">
            <v>0</v>
          </cell>
          <cell r="H587">
            <v>0</v>
          </cell>
        </row>
        <row r="588">
          <cell r="A588">
            <v>301012</v>
          </cell>
          <cell r="B588" t="str">
            <v>sociálne, ekonomické a právne vedy</v>
          </cell>
          <cell r="C588" t="str">
            <v>spoločenské a behaviorálne vedy</v>
          </cell>
          <cell r="D588" t="str">
            <v>Sociológia</v>
          </cell>
          <cell r="E588">
            <v>2</v>
          </cell>
          <cell r="F588">
            <v>10</v>
          </cell>
          <cell r="G588">
            <v>0</v>
          </cell>
          <cell r="H588">
            <v>0</v>
          </cell>
        </row>
        <row r="589">
          <cell r="A589">
            <v>301013</v>
          </cell>
          <cell r="B589" t="str">
            <v>sociálne, ekonomické a právne vedy</v>
          </cell>
          <cell r="C589" t="str">
            <v>spoločenské a behaviorálne vedy</v>
          </cell>
          <cell r="D589" t="str">
            <v>Sociológia</v>
          </cell>
          <cell r="E589">
            <v>3</v>
          </cell>
          <cell r="F589">
            <v>20</v>
          </cell>
          <cell r="G589">
            <v>0</v>
          </cell>
          <cell r="H589">
            <v>0</v>
          </cell>
        </row>
        <row r="590">
          <cell r="A590">
            <v>301043</v>
          </cell>
          <cell r="B590" t="str">
            <v>sociálne, ekonomické a právne vedy</v>
          </cell>
          <cell r="C590" t="str">
            <v>spoločenské a behaviorálne vedy</v>
          </cell>
          <cell r="D590" t="str">
            <v>Teória a metodológia sociológie</v>
          </cell>
          <cell r="E590">
            <v>3</v>
          </cell>
          <cell r="F590">
            <v>20</v>
          </cell>
          <cell r="G590">
            <v>0</v>
          </cell>
          <cell r="H590">
            <v>0</v>
          </cell>
        </row>
        <row r="591">
          <cell r="A591">
            <v>301083</v>
          </cell>
          <cell r="B591" t="str">
            <v>sociálne, ekonomické a právne vedy</v>
          </cell>
          <cell r="C591" t="str">
            <v>spoločenské a behaviorálne vedy</v>
          </cell>
          <cell r="D591" t="str">
            <v>Teória politiky</v>
          </cell>
          <cell r="E591">
            <v>3</v>
          </cell>
          <cell r="F591">
            <v>20</v>
          </cell>
          <cell r="G591">
            <v>0</v>
          </cell>
          <cell r="H591">
            <v>0</v>
          </cell>
        </row>
        <row r="592">
          <cell r="A592">
            <v>301071</v>
          </cell>
          <cell r="B592" t="str">
            <v>sociálne, ekonomické a právne vedy</v>
          </cell>
          <cell r="C592" t="str">
            <v>spoločenské a behaviorálne vedy</v>
          </cell>
          <cell r="D592" t="str">
            <v>Verejná politika a verejná správa</v>
          </cell>
          <cell r="E592">
            <v>1</v>
          </cell>
          <cell r="F592">
            <v>10</v>
          </cell>
          <cell r="G592">
            <v>0</v>
          </cell>
          <cell r="H592">
            <v>0</v>
          </cell>
        </row>
        <row r="593">
          <cell r="A593">
            <v>301072</v>
          </cell>
          <cell r="B593" t="str">
            <v>sociálne, ekonomické a právne vedy</v>
          </cell>
          <cell r="C593" t="str">
            <v>spoločenské a behaviorálne vedy</v>
          </cell>
          <cell r="D593" t="str">
            <v>Verejná politika a verejná správa</v>
          </cell>
          <cell r="E593">
            <v>2</v>
          </cell>
          <cell r="F593">
            <v>10</v>
          </cell>
          <cell r="G593">
            <v>0</v>
          </cell>
          <cell r="H593">
            <v>0</v>
          </cell>
        </row>
        <row r="594">
          <cell r="A594">
            <v>301073</v>
          </cell>
          <cell r="B594" t="str">
            <v>sociálne, ekonomické a právne vedy</v>
          </cell>
          <cell r="C594" t="str">
            <v>spoločenské a behaviorálne vedy</v>
          </cell>
          <cell r="D594" t="str">
            <v>Verejná politika a verejná správa</v>
          </cell>
          <cell r="E594">
            <v>3</v>
          </cell>
          <cell r="F594">
            <v>20</v>
          </cell>
          <cell r="G594">
            <v>0</v>
          </cell>
          <cell r="H594">
            <v>0</v>
          </cell>
        </row>
        <row r="595">
          <cell r="A595">
            <v>301103</v>
          </cell>
          <cell r="B595" t="str">
            <v>sociálne, ekonomické a právne vedy</v>
          </cell>
          <cell r="C595" t="str">
            <v>spoločenské a behaviorálne vedy</v>
          </cell>
          <cell r="D595" t="str">
            <v>Všeobecná a experimentálna psychológia</v>
          </cell>
          <cell r="E595">
            <v>3</v>
          </cell>
          <cell r="F595">
            <v>20</v>
          </cell>
          <cell r="G595">
            <v>0</v>
          </cell>
          <cell r="H595">
            <v>0</v>
          </cell>
        </row>
        <row r="596">
          <cell r="A596">
            <v>302041</v>
          </cell>
          <cell r="B596" t="str">
            <v>sociálne, ekonomické a právne vedy</v>
          </cell>
          <cell r="C596" t="str">
            <v>žurnalistika a informácie</v>
          </cell>
          <cell r="D596" t="str">
            <v>Knižnično-informačné štúdiá</v>
          </cell>
          <cell r="E596">
            <v>1</v>
          </cell>
          <cell r="F596">
            <v>7</v>
          </cell>
          <cell r="G596">
            <v>0</v>
          </cell>
          <cell r="H596">
            <v>0</v>
          </cell>
        </row>
        <row r="597">
          <cell r="A597">
            <v>302042</v>
          </cell>
          <cell r="B597" t="str">
            <v>sociálne, ekonomické a právne vedy</v>
          </cell>
          <cell r="C597" t="str">
            <v>žurnalistika a informácie</v>
          </cell>
          <cell r="D597" t="str">
            <v>Knižnično-informačné štúdiá</v>
          </cell>
          <cell r="E597">
            <v>2</v>
          </cell>
          <cell r="F597">
            <v>7</v>
          </cell>
          <cell r="G597">
            <v>0</v>
          </cell>
          <cell r="H597">
            <v>0</v>
          </cell>
        </row>
        <row r="598">
          <cell r="A598">
            <v>302043</v>
          </cell>
          <cell r="B598" t="str">
            <v>sociálne, ekonomické a právne vedy</v>
          </cell>
          <cell r="C598" t="str">
            <v>žurnalistika a informácie</v>
          </cell>
          <cell r="D598" t="str">
            <v>Knižnično-informačné štúdiá</v>
          </cell>
          <cell r="E598">
            <v>3</v>
          </cell>
          <cell r="F598">
            <v>20</v>
          </cell>
          <cell r="G598">
            <v>0</v>
          </cell>
          <cell r="H598">
            <v>0</v>
          </cell>
        </row>
        <row r="599">
          <cell r="A599">
            <v>302031</v>
          </cell>
          <cell r="B599" t="str">
            <v>sociálne, ekonomické a právne vedy</v>
          </cell>
          <cell r="C599" t="str">
            <v>žurnalistika a informácie</v>
          </cell>
          <cell r="D599" t="str">
            <v>Masmediálne štúdiá</v>
          </cell>
          <cell r="E599">
            <v>1</v>
          </cell>
          <cell r="F599">
            <v>7</v>
          </cell>
          <cell r="G599">
            <v>0</v>
          </cell>
          <cell r="H599">
            <v>0</v>
          </cell>
        </row>
        <row r="600">
          <cell r="A600">
            <v>302032</v>
          </cell>
          <cell r="B600" t="str">
            <v>sociálne, ekonomické a právne vedy</v>
          </cell>
          <cell r="C600" t="str">
            <v>žurnalistika a informácie</v>
          </cell>
          <cell r="D600" t="str">
            <v>Masmediálne štúdiá</v>
          </cell>
          <cell r="E600">
            <v>2</v>
          </cell>
          <cell r="F600">
            <v>7</v>
          </cell>
          <cell r="G600">
            <v>0</v>
          </cell>
          <cell r="H600">
            <v>0</v>
          </cell>
        </row>
        <row r="601">
          <cell r="A601">
            <v>302033</v>
          </cell>
          <cell r="B601" t="str">
            <v>sociálne, ekonomické a právne vedy</v>
          </cell>
          <cell r="C601" t="str">
            <v>žurnalistika a informácie</v>
          </cell>
          <cell r="D601" t="str">
            <v>Masmediálne štúdiá</v>
          </cell>
          <cell r="E601">
            <v>3</v>
          </cell>
          <cell r="F601">
            <v>20</v>
          </cell>
          <cell r="G601">
            <v>0</v>
          </cell>
          <cell r="H601">
            <v>0</v>
          </cell>
        </row>
        <row r="602">
          <cell r="A602">
            <v>302023</v>
          </cell>
          <cell r="B602" t="str">
            <v>sociálne, ekonomické a právne vedy</v>
          </cell>
          <cell r="C602" t="str">
            <v>žurnalistika a informácie</v>
          </cell>
          <cell r="D602" t="str">
            <v>Teória a dejiny žurnalistiky</v>
          </cell>
          <cell r="E602">
            <v>3</v>
          </cell>
          <cell r="F602">
            <v>20</v>
          </cell>
          <cell r="G602">
            <v>0</v>
          </cell>
          <cell r="H602">
            <v>0</v>
          </cell>
        </row>
        <row r="603">
          <cell r="A603">
            <v>302011</v>
          </cell>
          <cell r="B603" t="str">
            <v>sociálne, ekonomické a právne vedy</v>
          </cell>
          <cell r="C603" t="str">
            <v>žurnalistika a informácie</v>
          </cell>
          <cell r="D603" t="str">
            <v>Žurnalistika</v>
          </cell>
          <cell r="E603">
            <v>1</v>
          </cell>
          <cell r="F603">
            <v>7</v>
          </cell>
          <cell r="G603">
            <v>0</v>
          </cell>
          <cell r="H603">
            <v>0</v>
          </cell>
        </row>
        <row r="604">
          <cell r="A604">
            <v>302012</v>
          </cell>
          <cell r="B604" t="str">
            <v>sociálne, ekonomické a právne vedy</v>
          </cell>
          <cell r="C604" t="str">
            <v>žurnalistika a informácie</v>
          </cell>
          <cell r="D604" t="str">
            <v>Žurnalistika</v>
          </cell>
          <cell r="E604">
            <v>2</v>
          </cell>
          <cell r="F604">
            <v>7</v>
          </cell>
          <cell r="G604">
            <v>0</v>
          </cell>
          <cell r="H604">
            <v>0</v>
          </cell>
        </row>
        <row r="605">
          <cell r="A605">
            <v>101091</v>
          </cell>
          <cell r="B605" t="str">
            <v>výchova a vzdelávanie</v>
          </cell>
          <cell r="C605" t="str">
            <v>učiteľstvo, vychovávateľstvo a pedagogické vedy</v>
          </cell>
          <cell r="D605" t="str">
            <v>Andragogika</v>
          </cell>
          <cell r="E605">
            <v>1</v>
          </cell>
          <cell r="F605">
            <v>7</v>
          </cell>
          <cell r="G605">
            <v>0</v>
          </cell>
          <cell r="H605">
            <v>0</v>
          </cell>
        </row>
        <row r="606">
          <cell r="A606">
            <v>101092</v>
          </cell>
          <cell r="B606" t="str">
            <v>výchova a vzdelávanie</v>
          </cell>
          <cell r="C606" t="str">
            <v>učiteľstvo, vychovávateľstvo a pedagogické vedy</v>
          </cell>
          <cell r="D606" t="str">
            <v>Andragogika</v>
          </cell>
          <cell r="E606">
            <v>2</v>
          </cell>
          <cell r="F606">
            <v>7</v>
          </cell>
          <cell r="G606">
            <v>0</v>
          </cell>
          <cell r="H606">
            <v>0</v>
          </cell>
        </row>
        <row r="607">
          <cell r="A607">
            <v>101093</v>
          </cell>
          <cell r="B607" t="str">
            <v>výchova a vzdelávanie</v>
          </cell>
          <cell r="C607" t="str">
            <v>učiteľstvo, vychovávateľstvo a pedagogické vedy</v>
          </cell>
          <cell r="D607" t="str">
            <v>Andragogika</v>
          </cell>
          <cell r="E607">
            <v>3</v>
          </cell>
          <cell r="F607">
            <v>20</v>
          </cell>
          <cell r="G607">
            <v>0</v>
          </cell>
          <cell r="H607">
            <v>0</v>
          </cell>
        </row>
        <row r="608">
          <cell r="A608">
            <v>101071</v>
          </cell>
          <cell r="B608" t="str">
            <v>výchova a vzdelávanie</v>
          </cell>
          <cell r="C608" t="str">
            <v>učiteľstvo, vychovávateľstvo a pedagogické vedy</v>
          </cell>
          <cell r="D608" t="str">
            <v>Liečebná pedagogika</v>
          </cell>
          <cell r="E608">
            <v>1</v>
          </cell>
          <cell r="F608">
            <v>7</v>
          </cell>
          <cell r="G608">
            <v>0</v>
          </cell>
          <cell r="H608">
            <v>0</v>
          </cell>
        </row>
        <row r="609">
          <cell r="A609">
            <v>101072</v>
          </cell>
          <cell r="B609" t="str">
            <v>výchova a vzdelávanie</v>
          </cell>
          <cell r="C609" t="str">
            <v>učiteľstvo, vychovávateľstvo a pedagogické vedy</v>
          </cell>
          <cell r="D609" t="str">
            <v>Liečebná pedagogika</v>
          </cell>
          <cell r="E609">
            <v>2</v>
          </cell>
          <cell r="F609">
            <v>7</v>
          </cell>
          <cell r="G609">
            <v>0</v>
          </cell>
          <cell r="H609">
            <v>0</v>
          </cell>
        </row>
        <row r="610">
          <cell r="A610">
            <v>101073</v>
          </cell>
          <cell r="B610" t="str">
            <v>výchova a vzdelávanie</v>
          </cell>
          <cell r="C610" t="str">
            <v>učiteľstvo, vychovávateľstvo a pedagogické vedy</v>
          </cell>
          <cell r="D610" t="str">
            <v>Liečebná pedagogika</v>
          </cell>
          <cell r="E610">
            <v>3</v>
          </cell>
          <cell r="F610">
            <v>20</v>
          </cell>
          <cell r="G610">
            <v>0</v>
          </cell>
          <cell r="H610">
            <v>0</v>
          </cell>
        </row>
        <row r="611">
          <cell r="A611">
            <v>101081</v>
          </cell>
          <cell r="B611" t="str">
            <v>výchova a vzdelávanie</v>
          </cell>
          <cell r="C611" t="str">
            <v>učiteľstvo, vychovávateľstvo a pedagogické vedy</v>
          </cell>
          <cell r="D611" t="str">
            <v>Logopédia</v>
          </cell>
          <cell r="E611">
            <v>1</v>
          </cell>
          <cell r="F611">
            <v>7</v>
          </cell>
          <cell r="G611">
            <v>0</v>
          </cell>
          <cell r="H611">
            <v>0</v>
          </cell>
        </row>
        <row r="612">
          <cell r="A612">
            <v>101082</v>
          </cell>
          <cell r="B612" t="str">
            <v>výchova a vzdelávanie</v>
          </cell>
          <cell r="C612" t="str">
            <v>učiteľstvo, vychovávateľstvo a pedagogické vedy</v>
          </cell>
          <cell r="D612" t="str">
            <v>Logopédia</v>
          </cell>
          <cell r="E612">
            <v>2</v>
          </cell>
          <cell r="F612">
            <v>7</v>
          </cell>
          <cell r="G612">
            <v>0</v>
          </cell>
          <cell r="H612">
            <v>0</v>
          </cell>
        </row>
        <row r="613">
          <cell r="A613">
            <v>101083</v>
          </cell>
          <cell r="B613" t="str">
            <v>výchova a vzdelávanie</v>
          </cell>
          <cell r="C613" t="str">
            <v>učiteľstvo, vychovávateľstvo a pedagogické vedy</v>
          </cell>
          <cell r="D613" t="str">
            <v>Logopédia</v>
          </cell>
          <cell r="E613">
            <v>3</v>
          </cell>
          <cell r="F613">
            <v>20</v>
          </cell>
          <cell r="G613">
            <v>0</v>
          </cell>
          <cell r="H613">
            <v>0</v>
          </cell>
        </row>
        <row r="614">
          <cell r="A614">
            <v>101103</v>
          </cell>
          <cell r="B614" t="str">
            <v>výchova a vzdelávanie</v>
          </cell>
          <cell r="C614" t="str">
            <v>učiteľstvo, vychovávateľstvo a pedagogické vedy</v>
          </cell>
          <cell r="D614" t="str">
            <v>Odborová didaktika</v>
          </cell>
          <cell r="E614">
            <v>3</v>
          </cell>
          <cell r="F614">
            <v>20</v>
          </cell>
          <cell r="G614">
            <v>0</v>
          </cell>
          <cell r="H614">
            <v>0</v>
          </cell>
        </row>
        <row r="615">
          <cell r="A615">
            <v>101041</v>
          </cell>
          <cell r="B615" t="str">
            <v>výchova a vzdelávanie</v>
          </cell>
          <cell r="C615" t="str">
            <v>učiteľstvo, vychovávateľstvo a pedagogické vedy</v>
          </cell>
          <cell r="D615" t="str">
            <v>Pedagogika</v>
          </cell>
          <cell r="E615">
            <v>1</v>
          </cell>
          <cell r="F615">
            <v>7</v>
          </cell>
          <cell r="G615">
            <v>0</v>
          </cell>
          <cell r="H615">
            <v>0</v>
          </cell>
        </row>
        <row r="616">
          <cell r="A616">
            <v>101042</v>
          </cell>
          <cell r="B616" t="str">
            <v>výchova a vzdelávanie</v>
          </cell>
          <cell r="C616" t="str">
            <v>učiteľstvo, vychovávateľstvo a pedagogické vedy</v>
          </cell>
          <cell r="D616" t="str">
            <v>Pedagogika</v>
          </cell>
          <cell r="E616">
            <v>2</v>
          </cell>
          <cell r="F616">
            <v>7</v>
          </cell>
          <cell r="G616">
            <v>0</v>
          </cell>
          <cell r="H616">
            <v>0</v>
          </cell>
        </row>
        <row r="617">
          <cell r="A617">
            <v>101043</v>
          </cell>
          <cell r="B617" t="str">
            <v>výchova a vzdelávanie</v>
          </cell>
          <cell r="C617" t="str">
            <v>učiteľstvo, vychovávateľstvo a pedagogické vedy</v>
          </cell>
          <cell r="D617" t="str">
            <v>Pedagogika</v>
          </cell>
          <cell r="E617">
            <v>3</v>
          </cell>
          <cell r="F617">
            <v>20</v>
          </cell>
          <cell r="G617">
            <v>0</v>
          </cell>
          <cell r="H617">
            <v>0</v>
          </cell>
        </row>
        <row r="618">
          <cell r="A618">
            <v>101051</v>
          </cell>
          <cell r="B618" t="str">
            <v>výchova a vzdelávanie</v>
          </cell>
          <cell r="C618" t="str">
            <v>učiteľstvo, vychovávateľstvo a pedagogické vedy</v>
          </cell>
          <cell r="D618" t="str">
            <v>Predškolská a elementárna pedagogika</v>
          </cell>
          <cell r="E618">
            <v>1</v>
          </cell>
          <cell r="F618">
            <v>7</v>
          </cell>
          <cell r="G618">
            <v>0</v>
          </cell>
          <cell r="H618">
            <v>0</v>
          </cell>
        </row>
        <row r="619">
          <cell r="A619">
            <v>101052</v>
          </cell>
          <cell r="B619" t="str">
            <v>výchova a vzdelávanie</v>
          </cell>
          <cell r="C619" t="str">
            <v>učiteľstvo, vychovávateľstvo a pedagogické vedy</v>
          </cell>
          <cell r="D619" t="str">
            <v>Predškolská a elementárna pedagogika</v>
          </cell>
          <cell r="E619">
            <v>2</v>
          </cell>
          <cell r="F619">
            <v>7</v>
          </cell>
          <cell r="G619">
            <v>0</v>
          </cell>
          <cell r="H619">
            <v>0</v>
          </cell>
        </row>
        <row r="620">
          <cell r="A620">
            <v>101053</v>
          </cell>
          <cell r="B620" t="str">
            <v>výchova a vzdelávanie</v>
          </cell>
          <cell r="C620" t="str">
            <v>učiteľstvo, vychovávateľstvo a pedagogické vedy</v>
          </cell>
          <cell r="D620" t="str">
            <v>Predškolská a elementárna pedagogika</v>
          </cell>
          <cell r="E620">
            <v>3</v>
          </cell>
          <cell r="F620">
            <v>20</v>
          </cell>
          <cell r="G620">
            <v>0</v>
          </cell>
          <cell r="H620">
            <v>0</v>
          </cell>
        </row>
        <row r="621">
          <cell r="A621">
            <v>101061</v>
          </cell>
          <cell r="B621" t="str">
            <v>výchova a vzdelávanie</v>
          </cell>
          <cell r="C621" t="str">
            <v>učiteľstvo, vychovávateľstvo a pedagogické vedy</v>
          </cell>
          <cell r="D621" t="str">
            <v>Špeciálna pedagogika</v>
          </cell>
          <cell r="E621">
            <v>1</v>
          </cell>
          <cell r="F621">
            <v>7</v>
          </cell>
          <cell r="G621">
            <v>0</v>
          </cell>
          <cell r="H621">
            <v>0</v>
          </cell>
        </row>
        <row r="622">
          <cell r="A622">
            <v>101062</v>
          </cell>
          <cell r="B622" t="str">
            <v>výchova a vzdelávanie</v>
          </cell>
          <cell r="C622" t="str">
            <v>učiteľstvo, vychovávateľstvo a pedagogické vedy</v>
          </cell>
          <cell r="D622" t="str">
            <v>Špeciálna pedagogika</v>
          </cell>
          <cell r="E622">
            <v>2</v>
          </cell>
          <cell r="F622">
            <v>7</v>
          </cell>
          <cell r="G622">
            <v>0</v>
          </cell>
          <cell r="H622">
            <v>0</v>
          </cell>
        </row>
        <row r="623">
          <cell r="A623">
            <v>101063</v>
          </cell>
          <cell r="B623" t="str">
            <v>výchova a vzdelávanie</v>
          </cell>
          <cell r="C623" t="str">
            <v>učiteľstvo, vychovávateľstvo a pedagogické vedy</v>
          </cell>
          <cell r="D623" t="str">
            <v>Špeciálna pedagogika</v>
          </cell>
          <cell r="E623">
            <v>3</v>
          </cell>
          <cell r="F623">
            <v>20</v>
          </cell>
          <cell r="G623">
            <v>0</v>
          </cell>
          <cell r="H623">
            <v>0</v>
          </cell>
        </row>
        <row r="624">
          <cell r="A624">
            <v>101011</v>
          </cell>
          <cell r="B624" t="str">
            <v>výchova a vzdelávanie</v>
          </cell>
          <cell r="C624" t="str">
            <v>učiteľstvo, vychovávateľstvo a pedagogické vedy</v>
          </cell>
          <cell r="D624" t="str">
            <v>Učiteľstvo akademických predmetov</v>
          </cell>
          <cell r="E624">
            <v>1</v>
          </cell>
          <cell r="F624">
            <v>0</v>
          </cell>
          <cell r="G624">
            <v>-1</v>
          </cell>
          <cell r="H624">
            <v>-1</v>
          </cell>
        </row>
        <row r="625">
          <cell r="A625">
            <v>101012</v>
          </cell>
          <cell r="B625" t="str">
            <v>výchova a vzdelávanie</v>
          </cell>
          <cell r="C625" t="str">
            <v>učiteľstvo, vychovávateľstvo a pedagogické vedy</v>
          </cell>
          <cell r="D625" t="str">
            <v>Učiteľstvo akademických predmetov</v>
          </cell>
          <cell r="E625">
            <v>2</v>
          </cell>
          <cell r="F625">
            <v>0</v>
          </cell>
          <cell r="G625">
            <v>-1</v>
          </cell>
          <cell r="H625">
            <v>-1</v>
          </cell>
        </row>
        <row r="626">
          <cell r="A626">
            <v>101021</v>
          </cell>
          <cell r="B626" t="str">
            <v>výchova a vzdelávanie</v>
          </cell>
          <cell r="C626" t="str">
            <v>učiteľstvo, vychovávateľstvo a pedagogické vedy</v>
          </cell>
          <cell r="D626" t="str">
            <v>Učiteľstvo profesijných predmetov a praktickej prípravy</v>
          </cell>
          <cell r="E626">
            <v>1</v>
          </cell>
          <cell r="F626">
            <v>0</v>
          </cell>
          <cell r="G626">
            <v>-1</v>
          </cell>
          <cell r="H626">
            <v>-1</v>
          </cell>
        </row>
        <row r="627">
          <cell r="A627">
            <v>101022</v>
          </cell>
          <cell r="B627" t="str">
            <v>výchova a vzdelávanie</v>
          </cell>
          <cell r="C627" t="str">
            <v>učiteľstvo, vychovávateľstvo a pedagogické vedy</v>
          </cell>
          <cell r="D627" t="str">
            <v>Učiteľstvo profesijných predmetov a praktickej prípravy</v>
          </cell>
          <cell r="E627">
            <v>2</v>
          </cell>
          <cell r="F627">
            <v>0</v>
          </cell>
          <cell r="G627">
            <v>-1</v>
          </cell>
          <cell r="H627">
            <v>-1</v>
          </cell>
        </row>
        <row r="628">
          <cell r="A628">
            <v>101031</v>
          </cell>
          <cell r="B628" t="str">
            <v>výchova a vzdelávanie</v>
          </cell>
          <cell r="C628" t="str">
            <v>učiteľstvo, vychovávateľstvo a pedagogické vedy</v>
          </cell>
          <cell r="D628" t="str">
            <v>Učiteľstvo umelecko-výchovných a výchovných predmetov</v>
          </cell>
          <cell r="E628">
            <v>1</v>
          </cell>
          <cell r="F628">
            <v>0</v>
          </cell>
          <cell r="G628">
            <v>-1</v>
          </cell>
          <cell r="H628">
            <v>-1</v>
          </cell>
        </row>
        <row r="629">
          <cell r="A629">
            <v>101032</v>
          </cell>
          <cell r="B629" t="str">
            <v>výchova a vzdelávanie</v>
          </cell>
          <cell r="C629" t="str">
            <v>učiteľstvo, vychovávateľstvo a pedagogické vedy</v>
          </cell>
          <cell r="D629" t="str">
            <v>Učiteľstvo umelecko-výchovných a výchovných predmetov</v>
          </cell>
          <cell r="E629">
            <v>2</v>
          </cell>
          <cell r="F629">
            <v>0</v>
          </cell>
          <cell r="G629">
            <v>-1</v>
          </cell>
          <cell r="H629">
            <v>-1</v>
          </cell>
        </row>
        <row r="630">
          <cell r="A630">
            <v>703033</v>
          </cell>
          <cell r="B630" t="str">
            <v>zdravotníctvo</v>
          </cell>
          <cell r="C630" t="str">
            <v>farmaceutické vedy</v>
          </cell>
          <cell r="D630" t="str">
            <v>Farmaceutická chémia</v>
          </cell>
          <cell r="E630">
            <v>3</v>
          </cell>
          <cell r="F630">
            <v>19</v>
          </cell>
          <cell r="G630">
            <v>0</v>
          </cell>
          <cell r="H630">
            <v>0</v>
          </cell>
        </row>
        <row r="631">
          <cell r="A631">
            <v>703011</v>
          </cell>
          <cell r="B631" t="str">
            <v>zdravotníctvo</v>
          </cell>
          <cell r="C631" t="str">
            <v>farmaceutické vedy</v>
          </cell>
          <cell r="D631" t="str">
            <v>Farmácia</v>
          </cell>
          <cell r="E631">
            <v>1</v>
          </cell>
          <cell r="F631">
            <v>1</v>
          </cell>
          <cell r="G631">
            <v>0</v>
          </cell>
          <cell r="H631">
            <v>0</v>
          </cell>
        </row>
        <row r="632">
          <cell r="A632">
            <v>703012</v>
          </cell>
          <cell r="B632" t="str">
            <v>zdravotníctvo</v>
          </cell>
          <cell r="C632" t="str">
            <v>farmaceutické vedy</v>
          </cell>
          <cell r="D632" t="str">
            <v>Farmácia</v>
          </cell>
          <cell r="E632">
            <v>2</v>
          </cell>
          <cell r="F632">
            <v>1</v>
          </cell>
          <cell r="G632">
            <v>0</v>
          </cell>
          <cell r="H632">
            <v>0</v>
          </cell>
        </row>
        <row r="633">
          <cell r="A633">
            <v>703043</v>
          </cell>
          <cell r="B633" t="str">
            <v>zdravotníctvo</v>
          </cell>
          <cell r="C633" t="str">
            <v>farmaceutické vedy</v>
          </cell>
          <cell r="D633" t="str">
            <v>Farmakognózia</v>
          </cell>
          <cell r="E633">
            <v>3</v>
          </cell>
          <cell r="F633">
            <v>19</v>
          </cell>
          <cell r="G633">
            <v>0</v>
          </cell>
          <cell r="H633">
            <v>0</v>
          </cell>
        </row>
        <row r="634">
          <cell r="A634">
            <v>703023</v>
          </cell>
          <cell r="B634" t="str">
            <v>zdravotníctvo</v>
          </cell>
          <cell r="C634" t="str">
            <v>farmaceutické vedy</v>
          </cell>
          <cell r="D634" t="str">
            <v>Farmakológia</v>
          </cell>
          <cell r="E634">
            <v>3</v>
          </cell>
          <cell r="F634">
            <v>19</v>
          </cell>
          <cell r="G634">
            <v>0</v>
          </cell>
          <cell r="H634">
            <v>0</v>
          </cell>
        </row>
        <row r="635">
          <cell r="A635">
            <v>703053</v>
          </cell>
          <cell r="B635" t="str">
            <v>zdravotníctvo</v>
          </cell>
          <cell r="C635" t="str">
            <v>farmaceutické vedy</v>
          </cell>
          <cell r="D635" t="str">
            <v>Galenická farmácia</v>
          </cell>
          <cell r="E635">
            <v>3</v>
          </cell>
          <cell r="F635">
            <v>19</v>
          </cell>
          <cell r="G635">
            <v>0</v>
          </cell>
          <cell r="H635">
            <v>0</v>
          </cell>
        </row>
        <row r="636">
          <cell r="A636">
            <v>703073</v>
          </cell>
          <cell r="B636" t="str">
            <v>zdravotníctvo</v>
          </cell>
          <cell r="C636" t="str">
            <v>farmaceutické vedy</v>
          </cell>
          <cell r="D636" t="str">
            <v>Klinická farmácia</v>
          </cell>
          <cell r="E636">
            <v>3</v>
          </cell>
          <cell r="F636">
            <v>19</v>
          </cell>
          <cell r="G636">
            <v>0</v>
          </cell>
          <cell r="H636">
            <v>0</v>
          </cell>
        </row>
        <row r="637">
          <cell r="A637">
            <v>703063</v>
          </cell>
          <cell r="B637" t="str">
            <v>zdravotníctvo</v>
          </cell>
          <cell r="C637" t="str">
            <v>farmaceutické vedy</v>
          </cell>
          <cell r="D637" t="str">
            <v>Lekárenstvo - sociálna farmácia</v>
          </cell>
          <cell r="E637">
            <v>3</v>
          </cell>
          <cell r="F637">
            <v>19</v>
          </cell>
          <cell r="G637">
            <v>0</v>
          </cell>
          <cell r="H637">
            <v>0</v>
          </cell>
        </row>
        <row r="638">
          <cell r="A638">
            <v>701023</v>
          </cell>
          <cell r="B638" t="str">
            <v>zdravotníctvo</v>
          </cell>
          <cell r="C638" t="str">
            <v>lekárske vedy</v>
          </cell>
          <cell r="D638" t="str">
            <v>Anatómia, histológia a embryológia</v>
          </cell>
          <cell r="E638">
            <v>3</v>
          </cell>
          <cell r="F638">
            <v>18</v>
          </cell>
          <cell r="G638">
            <v>0</v>
          </cell>
          <cell r="H638">
            <v>0</v>
          </cell>
        </row>
        <row r="639">
          <cell r="A639">
            <v>701203</v>
          </cell>
          <cell r="B639" t="str">
            <v>zdravotníctvo</v>
          </cell>
          <cell r="C639" t="str">
            <v>lekárske vedy</v>
          </cell>
          <cell r="D639" t="str">
            <v>Anesteziológia a resuscitácia</v>
          </cell>
          <cell r="E639">
            <v>3</v>
          </cell>
          <cell r="F639">
            <v>18</v>
          </cell>
          <cell r="G639">
            <v>0</v>
          </cell>
          <cell r="H639">
            <v>0</v>
          </cell>
        </row>
        <row r="640">
          <cell r="A640">
            <v>701133</v>
          </cell>
          <cell r="B640" t="str">
            <v>zdravotníctvo</v>
          </cell>
          <cell r="C640" t="str">
            <v>lekárske vedy</v>
          </cell>
          <cell r="D640" t="str">
            <v>Dermatovenerológia</v>
          </cell>
          <cell r="E640">
            <v>3</v>
          </cell>
          <cell r="F640">
            <v>18</v>
          </cell>
          <cell r="G640">
            <v>0</v>
          </cell>
          <cell r="H640">
            <v>0</v>
          </cell>
        </row>
        <row r="641">
          <cell r="A641">
            <v>701053</v>
          </cell>
          <cell r="B641" t="str">
            <v>zdravotníctvo</v>
          </cell>
          <cell r="C641" t="str">
            <v>lekárske vedy</v>
          </cell>
          <cell r="D641" t="str">
            <v>Epidemiológia</v>
          </cell>
          <cell r="E641">
            <v>3</v>
          </cell>
          <cell r="F641">
            <v>18</v>
          </cell>
          <cell r="G641">
            <v>0</v>
          </cell>
          <cell r="H641">
            <v>0</v>
          </cell>
        </row>
        <row r="642">
          <cell r="A642">
            <v>701243</v>
          </cell>
          <cell r="B642" t="str">
            <v>zdravotníctvo</v>
          </cell>
          <cell r="C642" t="str">
            <v>lekárske vedy</v>
          </cell>
          <cell r="D642" t="str">
            <v>Fyziatria, balneológia a liečebná rehabilitácia</v>
          </cell>
          <cell r="E642">
            <v>3</v>
          </cell>
          <cell r="F642">
            <v>18</v>
          </cell>
          <cell r="G642">
            <v>0</v>
          </cell>
          <cell r="H642">
            <v>0</v>
          </cell>
        </row>
        <row r="643">
          <cell r="A643">
            <v>701093</v>
          </cell>
          <cell r="B643" t="str">
            <v>zdravotníctvo</v>
          </cell>
          <cell r="C643" t="str">
            <v>lekárske vedy</v>
          </cell>
          <cell r="D643" t="str">
            <v>Gynekológia a pôrodníctvo</v>
          </cell>
          <cell r="E643">
            <v>3</v>
          </cell>
          <cell r="F643">
            <v>18</v>
          </cell>
          <cell r="G643">
            <v>0</v>
          </cell>
          <cell r="H643">
            <v>0</v>
          </cell>
        </row>
        <row r="644">
          <cell r="A644">
            <v>701063</v>
          </cell>
          <cell r="B644" t="str">
            <v>zdravotníctvo</v>
          </cell>
          <cell r="C644" t="str">
            <v>lekárske vedy</v>
          </cell>
          <cell r="D644" t="str">
            <v>Hygiena</v>
          </cell>
          <cell r="E644">
            <v>3</v>
          </cell>
          <cell r="F644">
            <v>18</v>
          </cell>
          <cell r="G644">
            <v>0</v>
          </cell>
          <cell r="H644">
            <v>0</v>
          </cell>
        </row>
        <row r="645">
          <cell r="A645">
            <v>701073</v>
          </cell>
          <cell r="B645" t="str">
            <v>zdravotníctvo</v>
          </cell>
          <cell r="C645" t="str">
            <v>lekárske vedy</v>
          </cell>
          <cell r="D645" t="str">
            <v>Chirurgia</v>
          </cell>
          <cell r="E645">
            <v>3</v>
          </cell>
          <cell r="F645">
            <v>18</v>
          </cell>
          <cell r="G645">
            <v>0</v>
          </cell>
          <cell r="H645">
            <v>0</v>
          </cell>
        </row>
        <row r="646">
          <cell r="A646">
            <v>701253</v>
          </cell>
          <cell r="B646" t="str">
            <v>zdravotníctvo</v>
          </cell>
          <cell r="C646" t="str">
            <v>lekárske vedy</v>
          </cell>
          <cell r="D646" t="str">
            <v>Klinická biochémia</v>
          </cell>
          <cell r="E646">
            <v>3</v>
          </cell>
          <cell r="F646">
            <v>18</v>
          </cell>
          <cell r="G646">
            <v>0</v>
          </cell>
          <cell r="H646">
            <v>0</v>
          </cell>
        </row>
        <row r="647">
          <cell r="A647">
            <v>701263</v>
          </cell>
          <cell r="B647" t="str">
            <v>zdravotníctvo</v>
          </cell>
          <cell r="C647" t="str">
            <v>lekárske vedy</v>
          </cell>
          <cell r="D647" t="str">
            <v>Klinická farmakológia</v>
          </cell>
          <cell r="E647">
            <v>3</v>
          </cell>
          <cell r="F647">
            <v>18</v>
          </cell>
          <cell r="G647">
            <v>0</v>
          </cell>
          <cell r="H647">
            <v>0</v>
          </cell>
        </row>
        <row r="648">
          <cell r="A648">
            <v>701273</v>
          </cell>
          <cell r="B648" t="str">
            <v>zdravotníctvo</v>
          </cell>
          <cell r="C648" t="str">
            <v>lekárske vedy</v>
          </cell>
          <cell r="D648" t="str">
            <v>Lekárska biofyzika</v>
          </cell>
          <cell r="E648">
            <v>3</v>
          </cell>
          <cell r="F648">
            <v>19</v>
          </cell>
          <cell r="G648">
            <v>0</v>
          </cell>
          <cell r="H648">
            <v>0</v>
          </cell>
        </row>
        <row r="649">
          <cell r="A649">
            <v>701283</v>
          </cell>
          <cell r="B649" t="str">
            <v>zdravotníctvo</v>
          </cell>
          <cell r="C649" t="str">
            <v>lekárske vedy</v>
          </cell>
          <cell r="D649" t="str">
            <v>Lekárska, klinická a farmaceutická biochémia</v>
          </cell>
          <cell r="E649">
            <v>3</v>
          </cell>
          <cell r="F649">
            <v>19</v>
          </cell>
          <cell r="G649">
            <v>0</v>
          </cell>
          <cell r="H649">
            <v>0</v>
          </cell>
        </row>
        <row r="650">
          <cell r="A650">
            <v>701113</v>
          </cell>
          <cell r="B650" t="str">
            <v>zdravotníctvo</v>
          </cell>
          <cell r="C650" t="str">
            <v>lekárske vedy</v>
          </cell>
          <cell r="D650" t="str">
            <v>Neurológia</v>
          </cell>
          <cell r="E650">
            <v>3</v>
          </cell>
          <cell r="F650">
            <v>18</v>
          </cell>
          <cell r="G650">
            <v>0</v>
          </cell>
          <cell r="H650">
            <v>0</v>
          </cell>
        </row>
        <row r="651">
          <cell r="A651">
            <v>701033</v>
          </cell>
          <cell r="B651" t="str">
            <v>zdravotníctvo</v>
          </cell>
          <cell r="C651" t="str">
            <v>lekárske vedy</v>
          </cell>
          <cell r="D651" t="str">
            <v>Normálna a patologická fyziológia</v>
          </cell>
          <cell r="E651">
            <v>3</v>
          </cell>
          <cell r="F651">
            <v>18</v>
          </cell>
          <cell r="G651">
            <v>0</v>
          </cell>
          <cell r="H651">
            <v>0</v>
          </cell>
        </row>
        <row r="652">
          <cell r="A652">
            <v>701193</v>
          </cell>
          <cell r="B652" t="str">
            <v>zdravotníctvo</v>
          </cell>
          <cell r="C652" t="str">
            <v>lekárske vedy</v>
          </cell>
          <cell r="D652" t="str">
            <v>Nukleárna medicína</v>
          </cell>
          <cell r="E652">
            <v>3</v>
          </cell>
          <cell r="F652">
            <v>18</v>
          </cell>
          <cell r="G652">
            <v>0</v>
          </cell>
          <cell r="H652">
            <v>0</v>
          </cell>
        </row>
        <row r="653">
          <cell r="A653">
            <v>701143</v>
          </cell>
          <cell r="B653" t="str">
            <v>zdravotníctvo</v>
          </cell>
          <cell r="C653" t="str">
            <v>lekárske vedy</v>
          </cell>
          <cell r="D653" t="str">
            <v>Oftalmológia</v>
          </cell>
          <cell r="E653">
            <v>3</v>
          </cell>
          <cell r="F653">
            <v>18</v>
          </cell>
          <cell r="G653">
            <v>0</v>
          </cell>
          <cell r="H653">
            <v>0</v>
          </cell>
        </row>
        <row r="654">
          <cell r="A654">
            <v>701153</v>
          </cell>
          <cell r="B654" t="str">
            <v>zdravotníctvo</v>
          </cell>
          <cell r="C654" t="str">
            <v>lekárske vedy</v>
          </cell>
          <cell r="D654" t="str">
            <v>Onkológia</v>
          </cell>
          <cell r="E654">
            <v>3</v>
          </cell>
          <cell r="F654">
            <v>18</v>
          </cell>
          <cell r="G654">
            <v>0</v>
          </cell>
          <cell r="H654">
            <v>0</v>
          </cell>
        </row>
        <row r="655">
          <cell r="A655">
            <v>701223</v>
          </cell>
          <cell r="B655" t="str">
            <v>zdravotníctvo</v>
          </cell>
          <cell r="C655" t="str">
            <v>lekárske vedy</v>
          </cell>
          <cell r="D655" t="str">
            <v>Ortopédia</v>
          </cell>
          <cell r="E655">
            <v>3</v>
          </cell>
          <cell r="F655">
            <v>18</v>
          </cell>
          <cell r="G655">
            <v>0</v>
          </cell>
          <cell r="H655">
            <v>0</v>
          </cell>
        </row>
        <row r="656">
          <cell r="A656">
            <v>701163</v>
          </cell>
          <cell r="B656" t="str">
            <v>zdravotníctvo</v>
          </cell>
          <cell r="C656" t="str">
            <v>lekárske vedy</v>
          </cell>
          <cell r="D656" t="str">
            <v>Otorinolaryngológia</v>
          </cell>
          <cell r="E656">
            <v>3</v>
          </cell>
          <cell r="F656">
            <v>18</v>
          </cell>
          <cell r="G656">
            <v>0</v>
          </cell>
          <cell r="H656">
            <v>0</v>
          </cell>
        </row>
        <row r="657">
          <cell r="A657">
            <v>701213</v>
          </cell>
          <cell r="B657" t="str">
            <v>zdravotníctvo</v>
          </cell>
          <cell r="C657" t="str">
            <v>lekárske vedy</v>
          </cell>
          <cell r="D657" t="str">
            <v>Patologická anatómia a súdne lekárstvo</v>
          </cell>
          <cell r="E657">
            <v>3</v>
          </cell>
          <cell r="F657">
            <v>18</v>
          </cell>
          <cell r="G657">
            <v>0</v>
          </cell>
          <cell r="H657">
            <v>0</v>
          </cell>
        </row>
        <row r="658">
          <cell r="A658">
            <v>701103</v>
          </cell>
          <cell r="B658" t="str">
            <v>zdravotníctvo</v>
          </cell>
          <cell r="C658" t="str">
            <v>lekárske vedy</v>
          </cell>
          <cell r="D658" t="str">
            <v>Pediatria</v>
          </cell>
          <cell r="E658">
            <v>3</v>
          </cell>
          <cell r="F658">
            <v>18</v>
          </cell>
          <cell r="G658">
            <v>0</v>
          </cell>
          <cell r="H658">
            <v>0</v>
          </cell>
        </row>
        <row r="659">
          <cell r="A659">
            <v>701123</v>
          </cell>
          <cell r="B659" t="str">
            <v>zdravotníctvo</v>
          </cell>
          <cell r="C659" t="str">
            <v>lekárske vedy</v>
          </cell>
          <cell r="D659" t="str">
            <v>Psychiatria</v>
          </cell>
          <cell r="E659">
            <v>3</v>
          </cell>
          <cell r="F659">
            <v>18</v>
          </cell>
          <cell r="G659">
            <v>0</v>
          </cell>
          <cell r="H659">
            <v>0</v>
          </cell>
        </row>
        <row r="660">
          <cell r="A660">
            <v>701083</v>
          </cell>
          <cell r="B660" t="str">
            <v>zdravotníctvo</v>
          </cell>
          <cell r="C660" t="str">
            <v>lekárske vedy</v>
          </cell>
          <cell r="D660" t="str">
            <v>Röntgenológia a rádiológia</v>
          </cell>
          <cell r="E660">
            <v>3</v>
          </cell>
          <cell r="F660">
            <v>18</v>
          </cell>
          <cell r="G660">
            <v>0</v>
          </cell>
          <cell r="H660">
            <v>0</v>
          </cell>
        </row>
        <row r="661">
          <cell r="A661">
            <v>701173</v>
          </cell>
          <cell r="B661" t="str">
            <v>zdravotníctvo</v>
          </cell>
          <cell r="C661" t="str">
            <v>lekárske vedy</v>
          </cell>
          <cell r="D661" t="str">
            <v>Telovýchovné lekárstvo</v>
          </cell>
          <cell r="E661">
            <v>3</v>
          </cell>
          <cell r="F661">
            <v>18</v>
          </cell>
          <cell r="G661">
            <v>0</v>
          </cell>
          <cell r="H661">
            <v>0</v>
          </cell>
        </row>
        <row r="662">
          <cell r="A662">
            <v>701183</v>
          </cell>
          <cell r="B662" t="str">
            <v>zdravotníctvo</v>
          </cell>
          <cell r="C662" t="str">
            <v>lekárske vedy</v>
          </cell>
          <cell r="D662" t="str">
            <v>Toxikológia</v>
          </cell>
          <cell r="E662">
            <v>3</v>
          </cell>
          <cell r="F662">
            <v>18</v>
          </cell>
          <cell r="G662">
            <v>0</v>
          </cell>
          <cell r="H662">
            <v>0</v>
          </cell>
        </row>
        <row r="663">
          <cell r="A663">
            <v>701233</v>
          </cell>
          <cell r="B663" t="str">
            <v>zdravotníctvo</v>
          </cell>
          <cell r="C663" t="str">
            <v>lekárske vedy</v>
          </cell>
          <cell r="D663" t="str">
            <v>Urológia</v>
          </cell>
          <cell r="E663">
            <v>3</v>
          </cell>
          <cell r="F663">
            <v>18</v>
          </cell>
          <cell r="G663">
            <v>0</v>
          </cell>
          <cell r="H663">
            <v>0</v>
          </cell>
        </row>
        <row r="664">
          <cell r="A664">
            <v>701043</v>
          </cell>
          <cell r="B664" t="str">
            <v>zdravotníctvo</v>
          </cell>
          <cell r="C664" t="str">
            <v>lekárske vedy</v>
          </cell>
          <cell r="D664" t="str">
            <v>Vnútorné choroby</v>
          </cell>
          <cell r="E664">
            <v>3</v>
          </cell>
          <cell r="F664">
            <v>18</v>
          </cell>
          <cell r="G664">
            <v>0</v>
          </cell>
          <cell r="H664">
            <v>0</v>
          </cell>
        </row>
        <row r="665">
          <cell r="A665">
            <v>701011</v>
          </cell>
          <cell r="B665" t="str">
            <v>zdravotníctvo</v>
          </cell>
          <cell r="C665" t="str">
            <v>lekárske vedy</v>
          </cell>
          <cell r="D665" t="str">
            <v>Všeobecné lekárstvo</v>
          </cell>
          <cell r="E665">
            <v>1</v>
          </cell>
          <cell r="F665">
            <v>1</v>
          </cell>
          <cell r="G665">
            <v>0</v>
          </cell>
          <cell r="H665">
            <v>1</v>
          </cell>
        </row>
        <row r="666">
          <cell r="A666">
            <v>701012</v>
          </cell>
          <cell r="B666" t="str">
            <v>zdravotníctvo</v>
          </cell>
          <cell r="C666" t="str">
            <v>lekárske vedy</v>
          </cell>
          <cell r="D666" t="str">
            <v>Všeobecné lekárstvo</v>
          </cell>
          <cell r="E666">
            <v>2</v>
          </cell>
          <cell r="F666">
            <v>1</v>
          </cell>
          <cell r="G666">
            <v>0</v>
          </cell>
          <cell r="H666">
            <v>1</v>
          </cell>
        </row>
        <row r="667">
          <cell r="A667">
            <v>701014</v>
          </cell>
          <cell r="B667" t="str">
            <v>zdravotníctvo</v>
          </cell>
          <cell r="C667" t="str">
            <v>lekárske vedy</v>
          </cell>
          <cell r="D667" t="str">
            <v>Všeobecné lekárstvo</v>
          </cell>
          <cell r="E667">
            <v>4</v>
          </cell>
          <cell r="F667">
            <v>1</v>
          </cell>
          <cell r="G667">
            <v>0</v>
          </cell>
          <cell r="H667">
            <v>1</v>
          </cell>
        </row>
        <row r="668">
          <cell r="A668">
            <v>704091</v>
          </cell>
          <cell r="B668" t="str">
            <v>zdravotníctvo</v>
          </cell>
          <cell r="C668" t="str">
            <v>nelekárske zdravotnícke vedy</v>
          </cell>
          <cell r="D668" t="str">
            <v>Dentálna hygiena</v>
          </cell>
          <cell r="E668">
            <v>1</v>
          </cell>
          <cell r="F668">
            <v>17</v>
          </cell>
          <cell r="G668">
            <v>0</v>
          </cell>
          <cell r="H668">
            <v>0</v>
          </cell>
        </row>
        <row r="669">
          <cell r="A669">
            <v>704101</v>
          </cell>
          <cell r="B669" t="str">
            <v>zdravotníctvo</v>
          </cell>
          <cell r="C669" t="str">
            <v>nelekárske zdravotnícke vedy</v>
          </cell>
          <cell r="D669" t="str">
            <v>Fyziologická a klinická výživa</v>
          </cell>
          <cell r="E669">
            <v>1</v>
          </cell>
          <cell r="F669">
            <v>17</v>
          </cell>
          <cell r="G669">
            <v>0</v>
          </cell>
          <cell r="H669">
            <v>0</v>
          </cell>
        </row>
        <row r="670">
          <cell r="A670">
            <v>704071</v>
          </cell>
          <cell r="B670" t="str">
            <v>zdravotníctvo</v>
          </cell>
          <cell r="C670" t="str">
            <v>nelekárske zdravotnícke vedy</v>
          </cell>
          <cell r="D670" t="str">
            <v>Fyzioterapia</v>
          </cell>
          <cell r="E670">
            <v>1</v>
          </cell>
          <cell r="F670">
            <v>17</v>
          </cell>
          <cell r="G670">
            <v>1</v>
          </cell>
          <cell r="H670">
            <v>0</v>
          </cell>
        </row>
        <row r="671">
          <cell r="A671">
            <v>704072</v>
          </cell>
          <cell r="B671" t="str">
            <v>zdravotníctvo</v>
          </cell>
          <cell r="C671" t="str">
            <v>nelekárske zdravotnícke vedy</v>
          </cell>
          <cell r="D671" t="str">
            <v>Fyzioterapia</v>
          </cell>
          <cell r="E671">
            <v>2</v>
          </cell>
          <cell r="F671">
            <v>17</v>
          </cell>
          <cell r="G671">
            <v>0</v>
          </cell>
          <cell r="H671">
            <v>0</v>
          </cell>
        </row>
        <row r="672">
          <cell r="A672">
            <v>704073</v>
          </cell>
          <cell r="B672" t="str">
            <v>zdravotníctvo</v>
          </cell>
          <cell r="C672" t="str">
            <v>nelekárske zdravotnícke vedy</v>
          </cell>
          <cell r="D672" t="str">
            <v>Fyzioterapia</v>
          </cell>
          <cell r="E672">
            <v>3</v>
          </cell>
          <cell r="F672">
            <v>19</v>
          </cell>
          <cell r="G672">
            <v>0</v>
          </cell>
          <cell r="H672">
            <v>0</v>
          </cell>
        </row>
        <row r="673">
          <cell r="A673">
            <v>704031</v>
          </cell>
          <cell r="B673" t="str">
            <v>zdravotníctvo</v>
          </cell>
          <cell r="C673" t="str">
            <v>nelekárske zdravotnícke vedy</v>
          </cell>
          <cell r="D673" t="str">
            <v>Laboratórne vyšetrovacie metódy v zdravotníctve</v>
          </cell>
          <cell r="E673">
            <v>1</v>
          </cell>
          <cell r="F673">
            <v>4</v>
          </cell>
          <cell r="G673">
            <v>0</v>
          </cell>
          <cell r="H673">
            <v>0</v>
          </cell>
        </row>
        <row r="674">
          <cell r="A674">
            <v>704032</v>
          </cell>
          <cell r="B674" t="str">
            <v>zdravotníctvo</v>
          </cell>
          <cell r="C674" t="str">
            <v>nelekárske zdravotnícke vedy</v>
          </cell>
          <cell r="D674" t="str">
            <v>Laboratórne vyšetrovacie metódy v zdravotníctve</v>
          </cell>
          <cell r="E674">
            <v>2</v>
          </cell>
          <cell r="F674">
            <v>4</v>
          </cell>
          <cell r="G674">
            <v>0</v>
          </cell>
          <cell r="H674">
            <v>0</v>
          </cell>
        </row>
        <row r="675">
          <cell r="A675">
            <v>704033</v>
          </cell>
          <cell r="B675" t="str">
            <v>zdravotníctvo</v>
          </cell>
          <cell r="C675" t="str">
            <v>nelekárske zdravotnícke vedy</v>
          </cell>
          <cell r="D675" t="str">
            <v>Laboratórne vyšetrovacie metódy v zdravotníctve</v>
          </cell>
          <cell r="E675">
            <v>3</v>
          </cell>
          <cell r="F675">
            <v>19</v>
          </cell>
          <cell r="G675">
            <v>0</v>
          </cell>
          <cell r="H675">
            <v>0</v>
          </cell>
        </row>
        <row r="676">
          <cell r="A676">
            <v>704011</v>
          </cell>
          <cell r="B676" t="str">
            <v>zdravotníctvo</v>
          </cell>
          <cell r="C676" t="str">
            <v>nelekárske zdravotnícke vedy</v>
          </cell>
          <cell r="D676" t="str">
            <v>Ošetrovateľstvo</v>
          </cell>
          <cell r="E676">
            <v>1</v>
          </cell>
          <cell r="F676">
            <v>17</v>
          </cell>
          <cell r="G676">
            <v>1</v>
          </cell>
          <cell r="H676">
            <v>0</v>
          </cell>
        </row>
        <row r="677">
          <cell r="A677">
            <v>704012</v>
          </cell>
          <cell r="B677" t="str">
            <v>zdravotníctvo</v>
          </cell>
          <cell r="C677" t="str">
            <v>nelekárske zdravotnícke vedy</v>
          </cell>
          <cell r="D677" t="str">
            <v>Ošetrovateľstvo</v>
          </cell>
          <cell r="E677">
            <v>2</v>
          </cell>
          <cell r="F677">
            <v>17</v>
          </cell>
          <cell r="G677">
            <v>0</v>
          </cell>
          <cell r="H677">
            <v>0</v>
          </cell>
        </row>
        <row r="678">
          <cell r="A678">
            <v>704013</v>
          </cell>
          <cell r="B678" t="str">
            <v>zdravotníctvo</v>
          </cell>
          <cell r="C678" t="str">
            <v>nelekárske zdravotnícke vedy</v>
          </cell>
          <cell r="D678" t="str">
            <v>Ošetrovateľstvo</v>
          </cell>
          <cell r="E678">
            <v>3</v>
          </cell>
          <cell r="F678">
            <v>19</v>
          </cell>
          <cell r="G678">
            <v>0</v>
          </cell>
          <cell r="H678">
            <v>0</v>
          </cell>
        </row>
        <row r="679">
          <cell r="A679">
            <v>704041</v>
          </cell>
          <cell r="B679" t="str">
            <v>zdravotníctvo</v>
          </cell>
          <cell r="C679" t="str">
            <v>nelekárske zdravotnícke vedy</v>
          </cell>
          <cell r="D679" t="str">
            <v>Pôrodná asistencia</v>
          </cell>
          <cell r="E679">
            <v>1</v>
          </cell>
          <cell r="F679">
            <v>1</v>
          </cell>
          <cell r="G679">
            <v>1</v>
          </cell>
          <cell r="H679">
            <v>0</v>
          </cell>
        </row>
        <row r="680">
          <cell r="A680">
            <v>704042</v>
          </cell>
          <cell r="B680" t="str">
            <v>zdravotníctvo</v>
          </cell>
          <cell r="C680" t="str">
            <v>nelekárske zdravotnícke vedy</v>
          </cell>
          <cell r="D680" t="str">
            <v>Pôrodná asistencia</v>
          </cell>
          <cell r="E680">
            <v>2</v>
          </cell>
          <cell r="F680">
            <v>1</v>
          </cell>
          <cell r="G680">
            <v>0</v>
          </cell>
          <cell r="H680">
            <v>0</v>
          </cell>
        </row>
        <row r="681">
          <cell r="A681">
            <v>704081</v>
          </cell>
          <cell r="B681" t="str">
            <v>zdravotníctvo</v>
          </cell>
          <cell r="C681" t="str">
            <v>nelekárske zdravotnícke vedy</v>
          </cell>
          <cell r="D681" t="str">
            <v>Rádiologická technika</v>
          </cell>
          <cell r="E681">
            <v>1</v>
          </cell>
          <cell r="F681">
            <v>4</v>
          </cell>
          <cell r="G681">
            <v>0</v>
          </cell>
          <cell r="H681">
            <v>0</v>
          </cell>
        </row>
        <row r="682">
          <cell r="A682">
            <v>704061</v>
          </cell>
          <cell r="B682" t="str">
            <v>zdravotníctvo</v>
          </cell>
          <cell r="C682" t="str">
            <v>nelekárske zdravotnícke vedy</v>
          </cell>
          <cell r="D682" t="str">
            <v>Urgentná zdravotná starostlivosť</v>
          </cell>
          <cell r="E682">
            <v>1</v>
          </cell>
          <cell r="F682">
            <v>17</v>
          </cell>
          <cell r="G682">
            <v>0</v>
          </cell>
          <cell r="H682">
            <v>0</v>
          </cell>
        </row>
        <row r="683">
          <cell r="A683">
            <v>704021</v>
          </cell>
          <cell r="B683" t="str">
            <v>zdravotníctvo</v>
          </cell>
          <cell r="C683" t="str">
            <v>nelekárske zdravotnícke vedy</v>
          </cell>
          <cell r="D683" t="str">
            <v>Verejné zdravotníctvo</v>
          </cell>
          <cell r="E683">
            <v>1</v>
          </cell>
          <cell r="F683">
            <v>4</v>
          </cell>
          <cell r="G683">
            <v>0</v>
          </cell>
          <cell r="H683">
            <v>0</v>
          </cell>
        </row>
        <row r="684">
          <cell r="A684">
            <v>704022</v>
          </cell>
          <cell r="B684" t="str">
            <v>zdravotníctvo</v>
          </cell>
          <cell r="C684" t="str">
            <v>nelekárske zdravotnícke vedy</v>
          </cell>
          <cell r="D684" t="str">
            <v>Verejné zdravotníctvo</v>
          </cell>
          <cell r="E684">
            <v>2</v>
          </cell>
          <cell r="F684">
            <v>4</v>
          </cell>
          <cell r="G684">
            <v>0</v>
          </cell>
          <cell r="H684">
            <v>0</v>
          </cell>
        </row>
        <row r="685">
          <cell r="A685">
            <v>704023</v>
          </cell>
          <cell r="B685" t="str">
            <v>zdravotníctvo</v>
          </cell>
          <cell r="C685" t="str">
            <v>nelekárske zdravotnícke vedy</v>
          </cell>
          <cell r="D685" t="str">
            <v>Verejné zdravotníctvo</v>
          </cell>
          <cell r="E685">
            <v>3</v>
          </cell>
          <cell r="F685">
            <v>19</v>
          </cell>
          <cell r="G685">
            <v>0</v>
          </cell>
          <cell r="H685">
            <v>0</v>
          </cell>
        </row>
        <row r="686">
          <cell r="A686">
            <v>704051</v>
          </cell>
          <cell r="B686" t="str">
            <v>zdravotníctvo</v>
          </cell>
          <cell r="C686" t="str">
            <v>nelekárske zdravotnícke vedy</v>
          </cell>
          <cell r="D686" t="str">
            <v>Zdravotnícke a diagnostické pomôcky</v>
          </cell>
          <cell r="E686">
            <v>1</v>
          </cell>
          <cell r="F686">
            <v>4</v>
          </cell>
          <cell r="G686">
            <v>0</v>
          </cell>
          <cell r="H686">
            <v>0</v>
          </cell>
        </row>
        <row r="687">
          <cell r="A687">
            <v>704111</v>
          </cell>
          <cell r="B687" t="str">
            <v>zdravotníctvo</v>
          </cell>
          <cell r="C687" t="str">
            <v>nelekárske zdravotnícke vedy</v>
          </cell>
          <cell r="D687" t="str">
            <v>Zubná technika</v>
          </cell>
          <cell r="E687">
            <v>1</v>
          </cell>
          <cell r="F687">
            <v>1</v>
          </cell>
          <cell r="G687">
            <v>0</v>
          </cell>
          <cell r="H687">
            <v>0</v>
          </cell>
        </row>
        <row r="688">
          <cell r="A688">
            <v>702011</v>
          </cell>
          <cell r="B688" t="str">
            <v>zdravotníctvo</v>
          </cell>
          <cell r="C688" t="str">
            <v>zubné lekárstvo</v>
          </cell>
          <cell r="D688" t="str">
            <v>Zubné lekárstvo</v>
          </cell>
          <cell r="E688">
            <v>1</v>
          </cell>
          <cell r="F688">
            <v>1</v>
          </cell>
          <cell r="G688">
            <v>0</v>
          </cell>
          <cell r="H688">
            <v>0</v>
          </cell>
        </row>
        <row r="689">
          <cell r="A689">
            <v>702014</v>
          </cell>
          <cell r="B689" t="str">
            <v>zdravotníctvo</v>
          </cell>
          <cell r="C689" t="str">
            <v>zubné lekárstvo</v>
          </cell>
          <cell r="D689" t="str">
            <v>Zubné lekárstvo</v>
          </cell>
          <cell r="E689">
            <v>4</v>
          </cell>
          <cell r="F689">
            <v>1</v>
          </cell>
          <cell r="G689">
            <v>0</v>
          </cell>
          <cell r="H689">
            <v>0</v>
          </cell>
        </row>
        <row r="690">
          <cell r="A690">
            <v>702012</v>
          </cell>
          <cell r="B690" t="str">
            <v>zdravotníctvo</v>
          </cell>
          <cell r="C690" t="str">
            <v>zubné lekárstvo</v>
          </cell>
          <cell r="D690" t="str">
            <v>Zubné lekárstvo</v>
          </cell>
          <cell r="E690">
            <v>2</v>
          </cell>
          <cell r="F690">
            <v>1</v>
          </cell>
          <cell r="G690">
            <v>0</v>
          </cell>
          <cell r="H690">
            <v>0</v>
          </cell>
        </row>
        <row r="691">
          <cell r="A691">
            <v>702013</v>
          </cell>
          <cell r="B691" t="str">
            <v>zdravotníctvo</v>
          </cell>
          <cell r="C691" t="str">
            <v>zubné lekárstvo</v>
          </cell>
          <cell r="D691" t="str">
            <v>Zubné lekárstvo</v>
          </cell>
          <cell r="E691">
            <v>3</v>
          </cell>
          <cell r="F691">
            <v>18</v>
          </cell>
          <cell r="G691">
            <v>0</v>
          </cell>
          <cell r="H691">
            <v>0</v>
          </cell>
        </row>
      </sheetData>
      <sheetData sheetId="6" refreshError="1">
        <row r="6">
          <cell r="C6">
            <v>495321226</v>
          </cell>
        </row>
        <row r="7">
          <cell r="C7">
            <v>166988807</v>
          </cell>
        </row>
        <row r="8">
          <cell r="C8">
            <v>7900000</v>
          </cell>
        </row>
        <row r="9">
          <cell r="C9">
            <v>0</v>
          </cell>
        </row>
        <row r="10">
          <cell r="C10">
            <v>900000</v>
          </cell>
        </row>
        <row r="11">
          <cell r="C11">
            <v>7000000</v>
          </cell>
        </row>
        <row r="12">
          <cell r="C12">
            <v>0.35199999999999998</v>
          </cell>
        </row>
        <row r="15">
          <cell r="C15">
            <v>278027269</v>
          </cell>
        </row>
        <row r="16">
          <cell r="C16">
            <v>166988807</v>
          </cell>
        </row>
        <row r="17">
          <cell r="C17">
            <v>151338807</v>
          </cell>
        </row>
        <row r="18">
          <cell r="C18">
            <v>11750000</v>
          </cell>
        </row>
        <row r="19">
          <cell r="C19">
            <v>3900000</v>
          </cell>
        </row>
        <row r="20">
          <cell r="C20">
            <v>2727302</v>
          </cell>
        </row>
        <row r="21">
          <cell r="C21">
            <v>47577848</v>
          </cell>
        </row>
        <row r="22">
          <cell r="C22">
            <v>13089814</v>
          </cell>
        </row>
        <row r="23">
          <cell r="C23">
            <v>9676850</v>
          </cell>
        </row>
        <row r="24">
          <cell r="C24">
            <v>24811184</v>
          </cell>
        </row>
        <row r="25">
          <cell r="C25">
            <v>7000000</v>
          </cell>
        </row>
        <row r="27">
          <cell r="C27">
            <v>160556479</v>
          </cell>
        </row>
        <row r="30">
          <cell r="C30">
            <v>2123123</v>
          </cell>
        </row>
        <row r="31">
          <cell r="C31">
            <v>0</v>
          </cell>
        </row>
        <row r="33">
          <cell r="C33">
            <v>158433356</v>
          </cell>
        </row>
        <row r="34">
          <cell r="C34">
            <v>134668353</v>
          </cell>
        </row>
        <row r="35">
          <cell r="C35">
            <v>23765003</v>
          </cell>
        </row>
        <row r="43">
          <cell r="C43">
            <v>53954909</v>
          </cell>
        </row>
        <row r="44">
          <cell r="C44">
            <v>125280</v>
          </cell>
        </row>
        <row r="45">
          <cell r="C45">
            <v>100000</v>
          </cell>
        </row>
        <row r="46">
          <cell r="C46">
            <v>2000000</v>
          </cell>
        </row>
        <row r="47">
          <cell r="C47">
            <v>1200000</v>
          </cell>
        </row>
        <row r="49">
          <cell r="C49">
            <v>1000000</v>
          </cell>
        </row>
        <row r="51">
          <cell r="C51">
            <v>5000000</v>
          </cell>
        </row>
        <row r="53">
          <cell r="C53">
            <v>700000</v>
          </cell>
        </row>
        <row r="54">
          <cell r="C54">
            <v>1227300</v>
          </cell>
        </row>
        <row r="55">
          <cell r="C55">
            <v>276270</v>
          </cell>
        </row>
        <row r="56">
          <cell r="C56">
            <v>5329665</v>
          </cell>
        </row>
        <row r="57">
          <cell r="C57">
            <v>59835</v>
          </cell>
        </row>
        <row r="58">
          <cell r="C58">
            <v>40963859</v>
          </cell>
        </row>
        <row r="59">
          <cell r="C59">
            <v>10240964</v>
          </cell>
        </row>
        <row r="60">
          <cell r="C60">
            <v>30722895</v>
          </cell>
        </row>
        <row r="61">
          <cell r="C61">
            <v>28722895</v>
          </cell>
        </row>
        <row r="62">
          <cell r="C62">
            <v>7000000</v>
          </cell>
        </row>
        <row r="63">
          <cell r="C63">
            <v>6100000</v>
          </cell>
        </row>
        <row r="66">
          <cell r="C66">
            <v>146895027</v>
          </cell>
        </row>
        <row r="68">
          <cell r="C68">
            <v>145735027</v>
          </cell>
        </row>
        <row r="69">
          <cell r="C69">
            <v>1160000</v>
          </cell>
        </row>
        <row r="70">
          <cell r="C70">
            <v>2000000</v>
          </cell>
        </row>
        <row r="71">
          <cell r="C71">
            <v>0.85</v>
          </cell>
        </row>
        <row r="72">
          <cell r="C72">
            <v>0.15</v>
          </cell>
        </row>
        <row r="75">
          <cell r="C75">
            <v>0.25</v>
          </cell>
        </row>
        <row r="76">
          <cell r="C76">
            <v>0.43</v>
          </cell>
        </row>
        <row r="77">
          <cell r="C77">
            <v>0.03</v>
          </cell>
        </row>
        <row r="78">
          <cell r="C78">
            <v>0.09</v>
          </cell>
        </row>
        <row r="79">
          <cell r="C79">
            <v>0.1</v>
          </cell>
        </row>
        <row r="80">
          <cell r="C80">
            <v>0.1</v>
          </cell>
        </row>
        <row r="82">
          <cell r="C82">
            <v>0</v>
          </cell>
        </row>
        <row r="97">
          <cell r="C97">
            <v>18038656</v>
          </cell>
        </row>
        <row r="99">
          <cell r="C99">
            <v>1037285</v>
          </cell>
        </row>
        <row r="100">
          <cell r="C100">
            <v>1197540</v>
          </cell>
        </row>
        <row r="123">
          <cell r="C123">
            <v>1</v>
          </cell>
        </row>
        <row r="126">
          <cell r="C126">
            <v>1</v>
          </cell>
        </row>
        <row r="127">
          <cell r="C127">
            <v>0.94</v>
          </cell>
        </row>
        <row r="128">
          <cell r="C128">
            <v>2</v>
          </cell>
        </row>
        <row r="129">
          <cell r="C129">
            <v>500</v>
          </cell>
        </row>
        <row r="130">
          <cell r="C130">
            <v>1000</v>
          </cell>
        </row>
        <row r="132">
          <cell r="C132">
            <v>0</v>
          </cell>
        </row>
        <row r="133">
          <cell r="C133">
            <v>0</v>
          </cell>
        </row>
        <row r="136">
          <cell r="C136">
            <v>0</v>
          </cell>
        </row>
        <row r="138">
          <cell r="C138">
            <v>8780541</v>
          </cell>
        </row>
        <row r="139">
          <cell r="C139">
            <v>3036911</v>
          </cell>
        </row>
        <row r="144">
          <cell r="C144">
            <v>2019</v>
          </cell>
        </row>
        <row r="145">
          <cell r="C145">
            <v>2018</v>
          </cell>
        </row>
        <row r="146">
          <cell r="C146">
            <v>2017</v>
          </cell>
        </row>
        <row r="147">
          <cell r="C147">
            <v>2016</v>
          </cell>
        </row>
        <row r="148">
          <cell r="C148">
            <v>2015</v>
          </cell>
        </row>
        <row r="150">
          <cell r="C150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3">
          <cell r="K3">
            <v>735000000</v>
          </cell>
          <cell r="L3" t="str">
            <v>Akadémia médií, odborná vysoká škola mediálnej a marketingovej komunikácie v Bratislave</v>
          </cell>
          <cell r="M3" t="str">
            <v>Ak-Medii</v>
          </cell>
        </row>
        <row r="4">
          <cell r="K4">
            <v>712000000</v>
          </cell>
          <cell r="L4" t="str">
            <v>Akadémia ozbrojených síl generála Milana Rastislava Štefánika</v>
          </cell>
          <cell r="M4" t="str">
            <v>AOS</v>
          </cell>
        </row>
        <row r="5">
          <cell r="K5">
            <v>712000000</v>
          </cell>
          <cell r="L5" t="str">
            <v>Akadémia ozbrojených síl generála Milana Rastislava Štefánika</v>
          </cell>
          <cell r="M5" t="str">
            <v>AOS</v>
          </cell>
        </row>
        <row r="6">
          <cell r="K6">
            <v>712000000</v>
          </cell>
          <cell r="L6" t="str">
            <v>Akadémia ozbrojených síl generála Milana Rastislava Štefánika v Liptovskom Mikuláši</v>
          </cell>
          <cell r="M6" t="str">
            <v>AOS</v>
          </cell>
        </row>
        <row r="7">
          <cell r="K7">
            <v>715000000</v>
          </cell>
          <cell r="L7" t="str">
            <v>Akadémia Policajného zboru</v>
          </cell>
          <cell r="M7" t="str">
            <v>APZ</v>
          </cell>
        </row>
        <row r="8">
          <cell r="K8">
            <v>718000000</v>
          </cell>
          <cell r="L8" t="str">
            <v>Akadémia umení v Banskej Bystrici</v>
          </cell>
          <cell r="M8" t="str">
            <v>AU</v>
          </cell>
        </row>
        <row r="9">
          <cell r="K9">
            <v>790000000</v>
          </cell>
          <cell r="L9" t="str">
            <v>Bankovní institut vysoká škola, a.s., Praha</v>
          </cell>
          <cell r="M9" t="str">
            <v>Ban-I-Praha</v>
          </cell>
        </row>
        <row r="10">
          <cell r="K10">
            <v>732000000</v>
          </cell>
          <cell r="L10" t="str">
            <v>Bratislavská medzinárodná škola liberálnych štúdií</v>
          </cell>
          <cell r="M10" t="str">
            <v>B-MšLš</v>
          </cell>
        </row>
        <row r="11">
          <cell r="K11">
            <v>727000000</v>
          </cell>
          <cell r="L11" t="str">
            <v>Bratislavská vysoká škola práva v Bratislave</v>
          </cell>
          <cell r="M11" t="str">
            <v>B-VšP</v>
          </cell>
        </row>
        <row r="12">
          <cell r="K12">
            <v>731000000</v>
          </cell>
          <cell r="L12" t="str">
            <v>Dubnický technologický inštitút v Dubnici nad Váhom</v>
          </cell>
          <cell r="M12" t="str">
            <v>DTI</v>
          </cell>
        </row>
        <row r="13">
          <cell r="K13">
            <v>703000000</v>
          </cell>
          <cell r="L13" t="str">
            <v>Ekonomická univerzita v Bratislave</v>
          </cell>
          <cell r="M13" t="str">
            <v>EU</v>
          </cell>
        </row>
        <row r="14">
          <cell r="K14">
            <v>794000000</v>
          </cell>
          <cell r="L14" t="str">
            <v>Hochschule Fresenius gGmbH</v>
          </cell>
          <cell r="M14">
            <v>0</v>
          </cell>
        </row>
        <row r="15">
          <cell r="K15">
            <v>734000000</v>
          </cell>
          <cell r="L15" t="str">
            <v>Hudobná a umelecká akadémia Jána Albrechta - Banská Štiavnica, s.r.o, odborná vysoká škola</v>
          </cell>
          <cell r="M15" t="str">
            <v>HuaJA</v>
          </cell>
        </row>
        <row r="16">
          <cell r="K16">
            <v>795000000</v>
          </cell>
          <cell r="L16" t="str">
            <v>INSTITUT SUPÉRIEUR SPÉCIALISÉ DE LA MODE (MOD´SPÉ Paris)</v>
          </cell>
          <cell r="M16" t="str">
            <v>I-SUP</v>
          </cell>
        </row>
        <row r="17">
          <cell r="K17">
            <v>722000000</v>
          </cell>
          <cell r="L17" t="str">
            <v>Katolícka univerzita v Ružomberku</v>
          </cell>
          <cell r="M17" t="str">
            <v>KU</v>
          </cell>
        </row>
        <row r="18">
          <cell r="K18">
            <v>727000000</v>
          </cell>
          <cell r="L18" t="str">
            <v>Paneurópska vysoká škola</v>
          </cell>
          <cell r="M18" t="str">
            <v>Panvš</v>
          </cell>
        </row>
        <row r="19">
          <cell r="K19">
            <v>717000000</v>
          </cell>
          <cell r="L19" t="str">
            <v>Prešovská univerzita v Prešove</v>
          </cell>
          <cell r="M19" t="str">
            <v>PU</v>
          </cell>
        </row>
        <row r="20">
          <cell r="K20">
            <v>704000000</v>
          </cell>
          <cell r="L20" t="str">
            <v>Slovenská poľnohospodárska univerzita v Nitre</v>
          </cell>
          <cell r="M20" t="str">
            <v>SPU</v>
          </cell>
        </row>
        <row r="21">
          <cell r="K21">
            <v>702000000</v>
          </cell>
          <cell r="L21" t="str">
            <v>Slovenská technická univerzita v Bratislave</v>
          </cell>
          <cell r="M21" t="str">
            <v>STU</v>
          </cell>
        </row>
        <row r="22">
          <cell r="K22">
            <v>723000000</v>
          </cell>
          <cell r="L22" t="str">
            <v>Slovenská zdravotnícka univerzita v Bratislave</v>
          </cell>
          <cell r="M22" t="str">
            <v>SZU</v>
          </cell>
        </row>
        <row r="23">
          <cell r="K23">
            <v>796000000</v>
          </cell>
          <cell r="L23" t="str">
            <v>Staropolska Szkoła Wyższa w Kielcach</v>
          </cell>
          <cell r="M23">
            <v>0</v>
          </cell>
        </row>
        <row r="24">
          <cell r="K24">
            <v>730000000</v>
          </cell>
          <cell r="L24" t="str">
            <v>Stredoeurópska vysoká škola v Skalici</v>
          </cell>
          <cell r="M24" t="str">
            <v>Svš-Skal</v>
          </cell>
        </row>
        <row r="25">
          <cell r="K25">
            <v>709000000</v>
          </cell>
          <cell r="L25" t="str">
            <v>Technická univerzita v Košiciach</v>
          </cell>
          <cell r="M25" t="str">
            <v>TUKE</v>
          </cell>
        </row>
        <row r="26">
          <cell r="K26">
            <v>705000000</v>
          </cell>
          <cell r="L26" t="str">
            <v>Technická univerzita vo Zvolene</v>
          </cell>
          <cell r="M26" t="str">
            <v>TUZVO</v>
          </cell>
        </row>
        <row r="27">
          <cell r="K27">
            <v>719000000</v>
          </cell>
          <cell r="L27" t="str">
            <v>Trenčianska univerzita Alexandra Dubčeka v Trenčíne</v>
          </cell>
          <cell r="M27" t="str">
            <v>TUAD</v>
          </cell>
        </row>
        <row r="28">
          <cell r="K28">
            <v>713000000</v>
          </cell>
          <cell r="L28" t="str">
            <v>Trnavská univerzita v Trnave</v>
          </cell>
          <cell r="M28" t="str">
            <v>TVU</v>
          </cell>
        </row>
        <row r="29">
          <cell r="K29">
            <v>725000000</v>
          </cell>
          <cell r="L29" t="str">
            <v>Univerzita J. Selyeho</v>
          </cell>
          <cell r="M29" t="str">
            <v>UJS</v>
          </cell>
        </row>
        <row r="30">
          <cell r="K30">
            <v>701000000</v>
          </cell>
          <cell r="L30" t="str">
            <v>Univerzita Komenského v Bratislave</v>
          </cell>
          <cell r="M30" t="str">
            <v>UK</v>
          </cell>
        </row>
        <row r="31">
          <cell r="K31">
            <v>716000000</v>
          </cell>
          <cell r="L31" t="str">
            <v>Univerzita Konštantína Filozofa v Nitre</v>
          </cell>
          <cell r="M31" t="str">
            <v>UKF</v>
          </cell>
        </row>
        <row r="32">
          <cell r="K32">
            <v>714000000</v>
          </cell>
          <cell r="L32" t="str">
            <v>Univerzita Mateja Bela v Banskej Bystrici</v>
          </cell>
          <cell r="M32" t="str">
            <v>UMB</v>
          </cell>
        </row>
        <row r="33">
          <cell r="K33">
            <v>792000000</v>
          </cell>
          <cell r="L33" t="str">
            <v>Univerzita Palackého v Olomouci</v>
          </cell>
          <cell r="M33" t="str">
            <v>UP-Olom</v>
          </cell>
        </row>
        <row r="34">
          <cell r="K34">
            <v>711000000</v>
          </cell>
          <cell r="L34" t="str">
            <v>Univerzita Pavla Jozefa Šafárika v Košiciach</v>
          </cell>
          <cell r="M34" t="str">
            <v>UPJŠ</v>
          </cell>
        </row>
        <row r="35">
          <cell r="K35">
            <v>720000000</v>
          </cell>
          <cell r="L35" t="str">
            <v>Univerzita sv. Cyrila a Metoda v Trnave</v>
          </cell>
          <cell r="M35" t="str">
            <v>UCM</v>
          </cell>
        </row>
        <row r="36">
          <cell r="K36">
            <v>708000000</v>
          </cell>
          <cell r="L36" t="str">
            <v>Univerzita veterinárskeho lekárstva a farmácie v Košiciach</v>
          </cell>
          <cell r="M36" t="str">
            <v>UVLF</v>
          </cell>
        </row>
        <row r="37">
          <cell r="K37">
            <v>733000000</v>
          </cell>
          <cell r="L37" t="str">
            <v>Vysoká škola bezpečnostného manažérstva v Košiciach</v>
          </cell>
          <cell r="M37" t="str">
            <v>VSBM</v>
          </cell>
        </row>
        <row r="38">
          <cell r="K38">
            <v>728000000</v>
          </cell>
          <cell r="L38" t="str">
            <v>Vysoká škola Danubius</v>
          </cell>
          <cell r="M38" t="str">
            <v>Danubius</v>
          </cell>
        </row>
        <row r="39">
          <cell r="K39">
            <v>731000000</v>
          </cell>
          <cell r="L39" t="str">
            <v>Vysoká škola DTI</v>
          </cell>
          <cell r="M39" t="str">
            <v>DTI</v>
          </cell>
        </row>
        <row r="40">
          <cell r="K40">
            <v>726000000</v>
          </cell>
          <cell r="L40" t="str">
            <v>Vysoká škola ekonómie a manažmentu verejnej správy v Bratislave</v>
          </cell>
          <cell r="M40" t="str">
            <v>VšEaM</v>
          </cell>
        </row>
        <row r="41">
          <cell r="K41">
            <v>936000000</v>
          </cell>
          <cell r="L41" t="str">
            <v>Vysoká škola filmovej tvorby a multimédií</v>
          </cell>
          <cell r="M41" t="str">
            <v>VSFTM</v>
          </cell>
        </row>
        <row r="42">
          <cell r="K42">
            <v>736000000</v>
          </cell>
          <cell r="L42" t="str">
            <v>Vysoká škola Goethe Uni Bratislava</v>
          </cell>
          <cell r="M42" t="str">
            <v>Gothe</v>
          </cell>
        </row>
        <row r="43">
          <cell r="K43">
            <v>793000000</v>
          </cell>
          <cell r="L43" t="str">
            <v>Vysoká škola hotelová v Praze 8, s. r. o.</v>
          </cell>
          <cell r="M43">
            <v>0</v>
          </cell>
        </row>
        <row r="44">
          <cell r="K44">
            <v>721000000</v>
          </cell>
          <cell r="L44" t="str">
            <v>Vysoká škola manažmentu v Trenčíne</v>
          </cell>
          <cell r="M44" t="str">
            <v>VSM-Trenčin</v>
          </cell>
        </row>
        <row r="45">
          <cell r="K45">
            <v>729000000</v>
          </cell>
          <cell r="L45" t="str">
            <v>Vysoká škola medzinárodného podnikania ISM Slovakia v Prešove</v>
          </cell>
          <cell r="M45" t="str">
            <v>ISM</v>
          </cell>
        </row>
        <row r="46">
          <cell r="K46">
            <v>791000000</v>
          </cell>
          <cell r="L46" t="str">
            <v>Vysoká škola medzinárodných a veřejných vztahů Praha, o. p. s.</v>
          </cell>
          <cell r="M46">
            <v>0</v>
          </cell>
        </row>
        <row r="47">
          <cell r="K47">
            <v>707000000</v>
          </cell>
          <cell r="L47" t="str">
            <v>Vysoká škola múzických umení v Bratislave</v>
          </cell>
          <cell r="M47" t="str">
            <v>VŠMU</v>
          </cell>
        </row>
        <row r="48">
          <cell r="K48">
            <v>728000000</v>
          </cell>
          <cell r="L48" t="str">
            <v>Vysoká škola v Sládkovičove</v>
          </cell>
          <cell r="M48" t="str">
            <v>VS-Sladk</v>
          </cell>
        </row>
        <row r="49">
          <cell r="K49">
            <v>706000000</v>
          </cell>
          <cell r="L49" t="str">
            <v>Vysoká škola výtvarných umení v Bratislave</v>
          </cell>
          <cell r="M49" t="str">
            <v>VŠVU</v>
          </cell>
        </row>
        <row r="50">
          <cell r="K50">
            <v>724000000</v>
          </cell>
          <cell r="L50" t="str">
            <v>Vysoká škola zdravotníctva a sociálnej práce sv. Alžbety v Bratislave</v>
          </cell>
          <cell r="M50" t="str">
            <v>VSZSP-Alžbety</v>
          </cell>
        </row>
        <row r="51">
          <cell r="K51">
            <v>710000000</v>
          </cell>
          <cell r="L51" t="str">
            <v>Žilinská univerzita v Žiline</v>
          </cell>
          <cell r="M51" t="str">
            <v>ŽU</v>
          </cell>
        </row>
      </sheetData>
      <sheetData sheetId="37" refreshError="1"/>
      <sheetData sheetId="38" refreshError="1"/>
      <sheetData sheetId="3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kaz20"/>
      <sheetName val="Príjmy20"/>
      <sheetName val="kv20"/>
      <sheetName val="priplatky20"/>
      <sheetName val="Mzdy-20"/>
      <sheetName val="fondy 20"/>
      <sheetName val="fixy-ucel20"/>
      <sheetName val="Var-20"/>
      <sheetName val="630 § 01"/>
      <sheetName val="§ 01 Štip.dokt.20"/>
      <sheetName val="§18štip99"/>
      <sheetName val="RRP-20"/>
      <sheetName val="RRP-20 -Z"/>
      <sheetName val="RRP-20 -f"/>
      <sheetName val="VYK20"/>
      <sheetName val="Vys-99"/>
      <sheetName val="VVZvstupyTP"/>
      <sheetName val="nepd20vstup  "/>
      <sheetName val="Zložka"/>
      <sheetName val="zaMP99"/>
      <sheetName val="VVZvstupy"/>
      <sheetName val="mp0199"/>
      <sheetName val="MPnpd98-32"/>
      <sheetName val="Príjmy99-K"/>
      <sheetName val="čerpanie-98"/>
      <sheetName val="P-3"/>
    </sheetNames>
    <sheetDataSet>
      <sheetData sheetId="0" refreshError="1"/>
      <sheetData sheetId="1" refreshError="1"/>
      <sheetData sheetId="2" refreshError="1"/>
      <sheetData sheetId="3" refreshError="1">
        <row r="7">
          <cell r="B7">
            <v>400</v>
          </cell>
          <cell r="C7">
            <v>800</v>
          </cell>
          <cell r="K7">
            <v>100</v>
          </cell>
          <cell r="L7">
            <v>200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33">
          <cell r="P33">
            <v>0.30080900097311114</v>
          </cell>
        </row>
      </sheetData>
      <sheetData sheetId="22" refreshError="1"/>
      <sheetData sheetId="23" refreshError="1"/>
      <sheetData sheetId="24" refreshError="1"/>
      <sheetData sheetId="25" refreshError="1">
        <row r="3">
          <cell r="N3">
            <v>3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YR99-E"/>
      <sheetName val="VYR99-Fei"/>
      <sheetName val="VYR99-FEI2"/>
      <sheetName val="Uči-neuč"/>
      <sheetName val="priem-12"/>
      <sheetName val="VYRM98D"/>
    </sheetNames>
    <sheetDataSet>
      <sheetData sheetId="0"/>
      <sheetData sheetId="1"/>
      <sheetData sheetId="2"/>
      <sheetData sheetId="3"/>
      <sheetData sheetId="4" refreshError="1">
        <row r="62">
          <cell r="P62">
            <v>53108</v>
          </cell>
        </row>
        <row r="64">
          <cell r="S64">
            <v>4840.2501564678578</v>
          </cell>
        </row>
      </sheetData>
      <sheetData sheetId="5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em-12-98"/>
      <sheetName val="Pr-3"/>
      <sheetName val="Pr-4"/>
      <sheetName val="Pr-5"/>
      <sheetName val="Pr-6"/>
      <sheetName val="Pr-7"/>
      <sheetName val="Pr-8"/>
      <sheetName val="Pr-9"/>
      <sheetName val="Pr-10"/>
      <sheetName val="Pr-11"/>
      <sheetName val="Pr-12"/>
      <sheetName val="Pr-12 (2)"/>
    </sheetNames>
    <sheetDataSet>
      <sheetData sheetId="0" refreshError="1">
        <row r="62">
          <cell r="P62">
            <v>53108</v>
          </cell>
        </row>
        <row r="64">
          <cell r="S64">
            <v>4840.2501564678578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VYKVS98"/>
      <sheetName val="VVZ-VS97"/>
    </sheetNames>
    <sheetDataSet>
      <sheetData sheetId="0" refreshError="1"/>
      <sheetData sheetId="1"/>
      <sheetData sheetId="2" refreshError="1">
        <row r="3">
          <cell r="L3">
            <v>18500</v>
          </cell>
        </row>
        <row r="105">
          <cell r="I105">
            <v>16800580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-rozpisovy-list"/>
      <sheetName val="T2-KPN"/>
      <sheetName val="T3-vstupy"/>
      <sheetName val="T4-data_odbory"/>
      <sheetName val="T5-sumar_odbory"/>
      <sheetName val="T6-výkon"/>
      <sheetName val="T7-mzdy"/>
      <sheetName val="T8-TaS"/>
      <sheetName val="T9-šport-kultúra"/>
      <sheetName val="T10-prev_ŠD"/>
      <sheetName val="T11-sumár_ŠD"/>
      <sheetName val="T12-špecifiká"/>
      <sheetName val="T13-sumár-špec"/>
      <sheetName val="T14-VVZ-mzdy-TaS"/>
      <sheetName val="T15-soc-stipendia"/>
      <sheetName val="T16-KKŠ"/>
    </sheetNames>
    <sheetDataSet>
      <sheetData sheetId="0" refreshError="1"/>
      <sheetData sheetId="1" refreshError="1"/>
      <sheetData sheetId="2" refreshError="1">
        <row r="64">
          <cell r="C64">
            <v>31500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-rozpisovy-list"/>
      <sheetName val="T2-KPN"/>
      <sheetName val="T3-vstupy"/>
      <sheetName val="T4-data_odbory"/>
      <sheetName val="T5-sumar_odbory"/>
      <sheetName val="T6-výkon"/>
      <sheetName val="T7-mzdy"/>
      <sheetName val="T8-TaS"/>
      <sheetName val="T9-šport-kultúra"/>
      <sheetName val="T10-prev_ŠD"/>
      <sheetName val="T11-sumár_ŠD"/>
      <sheetName val="T12-špecifiká"/>
      <sheetName val="T13-sumár-špec"/>
      <sheetName val="T14-VVZ-mzdy-TaS"/>
      <sheetName val="T15-soc-stipendia"/>
      <sheetName val="T16-KKŠ"/>
    </sheetNames>
    <sheetDataSet>
      <sheetData sheetId="0" refreshError="1"/>
      <sheetData sheetId="1" refreshError="1"/>
      <sheetData sheetId="2" refreshError="1">
        <row r="64">
          <cell r="C64">
            <v>31500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-Príjmy"/>
      <sheetName val="T2-KPN"/>
      <sheetName val="T3-vstupy"/>
      <sheetName val="T4-data_odbory"/>
      <sheetName val="T5-sumar_odbory"/>
      <sheetName val="T6-výkon"/>
      <sheetName val="T7-mzdy"/>
      <sheetName val="T8-TaS"/>
      <sheetName val="T9-bežný-transfer"/>
      <sheetName val="T10-prev_ŠD"/>
      <sheetName val="T11-sumár_ŠD"/>
      <sheetName val="T12-špecifiká"/>
      <sheetName val="T13-sumár-špec"/>
      <sheetName val="T14-VVZ-hist-mzdy"/>
      <sheetName val="T15-VVZ-mzdy-TaS"/>
      <sheetName val="T16-sumár externe"/>
      <sheetName val="rozpisovy-list"/>
      <sheetName val="mená"/>
    </sheetNames>
    <sheetDataSet>
      <sheetData sheetId="0"/>
      <sheetData sheetId="1"/>
      <sheetData sheetId="2">
        <row r="16">
          <cell r="C16">
            <v>2492220.7167988089</v>
          </cell>
        </row>
        <row r="21">
          <cell r="C21">
            <v>0.97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-Príjmy"/>
      <sheetName val="T2-KPN"/>
      <sheetName val="T3-vstupy"/>
      <sheetName val="T4-data_odbory"/>
      <sheetName val="T5-sumar_odbory"/>
      <sheetName val="T6-výkon"/>
      <sheetName val="T7-mzdy"/>
      <sheetName val="T8-TaS"/>
      <sheetName val="T9-bežný-transfer"/>
      <sheetName val="T10-prev_ŠD"/>
      <sheetName val="T11-sumár_ŠD"/>
      <sheetName val="T12-špecifiká"/>
      <sheetName val="T13-sumár-špec"/>
      <sheetName val="T14-VVZ-hist-mzdy"/>
      <sheetName val="T15-VVZ-mzdy-TaS"/>
      <sheetName val="T16-sumár externe"/>
      <sheetName val="rozpisovy-list"/>
      <sheetName val="mená"/>
    </sheetNames>
    <sheetDataSet>
      <sheetData sheetId="0" refreshError="1"/>
      <sheetData sheetId="1" refreshError="1"/>
      <sheetData sheetId="2" refreshError="1">
        <row r="16">
          <cell r="C16">
            <v>2492220.7167988089</v>
          </cell>
        </row>
        <row r="21">
          <cell r="C21">
            <v>0.97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-Príjmy"/>
      <sheetName val="T2-KPN"/>
      <sheetName val="T3-vstupy"/>
      <sheetName val="T4-data_odbory"/>
      <sheetName val="T5-sumar_odbory"/>
      <sheetName val="T6-výkon"/>
      <sheetName val="T7-mzdy"/>
      <sheetName val="T8-TaS"/>
      <sheetName val="T9-bežný-transfer"/>
      <sheetName val="T10-prev_ŠD"/>
      <sheetName val="T11-sumár_ŠD"/>
      <sheetName val="T12-špecifiká"/>
      <sheetName val="T13-sumár-špec"/>
      <sheetName val="T14-VVZ-hist-mzdy"/>
      <sheetName val="T15-VVZ-mzdy-TaS"/>
      <sheetName val="T16-sumár externe"/>
      <sheetName val="rozpisovy-list"/>
      <sheetName val="mená"/>
    </sheetNames>
    <sheetDataSet>
      <sheetData sheetId="0" refreshError="1"/>
      <sheetData sheetId="1" refreshError="1"/>
      <sheetData sheetId="2" refreshError="1">
        <row r="16">
          <cell r="C16">
            <v>2492220.7167988089</v>
          </cell>
        </row>
        <row r="21">
          <cell r="C21">
            <v>0.97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-rozpisovy-list"/>
      <sheetName val="T2-KPN"/>
      <sheetName val="T3-vstupy"/>
      <sheetName val="T4-data_odbory"/>
      <sheetName val="T5-sumar_odbory"/>
      <sheetName val="T6-výkon"/>
      <sheetName val="T7-mzdy"/>
      <sheetName val="T8-TaS"/>
      <sheetName val="T9-šport-kultúra"/>
      <sheetName val="T10-prev_ŠD"/>
      <sheetName val="T11-sumár_ŠD"/>
      <sheetName val="T12-špecifiká"/>
      <sheetName val="T13-sumár-špec"/>
      <sheetName val="T14-VVZ-mzdy-TaS"/>
      <sheetName val="T15-soc-stipendia"/>
      <sheetName val="T16-KKŠ"/>
    </sheetNames>
    <sheetDataSet>
      <sheetData sheetId="0" refreshError="1"/>
      <sheetData sheetId="1" refreshError="1"/>
      <sheetData sheetId="2" refreshError="1">
        <row r="92">
          <cell r="C92">
            <v>35000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bsah"/>
      <sheetName val="T1-RD2020_RD_2019-DZ"/>
      <sheetName val="T1-RD2020_RD_2019 (%)"/>
      <sheetName val="T2-KO"/>
      <sheetName val="T2-KAP"/>
      <sheetName val="T2-odbory_predmety"/>
      <sheetName val="T3-vstupy"/>
      <sheetName val="T4-štruk_077"/>
      <sheetName val="T5a-abs"/>
      <sheetName val="T5b-studenti"/>
      <sheetName val="T6a-abs"/>
      <sheetName val="T6b-výkon"/>
      <sheetName val="T6c-výkon-fak"/>
      <sheetName val="T7-mzdy"/>
      <sheetName val="T7a-val-2020"/>
      <sheetName val="T7b-val-1,9,2019-2020"/>
      <sheetName val="T8-TaS"/>
      <sheetName val="T9-kultúra-šport"/>
      <sheetName val="T9a_rozpis na TJ,ŠK"/>
      <sheetName val="T10-prev_ŠD"/>
      <sheetName val="T11-sumár_ŠD"/>
      <sheetName val="T12-špecifiká"/>
      <sheetName val="T13-sumár-špec"/>
      <sheetName val="T14-VVZ"/>
      <sheetName val="T14a-KA"/>
      <sheetName val="T14b-podiely"/>
      <sheetName val="T14c-vstup_DG-ZG"/>
      <sheetName val="T14d-Drš"/>
      <sheetName val="T14e-tímy"/>
      <sheetName val="T14f-EIZ"/>
      <sheetName val="T15-štipendiá-soc"/>
      <sheetName val="T16-KKŠ"/>
      <sheetName val="T17-Klinické-Zahr_lek"/>
      <sheetName val="T18-Mot_štip"/>
      <sheetName val="T19-počty študentov"/>
      <sheetName val="T20-Publik"/>
      <sheetName val="T20a-KT-CRUČ"/>
      <sheetName val="T20b-CRUČ"/>
      <sheetName val="T21-Mobility"/>
      <sheetName val="T21a- mobility"/>
      <sheetName val="T21b-cudzinci"/>
      <sheetName val="T22-praxe"/>
      <sheetName val="T23-špecifické_potreby"/>
      <sheetName val="T24-rozvoj"/>
    </sheetNames>
    <sheetDataSet>
      <sheetData sheetId="0"/>
      <sheetData sheetId="1"/>
      <sheetData sheetId="2"/>
      <sheetData sheetId="3">
        <row r="5">
          <cell r="B5">
            <v>1</v>
          </cell>
          <cell r="C5">
            <v>5</v>
          </cell>
          <cell r="D5">
            <v>0.6</v>
          </cell>
          <cell r="E5">
            <v>0.2</v>
          </cell>
          <cell r="F5">
            <v>0.12</v>
          </cell>
          <cell r="G5">
            <v>0.108</v>
          </cell>
          <cell r="H5">
            <v>0.308</v>
          </cell>
          <cell r="I5">
            <v>3.1322033898305084</v>
          </cell>
          <cell r="J5">
            <v>3.13</v>
          </cell>
        </row>
        <row r="6">
          <cell r="B6">
            <v>2</v>
          </cell>
          <cell r="C6">
            <v>4</v>
          </cell>
          <cell r="D6">
            <v>0.3</v>
          </cell>
          <cell r="E6">
            <v>0.25</v>
          </cell>
          <cell r="F6">
            <v>7.4999999999999997E-2</v>
          </cell>
          <cell r="G6">
            <v>6.7500000000000004E-2</v>
          </cell>
          <cell r="H6">
            <v>0.3175</v>
          </cell>
          <cell r="I6">
            <v>3.2288135593220342</v>
          </cell>
          <cell r="J6">
            <v>3.23</v>
          </cell>
        </row>
        <row r="7">
          <cell r="B7">
            <v>3</v>
          </cell>
          <cell r="C7">
            <v>5</v>
          </cell>
          <cell r="D7">
            <v>1.3</v>
          </cell>
          <cell r="E7">
            <v>0.2</v>
          </cell>
          <cell r="F7">
            <v>0.26</v>
          </cell>
          <cell r="G7">
            <v>0.23400000000000001</v>
          </cell>
          <cell r="H7">
            <v>0.43400000000000005</v>
          </cell>
          <cell r="I7">
            <v>4.4135593220338993</v>
          </cell>
          <cell r="J7">
            <v>4.41</v>
          </cell>
        </row>
        <row r="8">
          <cell r="B8">
            <v>4</v>
          </cell>
          <cell r="C8">
            <v>10</v>
          </cell>
          <cell r="D8">
            <v>0.5</v>
          </cell>
          <cell r="E8">
            <v>0.1</v>
          </cell>
          <cell r="F8">
            <v>0.05</v>
          </cell>
          <cell r="G8">
            <v>4.5100000000000008E-2</v>
          </cell>
          <cell r="H8">
            <v>0.14510000000000001</v>
          </cell>
          <cell r="I8">
            <v>1.4755932203389832</v>
          </cell>
          <cell r="J8">
            <v>1.48</v>
          </cell>
        </row>
        <row r="9">
          <cell r="B9">
            <v>5</v>
          </cell>
          <cell r="C9">
            <v>11</v>
          </cell>
          <cell r="D9">
            <v>0.8</v>
          </cell>
          <cell r="E9">
            <v>9.0909090909090912E-2</v>
          </cell>
          <cell r="F9">
            <v>7.2727272727272738E-2</v>
          </cell>
          <cell r="G9">
            <v>6.545454545454546E-2</v>
          </cell>
          <cell r="H9">
            <v>0.15636363636363637</v>
          </cell>
          <cell r="I9">
            <v>1.5901386748844377</v>
          </cell>
          <cell r="J9">
            <v>1.59</v>
          </cell>
        </row>
        <row r="10">
          <cell r="B10">
            <v>6</v>
          </cell>
          <cell r="C10">
            <v>8</v>
          </cell>
          <cell r="D10">
            <v>0.2</v>
          </cell>
          <cell r="E10">
            <v>0.125</v>
          </cell>
          <cell r="F10">
            <v>2.5000000000000001E-2</v>
          </cell>
          <cell r="G10">
            <v>2.2500000000000003E-2</v>
          </cell>
          <cell r="H10">
            <v>0.14749999999999999</v>
          </cell>
          <cell r="I10">
            <v>1.5</v>
          </cell>
          <cell r="J10">
            <v>1.5</v>
          </cell>
        </row>
        <row r="11">
          <cell r="B11">
            <v>7</v>
          </cell>
          <cell r="C11">
            <v>10.5</v>
          </cell>
          <cell r="D11">
            <v>0.25</v>
          </cell>
          <cell r="E11">
            <v>9.5238095238095233E-2</v>
          </cell>
          <cell r="F11">
            <v>2.3809523809523808E-2</v>
          </cell>
          <cell r="G11">
            <v>2.1428571428571429E-2</v>
          </cell>
          <cell r="H11">
            <v>0.11666666666666667</v>
          </cell>
          <cell r="I11">
            <v>1.1864406779661019</v>
          </cell>
          <cell r="J11">
            <v>1.19</v>
          </cell>
        </row>
        <row r="12">
          <cell r="B12">
            <v>8</v>
          </cell>
          <cell r="C12">
            <v>10.5</v>
          </cell>
          <cell r="D12">
            <v>0.4</v>
          </cell>
          <cell r="E12">
            <v>9.5238095238095233E-2</v>
          </cell>
          <cell r="F12">
            <v>3.8095238095238099E-2</v>
          </cell>
          <cell r="G12">
            <v>3.4285714285714287E-2</v>
          </cell>
          <cell r="H12">
            <v>0.12952380952380951</v>
          </cell>
          <cell r="I12">
            <v>1.3171912832929782</v>
          </cell>
          <cell r="J12">
            <v>1.32</v>
          </cell>
        </row>
        <row r="13">
          <cell r="B13">
            <v>9</v>
          </cell>
          <cell r="C13">
            <v>12</v>
          </cell>
          <cell r="D13">
            <v>0.25</v>
          </cell>
          <cell r="E13">
            <v>8.3333333333333329E-2</v>
          </cell>
          <cell r="F13">
            <v>2.0833333333333332E-2</v>
          </cell>
          <cell r="G13">
            <v>1.8749999999999999E-2</v>
          </cell>
          <cell r="H13">
            <v>0.10208333333333333</v>
          </cell>
          <cell r="I13">
            <v>1.0381355932203391</v>
          </cell>
          <cell r="J13">
            <v>1.04</v>
          </cell>
        </row>
        <row r="14">
          <cell r="B14">
            <v>10</v>
          </cell>
          <cell r="C14">
            <v>12</v>
          </cell>
          <cell r="D14">
            <v>0.2</v>
          </cell>
          <cell r="E14">
            <v>8.3333333333333329E-2</v>
          </cell>
          <cell r="F14">
            <v>1.6666666666666666E-2</v>
          </cell>
          <cell r="G14">
            <v>1.4999999999999999E-2</v>
          </cell>
          <cell r="H14">
            <v>9.8333333333333328E-2</v>
          </cell>
          <cell r="I14">
            <v>1</v>
          </cell>
          <cell r="J14">
            <v>1</v>
          </cell>
        </row>
        <row r="15">
          <cell r="B15">
            <v>11</v>
          </cell>
          <cell r="C15">
            <v>12</v>
          </cell>
          <cell r="D15">
            <v>0.2</v>
          </cell>
          <cell r="E15">
            <v>8.3333333333333329E-2</v>
          </cell>
          <cell r="F15">
            <v>1.6666666666666666E-2</v>
          </cell>
          <cell r="G15">
            <v>1.4999999999999999E-2</v>
          </cell>
          <cell r="H15">
            <v>9.8333333333333328E-2</v>
          </cell>
          <cell r="I15">
            <v>1</v>
          </cell>
          <cell r="J15">
            <v>1</v>
          </cell>
        </row>
        <row r="16">
          <cell r="B16">
            <v>12</v>
          </cell>
          <cell r="C16">
            <v>9</v>
          </cell>
          <cell r="D16">
            <v>0.3</v>
          </cell>
          <cell r="E16">
            <v>0.1111111111111111</v>
          </cell>
          <cell r="F16">
            <v>3.3333333333333333E-2</v>
          </cell>
          <cell r="G16">
            <v>0.03</v>
          </cell>
          <cell r="H16">
            <v>0.1411111111111111</v>
          </cell>
          <cell r="I16">
            <v>1.4350282485875707</v>
          </cell>
          <cell r="J16">
            <v>1.44</v>
          </cell>
        </row>
        <row r="17">
          <cell r="B17">
            <v>13</v>
          </cell>
          <cell r="C17">
            <v>11</v>
          </cell>
          <cell r="D17">
            <v>0.2</v>
          </cell>
          <cell r="E17">
            <v>9.0909090909090912E-2</v>
          </cell>
          <cell r="F17">
            <v>1.8181818181818184E-2</v>
          </cell>
          <cell r="G17">
            <v>1.6363636363636365E-2</v>
          </cell>
          <cell r="H17">
            <v>0.10727272727272727</v>
          </cell>
          <cell r="I17">
            <v>1.0909090909090908</v>
          </cell>
          <cell r="J17">
            <v>1.0900000000000001</v>
          </cell>
        </row>
        <row r="18">
          <cell r="B18">
            <v>14</v>
          </cell>
          <cell r="C18">
            <v>10.5</v>
          </cell>
          <cell r="D18">
            <v>0.25</v>
          </cell>
          <cell r="E18">
            <v>9.5238095238095233E-2</v>
          </cell>
          <cell r="F18">
            <v>2.3809523809523808E-2</v>
          </cell>
          <cell r="G18">
            <v>2.1428571428571429E-2</v>
          </cell>
          <cell r="H18">
            <v>0.11666666666666667</v>
          </cell>
          <cell r="I18">
            <v>1.1864406779661019</v>
          </cell>
          <cell r="J18">
            <v>1.19</v>
          </cell>
        </row>
        <row r="19">
          <cell r="B19">
            <v>15</v>
          </cell>
          <cell r="C19">
            <v>11</v>
          </cell>
          <cell r="D19">
            <v>0.2</v>
          </cell>
          <cell r="E19">
            <v>9.0909090909090912E-2</v>
          </cell>
          <cell r="F19">
            <v>1.8181818181818184E-2</v>
          </cell>
          <cell r="G19">
            <v>1.6363636363636365E-2</v>
          </cell>
          <cell r="H19">
            <v>0.10727272727272727</v>
          </cell>
          <cell r="I19">
            <v>1.0909090909090908</v>
          </cell>
          <cell r="J19">
            <v>1.0900000000000001</v>
          </cell>
        </row>
        <row r="20">
          <cell r="B20">
            <v>16</v>
          </cell>
          <cell r="C20">
            <v>6.5</v>
          </cell>
          <cell r="D20">
            <v>0.6</v>
          </cell>
          <cell r="E20">
            <v>0.15384615384615385</v>
          </cell>
          <cell r="F20">
            <v>9.2307692307692299E-2</v>
          </cell>
          <cell r="G20">
            <v>8.3176923076923079E-2</v>
          </cell>
          <cell r="H20">
            <v>0.23702307692307695</v>
          </cell>
          <cell r="I20">
            <v>2.4104041720990876</v>
          </cell>
          <cell r="J20">
            <v>2.41</v>
          </cell>
        </row>
        <row r="21">
          <cell r="B21">
            <v>17</v>
          </cell>
          <cell r="C21">
            <v>6</v>
          </cell>
          <cell r="D21">
            <v>0.3</v>
          </cell>
          <cell r="E21">
            <v>0.16666666666666666</v>
          </cell>
          <cell r="F21">
            <v>4.9999999999999996E-2</v>
          </cell>
          <cell r="G21">
            <v>4.4999999999999998E-2</v>
          </cell>
          <cell r="H21">
            <v>0.21166666666666667</v>
          </cell>
          <cell r="I21">
            <v>2.152542372881356</v>
          </cell>
          <cell r="J21">
            <v>2.15</v>
          </cell>
        </row>
        <row r="22">
          <cell r="B22">
            <v>18</v>
          </cell>
          <cell r="C22">
            <v>5</v>
          </cell>
          <cell r="D22">
            <v>0.75</v>
          </cell>
          <cell r="E22">
            <v>0.2</v>
          </cell>
          <cell r="F22">
            <v>0.15</v>
          </cell>
          <cell r="G22">
            <v>0.13500000000000001</v>
          </cell>
          <cell r="H22">
            <v>0.33500000000000002</v>
          </cell>
          <cell r="I22">
            <v>3.4067796610169494</v>
          </cell>
          <cell r="J22">
            <v>3.41</v>
          </cell>
        </row>
        <row r="23">
          <cell r="B23">
            <v>19</v>
          </cell>
          <cell r="C23">
            <v>8</v>
          </cell>
          <cell r="D23">
            <v>0.75</v>
          </cell>
          <cell r="E23">
            <v>0.125</v>
          </cell>
          <cell r="F23">
            <v>9.375E-2</v>
          </cell>
          <cell r="G23">
            <v>8.4375000000000006E-2</v>
          </cell>
          <cell r="H23">
            <v>0.20937500000000001</v>
          </cell>
          <cell r="I23">
            <v>2.1292372881355934</v>
          </cell>
          <cell r="J23">
            <v>2.13</v>
          </cell>
        </row>
        <row r="24">
          <cell r="B24">
            <v>20</v>
          </cell>
          <cell r="C24">
            <v>13</v>
          </cell>
          <cell r="D24">
            <v>0.45</v>
          </cell>
          <cell r="E24">
            <v>7.6923076923076927E-2</v>
          </cell>
          <cell r="F24">
            <v>3.4615384615384617E-2</v>
          </cell>
          <cell r="G24">
            <v>3.1153846153846157E-2</v>
          </cell>
          <cell r="H24">
            <v>0.10807692307692308</v>
          </cell>
          <cell r="I24">
            <v>1.0990873533246417</v>
          </cell>
          <cell r="J24">
            <v>1.1000000000000001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 t="str">
            <v>K1</v>
          </cell>
          <cell r="C26" t="str">
            <v>modelový pomer priemerného platu odborných  zamestnancov k priemernému platu učiteľov bez PhD</v>
          </cell>
          <cell r="D26">
            <v>0</v>
          </cell>
          <cell r="E26">
            <v>0</v>
          </cell>
          <cell r="F26">
            <v>0.9</v>
          </cell>
          <cell r="G26">
            <v>0.89999961853027344</v>
          </cell>
          <cell r="H26">
            <v>0.89999961853027344</v>
          </cell>
          <cell r="I26">
            <v>0.89999961853027344</v>
          </cell>
          <cell r="J26">
            <v>0.89999961853027344</v>
          </cell>
          <cell r="K26">
            <v>0.89999961853027344</v>
          </cell>
        </row>
        <row r="29">
          <cell r="J29">
            <v>0.31073446327683618</v>
          </cell>
        </row>
        <row r="30">
          <cell r="J30">
            <v>0.24858757062146894</v>
          </cell>
        </row>
        <row r="34">
          <cell r="E34">
            <v>0.7</v>
          </cell>
          <cell r="G34">
            <v>1</v>
          </cell>
        </row>
        <row r="35">
          <cell r="E35">
            <v>1.5</v>
          </cell>
        </row>
        <row r="36">
          <cell r="E36">
            <v>4</v>
          </cell>
        </row>
        <row r="37">
          <cell r="E37">
            <v>0.7</v>
          </cell>
          <cell r="G37">
            <v>1</v>
          </cell>
        </row>
        <row r="38">
          <cell r="E38">
            <v>0.7</v>
          </cell>
          <cell r="G38">
            <v>1</v>
          </cell>
        </row>
      </sheetData>
      <sheetData sheetId="4"/>
      <sheetData sheetId="5"/>
      <sheetData sheetId="6">
        <row r="4">
          <cell r="C4">
            <v>602965667.00240684</v>
          </cell>
        </row>
        <row r="6">
          <cell r="C6">
            <v>595965667.00240684</v>
          </cell>
        </row>
        <row r="7">
          <cell r="C7">
            <v>184631718</v>
          </cell>
        </row>
        <row r="8">
          <cell r="C8">
            <v>7000000</v>
          </cell>
        </row>
        <row r="9">
          <cell r="C9">
            <v>0</v>
          </cell>
        </row>
        <row r="10">
          <cell r="C10">
            <v>7000000</v>
          </cell>
        </row>
        <row r="11">
          <cell r="C11">
            <v>0.35199999999999998</v>
          </cell>
        </row>
        <row r="14">
          <cell r="C14">
            <v>347838850.00240684</v>
          </cell>
        </row>
        <row r="15">
          <cell r="C15">
            <v>184631718</v>
          </cell>
        </row>
        <row r="16">
          <cell r="C16">
            <v>167981718</v>
          </cell>
        </row>
        <row r="17">
          <cell r="C17">
            <v>12250000</v>
          </cell>
        </row>
        <row r="18">
          <cell r="C18">
            <v>4400000</v>
          </cell>
        </row>
        <row r="19">
          <cell r="C19">
            <v>11969835</v>
          </cell>
        </row>
        <row r="20">
          <cell r="C20">
            <v>51525264</v>
          </cell>
        </row>
        <row r="21">
          <cell r="C21">
            <v>11142004</v>
          </cell>
        </row>
        <row r="22">
          <cell r="C22">
            <v>10530350</v>
          </cell>
        </row>
        <row r="23">
          <cell r="C23">
            <v>29852910</v>
          </cell>
        </row>
        <row r="24">
          <cell r="C24">
            <v>7000000</v>
          </cell>
        </row>
        <row r="26">
          <cell r="C26">
            <v>212122508.00249016</v>
          </cell>
        </row>
        <row r="29">
          <cell r="C29">
            <v>2319467</v>
          </cell>
        </row>
        <row r="30">
          <cell r="C30">
            <v>0</v>
          </cell>
        </row>
        <row r="32">
          <cell r="C32">
            <v>180744745.00408283</v>
          </cell>
        </row>
        <row r="33">
          <cell r="C33">
            <v>153633034.00408283</v>
          </cell>
        </row>
        <row r="34">
          <cell r="C34">
            <v>27111711</v>
          </cell>
        </row>
        <row r="37">
          <cell r="C37">
            <v>2</v>
          </cell>
        </row>
        <row r="38">
          <cell r="C38">
            <v>1.66</v>
          </cell>
        </row>
        <row r="39">
          <cell r="C39">
            <v>1.33</v>
          </cell>
        </row>
        <row r="40">
          <cell r="C40">
            <v>1</v>
          </cell>
        </row>
        <row r="41">
          <cell r="C41">
            <v>54049219</v>
          </cell>
        </row>
        <row r="42">
          <cell r="C42">
            <v>125280</v>
          </cell>
        </row>
        <row r="43">
          <cell r="C43">
            <v>100000</v>
          </cell>
        </row>
        <row r="44">
          <cell r="C44">
            <v>2000000</v>
          </cell>
        </row>
        <row r="45">
          <cell r="C45">
            <v>1200000</v>
          </cell>
        </row>
        <row r="47">
          <cell r="C47">
            <v>1000000</v>
          </cell>
        </row>
        <row r="49">
          <cell r="C49">
            <v>5000000</v>
          </cell>
        </row>
        <row r="50">
          <cell r="C50">
            <v>700000</v>
          </cell>
        </row>
        <row r="51">
          <cell r="C51">
            <v>1404261</v>
          </cell>
        </row>
        <row r="52">
          <cell r="C52">
            <v>156028</v>
          </cell>
        </row>
        <row r="53">
          <cell r="C53">
            <v>5481887</v>
          </cell>
        </row>
        <row r="54">
          <cell r="C54">
            <v>60000</v>
          </cell>
        </row>
        <row r="55">
          <cell r="C55">
            <v>41026024</v>
          </cell>
        </row>
        <row r="56">
          <cell r="C56">
            <v>10256506</v>
          </cell>
        </row>
        <row r="57">
          <cell r="C57">
            <v>30769518</v>
          </cell>
        </row>
        <row r="58">
          <cell r="C58">
            <v>28769518</v>
          </cell>
        </row>
        <row r="59">
          <cell r="C59">
            <v>7000000</v>
          </cell>
        </row>
        <row r="60">
          <cell r="C60">
            <v>6100000</v>
          </cell>
        </row>
        <row r="63">
          <cell r="C63">
            <v>163537938</v>
          </cell>
        </row>
        <row r="65">
          <cell r="C65">
            <v>152928099</v>
          </cell>
        </row>
        <row r="66">
          <cell r="C66">
            <v>1160000</v>
          </cell>
        </row>
        <row r="68">
          <cell r="C68">
            <v>2000000</v>
          </cell>
        </row>
        <row r="69">
          <cell r="C69">
            <v>0.85</v>
          </cell>
        </row>
        <row r="70">
          <cell r="C70">
            <v>0.15</v>
          </cell>
        </row>
        <row r="71">
          <cell r="C71">
            <v>0.92</v>
          </cell>
        </row>
        <row r="72">
          <cell r="C72">
            <v>0.08</v>
          </cell>
        </row>
        <row r="73">
          <cell r="C73">
            <v>0.25</v>
          </cell>
        </row>
        <row r="74">
          <cell r="C74">
            <v>0.43</v>
          </cell>
        </row>
        <row r="75">
          <cell r="C75">
            <v>0.03</v>
          </cell>
        </row>
        <row r="76">
          <cell r="C76">
            <v>0.09</v>
          </cell>
        </row>
        <row r="77">
          <cell r="C77">
            <v>0.1</v>
          </cell>
        </row>
        <row r="78">
          <cell r="C78">
            <v>0.1</v>
          </cell>
        </row>
        <row r="79">
          <cell r="C79">
            <v>0.22500000000000001</v>
          </cell>
        </row>
        <row r="80">
          <cell r="C80">
            <v>0</v>
          </cell>
        </row>
        <row r="81">
          <cell r="C81">
            <v>2.5000000000000105E-2</v>
          </cell>
        </row>
        <row r="95">
          <cell r="C95">
            <v>22314018</v>
          </cell>
        </row>
        <row r="97">
          <cell r="C97">
            <v>1457540</v>
          </cell>
        </row>
        <row r="98">
          <cell r="C98">
            <v>1387540</v>
          </cell>
        </row>
        <row r="111">
          <cell r="C111">
            <v>1.4000000000000001</v>
          </cell>
        </row>
        <row r="114">
          <cell r="C114">
            <v>7</v>
          </cell>
        </row>
        <row r="115">
          <cell r="C115">
            <v>7</v>
          </cell>
        </row>
        <row r="120">
          <cell r="C120">
            <v>1</v>
          </cell>
        </row>
        <row r="123">
          <cell r="C123">
            <v>1</v>
          </cell>
        </row>
        <row r="124">
          <cell r="C124">
            <v>0.94</v>
          </cell>
        </row>
        <row r="125">
          <cell r="C125">
            <v>2</v>
          </cell>
        </row>
        <row r="126">
          <cell r="C126">
            <v>500</v>
          </cell>
        </row>
        <row r="127">
          <cell r="C127">
            <v>1200</v>
          </cell>
        </row>
        <row r="128">
          <cell r="C128">
            <v>15432156</v>
          </cell>
        </row>
        <row r="129">
          <cell r="C129">
            <v>14342099</v>
          </cell>
        </row>
        <row r="131">
          <cell r="C131">
            <v>1950445</v>
          </cell>
        </row>
        <row r="133">
          <cell r="C133">
            <v>2020</v>
          </cell>
        </row>
        <row r="134">
          <cell r="C134">
            <v>2019</v>
          </cell>
        </row>
        <row r="135">
          <cell r="C135">
            <v>2018</v>
          </cell>
        </row>
        <row r="136">
          <cell r="C136">
            <v>2017</v>
          </cell>
        </row>
        <row r="137">
          <cell r="C137">
            <v>2016</v>
          </cell>
        </row>
        <row r="141">
          <cell r="C141">
            <v>27666396</v>
          </cell>
        </row>
        <row r="144">
          <cell r="C144">
            <v>1211805</v>
          </cell>
        </row>
      </sheetData>
      <sheetData sheetId="7"/>
      <sheetData sheetId="8">
        <row r="1">
          <cell r="I1">
            <v>1211805</v>
          </cell>
          <cell r="Y1" t="str">
            <v>(KAP+1)/2* KO*PPS</v>
          </cell>
        </row>
        <row r="2">
          <cell r="H2" t="str">
            <v>vvš_abs</v>
          </cell>
          <cell r="I2" t="str">
            <v>fak_abs</v>
          </cell>
          <cell r="Y2" t="str">
            <v>výkon_abs</v>
          </cell>
          <cell r="AB2" t="str">
            <v>uni_naša</v>
          </cell>
        </row>
        <row r="3">
          <cell r="H3" t="str">
            <v>university</v>
          </cell>
          <cell r="I3" t="str">
            <v>fakulta</v>
          </cell>
          <cell r="Y3" t="str">
            <v>KAP*KO*PPS</v>
          </cell>
          <cell r="AB3" t="str">
            <v>VVŠ</v>
          </cell>
        </row>
        <row r="4">
          <cell r="H4" t="str">
            <v>Trnavská univerzita v Trnave</v>
          </cell>
          <cell r="I4" t="str">
            <v>Filozofická fakulta</v>
          </cell>
          <cell r="Y4">
            <v>0</v>
          </cell>
          <cell r="AB4" t="str">
            <v>TVU</v>
          </cell>
        </row>
        <row r="5">
          <cell r="H5" t="str">
            <v>Univerzita Konštantína Filozofa v Nitre</v>
          </cell>
          <cell r="I5" t="str">
            <v>Fakulta prírodných vied</v>
          </cell>
          <cell r="Y5">
            <v>75.767142857142844</v>
          </cell>
          <cell r="AB5" t="str">
            <v>UKF</v>
          </cell>
        </row>
        <row r="6">
          <cell r="H6" t="str">
            <v>Univerzita Konštantína Filozofa v Nitre</v>
          </cell>
          <cell r="I6" t="str">
            <v>Filozofická fakulta</v>
          </cell>
          <cell r="Y6">
            <v>0</v>
          </cell>
          <cell r="AB6" t="str">
            <v>UKF</v>
          </cell>
        </row>
        <row r="7">
          <cell r="H7" t="str">
            <v>Akadémia Policajného zboru</v>
          </cell>
          <cell r="I7">
            <v>0</v>
          </cell>
          <cell r="Y7">
            <v>0</v>
          </cell>
          <cell r="AB7" t="str">
            <v>APZ</v>
          </cell>
        </row>
        <row r="8">
          <cell r="H8" t="str">
            <v>Univerzita Konštantína Filozofa v Nitre</v>
          </cell>
          <cell r="I8" t="str">
            <v>Filozofická fakulta</v>
          </cell>
          <cell r="Y8">
            <v>0</v>
          </cell>
          <cell r="AB8" t="str">
            <v>UKF</v>
          </cell>
        </row>
        <row r="9">
          <cell r="H9" t="str">
            <v>Univerzita Konštantína Filozofa v Nitre</v>
          </cell>
          <cell r="I9" t="str">
            <v>Filozofická fakulta</v>
          </cell>
          <cell r="Y9">
            <v>0</v>
          </cell>
          <cell r="AB9" t="str">
            <v>UKF</v>
          </cell>
        </row>
        <row r="10">
          <cell r="H10" t="str">
            <v>Univerzita Konštantína Filozofa v Nitre</v>
          </cell>
          <cell r="I10" t="str">
            <v>Filozofická fakulta</v>
          </cell>
          <cell r="Y10">
            <v>0</v>
          </cell>
          <cell r="AB10" t="str">
            <v>UKF</v>
          </cell>
        </row>
        <row r="11">
          <cell r="H11" t="str">
            <v>Univerzita Konštantína Filozofa v Nitre</v>
          </cell>
          <cell r="I11" t="str">
            <v>Filozofická fakulta</v>
          </cell>
          <cell r="Y11">
            <v>0</v>
          </cell>
          <cell r="AB11" t="str">
            <v>UKF</v>
          </cell>
        </row>
        <row r="12">
          <cell r="H12" t="str">
            <v>Univerzita Konštantína Filozofa v Nitre</v>
          </cell>
          <cell r="I12" t="str">
            <v>Fakulta prírodných vied</v>
          </cell>
          <cell r="Y12">
            <v>0</v>
          </cell>
          <cell r="AB12" t="str">
            <v>UKF</v>
          </cell>
        </row>
        <row r="13">
          <cell r="H13" t="str">
            <v>Univerzita Pavla Jozefa Šafárika v Košiciach</v>
          </cell>
          <cell r="I13" t="str">
            <v>Prírodovedecká fakulta</v>
          </cell>
          <cell r="Y13">
            <v>0</v>
          </cell>
          <cell r="AB13" t="str">
            <v>UPJŠ</v>
          </cell>
        </row>
        <row r="14">
          <cell r="H14" t="str">
            <v>Univerzita Pavla Jozefa Šafárika v Košiciach</v>
          </cell>
          <cell r="I14" t="str">
            <v>Lekárska fakulta</v>
          </cell>
          <cell r="Y14">
            <v>0</v>
          </cell>
          <cell r="AB14" t="str">
            <v>UPJŠ</v>
          </cell>
        </row>
        <row r="15">
          <cell r="H15" t="str">
            <v>Univerzita Pavla Jozefa Šafárika v Košiciach</v>
          </cell>
          <cell r="I15" t="str">
            <v>Lekárska fakulta</v>
          </cell>
          <cell r="Y15">
            <v>0</v>
          </cell>
          <cell r="AB15" t="str">
            <v>UPJŠ</v>
          </cell>
        </row>
        <row r="16">
          <cell r="H16" t="str">
            <v>Univerzita Pavla Jozefa Šafárika v Košiciach</v>
          </cell>
          <cell r="I16" t="str">
            <v>Lekárska fakulta</v>
          </cell>
          <cell r="Y16">
            <v>0</v>
          </cell>
          <cell r="AB16" t="str">
            <v>UPJŠ</v>
          </cell>
        </row>
        <row r="17">
          <cell r="H17" t="str">
            <v>Univerzita Pavla Jozefa Šafárika v Košiciach</v>
          </cell>
          <cell r="I17" t="str">
            <v>Prírodovedecká fakulta</v>
          </cell>
          <cell r="Y17">
            <v>0</v>
          </cell>
          <cell r="AB17" t="str">
            <v>UPJŠ</v>
          </cell>
        </row>
        <row r="18">
          <cell r="H18" t="str">
            <v>Univerzita Pavla Jozefa Šafárika v Košiciach</v>
          </cell>
          <cell r="I18" t="str">
            <v>Prírodovedecká fakulta</v>
          </cell>
          <cell r="Y18">
            <v>8.3622222222222202</v>
          </cell>
          <cell r="AB18" t="str">
            <v>UPJŠ</v>
          </cell>
        </row>
        <row r="19">
          <cell r="H19" t="str">
            <v>Univerzita Pavla Jozefa Šafárika v Košiciach</v>
          </cell>
          <cell r="I19" t="str">
            <v>Prírodovedecká fakulta</v>
          </cell>
          <cell r="Y19">
            <v>25.086666666666662</v>
          </cell>
          <cell r="AB19" t="str">
            <v>UPJŠ</v>
          </cell>
        </row>
        <row r="20">
          <cell r="H20" t="str">
            <v>Univerzita Pavla Jozefa Šafárika v Košiciach</v>
          </cell>
          <cell r="I20" t="str">
            <v>Lekárska fakulta</v>
          </cell>
          <cell r="Y20">
            <v>740.49005338078291</v>
          </cell>
          <cell r="AB20" t="str">
            <v>UPJŠ</v>
          </cell>
        </row>
        <row r="21">
          <cell r="H21" t="str">
            <v>Univerzita Pavla Jozefa Šafárika v Košiciach</v>
          </cell>
          <cell r="I21" t="str">
            <v>Filozofická fakulta</v>
          </cell>
          <cell r="Y21">
            <v>0</v>
          </cell>
          <cell r="AB21" t="str">
            <v>UPJŠ</v>
          </cell>
        </row>
        <row r="22">
          <cell r="H22" t="str">
            <v>Univerzita Pavla Jozefa Šafárika v Košiciach</v>
          </cell>
          <cell r="I22" t="str">
            <v>Lekárska fakulta</v>
          </cell>
          <cell r="Y22">
            <v>0</v>
          </cell>
          <cell r="AB22" t="str">
            <v>UPJŠ</v>
          </cell>
        </row>
        <row r="23">
          <cell r="H23" t="str">
            <v>Univerzita Pavla Jozefa Šafárika v Košiciach</v>
          </cell>
          <cell r="I23" t="str">
            <v>Lekárska fakulta</v>
          </cell>
          <cell r="Y23">
            <v>0</v>
          </cell>
          <cell r="AB23" t="str">
            <v>UPJŠ</v>
          </cell>
        </row>
        <row r="24">
          <cell r="H24" t="str">
            <v>Univerzita Pavla Jozefa Šafárika v Košiciach</v>
          </cell>
          <cell r="I24" t="str">
            <v>Lekárska fakulta</v>
          </cell>
          <cell r="Y24">
            <v>204.99092307692308</v>
          </cell>
          <cell r="AB24" t="str">
            <v>UPJŠ</v>
          </cell>
        </row>
        <row r="25">
          <cell r="H25" t="str">
            <v>Univerzita Pavla Jozefa Šafárika v Košiciach</v>
          </cell>
          <cell r="I25" t="str">
            <v>Lekárska fakulta</v>
          </cell>
          <cell r="Y25">
            <v>0</v>
          </cell>
          <cell r="AB25" t="str">
            <v>UPJŠ</v>
          </cell>
        </row>
        <row r="26">
          <cell r="H26" t="str">
            <v>Ekonomická univerzita v Bratislave</v>
          </cell>
          <cell r="I26" t="str">
            <v>Fakulta hospodárskej informatiky</v>
          </cell>
          <cell r="Y26">
            <v>0</v>
          </cell>
          <cell r="AB26" t="str">
            <v>EU</v>
          </cell>
        </row>
        <row r="27">
          <cell r="H27" t="str">
            <v>Ekonomická univerzita v Bratislave</v>
          </cell>
          <cell r="I27" t="str">
            <v>Fakulta hospodárskej informatiky</v>
          </cell>
          <cell r="Y27">
            <v>0</v>
          </cell>
          <cell r="AB27" t="str">
            <v>EU</v>
          </cell>
        </row>
        <row r="28">
          <cell r="H28" t="str">
            <v>Ekonomická univerzita v Bratislave</v>
          </cell>
          <cell r="I28" t="str">
            <v>Národohospodárska fakulta</v>
          </cell>
          <cell r="Y28">
            <v>0</v>
          </cell>
          <cell r="AB28" t="str">
            <v>EU</v>
          </cell>
        </row>
        <row r="29">
          <cell r="H29" t="str">
            <v>Trnavská univerzita v Trnave</v>
          </cell>
          <cell r="I29" t="str">
            <v>Právnická fakulta</v>
          </cell>
          <cell r="Y29">
            <v>0</v>
          </cell>
          <cell r="AB29" t="str">
            <v>TVU</v>
          </cell>
        </row>
        <row r="30">
          <cell r="H30" t="str">
            <v>Trnavská univerzita v Trnave</v>
          </cell>
          <cell r="I30" t="str">
            <v>Fakulta zdravotníctva a sociálnej práce</v>
          </cell>
          <cell r="Y30">
            <v>0</v>
          </cell>
          <cell r="AB30" t="str">
            <v>TVU</v>
          </cell>
        </row>
        <row r="31">
          <cell r="H31" t="str">
            <v>Prešovská univerzita v Prešove</v>
          </cell>
          <cell r="I31" t="str">
            <v>Fakulta manažmentu</v>
          </cell>
          <cell r="Y31">
            <v>18.028026143790839</v>
          </cell>
          <cell r="AB31" t="str">
            <v>PU</v>
          </cell>
        </row>
        <row r="32">
          <cell r="H32" t="str">
            <v>Technická univerzita v Košiciach</v>
          </cell>
          <cell r="I32" t="str">
            <v>Fakulta baníctva, ekológie, riadenia a geotechnológií</v>
          </cell>
          <cell r="Y32">
            <v>0</v>
          </cell>
          <cell r="AB32" t="str">
            <v>TUKE</v>
          </cell>
        </row>
        <row r="33">
          <cell r="H33" t="str">
            <v>Technická univerzita v Košiciach</v>
          </cell>
          <cell r="I33" t="str">
            <v>Fakulta výrobných technológií so sídlom v Prešove</v>
          </cell>
          <cell r="Y33">
            <v>0</v>
          </cell>
          <cell r="AB33" t="str">
            <v>TUKE</v>
          </cell>
        </row>
        <row r="34">
          <cell r="H34" t="str">
            <v>Technická univerzita v Košiciach</v>
          </cell>
          <cell r="I34" t="str">
            <v>Strojnícka fakulta</v>
          </cell>
          <cell r="Y34">
            <v>0</v>
          </cell>
          <cell r="AB34" t="str">
            <v>TUKE</v>
          </cell>
        </row>
        <row r="35">
          <cell r="H35" t="str">
            <v>Technická univerzita v Košiciach</v>
          </cell>
          <cell r="I35" t="str">
            <v>Strojnícka fakulta</v>
          </cell>
          <cell r="Y35">
            <v>0</v>
          </cell>
          <cell r="AB35" t="str">
            <v>TUKE</v>
          </cell>
        </row>
        <row r="36">
          <cell r="H36" t="str">
            <v>Technická univerzita v Košiciach</v>
          </cell>
          <cell r="I36" t="str">
            <v>Stavebná fakulta</v>
          </cell>
          <cell r="Y36">
            <v>0</v>
          </cell>
          <cell r="AB36" t="str">
            <v>TUKE</v>
          </cell>
        </row>
        <row r="37">
          <cell r="H37" t="str">
            <v>Univerzita J. Selyeho</v>
          </cell>
          <cell r="I37" t="str">
            <v>Pedagogická fakulta</v>
          </cell>
          <cell r="Y37">
            <v>0</v>
          </cell>
          <cell r="AB37" t="str">
            <v>UJS</v>
          </cell>
        </row>
        <row r="38">
          <cell r="H38" t="str">
            <v>Trnavská univerzita v Trnave</v>
          </cell>
          <cell r="I38" t="str">
            <v>Právnická fakulta</v>
          </cell>
          <cell r="Y38">
            <v>0</v>
          </cell>
          <cell r="AB38" t="str">
            <v>TVU</v>
          </cell>
        </row>
        <row r="39">
          <cell r="H39" t="str">
            <v>Trnavská univerzita v Trnave</v>
          </cell>
          <cell r="I39" t="str">
            <v>Právnická fakulta</v>
          </cell>
          <cell r="Y39">
            <v>0</v>
          </cell>
          <cell r="AB39" t="str">
            <v>TVU</v>
          </cell>
        </row>
        <row r="40">
          <cell r="H40" t="str">
            <v>Univerzita veterinárskeho lekárstva a farmácie v Košiciach</v>
          </cell>
          <cell r="I40">
            <v>0</v>
          </cell>
          <cell r="Y40">
            <v>204.8516129032258</v>
          </cell>
          <cell r="AB40" t="str">
            <v>UVLF</v>
          </cell>
        </row>
        <row r="41">
          <cell r="H41" t="str">
            <v>Univerzita veterinárskeho lekárstva a farmácie v Košiciach</v>
          </cell>
          <cell r="I41">
            <v>0</v>
          </cell>
          <cell r="Y41">
            <v>76.819354838709685</v>
          </cell>
          <cell r="AB41" t="str">
            <v>UVLF</v>
          </cell>
        </row>
        <row r="42">
          <cell r="H42" t="str">
            <v>Univerzita veterinárskeho lekárstva a farmácie v Košiciach</v>
          </cell>
          <cell r="I42">
            <v>0</v>
          </cell>
          <cell r="Y42">
            <v>370.52432432432431</v>
          </cell>
          <cell r="AB42" t="str">
            <v>UVLF</v>
          </cell>
        </row>
        <row r="43">
          <cell r="H43" t="str">
            <v>Univerzita veterinárskeho lekárstva a farmácie v Košiciach</v>
          </cell>
          <cell r="I43">
            <v>0</v>
          </cell>
          <cell r="Y43">
            <v>0</v>
          </cell>
          <cell r="AB43" t="str">
            <v>UVLF</v>
          </cell>
        </row>
        <row r="44">
          <cell r="H44" t="str">
            <v>Univerzita veterinárskeho lekárstva a farmácie v Košiciach</v>
          </cell>
          <cell r="I44">
            <v>0</v>
          </cell>
          <cell r="Y44">
            <v>288.07258064516134</v>
          </cell>
          <cell r="AB44" t="str">
            <v>UVLF</v>
          </cell>
        </row>
        <row r="45">
          <cell r="H45" t="str">
            <v>Akadémia umení v Banskej Bystrici</v>
          </cell>
          <cell r="I45" t="str">
            <v>Fakulta výtvarných umení</v>
          </cell>
          <cell r="Y45">
            <v>2.8515879765395873</v>
          </cell>
          <cell r="AB45" t="str">
            <v>AU</v>
          </cell>
        </row>
        <row r="46">
          <cell r="H46" t="str">
            <v>Ekonomická univerzita v Bratislave</v>
          </cell>
          <cell r="I46" t="str">
            <v>Fakulta hospodárskej informatiky</v>
          </cell>
          <cell r="Y46">
            <v>0</v>
          </cell>
          <cell r="AB46" t="str">
            <v>EU</v>
          </cell>
        </row>
        <row r="47">
          <cell r="H47" t="str">
            <v>Akadémia ozbrojených síl generála Milana Rastislava Štefánika</v>
          </cell>
          <cell r="I47">
            <v>0</v>
          </cell>
          <cell r="Y47">
            <v>0</v>
          </cell>
          <cell r="AB47" t="str">
            <v>AOS</v>
          </cell>
        </row>
        <row r="48">
          <cell r="H48" t="str">
            <v>Akadémia ozbrojených síl generála Milana Rastislava Štefánika</v>
          </cell>
          <cell r="I48">
            <v>0</v>
          </cell>
          <cell r="Y48">
            <v>0</v>
          </cell>
          <cell r="AB48" t="str">
            <v>AOS</v>
          </cell>
        </row>
        <row r="49">
          <cell r="H49" t="str">
            <v>Prešovská univerzita v Prešove</v>
          </cell>
          <cell r="I49" t="str">
            <v>Pravoslávna bohoslovecká fakulta</v>
          </cell>
          <cell r="Y49">
            <v>9.9473684210526319</v>
          </cell>
          <cell r="AB49" t="str">
            <v>PU</v>
          </cell>
        </row>
        <row r="50">
          <cell r="H50" t="str">
            <v>Prešovská univerzita v Prešove</v>
          </cell>
          <cell r="I50" t="str">
            <v>Gréckokatolícka teologická fakulta</v>
          </cell>
          <cell r="Y50">
            <v>22.736842105263158</v>
          </cell>
          <cell r="AB50" t="str">
            <v>PU</v>
          </cell>
        </row>
        <row r="51">
          <cell r="H51" t="str">
            <v>Prešovská univerzita v Prešove</v>
          </cell>
          <cell r="I51" t="str">
            <v>Fakulta humanitných a prírodných vied</v>
          </cell>
          <cell r="Y51">
            <v>0</v>
          </cell>
          <cell r="AB51" t="str">
            <v>PU</v>
          </cell>
        </row>
        <row r="52">
          <cell r="H52" t="str">
            <v>Prešovská univerzita v Prešove</v>
          </cell>
          <cell r="I52" t="str">
            <v>Fakulta humanitných a prírodných vied</v>
          </cell>
          <cell r="Y52">
            <v>0</v>
          </cell>
          <cell r="AB52" t="str">
            <v>PU</v>
          </cell>
        </row>
        <row r="53">
          <cell r="H53" t="str">
            <v>Prešovská univerzita v Prešove</v>
          </cell>
          <cell r="I53" t="str">
            <v>Filozofická fakulta</v>
          </cell>
          <cell r="Y53">
            <v>0</v>
          </cell>
          <cell r="AB53" t="str">
            <v>PU</v>
          </cell>
        </row>
        <row r="54">
          <cell r="H54" t="str">
            <v>Prešovská univerzita v Prešove</v>
          </cell>
          <cell r="I54" t="str">
            <v>Filozofická fakulta</v>
          </cell>
          <cell r="Y54">
            <v>0</v>
          </cell>
          <cell r="AB54" t="str">
            <v>PU</v>
          </cell>
        </row>
        <row r="55">
          <cell r="H55" t="str">
            <v>Univerzita veterinárskeho lekárstva a farmácie v Košiciach</v>
          </cell>
          <cell r="I55">
            <v>0</v>
          </cell>
          <cell r="Y55">
            <v>0</v>
          </cell>
          <cell r="AB55" t="str">
            <v>UVLF</v>
          </cell>
        </row>
        <row r="56">
          <cell r="H56" t="str">
            <v>Slovenská technická univerzita v Bratislave</v>
          </cell>
          <cell r="I56" t="str">
            <v>Fakulta informatiky a informačných technológií</v>
          </cell>
          <cell r="Y56">
            <v>0</v>
          </cell>
          <cell r="AB56" t="str">
            <v>STU</v>
          </cell>
        </row>
        <row r="57">
          <cell r="H57" t="str">
            <v>Slovenská technická univerzita v Bratislave</v>
          </cell>
          <cell r="I57" t="str">
            <v>Fakulta elektrotechniky a informatiky</v>
          </cell>
          <cell r="Y57">
            <v>0</v>
          </cell>
          <cell r="AB57" t="str">
            <v>STU</v>
          </cell>
        </row>
        <row r="58">
          <cell r="H58" t="str">
            <v>Slovenská technická univerzita v Bratislave</v>
          </cell>
          <cell r="I58" t="str">
            <v>Fakulta chemickej a potravinárskej technológie</v>
          </cell>
          <cell r="Y58">
            <v>0</v>
          </cell>
          <cell r="AB58" t="str">
            <v>STU</v>
          </cell>
        </row>
        <row r="59">
          <cell r="H59" t="str">
            <v>Slovenská technická univerzita v Bratislave</v>
          </cell>
          <cell r="I59" t="str">
            <v>Fakulta chemickej a potravinárskej technológie</v>
          </cell>
          <cell r="Y59">
            <v>25.226608695652178</v>
          </cell>
          <cell r="AB59" t="str">
            <v>STU</v>
          </cell>
        </row>
        <row r="60">
          <cell r="H60" t="str">
            <v>Slovenská technická univerzita v Bratislave</v>
          </cell>
          <cell r="I60" t="str">
            <v>Fakulta chemickej a potravinárskej technológie</v>
          </cell>
          <cell r="Y60">
            <v>8.4641921397379907</v>
          </cell>
          <cell r="AB60" t="str">
            <v>STU</v>
          </cell>
        </row>
        <row r="61">
          <cell r="H61" t="str">
            <v>Slovenská technická univerzita v Bratislave</v>
          </cell>
          <cell r="I61" t="str">
            <v>Fakulta chemickej a potravinárskej technológie</v>
          </cell>
          <cell r="Y61">
            <v>25.363005780346818</v>
          </cell>
          <cell r="AB61" t="str">
            <v>STU</v>
          </cell>
        </row>
        <row r="62">
          <cell r="H62" t="str">
            <v>Slovenská technická univerzita v Bratislave</v>
          </cell>
          <cell r="I62" t="str">
            <v>Stavebná fakulta</v>
          </cell>
          <cell r="Y62">
            <v>0</v>
          </cell>
          <cell r="AB62" t="str">
            <v>STU</v>
          </cell>
        </row>
        <row r="63">
          <cell r="H63" t="str">
            <v>Slovenská technická univerzita v Bratislave</v>
          </cell>
          <cell r="I63" t="str">
            <v>Fakulta chemickej a potravinárskej technológie</v>
          </cell>
          <cell r="Y63">
            <v>33.635478260869569</v>
          </cell>
          <cell r="AB63" t="str">
            <v>STU</v>
          </cell>
        </row>
        <row r="64">
          <cell r="H64" t="str">
            <v>Slovenská technická univerzita v Bratislave</v>
          </cell>
          <cell r="I64" t="str">
            <v>Stavebná fakulta</v>
          </cell>
          <cell r="Y64">
            <v>8.4477966101694921</v>
          </cell>
          <cell r="AB64" t="str">
            <v>STU</v>
          </cell>
        </row>
        <row r="65">
          <cell r="H65" t="str">
            <v>Slovenská technická univerzita v Bratislave</v>
          </cell>
          <cell r="I65" t="str">
            <v>Fakulta informatiky a informačných technológií</v>
          </cell>
          <cell r="Y65">
            <v>0</v>
          </cell>
          <cell r="AB65" t="str">
            <v>STU</v>
          </cell>
        </row>
        <row r="66">
          <cell r="H66" t="str">
            <v>Slovenská technická univerzita v Bratislave</v>
          </cell>
          <cell r="I66" t="str">
            <v>Fakulta chemickej a potravinárskej technológie</v>
          </cell>
          <cell r="Y66">
            <v>0</v>
          </cell>
          <cell r="AB66" t="str">
            <v>STU</v>
          </cell>
        </row>
        <row r="67">
          <cell r="H67" t="str">
            <v>Slovenská technická univerzita v Bratislave</v>
          </cell>
          <cell r="I67" t="str">
            <v>Fakulta architektúry</v>
          </cell>
          <cell r="Y67">
            <v>8.3027494456762749</v>
          </cell>
          <cell r="AB67" t="str">
            <v>STU</v>
          </cell>
        </row>
        <row r="68">
          <cell r="H68" t="str">
            <v>Slovenská technická univerzita v Bratislave</v>
          </cell>
          <cell r="I68">
            <v>0</v>
          </cell>
          <cell r="Y68">
            <v>0</v>
          </cell>
          <cell r="AB68" t="str">
            <v>STU</v>
          </cell>
        </row>
        <row r="69">
          <cell r="H69" t="str">
            <v>Slovenská technická univerzita v Bratislave</v>
          </cell>
          <cell r="I69" t="str">
            <v>Fakulta chemickej a potravinárskej technológie</v>
          </cell>
          <cell r="Y69">
            <v>16.908670520231212</v>
          </cell>
          <cell r="AB69" t="str">
            <v>STU</v>
          </cell>
        </row>
        <row r="70">
          <cell r="H70" t="str">
            <v>Slovenská technická univerzita v Bratislave</v>
          </cell>
          <cell r="I70" t="str">
            <v>Materiálovotechnologická fakulta so sídlom v Trnave</v>
          </cell>
          <cell r="Y70">
            <v>0</v>
          </cell>
          <cell r="AB70" t="str">
            <v>STU</v>
          </cell>
        </row>
        <row r="71">
          <cell r="H71" t="str">
            <v>Slovenská technická univerzita v Bratislave</v>
          </cell>
          <cell r="I71" t="str">
            <v>Materiálovotechnologická fakulta so sídlom v Trnave</v>
          </cell>
          <cell r="Y71">
            <v>1.0292518610421837</v>
          </cell>
          <cell r="AB71" t="str">
            <v>STU</v>
          </cell>
        </row>
        <row r="72">
          <cell r="H72" t="str">
            <v>Technická univerzita vo Zvolene</v>
          </cell>
          <cell r="I72" t="str">
            <v>Lesnícka fakulta</v>
          </cell>
          <cell r="Y72">
            <v>0</v>
          </cell>
          <cell r="AB72" t="str">
            <v>TUZVO</v>
          </cell>
        </row>
        <row r="73">
          <cell r="H73" t="str">
            <v>Technická univerzita vo Zvolene</v>
          </cell>
          <cell r="I73" t="str">
            <v>Fakulta techniky</v>
          </cell>
          <cell r="Y73">
            <v>0</v>
          </cell>
          <cell r="AB73" t="str">
            <v>TUZVO</v>
          </cell>
        </row>
        <row r="74">
          <cell r="H74" t="str">
            <v>Technická univerzita vo Zvolene</v>
          </cell>
          <cell r="I74" t="str">
            <v>Fakulta ekológie a environmentalistiky</v>
          </cell>
          <cell r="Y74">
            <v>0</v>
          </cell>
          <cell r="AB74" t="str">
            <v>TUZVO</v>
          </cell>
        </row>
        <row r="75">
          <cell r="H75" t="str">
            <v>Slovenská poľnohospodárska univerzita v Nitre</v>
          </cell>
          <cell r="I75" t="str">
            <v>Fakulta agrobiológie a potravinových zdrojov</v>
          </cell>
          <cell r="Y75">
            <v>0</v>
          </cell>
          <cell r="AB75" t="str">
            <v>SPU</v>
          </cell>
        </row>
        <row r="76">
          <cell r="H76" t="str">
            <v>Slovenská poľnohospodárska univerzita v Nitre</v>
          </cell>
          <cell r="I76" t="str">
            <v>Fakulta ekonomiky a manažmentu</v>
          </cell>
          <cell r="Y76">
            <v>0</v>
          </cell>
          <cell r="AB76" t="str">
            <v>SPU</v>
          </cell>
        </row>
        <row r="77">
          <cell r="H77" t="str">
            <v>Slovenská technická univerzita v Bratislave</v>
          </cell>
          <cell r="I77" t="str">
            <v>Strojnícka fakulta</v>
          </cell>
          <cell r="Y77">
            <v>0</v>
          </cell>
          <cell r="AB77" t="str">
            <v>STU</v>
          </cell>
        </row>
        <row r="78">
          <cell r="H78" t="str">
            <v>Slovenská technická univerzita v Bratislave</v>
          </cell>
          <cell r="I78" t="str">
            <v>Fakulta elektrotechniky a informatiky</v>
          </cell>
          <cell r="Y78">
            <v>0</v>
          </cell>
          <cell r="AB78" t="str">
            <v>STU</v>
          </cell>
        </row>
        <row r="79">
          <cell r="H79" t="str">
            <v>Slovenská technická univerzita v Bratislave</v>
          </cell>
          <cell r="I79" t="str">
            <v>Strojnícka fakulta</v>
          </cell>
          <cell r="Y79">
            <v>8.4805555555555543</v>
          </cell>
          <cell r="AB79" t="str">
            <v>STU</v>
          </cell>
        </row>
        <row r="80">
          <cell r="H80" t="str">
            <v>Slovenská technická univerzita v Bratislave</v>
          </cell>
          <cell r="I80" t="str">
            <v>Fakulta elektrotechniky a informatiky</v>
          </cell>
          <cell r="Y80">
            <v>1.9208276999175595</v>
          </cell>
          <cell r="AB80" t="str">
            <v>STU</v>
          </cell>
        </row>
        <row r="81">
          <cell r="H81" t="str">
            <v>Slovenská technická univerzita v Bratislave</v>
          </cell>
          <cell r="I81" t="str">
            <v>Stavebná fakulta</v>
          </cell>
          <cell r="Y81">
            <v>13.706040946656643</v>
          </cell>
          <cell r="AB81" t="str">
            <v>STU</v>
          </cell>
        </row>
        <row r="82">
          <cell r="H82" t="str">
            <v>Slovenská technická univerzita v Bratislave</v>
          </cell>
          <cell r="I82" t="str">
            <v>Fakulta architektúry</v>
          </cell>
          <cell r="Y82">
            <v>11.40166297117517</v>
          </cell>
          <cell r="AB82" t="str">
            <v>STU</v>
          </cell>
        </row>
        <row r="83">
          <cell r="H83" t="str">
            <v>Slovenská technická univerzita v Bratislave</v>
          </cell>
          <cell r="I83" t="str">
            <v>Stavebná fakulta</v>
          </cell>
          <cell r="Y83">
            <v>51.12</v>
          </cell>
          <cell r="AB83" t="str">
            <v>STU</v>
          </cell>
        </row>
        <row r="84">
          <cell r="H84" t="str">
            <v>Slovenská technická univerzita v Bratislave</v>
          </cell>
          <cell r="I84" t="str">
            <v>Fakulta informatiky a informačných technológií</v>
          </cell>
          <cell r="Y84">
            <v>2.9551195383347064</v>
          </cell>
          <cell r="AB84" t="str">
            <v>STU</v>
          </cell>
        </row>
        <row r="85">
          <cell r="H85" t="str">
            <v>Slovenská technická univerzita v Bratislave</v>
          </cell>
          <cell r="I85" t="str">
            <v>Fakulta elektrotechniky a informatiky</v>
          </cell>
          <cell r="Y85">
            <v>3.8212777777777802</v>
          </cell>
          <cell r="AB85" t="str">
            <v>STU</v>
          </cell>
        </row>
        <row r="86">
          <cell r="H86" t="str">
            <v>Slovenská poľnohospodárska univerzita v Nitre</v>
          </cell>
          <cell r="I86" t="str">
            <v>Technická fakulta</v>
          </cell>
          <cell r="Y86">
            <v>0</v>
          </cell>
          <cell r="AB86" t="str">
            <v>SPU</v>
          </cell>
        </row>
        <row r="87">
          <cell r="H87" t="str">
            <v>Slovenská poľnohospodárska univerzita v Nitre</v>
          </cell>
          <cell r="I87" t="str">
            <v>Fakulta agrobiológie a potravinových zdrojov</v>
          </cell>
          <cell r="Y87">
            <v>0</v>
          </cell>
          <cell r="AB87" t="str">
            <v>SPU</v>
          </cell>
        </row>
        <row r="88">
          <cell r="H88" t="str">
            <v>Slovenská poľnohospodárska univerzita v Nitre</v>
          </cell>
          <cell r="I88" t="str">
            <v>Fakulta agrobiológie a potravinových zdrojov</v>
          </cell>
          <cell r="Y88">
            <v>0</v>
          </cell>
          <cell r="AB88" t="str">
            <v>SPU</v>
          </cell>
        </row>
        <row r="89">
          <cell r="H89" t="str">
            <v>Technická univerzita v Košiciach</v>
          </cell>
          <cell r="I89" t="str">
            <v>Stavebná fakulta</v>
          </cell>
          <cell r="Y89">
            <v>16.735714285714288</v>
          </cell>
          <cell r="AB89" t="str">
            <v>TUKE</v>
          </cell>
        </row>
        <row r="90">
          <cell r="H90" t="str">
            <v>Technická univerzita v Košiciach</v>
          </cell>
          <cell r="I90" t="str">
            <v>Fakulta elektrotechniky a informatiky</v>
          </cell>
          <cell r="Y90">
            <v>0</v>
          </cell>
          <cell r="AB90" t="str">
            <v>TUKE</v>
          </cell>
        </row>
        <row r="91">
          <cell r="H91" t="str">
            <v>Univerzita Pavla Jozefa Šafárika v Košiciach</v>
          </cell>
          <cell r="I91" t="str">
            <v>Prírodovedecká fakulta</v>
          </cell>
          <cell r="Y91">
            <v>42.599999999999994</v>
          </cell>
          <cell r="AB91" t="str">
            <v>UPJŠ</v>
          </cell>
        </row>
        <row r="92">
          <cell r="H92" t="str">
            <v>Univerzita Pavla Jozefa Šafárika v Košiciach</v>
          </cell>
          <cell r="I92" t="str">
            <v>Prírodovedecká fakulta</v>
          </cell>
          <cell r="Y92">
            <v>25.327636363636362</v>
          </cell>
          <cell r="AB92" t="str">
            <v>UPJŠ</v>
          </cell>
        </row>
        <row r="93">
          <cell r="H93" t="str">
            <v>Univerzita Pavla Jozefa Šafárika v Košiciach</v>
          </cell>
          <cell r="I93" t="str">
            <v>Prírodovedecká fakulta</v>
          </cell>
          <cell r="Y93">
            <v>33.578823529411764</v>
          </cell>
          <cell r="AB93" t="str">
            <v>UPJŠ</v>
          </cell>
        </row>
        <row r="94">
          <cell r="H94" t="str">
            <v>Univerzita Pavla Jozefa Šafárika v Košiciach</v>
          </cell>
          <cell r="I94" t="str">
            <v>Prírodovedecká fakulta</v>
          </cell>
          <cell r="Y94">
            <v>8.394705882352941</v>
          </cell>
          <cell r="AB94" t="str">
            <v>UPJŠ</v>
          </cell>
        </row>
        <row r="95">
          <cell r="H95" t="str">
            <v>Univerzita Pavla Jozefa Šafárika v Košiciach</v>
          </cell>
          <cell r="I95" t="str">
            <v>Prírodovedecká fakulta</v>
          </cell>
          <cell r="Y95">
            <v>8.4425454545454546</v>
          </cell>
          <cell r="AB95" t="str">
            <v>UPJŠ</v>
          </cell>
        </row>
        <row r="96">
          <cell r="H96" t="str">
            <v>Univerzita Pavla Jozefa Šafárika v Košiciach</v>
          </cell>
          <cell r="I96" t="str">
            <v>Prírodovedecká fakulta</v>
          </cell>
          <cell r="Y96">
            <v>8.3622222222222202</v>
          </cell>
          <cell r="AB96" t="str">
            <v>UPJŠ</v>
          </cell>
        </row>
        <row r="97">
          <cell r="H97" t="str">
            <v>Univerzita Pavla Jozefa Šafárika v Košiciach</v>
          </cell>
          <cell r="I97" t="str">
            <v>Právnická fakulta</v>
          </cell>
          <cell r="Y97">
            <v>5.9554176072234739</v>
          </cell>
          <cell r="AB97" t="str">
            <v>UPJŠ</v>
          </cell>
        </row>
        <row r="98">
          <cell r="H98" t="str">
            <v>Univerzita Pavla Jozefa Šafárika v Košiciach</v>
          </cell>
          <cell r="I98" t="str">
            <v>Prírodovedecká fakulta</v>
          </cell>
          <cell r="Y98">
            <v>3.921999999999997</v>
          </cell>
          <cell r="AB98" t="str">
            <v>UPJŠ</v>
          </cell>
        </row>
        <row r="99">
          <cell r="H99" t="str">
            <v>Univerzita Pavla Jozefa Šafárika v Košiciach</v>
          </cell>
          <cell r="I99" t="str">
            <v>Fakulta verejnej správy</v>
          </cell>
          <cell r="Y99">
            <v>0</v>
          </cell>
          <cell r="AB99" t="str">
            <v>UPJŠ</v>
          </cell>
        </row>
        <row r="100">
          <cell r="H100" t="str">
            <v>Prešovská univerzita v Prešove</v>
          </cell>
          <cell r="I100" t="str">
            <v>Gréckokatolícka teologická fakulta</v>
          </cell>
          <cell r="Y100">
            <v>0</v>
          </cell>
          <cell r="AB100" t="str">
            <v>PU</v>
          </cell>
        </row>
        <row r="101">
          <cell r="H101" t="str">
            <v>Prešovská univerzita v Prešove</v>
          </cell>
          <cell r="I101" t="str">
            <v>Fakulta športu</v>
          </cell>
          <cell r="Y101">
            <v>0</v>
          </cell>
          <cell r="AB101" t="str">
            <v>PU</v>
          </cell>
        </row>
        <row r="102">
          <cell r="H102" t="str">
            <v>Katolícka univerzita v Ružomberku</v>
          </cell>
          <cell r="I102" t="str">
            <v>Filozofická fakulta</v>
          </cell>
          <cell r="Y102">
            <v>0</v>
          </cell>
          <cell r="AB102" t="str">
            <v>KU</v>
          </cell>
        </row>
        <row r="103">
          <cell r="H103" t="str">
            <v>Univerzita Pavla Jozefa Šafárika v Košiciach</v>
          </cell>
          <cell r="I103" t="str">
            <v>Lekárska fakulta</v>
          </cell>
          <cell r="Y103">
            <v>32.817777777777778</v>
          </cell>
          <cell r="AB103" t="str">
            <v>UPJŠ</v>
          </cell>
        </row>
        <row r="104">
          <cell r="H104" t="str">
            <v>Katolícka univerzita v Ružomberku</v>
          </cell>
          <cell r="I104" t="str">
            <v>Teologická fakulta v Košiciach</v>
          </cell>
          <cell r="Y104">
            <v>11.8</v>
          </cell>
          <cell r="AB104" t="str">
            <v>KU</v>
          </cell>
        </row>
        <row r="105">
          <cell r="H105" t="str">
            <v>Katolícka univerzita v Ružomberku</v>
          </cell>
          <cell r="I105" t="str">
            <v>Fakulta zdravotníctva</v>
          </cell>
          <cell r="Y105">
            <v>187.93866666666668</v>
          </cell>
          <cell r="AB105" t="str">
            <v>KU</v>
          </cell>
        </row>
        <row r="106">
          <cell r="H106" t="str">
            <v>Katolícka univerzita v Ružomberku</v>
          </cell>
          <cell r="I106" t="str">
            <v>Pedagogická fakulta</v>
          </cell>
          <cell r="Y106">
            <v>0</v>
          </cell>
          <cell r="AB106" t="str">
            <v>KU</v>
          </cell>
        </row>
        <row r="107">
          <cell r="H107" t="str">
            <v>Trnavská univerzita v Trnave</v>
          </cell>
          <cell r="I107" t="str">
            <v>Filozofická fakulta</v>
          </cell>
          <cell r="Y107">
            <v>0</v>
          </cell>
          <cell r="AB107" t="str">
            <v>TVU</v>
          </cell>
        </row>
        <row r="108">
          <cell r="H108" t="str">
            <v>Trnavská univerzita v Trnave</v>
          </cell>
          <cell r="I108" t="str">
            <v>Filozofická fakulta</v>
          </cell>
          <cell r="Y108">
            <v>0</v>
          </cell>
          <cell r="AB108" t="str">
            <v>TVU</v>
          </cell>
        </row>
        <row r="109">
          <cell r="H109" t="str">
            <v>Prešovská univerzita v Prešove</v>
          </cell>
          <cell r="I109" t="str">
            <v>Pravoslávna bohoslovecká fakulta</v>
          </cell>
          <cell r="Y109">
            <v>0</v>
          </cell>
          <cell r="AB109" t="str">
            <v>PU</v>
          </cell>
        </row>
        <row r="110">
          <cell r="H110" t="str">
            <v>Prešovská univerzita v Prešove</v>
          </cell>
          <cell r="I110" t="str">
            <v>Pravoslávna bohoslovecká fakulta</v>
          </cell>
          <cell r="Y110">
            <v>0</v>
          </cell>
          <cell r="AB110" t="str">
            <v>PU</v>
          </cell>
        </row>
        <row r="111">
          <cell r="H111" t="str">
            <v>Prešovská univerzita v Prešove</v>
          </cell>
          <cell r="I111" t="str">
            <v>Filozofická fakulta</v>
          </cell>
          <cell r="Y111">
            <v>0</v>
          </cell>
          <cell r="AB111" t="str">
            <v>PU</v>
          </cell>
        </row>
        <row r="112">
          <cell r="H112" t="str">
            <v>Prešovská univerzita v Prešove</v>
          </cell>
          <cell r="I112" t="str">
            <v>Filozofická fakulta</v>
          </cell>
          <cell r="Y112">
            <v>0</v>
          </cell>
          <cell r="AB112" t="str">
            <v>PU</v>
          </cell>
        </row>
        <row r="113">
          <cell r="H113" t="str">
            <v>Žilinská univerzita v Žiline</v>
          </cell>
          <cell r="I113" t="str">
            <v>Stavebná fakulta</v>
          </cell>
          <cell r="Y113">
            <v>0</v>
          </cell>
          <cell r="AB113" t="str">
            <v>ŽU</v>
          </cell>
        </row>
        <row r="114">
          <cell r="H114" t="str">
            <v>Žilinská univerzita v Žiline</v>
          </cell>
          <cell r="I114" t="str">
            <v>Fakulta prevádzky a ekonomiky dopravy a spojov</v>
          </cell>
          <cell r="Y114">
            <v>4.5432893553223366</v>
          </cell>
          <cell r="AB114" t="str">
            <v>ŽU</v>
          </cell>
        </row>
        <row r="115">
          <cell r="H115" t="str">
            <v>Žilinská univerzita v Žiline</v>
          </cell>
          <cell r="I115" t="str">
            <v>Stavebná fakulta</v>
          </cell>
          <cell r="Y115">
            <v>0</v>
          </cell>
          <cell r="AB115" t="str">
            <v>ŽU</v>
          </cell>
        </row>
        <row r="116">
          <cell r="H116" t="str">
            <v>Žilinská univerzita v Žiline</v>
          </cell>
          <cell r="I116" t="str">
            <v>Fakulta riadenia a informatiky</v>
          </cell>
          <cell r="Y116">
            <v>8.6883399999999966</v>
          </cell>
          <cell r="AB116" t="str">
            <v>ŽU</v>
          </cell>
        </row>
        <row r="117">
          <cell r="H117" t="str">
            <v>Žilinská univerzita v Žiline</v>
          </cell>
          <cell r="I117" t="str">
            <v>Fakulta prevádzky a ekonomiky dopravy a spojov</v>
          </cell>
          <cell r="Y117">
            <v>0</v>
          </cell>
          <cell r="AB117" t="str">
            <v>ŽU</v>
          </cell>
        </row>
        <row r="118">
          <cell r="H118" t="str">
            <v>Slovenská zdravotnícka univerzita v Bratislave</v>
          </cell>
          <cell r="I118" t="str">
            <v>Lekárska fakulta</v>
          </cell>
          <cell r="Y118">
            <v>0</v>
          </cell>
          <cell r="AB118" t="str">
            <v>SZU</v>
          </cell>
        </row>
        <row r="119">
          <cell r="H119" t="str">
            <v>Slovenská zdravotnícka univerzita v Bratislave</v>
          </cell>
          <cell r="I119" t="str">
            <v>Lekárska fakulta</v>
          </cell>
          <cell r="Y119">
            <v>93.430499999999995</v>
          </cell>
          <cell r="AB119" t="str">
            <v>SZU</v>
          </cell>
        </row>
        <row r="120">
          <cell r="H120" t="str">
            <v>Slovenská zdravotnícka univerzita v Bratislave</v>
          </cell>
          <cell r="I120" t="str">
            <v>Lekárska fakulta</v>
          </cell>
          <cell r="Y120">
            <v>0</v>
          </cell>
          <cell r="AB120" t="str">
            <v>SZU</v>
          </cell>
        </row>
        <row r="121">
          <cell r="H121" t="str">
            <v>Žilinská univerzita v Žiline</v>
          </cell>
          <cell r="I121" t="str">
            <v>Fakulta bezpečnostného inžinierstva</v>
          </cell>
          <cell r="Y121">
            <v>0</v>
          </cell>
          <cell r="AB121" t="str">
            <v>ŽU</v>
          </cell>
        </row>
        <row r="122">
          <cell r="H122" t="str">
            <v>Univerzita sv. Cyrila a Metoda v Trnave</v>
          </cell>
          <cell r="I122" t="str">
            <v>Fakulta sociálnych vied</v>
          </cell>
          <cell r="Y122">
            <v>0</v>
          </cell>
          <cell r="AB122" t="str">
            <v>UCM</v>
          </cell>
        </row>
        <row r="123">
          <cell r="H123" t="str">
            <v>Vysoká škola výtvarných umení v Bratislave</v>
          </cell>
          <cell r="I123">
            <v>0</v>
          </cell>
          <cell r="Y123">
            <v>0</v>
          </cell>
          <cell r="AB123" t="str">
            <v>VŠVU</v>
          </cell>
        </row>
        <row r="124">
          <cell r="H124" t="str">
            <v>Vysoká škola výtvarných umení v Bratislave</v>
          </cell>
          <cell r="I124">
            <v>0</v>
          </cell>
          <cell r="Y124">
            <v>0</v>
          </cell>
          <cell r="AB124" t="str">
            <v>VŠVU</v>
          </cell>
        </row>
        <row r="125">
          <cell r="H125" t="str">
            <v>Slovenská zdravotnícka univerzita v Bratislave</v>
          </cell>
          <cell r="I125" t="str">
            <v>Fakulta verejného zdravotníctva</v>
          </cell>
          <cell r="Y125">
            <v>0</v>
          </cell>
          <cell r="AB125" t="str">
            <v>SZU</v>
          </cell>
        </row>
        <row r="126">
          <cell r="H126" t="str">
            <v>Katolícka univerzita v Ružomberku</v>
          </cell>
          <cell r="I126" t="str">
            <v>Pedagogická fakulta</v>
          </cell>
          <cell r="Y126">
            <v>34.53793103448276</v>
          </cell>
          <cell r="AB126" t="str">
            <v>KU</v>
          </cell>
        </row>
        <row r="127">
          <cell r="H127" t="str">
            <v>Univerzita Mateja Bela v Banskej Bystrici</v>
          </cell>
          <cell r="I127" t="str">
            <v>Fakulta politických vied a medzinárodných vzťahov</v>
          </cell>
          <cell r="Y127">
            <v>0</v>
          </cell>
          <cell r="AB127" t="str">
            <v>UMB</v>
          </cell>
        </row>
        <row r="128">
          <cell r="H128" t="str">
            <v>Univerzita Mateja Bela v Banskej Bystrici</v>
          </cell>
          <cell r="I128" t="str">
            <v>Pedagogická fakulta</v>
          </cell>
          <cell r="Y128">
            <v>0</v>
          </cell>
          <cell r="AB128" t="str">
            <v>UMB</v>
          </cell>
        </row>
        <row r="129">
          <cell r="H129" t="str">
            <v>Univerzita Mateja Bela v Banskej Bystrici</v>
          </cell>
          <cell r="I129" t="str">
            <v>Ekonomická fakulta</v>
          </cell>
          <cell r="Y129">
            <v>0</v>
          </cell>
          <cell r="AB129" t="str">
            <v>UMB</v>
          </cell>
        </row>
        <row r="130">
          <cell r="H130" t="str">
            <v>Univerzita Mateja Bela v Banskej Bystrici</v>
          </cell>
          <cell r="I130" t="str">
            <v>Pedagogická fakulta</v>
          </cell>
          <cell r="Y130">
            <v>0</v>
          </cell>
          <cell r="AB130" t="str">
            <v>UMB</v>
          </cell>
        </row>
        <row r="131">
          <cell r="H131" t="str">
            <v>Univerzita Mateja Bela v Banskej Bystrici</v>
          </cell>
          <cell r="I131" t="str">
            <v>Ekonomická fakulta</v>
          </cell>
          <cell r="Y131">
            <v>0</v>
          </cell>
          <cell r="AB131" t="str">
            <v>UMB</v>
          </cell>
        </row>
        <row r="132">
          <cell r="H132" t="str">
            <v>Paneurópska vysoká škola</v>
          </cell>
          <cell r="I132" t="str">
            <v>Fakulta práva</v>
          </cell>
          <cell r="Y132">
            <v>0</v>
          </cell>
          <cell r="AB132" t="str">
            <v>B-VšP</v>
          </cell>
        </row>
        <row r="133">
          <cell r="H133" t="str">
            <v>Paneurópska vysoká škola</v>
          </cell>
          <cell r="I133" t="str">
            <v>Fakulta práva</v>
          </cell>
          <cell r="Y133">
            <v>0</v>
          </cell>
          <cell r="AB133" t="str">
            <v>B-VšP</v>
          </cell>
        </row>
        <row r="134">
          <cell r="H134" t="str">
            <v>Paneurópska vysoká škola</v>
          </cell>
          <cell r="I134" t="str">
            <v>Fakulta ekonómie a podnikania</v>
          </cell>
          <cell r="Y134">
            <v>0</v>
          </cell>
          <cell r="AB134" t="str">
            <v>B-VšP</v>
          </cell>
        </row>
        <row r="135">
          <cell r="H135" t="str">
            <v>Paneurópska vysoká škola</v>
          </cell>
          <cell r="I135" t="str">
            <v>Fakulta práva</v>
          </cell>
          <cell r="Y135">
            <v>0</v>
          </cell>
          <cell r="AB135" t="str">
            <v>B-VšP</v>
          </cell>
        </row>
        <row r="136">
          <cell r="H136" t="str">
            <v>Paneurópska vysoká škola</v>
          </cell>
          <cell r="I136" t="str">
            <v>Fakulta psychológie</v>
          </cell>
          <cell r="Y136">
            <v>0</v>
          </cell>
          <cell r="AB136" t="str">
            <v>B-VšP</v>
          </cell>
        </row>
        <row r="137">
          <cell r="H137" t="str">
            <v>Vysoká škola výtvarných umení v Bratislave</v>
          </cell>
          <cell r="I137">
            <v>0</v>
          </cell>
          <cell r="Y137">
            <v>0</v>
          </cell>
          <cell r="AB137" t="str">
            <v>VŠVU</v>
          </cell>
        </row>
        <row r="138">
          <cell r="H138" t="str">
            <v>Univerzita Komenského v Bratislave</v>
          </cell>
          <cell r="I138" t="str">
            <v>Prírodovedecká fakulta</v>
          </cell>
          <cell r="Y138">
            <v>50.444230171073094</v>
          </cell>
          <cell r="AB138" t="str">
            <v>UK</v>
          </cell>
        </row>
        <row r="139">
          <cell r="H139" t="str">
            <v>Univerzita Komenského v Bratislave</v>
          </cell>
          <cell r="I139" t="str">
            <v>Filozofická fakulta</v>
          </cell>
          <cell r="Y139">
            <v>4.3794200187090739</v>
          </cell>
          <cell r="AB139" t="str">
            <v>UK</v>
          </cell>
        </row>
        <row r="140">
          <cell r="H140" t="str">
            <v>Univerzita Komenského v Bratislave</v>
          </cell>
          <cell r="I140" t="str">
            <v>Fakulta matematiky, fyziky a informatiky</v>
          </cell>
          <cell r="Y140">
            <v>8.5038022813688201</v>
          </cell>
          <cell r="AB140" t="str">
            <v>UK</v>
          </cell>
        </row>
        <row r="141">
          <cell r="H141" t="str">
            <v>Univerzita Komenského v Bratislave</v>
          </cell>
          <cell r="I141" t="str">
            <v>Lekárska fakulta</v>
          </cell>
          <cell r="Y141">
            <v>0</v>
          </cell>
          <cell r="AB141" t="str">
            <v>UK</v>
          </cell>
        </row>
        <row r="142">
          <cell r="H142" t="str">
            <v>Univerzita Komenského v Bratislave</v>
          </cell>
          <cell r="I142" t="str">
            <v>Filozofická fakulta</v>
          </cell>
          <cell r="Y142">
            <v>0</v>
          </cell>
          <cell r="AB142" t="str">
            <v>UK</v>
          </cell>
        </row>
        <row r="143">
          <cell r="H143" t="str">
            <v>Univerzita Komenského v Bratislave</v>
          </cell>
          <cell r="I143" t="str">
            <v>Prírodovedecká fakulta</v>
          </cell>
          <cell r="Y143">
            <v>0</v>
          </cell>
          <cell r="AB143" t="str">
            <v>UK</v>
          </cell>
        </row>
        <row r="144">
          <cell r="H144" t="str">
            <v>Univerzita Komenského v Bratislave</v>
          </cell>
          <cell r="I144" t="str">
            <v>Právnická fakulta</v>
          </cell>
          <cell r="Y144">
            <v>0</v>
          </cell>
          <cell r="AB144" t="str">
            <v>UK</v>
          </cell>
        </row>
        <row r="145">
          <cell r="H145" t="str">
            <v>Univerzita Komenského v Bratislave</v>
          </cell>
          <cell r="I145" t="str">
            <v>Filozofická fakulta</v>
          </cell>
          <cell r="Y145">
            <v>0</v>
          </cell>
          <cell r="AB145" t="str">
            <v>UK</v>
          </cell>
        </row>
        <row r="146">
          <cell r="H146" t="str">
            <v>Univerzita Komenského v Bratislave</v>
          </cell>
          <cell r="I146" t="str">
            <v>Lekárska fakulta</v>
          </cell>
          <cell r="Y146">
            <v>0</v>
          </cell>
          <cell r="AB146" t="str">
            <v>UK</v>
          </cell>
        </row>
        <row r="147">
          <cell r="H147" t="str">
            <v>Univerzita Komenského v Bratislave</v>
          </cell>
          <cell r="I147" t="str">
            <v>Lekárska fakulta</v>
          </cell>
          <cell r="Y147">
            <v>0</v>
          </cell>
          <cell r="AB147" t="str">
            <v>UK</v>
          </cell>
        </row>
        <row r="148">
          <cell r="H148" t="str">
            <v>Univerzita Komenského v Bratislave</v>
          </cell>
          <cell r="I148" t="str">
            <v>Fakulta managementu</v>
          </cell>
          <cell r="Y148">
            <v>0</v>
          </cell>
          <cell r="AB148" t="str">
            <v>UK</v>
          </cell>
        </row>
        <row r="149">
          <cell r="H149" t="str">
            <v>Univerzita Komenského v Bratislave</v>
          </cell>
          <cell r="I149" t="str">
            <v>Filozofická fakulta</v>
          </cell>
          <cell r="Y149">
            <v>0</v>
          </cell>
          <cell r="AB149" t="str">
            <v>UK</v>
          </cell>
        </row>
        <row r="150">
          <cell r="H150" t="str">
            <v>Univerzita Komenského v Bratislave</v>
          </cell>
          <cell r="I150" t="str">
            <v>Prírodovedecká fakulta</v>
          </cell>
          <cell r="Y150">
            <v>8.4073716951788491</v>
          </cell>
          <cell r="AB150" t="str">
            <v>UK</v>
          </cell>
        </row>
        <row r="151">
          <cell r="H151" t="str">
            <v>Univerzita Komenského v Bratislave</v>
          </cell>
          <cell r="I151" t="str">
            <v>Prírodovedecká fakulta</v>
          </cell>
          <cell r="Y151">
            <v>50.444230171073094</v>
          </cell>
          <cell r="AB151" t="str">
            <v>UK</v>
          </cell>
        </row>
        <row r="152">
          <cell r="H152" t="str">
            <v>Univerzita Komenského v Bratislave</v>
          </cell>
          <cell r="I152" t="str">
            <v>Prírodovedecká fakulta</v>
          </cell>
          <cell r="Y152">
            <v>33.804048582995947</v>
          </cell>
          <cell r="AB152" t="str">
            <v>UK</v>
          </cell>
        </row>
        <row r="153">
          <cell r="H153" t="str">
            <v>Univerzita Komenského v Bratislave</v>
          </cell>
          <cell r="I153" t="str">
            <v>Lekárska fakulta</v>
          </cell>
          <cell r="Y153">
            <v>0</v>
          </cell>
          <cell r="AB153" t="str">
            <v>UK</v>
          </cell>
        </row>
        <row r="154">
          <cell r="H154" t="str">
            <v>Univerzita Komenského v Bratislave</v>
          </cell>
          <cell r="I154" t="str">
            <v>Lekárska fakulta</v>
          </cell>
          <cell r="Y154">
            <v>1206.2210517241379</v>
          </cell>
          <cell r="AB154" t="str">
            <v>UK</v>
          </cell>
        </row>
        <row r="155">
          <cell r="H155" t="str">
            <v>Univerzita Komenského v Bratislave</v>
          </cell>
          <cell r="I155" t="str">
            <v>Evanjelická bohoslovecká fakulta</v>
          </cell>
          <cell r="Y155">
            <v>7.453125</v>
          </cell>
          <cell r="AB155" t="str">
            <v>UK</v>
          </cell>
        </row>
        <row r="156">
          <cell r="H156" t="str">
            <v>Univerzita Komenského v Bratislave</v>
          </cell>
          <cell r="I156" t="str">
            <v>Fakulta matematiky, fyziky a informatiky</v>
          </cell>
          <cell r="Y156">
            <v>0</v>
          </cell>
          <cell r="AB156" t="str">
            <v>UK</v>
          </cell>
        </row>
        <row r="157">
          <cell r="H157" t="str">
            <v>Univerzita Komenského v Bratislave</v>
          </cell>
          <cell r="I157" t="str">
            <v>Prírodovedecká fakulta</v>
          </cell>
          <cell r="Y157">
            <v>0</v>
          </cell>
          <cell r="AB157" t="str">
            <v>UK</v>
          </cell>
        </row>
        <row r="158">
          <cell r="H158" t="str">
            <v>Univerzita Komenského v Bratislave</v>
          </cell>
          <cell r="I158" t="str">
            <v>Prírodovedecká fakulta</v>
          </cell>
          <cell r="Y158">
            <v>0</v>
          </cell>
          <cell r="AB158" t="str">
            <v>UK</v>
          </cell>
        </row>
        <row r="159">
          <cell r="H159" t="str">
            <v>Univerzita Komenského v Bratislave</v>
          </cell>
          <cell r="I159" t="str">
            <v>Prírodovedecká fakulta</v>
          </cell>
          <cell r="Y159">
            <v>8.3650909090909078</v>
          </cell>
          <cell r="AB159" t="str">
            <v>UK</v>
          </cell>
        </row>
        <row r="160">
          <cell r="H160" t="str">
            <v>Univerzita Komenského v Bratislave</v>
          </cell>
          <cell r="I160" t="str">
            <v>Prírodovedecká fakulta</v>
          </cell>
          <cell r="Y160">
            <v>33.629486780715396</v>
          </cell>
          <cell r="AB160" t="str">
            <v>UK</v>
          </cell>
        </row>
        <row r="161">
          <cell r="H161" t="str">
            <v>Univerzita Komenského v Bratislave</v>
          </cell>
          <cell r="I161" t="str">
            <v>Lekárska fakulta</v>
          </cell>
          <cell r="Y161">
            <v>0</v>
          </cell>
          <cell r="AB161" t="str">
            <v>UK</v>
          </cell>
        </row>
        <row r="162">
          <cell r="H162" t="str">
            <v>Univerzita Komenského v Bratislave</v>
          </cell>
          <cell r="I162" t="str">
            <v>Prírodovedecká fakulta</v>
          </cell>
          <cell r="Y162">
            <v>0</v>
          </cell>
          <cell r="AB162" t="str">
            <v>UK</v>
          </cell>
        </row>
        <row r="163">
          <cell r="H163" t="str">
            <v>Univerzita Komenského v Bratislave</v>
          </cell>
          <cell r="I163" t="str">
            <v>Fakulta telesnej výchovy a športu</v>
          </cell>
          <cell r="Y163">
            <v>0</v>
          </cell>
          <cell r="AB163" t="str">
            <v>UK</v>
          </cell>
        </row>
        <row r="164">
          <cell r="H164" t="str">
            <v>Univerzita Komenského v Bratislave</v>
          </cell>
          <cell r="I164" t="str">
            <v>Prírodovedecká fakulta</v>
          </cell>
          <cell r="Y164">
            <v>0</v>
          </cell>
          <cell r="AB164" t="str">
            <v>UK</v>
          </cell>
        </row>
        <row r="165">
          <cell r="H165" t="str">
            <v>Univerzita Komenského v Bratislave</v>
          </cell>
          <cell r="I165" t="str">
            <v>Jesseniova lekárska fakulta v Martine</v>
          </cell>
          <cell r="Y165">
            <v>0</v>
          </cell>
          <cell r="AB165" t="str">
            <v>UK</v>
          </cell>
        </row>
        <row r="166">
          <cell r="H166" t="str">
            <v>Univerzita Komenského v Bratislave</v>
          </cell>
          <cell r="I166" t="str">
            <v>Fakulta matematiky, fyziky a informatiky</v>
          </cell>
          <cell r="Y166">
            <v>16.701456953642385</v>
          </cell>
          <cell r="AB166" t="str">
            <v>UK</v>
          </cell>
        </row>
        <row r="167">
          <cell r="H167" t="str">
            <v>Univerzita Komenského v Bratislave</v>
          </cell>
          <cell r="I167" t="str">
            <v>Prírodovedecká fakulta</v>
          </cell>
          <cell r="Y167">
            <v>0</v>
          </cell>
          <cell r="AB167" t="str">
            <v>UK</v>
          </cell>
        </row>
        <row r="168">
          <cell r="H168" t="str">
            <v>Univerzita Komenského v Bratislave</v>
          </cell>
          <cell r="I168" t="str">
            <v>Prírodovedecká fakulta</v>
          </cell>
          <cell r="Y168">
            <v>16.814743390357698</v>
          </cell>
          <cell r="AB168" t="str">
            <v>UK</v>
          </cell>
        </row>
        <row r="169">
          <cell r="H169" t="str">
            <v>Univerzita Komenského v Bratislave</v>
          </cell>
          <cell r="I169" t="str">
            <v>Filozofická fakulta</v>
          </cell>
          <cell r="Y169">
            <v>0</v>
          </cell>
          <cell r="AB169" t="str">
            <v>UK</v>
          </cell>
        </row>
        <row r="170">
          <cell r="H170" t="str">
            <v>Univerzita Komenského v Bratislave</v>
          </cell>
          <cell r="I170" t="str">
            <v>Filozofická fakulta</v>
          </cell>
          <cell r="Y170">
            <v>0</v>
          </cell>
          <cell r="AB170" t="str">
            <v>UK</v>
          </cell>
        </row>
        <row r="171">
          <cell r="H171" t="str">
            <v>Univerzita Komenského v Bratislave</v>
          </cell>
          <cell r="I171" t="str">
            <v>Rímskokatolícka cyrilometodská bohoslovecká fakulta</v>
          </cell>
          <cell r="Y171">
            <v>29.8125</v>
          </cell>
          <cell r="AB171" t="str">
            <v>UK</v>
          </cell>
        </row>
        <row r="172">
          <cell r="H172" t="str">
            <v>Univerzita Komenského v Bratislave</v>
          </cell>
          <cell r="I172" t="str">
            <v>Lekárska fakulta</v>
          </cell>
          <cell r="Y172">
            <v>121.77227586206897</v>
          </cell>
          <cell r="AB172" t="str">
            <v>UK</v>
          </cell>
        </row>
        <row r="173">
          <cell r="H173" t="str">
            <v>Univerzita Komenského v Bratislave</v>
          </cell>
          <cell r="I173" t="str">
            <v>Filozofická fakulta</v>
          </cell>
          <cell r="Y173">
            <v>0</v>
          </cell>
          <cell r="AB173" t="str">
            <v>UK</v>
          </cell>
        </row>
        <row r="174">
          <cell r="H174" t="str">
            <v>Univerzita Komenského v Bratislave</v>
          </cell>
          <cell r="I174" t="str">
            <v>Jesseniova lekárska fakulta v Martine</v>
          </cell>
          <cell r="Y174">
            <v>27.060505747126438</v>
          </cell>
          <cell r="AB174" t="str">
            <v>UK</v>
          </cell>
        </row>
        <row r="175">
          <cell r="H175" t="str">
            <v>Univerzita Komenského v Bratislave</v>
          </cell>
          <cell r="I175" t="str">
            <v>Právnická fakulta</v>
          </cell>
          <cell r="Y175">
            <v>0</v>
          </cell>
          <cell r="AB175" t="str">
            <v>UK</v>
          </cell>
        </row>
        <row r="176">
          <cell r="H176" t="str">
            <v>Univerzita Komenského v Bratislave</v>
          </cell>
          <cell r="I176" t="str">
            <v>Právnická fakulta</v>
          </cell>
          <cell r="Y176">
            <v>0</v>
          </cell>
          <cell r="AB176" t="str">
            <v>UK</v>
          </cell>
        </row>
        <row r="177">
          <cell r="H177" t="str">
            <v>Univerzita Komenského v Bratislave</v>
          </cell>
          <cell r="I177" t="str">
            <v>Jesseniova lekárska fakulta v Martine</v>
          </cell>
          <cell r="Y177">
            <v>712.55529310344821</v>
          </cell>
          <cell r="AB177" t="str">
            <v>UK</v>
          </cell>
        </row>
        <row r="178">
          <cell r="H178" t="str">
            <v>Univerzita Komenského v Bratislave</v>
          </cell>
          <cell r="I178" t="str">
            <v>Farmaceutická fakulta</v>
          </cell>
          <cell r="Y178">
            <v>744.72413793103442</v>
          </cell>
          <cell r="AB178" t="str">
            <v>UK</v>
          </cell>
        </row>
        <row r="179">
          <cell r="H179" t="str">
            <v>Univerzita Komenského v Bratislave</v>
          </cell>
          <cell r="I179" t="str">
            <v>Lekárska fakulta</v>
          </cell>
          <cell r="Y179">
            <v>0</v>
          </cell>
          <cell r="AB179" t="str">
            <v>UK</v>
          </cell>
        </row>
        <row r="180">
          <cell r="H180" t="str">
            <v>Univerzita Komenského v Bratislave</v>
          </cell>
          <cell r="I180" t="str">
            <v>Filozofická fakulta</v>
          </cell>
          <cell r="Y180">
            <v>12.937051792828687</v>
          </cell>
          <cell r="AB180" t="str">
            <v>UK</v>
          </cell>
        </row>
        <row r="181">
          <cell r="H181" t="str">
            <v>Univerzita Komenského v Bratislave</v>
          </cell>
          <cell r="I181" t="str">
            <v>Lekárska fakulta</v>
          </cell>
          <cell r="Y181">
            <v>0</v>
          </cell>
          <cell r="AB181" t="str">
            <v>UK</v>
          </cell>
        </row>
        <row r="182">
          <cell r="H182" t="str">
            <v>Univerzita Komenského v Bratislave</v>
          </cell>
          <cell r="I182" t="str">
            <v>Lekárska fakulta</v>
          </cell>
          <cell r="Y182">
            <v>0</v>
          </cell>
          <cell r="AB182" t="str">
            <v>UK</v>
          </cell>
        </row>
        <row r="183">
          <cell r="H183" t="str">
            <v>Univerzita Komenského v Bratislave</v>
          </cell>
          <cell r="I183" t="str">
            <v>Filozofická fakulta</v>
          </cell>
          <cell r="Y183">
            <v>0</v>
          </cell>
          <cell r="AB183" t="str">
            <v>UK</v>
          </cell>
        </row>
        <row r="184">
          <cell r="H184" t="str">
            <v>Univerzita Komenského v Bratislave</v>
          </cell>
          <cell r="I184" t="str">
            <v>Jesseniova lekárska fakulta v Martine</v>
          </cell>
          <cell r="Y184">
            <v>0</v>
          </cell>
          <cell r="AB184" t="str">
            <v>UK</v>
          </cell>
        </row>
        <row r="185">
          <cell r="H185" t="str">
            <v>Univerzita Komenského v Bratislave</v>
          </cell>
          <cell r="I185" t="str">
            <v>Jesseniova lekárska fakulta v Martine</v>
          </cell>
          <cell r="Y185">
            <v>54.121011494252876</v>
          </cell>
          <cell r="AB185" t="str">
            <v>UK</v>
          </cell>
        </row>
        <row r="186">
          <cell r="H186" t="str">
            <v>Univerzita Komenského v Bratislave</v>
          </cell>
          <cell r="I186" t="str">
            <v>Jesseniova lekárska fakulta v Martine</v>
          </cell>
          <cell r="Y186">
            <v>0</v>
          </cell>
          <cell r="AB186" t="str">
            <v>UK</v>
          </cell>
        </row>
        <row r="187">
          <cell r="H187" t="str">
            <v>Univerzita Komenského v Bratislave</v>
          </cell>
          <cell r="I187" t="str">
            <v>Filozofická fakulta</v>
          </cell>
          <cell r="Y187">
            <v>0</v>
          </cell>
          <cell r="AB187" t="str">
            <v>UK</v>
          </cell>
        </row>
        <row r="188">
          <cell r="H188" t="str">
            <v>Univerzita Komenského v Bratislave</v>
          </cell>
          <cell r="I188" t="str">
            <v>Filozofická fakulta</v>
          </cell>
          <cell r="Y188">
            <v>12.937051792828687</v>
          </cell>
          <cell r="AB188" t="str">
            <v>UK</v>
          </cell>
        </row>
        <row r="189">
          <cell r="H189" t="str">
            <v>Univerzita Komenského v Bratislave</v>
          </cell>
          <cell r="I189" t="str">
            <v>Právnická fakulta</v>
          </cell>
          <cell r="Y189">
            <v>13.116860465116279</v>
          </cell>
          <cell r="AB189" t="str">
            <v>UK</v>
          </cell>
        </row>
        <row r="190">
          <cell r="H190" t="str">
            <v>Univerzita Komenského v Bratislave</v>
          </cell>
          <cell r="I190" t="str">
            <v>Filozofická fakulta</v>
          </cell>
          <cell r="Y190">
            <v>0</v>
          </cell>
          <cell r="AB190" t="str">
            <v>UK</v>
          </cell>
        </row>
        <row r="191">
          <cell r="H191" t="str">
            <v>Univerzita Komenského v Bratislave</v>
          </cell>
          <cell r="I191" t="str">
            <v>Prírodovedecká fakulta</v>
          </cell>
          <cell r="Y191">
            <v>0</v>
          </cell>
          <cell r="AB191" t="str">
            <v>UK</v>
          </cell>
        </row>
        <row r="192">
          <cell r="H192" t="str">
            <v>Univerzita Komenského v Bratislave</v>
          </cell>
          <cell r="I192" t="str">
            <v>Filozofická fakulta</v>
          </cell>
          <cell r="Y192">
            <v>4.3739644970414204</v>
          </cell>
          <cell r="AB192" t="str">
            <v>UK</v>
          </cell>
        </row>
        <row r="193">
          <cell r="H193" t="str">
            <v>Univerzita Komenského v Bratislave</v>
          </cell>
          <cell r="I193" t="str">
            <v>Prírodovedecká fakulta</v>
          </cell>
          <cell r="Y193">
            <v>0</v>
          </cell>
          <cell r="AB193" t="str">
            <v>UK</v>
          </cell>
        </row>
        <row r="194">
          <cell r="H194" t="str">
            <v>Univerzita Komenského v Bratislave</v>
          </cell>
          <cell r="I194" t="str">
            <v>Jesseniova lekárska fakulta v Martine</v>
          </cell>
          <cell r="Y194">
            <v>0</v>
          </cell>
          <cell r="AB194" t="str">
            <v>UK</v>
          </cell>
        </row>
        <row r="195">
          <cell r="H195" t="str">
            <v>Univerzita Komenského v Bratislave</v>
          </cell>
          <cell r="I195" t="str">
            <v>Jesseniova lekárska fakulta v Martine</v>
          </cell>
          <cell r="Y195">
            <v>25.339655172413796</v>
          </cell>
          <cell r="AB195" t="str">
            <v>UK</v>
          </cell>
        </row>
        <row r="196">
          <cell r="H196" t="str">
            <v>Univerzita Komenského v Bratislave</v>
          </cell>
          <cell r="I196" t="str">
            <v>Pedagogická fakulta</v>
          </cell>
          <cell r="Y196">
            <v>0</v>
          </cell>
          <cell r="AB196" t="str">
            <v>UK</v>
          </cell>
        </row>
        <row r="197">
          <cell r="H197" t="str">
            <v>Univerzita Komenského v Bratislave</v>
          </cell>
          <cell r="I197" t="str">
            <v>Lekárska fakulta</v>
          </cell>
          <cell r="Y197">
            <v>142.78846590909092</v>
          </cell>
          <cell r="AB197" t="str">
            <v>UK</v>
          </cell>
        </row>
        <row r="198">
          <cell r="H198" t="str">
            <v>Univerzita Komenského v Bratislave</v>
          </cell>
          <cell r="I198" t="str">
            <v>Pedagogická fakulta</v>
          </cell>
          <cell r="Y198">
            <v>0</v>
          </cell>
          <cell r="AB198" t="str">
            <v>UK</v>
          </cell>
        </row>
        <row r="199">
          <cell r="H199" t="str">
            <v>Univerzita Komenského v Bratislave</v>
          </cell>
          <cell r="I199" t="str">
            <v>Jesseniova lekárska fakulta v Martine</v>
          </cell>
          <cell r="Y199">
            <v>32.242556818181811</v>
          </cell>
          <cell r="AB199" t="str">
            <v>UK</v>
          </cell>
        </row>
        <row r="200">
          <cell r="H200" t="str">
            <v>Univerzita Komenského v Bratislave</v>
          </cell>
          <cell r="I200" t="str">
            <v>Prírodovedecká fakulta</v>
          </cell>
          <cell r="Y200">
            <v>0.87185454545454544</v>
          </cell>
          <cell r="AB200" t="str">
            <v>UK</v>
          </cell>
        </row>
        <row r="201">
          <cell r="H201" t="str">
            <v>Univerzita Komenského v Bratislave</v>
          </cell>
          <cell r="I201" t="str">
            <v>Rímskokatolícka cyrilometodská bohoslovecká fakulta</v>
          </cell>
          <cell r="Y201">
            <v>0</v>
          </cell>
          <cell r="AB201" t="str">
            <v>UK</v>
          </cell>
        </row>
        <row r="202">
          <cell r="H202" t="str">
            <v>Univerzita Komenského v Bratislave</v>
          </cell>
          <cell r="I202" t="str">
            <v>Fakulta managementu</v>
          </cell>
          <cell r="Y202">
            <v>17.273779385171792</v>
          </cell>
          <cell r="AB202" t="str">
            <v>UK</v>
          </cell>
        </row>
        <row r="203">
          <cell r="H203" t="str">
            <v>Univerzita Komenského v Bratislave</v>
          </cell>
          <cell r="I203" t="str">
            <v>Jesseniova lekárska fakulta v Martine</v>
          </cell>
          <cell r="Y203">
            <v>0</v>
          </cell>
          <cell r="AB203" t="str">
            <v>UK</v>
          </cell>
        </row>
        <row r="204">
          <cell r="H204" t="str">
            <v>Univerzita Komenského v Bratislave</v>
          </cell>
          <cell r="I204" t="str">
            <v>Filozofická fakulta</v>
          </cell>
          <cell r="Y204">
            <v>0</v>
          </cell>
          <cell r="AB204" t="str">
            <v>UK</v>
          </cell>
        </row>
        <row r="205">
          <cell r="H205" t="str">
            <v>Univerzita Komenského v Bratislave</v>
          </cell>
          <cell r="I205" t="str">
            <v>Prírodovedecká fakulta</v>
          </cell>
          <cell r="Y205">
            <v>8.4297882352941187</v>
          </cell>
          <cell r="AB205" t="str">
            <v>UK</v>
          </cell>
        </row>
        <row r="206">
          <cell r="H206" t="str">
            <v>Univerzita Komenského v Bratislave</v>
          </cell>
          <cell r="I206" t="str">
            <v>Prírodovedecká fakulta</v>
          </cell>
          <cell r="Y206">
            <v>0</v>
          </cell>
          <cell r="AB206" t="str">
            <v>UK</v>
          </cell>
        </row>
        <row r="207">
          <cell r="H207" t="str">
            <v>Univerzita Komenského v Bratislave</v>
          </cell>
          <cell r="I207" t="str">
            <v>Filozofická fakulta</v>
          </cell>
          <cell r="Y207">
            <v>0</v>
          </cell>
          <cell r="AB207" t="str">
            <v>UK</v>
          </cell>
        </row>
        <row r="208">
          <cell r="H208" t="str">
            <v>Univerzita Komenského v Bratislave</v>
          </cell>
          <cell r="I208" t="str">
            <v>Filozofická fakulta</v>
          </cell>
          <cell r="Y208">
            <v>0</v>
          </cell>
          <cell r="AB208" t="str">
            <v>UK</v>
          </cell>
        </row>
        <row r="209">
          <cell r="H209" t="str">
            <v>Univerzita Komenského v Bratislave</v>
          </cell>
          <cell r="I209" t="str">
            <v>Farmaceutická fakulta</v>
          </cell>
          <cell r="Y209">
            <v>0</v>
          </cell>
          <cell r="AB209" t="str">
            <v>UK</v>
          </cell>
        </row>
        <row r="210">
          <cell r="H210" t="str">
            <v>Univerzita Komenského v Bratislave</v>
          </cell>
          <cell r="I210" t="str">
            <v>Filozofická fakulta</v>
          </cell>
          <cell r="Y210">
            <v>4.3794200187090739</v>
          </cell>
          <cell r="AB210" t="str">
            <v>UK</v>
          </cell>
        </row>
        <row r="211">
          <cell r="H211" t="str">
            <v>Žilinská univerzita v Žiline</v>
          </cell>
          <cell r="I211" t="str">
            <v>Fakulta prevádzky a ekonomiky dopravy a spojov</v>
          </cell>
          <cell r="Y211">
            <v>0</v>
          </cell>
          <cell r="AB211" t="str">
            <v>ŽU</v>
          </cell>
        </row>
        <row r="212">
          <cell r="H212" t="str">
            <v>Žilinská univerzita v Žiline</v>
          </cell>
          <cell r="I212" t="str">
            <v>Fakulta prevádzky a ekonomiky dopravy a spojov</v>
          </cell>
          <cell r="Y212">
            <v>3.517385307346327</v>
          </cell>
          <cell r="AB212" t="str">
            <v>ŽU</v>
          </cell>
        </row>
        <row r="213">
          <cell r="H213" t="str">
            <v>Žilinská univerzita v Žiline</v>
          </cell>
          <cell r="I213" t="str">
            <v>Fakulta humanitných vied</v>
          </cell>
          <cell r="Y213">
            <v>0</v>
          </cell>
          <cell r="AB213" t="str">
            <v>ŽU</v>
          </cell>
        </row>
        <row r="214">
          <cell r="H214" t="str">
            <v>Žilinská univerzita v Žiline</v>
          </cell>
          <cell r="I214" t="str">
            <v>Fakulta humanitných vied</v>
          </cell>
          <cell r="Y214">
            <v>0.10701818181818179</v>
          </cell>
          <cell r="AB214" t="str">
            <v>ŽU</v>
          </cell>
        </row>
        <row r="215">
          <cell r="H215" t="str">
            <v>Žilinská univerzita v Žiline</v>
          </cell>
          <cell r="I215" t="str">
            <v>Fakulta prevádzky a ekonomiky dopravy a spojov</v>
          </cell>
          <cell r="Y215">
            <v>0</v>
          </cell>
          <cell r="AB215" t="str">
            <v>ŽU</v>
          </cell>
        </row>
        <row r="216">
          <cell r="H216" t="str">
            <v>Žilinská univerzita v Žiline</v>
          </cell>
          <cell r="I216" t="str">
            <v>Fakulta prevádzky a ekonomiky dopravy a spojov</v>
          </cell>
          <cell r="Y216">
            <v>0</v>
          </cell>
          <cell r="AB216" t="str">
            <v>ŽU</v>
          </cell>
        </row>
        <row r="217">
          <cell r="H217" t="str">
            <v>Žilinská univerzita v Žiline</v>
          </cell>
          <cell r="I217" t="str">
            <v>Fakulta prevádzky a ekonomiky dopravy a spojov</v>
          </cell>
          <cell r="Y217">
            <v>38.904391468005024</v>
          </cell>
          <cell r="AB217" t="str">
            <v>ŽU</v>
          </cell>
        </row>
        <row r="218">
          <cell r="H218" t="str">
            <v>Žilinská univerzita v Žiline</v>
          </cell>
          <cell r="I218" t="str">
            <v>Strojnícka fakulta</v>
          </cell>
          <cell r="Y218">
            <v>0</v>
          </cell>
          <cell r="AB218" t="str">
            <v>ŽU</v>
          </cell>
        </row>
        <row r="219">
          <cell r="H219" t="str">
            <v>Žilinská univerzita v Žiline</v>
          </cell>
          <cell r="I219" t="str">
            <v>Fakulta elektrotechniky a informačných technológií</v>
          </cell>
          <cell r="Y219">
            <v>25.230193548387092</v>
          </cell>
          <cell r="AB219" t="str">
            <v>ŽU</v>
          </cell>
        </row>
        <row r="220">
          <cell r="H220" t="str">
            <v>Žilinská univerzita v Žiline</v>
          </cell>
          <cell r="I220" t="str">
            <v>Stavebná fakulta</v>
          </cell>
          <cell r="Y220">
            <v>3.217603773584905</v>
          </cell>
          <cell r="AB220" t="str">
            <v>ŽU</v>
          </cell>
        </row>
        <row r="221">
          <cell r="H221" t="str">
            <v>Žilinská univerzita v Žiline</v>
          </cell>
          <cell r="I221" t="str">
            <v>Fakulta riadenia a informatiky</v>
          </cell>
          <cell r="Y221">
            <v>1.4725999999999999</v>
          </cell>
          <cell r="AB221" t="str">
            <v>ŽU</v>
          </cell>
        </row>
        <row r="222">
          <cell r="H222" t="str">
            <v>Žilinská univerzita v Žiline</v>
          </cell>
          <cell r="I222" t="str">
            <v>Fakulta bezpečnostného inžinierstva</v>
          </cell>
          <cell r="Y222">
            <v>0</v>
          </cell>
          <cell r="AB222" t="str">
            <v>ŽU</v>
          </cell>
        </row>
        <row r="223">
          <cell r="H223" t="str">
            <v>Žilinská univerzita v Žiline</v>
          </cell>
          <cell r="I223" t="str">
            <v>Fakulta bezpečnostného inžinierstva</v>
          </cell>
          <cell r="Y223">
            <v>4.5973583138173311</v>
          </cell>
          <cell r="AB223" t="str">
            <v>ŽU</v>
          </cell>
        </row>
        <row r="224">
          <cell r="H224" t="str">
            <v>Trnavská univerzita v Trnave</v>
          </cell>
          <cell r="I224" t="str">
            <v>Pedagogická fakulta</v>
          </cell>
          <cell r="Y224">
            <v>2.1273574218750007</v>
          </cell>
          <cell r="AB224" t="str">
            <v>TVU</v>
          </cell>
        </row>
        <row r="225">
          <cell r="H225" t="str">
            <v>Trnavská univerzita v Trnave</v>
          </cell>
          <cell r="I225" t="str">
            <v>Právnická fakulta</v>
          </cell>
          <cell r="Y225">
            <v>8.7075630252100851</v>
          </cell>
          <cell r="AB225" t="str">
            <v>TVU</v>
          </cell>
        </row>
        <row r="226">
          <cell r="H226" t="str">
            <v>Trnavská univerzita v Trnave</v>
          </cell>
          <cell r="I226" t="str">
            <v>Právnická fakulta</v>
          </cell>
          <cell r="Y226">
            <v>0</v>
          </cell>
          <cell r="AB226" t="str">
            <v>TVU</v>
          </cell>
        </row>
        <row r="227">
          <cell r="H227" t="str">
            <v>Trnavská univerzita v Trnave</v>
          </cell>
          <cell r="I227" t="str">
            <v>Právnická fakulta</v>
          </cell>
          <cell r="Y227">
            <v>9.4002100840336169</v>
          </cell>
          <cell r="AB227" t="str">
            <v>TVU</v>
          </cell>
        </row>
        <row r="228">
          <cell r="H228" t="str">
            <v>Trnavská univerzita v Trnave</v>
          </cell>
          <cell r="I228" t="str">
            <v>Filozofická fakulta</v>
          </cell>
          <cell r="Y228">
            <v>16.362500000000001</v>
          </cell>
          <cell r="AB228" t="str">
            <v>TVU</v>
          </cell>
        </row>
        <row r="229">
          <cell r="H229" t="str">
            <v>Trnavská univerzita v Trnave</v>
          </cell>
          <cell r="I229" t="str">
            <v>Fakulta zdravotníctva a sociálnej práce</v>
          </cell>
          <cell r="Y229">
            <v>0</v>
          </cell>
          <cell r="AB229" t="str">
            <v>TVU</v>
          </cell>
        </row>
        <row r="230">
          <cell r="H230" t="str">
            <v>Univerzita veterinárskeho lekárstva a farmácie v Košiciach</v>
          </cell>
          <cell r="I230">
            <v>0</v>
          </cell>
          <cell r="Y230">
            <v>0</v>
          </cell>
          <cell r="AB230" t="str">
            <v>UVLF</v>
          </cell>
        </row>
        <row r="231">
          <cell r="H231" t="str">
            <v>Technická univerzita v Košiciach</v>
          </cell>
          <cell r="I231" t="str">
            <v>Letecká fakulta</v>
          </cell>
          <cell r="Y231">
            <v>8.2270260223048322</v>
          </cell>
          <cell r="AB231" t="str">
            <v>TUKE</v>
          </cell>
        </row>
        <row r="232">
          <cell r="H232" t="str">
            <v>Technická univerzita v Košiciach</v>
          </cell>
          <cell r="I232" t="str">
            <v>Strojnícka fakulta</v>
          </cell>
          <cell r="Y232">
            <v>0</v>
          </cell>
          <cell r="AB232" t="str">
            <v>TUKE</v>
          </cell>
        </row>
        <row r="233">
          <cell r="H233" t="str">
            <v>Technická univerzita v Košiciach</v>
          </cell>
          <cell r="I233" t="str">
            <v>Strojnícka fakulta</v>
          </cell>
          <cell r="Y233">
            <v>1.456333853354133</v>
          </cell>
          <cell r="AB233" t="str">
            <v>TUKE</v>
          </cell>
        </row>
        <row r="234">
          <cell r="H234" t="str">
            <v>Technická univerzita v Košiciach</v>
          </cell>
          <cell r="I234" t="str">
            <v>Fakulta umení</v>
          </cell>
          <cell r="Y234">
            <v>2.054347826086957</v>
          </cell>
          <cell r="AB234" t="str">
            <v>TUKE</v>
          </cell>
        </row>
        <row r="235">
          <cell r="H235" t="str">
            <v>Technická univerzita v Košiciach</v>
          </cell>
          <cell r="I235" t="str">
            <v>Fakulta materiálov, metalurgie a recyklácie</v>
          </cell>
          <cell r="Y235">
            <v>0</v>
          </cell>
          <cell r="AB235" t="str">
            <v>TUKE</v>
          </cell>
        </row>
        <row r="236">
          <cell r="H236" t="str">
            <v>Technická univerzita v Košiciach</v>
          </cell>
          <cell r="I236" t="str">
            <v>Fakulta elektrotechniky a informatiky</v>
          </cell>
          <cell r="Y236">
            <v>33.724127764127758</v>
          </cell>
          <cell r="AB236" t="str">
            <v>TUKE</v>
          </cell>
        </row>
        <row r="237">
          <cell r="H237" t="str">
            <v>Technická univerzita v Košiciach</v>
          </cell>
          <cell r="I237" t="str">
            <v>Fakulta elektrotechniky a informatiky</v>
          </cell>
          <cell r="Y237">
            <v>18.89263636363637</v>
          </cell>
          <cell r="AB237" t="str">
            <v>TUKE</v>
          </cell>
        </row>
        <row r="238">
          <cell r="H238" t="str">
            <v>Technická univerzita v Košiciach</v>
          </cell>
          <cell r="I238" t="str">
            <v>Ekonomická fakulta</v>
          </cell>
          <cell r="Y238">
            <v>10.055063339731291</v>
          </cell>
          <cell r="AB238" t="str">
            <v>TUKE</v>
          </cell>
        </row>
        <row r="239">
          <cell r="H239" t="str">
            <v>Technická univerzita v Košiciach</v>
          </cell>
          <cell r="I239" t="str">
            <v>Ekonomická fakulta</v>
          </cell>
          <cell r="Y239">
            <v>0</v>
          </cell>
          <cell r="AB239" t="str">
            <v>TUKE</v>
          </cell>
        </row>
        <row r="240">
          <cell r="H240" t="str">
            <v>Univerzita J. Selyeho</v>
          </cell>
          <cell r="I240" t="str">
            <v>Pedagogická fakulta</v>
          </cell>
          <cell r="Y240">
            <v>13.200000000000001</v>
          </cell>
          <cell r="AB240" t="str">
            <v>UJS</v>
          </cell>
        </row>
        <row r="241">
          <cell r="H241" t="str">
            <v>Univerzita J. Selyeho</v>
          </cell>
          <cell r="I241" t="str">
            <v>Fakulta ekonómie a informatiky</v>
          </cell>
          <cell r="Y241">
            <v>26.309642857142862</v>
          </cell>
          <cell r="AB241" t="str">
            <v>UJS</v>
          </cell>
        </row>
        <row r="242">
          <cell r="H242" t="str">
            <v>Univerzita J. Selyeho</v>
          </cell>
          <cell r="I242" t="str">
            <v>Pedagogická fakulta</v>
          </cell>
          <cell r="Y242">
            <v>0</v>
          </cell>
          <cell r="AB242" t="str">
            <v>UJS</v>
          </cell>
        </row>
        <row r="243">
          <cell r="H243" t="str">
            <v>Univerzita Mateja Bela v Banskej Bystrici</v>
          </cell>
          <cell r="I243" t="str">
            <v>Filozofická fakulta</v>
          </cell>
          <cell r="Y243">
            <v>8.5161290322580658</v>
          </cell>
          <cell r="AB243" t="str">
            <v>UMB</v>
          </cell>
        </row>
        <row r="244">
          <cell r="H244" t="str">
            <v>Univerzita Mateja Bela v Banskej Bystrici</v>
          </cell>
          <cell r="I244" t="str">
            <v>Filozofická fakulta</v>
          </cell>
          <cell r="Y244">
            <v>0.96945551090700377</v>
          </cell>
          <cell r="AB244" t="str">
            <v>UMB</v>
          </cell>
        </row>
        <row r="245">
          <cell r="H245" t="str">
            <v>Univerzita Mateja Bela v Banskej Bystrici</v>
          </cell>
          <cell r="I245" t="str">
            <v>Filozofická fakulta</v>
          </cell>
          <cell r="Y245">
            <v>0.26929319747416747</v>
          </cell>
          <cell r="AB245" t="str">
            <v>UMB</v>
          </cell>
        </row>
        <row r="246">
          <cell r="H246" t="str">
            <v>Univerzita Mateja Bela v Banskej Bystrici</v>
          </cell>
          <cell r="I246" t="str">
            <v>Ekonomická fakulta</v>
          </cell>
          <cell r="Y246">
            <v>0</v>
          </cell>
          <cell r="AB246" t="str">
            <v>UMB</v>
          </cell>
        </row>
        <row r="247">
          <cell r="H247" t="str">
            <v>Univerzita Mateja Bela v Banskej Bystrici</v>
          </cell>
          <cell r="I247" t="str">
            <v>Ekonomická fakulta</v>
          </cell>
          <cell r="Y247">
            <v>4.2240684039087952</v>
          </cell>
          <cell r="AB247" t="str">
            <v>UMB</v>
          </cell>
        </row>
        <row r="248">
          <cell r="H248" t="str">
            <v>Univerzita Mateja Bela v Banskej Bystrici</v>
          </cell>
          <cell r="I248" t="str">
            <v>Ekonomická fakulta</v>
          </cell>
          <cell r="Y248">
            <v>0</v>
          </cell>
          <cell r="AB248" t="str">
            <v>UMB</v>
          </cell>
        </row>
        <row r="249">
          <cell r="H249" t="str">
            <v>Univerzita Mateja Bela v Banskej Bystrici</v>
          </cell>
          <cell r="I249" t="str">
            <v>Ekonomická fakulta</v>
          </cell>
          <cell r="Y249">
            <v>5.3573550488599366</v>
          </cell>
          <cell r="AB249" t="str">
            <v>UMB</v>
          </cell>
        </row>
        <row r="250">
          <cell r="H250" t="str">
            <v>Univerzita Mateja Bela v Banskej Bystrici</v>
          </cell>
          <cell r="I250" t="str">
            <v>Filozofická fakulta</v>
          </cell>
          <cell r="Y250">
            <v>0.96945551090700377</v>
          </cell>
          <cell r="AB250" t="str">
            <v>UMB</v>
          </cell>
        </row>
        <row r="251">
          <cell r="H251" t="str">
            <v>Univerzita Mateja Bela v Banskej Bystrici</v>
          </cell>
          <cell r="I251" t="str">
            <v>Pedagogická fakulta</v>
          </cell>
          <cell r="Y251">
            <v>0</v>
          </cell>
          <cell r="AB251" t="str">
            <v>UMB</v>
          </cell>
        </row>
        <row r="252">
          <cell r="H252" t="str">
            <v>Univerzita Mateja Bela v Banskej Bystrici</v>
          </cell>
          <cell r="I252" t="str">
            <v>Filozofická fakulta</v>
          </cell>
          <cell r="Y252">
            <v>1.528794776119403</v>
          </cell>
          <cell r="AB252" t="str">
            <v>UMB</v>
          </cell>
        </row>
        <row r="253">
          <cell r="H253" t="str">
            <v>Univerzita Mateja Bela v Banskej Bystrici</v>
          </cell>
          <cell r="I253" t="str">
            <v>Filozofická fakulta</v>
          </cell>
          <cell r="Y253">
            <v>1.0233141504018359</v>
          </cell>
          <cell r="AB253" t="str">
            <v>UMB</v>
          </cell>
        </row>
        <row r="254">
          <cell r="H254" t="str">
            <v>Univerzita Mateja Bela v Banskej Bystrici</v>
          </cell>
          <cell r="I254" t="str">
            <v>Filozofická fakulta</v>
          </cell>
          <cell r="Y254">
            <v>0</v>
          </cell>
          <cell r="AB254" t="str">
            <v>UMB</v>
          </cell>
        </row>
        <row r="255">
          <cell r="H255" t="str">
            <v>Univerzita Mateja Bela v Banskej Bystrici</v>
          </cell>
          <cell r="I255" t="str">
            <v>Filozofická fakulta</v>
          </cell>
          <cell r="Y255">
            <v>1.6217680608365015</v>
          </cell>
          <cell r="AB255" t="str">
            <v>UMB</v>
          </cell>
        </row>
        <row r="256">
          <cell r="H256" t="str">
            <v>Univerzita Mateja Bela v Banskej Bystrici</v>
          </cell>
          <cell r="I256" t="str">
            <v>Filozofická fakulta</v>
          </cell>
          <cell r="Y256">
            <v>0.81088403041825075</v>
          </cell>
          <cell r="AB256" t="str">
            <v>UMB</v>
          </cell>
        </row>
        <row r="257">
          <cell r="H257" t="str">
            <v>Univerzita Mateja Bela v Banskej Bystrici</v>
          </cell>
          <cell r="I257" t="str">
            <v>Pedagogická fakulta</v>
          </cell>
          <cell r="Y257">
            <v>0</v>
          </cell>
          <cell r="AB257" t="str">
            <v>UMB</v>
          </cell>
        </row>
        <row r="258">
          <cell r="H258" t="str">
            <v>Univerzita Mateja Bela v Banskej Bystrici</v>
          </cell>
          <cell r="I258" t="str">
            <v>Pedagogická fakulta</v>
          </cell>
          <cell r="Y258">
            <v>0</v>
          </cell>
          <cell r="AB258" t="str">
            <v>UMB</v>
          </cell>
        </row>
        <row r="259">
          <cell r="H259" t="str">
            <v>Univerzita Konštantína Filozofa v Nitre</v>
          </cell>
          <cell r="I259" t="str">
            <v>Filozofická fakulta</v>
          </cell>
          <cell r="Y259">
            <v>4.25</v>
          </cell>
          <cell r="AB259" t="str">
            <v>UKF</v>
          </cell>
        </row>
        <row r="260">
          <cell r="H260" t="str">
            <v>Univerzita Konštantína Filozofa v Nitre</v>
          </cell>
          <cell r="I260" t="str">
            <v>Filozofická fakulta</v>
          </cell>
          <cell r="Y260">
            <v>0</v>
          </cell>
          <cell r="AB260" t="str">
            <v>UKF</v>
          </cell>
        </row>
        <row r="261">
          <cell r="H261" t="str">
            <v>Univerzita Konštantína Filozofa v Nitre</v>
          </cell>
          <cell r="I261" t="str">
            <v>Filozofická fakulta</v>
          </cell>
          <cell r="Y261">
            <v>0</v>
          </cell>
          <cell r="AB261" t="str">
            <v>UKF</v>
          </cell>
        </row>
        <row r="262">
          <cell r="H262" t="str">
            <v>Univerzita Konštantína Filozofa v Nitre</v>
          </cell>
          <cell r="I262" t="str">
            <v>Filozofická fakulta</v>
          </cell>
          <cell r="Y262">
            <v>0</v>
          </cell>
          <cell r="AB262" t="str">
            <v>UKF</v>
          </cell>
        </row>
        <row r="263">
          <cell r="H263" t="str">
            <v>Univerzita Konštantína Filozofa v Nitre</v>
          </cell>
          <cell r="I263" t="str">
            <v>Filozofická fakulta</v>
          </cell>
          <cell r="Y263">
            <v>0</v>
          </cell>
          <cell r="AB263" t="str">
            <v>UKF</v>
          </cell>
        </row>
        <row r="264">
          <cell r="H264" t="str">
            <v>Univerzita Konštantína Filozofa v Nitre</v>
          </cell>
          <cell r="I264" t="str">
            <v>Pedagogická fakulta</v>
          </cell>
          <cell r="Y264">
            <v>0</v>
          </cell>
          <cell r="AB264" t="str">
            <v>UKF</v>
          </cell>
        </row>
        <row r="265">
          <cell r="H265" t="str">
            <v>Univerzita Konštantína Filozofa v Nitre</v>
          </cell>
          <cell r="I265" t="str">
            <v>Fakulta sociálnych vied a zdravotníctva</v>
          </cell>
          <cell r="Y265">
            <v>39.622641509433961</v>
          </cell>
          <cell r="AB265" t="str">
            <v>UKF</v>
          </cell>
        </row>
        <row r="266">
          <cell r="H266" t="str">
            <v>Univerzita Konštantína Filozofa v Nitre</v>
          </cell>
          <cell r="I266" t="str">
            <v>Filozofická fakulta</v>
          </cell>
          <cell r="Y266">
            <v>2.0692604006163329</v>
          </cell>
          <cell r="AB266" t="str">
            <v>UKF</v>
          </cell>
        </row>
        <row r="267">
          <cell r="H267" t="str">
            <v>Univerzita Konštantína Filozofa v Nitre</v>
          </cell>
          <cell r="I267" t="str">
            <v>Filozofická fakulta</v>
          </cell>
          <cell r="Y267">
            <v>1.4041409861325107</v>
          </cell>
          <cell r="AB267" t="str">
            <v>UKF</v>
          </cell>
        </row>
        <row r="268">
          <cell r="H268" t="str">
            <v>Univerzita Konštantína Filozofa v Nitre</v>
          </cell>
          <cell r="I268" t="str">
            <v>Fakulta sociálnych vied a zdravotníctva</v>
          </cell>
          <cell r="Y268">
            <v>44.934999999999995</v>
          </cell>
          <cell r="AB268" t="str">
            <v>UKF</v>
          </cell>
        </row>
        <row r="269">
          <cell r="H269" t="str">
            <v>Univerzita Konštantína Filozofa v Nitre</v>
          </cell>
          <cell r="I269" t="str">
            <v>Filozofická fakulta</v>
          </cell>
          <cell r="Y269">
            <v>0.77272727272727249</v>
          </cell>
          <cell r="AB269" t="str">
            <v>UKF</v>
          </cell>
        </row>
        <row r="270">
          <cell r="H270" t="str">
            <v>Univerzita Konštantína Filozofa v Nitre</v>
          </cell>
          <cell r="I270" t="str">
            <v>Fakulta sociálnych vied a zdravotníctva</v>
          </cell>
          <cell r="Y270">
            <v>0</v>
          </cell>
          <cell r="AB270" t="str">
            <v>UKF</v>
          </cell>
        </row>
        <row r="271">
          <cell r="H271" t="str">
            <v>Univerzita Konštantína Filozofa v Nitre</v>
          </cell>
          <cell r="I271" t="str">
            <v>Filozofická fakulta</v>
          </cell>
          <cell r="Y271">
            <v>0.38636363636363624</v>
          </cell>
          <cell r="AB271" t="str">
            <v>UKF</v>
          </cell>
        </row>
        <row r="272">
          <cell r="H272" t="str">
            <v>Univerzita Konštantína Filozofa v Nitre</v>
          </cell>
          <cell r="I272" t="str">
            <v>Filozofická fakulta</v>
          </cell>
          <cell r="Y272">
            <v>1.2954005376344089</v>
          </cell>
          <cell r="AB272" t="str">
            <v>UKF</v>
          </cell>
        </row>
        <row r="273">
          <cell r="H273" t="str">
            <v>Univerzita Konštantína Filozofa v Nitre</v>
          </cell>
          <cell r="I273" t="str">
            <v>Filozofická fakulta</v>
          </cell>
          <cell r="Y273">
            <v>0.3778251568100357</v>
          </cell>
          <cell r="AB273" t="str">
            <v>UKF</v>
          </cell>
        </row>
        <row r="274">
          <cell r="H274" t="str">
            <v>Univerzita Konštantína Filozofa v Nitre</v>
          </cell>
          <cell r="I274" t="str">
            <v>Pedagogická fakulta</v>
          </cell>
          <cell r="Y274">
            <v>1.8571803278688499</v>
          </cell>
          <cell r="AB274" t="str">
            <v>UKF</v>
          </cell>
        </row>
        <row r="275">
          <cell r="H275" t="str">
            <v>Univerzita Konštantína Filozofa v Nitre</v>
          </cell>
          <cell r="I275" t="str">
            <v>Pedagogická fakulta</v>
          </cell>
          <cell r="Y275">
            <v>0.41248801523297463</v>
          </cell>
          <cell r="AB275" t="str">
            <v>UKF</v>
          </cell>
        </row>
        <row r="276">
          <cell r="H276" t="str">
            <v>Univerzita Konštantína Filozofa v Nitre</v>
          </cell>
          <cell r="I276" t="str">
            <v>Pedagogická fakulta</v>
          </cell>
          <cell r="Y276">
            <v>0.64819545250896038</v>
          </cell>
          <cell r="AB276" t="str">
            <v>UKF</v>
          </cell>
        </row>
        <row r="277">
          <cell r="H277" t="str">
            <v>Univerzita Konštantína Filozofa v Nitre</v>
          </cell>
          <cell r="I277" t="str">
            <v>Filozofická fakulta</v>
          </cell>
          <cell r="Y277">
            <v>0</v>
          </cell>
          <cell r="AB277" t="str">
            <v>UKF</v>
          </cell>
        </row>
        <row r="278">
          <cell r="H278" t="str">
            <v>Univerzita Konštantína Filozofa v Nitre</v>
          </cell>
          <cell r="I278" t="str">
            <v>Pedagogická fakulta</v>
          </cell>
          <cell r="Y278">
            <v>0</v>
          </cell>
          <cell r="AB278" t="str">
            <v>UKF</v>
          </cell>
        </row>
        <row r="279">
          <cell r="H279" t="str">
            <v>Vysoká škola medzinárodného podnikania ISM Slovakia v Prešove</v>
          </cell>
          <cell r="I279">
            <v>0</v>
          </cell>
          <cell r="Y279">
            <v>0</v>
          </cell>
          <cell r="AB279" t="str">
            <v>ISM</v>
          </cell>
        </row>
        <row r="280">
          <cell r="H280" t="str">
            <v>Paneurópska vysoká škola</v>
          </cell>
          <cell r="I280" t="str">
            <v>Fakulta psychológie</v>
          </cell>
          <cell r="Y280">
            <v>0</v>
          </cell>
          <cell r="AB280" t="str">
            <v>B-VšP</v>
          </cell>
        </row>
        <row r="281">
          <cell r="H281" t="str">
            <v>Paneurópska vysoká škola</v>
          </cell>
          <cell r="I281" t="str">
            <v>Fakulta psychológie</v>
          </cell>
          <cell r="Y281">
            <v>0</v>
          </cell>
          <cell r="AB281" t="str">
            <v>B-VšP</v>
          </cell>
        </row>
        <row r="282">
          <cell r="H282" t="str">
            <v>Paneurópska vysoká škola</v>
          </cell>
          <cell r="I282" t="str">
            <v>Fakulta práva</v>
          </cell>
          <cell r="Y282">
            <v>0</v>
          </cell>
          <cell r="AB282" t="str">
            <v>B-VšP</v>
          </cell>
        </row>
        <row r="283">
          <cell r="H283" t="str">
            <v>Paneurópska vysoká škola</v>
          </cell>
          <cell r="I283" t="str">
            <v>Fakulta práva</v>
          </cell>
          <cell r="Y283">
            <v>0</v>
          </cell>
          <cell r="AB283" t="str">
            <v>B-VšP</v>
          </cell>
        </row>
        <row r="284">
          <cell r="H284" t="str">
            <v>Slovenská poľnohospodárska univerzita v Nitre</v>
          </cell>
          <cell r="I284" t="str">
            <v>Fakulta agrobiológie a potravinových zdrojov</v>
          </cell>
          <cell r="Y284">
            <v>0</v>
          </cell>
          <cell r="AB284" t="str">
            <v>SPU</v>
          </cell>
        </row>
        <row r="285">
          <cell r="H285" t="str">
            <v>Slovenská poľnohospodárska univerzita v Nitre</v>
          </cell>
          <cell r="I285" t="str">
            <v>Fakulta biotechnológie a potravinárstva</v>
          </cell>
          <cell r="Y285">
            <v>0</v>
          </cell>
          <cell r="AB285" t="str">
            <v>SPU</v>
          </cell>
        </row>
        <row r="286">
          <cell r="H286" t="str">
            <v>Slovenská poľnohospodárska univerzita v Nitre</v>
          </cell>
          <cell r="I286" t="str">
            <v>Fakulta ekonomiky a manažmentu</v>
          </cell>
          <cell r="Y286">
            <v>7.3683609022556311</v>
          </cell>
          <cell r="AB286" t="str">
            <v>SPU</v>
          </cell>
        </row>
        <row r="287">
          <cell r="H287" t="str">
            <v>Slovenská poľnohospodárska univerzita v Nitre</v>
          </cell>
          <cell r="I287" t="str">
            <v>Fakulta záhradníctva a krajinného inžinierstva</v>
          </cell>
          <cell r="Y287">
            <v>0</v>
          </cell>
          <cell r="AB287" t="str">
            <v>SPU</v>
          </cell>
        </row>
        <row r="288">
          <cell r="H288" t="str">
            <v>Slovenská poľnohospodárska univerzita v Nitre</v>
          </cell>
          <cell r="I288" t="str">
            <v>Fakulta biotechnológie a potravinárstva</v>
          </cell>
          <cell r="Y288">
            <v>2.0076000000000001</v>
          </cell>
          <cell r="AB288" t="str">
            <v>SPU</v>
          </cell>
        </row>
        <row r="289">
          <cell r="H289" t="str">
            <v>Technická univerzita vo Zvolene</v>
          </cell>
          <cell r="I289" t="str">
            <v>Lesnícka fakulta</v>
          </cell>
          <cell r="Y289">
            <v>0</v>
          </cell>
          <cell r="AB289" t="str">
            <v>TUZVO</v>
          </cell>
        </row>
        <row r="290">
          <cell r="H290" t="str">
            <v>Technická univerzita vo Zvolene</v>
          </cell>
          <cell r="I290" t="str">
            <v>Drevárska fakulta</v>
          </cell>
          <cell r="Y290">
            <v>0</v>
          </cell>
          <cell r="AB290" t="str">
            <v>TUZVO</v>
          </cell>
        </row>
        <row r="291">
          <cell r="H291" t="str">
            <v>Technická univerzita vo Zvolene</v>
          </cell>
          <cell r="I291" t="str">
            <v>Drevárska fakulta</v>
          </cell>
          <cell r="Y291">
            <v>0</v>
          </cell>
          <cell r="AB291" t="str">
            <v>TUZVO</v>
          </cell>
        </row>
        <row r="292">
          <cell r="H292" t="str">
            <v>Slovenská technická univerzita v Bratislave</v>
          </cell>
          <cell r="I292" t="str">
            <v>Fakulta architektúry</v>
          </cell>
          <cell r="Y292">
            <v>0</v>
          </cell>
          <cell r="AB292" t="str">
            <v>STU</v>
          </cell>
        </row>
        <row r="293">
          <cell r="H293" t="str">
            <v>Slovenská technická univerzita v Bratislave</v>
          </cell>
          <cell r="I293" t="str">
            <v>Stavebná fakulta</v>
          </cell>
          <cell r="Y293">
            <v>8.4645037220843662</v>
          </cell>
          <cell r="AB293" t="str">
            <v>STU</v>
          </cell>
        </row>
        <row r="294">
          <cell r="H294" t="str">
            <v>Slovenská technická univerzita v Bratislave</v>
          </cell>
          <cell r="I294" t="str">
            <v>Stavebná fakulta</v>
          </cell>
          <cell r="Y294">
            <v>25.281547708489853</v>
          </cell>
          <cell r="AB294" t="str">
            <v>STU</v>
          </cell>
        </row>
        <row r="295">
          <cell r="H295" t="str">
            <v>Slovenská technická univerzita v Bratislave</v>
          </cell>
          <cell r="I295" t="str">
            <v>Stavebná fakulta</v>
          </cell>
          <cell r="Y295">
            <v>75.844643125469574</v>
          </cell>
          <cell r="AB295" t="str">
            <v>STU</v>
          </cell>
        </row>
        <row r="296">
          <cell r="H296" t="str">
            <v>Slovenská technická univerzita v Bratislave</v>
          </cell>
          <cell r="I296" t="str">
            <v>Fakulta elektrotechniky a informatiky</v>
          </cell>
          <cell r="Y296">
            <v>0</v>
          </cell>
          <cell r="AB296" t="str">
            <v>STU</v>
          </cell>
        </row>
        <row r="297">
          <cell r="H297" t="str">
            <v>Slovenská technická univerzita v Bratislave</v>
          </cell>
          <cell r="I297" t="str">
            <v>Fakulta chemickej a potravinárskej technológie</v>
          </cell>
          <cell r="Y297">
            <v>0</v>
          </cell>
          <cell r="AB297" t="str">
            <v>STU</v>
          </cell>
        </row>
        <row r="298">
          <cell r="H298" t="str">
            <v>Slovenská technická univerzita v Bratislave</v>
          </cell>
          <cell r="I298" t="str">
            <v>Fakulta chemickej a potravinárskej technológie</v>
          </cell>
          <cell r="Y298">
            <v>0</v>
          </cell>
          <cell r="AB298" t="str">
            <v>STU</v>
          </cell>
        </row>
        <row r="299">
          <cell r="H299" t="str">
            <v>Slovenská technická univerzita v Bratislave</v>
          </cell>
          <cell r="I299" t="str">
            <v>Stavebná fakulta</v>
          </cell>
          <cell r="Y299">
            <v>0</v>
          </cell>
          <cell r="AB299" t="str">
            <v>STU</v>
          </cell>
        </row>
        <row r="300">
          <cell r="H300" t="str">
            <v>Slovenská technická univerzita v Bratislave</v>
          </cell>
          <cell r="I300" t="str">
            <v>Fakulta elektrotechniky a informatiky</v>
          </cell>
          <cell r="Y300">
            <v>9.6041384995877905</v>
          </cell>
          <cell r="AB300" t="str">
            <v>STU</v>
          </cell>
        </row>
        <row r="301">
          <cell r="H301" t="str">
            <v>Slovenská technická univerzita v Bratislave</v>
          </cell>
          <cell r="I301" t="str">
            <v>Fakulta informatiky a informačných technológií</v>
          </cell>
          <cell r="Y301">
            <v>12.854769991755973</v>
          </cell>
          <cell r="AB301" t="str">
            <v>STU</v>
          </cell>
        </row>
        <row r="302">
          <cell r="H302" t="str">
            <v>Slovenská technická univerzita v Bratislave</v>
          </cell>
          <cell r="I302" t="str">
            <v>Materiálovotechnologická fakulta so sídlom v Trnave</v>
          </cell>
          <cell r="Y302">
            <v>4.1248148148148118</v>
          </cell>
          <cell r="AB302" t="str">
            <v>STU</v>
          </cell>
        </row>
        <row r="303">
          <cell r="H303" t="str">
            <v>Slovenská technická univerzita v Bratislave</v>
          </cell>
          <cell r="I303" t="str">
            <v>Materiálovotechnologická fakulta so sídlom v Trnave</v>
          </cell>
          <cell r="Y303">
            <v>4.999223325062033</v>
          </cell>
          <cell r="AB303" t="str">
            <v>STU</v>
          </cell>
        </row>
        <row r="304">
          <cell r="H304" t="str">
            <v>Slovenská technická univerzita v Bratislave</v>
          </cell>
          <cell r="I304" t="str">
            <v>Fakulta architektúry</v>
          </cell>
          <cell r="Y304">
            <v>0</v>
          </cell>
          <cell r="AB304" t="str">
            <v>STU</v>
          </cell>
        </row>
        <row r="305">
          <cell r="H305" t="str">
            <v>Slovenská technická univerzita v Bratislave</v>
          </cell>
          <cell r="I305" t="str">
            <v>Fakulta chemickej a potravinárskej technológie</v>
          </cell>
          <cell r="Y305">
            <v>3.5871387283237013</v>
          </cell>
          <cell r="AB305" t="str">
            <v>STU</v>
          </cell>
        </row>
        <row r="306">
          <cell r="H306" t="str">
            <v>Slovenská technická univerzita v Bratislave</v>
          </cell>
          <cell r="I306" t="str">
            <v>Fakulta chemickej a potravinárskej technológie</v>
          </cell>
          <cell r="Y306">
            <v>7.5270375722543292</v>
          </cell>
          <cell r="AB306" t="str">
            <v>STU</v>
          </cell>
        </row>
        <row r="307">
          <cell r="H307" t="str">
            <v>Prešovská univerzita v Prešove</v>
          </cell>
          <cell r="I307" t="str">
            <v>Filozofická fakulta</v>
          </cell>
          <cell r="Y307">
            <v>0</v>
          </cell>
          <cell r="AB307" t="str">
            <v>PU</v>
          </cell>
        </row>
        <row r="308">
          <cell r="H308" t="str">
            <v>Prešovská univerzita v Prešove</v>
          </cell>
          <cell r="I308" t="str">
            <v>Fakulta humanitných a prírodných vied</v>
          </cell>
          <cell r="Y308">
            <v>0</v>
          </cell>
          <cell r="AB308" t="str">
            <v>PU</v>
          </cell>
        </row>
        <row r="309">
          <cell r="H309" t="str">
            <v>Prešovská univerzita v Prešove</v>
          </cell>
          <cell r="I309" t="str">
            <v>Fakulta humanitných a prírodných vied</v>
          </cell>
          <cell r="Y309">
            <v>16.728292682926828</v>
          </cell>
          <cell r="AB309" t="str">
            <v>PU</v>
          </cell>
        </row>
        <row r="310">
          <cell r="H310" t="str">
            <v>Prešovská univerzita v Prešove</v>
          </cell>
          <cell r="I310" t="str">
            <v>Fakulta humanitných a prírodných vied</v>
          </cell>
          <cell r="Y310">
            <v>8.0886075949367076</v>
          </cell>
          <cell r="AB310" t="str">
            <v>PU</v>
          </cell>
        </row>
        <row r="311">
          <cell r="H311" t="str">
            <v>Prešovská univerzita v Prešove</v>
          </cell>
          <cell r="I311" t="str">
            <v>Filozofická fakulta</v>
          </cell>
          <cell r="Y311">
            <v>4.315384615384616</v>
          </cell>
          <cell r="AB311" t="str">
            <v>PU</v>
          </cell>
        </row>
        <row r="312">
          <cell r="H312" t="str">
            <v>Prešovská univerzita v Prešove</v>
          </cell>
          <cell r="I312" t="str">
            <v>Fakulta humanitných a prírodných vied</v>
          </cell>
          <cell r="Y312">
            <v>23.542105263157893</v>
          </cell>
          <cell r="AB312" t="str">
            <v>PU</v>
          </cell>
        </row>
        <row r="313">
          <cell r="H313" t="str">
            <v>Prešovská univerzita v Prešove</v>
          </cell>
          <cell r="I313" t="str">
            <v>Fakulta zdravotníckych odborov</v>
          </cell>
          <cell r="Y313">
            <v>248.73938547486031</v>
          </cell>
          <cell r="AB313" t="str">
            <v>PU</v>
          </cell>
        </row>
        <row r="314">
          <cell r="H314" t="str">
            <v>Prešovská univerzita v Prešove</v>
          </cell>
          <cell r="I314" t="str">
            <v>Filozofická fakulta</v>
          </cell>
          <cell r="Y314">
            <v>0.96358814037918528</v>
          </cell>
          <cell r="AB314" t="str">
            <v>PU</v>
          </cell>
        </row>
        <row r="315">
          <cell r="H315" t="str">
            <v>Prešovská univerzita v Prešove</v>
          </cell>
          <cell r="I315" t="str">
            <v>Filozofická fakulta</v>
          </cell>
          <cell r="Y315">
            <v>1.9807089552238786</v>
          </cell>
          <cell r="AB315" t="str">
            <v>PU</v>
          </cell>
        </row>
        <row r="316">
          <cell r="H316" t="str">
            <v>Prešovská univerzita v Prešove</v>
          </cell>
          <cell r="I316" t="str">
            <v>Filozofická fakulta</v>
          </cell>
          <cell r="Y316">
            <v>0.53532674465510244</v>
          </cell>
          <cell r="AB316" t="str">
            <v>PU</v>
          </cell>
        </row>
        <row r="317">
          <cell r="H317" t="str">
            <v>Prešovská univerzita v Prešove</v>
          </cell>
          <cell r="I317" t="str">
            <v>Fakulta manažmentu</v>
          </cell>
          <cell r="Y317">
            <v>1.1623414634146343</v>
          </cell>
          <cell r="AB317" t="str">
            <v>PU</v>
          </cell>
        </row>
        <row r="318">
          <cell r="H318" t="str">
            <v>Prešovská univerzita v Prešove</v>
          </cell>
          <cell r="I318" t="str">
            <v>Pedagogická fakulta</v>
          </cell>
          <cell r="Y318">
            <v>0</v>
          </cell>
          <cell r="AB318" t="str">
            <v>PU</v>
          </cell>
        </row>
        <row r="319">
          <cell r="H319" t="str">
            <v>Prešovská univerzita v Prešove</v>
          </cell>
          <cell r="I319" t="str">
            <v>Fakulta manažmentu</v>
          </cell>
          <cell r="Y319">
            <v>0</v>
          </cell>
          <cell r="AB319" t="str">
            <v>PU</v>
          </cell>
        </row>
        <row r="320">
          <cell r="H320" t="str">
            <v>Prešovská univerzita v Prešove</v>
          </cell>
          <cell r="I320" t="str">
            <v>Fakulta humanitných a prírodných vied</v>
          </cell>
          <cell r="Y320">
            <v>0</v>
          </cell>
          <cell r="AB320" t="str">
            <v>PU</v>
          </cell>
        </row>
        <row r="321">
          <cell r="H321" t="str">
            <v>Prešovská univerzita v Prešove</v>
          </cell>
          <cell r="I321" t="str">
            <v>Filozofická fakulta</v>
          </cell>
          <cell r="Y321">
            <v>3.2249999999999979</v>
          </cell>
          <cell r="AB321" t="str">
            <v>PU</v>
          </cell>
        </row>
        <row r="322">
          <cell r="H322" t="str">
            <v>Prešovská univerzita v Prešove</v>
          </cell>
          <cell r="I322" t="str">
            <v>Filozofická fakulta</v>
          </cell>
          <cell r="Y322">
            <v>0.96358814037918528</v>
          </cell>
          <cell r="AB322" t="str">
            <v>PU</v>
          </cell>
        </row>
        <row r="323">
          <cell r="H323" t="str">
            <v>Prešovská univerzita v Prešove</v>
          </cell>
          <cell r="I323" t="str">
            <v>Filozofická fakulta</v>
          </cell>
          <cell r="Y323">
            <v>1.1241861637757165</v>
          </cell>
          <cell r="AB323" t="str">
            <v>PU</v>
          </cell>
        </row>
        <row r="324">
          <cell r="H324" t="str">
            <v>Prešovská univerzita v Prešove</v>
          </cell>
          <cell r="I324" t="str">
            <v>Fakulta športu</v>
          </cell>
          <cell r="Y324">
            <v>3.0390843081887837</v>
          </cell>
          <cell r="AB324" t="str">
            <v>PU</v>
          </cell>
        </row>
        <row r="325">
          <cell r="H325" t="str">
            <v>Univerzita Pavla Jozefa Šafárika v Košiciach</v>
          </cell>
          <cell r="I325">
            <v>0</v>
          </cell>
          <cell r="Y325">
            <v>2.7515121951219506</v>
          </cell>
          <cell r="AB325" t="str">
            <v>UPJŠ</v>
          </cell>
        </row>
        <row r="326">
          <cell r="H326" t="str">
            <v>Katolícka univerzita v Ružomberku</v>
          </cell>
          <cell r="I326" t="str">
            <v>Filozofická fakulta</v>
          </cell>
          <cell r="Y326">
            <v>0.16049029850746255</v>
          </cell>
          <cell r="AB326" t="str">
            <v>KU</v>
          </cell>
        </row>
        <row r="327">
          <cell r="H327" t="str">
            <v>Katolícka univerzita v Ružomberku</v>
          </cell>
          <cell r="I327" t="str">
            <v>Filozofická fakulta</v>
          </cell>
          <cell r="Y327">
            <v>0.10699353233830844</v>
          </cell>
          <cell r="AB327" t="str">
            <v>KU</v>
          </cell>
        </row>
        <row r="328">
          <cell r="H328" t="str">
            <v>Katolícka univerzita v Ružomberku</v>
          </cell>
          <cell r="I328" t="str">
            <v>Filozofická fakulta</v>
          </cell>
          <cell r="Y328">
            <v>0</v>
          </cell>
          <cell r="AB328" t="str">
            <v>KU</v>
          </cell>
        </row>
        <row r="329">
          <cell r="H329" t="str">
            <v>Katolícka univerzita v Ružomberku</v>
          </cell>
          <cell r="I329" t="str">
            <v>Filozofická fakulta</v>
          </cell>
          <cell r="Y329">
            <v>5.349676616915422E-2</v>
          </cell>
          <cell r="AB329" t="str">
            <v>KU</v>
          </cell>
        </row>
        <row r="330">
          <cell r="H330" t="str">
            <v>Katolícka univerzita v Ružomberku</v>
          </cell>
          <cell r="I330" t="str">
            <v>Filozofická fakulta</v>
          </cell>
          <cell r="Y330">
            <v>8.2000000000000011</v>
          </cell>
          <cell r="AB330" t="str">
            <v>KU</v>
          </cell>
        </row>
        <row r="331">
          <cell r="H331" t="str">
            <v>Univerzita Pavla Jozefa Šafárika v Košiciach</v>
          </cell>
          <cell r="I331" t="str">
            <v>Fakulta verejnej správy</v>
          </cell>
          <cell r="Y331">
            <v>6.6743648960739037</v>
          </cell>
          <cell r="AB331" t="str">
            <v>UPJŠ</v>
          </cell>
        </row>
        <row r="332">
          <cell r="H332" t="str">
            <v>Univerzita Pavla Jozefa Šafárika v Košiciach</v>
          </cell>
          <cell r="I332" t="str">
            <v>Fakulta verejnej správy</v>
          </cell>
          <cell r="Y332">
            <v>1.4722863741339491</v>
          </cell>
          <cell r="AB332" t="str">
            <v>UPJŠ</v>
          </cell>
        </row>
        <row r="333">
          <cell r="H333" t="str">
            <v>Katolícka univerzita v Ružomberku</v>
          </cell>
          <cell r="I333" t="str">
            <v>Fakulta zdravotníctva</v>
          </cell>
          <cell r="Y333">
            <v>23.483450704225351</v>
          </cell>
          <cell r="AB333" t="str">
            <v>KU</v>
          </cell>
        </row>
        <row r="334">
          <cell r="H334" t="str">
            <v>Univerzita Pavla Jozefa Šafárika v Košiciach</v>
          </cell>
          <cell r="I334" t="str">
            <v>Prírodovedecká fakulta</v>
          </cell>
          <cell r="Y334">
            <v>34.08</v>
          </cell>
          <cell r="AB334" t="str">
            <v>UPJŠ</v>
          </cell>
        </row>
        <row r="335">
          <cell r="H335" t="str">
            <v>Univerzita Pavla Jozefa Šafárika v Košiciach</v>
          </cell>
          <cell r="I335" t="str">
            <v>Prírodovedecká fakulta</v>
          </cell>
          <cell r="Y335">
            <v>16.789411764705882</v>
          </cell>
          <cell r="AB335" t="str">
            <v>UPJŠ</v>
          </cell>
        </row>
        <row r="336">
          <cell r="H336" t="str">
            <v>Univerzita Pavla Jozefa Šafárika v Košiciach</v>
          </cell>
          <cell r="I336" t="str">
            <v>Prírodovedecká fakulta</v>
          </cell>
          <cell r="Y336">
            <v>16.789411764705882</v>
          </cell>
          <cell r="AB336" t="str">
            <v>UPJŠ</v>
          </cell>
        </row>
        <row r="337">
          <cell r="H337" t="str">
            <v>Univerzita Pavla Jozefa Šafárika v Košiciach</v>
          </cell>
          <cell r="I337" t="str">
            <v>Prírodovedecká fakulta</v>
          </cell>
          <cell r="Y337">
            <v>17.04</v>
          </cell>
          <cell r="AB337" t="str">
            <v>UPJŠ</v>
          </cell>
        </row>
        <row r="338">
          <cell r="H338" t="str">
            <v>Univerzita Pavla Jozefa Šafárika v Košiciach</v>
          </cell>
          <cell r="I338" t="str">
            <v>Prírodovedecká fakulta</v>
          </cell>
          <cell r="Y338">
            <v>10.894444444444442</v>
          </cell>
          <cell r="AB338" t="str">
            <v>UPJŠ</v>
          </cell>
        </row>
        <row r="339">
          <cell r="H339" t="str">
            <v>Univerzita Pavla Jozefa Šafárika v Košiciach</v>
          </cell>
          <cell r="I339" t="str">
            <v>Prírodovedecká fakulta</v>
          </cell>
          <cell r="Y339">
            <v>19.030736842105263</v>
          </cell>
          <cell r="AB339" t="str">
            <v>UPJŠ</v>
          </cell>
        </row>
        <row r="340">
          <cell r="H340" t="str">
            <v>Univerzita Pavla Jozefa Šafárika v Košiciach</v>
          </cell>
          <cell r="I340" t="str">
            <v>Filozofická fakulta</v>
          </cell>
          <cell r="Y340">
            <v>5.2422631578947367</v>
          </cell>
          <cell r="AB340" t="str">
            <v>UPJŠ</v>
          </cell>
        </row>
        <row r="341">
          <cell r="H341" t="str">
            <v>Univerzita Pavla Jozefa Šafárika v Košiciach</v>
          </cell>
          <cell r="I341" t="str">
            <v>Prírodovedecká fakulta</v>
          </cell>
          <cell r="Y341">
            <v>0</v>
          </cell>
          <cell r="AB341" t="str">
            <v>UPJŠ</v>
          </cell>
        </row>
        <row r="342">
          <cell r="H342" t="str">
            <v>Univerzita Pavla Jozefa Šafárika v Košiciach</v>
          </cell>
          <cell r="I342" t="str">
            <v>Právnická fakulta</v>
          </cell>
          <cell r="Y342">
            <v>0</v>
          </cell>
          <cell r="AB342" t="str">
            <v>UPJŠ</v>
          </cell>
        </row>
        <row r="343">
          <cell r="H343" t="str">
            <v>Ekonomická univerzita v Bratislave</v>
          </cell>
          <cell r="I343" t="str">
            <v>Fakulta hospodárskej informatiky</v>
          </cell>
          <cell r="Y343">
            <v>4.3618296529968461</v>
          </cell>
          <cell r="AB343" t="str">
            <v>EU</v>
          </cell>
        </row>
        <row r="344">
          <cell r="H344" t="str">
            <v>Ekonomická univerzita v Bratislave</v>
          </cell>
          <cell r="I344" t="str">
            <v>Fakulta hospodárskej informatiky</v>
          </cell>
          <cell r="Y344">
            <v>0</v>
          </cell>
          <cell r="AB344" t="str">
            <v>EU</v>
          </cell>
        </row>
        <row r="345">
          <cell r="H345" t="str">
            <v>Ekonomická univerzita v Bratislave</v>
          </cell>
          <cell r="I345" t="str">
            <v>Národohospodárska fakulta</v>
          </cell>
          <cell r="Y345">
            <v>206.19558359621453</v>
          </cell>
          <cell r="AB345" t="str">
            <v>EU</v>
          </cell>
        </row>
        <row r="346">
          <cell r="H346" t="str">
            <v>Ekonomická univerzita v Bratislave</v>
          </cell>
          <cell r="I346" t="str">
            <v>Fakulta medzinárodných vzťahov</v>
          </cell>
          <cell r="Y346">
            <v>0</v>
          </cell>
          <cell r="AB346" t="str">
            <v>EU</v>
          </cell>
        </row>
        <row r="347">
          <cell r="H347" t="str">
            <v>Ekonomická univerzita v Bratislave</v>
          </cell>
          <cell r="I347" t="str">
            <v>Fakulta medzinárodných vzťahov</v>
          </cell>
          <cell r="Y347">
            <v>8.7236593059936922</v>
          </cell>
          <cell r="AB347" t="str">
            <v>EU</v>
          </cell>
        </row>
        <row r="348">
          <cell r="H348" t="str">
            <v>Ekonomická univerzita v Bratislave</v>
          </cell>
          <cell r="I348" t="str">
            <v>Podnikovohospodárska fakulta v Košiciach</v>
          </cell>
          <cell r="Y348">
            <v>8.2478233438485802</v>
          </cell>
          <cell r="AB348" t="str">
            <v>EU</v>
          </cell>
        </row>
        <row r="349">
          <cell r="H349" t="str">
            <v>Ekonomická univerzita v Bratislave</v>
          </cell>
          <cell r="I349" t="str">
            <v>Podnikovohospodárska fakulta v Košiciach</v>
          </cell>
          <cell r="Y349">
            <v>0</v>
          </cell>
          <cell r="AB349" t="str">
            <v>EU</v>
          </cell>
        </row>
        <row r="350">
          <cell r="H350" t="str">
            <v>Trenčianska univerzita Alexandra Dubčeka v Trenčíne</v>
          </cell>
          <cell r="I350" t="str">
            <v>Fakulta priemyselných technológií v Púchove</v>
          </cell>
          <cell r="Y350">
            <v>0.58562068965517255</v>
          </cell>
          <cell r="AB350" t="str">
            <v>TUAD</v>
          </cell>
        </row>
        <row r="351">
          <cell r="H351" t="str">
            <v>Trenčianska univerzita Alexandra Dubčeka v Trenčíne</v>
          </cell>
          <cell r="I351" t="str">
            <v>Fakulta špeciálnej techniky</v>
          </cell>
          <cell r="Y351">
            <v>1.7568620689655159</v>
          </cell>
          <cell r="AB351" t="str">
            <v>TUAD</v>
          </cell>
        </row>
        <row r="352">
          <cell r="H352" t="str">
            <v>Trenčianska univerzita Alexandra Dubčeka v Trenčíne</v>
          </cell>
          <cell r="I352" t="str">
            <v>Fakulta sociálno-ekonomických vzťahov</v>
          </cell>
          <cell r="Y352">
            <v>0</v>
          </cell>
          <cell r="AB352" t="str">
            <v>TUAD</v>
          </cell>
        </row>
        <row r="353">
          <cell r="H353" t="str">
            <v>Slovenská poľnohospodárska univerzita v Nitre</v>
          </cell>
          <cell r="I353" t="str">
            <v>Fakulta ekonomiky a manažmentu</v>
          </cell>
          <cell r="Y353">
            <v>0</v>
          </cell>
          <cell r="AB353" t="str">
            <v>SPU</v>
          </cell>
        </row>
        <row r="354">
          <cell r="H354" t="str">
            <v>Univerzita Komenského v Bratislave</v>
          </cell>
          <cell r="I354" t="str">
            <v>Evanjelická bohoslovecká fakulta</v>
          </cell>
          <cell r="Y354">
            <v>0</v>
          </cell>
          <cell r="AB354" t="str">
            <v>UK</v>
          </cell>
        </row>
        <row r="355">
          <cell r="H355" t="str">
            <v>Univerzita Pavla Jozefa Šafárika v Košiciach</v>
          </cell>
          <cell r="I355" t="str">
            <v>Lekárska fakulta</v>
          </cell>
          <cell r="Y355">
            <v>0</v>
          </cell>
          <cell r="AB355" t="str">
            <v>UPJŠ</v>
          </cell>
        </row>
        <row r="356">
          <cell r="H356" t="str">
            <v>Univerzita Pavla Jozefa Šafárika v Košiciach</v>
          </cell>
          <cell r="I356" t="str">
            <v>Lekárska fakulta</v>
          </cell>
          <cell r="Y356">
            <v>13.615729537366548</v>
          </cell>
          <cell r="AB356" t="str">
            <v>UPJŠ</v>
          </cell>
        </row>
        <row r="357">
          <cell r="H357" t="str">
            <v>Univerzita Pavla Jozefa Šafárika v Košiciach</v>
          </cell>
          <cell r="I357" t="str">
            <v>Lekárska fakulta</v>
          </cell>
          <cell r="Y357">
            <v>27.231459074733095</v>
          </cell>
          <cell r="AB357" t="str">
            <v>UPJŠ</v>
          </cell>
        </row>
        <row r="358">
          <cell r="H358" t="str">
            <v>Univerzita Komenského v Bratislave</v>
          </cell>
          <cell r="I358" t="str">
            <v>Fakulta matematiky, fyziky a informatiky</v>
          </cell>
          <cell r="Y358">
            <v>0</v>
          </cell>
          <cell r="AB358" t="str">
            <v>UK</v>
          </cell>
        </row>
        <row r="359">
          <cell r="H359" t="str">
            <v>Univerzita Komenského v Bratislave</v>
          </cell>
          <cell r="I359" t="str">
            <v>Fakulta matematiky, fyziky a informatiky</v>
          </cell>
          <cell r="Y359">
            <v>8.3507284768211925</v>
          </cell>
          <cell r="AB359" t="str">
            <v>UK</v>
          </cell>
        </row>
        <row r="360">
          <cell r="H360" t="str">
            <v>Univerzita Komenského v Bratislave</v>
          </cell>
          <cell r="I360" t="str">
            <v>Fakulta matematiky, fyziky a informatiky</v>
          </cell>
          <cell r="Y360">
            <v>0</v>
          </cell>
          <cell r="AB360" t="str">
            <v>UK</v>
          </cell>
        </row>
        <row r="361">
          <cell r="H361" t="str">
            <v>Univerzita Komenského v Bratislave</v>
          </cell>
          <cell r="I361" t="str">
            <v>Fakulta matematiky, fyziky a informatiky</v>
          </cell>
          <cell r="Y361">
            <v>0</v>
          </cell>
          <cell r="AB361" t="str">
            <v>UK</v>
          </cell>
        </row>
        <row r="362">
          <cell r="H362" t="str">
            <v>Univerzita Komenského v Bratislave</v>
          </cell>
          <cell r="I362" t="str">
            <v>Fakulta matematiky, fyziky a informatiky</v>
          </cell>
          <cell r="Y362">
            <v>8.3507284768211925</v>
          </cell>
          <cell r="AB362" t="str">
            <v>UK</v>
          </cell>
        </row>
        <row r="363">
          <cell r="H363" t="str">
            <v>Univerzita Komenského v Bratislave</v>
          </cell>
          <cell r="I363" t="str">
            <v>Fakulta matematiky, fyziky a informatiky</v>
          </cell>
          <cell r="Y363">
            <v>8.4763076923076923</v>
          </cell>
          <cell r="AB363" t="str">
            <v>UK</v>
          </cell>
        </row>
        <row r="364">
          <cell r="H364" t="str">
            <v>Univerzita Komenského v Bratislave</v>
          </cell>
          <cell r="I364" t="str">
            <v>Fakulta matematiky, fyziky a informatiky</v>
          </cell>
          <cell r="Y364">
            <v>2.8066539923954359</v>
          </cell>
          <cell r="AB364" t="str">
            <v>UK</v>
          </cell>
        </row>
        <row r="365">
          <cell r="H365" t="str">
            <v>Ekonomická univerzita v Bratislave</v>
          </cell>
          <cell r="I365" t="str">
            <v>Obchodná fakulta</v>
          </cell>
          <cell r="Y365">
            <v>0</v>
          </cell>
          <cell r="AB365" t="str">
            <v>EU</v>
          </cell>
        </row>
        <row r="366">
          <cell r="H366" t="str">
            <v>Ekonomická univerzita v Bratislave</v>
          </cell>
          <cell r="I366" t="str">
            <v>Obchodná fakulta</v>
          </cell>
          <cell r="Y366">
            <v>0</v>
          </cell>
          <cell r="AB366" t="str">
            <v>EU</v>
          </cell>
        </row>
        <row r="367">
          <cell r="H367" t="str">
            <v>Vysoká škola DTI</v>
          </cell>
          <cell r="I367">
            <v>0</v>
          </cell>
          <cell r="Y367">
            <v>0</v>
          </cell>
          <cell r="AB367" t="str">
            <v>DTI</v>
          </cell>
        </row>
        <row r="368">
          <cell r="H368" t="str">
            <v>Univerzita Pavla Jozefa Šafárika v Košiciach</v>
          </cell>
          <cell r="I368" t="str">
            <v>Právnická fakulta</v>
          </cell>
          <cell r="Y368">
            <v>8.5914221218961639</v>
          </cell>
          <cell r="AB368" t="str">
            <v>UPJŠ</v>
          </cell>
        </row>
        <row r="369">
          <cell r="H369" t="str">
            <v>Univerzita Pavla Jozefa Šafárika v Košiciach</v>
          </cell>
          <cell r="I369" t="str">
            <v>Právnická fakulta</v>
          </cell>
          <cell r="Y369">
            <v>0</v>
          </cell>
          <cell r="AB369" t="str">
            <v>UPJŠ</v>
          </cell>
        </row>
        <row r="370">
          <cell r="H370" t="str">
            <v>Vysoká škola výtvarných umení v Bratislave</v>
          </cell>
          <cell r="I370">
            <v>0</v>
          </cell>
          <cell r="Y370">
            <v>31.475134408602148</v>
          </cell>
          <cell r="AB370" t="str">
            <v>VŠVU</v>
          </cell>
        </row>
        <row r="371">
          <cell r="H371" t="str">
            <v>Vysoká škola výtvarných umení v Bratislave</v>
          </cell>
          <cell r="I371">
            <v>0</v>
          </cell>
          <cell r="Y371">
            <v>1.5737567204301079</v>
          </cell>
          <cell r="AB371" t="str">
            <v>VŠVU</v>
          </cell>
        </row>
        <row r="372">
          <cell r="H372" t="str">
            <v>Vysoká škola výtvarných umení v Bratislave</v>
          </cell>
          <cell r="I372">
            <v>0</v>
          </cell>
          <cell r="Y372">
            <v>0.31475134408602123</v>
          </cell>
          <cell r="AB372" t="str">
            <v>VŠVU</v>
          </cell>
        </row>
        <row r="373">
          <cell r="H373" t="str">
            <v>Univerzita Komenského v Bratislave</v>
          </cell>
          <cell r="I373" t="str">
            <v>Lekárska fakulta</v>
          </cell>
          <cell r="Y373">
            <v>0</v>
          </cell>
          <cell r="AB373" t="str">
            <v>UK</v>
          </cell>
        </row>
        <row r="374">
          <cell r="H374" t="str">
            <v>Univerzita Komenského v Bratislave</v>
          </cell>
          <cell r="I374" t="str">
            <v>Lekárska fakulta</v>
          </cell>
          <cell r="Y374">
            <v>0</v>
          </cell>
          <cell r="AB374" t="str">
            <v>UK</v>
          </cell>
        </row>
        <row r="375">
          <cell r="H375" t="str">
            <v>Univerzita Komenského v Bratislave</v>
          </cell>
          <cell r="I375" t="str">
            <v>Lekárska fakulta</v>
          </cell>
          <cell r="Y375">
            <v>0</v>
          </cell>
          <cell r="AB375" t="str">
            <v>UK</v>
          </cell>
        </row>
        <row r="376">
          <cell r="H376" t="str">
            <v>Katolícka univerzita v Ružomberku</v>
          </cell>
          <cell r="I376" t="str">
            <v>Teologická fakulta v Košiciach</v>
          </cell>
          <cell r="Y376">
            <v>0</v>
          </cell>
          <cell r="AB376" t="str">
            <v>KU</v>
          </cell>
        </row>
        <row r="377">
          <cell r="H377" t="str">
            <v>Katolícka univerzita v Ružomberku</v>
          </cell>
          <cell r="I377" t="str">
            <v>Teologická fakulta v Košiciach</v>
          </cell>
          <cell r="Y377">
            <v>17.306666666666668</v>
          </cell>
          <cell r="AB377" t="str">
            <v>KU</v>
          </cell>
        </row>
        <row r="378">
          <cell r="H378" t="str">
            <v>Vysoká škola výtvarných umení v Bratislave</v>
          </cell>
          <cell r="I378">
            <v>0</v>
          </cell>
          <cell r="Y378">
            <v>0</v>
          </cell>
          <cell r="AB378" t="str">
            <v>VŠVU</v>
          </cell>
        </row>
        <row r="379">
          <cell r="H379" t="str">
            <v>Univerzita Komenského v Bratislave</v>
          </cell>
          <cell r="I379" t="str">
            <v>Jesseniova lekárska fakulta v Martine</v>
          </cell>
          <cell r="Y379">
            <v>27.060505747126438</v>
          </cell>
          <cell r="AB379" t="str">
            <v>UK</v>
          </cell>
        </row>
        <row r="380">
          <cell r="H380" t="str">
            <v>Univerzita Komenského v Bratislave</v>
          </cell>
          <cell r="I380" t="str">
            <v>Jesseniova lekárska fakulta v Martine</v>
          </cell>
          <cell r="Y380">
            <v>27.060505747126438</v>
          </cell>
          <cell r="AB380" t="str">
            <v>UK</v>
          </cell>
        </row>
        <row r="381">
          <cell r="H381" t="str">
            <v>Univerzita Komenského v Bratislave</v>
          </cell>
          <cell r="I381" t="str">
            <v>Jesseniova lekárska fakulta v Martine</v>
          </cell>
          <cell r="Y381">
            <v>0</v>
          </cell>
          <cell r="AB381" t="str">
            <v>UK</v>
          </cell>
        </row>
        <row r="382">
          <cell r="H382" t="str">
            <v>Univerzita Komenského v Bratislave</v>
          </cell>
          <cell r="I382" t="str">
            <v>Jesseniova lekárska fakulta v Martine</v>
          </cell>
          <cell r="Y382">
            <v>0</v>
          </cell>
          <cell r="AB382" t="str">
            <v>UK</v>
          </cell>
        </row>
        <row r="383">
          <cell r="H383" t="str">
            <v>Univerzita Komenského v Bratislave</v>
          </cell>
          <cell r="I383" t="str">
            <v>Jesseniova lekárska fakulta v Martine</v>
          </cell>
          <cell r="Y383">
            <v>0</v>
          </cell>
          <cell r="AB383" t="str">
            <v>UK</v>
          </cell>
        </row>
        <row r="384">
          <cell r="H384" t="str">
            <v>Univerzita Komenského v Bratislave</v>
          </cell>
          <cell r="I384" t="str">
            <v>Fakulta sociálnych a ekonomických vied</v>
          </cell>
          <cell r="Y384">
            <v>6.7190476190476183</v>
          </cell>
          <cell r="AB384" t="str">
            <v>UK</v>
          </cell>
        </row>
        <row r="385">
          <cell r="H385" t="str">
            <v>Univerzita Komenského v Bratislave</v>
          </cell>
          <cell r="I385" t="str">
            <v>Filozofická fakulta</v>
          </cell>
          <cell r="Y385">
            <v>12.937051792828687</v>
          </cell>
          <cell r="AB385" t="str">
            <v>UK</v>
          </cell>
        </row>
        <row r="386">
          <cell r="H386" t="str">
            <v>Univerzita Komenského v Bratislave</v>
          </cell>
          <cell r="I386" t="str">
            <v>Filozofická fakulta</v>
          </cell>
          <cell r="Y386">
            <v>0</v>
          </cell>
          <cell r="AB386" t="str">
            <v>UK</v>
          </cell>
        </row>
        <row r="387">
          <cell r="H387" t="str">
            <v>Univerzita Komenského v Bratislave</v>
          </cell>
          <cell r="I387" t="str">
            <v>Filozofická fakulta</v>
          </cell>
          <cell r="Y387">
            <v>0</v>
          </cell>
          <cell r="AB387" t="str">
            <v>UK</v>
          </cell>
        </row>
        <row r="388">
          <cell r="H388" t="str">
            <v>Univerzita Komenského v Bratislave</v>
          </cell>
          <cell r="I388" t="str">
            <v>Filozofická fakulta</v>
          </cell>
          <cell r="Y388">
            <v>1.0283266096169523</v>
          </cell>
          <cell r="AB388" t="str">
            <v>UK</v>
          </cell>
        </row>
        <row r="389">
          <cell r="H389" t="str">
            <v>Univerzita Komenského v Bratislave</v>
          </cell>
          <cell r="I389" t="str">
            <v>Filozofická fakulta</v>
          </cell>
          <cell r="Y389">
            <v>0.92008170334148254</v>
          </cell>
          <cell r="AB389" t="str">
            <v>UK</v>
          </cell>
        </row>
        <row r="390">
          <cell r="H390" t="str">
            <v>Univerzita Komenského v Bratislave</v>
          </cell>
          <cell r="I390" t="str">
            <v>Filozofická fakulta</v>
          </cell>
          <cell r="Y390">
            <v>3.6671715976331356</v>
          </cell>
          <cell r="AB390" t="str">
            <v>UK</v>
          </cell>
        </row>
        <row r="391">
          <cell r="H391" t="str">
            <v>Univerzita Komenského v Bratislave</v>
          </cell>
          <cell r="I391" t="str">
            <v>Filozofická fakulta</v>
          </cell>
          <cell r="Y391">
            <v>0.70977514792899399</v>
          </cell>
          <cell r="AB391" t="str">
            <v>UK</v>
          </cell>
        </row>
        <row r="392">
          <cell r="H392" t="str">
            <v>Univerzita Komenského v Bratislave</v>
          </cell>
          <cell r="I392" t="str">
            <v>Filozofická fakulta</v>
          </cell>
          <cell r="Y392">
            <v>0.68605577689243002</v>
          </cell>
          <cell r="AB392" t="str">
            <v>UK</v>
          </cell>
        </row>
        <row r="393">
          <cell r="H393" t="str">
            <v>Univerzita Komenského v Bratislave</v>
          </cell>
          <cell r="I393" t="str">
            <v>Filozofická fakulta</v>
          </cell>
          <cell r="Y393">
            <v>2.129325443786982</v>
          </cell>
          <cell r="AB393" t="str">
            <v>UK</v>
          </cell>
        </row>
        <row r="394">
          <cell r="H394" t="str">
            <v>Univerzita Komenského v Bratislave</v>
          </cell>
          <cell r="I394" t="str">
            <v>Filozofická fakulta</v>
          </cell>
          <cell r="Y394">
            <v>0</v>
          </cell>
          <cell r="AB394" t="str">
            <v>UK</v>
          </cell>
        </row>
        <row r="395">
          <cell r="H395" t="str">
            <v>Univerzita Pavla Jozefa Šafárika v Košiciach</v>
          </cell>
          <cell r="I395" t="str">
            <v>Filozofická fakulta</v>
          </cell>
          <cell r="Y395">
            <v>0.28333333333333321</v>
          </cell>
          <cell r="AB395" t="str">
            <v>UPJŠ</v>
          </cell>
        </row>
        <row r="396">
          <cell r="H396" t="str">
            <v>Univerzita Komenského v Bratislave</v>
          </cell>
          <cell r="I396" t="str">
            <v>Pedagogická fakulta</v>
          </cell>
          <cell r="Y396">
            <v>1.5527034611786714</v>
          </cell>
          <cell r="AB396" t="str">
            <v>UK</v>
          </cell>
        </row>
        <row r="397">
          <cell r="H397" t="str">
            <v>Univerzita Komenského v Bratislave</v>
          </cell>
          <cell r="I397" t="str">
            <v>Pedagogická fakulta</v>
          </cell>
          <cell r="Y397">
            <v>0.88631723716381394</v>
          </cell>
          <cell r="AB397" t="str">
            <v>UK</v>
          </cell>
        </row>
        <row r="398">
          <cell r="H398" t="str">
            <v>Univerzita Komenského v Bratislave</v>
          </cell>
          <cell r="I398" t="str">
            <v>Pedagogická fakulta</v>
          </cell>
          <cell r="Y398">
            <v>0.32473471882640581</v>
          </cell>
          <cell r="AB398" t="str">
            <v>UK</v>
          </cell>
        </row>
        <row r="399">
          <cell r="H399" t="str">
            <v>Univerzita Komenského v Bratislave</v>
          </cell>
          <cell r="I399" t="str">
            <v>Pedagogická fakulta</v>
          </cell>
          <cell r="Y399">
            <v>33.343398876404493</v>
          </cell>
          <cell r="AB399" t="str">
            <v>UK</v>
          </cell>
        </row>
        <row r="400">
          <cell r="H400" t="str">
            <v>Univerzita Komenského v Bratislave</v>
          </cell>
          <cell r="I400" t="str">
            <v>Pedagogická fakulta</v>
          </cell>
          <cell r="Y400">
            <v>0</v>
          </cell>
          <cell r="AB400" t="str">
            <v>UK</v>
          </cell>
        </row>
        <row r="401">
          <cell r="H401" t="str">
            <v>Univerzita Komenského v Bratislave</v>
          </cell>
          <cell r="I401" t="str">
            <v>Pedagogická fakulta</v>
          </cell>
          <cell r="Y401">
            <v>0</v>
          </cell>
          <cell r="AB401" t="str">
            <v>UK</v>
          </cell>
        </row>
        <row r="402">
          <cell r="H402" t="str">
            <v>Univerzita Komenského v Bratislave</v>
          </cell>
          <cell r="I402" t="str">
            <v>Pedagogická fakulta</v>
          </cell>
          <cell r="Y402">
            <v>1.9484083129584349</v>
          </cell>
          <cell r="AB402" t="str">
            <v>UK</v>
          </cell>
        </row>
        <row r="403">
          <cell r="H403" t="str">
            <v>Stredoeurópska vysoká škola v Skalici</v>
          </cell>
          <cell r="I403">
            <v>0</v>
          </cell>
          <cell r="Y403">
            <v>0</v>
          </cell>
          <cell r="AB403" t="str">
            <v>Svš-Skal</v>
          </cell>
        </row>
        <row r="404">
          <cell r="H404" t="str">
            <v>Univerzita Komenského v Bratislave</v>
          </cell>
          <cell r="I404" t="str">
            <v>Fakulta managementu</v>
          </cell>
          <cell r="Y404">
            <v>0</v>
          </cell>
          <cell r="AB404" t="str">
            <v>UK</v>
          </cell>
        </row>
        <row r="405">
          <cell r="H405" t="str">
            <v>Univerzita Komenského v Bratislave</v>
          </cell>
          <cell r="I405" t="str">
            <v>Fakulta managementu</v>
          </cell>
          <cell r="Y405">
            <v>0</v>
          </cell>
          <cell r="AB405" t="str">
            <v>UK</v>
          </cell>
        </row>
        <row r="406">
          <cell r="H406" t="str">
            <v>Univerzita Komenského v Bratislave</v>
          </cell>
          <cell r="I406" t="str">
            <v>Fakulta managementu</v>
          </cell>
          <cell r="Y406">
            <v>0</v>
          </cell>
          <cell r="AB406" t="str">
            <v>UK</v>
          </cell>
        </row>
        <row r="407">
          <cell r="H407" t="str">
            <v>Univerzita Komenského v Bratislave</v>
          </cell>
          <cell r="I407" t="str">
            <v>Fakulta managementu</v>
          </cell>
          <cell r="Y407">
            <v>3.4133815551537054</v>
          </cell>
          <cell r="AB407" t="str">
            <v>UK</v>
          </cell>
        </row>
        <row r="408">
          <cell r="H408" t="str">
            <v>Univerzita Komenského v Bratislave</v>
          </cell>
          <cell r="I408" t="str">
            <v>Fakulta managementu</v>
          </cell>
          <cell r="Y408">
            <v>0</v>
          </cell>
          <cell r="AB408" t="str">
            <v>UK</v>
          </cell>
        </row>
        <row r="409">
          <cell r="H409" t="str">
            <v>Univerzita Komenského v Bratislave</v>
          </cell>
          <cell r="I409" t="str">
            <v>Právnická fakulta</v>
          </cell>
          <cell r="Y409">
            <v>0</v>
          </cell>
          <cell r="AB409" t="str">
            <v>UK</v>
          </cell>
        </row>
        <row r="410">
          <cell r="H410" t="str">
            <v>Univerzita Komenského v Bratislave</v>
          </cell>
          <cell r="I410" t="str">
            <v>Právnická fakulta</v>
          </cell>
          <cell r="Y410">
            <v>19.377180232558146</v>
          </cell>
          <cell r="AB410" t="str">
            <v>UK</v>
          </cell>
        </row>
        <row r="411">
          <cell r="H411" t="str">
            <v>Akadémia umení v Banskej Bystrici</v>
          </cell>
          <cell r="I411" t="str">
            <v>Fakulta dramatických umení</v>
          </cell>
          <cell r="Y411">
            <v>0</v>
          </cell>
          <cell r="AB411" t="str">
            <v>AU</v>
          </cell>
        </row>
        <row r="412">
          <cell r="H412" t="str">
            <v>Univerzita Komenského v Bratislave</v>
          </cell>
          <cell r="I412" t="str">
            <v>Farmaceutická fakulta</v>
          </cell>
          <cell r="Y412">
            <v>16.893103448275863</v>
          </cell>
          <cell r="AB412" t="str">
            <v>UK</v>
          </cell>
        </row>
        <row r="413">
          <cell r="H413" t="str">
            <v>Univerzita Komenského v Bratislave</v>
          </cell>
          <cell r="I413" t="str">
            <v>Farmaceutická fakulta</v>
          </cell>
          <cell r="Y413">
            <v>25.832727272727272</v>
          </cell>
          <cell r="AB413" t="str">
            <v>UK</v>
          </cell>
        </row>
        <row r="414">
          <cell r="H414" t="str">
            <v>Univerzita Mateja Bela v Banskej Bystrici</v>
          </cell>
          <cell r="I414" t="str">
            <v>Filozofická fakulta</v>
          </cell>
          <cell r="Y414">
            <v>0</v>
          </cell>
          <cell r="AB414" t="str">
            <v>UMB</v>
          </cell>
        </row>
        <row r="415">
          <cell r="H415" t="str">
            <v>Univerzita Komenského v Bratislave</v>
          </cell>
          <cell r="I415" t="str">
            <v>Prírodovedecká fakulta</v>
          </cell>
          <cell r="Y415">
            <v>61.501835294117654</v>
          </cell>
          <cell r="AB415" t="str">
            <v>UK</v>
          </cell>
        </row>
        <row r="416">
          <cell r="H416" t="str">
            <v>Univerzita Komenského v Bratislave</v>
          </cell>
          <cell r="I416" t="str">
            <v>Prírodovedecká fakulta</v>
          </cell>
          <cell r="Y416">
            <v>16.902024291497973</v>
          </cell>
          <cell r="AB416" t="str">
            <v>UK</v>
          </cell>
        </row>
        <row r="417">
          <cell r="H417" t="str">
            <v>Univerzita Komenského v Bratislave</v>
          </cell>
          <cell r="I417" t="str">
            <v>Prírodovedecká fakulta</v>
          </cell>
          <cell r="Y417">
            <v>8.4073716951788491</v>
          </cell>
          <cell r="AB417" t="str">
            <v>UK</v>
          </cell>
        </row>
        <row r="418">
          <cell r="H418" t="str">
            <v>Univerzita Komenského v Bratislave</v>
          </cell>
          <cell r="I418" t="str">
            <v>Prírodovedecká fakulta</v>
          </cell>
          <cell r="Y418">
            <v>8.4510121457489866</v>
          </cell>
          <cell r="AB418" t="str">
            <v>UK</v>
          </cell>
        </row>
        <row r="419">
          <cell r="H419" t="str">
            <v>Univerzita Komenského v Bratislave</v>
          </cell>
          <cell r="I419" t="str">
            <v>Prírodovedecká fakulta</v>
          </cell>
          <cell r="Y419">
            <v>8.4297882352941187</v>
          </cell>
          <cell r="AB419" t="str">
            <v>UK</v>
          </cell>
        </row>
        <row r="420">
          <cell r="H420" t="str">
            <v>Univerzita Komenského v Bratislave</v>
          </cell>
          <cell r="I420" t="str">
            <v>Prírodovedecká fakulta</v>
          </cell>
          <cell r="Y420">
            <v>1.757195294117647</v>
          </cell>
          <cell r="AB420" t="str">
            <v>UK</v>
          </cell>
        </row>
        <row r="421">
          <cell r="H421" t="str">
            <v>Univerzita Komenského v Bratislave</v>
          </cell>
          <cell r="I421" t="str">
            <v>Prírodovedecká fakulta</v>
          </cell>
          <cell r="Y421">
            <v>25.222115085536547</v>
          </cell>
          <cell r="AB421" t="str">
            <v>UK</v>
          </cell>
        </row>
        <row r="422">
          <cell r="H422" t="str">
            <v>Univerzita Komenského v Bratislave</v>
          </cell>
          <cell r="I422" t="str">
            <v>Prírodovedecká fakulta</v>
          </cell>
          <cell r="Y422">
            <v>8.4297882352941187</v>
          </cell>
          <cell r="AB422" t="str">
            <v>UK</v>
          </cell>
        </row>
        <row r="423">
          <cell r="H423" t="str">
            <v>Univerzita Komenského v Bratislave</v>
          </cell>
          <cell r="I423" t="str">
            <v>Prírodovedecká fakulta</v>
          </cell>
          <cell r="Y423">
            <v>8.4073716951788491</v>
          </cell>
          <cell r="AB423" t="str">
            <v>UK</v>
          </cell>
        </row>
        <row r="424">
          <cell r="H424" t="str">
            <v>Univerzita Komenského v Bratislave</v>
          </cell>
          <cell r="I424" t="str">
            <v>Prírodovedecká fakulta</v>
          </cell>
          <cell r="Y424">
            <v>0</v>
          </cell>
          <cell r="AB424" t="str">
            <v>UK</v>
          </cell>
        </row>
        <row r="425">
          <cell r="H425" t="str">
            <v>Univerzita Komenského v Bratislave</v>
          </cell>
          <cell r="I425" t="str">
            <v>Prírodovedecká fakulta</v>
          </cell>
          <cell r="Y425">
            <v>10.515135303265936</v>
          </cell>
          <cell r="AB425" t="str">
            <v>UK</v>
          </cell>
        </row>
        <row r="426">
          <cell r="H426" t="str">
            <v>Univerzita Komenského v Bratislave</v>
          </cell>
          <cell r="I426" t="str">
            <v>Prírodovedecká fakulta</v>
          </cell>
          <cell r="Y426">
            <v>0</v>
          </cell>
          <cell r="AB426" t="str">
            <v>UK</v>
          </cell>
        </row>
        <row r="427">
          <cell r="H427" t="str">
            <v>Univerzita Komenského v Bratislave</v>
          </cell>
          <cell r="I427" t="str">
            <v>Prírodovedecká fakulta</v>
          </cell>
          <cell r="Y427">
            <v>0</v>
          </cell>
          <cell r="AB427" t="str">
            <v>UK</v>
          </cell>
        </row>
        <row r="428">
          <cell r="H428" t="str">
            <v>Univerzita Pavla Jozefa Šafárika v Košiciach</v>
          </cell>
          <cell r="I428" t="str">
            <v>Právnická fakulta</v>
          </cell>
          <cell r="Y428">
            <v>0</v>
          </cell>
          <cell r="AB428" t="str">
            <v>UPJŠ</v>
          </cell>
        </row>
        <row r="429">
          <cell r="H429" t="str">
            <v>Univerzita sv. Cyrila a Metoda v Trnave</v>
          </cell>
          <cell r="I429" t="str">
            <v>Filozofická fakulta</v>
          </cell>
          <cell r="Y429">
            <v>0</v>
          </cell>
          <cell r="AB429" t="str">
            <v>UCM</v>
          </cell>
        </row>
        <row r="430">
          <cell r="H430" t="str">
            <v>Univerzita sv. Cyrila a Metoda v Trnave</v>
          </cell>
          <cell r="I430" t="str">
            <v>Filozofická fakulta</v>
          </cell>
          <cell r="Y430">
            <v>0</v>
          </cell>
          <cell r="AB430" t="str">
            <v>UCM</v>
          </cell>
        </row>
        <row r="431">
          <cell r="H431" t="str">
            <v>Univerzita sv. Cyrila a Metoda v Trnave</v>
          </cell>
          <cell r="I431" t="str">
            <v>Fakulta sociálnych vied</v>
          </cell>
          <cell r="Y431">
            <v>3.0489411764705885</v>
          </cell>
          <cell r="AB431" t="str">
            <v>UCM</v>
          </cell>
        </row>
        <row r="432">
          <cell r="H432" t="str">
            <v>Univerzita sv. Cyrila a Metoda v Trnave</v>
          </cell>
          <cell r="I432" t="str">
            <v>Fakulta masmediálnej komunikácie</v>
          </cell>
          <cell r="Y432">
            <v>0</v>
          </cell>
          <cell r="AB432" t="str">
            <v>UCM</v>
          </cell>
        </row>
        <row r="433">
          <cell r="H433" t="str">
            <v>Vysoká škola Danubius</v>
          </cell>
          <cell r="I433" t="str">
            <v>Fakulta práva Janka Jesenského</v>
          </cell>
          <cell r="Y433">
            <v>0</v>
          </cell>
          <cell r="AB433" t="str">
            <v>Danubius</v>
          </cell>
        </row>
        <row r="434">
          <cell r="H434" t="str">
            <v>Vysoká škola Danubius</v>
          </cell>
          <cell r="I434" t="str">
            <v>Fakulta práva Janka Jesenského</v>
          </cell>
          <cell r="Y434">
            <v>0</v>
          </cell>
          <cell r="AB434" t="str">
            <v>Danubius</v>
          </cell>
        </row>
        <row r="435">
          <cell r="H435" t="str">
            <v>Žilinská univerzita v Žiline</v>
          </cell>
          <cell r="I435" t="str">
            <v>Strojnícka fakulta</v>
          </cell>
          <cell r="Y435">
            <v>3.3595032679738566</v>
          </cell>
          <cell r="AB435" t="str">
            <v>ŽU</v>
          </cell>
        </row>
        <row r="436">
          <cell r="H436" t="str">
            <v>Žilinská univerzita v Žiline</v>
          </cell>
          <cell r="I436" t="str">
            <v>Strojnícka fakulta</v>
          </cell>
          <cell r="Y436">
            <v>0</v>
          </cell>
          <cell r="AB436" t="str">
            <v>ŽU</v>
          </cell>
        </row>
        <row r="437">
          <cell r="H437" t="str">
            <v>Žilinská univerzita v Žiline</v>
          </cell>
          <cell r="I437" t="str">
            <v>Fakulta prevádzky a ekonomiky dopravy a spojov</v>
          </cell>
          <cell r="Y437">
            <v>0</v>
          </cell>
          <cell r="AB437" t="str">
            <v>ŽU</v>
          </cell>
        </row>
        <row r="438">
          <cell r="H438" t="str">
            <v>Žilinská univerzita v Žiline</v>
          </cell>
          <cell r="I438" t="str">
            <v>Fakulta bezpečnostného inžinierstva</v>
          </cell>
          <cell r="Y438">
            <v>0.86200468384074913</v>
          </cell>
          <cell r="AB438" t="str">
            <v>ŽU</v>
          </cell>
        </row>
        <row r="439">
          <cell r="H439" t="str">
            <v>Žilinská univerzita v Žiline</v>
          </cell>
          <cell r="I439" t="str">
            <v>Fakulta bezpečnostného inžinierstva</v>
          </cell>
          <cell r="Y439">
            <v>2.5860140515222483</v>
          </cell>
          <cell r="AB439" t="str">
            <v>ŽU</v>
          </cell>
        </row>
        <row r="440">
          <cell r="H440" t="str">
            <v>Žilinská univerzita v Žiline</v>
          </cell>
          <cell r="I440" t="str">
            <v>Fakulta prevádzky a ekonomiky dopravy a spojov</v>
          </cell>
          <cell r="Y440">
            <v>17.586926536731635</v>
          </cell>
          <cell r="AB440" t="str">
            <v>ŽU</v>
          </cell>
        </row>
        <row r="441">
          <cell r="H441" t="str">
            <v>Žilinská univerzita v Žiline</v>
          </cell>
          <cell r="I441" t="str">
            <v>Fakulta elektrotechniky a informačných technológií</v>
          </cell>
          <cell r="Y441">
            <v>1.3253399999999989</v>
          </cell>
          <cell r="AB441" t="str">
            <v>ŽU</v>
          </cell>
        </row>
        <row r="442">
          <cell r="H442" t="str">
            <v>Žilinská univerzita v Žiline</v>
          </cell>
          <cell r="I442" t="str">
            <v>Fakulta elektrotechniky a informačných technológií</v>
          </cell>
          <cell r="Y442">
            <v>2.2088999999999999</v>
          </cell>
          <cell r="AB442" t="str">
            <v>ŽU</v>
          </cell>
        </row>
        <row r="443">
          <cell r="H443" t="str">
            <v>Žilinská univerzita v Žiline</v>
          </cell>
          <cell r="I443">
            <v>0</v>
          </cell>
          <cell r="Y443">
            <v>17.759999999999998</v>
          </cell>
          <cell r="AB443" t="str">
            <v>ŽU</v>
          </cell>
        </row>
        <row r="444">
          <cell r="H444" t="str">
            <v>Žilinská univerzita v Žiline</v>
          </cell>
          <cell r="I444" t="str">
            <v>Fakulta elektrotechniky a informačných technológií</v>
          </cell>
          <cell r="Y444">
            <v>5.2592516129032276</v>
          </cell>
          <cell r="AB444" t="str">
            <v>ŽU</v>
          </cell>
        </row>
        <row r="445">
          <cell r="H445" t="str">
            <v>Žilinská univerzita v Žiline</v>
          </cell>
          <cell r="I445" t="str">
            <v>Stavebná fakulta</v>
          </cell>
          <cell r="Y445">
            <v>22.5</v>
          </cell>
          <cell r="AB445" t="str">
            <v>ŽU</v>
          </cell>
        </row>
        <row r="446">
          <cell r="H446" t="str">
            <v>Žilinská univerzita v Žiline</v>
          </cell>
          <cell r="I446" t="str">
            <v>Stavebná fakulta</v>
          </cell>
          <cell r="Y446">
            <v>0.43876415094339594</v>
          </cell>
          <cell r="AB446" t="str">
            <v>ŽU</v>
          </cell>
        </row>
        <row r="447">
          <cell r="H447" t="str">
            <v>Žilinská univerzita v Žiline</v>
          </cell>
          <cell r="I447" t="str">
            <v>Fakulta prevádzky a ekonomiky dopravy a spojov</v>
          </cell>
          <cell r="Y447">
            <v>1.3190194902548722</v>
          </cell>
          <cell r="AB447" t="str">
            <v>ŽU</v>
          </cell>
        </row>
        <row r="448">
          <cell r="H448" t="str">
            <v>Žilinská univerzita v Žiline</v>
          </cell>
          <cell r="I448" t="str">
            <v>Fakulta elektrotechniky a informačných technológií</v>
          </cell>
          <cell r="Y448">
            <v>1.3253399999999989</v>
          </cell>
          <cell r="AB448" t="str">
            <v>ŽU</v>
          </cell>
        </row>
        <row r="449">
          <cell r="H449" t="str">
            <v>Žilinská univerzita v Žiline</v>
          </cell>
          <cell r="I449" t="str">
            <v>Fakulta elektrotechniky a informačných technológií</v>
          </cell>
          <cell r="Y449">
            <v>2.9218064516129019</v>
          </cell>
          <cell r="AB449" t="str">
            <v>ŽU</v>
          </cell>
        </row>
        <row r="450">
          <cell r="H450" t="str">
            <v>Žilinská univerzita v Žiline</v>
          </cell>
          <cell r="I450" t="str">
            <v>Strojnícka fakulta</v>
          </cell>
          <cell r="Y450">
            <v>4.9662222222222212</v>
          </cell>
          <cell r="AB450" t="str">
            <v>ŽU</v>
          </cell>
        </row>
        <row r="451">
          <cell r="H451" t="str">
            <v>Žilinská univerzita v Žiline</v>
          </cell>
          <cell r="I451" t="str">
            <v>Strojnícka fakulta</v>
          </cell>
          <cell r="Y451">
            <v>3.2134379084967328</v>
          </cell>
          <cell r="AB451" t="str">
            <v>ŽU</v>
          </cell>
        </row>
        <row r="452">
          <cell r="H452" t="str">
            <v>Žilinská univerzita v Žiline</v>
          </cell>
          <cell r="I452" t="str">
            <v>Stavebná fakulta</v>
          </cell>
          <cell r="Y452">
            <v>1.170037735849057</v>
          </cell>
          <cell r="AB452" t="str">
            <v>ŽU</v>
          </cell>
        </row>
        <row r="453">
          <cell r="H453" t="str">
            <v>Žilinská univerzita v Žiline</v>
          </cell>
          <cell r="I453" t="str">
            <v>Fakulta prevádzky a ekonomiky dopravy a spojov</v>
          </cell>
          <cell r="Y453">
            <v>3.6782333751568359</v>
          </cell>
          <cell r="AB453" t="str">
            <v>ŽU</v>
          </cell>
        </row>
        <row r="454">
          <cell r="H454" t="str">
            <v>Žilinská univerzita v Žiline</v>
          </cell>
          <cell r="I454" t="str">
            <v>Fakulta prevádzky a ekonomiky dopravy a spojov</v>
          </cell>
          <cell r="Y454">
            <v>4.1036161919040453</v>
          </cell>
          <cell r="AB454" t="str">
            <v>ŽU</v>
          </cell>
        </row>
        <row r="455">
          <cell r="H455" t="str">
            <v>Žilinská univerzita v Žiline</v>
          </cell>
          <cell r="I455" t="str">
            <v>Fakulta bezpečnostného inžinierstva</v>
          </cell>
          <cell r="Y455">
            <v>2.4423466042154551</v>
          </cell>
          <cell r="AB455" t="str">
            <v>ŽU</v>
          </cell>
        </row>
        <row r="456">
          <cell r="H456" t="str">
            <v>Žilinská univerzita v Žiline</v>
          </cell>
          <cell r="I456" t="str">
            <v>Fakulta prevádzky a ekonomiky dopravy a spojov</v>
          </cell>
          <cell r="Y456">
            <v>3.0777121439280357</v>
          </cell>
          <cell r="AB456" t="str">
            <v>ŽU</v>
          </cell>
        </row>
        <row r="457">
          <cell r="H457" t="str">
            <v>Žilinská univerzita v Žiline</v>
          </cell>
          <cell r="I457" t="str">
            <v>Strojnícka fakulta</v>
          </cell>
          <cell r="Y457">
            <v>50.451764705882354</v>
          </cell>
          <cell r="AB457" t="str">
            <v>ŽU</v>
          </cell>
        </row>
        <row r="458">
          <cell r="H458" t="str">
            <v>Žilinská univerzita v Žiline</v>
          </cell>
          <cell r="I458" t="str">
            <v>Fakulta humanitných vied</v>
          </cell>
          <cell r="Y458">
            <v>0</v>
          </cell>
          <cell r="AB458" t="str">
            <v>ŽU</v>
          </cell>
        </row>
        <row r="459">
          <cell r="H459" t="str">
            <v>Žilinská univerzita v Žiline</v>
          </cell>
          <cell r="I459" t="str">
            <v>Fakulta humanitných vied</v>
          </cell>
          <cell r="Y459">
            <v>45.437335329341316</v>
          </cell>
          <cell r="AB459" t="str">
            <v>ŽU</v>
          </cell>
        </row>
        <row r="460">
          <cell r="H460" t="str">
            <v>Univerzita Mateja Bela v Banskej Bystrici</v>
          </cell>
          <cell r="I460" t="str">
            <v>Fakulta prírodných vied</v>
          </cell>
          <cell r="Y460">
            <v>32.912876712328767</v>
          </cell>
          <cell r="AB460" t="str">
            <v>UMB</v>
          </cell>
        </row>
        <row r="461">
          <cell r="H461" t="str">
            <v>Univerzita Mateja Bela v Banskej Bystrici</v>
          </cell>
          <cell r="I461" t="str">
            <v>Fakulta prírodných vied</v>
          </cell>
          <cell r="Y461">
            <v>0</v>
          </cell>
          <cell r="AB461" t="str">
            <v>UMB</v>
          </cell>
        </row>
        <row r="462">
          <cell r="H462" t="str">
            <v>Univerzita Mateja Bela v Banskej Bystrici</v>
          </cell>
          <cell r="I462" t="str">
            <v>Fakulta prírodných vied</v>
          </cell>
          <cell r="Y462">
            <v>1.4942066590126295</v>
          </cell>
          <cell r="AB462" t="str">
            <v>UMB</v>
          </cell>
        </row>
        <row r="463">
          <cell r="H463" t="str">
            <v>Univerzita Mateja Bela v Banskej Bystrici</v>
          </cell>
          <cell r="I463" t="str">
            <v>Fakulta prírodných vied</v>
          </cell>
          <cell r="Y463">
            <v>0.8538323765786453</v>
          </cell>
          <cell r="AB463" t="str">
            <v>UMB</v>
          </cell>
        </row>
        <row r="464">
          <cell r="H464" t="str">
            <v>Univerzita Mateja Bela v Banskej Bystrici</v>
          </cell>
          <cell r="I464" t="str">
            <v>Fakulta prírodných vied</v>
          </cell>
          <cell r="Y464">
            <v>1.1384431687715271</v>
          </cell>
          <cell r="AB464" t="str">
            <v>UMB</v>
          </cell>
        </row>
        <row r="465">
          <cell r="H465" t="str">
            <v>Trnavská univerzita v Trnave</v>
          </cell>
          <cell r="I465" t="str">
            <v>Teologická fakulta</v>
          </cell>
          <cell r="Y465">
            <v>7.329545454545455</v>
          </cell>
          <cell r="AB465" t="str">
            <v>TVU</v>
          </cell>
        </row>
        <row r="466">
          <cell r="H466" t="str">
            <v>Trnavská univerzita v Trnave</v>
          </cell>
          <cell r="I466" t="str">
            <v>Teologická fakulta</v>
          </cell>
          <cell r="Y466">
            <v>2.2616666666666667</v>
          </cell>
          <cell r="AB466" t="str">
            <v>TVU</v>
          </cell>
        </row>
        <row r="467">
          <cell r="H467" t="str">
            <v>Trnavská univerzita v Trnave</v>
          </cell>
          <cell r="I467" t="str">
            <v>Teologická fakulta</v>
          </cell>
          <cell r="Y467">
            <v>0</v>
          </cell>
          <cell r="AB467" t="str">
            <v>TVU</v>
          </cell>
        </row>
        <row r="468">
          <cell r="H468" t="str">
            <v>Univerzita Pavla Jozefa Šafárika v Košiciach</v>
          </cell>
          <cell r="I468" t="str">
            <v>Fakulta verejnej správy</v>
          </cell>
          <cell r="Y468">
            <v>12.956120092378754</v>
          </cell>
          <cell r="AB468" t="str">
            <v>UPJŠ</v>
          </cell>
        </row>
        <row r="469">
          <cell r="H469" t="str">
            <v>Univerzita Mateja Bela v Banskej Bystrici</v>
          </cell>
          <cell r="I469" t="str">
            <v>Právnická fakulta</v>
          </cell>
          <cell r="Y469">
            <v>0</v>
          </cell>
          <cell r="AB469" t="str">
            <v>UMB</v>
          </cell>
        </row>
        <row r="470">
          <cell r="H470" t="str">
            <v>Univerzita Mateja Bela v Banskej Bystrici</v>
          </cell>
          <cell r="I470" t="str">
            <v>Právnická fakulta</v>
          </cell>
          <cell r="Y470">
            <v>0</v>
          </cell>
          <cell r="AB470" t="str">
            <v>UMB</v>
          </cell>
        </row>
        <row r="471">
          <cell r="H471" t="str">
            <v>Univerzita Mateja Bela v Banskej Bystrici</v>
          </cell>
          <cell r="I471" t="str">
            <v>Právnická fakulta</v>
          </cell>
          <cell r="Y471">
            <v>6.5987637362637344</v>
          </cell>
          <cell r="AB471" t="str">
            <v>UMB</v>
          </cell>
        </row>
        <row r="472">
          <cell r="H472" t="str">
            <v>Univerzita Mateja Bela v Banskej Bystrici</v>
          </cell>
          <cell r="I472" t="str">
            <v>Pedagogická fakulta</v>
          </cell>
          <cell r="Y472">
            <v>6.7031770952927658</v>
          </cell>
          <cell r="AB472" t="str">
            <v>UMB</v>
          </cell>
        </row>
        <row r="473">
          <cell r="H473" t="str">
            <v>Univerzita Mateja Bela v Banskej Bystrici</v>
          </cell>
          <cell r="I473" t="str">
            <v>Pedagogická fakulta</v>
          </cell>
          <cell r="Y473">
            <v>0.8793103448275863</v>
          </cell>
          <cell r="AB473" t="str">
            <v>UMB</v>
          </cell>
        </row>
        <row r="474">
          <cell r="H474" t="str">
            <v>Univerzita Mateja Bela v Banskej Bystrici</v>
          </cell>
          <cell r="I474" t="str">
            <v>Pedagogická fakulta</v>
          </cell>
          <cell r="Y474">
            <v>0.94079678530424715</v>
          </cell>
          <cell r="AB474" t="str">
            <v>UMB</v>
          </cell>
        </row>
        <row r="475">
          <cell r="H475" t="str">
            <v>Univerzita Mateja Bela v Banskej Bystrici</v>
          </cell>
          <cell r="I475" t="str">
            <v>Pedagogická fakulta</v>
          </cell>
          <cell r="Y475">
            <v>0.21543455797933397</v>
          </cell>
          <cell r="AB475" t="str">
            <v>UMB</v>
          </cell>
        </row>
        <row r="476">
          <cell r="H476" t="str">
            <v>Univerzita Mateja Bela v Banskej Bystrici</v>
          </cell>
          <cell r="I476" t="str">
            <v>Pedagogická fakulta</v>
          </cell>
          <cell r="Y476">
            <v>0.35279879448909268</v>
          </cell>
          <cell r="AB476" t="str">
            <v>UMB</v>
          </cell>
        </row>
        <row r="477">
          <cell r="H477" t="str">
            <v>Univerzita Mateja Bela v Banskej Bystrici</v>
          </cell>
          <cell r="I477" t="str">
            <v>Pedagogická fakulta</v>
          </cell>
          <cell r="Y477">
            <v>3.6074999999999999</v>
          </cell>
          <cell r="AB477" t="str">
            <v>UMB</v>
          </cell>
        </row>
        <row r="478">
          <cell r="H478" t="str">
            <v>Univerzita Mateja Bela v Banskej Bystrici</v>
          </cell>
          <cell r="I478" t="str">
            <v>Pedagogická fakulta</v>
          </cell>
          <cell r="Y478">
            <v>1.0623493111366251</v>
          </cell>
          <cell r="AB478" t="str">
            <v>UMB</v>
          </cell>
        </row>
        <row r="479">
          <cell r="H479" t="str">
            <v>Univerzita Mateja Bela v Banskej Bystrici</v>
          </cell>
          <cell r="I479" t="str">
            <v>Pedagogická fakulta</v>
          </cell>
          <cell r="Y479">
            <v>0.84987944890929956</v>
          </cell>
          <cell r="AB479" t="str">
            <v>UMB</v>
          </cell>
        </row>
        <row r="480">
          <cell r="H480" t="str">
            <v>Univerzita Mateja Bela v Banskej Bystrici</v>
          </cell>
          <cell r="I480" t="str">
            <v>Filozofická fakulta</v>
          </cell>
          <cell r="Y480">
            <v>17.298859315589354</v>
          </cell>
          <cell r="AB480" t="str">
            <v>UMB</v>
          </cell>
        </row>
        <row r="481">
          <cell r="H481" t="str">
            <v>Univerzita Mateja Bela v Banskej Bystrici</v>
          </cell>
          <cell r="I481" t="str">
            <v>Filozofická fakulta</v>
          </cell>
          <cell r="Y481">
            <v>4.4000000000000004</v>
          </cell>
          <cell r="AB481" t="str">
            <v>UMB</v>
          </cell>
        </row>
        <row r="482">
          <cell r="H482" t="str">
            <v>Univerzita Mateja Bela v Banskej Bystrici</v>
          </cell>
          <cell r="I482" t="str">
            <v>Filozofická fakulta</v>
          </cell>
          <cell r="Y482">
            <v>0</v>
          </cell>
          <cell r="AB482" t="str">
            <v>UMB</v>
          </cell>
        </row>
        <row r="483">
          <cell r="H483" t="str">
            <v>Univerzita Mateja Bela v Banskej Bystrici</v>
          </cell>
          <cell r="I483" t="str">
            <v>Filozofická fakulta</v>
          </cell>
          <cell r="Y483">
            <v>0.29486692015209126</v>
          </cell>
          <cell r="AB483" t="str">
            <v>UMB</v>
          </cell>
        </row>
        <row r="484">
          <cell r="H484" t="str">
            <v>Univerzita Mateja Bela v Banskej Bystrici</v>
          </cell>
          <cell r="I484" t="str">
            <v>Filozofická fakulta</v>
          </cell>
          <cell r="Y484">
            <v>1.0583963834672794</v>
          </cell>
          <cell r="AB484" t="str">
            <v>UMB</v>
          </cell>
        </row>
        <row r="485">
          <cell r="H485" t="str">
            <v>Univerzita Mateja Bela v Banskej Bystrici</v>
          </cell>
          <cell r="I485" t="str">
            <v>Filozofická fakulta</v>
          </cell>
          <cell r="Y485">
            <v>0.36858365019011385</v>
          </cell>
          <cell r="AB485" t="str">
            <v>UMB</v>
          </cell>
        </row>
        <row r="486">
          <cell r="H486" t="str">
            <v>Univerzita Mateja Bela v Banskej Bystrici</v>
          </cell>
          <cell r="I486" t="str">
            <v>Filozofická fakulta</v>
          </cell>
          <cell r="Y486">
            <v>0.94079678530424715</v>
          </cell>
          <cell r="AB486" t="str">
            <v>UMB</v>
          </cell>
        </row>
        <row r="487">
          <cell r="H487" t="str">
            <v>Univerzita Mateja Bela v Banskej Bystrici</v>
          </cell>
          <cell r="I487" t="str">
            <v>Filozofická fakulta</v>
          </cell>
          <cell r="Y487">
            <v>0.44230038022813689</v>
          </cell>
          <cell r="AB487" t="str">
            <v>UMB</v>
          </cell>
        </row>
        <row r="488">
          <cell r="H488" t="str">
            <v>Univerzita Mateja Bela v Banskej Bystrici</v>
          </cell>
          <cell r="I488" t="str">
            <v>Filozofická fakulta</v>
          </cell>
          <cell r="Y488">
            <v>0.29486692015209126</v>
          </cell>
          <cell r="AB488" t="str">
            <v>UMB</v>
          </cell>
        </row>
        <row r="489">
          <cell r="H489" t="str">
            <v>Univerzita Mateja Bela v Banskej Bystrici</v>
          </cell>
          <cell r="I489" t="str">
            <v>Filozofická fakulta</v>
          </cell>
          <cell r="Y489">
            <v>0.14743346007604563</v>
          </cell>
          <cell r="AB489" t="str">
            <v>UMB</v>
          </cell>
        </row>
        <row r="490">
          <cell r="H490" t="str">
            <v>Univerzita Mateja Bela v Banskej Bystrici</v>
          </cell>
          <cell r="I490" t="str">
            <v>Filozofická fakulta</v>
          </cell>
          <cell r="Y490">
            <v>0.26929319747416747</v>
          </cell>
          <cell r="AB490" t="str">
            <v>UMB</v>
          </cell>
        </row>
        <row r="491">
          <cell r="H491" t="str">
            <v>Univerzita Mateja Bela v Banskej Bystrici</v>
          </cell>
          <cell r="I491" t="str">
            <v>Filozofická fakulta</v>
          </cell>
          <cell r="Y491">
            <v>9.6774193548387122E-2</v>
          </cell>
          <cell r="AB491" t="str">
            <v>UMB</v>
          </cell>
        </row>
        <row r="492">
          <cell r="H492" t="str">
            <v>Univerzita Mateja Bela v Banskej Bystrici</v>
          </cell>
          <cell r="I492" t="str">
            <v>Filozofická fakulta</v>
          </cell>
          <cell r="Y492">
            <v>5.3858639494833493E-2</v>
          </cell>
          <cell r="AB492" t="str">
            <v>UMB</v>
          </cell>
        </row>
        <row r="493">
          <cell r="H493" t="str">
            <v>Univerzita Mateja Bela v Banskej Bystrici</v>
          </cell>
          <cell r="I493" t="str">
            <v>Filozofická fakulta</v>
          </cell>
          <cell r="Y493">
            <v>0.19354838709677424</v>
          </cell>
          <cell r="AB493" t="str">
            <v>UMB</v>
          </cell>
        </row>
        <row r="494">
          <cell r="H494" t="str">
            <v>Univerzita Mateja Bela v Banskej Bystrici</v>
          </cell>
          <cell r="I494" t="str">
            <v>Filozofická fakulta</v>
          </cell>
          <cell r="Y494">
            <v>0</v>
          </cell>
          <cell r="AB494" t="str">
            <v>UMB</v>
          </cell>
        </row>
        <row r="495">
          <cell r="H495" t="str">
            <v>Univerzita Mateja Bela v Banskej Bystrici</v>
          </cell>
          <cell r="I495" t="str">
            <v>Filozofická fakulta</v>
          </cell>
          <cell r="Y495">
            <v>2.5555133079847909</v>
          </cell>
          <cell r="AB495" t="str">
            <v>UMB</v>
          </cell>
        </row>
        <row r="496">
          <cell r="H496" t="str">
            <v>Univerzita Mateja Bela v Banskej Bystrici</v>
          </cell>
          <cell r="I496" t="str">
            <v>Filozofická fakulta</v>
          </cell>
          <cell r="Y496">
            <v>5.3858639494833493E-2</v>
          </cell>
          <cell r="AB496" t="str">
            <v>UMB</v>
          </cell>
        </row>
        <row r="497">
          <cell r="H497" t="str">
            <v>Univerzita Pavla Jozefa Šafárika v Košiciach</v>
          </cell>
          <cell r="I497" t="str">
            <v>Prírodovedecká fakulta</v>
          </cell>
          <cell r="Y497">
            <v>2.0415294117647065</v>
          </cell>
          <cell r="AB497" t="str">
            <v>UPJŠ</v>
          </cell>
        </row>
        <row r="498">
          <cell r="H498" t="str">
            <v>Univerzita Pavla Jozefa Šafárika v Košiciach</v>
          </cell>
          <cell r="I498" t="str">
            <v>Prírodovedecká fakulta</v>
          </cell>
          <cell r="Y498">
            <v>2.4789999999999992</v>
          </cell>
          <cell r="AB498" t="str">
            <v>UPJŠ</v>
          </cell>
        </row>
        <row r="499">
          <cell r="H499" t="str">
            <v>Univerzita Pavla Jozefa Šafárika v Košiciach</v>
          </cell>
          <cell r="I499" t="str">
            <v>Prírodovedecká fakulta</v>
          </cell>
          <cell r="Y499">
            <v>0.71865384615384631</v>
          </cell>
          <cell r="AB499" t="str">
            <v>UPJŠ</v>
          </cell>
        </row>
        <row r="500">
          <cell r="H500" t="str">
            <v>Univerzita Pavla Jozefa Šafárika v Košiciach</v>
          </cell>
          <cell r="I500" t="str">
            <v>Prírodovedecká fakulta</v>
          </cell>
          <cell r="Y500">
            <v>0</v>
          </cell>
          <cell r="AB500" t="str">
            <v>UPJŠ</v>
          </cell>
        </row>
        <row r="501">
          <cell r="H501" t="str">
            <v>Univerzita Pavla Jozefa Šafárika v Košiciach</v>
          </cell>
          <cell r="I501" t="str">
            <v>Prírodovedecká fakulta</v>
          </cell>
          <cell r="Y501">
            <v>0.58329411764705874</v>
          </cell>
          <cell r="AB501" t="str">
            <v>UPJŠ</v>
          </cell>
        </row>
        <row r="502">
          <cell r="H502" t="str">
            <v>Univerzita Pavla Jozefa Šafárika v Košiciach</v>
          </cell>
          <cell r="I502" t="str">
            <v>Prírodovedecká fakulta</v>
          </cell>
          <cell r="Y502">
            <v>0.29599999999999982</v>
          </cell>
          <cell r="AB502" t="str">
            <v>UPJŠ</v>
          </cell>
        </row>
        <row r="503">
          <cell r="H503" t="str">
            <v>Univerzita Pavla Jozefa Šafárika v Košiciach</v>
          </cell>
          <cell r="I503" t="str">
            <v>Prírodovedecká fakulta</v>
          </cell>
          <cell r="Y503">
            <v>1.4800000000000004</v>
          </cell>
          <cell r="AB503" t="str">
            <v>UPJŠ</v>
          </cell>
        </row>
        <row r="504">
          <cell r="H504" t="str">
            <v>Trnavská univerzita v Trnave</v>
          </cell>
          <cell r="I504" t="str">
            <v>Filozofická fakulta</v>
          </cell>
          <cell r="Y504">
            <v>0.48134328358208922</v>
          </cell>
          <cell r="AB504" t="str">
            <v>TVU</v>
          </cell>
        </row>
        <row r="505">
          <cell r="H505" t="str">
            <v>Trnavská univerzita v Trnave</v>
          </cell>
          <cell r="I505" t="str">
            <v>Filozofická fakulta</v>
          </cell>
          <cell r="Y505">
            <v>0.49583333333333357</v>
          </cell>
          <cell r="AB505" t="str">
            <v>TVU</v>
          </cell>
        </row>
        <row r="506">
          <cell r="H506" t="str">
            <v>Trnavská univerzita v Trnave</v>
          </cell>
          <cell r="I506" t="str">
            <v>Filozofická fakulta</v>
          </cell>
          <cell r="Y506">
            <v>1.563358778625954</v>
          </cell>
          <cell r="AB506" t="str">
            <v>TVU</v>
          </cell>
        </row>
        <row r="507">
          <cell r="H507" t="str">
            <v>Univerzita Pavla Jozefa Šafárika v Košiciach</v>
          </cell>
          <cell r="I507" t="str">
            <v>Filozofická fakulta</v>
          </cell>
          <cell r="Y507">
            <v>0.94554455445544505</v>
          </cell>
          <cell r="AB507" t="str">
            <v>UPJŠ</v>
          </cell>
        </row>
        <row r="508">
          <cell r="H508" t="str">
            <v>Univerzita Pavla Jozefa Šafárika v Košiciach</v>
          </cell>
          <cell r="I508" t="str">
            <v>Filozofická fakulta</v>
          </cell>
          <cell r="Y508">
            <v>0</v>
          </cell>
          <cell r="AB508" t="str">
            <v>UPJŠ</v>
          </cell>
        </row>
        <row r="509">
          <cell r="H509" t="str">
            <v>Univerzita Pavla Jozefa Šafárika v Košiciach</v>
          </cell>
          <cell r="I509" t="str">
            <v>Filozofická fakulta</v>
          </cell>
          <cell r="Y509">
            <v>0.29470588235294093</v>
          </cell>
          <cell r="AB509" t="str">
            <v>UPJŠ</v>
          </cell>
        </row>
        <row r="510">
          <cell r="H510" t="str">
            <v>Univerzita Pavla Jozefa Šafárika v Košiciach</v>
          </cell>
          <cell r="I510" t="str">
            <v>Filozofická fakulta</v>
          </cell>
          <cell r="Y510">
            <v>0.28333333333333321</v>
          </cell>
          <cell r="AB510" t="str">
            <v>UPJŠ</v>
          </cell>
        </row>
        <row r="511">
          <cell r="H511" t="str">
            <v>Univerzita Pavla Jozefa Šafárika v Košiciach</v>
          </cell>
          <cell r="I511" t="str">
            <v>Filozofická fakulta</v>
          </cell>
          <cell r="Y511">
            <v>1.3422413793103445</v>
          </cell>
          <cell r="AB511" t="str">
            <v>UPJŠ</v>
          </cell>
        </row>
        <row r="512">
          <cell r="H512" t="str">
            <v>Univerzita Pavla Jozefa Šafárika v Košiciach</v>
          </cell>
          <cell r="I512" t="str">
            <v>Filozofická fakulta</v>
          </cell>
          <cell r="Y512">
            <v>0.25055172413793114</v>
          </cell>
          <cell r="AB512" t="str">
            <v>UPJŠ</v>
          </cell>
        </row>
        <row r="513">
          <cell r="H513" t="str">
            <v>Univerzita Pavla Jozefa Šafárika v Košiciach</v>
          </cell>
          <cell r="I513" t="str">
            <v>Filozofická fakulta</v>
          </cell>
          <cell r="Y513">
            <v>1.0439655172413786</v>
          </cell>
          <cell r="AB513" t="str">
            <v>UPJŠ</v>
          </cell>
        </row>
        <row r="514">
          <cell r="H514" t="str">
            <v>Univerzita Pavla Jozefa Šafárika v Košiciach</v>
          </cell>
          <cell r="I514" t="str">
            <v>Filozofická fakulta</v>
          </cell>
          <cell r="Y514">
            <v>2.7654320987654302</v>
          </cell>
          <cell r="AB514" t="str">
            <v>UPJŠ</v>
          </cell>
        </row>
        <row r="515">
          <cell r="H515" t="str">
            <v>Univerzita Pavla Jozefa Šafárika v Košiciach</v>
          </cell>
          <cell r="I515" t="str">
            <v>Filozofická fakulta</v>
          </cell>
          <cell r="Y515">
            <v>0.24362352941176457</v>
          </cell>
          <cell r="AB515" t="str">
            <v>UPJŠ</v>
          </cell>
        </row>
        <row r="516">
          <cell r="H516" t="str">
            <v>Univerzita Pavla Jozefa Šafárika v Košiciach</v>
          </cell>
          <cell r="I516" t="str">
            <v>Filozofická fakulta</v>
          </cell>
          <cell r="Y516">
            <v>9.6333333333333271E-2</v>
          </cell>
          <cell r="AB516" t="str">
            <v>UPJŠ</v>
          </cell>
        </row>
        <row r="517">
          <cell r="H517" t="str">
            <v>Univerzita Pavla Jozefa Šafárika v Košiciach</v>
          </cell>
          <cell r="I517" t="str">
            <v>Filozofická fakulta</v>
          </cell>
          <cell r="Y517">
            <v>0.40079999999999982</v>
          </cell>
          <cell r="AB517" t="str">
            <v>UPJŠ</v>
          </cell>
        </row>
        <row r="518">
          <cell r="H518" t="str">
            <v>Univerzita Pavla Jozefa Šafárika v Košiciach</v>
          </cell>
          <cell r="I518" t="str">
            <v>Filozofická fakulta</v>
          </cell>
          <cell r="Y518">
            <v>0.39294117647058835</v>
          </cell>
          <cell r="AB518" t="str">
            <v>UPJŠ</v>
          </cell>
        </row>
        <row r="519">
          <cell r="H519" t="str">
            <v>Univerzita Mateja Bela v Banskej Bystrici</v>
          </cell>
          <cell r="I519" t="str">
            <v>Fakulta politických vied a medzinárodných vzťahov</v>
          </cell>
          <cell r="Y519">
            <v>0</v>
          </cell>
          <cell r="AB519" t="str">
            <v>UMB</v>
          </cell>
        </row>
        <row r="520">
          <cell r="H520" t="str">
            <v>Univerzita Mateja Bela v Banskej Bystrici</v>
          </cell>
          <cell r="I520" t="str">
            <v>Fakulta politických vied a medzinárodných vzťahov</v>
          </cell>
          <cell r="Y520">
            <v>85.500000000000014</v>
          </cell>
          <cell r="AB520" t="str">
            <v>UMB</v>
          </cell>
        </row>
        <row r="521">
          <cell r="H521" t="str">
            <v>Univerzita Mateja Bela v Banskej Bystrici</v>
          </cell>
          <cell r="I521" t="str">
            <v>Fakulta politických vied a medzinárodných vzťahov</v>
          </cell>
          <cell r="Y521">
            <v>0</v>
          </cell>
          <cell r="AB521" t="str">
            <v>UMB</v>
          </cell>
        </row>
        <row r="522">
          <cell r="H522" t="str">
            <v>Univerzita Mateja Bela v Banskej Bystrici</v>
          </cell>
          <cell r="I522" t="str">
            <v>Fakulta politických vied a medzinárodných vzťahov</v>
          </cell>
          <cell r="Y522">
            <v>10.908620689655166</v>
          </cell>
          <cell r="AB522" t="str">
            <v>UMB</v>
          </cell>
        </row>
        <row r="523">
          <cell r="H523" t="str">
            <v>Univerzita Pavla Jozefa Šafárika v Košiciach</v>
          </cell>
          <cell r="I523" t="str">
            <v>Lekárska fakulta</v>
          </cell>
          <cell r="Y523">
            <v>68.8</v>
          </cell>
          <cell r="AB523" t="str">
            <v>UPJŠ</v>
          </cell>
        </row>
        <row r="524">
          <cell r="H524" t="str">
            <v>Univerzita Pavla Jozefa Šafárika v Košiciach</v>
          </cell>
          <cell r="I524" t="str">
            <v>Prírodovedecká fakulta</v>
          </cell>
          <cell r="Y524">
            <v>16.72444444444444</v>
          </cell>
          <cell r="AB524" t="str">
            <v>UPJŠ</v>
          </cell>
        </row>
        <row r="525">
          <cell r="H525" t="str">
            <v>Univerzita Pavla Jozefa Šafárika v Košiciach</v>
          </cell>
          <cell r="I525" t="str">
            <v>Lekárska fakulta</v>
          </cell>
          <cell r="Y525">
            <v>8.52</v>
          </cell>
          <cell r="AB525" t="str">
            <v>UPJŠ</v>
          </cell>
        </row>
        <row r="526">
          <cell r="H526" t="str">
            <v>Univerzita Pavla Jozefa Šafárika v Košiciach</v>
          </cell>
          <cell r="I526" t="str">
            <v>Lekárska fakulta</v>
          </cell>
          <cell r="Y526">
            <v>13.615729537366548</v>
          </cell>
          <cell r="AB526" t="str">
            <v>UPJŠ</v>
          </cell>
        </row>
        <row r="527">
          <cell r="H527" t="str">
            <v>Univerzita Mateja Bela v Banskej Bystrici</v>
          </cell>
          <cell r="I527" t="str">
            <v>Ekonomická fakulta</v>
          </cell>
          <cell r="Y527">
            <v>0</v>
          </cell>
          <cell r="AB527" t="str">
            <v>UMB</v>
          </cell>
        </row>
        <row r="528">
          <cell r="H528" t="str">
            <v>Univerzita Mateja Bela v Banskej Bystrici</v>
          </cell>
          <cell r="I528" t="str">
            <v>Ekonomická fakulta</v>
          </cell>
          <cell r="Y528">
            <v>6.078537459283389</v>
          </cell>
          <cell r="AB528" t="str">
            <v>UMB</v>
          </cell>
        </row>
        <row r="529">
          <cell r="H529" t="str">
            <v>Univerzita Mateja Bela v Banskej Bystrici</v>
          </cell>
          <cell r="I529" t="str">
            <v>Ekonomická fakulta</v>
          </cell>
          <cell r="Y529">
            <v>0</v>
          </cell>
          <cell r="AB529" t="str">
            <v>UMB</v>
          </cell>
        </row>
        <row r="530">
          <cell r="H530" t="str">
            <v>Univerzita Mateja Bela v Banskej Bystrici</v>
          </cell>
          <cell r="I530" t="str">
            <v>Ekonomická fakulta</v>
          </cell>
          <cell r="Y530">
            <v>109.72275244299675</v>
          </cell>
          <cell r="AB530" t="str">
            <v>UMB</v>
          </cell>
        </row>
        <row r="531">
          <cell r="H531" t="str">
            <v>Univerzita Pavla Jozefa Šafárika v Košiciach</v>
          </cell>
          <cell r="I531" t="str">
            <v>Právnická fakulta</v>
          </cell>
          <cell r="Y531">
            <v>136.19356659142213</v>
          </cell>
          <cell r="AB531" t="str">
            <v>UPJŠ</v>
          </cell>
        </row>
        <row r="532">
          <cell r="H532" t="str">
            <v>Univerzita Konštantína Filozofa v Nitre</v>
          </cell>
          <cell r="I532" t="str">
            <v>Fakulta stredoeurópskych štúdií</v>
          </cell>
          <cell r="Y532">
            <v>4.0481266801075275</v>
          </cell>
          <cell r="AB532" t="str">
            <v>UKF</v>
          </cell>
        </row>
        <row r="533">
          <cell r="H533" t="str">
            <v>Univerzita Konštantína Filozofa v Nitre</v>
          </cell>
          <cell r="I533" t="str">
            <v>Filozofická fakulta</v>
          </cell>
          <cell r="Y533">
            <v>17.002132056451615</v>
          </cell>
          <cell r="AB533" t="str">
            <v>UKF</v>
          </cell>
        </row>
        <row r="534">
          <cell r="H534" t="str">
            <v>Univerzita Konštantína Filozofa v Nitre</v>
          </cell>
          <cell r="I534" t="str">
            <v>Fakulta stredoeurópskych štúdií</v>
          </cell>
          <cell r="Y534">
            <v>16.19250672043011</v>
          </cell>
          <cell r="AB534" t="str">
            <v>UKF</v>
          </cell>
        </row>
        <row r="535">
          <cell r="H535" t="str">
            <v>Univerzita Konštantína Filozofa v Nitre</v>
          </cell>
          <cell r="I535" t="str">
            <v>Fakulta prírodných vied</v>
          </cell>
          <cell r="Y535">
            <v>3.0661774193548368</v>
          </cell>
          <cell r="AB535" t="str">
            <v>UKF</v>
          </cell>
        </row>
        <row r="536">
          <cell r="H536" t="str">
            <v>Univerzita Konštantína Filozofa v Nitre</v>
          </cell>
          <cell r="I536" t="str">
            <v>Pedagogická fakulta</v>
          </cell>
          <cell r="Y536">
            <v>0.63878696236559129</v>
          </cell>
          <cell r="AB536" t="str">
            <v>UKF</v>
          </cell>
        </row>
        <row r="537">
          <cell r="H537" t="str">
            <v>Univerzita Konštantína Filozofa v Nitre</v>
          </cell>
          <cell r="I537" t="str">
            <v>Fakulta stredoeurópskych štúdií</v>
          </cell>
          <cell r="Y537">
            <v>0.20495531587057014</v>
          </cell>
          <cell r="AB537" t="str">
            <v>UKF</v>
          </cell>
        </row>
        <row r="538">
          <cell r="H538" t="str">
            <v>Univerzita Konštantína Filozofa v Nitre</v>
          </cell>
          <cell r="I538" t="str">
            <v>Fakulta stredoeurópskych štúdií</v>
          </cell>
          <cell r="Y538">
            <v>30.743297380585517</v>
          </cell>
          <cell r="AB538" t="str">
            <v>UKF</v>
          </cell>
        </row>
        <row r="539">
          <cell r="H539" t="str">
            <v>Univerzita Konštantína Filozofa v Nitre</v>
          </cell>
          <cell r="I539" t="str">
            <v>Fakulta stredoeurópskych štúdií</v>
          </cell>
          <cell r="Y539">
            <v>0</v>
          </cell>
          <cell r="AB539" t="str">
            <v>UKF</v>
          </cell>
        </row>
        <row r="540">
          <cell r="H540" t="str">
            <v>Akadémia umení v Banskej Bystrici</v>
          </cell>
          <cell r="I540" t="str">
            <v>Fakulta výtvarných umení</v>
          </cell>
          <cell r="Y540">
            <v>5.3863328445747776</v>
          </cell>
          <cell r="AB540" t="str">
            <v>AU</v>
          </cell>
        </row>
        <row r="541">
          <cell r="H541" t="str">
            <v>Akadémia umení v Banskej Bystrici</v>
          </cell>
          <cell r="I541" t="str">
            <v>Fakulta dramatických umení</v>
          </cell>
          <cell r="Y541">
            <v>4.118960410557186</v>
          </cell>
          <cell r="AB541" t="str">
            <v>AU</v>
          </cell>
        </row>
        <row r="542">
          <cell r="H542" t="str">
            <v>Trnavská univerzita v Trnave</v>
          </cell>
          <cell r="I542" t="str">
            <v>Fakulta zdravotníctva a sociálnej práce</v>
          </cell>
          <cell r="Y542">
            <v>0</v>
          </cell>
          <cell r="AB542" t="str">
            <v>TVU</v>
          </cell>
        </row>
        <row r="543">
          <cell r="H543" t="str">
            <v>Trnavská univerzita v Trnave</v>
          </cell>
          <cell r="I543" t="str">
            <v>Fakulta zdravotníctva a sociálnej práce</v>
          </cell>
          <cell r="Y543">
            <v>24.714264705882353</v>
          </cell>
          <cell r="AB543" t="str">
            <v>TVU</v>
          </cell>
        </row>
        <row r="544">
          <cell r="H544" t="str">
            <v>Trnavská univerzita v Trnave</v>
          </cell>
          <cell r="I544" t="str">
            <v>Fakulta zdravotníctva a sociálnej práce</v>
          </cell>
          <cell r="Y544">
            <v>0</v>
          </cell>
          <cell r="AB544" t="str">
            <v>TVU</v>
          </cell>
        </row>
        <row r="545">
          <cell r="H545" t="str">
            <v>Trnavská univerzita v Trnave</v>
          </cell>
          <cell r="I545" t="str">
            <v>Fakulta zdravotníctva a sociálnej práce</v>
          </cell>
          <cell r="Y545">
            <v>126.18275862068965</v>
          </cell>
          <cell r="AB545" t="str">
            <v>TVU</v>
          </cell>
        </row>
        <row r="546">
          <cell r="H546" t="str">
            <v>Trnavská univerzita v Trnave</v>
          </cell>
          <cell r="I546" t="str">
            <v>Fakulta zdravotníctva a sociálnej práce</v>
          </cell>
          <cell r="Y546">
            <v>40.068823529411766</v>
          </cell>
          <cell r="AB546" t="str">
            <v>TVU</v>
          </cell>
        </row>
        <row r="547">
          <cell r="H547" t="str">
            <v>Trnavská univerzita v Trnave</v>
          </cell>
          <cell r="I547" t="str">
            <v>Fakulta zdravotníctva a sociálnej práce</v>
          </cell>
          <cell r="Y547">
            <v>0</v>
          </cell>
          <cell r="AB547" t="str">
            <v>TVU</v>
          </cell>
        </row>
        <row r="548">
          <cell r="H548" t="str">
            <v>Univerzita Komenského v Bratislave</v>
          </cell>
          <cell r="I548" t="str">
            <v>Evanjelická bohoslovecká fakulta</v>
          </cell>
          <cell r="Y548">
            <v>0</v>
          </cell>
          <cell r="AB548" t="str">
            <v>UK</v>
          </cell>
        </row>
        <row r="549">
          <cell r="H549" t="str">
            <v>Univerzita sv. Cyrila a Metoda v Trnave</v>
          </cell>
          <cell r="I549" t="str">
            <v>Fakulta sociálnych vied</v>
          </cell>
          <cell r="Y549">
            <v>0</v>
          </cell>
          <cell r="AB549" t="str">
            <v>UCM</v>
          </cell>
        </row>
        <row r="550">
          <cell r="H550" t="str">
            <v>Univerzita sv. Cyrila a Metoda v Trnave</v>
          </cell>
          <cell r="I550" t="str">
            <v>Fakulta masmediálnej komunikácie</v>
          </cell>
          <cell r="Y550">
            <v>0</v>
          </cell>
          <cell r="AB550" t="str">
            <v>UCM</v>
          </cell>
        </row>
        <row r="551">
          <cell r="H551" t="str">
            <v>Univerzita sv. Cyrila a Metoda v Trnave</v>
          </cell>
          <cell r="I551" t="str">
            <v>Fakulta masmediálnej komunikácie</v>
          </cell>
          <cell r="Y551">
            <v>0</v>
          </cell>
          <cell r="AB551" t="str">
            <v>UCM</v>
          </cell>
        </row>
        <row r="552">
          <cell r="H552" t="str">
            <v>Univerzita sv. Cyrila a Metoda v Trnave</v>
          </cell>
          <cell r="I552" t="str">
            <v>Fakulta sociálnych vied</v>
          </cell>
          <cell r="Y552">
            <v>8.6550588235294121</v>
          </cell>
          <cell r="AB552" t="str">
            <v>UCM</v>
          </cell>
        </row>
        <row r="553">
          <cell r="H553" t="str">
            <v>Univerzita sv. Cyrila a Metoda v Trnave</v>
          </cell>
          <cell r="I553" t="str">
            <v>Fakulta sociálnych vied</v>
          </cell>
          <cell r="Y553">
            <v>0</v>
          </cell>
          <cell r="AB553" t="str">
            <v>UCM</v>
          </cell>
        </row>
        <row r="554">
          <cell r="H554" t="str">
            <v>Univerzita sv. Cyrila a Metoda v Trnave</v>
          </cell>
          <cell r="I554" t="str">
            <v>Fakulta sociálnych vied</v>
          </cell>
          <cell r="Y554">
            <v>7.3764705882352946</v>
          </cell>
          <cell r="AB554" t="str">
            <v>UCM</v>
          </cell>
        </row>
        <row r="555">
          <cell r="H555" t="str">
            <v>Univerzita sv. Cyrila a Metoda v Trnave</v>
          </cell>
          <cell r="I555" t="str">
            <v>Filozofická fakulta</v>
          </cell>
          <cell r="Y555">
            <v>0</v>
          </cell>
          <cell r="AB555" t="str">
            <v>UCM</v>
          </cell>
        </row>
        <row r="556">
          <cell r="H556" t="str">
            <v>Univerzita sv. Cyrila a Metoda v Trnave</v>
          </cell>
          <cell r="I556" t="str">
            <v>Filozofická fakulta</v>
          </cell>
          <cell r="Y556">
            <v>0</v>
          </cell>
          <cell r="AB556" t="str">
            <v>UCM</v>
          </cell>
        </row>
        <row r="557">
          <cell r="H557" t="str">
            <v>Univerzita sv. Cyrila a Metoda v Trnave</v>
          </cell>
          <cell r="I557" t="str">
            <v>Fakulta sociálnych vied</v>
          </cell>
          <cell r="Y557">
            <v>0</v>
          </cell>
          <cell r="AB557" t="str">
            <v>UCM</v>
          </cell>
        </row>
        <row r="558">
          <cell r="H558" t="str">
            <v>Univerzita sv. Cyrila a Metoda v Trnave</v>
          </cell>
          <cell r="I558" t="str">
            <v>Fakulta sociálnych vied</v>
          </cell>
          <cell r="Y558">
            <v>0</v>
          </cell>
          <cell r="AB558" t="str">
            <v>UCM</v>
          </cell>
        </row>
        <row r="559">
          <cell r="H559" t="str">
            <v>Univerzita sv. Cyrila a Metoda v Trnave</v>
          </cell>
          <cell r="I559" t="str">
            <v>Fakulta sociálnych vied</v>
          </cell>
          <cell r="Y559">
            <v>0</v>
          </cell>
          <cell r="AB559" t="str">
            <v>UCM</v>
          </cell>
        </row>
        <row r="560">
          <cell r="H560" t="str">
            <v>Univerzita sv. Cyrila a Metoda v Trnave</v>
          </cell>
          <cell r="I560">
            <v>0</v>
          </cell>
          <cell r="Y560">
            <v>0</v>
          </cell>
          <cell r="AB560" t="str">
            <v>UCM</v>
          </cell>
        </row>
        <row r="561">
          <cell r="H561" t="str">
            <v>Univerzita Konštantína Filozofa v Nitre</v>
          </cell>
          <cell r="I561" t="str">
            <v>Fakulta prírodných vied</v>
          </cell>
          <cell r="Y561">
            <v>0</v>
          </cell>
          <cell r="AB561" t="str">
            <v>UKF</v>
          </cell>
        </row>
        <row r="562">
          <cell r="H562" t="str">
            <v>Univerzita Konštantína Filozofa v Nitre</v>
          </cell>
          <cell r="I562" t="str">
            <v>Fakulta prírodných vied</v>
          </cell>
          <cell r="Y562">
            <v>8.52</v>
          </cell>
          <cell r="AB562" t="str">
            <v>UKF</v>
          </cell>
        </row>
        <row r="563">
          <cell r="H563" t="str">
            <v>Univerzita Konštantína Filozofa v Nitre</v>
          </cell>
          <cell r="I563" t="str">
            <v>Fakulta prírodných vied</v>
          </cell>
          <cell r="Y563">
            <v>8.52</v>
          </cell>
          <cell r="AB563" t="str">
            <v>UKF</v>
          </cell>
        </row>
        <row r="564">
          <cell r="H564" t="str">
            <v>Univerzita Konštantína Filozofa v Nitre</v>
          </cell>
          <cell r="I564" t="str">
            <v>Fakulta prírodných vied</v>
          </cell>
          <cell r="Y564">
            <v>8.52</v>
          </cell>
          <cell r="AB564" t="str">
            <v>UKF</v>
          </cell>
        </row>
        <row r="565">
          <cell r="H565" t="str">
            <v>Univerzita Konštantína Filozofa v Nitre</v>
          </cell>
          <cell r="I565" t="str">
            <v>Fakulta prírodných vied</v>
          </cell>
          <cell r="Y565">
            <v>3.677976190476187</v>
          </cell>
          <cell r="AB565" t="str">
            <v>UKF</v>
          </cell>
        </row>
        <row r="566">
          <cell r="H566" t="str">
            <v>Univerzita Konštantína Filozofa v Nitre</v>
          </cell>
          <cell r="I566" t="str">
            <v>Fakulta prírodných vied</v>
          </cell>
          <cell r="Y566">
            <v>35.097142857142856</v>
          </cell>
          <cell r="AB566" t="str">
            <v>UKF</v>
          </cell>
        </row>
        <row r="567">
          <cell r="H567" t="str">
            <v>Univerzita Konštantína Filozofa v Nitre</v>
          </cell>
          <cell r="I567" t="str">
            <v>Fakulta prírodných vied</v>
          </cell>
          <cell r="Y567">
            <v>0</v>
          </cell>
          <cell r="AB567" t="str">
            <v>UKF</v>
          </cell>
        </row>
        <row r="568">
          <cell r="H568" t="str">
            <v>Univerzita Konštantína Filozofa v Nitre</v>
          </cell>
          <cell r="I568" t="str">
            <v>Fakulta prírodných vied</v>
          </cell>
          <cell r="Y568">
            <v>0.72861538461538444</v>
          </cell>
          <cell r="AB568" t="str">
            <v>UKF</v>
          </cell>
        </row>
        <row r="569">
          <cell r="H569" t="str">
            <v>Univerzita Konštantína Filozofa v Nitre</v>
          </cell>
          <cell r="I569" t="str">
            <v>Fakulta prírodných vied</v>
          </cell>
          <cell r="Y569">
            <v>3.6111999999999966</v>
          </cell>
          <cell r="AB569" t="str">
            <v>UKF</v>
          </cell>
        </row>
        <row r="570">
          <cell r="H570" t="str">
            <v>Univerzita Konštantína Filozofa v Nitre</v>
          </cell>
          <cell r="I570" t="str">
            <v>Fakulta prírodných vied</v>
          </cell>
          <cell r="Y570">
            <v>1.1409032258064506</v>
          </cell>
          <cell r="AB570" t="str">
            <v>UKF</v>
          </cell>
        </row>
        <row r="571">
          <cell r="H571" t="str">
            <v>Univerzita Konštantína Filozofa v Nitre</v>
          </cell>
          <cell r="I571" t="str">
            <v>Fakulta prírodných vied</v>
          </cell>
          <cell r="Y571">
            <v>0.29463429659498219</v>
          </cell>
          <cell r="AB571" t="str">
            <v>UKF</v>
          </cell>
        </row>
        <row r="572">
          <cell r="H572" t="str">
            <v>Univerzita Komenského v Bratislave</v>
          </cell>
          <cell r="I572" t="str">
            <v>Fakulta telesnej výchovy a športu</v>
          </cell>
          <cell r="Y572">
            <v>1.4151060948081255</v>
          </cell>
          <cell r="AB572" t="str">
            <v>UK</v>
          </cell>
        </row>
        <row r="573">
          <cell r="H573" t="str">
            <v>Univerzita Komenského v Bratislave</v>
          </cell>
          <cell r="I573" t="str">
            <v>Filozofická fakulta</v>
          </cell>
          <cell r="Y573">
            <v>4.3794200187090739</v>
          </cell>
          <cell r="AB573" t="str">
            <v>UK</v>
          </cell>
        </row>
        <row r="574">
          <cell r="H574" t="str">
            <v>Univerzita Komenského v Bratislave</v>
          </cell>
          <cell r="I574" t="str">
            <v>Filozofická fakulta</v>
          </cell>
          <cell r="Y574">
            <v>13.029677419354838</v>
          </cell>
          <cell r="AB574" t="str">
            <v>UK</v>
          </cell>
        </row>
        <row r="575">
          <cell r="H575" t="str">
            <v>Univerzita Komenského v Bratislave</v>
          </cell>
          <cell r="I575" t="str">
            <v>Filozofická fakulta</v>
          </cell>
          <cell r="Y575">
            <v>4.3794200187090739</v>
          </cell>
          <cell r="AB575" t="str">
            <v>UK</v>
          </cell>
        </row>
        <row r="576">
          <cell r="H576" t="str">
            <v>Univerzita Komenského v Bratislave</v>
          </cell>
          <cell r="I576" t="str">
            <v>Filozofická fakulta</v>
          </cell>
          <cell r="Y576">
            <v>4.337735849056604</v>
          </cell>
          <cell r="AB576" t="str">
            <v>UK</v>
          </cell>
        </row>
        <row r="577">
          <cell r="H577" t="str">
            <v>Univerzita Komenského v Bratislave</v>
          </cell>
          <cell r="I577" t="str">
            <v>Filozofická fakulta</v>
          </cell>
          <cell r="Y577">
            <v>8.7588400374181479</v>
          </cell>
          <cell r="AB577" t="str">
            <v>UK</v>
          </cell>
        </row>
        <row r="578">
          <cell r="H578" t="str">
            <v>Univerzita Komenského v Bratislave</v>
          </cell>
          <cell r="I578" t="str">
            <v>Filozofická fakulta</v>
          </cell>
          <cell r="Y578">
            <v>4.3739644970414204</v>
          </cell>
          <cell r="AB578" t="str">
            <v>UK</v>
          </cell>
        </row>
        <row r="579">
          <cell r="H579" t="str">
            <v>Univerzita Komenského v Bratislave</v>
          </cell>
          <cell r="I579" t="str">
            <v>Filozofická fakulta</v>
          </cell>
          <cell r="Y579">
            <v>62.105325443786974</v>
          </cell>
          <cell r="AB579" t="str">
            <v>UK</v>
          </cell>
        </row>
        <row r="580">
          <cell r="H580" t="str">
            <v>Univerzita Komenského v Bratislave</v>
          </cell>
          <cell r="I580" t="str">
            <v>Filozofická fakulta</v>
          </cell>
          <cell r="Y580">
            <v>106.60645161290321</v>
          </cell>
          <cell r="AB580" t="str">
            <v>UK</v>
          </cell>
        </row>
        <row r="581">
          <cell r="H581" t="str">
            <v>Univerzita Komenského v Bratislave</v>
          </cell>
          <cell r="I581" t="str">
            <v>Filozofická fakulta</v>
          </cell>
          <cell r="Y581">
            <v>11.932584269662922</v>
          </cell>
          <cell r="AB581" t="str">
            <v>UK</v>
          </cell>
        </row>
        <row r="582">
          <cell r="H582" t="str">
            <v>Univerzita Komenského v Bratislave</v>
          </cell>
          <cell r="I582" t="str">
            <v>Filozofická fakulta</v>
          </cell>
          <cell r="Y582">
            <v>1.8731132075471706</v>
          </cell>
          <cell r="AB582" t="str">
            <v>UK</v>
          </cell>
        </row>
        <row r="583">
          <cell r="H583" t="str">
            <v>Univerzita Komenského v Bratislave</v>
          </cell>
          <cell r="I583" t="str">
            <v>Filozofická fakulta</v>
          </cell>
          <cell r="Y583">
            <v>6.2108138447146857</v>
          </cell>
          <cell r="AB583" t="str">
            <v>UK</v>
          </cell>
        </row>
        <row r="584">
          <cell r="H584" t="str">
            <v>Univerzita Komenského v Bratislave</v>
          </cell>
          <cell r="I584" t="str">
            <v>Filozofická fakulta</v>
          </cell>
          <cell r="Y584">
            <v>0.21648981255093713</v>
          </cell>
          <cell r="AB584" t="str">
            <v>UK</v>
          </cell>
        </row>
        <row r="585">
          <cell r="H585" t="str">
            <v>Univerzita Komenského v Bratislave</v>
          </cell>
          <cell r="I585" t="str">
            <v>Filozofická fakulta</v>
          </cell>
          <cell r="Y585">
            <v>5.3303225806451593</v>
          </cell>
          <cell r="AB585" t="str">
            <v>UK</v>
          </cell>
        </row>
        <row r="586">
          <cell r="H586" t="str">
            <v>Univerzita Komenského v Bratislave</v>
          </cell>
          <cell r="I586" t="str">
            <v>Filozofická fakulta</v>
          </cell>
          <cell r="Y586">
            <v>0.19601593625498004</v>
          </cell>
          <cell r="AB586" t="str">
            <v>UK</v>
          </cell>
        </row>
        <row r="587">
          <cell r="H587" t="str">
            <v>Univerzita Komenského v Bratislave</v>
          </cell>
          <cell r="I587" t="str">
            <v>Filozofická fakulta</v>
          </cell>
          <cell r="Y587">
            <v>0.72459494855004625</v>
          </cell>
          <cell r="AB587" t="str">
            <v>UK</v>
          </cell>
        </row>
        <row r="588">
          <cell r="H588" t="str">
            <v>Univerzita Komenského v Bratislave</v>
          </cell>
          <cell r="I588" t="str">
            <v>Filozofická fakulta</v>
          </cell>
          <cell r="Y588">
            <v>4.4043030869971886</v>
          </cell>
          <cell r="AB588" t="str">
            <v>UK</v>
          </cell>
        </row>
        <row r="589">
          <cell r="H589" t="str">
            <v>Univerzita Komenského v Bratislave</v>
          </cell>
          <cell r="I589" t="str">
            <v>Filozofická fakulta</v>
          </cell>
          <cell r="Y589">
            <v>0</v>
          </cell>
          <cell r="AB589" t="str">
            <v>UK</v>
          </cell>
        </row>
        <row r="590">
          <cell r="H590" t="str">
            <v>Univerzita Komenského v Bratislave</v>
          </cell>
          <cell r="I590" t="str">
            <v>Filozofická fakulta</v>
          </cell>
          <cell r="Y590">
            <v>0.89494382022471797</v>
          </cell>
          <cell r="AB590" t="str">
            <v>UK</v>
          </cell>
        </row>
        <row r="591">
          <cell r="H591" t="str">
            <v>Univerzita Komenského v Bratislave</v>
          </cell>
          <cell r="I591" t="str">
            <v>Filozofická fakulta</v>
          </cell>
          <cell r="Y591">
            <v>0.68605577689243002</v>
          </cell>
          <cell r="AB591" t="str">
            <v>UK</v>
          </cell>
        </row>
        <row r="592">
          <cell r="H592" t="str">
            <v>Univerzita Komenského v Bratislave</v>
          </cell>
          <cell r="I592" t="str">
            <v>Filozofická fakulta</v>
          </cell>
          <cell r="Y592">
            <v>0.90000000000000036</v>
          </cell>
          <cell r="AB592" t="str">
            <v>UK</v>
          </cell>
        </row>
        <row r="593">
          <cell r="H593" t="str">
            <v>Univerzita Komenského v Bratislave</v>
          </cell>
          <cell r="I593" t="str">
            <v>Filozofická fakulta</v>
          </cell>
          <cell r="Y593">
            <v>0.75771434392828052</v>
          </cell>
          <cell r="AB593" t="str">
            <v>UK</v>
          </cell>
        </row>
        <row r="594">
          <cell r="H594" t="str">
            <v>Univerzita Komenského v Bratislave</v>
          </cell>
          <cell r="I594" t="str">
            <v>Filozofická fakulta</v>
          </cell>
          <cell r="Y594">
            <v>2.0901777362020582</v>
          </cell>
          <cell r="AB594" t="str">
            <v>UK</v>
          </cell>
        </row>
        <row r="595">
          <cell r="H595" t="str">
            <v>Univerzita Komenského v Bratislave</v>
          </cell>
          <cell r="I595" t="str">
            <v>Filozofická fakulta</v>
          </cell>
          <cell r="Y595">
            <v>1.2690364826941067</v>
          </cell>
          <cell r="AB595" t="str">
            <v>UK</v>
          </cell>
        </row>
        <row r="596">
          <cell r="H596" t="str">
            <v>Univerzita Komenského v Bratislave</v>
          </cell>
          <cell r="I596" t="str">
            <v>Filozofická fakulta</v>
          </cell>
          <cell r="Y596">
            <v>0.97043966323666986</v>
          </cell>
          <cell r="AB596" t="str">
            <v>UK</v>
          </cell>
        </row>
        <row r="597">
          <cell r="H597" t="str">
            <v>Univerzita Komenského v Bratislave</v>
          </cell>
          <cell r="I597" t="str">
            <v>Filozofická fakulta</v>
          </cell>
          <cell r="Y597">
            <v>0.79999999999999982</v>
          </cell>
          <cell r="AB597" t="str">
            <v>UK</v>
          </cell>
        </row>
        <row r="598">
          <cell r="H598" t="str">
            <v>Univerzita Komenského v Bratislave</v>
          </cell>
          <cell r="I598" t="str">
            <v>Filozofická fakulta</v>
          </cell>
          <cell r="Y598">
            <v>0.97043966323666986</v>
          </cell>
          <cell r="AB598" t="str">
            <v>UK</v>
          </cell>
        </row>
        <row r="599">
          <cell r="H599" t="str">
            <v>Univerzita Komenského v Bratislave</v>
          </cell>
          <cell r="I599" t="str">
            <v>Filozofická fakulta</v>
          </cell>
          <cell r="Y599">
            <v>7.0905378973105115</v>
          </cell>
          <cell r="AB599" t="str">
            <v>UK</v>
          </cell>
        </row>
        <row r="600">
          <cell r="H600" t="str">
            <v>Univerzita Komenského v Bratislave</v>
          </cell>
          <cell r="I600" t="str">
            <v>Filozofická fakulta</v>
          </cell>
          <cell r="Y600">
            <v>0</v>
          </cell>
          <cell r="AB600" t="str">
            <v>UK</v>
          </cell>
        </row>
        <row r="601">
          <cell r="H601" t="str">
            <v>Univerzita Komenského v Bratislave</v>
          </cell>
          <cell r="I601" t="str">
            <v>Pedagogická fakulta</v>
          </cell>
          <cell r="Y601">
            <v>0</v>
          </cell>
          <cell r="AB601" t="str">
            <v>UK</v>
          </cell>
        </row>
        <row r="602">
          <cell r="H602" t="str">
            <v>Univerzita Komenského v Bratislave</v>
          </cell>
          <cell r="I602" t="str">
            <v>Pedagogická fakulta</v>
          </cell>
          <cell r="Y602">
            <v>0</v>
          </cell>
          <cell r="AB602" t="str">
            <v>UK</v>
          </cell>
        </row>
        <row r="603">
          <cell r="H603" t="str">
            <v>Univerzita Komenského v Bratislave</v>
          </cell>
          <cell r="I603" t="str">
            <v>Pedagogická fakulta</v>
          </cell>
          <cell r="Y603">
            <v>0</v>
          </cell>
          <cell r="AB603" t="str">
            <v>UK</v>
          </cell>
        </row>
        <row r="604">
          <cell r="H604" t="str">
            <v>Univerzita Komenského v Bratislave</v>
          </cell>
          <cell r="I604" t="str">
            <v>Pedagogická fakulta</v>
          </cell>
          <cell r="Y604">
            <v>0</v>
          </cell>
          <cell r="AB604" t="str">
            <v>UK</v>
          </cell>
        </row>
        <row r="605">
          <cell r="H605" t="str">
            <v>Univerzita Komenského v Bratislave</v>
          </cell>
          <cell r="I605" t="str">
            <v>Pedagogická fakulta</v>
          </cell>
          <cell r="Y605">
            <v>0</v>
          </cell>
          <cell r="AB605" t="str">
            <v>UK</v>
          </cell>
        </row>
        <row r="606">
          <cell r="H606" t="str">
            <v>Univerzita Komenského v Bratislave</v>
          </cell>
          <cell r="I606" t="str">
            <v>Pedagogická fakulta</v>
          </cell>
          <cell r="Y606">
            <v>0</v>
          </cell>
          <cell r="AB606" t="str">
            <v>UK</v>
          </cell>
        </row>
        <row r="607">
          <cell r="H607" t="str">
            <v>Univerzita Komenského v Bratislave</v>
          </cell>
          <cell r="I607" t="str">
            <v>Pedagogická fakulta</v>
          </cell>
          <cell r="Y607">
            <v>0</v>
          </cell>
          <cell r="AB607" t="str">
            <v>UK</v>
          </cell>
        </row>
        <row r="608">
          <cell r="H608" t="str">
            <v>Univerzita Komenského v Bratislave</v>
          </cell>
          <cell r="I608" t="str">
            <v>Pedagogická fakulta</v>
          </cell>
          <cell r="Y608">
            <v>0</v>
          </cell>
          <cell r="AB608" t="str">
            <v>UK</v>
          </cell>
        </row>
        <row r="609">
          <cell r="H609" t="str">
            <v>Univerzita Komenského v Bratislave</v>
          </cell>
          <cell r="I609" t="str">
            <v>Pedagogická fakulta</v>
          </cell>
          <cell r="Y609">
            <v>1.0824490627546854</v>
          </cell>
          <cell r="AB609" t="str">
            <v>UK</v>
          </cell>
        </row>
        <row r="610">
          <cell r="H610" t="str">
            <v>Univerzita Komenského v Bratislave</v>
          </cell>
          <cell r="I610" t="str">
            <v>Pedagogická fakulta</v>
          </cell>
          <cell r="Y610">
            <v>1.8401634066829651</v>
          </cell>
          <cell r="AB610" t="str">
            <v>UK</v>
          </cell>
        </row>
        <row r="611">
          <cell r="H611" t="str">
            <v>Univerzita Komenského v Bratislave</v>
          </cell>
          <cell r="I611" t="str">
            <v>Pedagogická fakulta</v>
          </cell>
          <cell r="Y611">
            <v>0.23635126324368372</v>
          </cell>
          <cell r="AB611" t="str">
            <v>UK</v>
          </cell>
        </row>
        <row r="612">
          <cell r="H612" t="str">
            <v>Univerzita Komenského v Bratislave</v>
          </cell>
          <cell r="I612" t="str">
            <v>Evanjelická bohoslovecká fakulta</v>
          </cell>
          <cell r="Y612">
            <v>0</v>
          </cell>
          <cell r="AB612" t="str">
            <v>UK</v>
          </cell>
        </row>
        <row r="613">
          <cell r="H613" t="str">
            <v>Univerzita Komenského v Bratislave</v>
          </cell>
          <cell r="I613" t="str">
            <v>Pedagogická fakulta</v>
          </cell>
          <cell r="Y613">
            <v>0</v>
          </cell>
          <cell r="AB613" t="str">
            <v>UK</v>
          </cell>
        </row>
        <row r="614">
          <cell r="H614" t="str">
            <v>Univerzita Komenského v Bratislave</v>
          </cell>
          <cell r="I614" t="str">
            <v>Pedagogická fakulta</v>
          </cell>
          <cell r="Y614">
            <v>8.3904698451507684</v>
          </cell>
          <cell r="AB614" t="str">
            <v>UK</v>
          </cell>
        </row>
        <row r="615">
          <cell r="H615" t="str">
            <v>Univerzita Komenského v Bratislave</v>
          </cell>
          <cell r="I615" t="str">
            <v>Pedagogická fakulta</v>
          </cell>
          <cell r="Y615">
            <v>0.21648981255093713</v>
          </cell>
          <cell r="AB615" t="str">
            <v>UK</v>
          </cell>
        </row>
        <row r="616">
          <cell r="H616" t="str">
            <v>Univerzita Komenského v Bratislave</v>
          </cell>
          <cell r="I616" t="str">
            <v>Pedagogická fakulta</v>
          </cell>
          <cell r="Y616">
            <v>0</v>
          </cell>
          <cell r="AB616" t="str">
            <v>UK</v>
          </cell>
        </row>
        <row r="617">
          <cell r="H617" t="str">
            <v>Univerzita Komenského v Bratislave</v>
          </cell>
          <cell r="I617" t="str">
            <v>Pedagogická fakulta</v>
          </cell>
          <cell r="Y617">
            <v>0</v>
          </cell>
          <cell r="AB617" t="str">
            <v>UK</v>
          </cell>
        </row>
        <row r="618">
          <cell r="H618" t="str">
            <v>Katolícka univerzita v Ružomberku</v>
          </cell>
          <cell r="I618" t="str">
            <v>Filozofická fakulta</v>
          </cell>
          <cell r="Y618">
            <v>0</v>
          </cell>
          <cell r="AB618" t="str">
            <v>KU</v>
          </cell>
        </row>
        <row r="619">
          <cell r="H619" t="str">
            <v>Katolícka univerzita v Ružomberku</v>
          </cell>
          <cell r="I619" t="str">
            <v>Filozofická fakulta</v>
          </cell>
          <cell r="Y619">
            <v>8.5179487179487179</v>
          </cell>
          <cell r="AB619" t="str">
            <v>KU</v>
          </cell>
        </row>
        <row r="620">
          <cell r="H620" t="str">
            <v>Katolícka univerzita v Ružomberku</v>
          </cell>
          <cell r="I620" t="str">
            <v>Filozofická fakulta</v>
          </cell>
          <cell r="Y620">
            <v>0</v>
          </cell>
          <cell r="AB620" t="str">
            <v>KU</v>
          </cell>
        </row>
        <row r="621">
          <cell r="H621" t="str">
            <v>Katolícka univerzita v Ružomberku</v>
          </cell>
          <cell r="I621" t="str">
            <v>Filozofická fakulta</v>
          </cell>
          <cell r="Y621">
            <v>23.340659340659339</v>
          </cell>
          <cell r="AB621" t="str">
            <v>KU</v>
          </cell>
        </row>
        <row r="622">
          <cell r="H622" t="str">
            <v>Katolícka univerzita v Ružomberku</v>
          </cell>
          <cell r="I622" t="str">
            <v>Filozofická fakulta</v>
          </cell>
          <cell r="Y622">
            <v>20.733461538461537</v>
          </cell>
          <cell r="AB622" t="str">
            <v>KU</v>
          </cell>
        </row>
        <row r="623">
          <cell r="H623" t="str">
            <v>Katolícka univerzita v Ružomberku</v>
          </cell>
          <cell r="I623" t="str">
            <v>Filozofická fakulta</v>
          </cell>
          <cell r="Y623">
            <v>5.6171604477611936</v>
          </cell>
          <cell r="AB623" t="str">
            <v>KU</v>
          </cell>
        </row>
        <row r="624">
          <cell r="H624" t="str">
            <v>Katolícka univerzita v Ružomberku</v>
          </cell>
          <cell r="I624" t="str">
            <v>Filozofická fakulta</v>
          </cell>
          <cell r="Y624">
            <v>1.6049029850746268</v>
          </cell>
          <cell r="AB624" t="str">
            <v>KU</v>
          </cell>
        </row>
        <row r="625">
          <cell r="H625" t="str">
            <v>Katolícka univerzita v Ružomberku</v>
          </cell>
          <cell r="I625" t="str">
            <v>Filozofická fakulta</v>
          </cell>
          <cell r="Y625">
            <v>2.7954545454545459</v>
          </cell>
          <cell r="AB625" t="str">
            <v>KU</v>
          </cell>
        </row>
        <row r="626">
          <cell r="H626" t="str">
            <v>Univerzita Komenského v Bratislave</v>
          </cell>
          <cell r="I626" t="str">
            <v>Jesseniova lekárska fakulta v Martine</v>
          </cell>
          <cell r="Y626">
            <v>13.530252873563219</v>
          </cell>
          <cell r="AB626" t="str">
            <v>UK</v>
          </cell>
        </row>
        <row r="627">
          <cell r="H627" t="str">
            <v>Univerzita Komenského v Bratislave</v>
          </cell>
          <cell r="I627" t="str">
            <v>Jesseniova lekárska fakulta v Martine</v>
          </cell>
          <cell r="Y627">
            <v>40.590758620689655</v>
          </cell>
          <cell r="AB627" t="str">
            <v>UK</v>
          </cell>
        </row>
        <row r="628">
          <cell r="H628" t="str">
            <v>Univerzita Komenského v Bratislave</v>
          </cell>
          <cell r="I628" t="str">
            <v>Jesseniova lekárska fakulta v Martine</v>
          </cell>
          <cell r="Y628">
            <v>0</v>
          </cell>
          <cell r="AB628" t="str">
            <v>UK</v>
          </cell>
        </row>
        <row r="629">
          <cell r="H629" t="str">
            <v>Univerzita Komenského v Bratislave</v>
          </cell>
          <cell r="I629" t="str">
            <v>Jesseniova lekárska fakulta v Martine</v>
          </cell>
          <cell r="Y629">
            <v>27.060505747126438</v>
          </cell>
          <cell r="AB629" t="str">
            <v>UK</v>
          </cell>
        </row>
        <row r="630">
          <cell r="H630" t="str">
            <v>Univerzita Komenského v Bratislave</v>
          </cell>
          <cell r="I630" t="str">
            <v>Jesseniova lekárska fakulta v Martine</v>
          </cell>
          <cell r="Y630">
            <v>30.099999999999998</v>
          </cell>
          <cell r="AB630" t="str">
            <v>UK</v>
          </cell>
        </row>
        <row r="631">
          <cell r="H631" t="str">
            <v>Univerzita Komenského v Bratislave</v>
          </cell>
          <cell r="I631" t="str">
            <v>Jesseniova lekárska fakulta v Martine</v>
          </cell>
          <cell r="Y631">
            <v>0</v>
          </cell>
          <cell r="AB631" t="str">
            <v>UK</v>
          </cell>
        </row>
        <row r="632">
          <cell r="H632" t="str">
            <v>Ekonomická univerzita v Bratislave</v>
          </cell>
          <cell r="I632" t="str">
            <v>Fakulta hospodárskej informatiky</v>
          </cell>
          <cell r="Y632">
            <v>0</v>
          </cell>
          <cell r="AB632" t="str">
            <v>EU</v>
          </cell>
        </row>
        <row r="633">
          <cell r="H633" t="str">
            <v>Ekonomická univerzita v Bratislave</v>
          </cell>
          <cell r="I633" t="str">
            <v>Národohospodárska fakulta</v>
          </cell>
          <cell r="Y633">
            <v>13.918201892744479</v>
          </cell>
          <cell r="AB633" t="str">
            <v>EU</v>
          </cell>
        </row>
        <row r="634">
          <cell r="H634" t="str">
            <v>Ekonomická univerzita v Bratislave</v>
          </cell>
          <cell r="I634" t="str">
            <v>Národohospodárska fakulta</v>
          </cell>
          <cell r="Y634">
            <v>0</v>
          </cell>
          <cell r="AB634" t="str">
            <v>EU</v>
          </cell>
        </row>
        <row r="635">
          <cell r="H635" t="str">
            <v>Ekonomická univerzita v Bratislave</v>
          </cell>
          <cell r="I635" t="str">
            <v>Národohospodárska fakulta</v>
          </cell>
          <cell r="Y635">
            <v>0</v>
          </cell>
          <cell r="AB635" t="str">
            <v>EU</v>
          </cell>
        </row>
        <row r="636">
          <cell r="H636" t="str">
            <v>Ekonomická univerzita v Bratislave</v>
          </cell>
          <cell r="I636" t="str">
            <v>Národohospodárska fakulta</v>
          </cell>
          <cell r="Y636">
            <v>0</v>
          </cell>
          <cell r="AB636" t="str">
            <v>EU</v>
          </cell>
        </row>
        <row r="637">
          <cell r="H637" t="str">
            <v>Ekonomická univerzita v Bratislave</v>
          </cell>
          <cell r="I637" t="str">
            <v>Fakulta hospodárskej informatiky</v>
          </cell>
          <cell r="Y637">
            <v>0</v>
          </cell>
          <cell r="AB637" t="str">
            <v>EU</v>
          </cell>
        </row>
        <row r="638">
          <cell r="H638" t="str">
            <v>Ekonomická univerzita v Bratislave</v>
          </cell>
          <cell r="I638" t="str">
            <v>Národohospodárska fakulta</v>
          </cell>
          <cell r="Y638">
            <v>38.661671924290225</v>
          </cell>
          <cell r="AB638" t="str">
            <v>EU</v>
          </cell>
        </row>
        <row r="639">
          <cell r="H639" t="str">
            <v>Ekonomická univerzita v Bratislave</v>
          </cell>
          <cell r="I639" t="str">
            <v>Obchodná fakulta</v>
          </cell>
          <cell r="Y639">
            <v>0</v>
          </cell>
          <cell r="AB639" t="str">
            <v>EU</v>
          </cell>
        </row>
        <row r="640">
          <cell r="H640" t="str">
            <v>Ekonomická univerzita v Bratislave</v>
          </cell>
          <cell r="I640" t="str">
            <v>Fakulta podnikového manažmentu</v>
          </cell>
          <cell r="Y640">
            <v>15.052277602523645</v>
          </cell>
          <cell r="AB640" t="str">
            <v>EU</v>
          </cell>
        </row>
        <row r="641">
          <cell r="H641" t="str">
            <v>Ekonomická univerzita v Bratislave</v>
          </cell>
          <cell r="I641" t="str">
            <v>Fakulta hospodárskej informatiky</v>
          </cell>
          <cell r="Y641">
            <v>5.3279999999999959</v>
          </cell>
          <cell r="AB641" t="str">
            <v>EU</v>
          </cell>
        </row>
        <row r="642">
          <cell r="H642" t="str">
            <v>Ekonomická univerzita v Bratislave</v>
          </cell>
          <cell r="I642" t="str">
            <v>Národohospodárska fakulta</v>
          </cell>
          <cell r="Y642">
            <v>0.20619558359621459</v>
          </cell>
          <cell r="AB642" t="str">
            <v>EU</v>
          </cell>
        </row>
        <row r="643">
          <cell r="H643" t="str">
            <v>Ekonomická univerzita v Bratislave</v>
          </cell>
          <cell r="I643" t="str">
            <v>Národohospodárska fakulta</v>
          </cell>
          <cell r="Y643">
            <v>1.5167271293375393</v>
          </cell>
          <cell r="AB643" t="str">
            <v>EU</v>
          </cell>
        </row>
        <row r="644">
          <cell r="H644" t="str">
            <v>Ekonomická univerzita v Bratislave</v>
          </cell>
          <cell r="I644" t="str">
            <v>Fakulta hospodárskej informatiky</v>
          </cell>
          <cell r="Y644">
            <v>0.1030977917981073</v>
          </cell>
          <cell r="AB644" t="str">
            <v>EU</v>
          </cell>
        </row>
        <row r="645">
          <cell r="H645" t="str">
            <v>Ekonomická univerzita v Bratislave</v>
          </cell>
          <cell r="I645" t="str">
            <v>Národohospodárska fakulta</v>
          </cell>
          <cell r="Y645">
            <v>1.6495646687697167</v>
          </cell>
          <cell r="AB645" t="str">
            <v>EU</v>
          </cell>
        </row>
        <row r="646">
          <cell r="H646" t="str">
            <v>Ekonomická univerzita v Bratislave</v>
          </cell>
          <cell r="I646" t="str">
            <v>Fakulta aplikovaných jazykov</v>
          </cell>
          <cell r="Y646">
            <v>0.10349758454106273</v>
          </cell>
          <cell r="AB646" t="str">
            <v>EU</v>
          </cell>
        </row>
        <row r="647">
          <cell r="H647" t="str">
            <v>Ekonomická univerzita v Bratislave</v>
          </cell>
          <cell r="I647" t="str">
            <v>Národohospodárska fakulta</v>
          </cell>
          <cell r="Y647">
            <v>0.30929337539432167</v>
          </cell>
          <cell r="AB647" t="str">
            <v>EU</v>
          </cell>
        </row>
        <row r="648">
          <cell r="H648" t="str">
            <v>Ekonomická univerzita v Bratislave</v>
          </cell>
          <cell r="I648" t="str">
            <v>Fakulta hospodárskej informatiky</v>
          </cell>
          <cell r="Y648">
            <v>8.8664100946372173</v>
          </cell>
          <cell r="AB648" t="str">
            <v>EU</v>
          </cell>
        </row>
        <row r="649">
          <cell r="H649" t="str">
            <v>Ekonomická univerzita v Bratislave</v>
          </cell>
          <cell r="I649" t="str">
            <v>Obchodná fakulta</v>
          </cell>
          <cell r="Y649">
            <v>0</v>
          </cell>
          <cell r="AB649" t="str">
            <v>EU</v>
          </cell>
        </row>
        <row r="650">
          <cell r="H650" t="str">
            <v>Ekonomická univerzita v Bratislave</v>
          </cell>
          <cell r="I650" t="str">
            <v>Fakulta medzinárodných vzťahov</v>
          </cell>
          <cell r="Y650">
            <v>8.0416277602523607</v>
          </cell>
          <cell r="AB650" t="str">
            <v>EU</v>
          </cell>
        </row>
        <row r="651">
          <cell r="H651" t="str">
            <v>Ekonomická univerzita v Bratislave</v>
          </cell>
          <cell r="I651" t="str">
            <v>Podnikovohospodárska fakulta v Košiciach</v>
          </cell>
          <cell r="Y651">
            <v>0</v>
          </cell>
          <cell r="AB651" t="str">
            <v>EU</v>
          </cell>
        </row>
        <row r="652">
          <cell r="H652" t="str">
            <v>Ekonomická univerzita v Bratislave</v>
          </cell>
          <cell r="I652" t="str">
            <v>Fakulta podnikového manažmentu</v>
          </cell>
          <cell r="Y652">
            <v>2.061955835962145</v>
          </cell>
          <cell r="AB652" t="str">
            <v>EU</v>
          </cell>
        </row>
        <row r="653">
          <cell r="H653" t="str">
            <v>Ekonomická univerzita v Bratislave</v>
          </cell>
          <cell r="I653" t="str">
            <v>Národohospodárska fakulta</v>
          </cell>
          <cell r="Y653">
            <v>0.1030977917981073</v>
          </cell>
          <cell r="AB653" t="str">
            <v>EU</v>
          </cell>
        </row>
        <row r="654">
          <cell r="H654" t="str">
            <v>Ekonomická univerzita v Bratislave</v>
          </cell>
          <cell r="I654" t="str">
            <v>Obchodná fakulta</v>
          </cell>
          <cell r="Y654">
            <v>0</v>
          </cell>
          <cell r="AB654" t="str">
            <v>EU</v>
          </cell>
        </row>
        <row r="655">
          <cell r="H655" t="str">
            <v>Univerzita Komenského v Bratislave</v>
          </cell>
          <cell r="I655" t="str">
            <v>Fakulta matematiky, fyziky a informatiky</v>
          </cell>
          <cell r="Y655">
            <v>25.428923076923077</v>
          </cell>
          <cell r="AB655" t="str">
            <v>UK</v>
          </cell>
        </row>
        <row r="656">
          <cell r="H656" t="str">
            <v>Univerzita Komenského v Bratislave</v>
          </cell>
          <cell r="I656" t="str">
            <v>Fakulta matematiky, fyziky a informatiky</v>
          </cell>
          <cell r="Y656">
            <v>4.4315589353612159</v>
          </cell>
          <cell r="AB656" t="str">
            <v>UK</v>
          </cell>
        </row>
        <row r="657">
          <cell r="H657" t="str">
            <v>Univerzita Komenského v Bratislave</v>
          </cell>
          <cell r="I657" t="str">
            <v>Fakulta matematiky, fyziky a informatiky</v>
          </cell>
          <cell r="Y657">
            <v>55.394486692015199</v>
          </cell>
          <cell r="AB657" t="str">
            <v>UK</v>
          </cell>
        </row>
        <row r="658">
          <cell r="H658" t="str">
            <v>Univerzita Komenského v Bratislave</v>
          </cell>
          <cell r="I658" t="str">
            <v>Fakulta matematiky, fyziky a informatiky</v>
          </cell>
          <cell r="Y658">
            <v>1.8055833333333311</v>
          </cell>
          <cell r="AB658" t="str">
            <v>UK</v>
          </cell>
        </row>
        <row r="659">
          <cell r="H659" t="str">
            <v>Univerzita Komenského v Bratislave</v>
          </cell>
          <cell r="I659" t="str">
            <v>Fakulta matematiky, fyziky a informatiky</v>
          </cell>
          <cell r="Y659">
            <v>1.7072000000000003</v>
          </cell>
          <cell r="AB659" t="str">
            <v>UK</v>
          </cell>
        </row>
        <row r="660">
          <cell r="H660" t="str">
            <v>Univerzita Komenského v Bratislave</v>
          </cell>
          <cell r="I660" t="str">
            <v>Fakulta matematiky, fyziky a informatiky</v>
          </cell>
          <cell r="Y660">
            <v>2.2157794676806084</v>
          </cell>
          <cell r="AB660" t="str">
            <v>UK</v>
          </cell>
        </row>
        <row r="661">
          <cell r="H661" t="str">
            <v>Univerzita Komenského v Bratislave</v>
          </cell>
          <cell r="I661" t="str">
            <v>Fakulta matematiky, fyziky a informatiky</v>
          </cell>
          <cell r="Y661">
            <v>4.0710153846153858</v>
          </cell>
          <cell r="AB661" t="str">
            <v>UK</v>
          </cell>
        </row>
        <row r="662">
          <cell r="H662" t="str">
            <v>Univerzita Komenského v Bratislave</v>
          </cell>
          <cell r="I662" t="str">
            <v>Fakulta matematiky, fyziky a informatiky</v>
          </cell>
          <cell r="Y662">
            <v>2.7561324503311262</v>
          </cell>
          <cell r="AB662" t="str">
            <v>UK</v>
          </cell>
        </row>
        <row r="663">
          <cell r="H663" t="str">
            <v>Univerzita Komenského v Bratislave</v>
          </cell>
          <cell r="I663" t="str">
            <v>Farmaceutická fakulta</v>
          </cell>
          <cell r="Y663">
            <v>8.4465517241379313</v>
          </cell>
          <cell r="AB663" t="str">
            <v>UK</v>
          </cell>
        </row>
        <row r="664">
          <cell r="H664" t="str">
            <v>Technická univerzita vo Zvolene</v>
          </cell>
          <cell r="I664" t="str">
            <v>Lesnícka fakulta</v>
          </cell>
          <cell r="Y664">
            <v>25.187108753315648</v>
          </cell>
          <cell r="AB664" t="str">
            <v>TUZVO</v>
          </cell>
        </row>
        <row r="665">
          <cell r="H665" t="str">
            <v>Technická univerzita vo Zvolene</v>
          </cell>
          <cell r="I665" t="str">
            <v>Fakulta ekológie a environmentalistiky</v>
          </cell>
          <cell r="Y665">
            <v>0</v>
          </cell>
          <cell r="AB665" t="str">
            <v>TUZVO</v>
          </cell>
        </row>
        <row r="666">
          <cell r="H666" t="str">
            <v>Technická univerzita vo Zvolene</v>
          </cell>
          <cell r="I666" t="str">
            <v>Lesnícka fakulta</v>
          </cell>
          <cell r="Y666">
            <v>1.7234840848806368</v>
          </cell>
          <cell r="AB666" t="str">
            <v>TUZVO</v>
          </cell>
        </row>
        <row r="667">
          <cell r="H667" t="str">
            <v>Technická univerzita vo Zvolene</v>
          </cell>
          <cell r="I667" t="str">
            <v>Lesnícka fakulta</v>
          </cell>
          <cell r="Y667">
            <v>0</v>
          </cell>
          <cell r="AB667" t="str">
            <v>TUZVO</v>
          </cell>
        </row>
        <row r="668">
          <cell r="H668" t="str">
            <v>Technická univerzita vo Zvolene</v>
          </cell>
          <cell r="I668" t="str">
            <v>Lesnícka fakulta</v>
          </cell>
          <cell r="Y668">
            <v>8.9307811671087478</v>
          </cell>
          <cell r="AB668" t="str">
            <v>TUZVO</v>
          </cell>
        </row>
        <row r="669">
          <cell r="H669" t="str">
            <v>Technická univerzita vo Zvolene</v>
          </cell>
          <cell r="I669" t="str">
            <v>Fakulta techniky</v>
          </cell>
          <cell r="Y669">
            <v>0</v>
          </cell>
          <cell r="AB669" t="str">
            <v>TUZVO</v>
          </cell>
        </row>
        <row r="670">
          <cell r="H670" t="str">
            <v>Technická univerzita vo Zvolene</v>
          </cell>
          <cell r="I670" t="str">
            <v>Fakulta techniky</v>
          </cell>
          <cell r="Y670">
            <v>0</v>
          </cell>
          <cell r="AB670" t="str">
            <v>TUZVO</v>
          </cell>
        </row>
        <row r="671">
          <cell r="H671" t="str">
            <v>Technická univerzita vo Zvolene</v>
          </cell>
          <cell r="I671" t="str">
            <v>Drevárska fakulta</v>
          </cell>
          <cell r="Y671">
            <v>0</v>
          </cell>
          <cell r="AB671" t="str">
            <v>TUZVO</v>
          </cell>
        </row>
        <row r="672">
          <cell r="H672" t="str">
            <v>Technická univerzita vo Zvolene</v>
          </cell>
          <cell r="I672" t="str">
            <v>Fakulta techniky</v>
          </cell>
          <cell r="Y672">
            <v>0</v>
          </cell>
          <cell r="AB672" t="str">
            <v>TUZVO</v>
          </cell>
        </row>
        <row r="673">
          <cell r="H673" t="str">
            <v>Technická univerzita vo Zvolene</v>
          </cell>
          <cell r="I673">
            <v>0</v>
          </cell>
          <cell r="Y673">
            <v>0</v>
          </cell>
          <cell r="AB673" t="str">
            <v>TUZVO</v>
          </cell>
        </row>
        <row r="674">
          <cell r="H674" t="str">
            <v>Univerzita Konštantína Filozofa v Nitre</v>
          </cell>
          <cell r="I674" t="str">
            <v>Fakulta sociálnych vied a zdravotníctva</v>
          </cell>
          <cell r="Y674">
            <v>53.490566037735846</v>
          </cell>
          <cell r="AB674" t="str">
            <v>UKF</v>
          </cell>
        </row>
        <row r="675">
          <cell r="H675" t="str">
            <v>Univerzita Konštantína Filozofa v Nitre</v>
          </cell>
          <cell r="I675" t="str">
            <v>Fakulta sociálnych vied a zdravotníctva</v>
          </cell>
          <cell r="Y675">
            <v>201.10931372549021</v>
          </cell>
          <cell r="AB675" t="str">
            <v>UKF</v>
          </cell>
        </row>
        <row r="676">
          <cell r="H676" t="str">
            <v>Katolícka univerzita v Ružomberku</v>
          </cell>
          <cell r="I676" t="str">
            <v>Fakulta zdravotníctva</v>
          </cell>
          <cell r="Y676">
            <v>55.506338028169012</v>
          </cell>
          <cell r="AB676" t="str">
            <v>KU</v>
          </cell>
        </row>
        <row r="677">
          <cell r="H677" t="str">
            <v>Katolícka univerzita v Ružomberku</v>
          </cell>
          <cell r="I677" t="str">
            <v>Fakulta zdravotníctva</v>
          </cell>
          <cell r="Y677">
            <v>8.2745454545454553</v>
          </cell>
          <cell r="AB677" t="str">
            <v>KU</v>
          </cell>
        </row>
        <row r="678">
          <cell r="H678" t="str">
            <v>Technická univerzita v Košiciach</v>
          </cell>
          <cell r="I678" t="str">
            <v>Letecká fakulta</v>
          </cell>
          <cell r="Y678">
            <v>0</v>
          </cell>
          <cell r="AB678" t="str">
            <v>TUKE</v>
          </cell>
        </row>
        <row r="679">
          <cell r="H679" t="str">
            <v>Technická univerzita v Košiciach</v>
          </cell>
          <cell r="I679" t="str">
            <v>Letecká fakulta</v>
          </cell>
          <cell r="Y679">
            <v>3.0605496183206071</v>
          </cell>
          <cell r="AB679" t="str">
            <v>TUKE</v>
          </cell>
        </row>
        <row r="680">
          <cell r="H680" t="str">
            <v>Technická univerzita v Košiciach</v>
          </cell>
          <cell r="I680" t="str">
            <v>Letecká fakulta</v>
          </cell>
          <cell r="Y680">
            <v>5.4306096654275109</v>
          </cell>
          <cell r="AB680" t="str">
            <v>TUKE</v>
          </cell>
        </row>
        <row r="681">
          <cell r="H681" t="str">
            <v>Technická univerzita v Košiciach</v>
          </cell>
          <cell r="I681" t="str">
            <v>Letecká fakulta</v>
          </cell>
          <cell r="Y681">
            <v>0</v>
          </cell>
          <cell r="AB681" t="str">
            <v>TUKE</v>
          </cell>
        </row>
        <row r="682">
          <cell r="H682" t="str">
            <v>Technická univerzita v Košiciach</v>
          </cell>
          <cell r="I682" t="str">
            <v>Strojnícka fakulta</v>
          </cell>
          <cell r="Y682">
            <v>50.243517940717624</v>
          </cell>
          <cell r="AB682" t="str">
            <v>TUKE</v>
          </cell>
        </row>
        <row r="683">
          <cell r="H683" t="str">
            <v>Technická univerzita v Košiciach</v>
          </cell>
          <cell r="I683" t="str">
            <v>Strojnícka fakulta</v>
          </cell>
          <cell r="Y683">
            <v>14.988580645161289</v>
          </cell>
          <cell r="AB683" t="str">
            <v>TUKE</v>
          </cell>
        </row>
        <row r="684">
          <cell r="H684" t="str">
            <v>Technická univerzita v Košiciach</v>
          </cell>
          <cell r="I684" t="str">
            <v>Strojnícka fakulta</v>
          </cell>
          <cell r="Y684">
            <v>4.0777347893915774</v>
          </cell>
          <cell r="AB684" t="str">
            <v>TUKE</v>
          </cell>
        </row>
        <row r="685">
          <cell r="H685" t="str">
            <v>Technická univerzita v Košiciach</v>
          </cell>
          <cell r="I685" t="str">
            <v>Strojnícka fakulta</v>
          </cell>
          <cell r="Y685">
            <v>3.0583010920436813</v>
          </cell>
          <cell r="AB685" t="str">
            <v>TUKE</v>
          </cell>
        </row>
        <row r="686">
          <cell r="H686" t="str">
            <v>Technická univerzita v Košiciach</v>
          </cell>
          <cell r="I686" t="str">
            <v>Strojnícka fakulta</v>
          </cell>
          <cell r="Y686">
            <v>3.0583010920436813</v>
          </cell>
          <cell r="AB686" t="str">
            <v>TUKE</v>
          </cell>
        </row>
        <row r="687">
          <cell r="H687" t="str">
            <v>Technická univerzita v Košiciach</v>
          </cell>
          <cell r="I687" t="str">
            <v>Strojnícka fakulta</v>
          </cell>
          <cell r="Y687">
            <v>2.3318473282442724</v>
          </cell>
          <cell r="AB687" t="str">
            <v>TUKE</v>
          </cell>
        </row>
        <row r="688">
          <cell r="H688" t="str">
            <v>Technická univerzita v Košiciach</v>
          </cell>
          <cell r="I688" t="str">
            <v>Fakulta elektrotechniky a informatiky</v>
          </cell>
          <cell r="Y688">
            <v>42.155159705159697</v>
          </cell>
          <cell r="AB688" t="str">
            <v>TUKE</v>
          </cell>
        </row>
        <row r="689">
          <cell r="H689" t="str">
            <v>Technická univerzita v Košiciach</v>
          </cell>
          <cell r="I689" t="str">
            <v>Fakulta elektrotechniky a informatiky</v>
          </cell>
          <cell r="Y689">
            <v>16.779847328244273</v>
          </cell>
          <cell r="AB689" t="str">
            <v>TUKE</v>
          </cell>
        </row>
        <row r="690">
          <cell r="H690" t="str">
            <v>Technická univerzita v Košiciach</v>
          </cell>
          <cell r="I690" t="str">
            <v>Fakulta elektrotechniky a informatiky</v>
          </cell>
          <cell r="Y690">
            <v>8.3899236641221364</v>
          </cell>
          <cell r="AB690" t="str">
            <v>TUKE</v>
          </cell>
        </row>
        <row r="691">
          <cell r="H691" t="str">
            <v>Technická univerzita v Košiciach</v>
          </cell>
          <cell r="I691" t="str">
            <v>Fakulta elektrotechniky a informatiky</v>
          </cell>
          <cell r="Y691">
            <v>16.779847328244273</v>
          </cell>
          <cell r="AB691" t="str">
            <v>TUKE</v>
          </cell>
        </row>
        <row r="692">
          <cell r="H692" t="str">
            <v>Technická univerzita v Košiciach</v>
          </cell>
          <cell r="I692" t="str">
            <v>Fakulta elektrotechniky a informatiky</v>
          </cell>
          <cell r="Y692">
            <v>268.01181818181817</v>
          </cell>
          <cell r="AB692" t="str">
            <v>TUKE</v>
          </cell>
        </row>
        <row r="693">
          <cell r="H693" t="str">
            <v>Technická univerzita v Košiciach</v>
          </cell>
          <cell r="I693" t="str">
            <v>Fakulta elektrotechniky a informatiky</v>
          </cell>
          <cell r="Y693">
            <v>4.5400909090909067</v>
          </cell>
          <cell r="AB693" t="str">
            <v>TUKE</v>
          </cell>
        </row>
        <row r="694">
          <cell r="H694" t="str">
            <v>Technická univerzita v Košiciach</v>
          </cell>
          <cell r="I694" t="str">
            <v>Fakulta elektrotechniky a informatiky</v>
          </cell>
          <cell r="Y694">
            <v>0.14645454545454539</v>
          </cell>
          <cell r="AB694" t="str">
            <v>TUKE</v>
          </cell>
        </row>
        <row r="695">
          <cell r="H695" t="str">
            <v>Technická univerzita v Košiciach</v>
          </cell>
          <cell r="I695" t="str">
            <v>Fakulta elektrotechniky a informatiky</v>
          </cell>
          <cell r="Y695">
            <v>0</v>
          </cell>
          <cell r="AB695" t="str">
            <v>TUKE</v>
          </cell>
        </row>
        <row r="696">
          <cell r="H696" t="str">
            <v>Technická univerzita v Košiciach</v>
          </cell>
          <cell r="I696" t="str">
            <v>Fakulta elektrotechniky a informatiky</v>
          </cell>
          <cell r="Y696">
            <v>3.9349923664122102</v>
          </cell>
          <cell r="AB696" t="str">
            <v>TUKE</v>
          </cell>
        </row>
        <row r="697">
          <cell r="H697" t="str">
            <v>Technická univerzita v Košiciach</v>
          </cell>
          <cell r="I697" t="str">
            <v>Stavebná fakulta</v>
          </cell>
          <cell r="Y697">
            <v>0</v>
          </cell>
          <cell r="AB697" t="str">
            <v>TUKE</v>
          </cell>
        </row>
        <row r="698">
          <cell r="H698" t="str">
            <v>Technická univerzita v Košiciach</v>
          </cell>
          <cell r="I698" t="str">
            <v>Stavebná fakulta</v>
          </cell>
          <cell r="Y698">
            <v>16.591578947368419</v>
          </cell>
          <cell r="AB698" t="str">
            <v>TUKE</v>
          </cell>
        </row>
        <row r="699">
          <cell r="H699" t="str">
            <v>Technická univerzita v Košiciach</v>
          </cell>
          <cell r="I699" t="str">
            <v>Stavebná fakulta</v>
          </cell>
          <cell r="Y699">
            <v>8.2957894736842093</v>
          </cell>
          <cell r="AB699" t="str">
            <v>TUKE</v>
          </cell>
        </row>
        <row r="700">
          <cell r="H700" t="str">
            <v>Technická univerzita v Košiciach</v>
          </cell>
          <cell r="I700" t="str">
            <v>Stavebná fakulta</v>
          </cell>
          <cell r="Y700">
            <v>0.72052631578947324</v>
          </cell>
          <cell r="AB700" t="str">
            <v>TUKE</v>
          </cell>
        </row>
        <row r="701">
          <cell r="H701" t="str">
            <v>Technická univerzita v Košiciach</v>
          </cell>
          <cell r="I701" t="str">
            <v>Stavebná fakulta</v>
          </cell>
          <cell r="Y701">
            <v>1.1528421052631579</v>
          </cell>
          <cell r="AB701" t="str">
            <v>TUKE</v>
          </cell>
        </row>
        <row r="702">
          <cell r="H702" t="str">
            <v>Technická univerzita v Košiciach</v>
          </cell>
          <cell r="I702" t="str">
            <v>Fakulta umení</v>
          </cell>
          <cell r="Y702">
            <v>9.7077256097560998</v>
          </cell>
          <cell r="AB702" t="str">
            <v>TUKE</v>
          </cell>
        </row>
        <row r="703">
          <cell r="H703" t="str">
            <v>Technická univerzita v Košiciach</v>
          </cell>
          <cell r="I703" t="str">
            <v>Fakulta umení</v>
          </cell>
          <cell r="Y703">
            <v>5.3235914634146333</v>
          </cell>
          <cell r="AB703" t="str">
            <v>TUKE</v>
          </cell>
        </row>
        <row r="704">
          <cell r="H704" t="str">
            <v>Technická univerzita v Košiciach</v>
          </cell>
          <cell r="I704" t="str">
            <v>Ekonomická fakulta</v>
          </cell>
          <cell r="Y704">
            <v>143.13074856046066</v>
          </cell>
          <cell r="AB704" t="str">
            <v>TUKE</v>
          </cell>
        </row>
        <row r="705">
          <cell r="H705" t="str">
            <v>Technická univerzita v Košiciach</v>
          </cell>
          <cell r="I705" t="str">
            <v>Fakulta výrobných technológií so sídlom v Prešove</v>
          </cell>
          <cell r="Y705">
            <v>120.14754290171606</v>
          </cell>
          <cell r="AB705" t="str">
            <v>TUKE</v>
          </cell>
        </row>
        <row r="706">
          <cell r="H706" t="str">
            <v>Technická univerzita v Košiciach</v>
          </cell>
          <cell r="I706" t="str">
            <v>Fakulta výrobných technológií so sídlom v Prešove</v>
          </cell>
          <cell r="Y706">
            <v>0</v>
          </cell>
          <cell r="AB706" t="str">
            <v>TUKE</v>
          </cell>
        </row>
        <row r="707">
          <cell r="H707" t="str">
            <v>Technická univerzita v Košiciach</v>
          </cell>
          <cell r="I707" t="str">
            <v>Fakulta výrobných technológií so sídlom v Prešove</v>
          </cell>
          <cell r="Y707">
            <v>0</v>
          </cell>
          <cell r="AB707" t="str">
            <v>TUKE</v>
          </cell>
        </row>
        <row r="708">
          <cell r="H708" t="str">
            <v>Technická univerzita v Košiciach</v>
          </cell>
          <cell r="I708" t="str">
            <v>Fakulta výrobných technológií so sídlom v Prešove</v>
          </cell>
          <cell r="Y708">
            <v>0</v>
          </cell>
          <cell r="AB708" t="str">
            <v>TUKE</v>
          </cell>
        </row>
        <row r="709">
          <cell r="H709" t="str">
            <v>Technická univerzita v Košiciach</v>
          </cell>
          <cell r="I709" t="str">
            <v>Fakulta baníctva, ekológie, riadenia a geotechnológií</v>
          </cell>
          <cell r="Y709">
            <v>33.091331058020479</v>
          </cell>
          <cell r="AB709" t="str">
            <v>TUKE</v>
          </cell>
        </row>
        <row r="710">
          <cell r="H710" t="str">
            <v>Technická univerzita v Košiciach</v>
          </cell>
          <cell r="I710" t="str">
            <v>Fakulta baníctva, ekológie, riadenia a geotechnológií</v>
          </cell>
          <cell r="Y710">
            <v>0</v>
          </cell>
          <cell r="AB710" t="str">
            <v>TUKE</v>
          </cell>
        </row>
        <row r="711">
          <cell r="H711" t="str">
            <v>Technická univerzita v Košiciach</v>
          </cell>
          <cell r="I711" t="str">
            <v>Fakulta baníctva, ekológie, riadenia a geotechnológií</v>
          </cell>
          <cell r="Y711">
            <v>0</v>
          </cell>
          <cell r="AB711" t="str">
            <v>TUKE</v>
          </cell>
        </row>
        <row r="712">
          <cell r="H712" t="str">
            <v>Technická univerzita v Košiciach</v>
          </cell>
          <cell r="I712" t="str">
            <v>Fakulta baníctva, ekológie, riadenia a geotechnológií</v>
          </cell>
          <cell r="Y712">
            <v>63.230853242320819</v>
          </cell>
          <cell r="AB712" t="str">
            <v>TUKE</v>
          </cell>
        </row>
        <row r="713">
          <cell r="H713" t="str">
            <v>Technická univerzita v Košiciach</v>
          </cell>
          <cell r="I713" t="str">
            <v>Fakulta baníctva, ekológie, riadenia a geotechnológií</v>
          </cell>
          <cell r="Y713">
            <v>1.1496518771331061</v>
          </cell>
          <cell r="AB713" t="str">
            <v>TUKE</v>
          </cell>
        </row>
        <row r="714">
          <cell r="H714" t="str">
            <v>Technická univerzita v Košiciach</v>
          </cell>
          <cell r="I714" t="str">
            <v>Fakulta baníctva, ekológie, riadenia a geotechnológií</v>
          </cell>
          <cell r="Y714">
            <v>1.8578401486988838</v>
          </cell>
          <cell r="AB714" t="str">
            <v>TUKE</v>
          </cell>
        </row>
        <row r="715">
          <cell r="H715" t="str">
            <v>Technická univerzita v Košiciach</v>
          </cell>
          <cell r="I715" t="str">
            <v>Fakulta baníctva, ekológie, riadenia a geotechnológií</v>
          </cell>
          <cell r="Y715">
            <v>0.57482593856655306</v>
          </cell>
          <cell r="AB715" t="str">
            <v>TUKE</v>
          </cell>
        </row>
        <row r="716">
          <cell r="H716" t="str">
            <v>Technická univerzita v Košiciach</v>
          </cell>
          <cell r="I716" t="str">
            <v>Fakulta baníctva, ekológie, riadenia a geotechnológií</v>
          </cell>
          <cell r="Y716">
            <v>37.635000000000005</v>
          </cell>
          <cell r="AB716" t="str">
            <v>TUKE</v>
          </cell>
        </row>
        <row r="717">
          <cell r="H717" t="str">
            <v>Technická univerzita v Košiciach</v>
          </cell>
          <cell r="I717" t="str">
            <v>Fakulta baníctva, ekológie, riadenia a geotechnológií</v>
          </cell>
          <cell r="Y717">
            <v>2.5723940520446078</v>
          </cell>
          <cell r="AB717" t="str">
            <v>TUKE</v>
          </cell>
        </row>
        <row r="718">
          <cell r="H718" t="str">
            <v>Katolícka univerzita v Ružomberku</v>
          </cell>
          <cell r="I718" t="str">
            <v>Pedagogická fakulta</v>
          </cell>
          <cell r="Y718">
            <v>0</v>
          </cell>
          <cell r="AB718" t="str">
            <v>KU</v>
          </cell>
        </row>
        <row r="719">
          <cell r="H719" t="str">
            <v>Katolícka univerzita v Ružomberku</v>
          </cell>
          <cell r="I719" t="str">
            <v>Pedagogická fakulta</v>
          </cell>
          <cell r="Y719">
            <v>0</v>
          </cell>
          <cell r="AB719" t="str">
            <v>KU</v>
          </cell>
        </row>
        <row r="720">
          <cell r="H720" t="str">
            <v>Katolícka univerzita v Ružomberku</v>
          </cell>
          <cell r="I720" t="str">
            <v>Pedagogická fakulta</v>
          </cell>
          <cell r="Y720">
            <v>0</v>
          </cell>
          <cell r="AB720" t="str">
            <v>KU</v>
          </cell>
        </row>
        <row r="721">
          <cell r="H721" t="str">
            <v>Katolícka univerzita v Ružomberku</v>
          </cell>
          <cell r="I721" t="str">
            <v>Pedagogická fakulta</v>
          </cell>
          <cell r="Y721">
            <v>0</v>
          </cell>
          <cell r="AB721" t="str">
            <v>KU</v>
          </cell>
        </row>
        <row r="722">
          <cell r="H722" t="str">
            <v>Katolícka univerzita v Ružomberku</v>
          </cell>
          <cell r="I722" t="str">
            <v>Pedagogická fakulta</v>
          </cell>
          <cell r="Y722">
            <v>0</v>
          </cell>
          <cell r="AB722" t="str">
            <v>KU</v>
          </cell>
        </row>
        <row r="723">
          <cell r="H723" t="str">
            <v>Katolícka univerzita v Ružomberku</v>
          </cell>
          <cell r="I723" t="str">
            <v>Pedagogická fakulta</v>
          </cell>
          <cell r="Y723">
            <v>0</v>
          </cell>
          <cell r="AB723" t="str">
            <v>KU</v>
          </cell>
        </row>
        <row r="724">
          <cell r="H724" t="str">
            <v>Katolícka univerzita v Ružomberku</v>
          </cell>
          <cell r="I724" t="str">
            <v>Pedagogická fakulta</v>
          </cell>
          <cell r="Y724">
            <v>4.7891875621890492</v>
          </cell>
          <cell r="AB724" t="str">
            <v>KU</v>
          </cell>
        </row>
        <row r="725">
          <cell r="H725" t="str">
            <v>Katolícka univerzita v Ružomberku</v>
          </cell>
          <cell r="I725" t="str">
            <v>Pedagogická fakulta</v>
          </cell>
          <cell r="Y725">
            <v>0</v>
          </cell>
          <cell r="AB725" t="str">
            <v>KU</v>
          </cell>
        </row>
        <row r="726">
          <cell r="H726" t="str">
            <v>Katolícka univerzita v Ružomberku</v>
          </cell>
          <cell r="I726" t="str">
            <v>Pedagogická fakulta</v>
          </cell>
          <cell r="Y726">
            <v>0</v>
          </cell>
          <cell r="AB726" t="str">
            <v>KU</v>
          </cell>
        </row>
        <row r="727">
          <cell r="H727" t="str">
            <v>Katolícka univerzita v Ružomberku</v>
          </cell>
          <cell r="I727" t="str">
            <v>Pedagogická fakulta</v>
          </cell>
          <cell r="Y727">
            <v>10.279231840796019</v>
          </cell>
          <cell r="AB727" t="str">
            <v>KU</v>
          </cell>
        </row>
        <row r="728">
          <cell r="H728" t="str">
            <v>Katolícka univerzita v Ružomberku</v>
          </cell>
          <cell r="I728" t="str">
            <v>Pedagogická fakulta</v>
          </cell>
          <cell r="Y728">
            <v>0.8830721003134796</v>
          </cell>
          <cell r="AB728" t="str">
            <v>KU</v>
          </cell>
        </row>
        <row r="729">
          <cell r="H729" t="str">
            <v>Katolícka univerzita v Ružomberku</v>
          </cell>
          <cell r="I729" t="str">
            <v>Pedagogická fakulta</v>
          </cell>
          <cell r="Y729">
            <v>0.28269850746268643</v>
          </cell>
          <cell r="AB729" t="str">
            <v>KU</v>
          </cell>
        </row>
        <row r="730">
          <cell r="H730" t="str">
            <v>Katolícka univerzita v Ružomberku</v>
          </cell>
          <cell r="I730" t="str">
            <v>Pedagogická fakulta</v>
          </cell>
          <cell r="Y730">
            <v>0</v>
          </cell>
          <cell r="AB730" t="str">
            <v>KU</v>
          </cell>
        </row>
        <row r="731">
          <cell r="H731" t="str">
            <v>Bratislavská medzinárodná škola liberálnych štúdií</v>
          </cell>
          <cell r="I731">
            <v>0</v>
          </cell>
          <cell r="Y731">
            <v>9.088636363636363</v>
          </cell>
          <cell r="AB731" t="str">
            <v>B-MšLš</v>
          </cell>
        </row>
        <row r="732">
          <cell r="H732" t="str">
            <v>Univerzita Konštantína Filozofa v Nitre</v>
          </cell>
          <cell r="I732" t="str">
            <v>Filozofická fakulta</v>
          </cell>
          <cell r="Y732">
            <v>1.7272007168458785</v>
          </cell>
          <cell r="AB732" t="str">
            <v>UKF</v>
          </cell>
        </row>
        <row r="733">
          <cell r="H733" t="str">
            <v>Univerzita Konštantína Filozofa v Nitre</v>
          </cell>
          <cell r="I733" t="str">
            <v>Filozofická fakulta</v>
          </cell>
          <cell r="Y733">
            <v>0.32385013440860222</v>
          </cell>
          <cell r="AB733" t="str">
            <v>UKF</v>
          </cell>
        </row>
        <row r="734">
          <cell r="H734" t="str">
            <v>Univerzita Konštantína Filozofa v Nitre</v>
          </cell>
          <cell r="I734" t="str">
            <v>Filozofická fakulta</v>
          </cell>
          <cell r="Y734">
            <v>0</v>
          </cell>
          <cell r="AB734" t="str">
            <v>UKF</v>
          </cell>
        </row>
        <row r="735">
          <cell r="H735" t="str">
            <v>Univerzita Konštantína Filozofa v Nitre</v>
          </cell>
          <cell r="I735" t="str">
            <v>Filozofická fakulta</v>
          </cell>
          <cell r="Y735">
            <v>0</v>
          </cell>
          <cell r="AB735" t="str">
            <v>UKF</v>
          </cell>
        </row>
        <row r="736">
          <cell r="H736" t="str">
            <v>Univerzita Konštantína Filozofa v Nitre</v>
          </cell>
          <cell r="I736" t="str">
            <v>Filozofická fakulta</v>
          </cell>
          <cell r="Y736">
            <v>8.6931818181818166</v>
          </cell>
          <cell r="AB736" t="str">
            <v>UKF</v>
          </cell>
        </row>
        <row r="737">
          <cell r="H737" t="str">
            <v>Univerzita Konštantína Filozofa v Nitre</v>
          </cell>
          <cell r="I737" t="str">
            <v>Filozofická fakulta</v>
          </cell>
          <cell r="Y737">
            <v>15.96774193548387</v>
          </cell>
          <cell r="AB737" t="str">
            <v>UKF</v>
          </cell>
        </row>
        <row r="738">
          <cell r="H738" t="str">
            <v>Univerzita Konštantína Filozofa v Nitre</v>
          </cell>
          <cell r="I738" t="str">
            <v>Filozofická fakulta</v>
          </cell>
          <cell r="Y738">
            <v>0</v>
          </cell>
          <cell r="AB738" t="str">
            <v>UKF</v>
          </cell>
        </row>
        <row r="739">
          <cell r="H739" t="str">
            <v>Univerzita Konštantína Filozofa v Nitre</v>
          </cell>
          <cell r="I739" t="str">
            <v>Filozofická fakulta</v>
          </cell>
          <cell r="Y739">
            <v>0.80962533602150533</v>
          </cell>
          <cell r="AB739" t="str">
            <v>UKF</v>
          </cell>
        </row>
        <row r="740">
          <cell r="H740" t="str">
            <v>Univerzita Konštantína Filozofa v Nitre</v>
          </cell>
          <cell r="I740" t="str">
            <v>Filozofická fakulta</v>
          </cell>
          <cell r="Y740">
            <v>4.4364100946372247</v>
          </cell>
          <cell r="AB740" t="str">
            <v>UKF</v>
          </cell>
        </row>
        <row r="741">
          <cell r="H741" t="str">
            <v>Univerzita Konštantína Filozofa v Nitre</v>
          </cell>
          <cell r="I741" t="str">
            <v>Filozofická fakulta</v>
          </cell>
          <cell r="Y741">
            <v>0</v>
          </cell>
          <cell r="AB741" t="str">
            <v>UKF</v>
          </cell>
        </row>
        <row r="742">
          <cell r="H742" t="str">
            <v>Univerzita Konštantína Filozofa v Nitre</v>
          </cell>
          <cell r="I742" t="str">
            <v>Filozofická fakulta</v>
          </cell>
          <cell r="Y742">
            <v>0</v>
          </cell>
          <cell r="AB742" t="str">
            <v>UKF</v>
          </cell>
        </row>
        <row r="743">
          <cell r="H743" t="str">
            <v>Univerzita Konštantína Filozofa v Nitre</v>
          </cell>
          <cell r="I743" t="str">
            <v>Filozofická fakulta</v>
          </cell>
          <cell r="Y743">
            <v>0.8865384615384615</v>
          </cell>
          <cell r="AB743" t="str">
            <v>UKF</v>
          </cell>
        </row>
        <row r="744">
          <cell r="H744" t="str">
            <v>Univerzita Konštantína Filozofa v Nitre</v>
          </cell>
          <cell r="I744" t="str">
            <v>Filozofická fakulta</v>
          </cell>
          <cell r="Y744">
            <v>1.0247765793528512</v>
          </cell>
          <cell r="AB744" t="str">
            <v>UKF</v>
          </cell>
        </row>
        <row r="745">
          <cell r="H745" t="str">
            <v>Univerzita Konštantína Filozofa v Nitre</v>
          </cell>
          <cell r="I745" t="str">
            <v>Filozofická fakulta</v>
          </cell>
          <cell r="Y745">
            <v>0.19318181818181812</v>
          </cell>
          <cell r="AB745" t="str">
            <v>UKF</v>
          </cell>
        </row>
        <row r="746">
          <cell r="H746" t="str">
            <v>Univerzita Konštantína Filozofa v Nitre</v>
          </cell>
          <cell r="I746" t="str">
            <v>Filozofická fakulta</v>
          </cell>
          <cell r="Y746">
            <v>0.44341294298921419</v>
          </cell>
          <cell r="AB746" t="str">
            <v>UKF</v>
          </cell>
        </row>
        <row r="747">
          <cell r="H747" t="str">
            <v>Univerzita Konštantína Filozofa v Nitre</v>
          </cell>
          <cell r="I747" t="str">
            <v>Filozofická fakulta</v>
          </cell>
          <cell r="Y747">
            <v>0</v>
          </cell>
          <cell r="AB747" t="str">
            <v>UKF</v>
          </cell>
        </row>
        <row r="748">
          <cell r="H748" t="str">
            <v>Univerzita Konštantína Filozofa v Nitre</v>
          </cell>
          <cell r="I748" t="str">
            <v>Filozofická fakulta</v>
          </cell>
          <cell r="Y748">
            <v>1</v>
          </cell>
          <cell r="AB748" t="str">
            <v>UKF</v>
          </cell>
        </row>
        <row r="749">
          <cell r="H749" t="str">
            <v>Univerzita Konštantína Filozofa v Nitre</v>
          </cell>
          <cell r="I749" t="str">
            <v>Filozofická fakulta</v>
          </cell>
          <cell r="Y749">
            <v>0.40991063174114029</v>
          </cell>
          <cell r="AB749" t="str">
            <v>UKF</v>
          </cell>
        </row>
        <row r="750">
          <cell r="H750" t="str">
            <v>Univerzita Konštantína Filozofa v Nitre</v>
          </cell>
          <cell r="I750" t="str">
            <v>Filozofická fakulta</v>
          </cell>
          <cell r="Y750">
            <v>0</v>
          </cell>
          <cell r="AB750" t="str">
            <v>UKF</v>
          </cell>
        </row>
        <row r="751">
          <cell r="H751" t="str">
            <v>Univerzita Konštantína Filozofa v Nitre</v>
          </cell>
          <cell r="I751" t="str">
            <v>Filozofická fakulta</v>
          </cell>
          <cell r="Y751">
            <v>0.38709677419354849</v>
          </cell>
          <cell r="AB751" t="str">
            <v>UKF</v>
          </cell>
        </row>
        <row r="752">
          <cell r="H752" t="str">
            <v>Univerzita Konštantína Filozofa v Nitre</v>
          </cell>
          <cell r="I752" t="str">
            <v>Filozofická fakulta</v>
          </cell>
          <cell r="Y752">
            <v>0.30743297380585499</v>
          </cell>
          <cell r="AB752" t="str">
            <v>UKF</v>
          </cell>
        </row>
        <row r="753">
          <cell r="H753" t="str">
            <v>Univerzita Konštantína Filozofa v Nitre</v>
          </cell>
          <cell r="I753" t="str">
            <v>Filozofická fakulta</v>
          </cell>
          <cell r="Y753">
            <v>0</v>
          </cell>
          <cell r="AB753" t="str">
            <v>UKF</v>
          </cell>
        </row>
        <row r="754">
          <cell r="H754" t="str">
            <v>Univerzita Konštantína Filozofa v Nitre</v>
          </cell>
          <cell r="I754" t="str">
            <v>Filozofická fakulta</v>
          </cell>
          <cell r="Y754">
            <v>0.48387096774193505</v>
          </cell>
          <cell r="AB754" t="str">
            <v>UKF</v>
          </cell>
        </row>
        <row r="755">
          <cell r="H755" t="str">
            <v>Univerzita Konštantína Filozofa v Nitre</v>
          </cell>
          <cell r="I755" t="str">
            <v>Filozofická fakulta</v>
          </cell>
          <cell r="Y755">
            <v>0</v>
          </cell>
          <cell r="AB755" t="str">
            <v>UKF</v>
          </cell>
        </row>
        <row r="756">
          <cell r="H756" t="str">
            <v>Univerzita Komenského v Bratislave</v>
          </cell>
          <cell r="I756" t="str">
            <v>Lekárska fakulta</v>
          </cell>
          <cell r="Y756">
            <v>13.530252873563219</v>
          </cell>
          <cell r="AB756" t="str">
            <v>UK</v>
          </cell>
        </row>
        <row r="757">
          <cell r="H757" t="str">
            <v>Univerzita Komenského v Bratislave</v>
          </cell>
          <cell r="I757" t="str">
            <v>Lekárska fakulta</v>
          </cell>
          <cell r="Y757">
            <v>13.530252873563219</v>
          </cell>
          <cell r="AB757" t="str">
            <v>UK</v>
          </cell>
        </row>
        <row r="758">
          <cell r="H758" t="str">
            <v>Vysoká škola múzických umení v Bratislave</v>
          </cell>
          <cell r="I758" t="str">
            <v>Divadelná fakulta</v>
          </cell>
          <cell r="Y758">
            <v>1.9186843853820577</v>
          </cell>
          <cell r="AB758" t="str">
            <v>VŠMU</v>
          </cell>
        </row>
        <row r="759">
          <cell r="H759" t="str">
            <v>Katolícka univerzita v Ružomberku</v>
          </cell>
          <cell r="I759" t="str">
            <v>Teologická fakulta v Košiciach</v>
          </cell>
          <cell r="Y759">
            <v>1.6049029850746268</v>
          </cell>
          <cell r="AB759" t="str">
            <v>KU</v>
          </cell>
        </row>
        <row r="760">
          <cell r="H760" t="str">
            <v>Katolícka univerzita v Ružomberku</v>
          </cell>
          <cell r="I760" t="str">
            <v>Teologická fakulta v Košiciach</v>
          </cell>
          <cell r="Y760">
            <v>19.13322884012539</v>
          </cell>
          <cell r="AB760" t="str">
            <v>KU</v>
          </cell>
        </row>
        <row r="761">
          <cell r="H761" t="str">
            <v>Univerzita Konštantína Filozofa v Nitre</v>
          </cell>
          <cell r="I761" t="str">
            <v>Filozofická fakulta</v>
          </cell>
          <cell r="Y761">
            <v>8.5161290322580658</v>
          </cell>
          <cell r="AB761" t="str">
            <v>UKF</v>
          </cell>
        </row>
        <row r="762">
          <cell r="H762" t="str">
            <v>Univerzita Konštantína Filozofa v Nitre</v>
          </cell>
          <cell r="I762" t="str">
            <v>Filozofická fakulta</v>
          </cell>
          <cell r="Y762">
            <v>4.3341880341880348</v>
          </cell>
          <cell r="AB762" t="str">
            <v>UKF</v>
          </cell>
        </row>
        <row r="763">
          <cell r="H763" t="str">
            <v>Trnavská univerzita v Trnave</v>
          </cell>
          <cell r="I763" t="str">
            <v>Pedagogická fakulta</v>
          </cell>
          <cell r="Y763">
            <v>0</v>
          </cell>
          <cell r="AB763" t="str">
            <v>TVU</v>
          </cell>
        </row>
        <row r="764">
          <cell r="H764" t="str">
            <v>Trnavská univerzita v Trnave</v>
          </cell>
          <cell r="I764" t="str">
            <v>Pedagogická fakulta</v>
          </cell>
          <cell r="Y764">
            <v>19.485878906250001</v>
          </cell>
          <cell r="AB764" t="str">
            <v>TVU</v>
          </cell>
        </row>
        <row r="765">
          <cell r="H765" t="str">
            <v>Trnavská univerzita v Trnave</v>
          </cell>
          <cell r="I765" t="str">
            <v>Pedagogická fakulta</v>
          </cell>
          <cell r="Y765">
            <v>18.234492187499999</v>
          </cell>
          <cell r="AB765" t="str">
            <v>TVU</v>
          </cell>
        </row>
        <row r="766">
          <cell r="H766" t="str">
            <v>Trnavská univerzita v Trnave</v>
          </cell>
          <cell r="I766" t="str">
            <v>Pedagogická fakulta</v>
          </cell>
          <cell r="Y766">
            <v>0</v>
          </cell>
          <cell r="AB766" t="str">
            <v>TVU</v>
          </cell>
        </row>
        <row r="767">
          <cell r="H767" t="str">
            <v>Trnavská univerzita v Trnave</v>
          </cell>
          <cell r="I767" t="str">
            <v>Pedagogická fakulta</v>
          </cell>
          <cell r="Y767">
            <v>1.4301562499999996</v>
          </cell>
          <cell r="AB767" t="str">
            <v>TVU</v>
          </cell>
        </row>
        <row r="768">
          <cell r="H768" t="str">
            <v>Trnavská univerzita v Trnave</v>
          </cell>
          <cell r="I768" t="str">
            <v>Pedagogická fakulta</v>
          </cell>
          <cell r="Y768">
            <v>0.32476464843749975</v>
          </cell>
          <cell r="AB768" t="str">
            <v>TVU</v>
          </cell>
        </row>
        <row r="769">
          <cell r="H769" t="str">
            <v>Trnavská univerzita v Trnave</v>
          </cell>
          <cell r="I769" t="str">
            <v>Pedagogická fakulta</v>
          </cell>
          <cell r="Y769">
            <v>0</v>
          </cell>
          <cell r="AB769" t="str">
            <v>TVU</v>
          </cell>
        </row>
        <row r="770">
          <cell r="H770" t="str">
            <v>Trnavská univerzita v Trnave</v>
          </cell>
          <cell r="I770" t="str">
            <v>Pedagogická fakulta</v>
          </cell>
          <cell r="Y770">
            <v>0.78658593749999994</v>
          </cell>
          <cell r="AB770" t="str">
            <v>TVU</v>
          </cell>
        </row>
        <row r="771">
          <cell r="H771" t="str">
            <v>Trnavská univerzita v Trnave</v>
          </cell>
          <cell r="I771" t="str">
            <v>Pedagogická fakulta</v>
          </cell>
          <cell r="Y771">
            <v>0.53183935546875016</v>
          </cell>
          <cell r="AB771" t="str">
            <v>TVU</v>
          </cell>
        </row>
        <row r="772">
          <cell r="H772" t="str">
            <v>Trnavská univerzita v Trnave</v>
          </cell>
          <cell r="I772" t="str">
            <v>Pedagogická fakulta</v>
          </cell>
          <cell r="Y772">
            <v>0.16238232421874987</v>
          </cell>
          <cell r="AB772" t="str">
            <v>TVU</v>
          </cell>
        </row>
        <row r="773">
          <cell r="H773" t="str">
            <v>Trnavská univerzita v Trnave</v>
          </cell>
          <cell r="I773" t="str">
            <v>Teologická fakulta</v>
          </cell>
          <cell r="Y773">
            <v>0.10825488281249995</v>
          </cell>
          <cell r="AB773" t="str">
            <v>TVU</v>
          </cell>
        </row>
        <row r="774">
          <cell r="H774" t="str">
            <v>Trnavská univerzita v Trnave</v>
          </cell>
          <cell r="I774" t="str">
            <v>Pedagogická fakulta</v>
          </cell>
          <cell r="Y774">
            <v>0.35455957031249996</v>
          </cell>
          <cell r="AB774" t="str">
            <v>TVU</v>
          </cell>
        </row>
        <row r="775">
          <cell r="H775" t="str">
            <v>Trnavská univerzita v Trnave</v>
          </cell>
          <cell r="I775" t="str">
            <v>Pedagogická fakulta</v>
          </cell>
          <cell r="Y775">
            <v>8.2730566406250006</v>
          </cell>
          <cell r="AB775" t="str">
            <v>TVU</v>
          </cell>
        </row>
        <row r="776">
          <cell r="H776" t="str">
            <v>Trnavská univerzita v Trnave</v>
          </cell>
          <cell r="I776" t="str">
            <v>Pedagogická fakulta</v>
          </cell>
          <cell r="Y776">
            <v>0.43301953124999981</v>
          </cell>
          <cell r="AB776" t="str">
            <v>TVU</v>
          </cell>
        </row>
        <row r="777">
          <cell r="H777" t="str">
            <v>Trnavská univerzita v Trnave</v>
          </cell>
          <cell r="I777" t="str">
            <v>Pedagogická fakulta</v>
          </cell>
          <cell r="Y777">
            <v>0.54127441406250032</v>
          </cell>
          <cell r="AB777" t="str">
            <v>TVU</v>
          </cell>
        </row>
        <row r="778">
          <cell r="H778" t="str">
            <v>Trnavská univerzita v Trnave</v>
          </cell>
          <cell r="I778" t="str">
            <v>Pedagogická fakulta</v>
          </cell>
          <cell r="Y778">
            <v>60.275126953124996</v>
          </cell>
          <cell r="AB778" t="str">
            <v>TVU</v>
          </cell>
        </row>
        <row r="779">
          <cell r="H779" t="str">
            <v>Univerzita Komenského v Bratislave</v>
          </cell>
          <cell r="I779" t="str">
            <v>Fakulta sociálnych a ekonomických vied</v>
          </cell>
          <cell r="Y779">
            <v>4.3432258064516134</v>
          </cell>
          <cell r="AB779" t="str">
            <v>UK</v>
          </cell>
        </row>
        <row r="780">
          <cell r="H780" t="str">
            <v>Univerzita Komenského v Bratislave</v>
          </cell>
          <cell r="I780" t="str">
            <v>Fakulta sociálnych a ekonomických vied</v>
          </cell>
          <cell r="Y780">
            <v>3.750967741935483</v>
          </cell>
          <cell r="AB780" t="str">
            <v>UK</v>
          </cell>
        </row>
        <row r="781">
          <cell r="H781" t="str">
            <v>Univerzita Komenského v Bratislave</v>
          </cell>
          <cell r="I781" t="str">
            <v>Fakulta sociálnych a ekonomických vied</v>
          </cell>
          <cell r="Y781">
            <v>0.39775280898876408</v>
          </cell>
          <cell r="AB781" t="str">
            <v>UK</v>
          </cell>
        </row>
        <row r="782">
          <cell r="H782" t="str">
            <v>Univerzita Komenského v Bratislave</v>
          </cell>
          <cell r="I782" t="str">
            <v>Fakulta sociálnych a ekonomických vied</v>
          </cell>
          <cell r="Y782">
            <v>1.5515370705244127</v>
          </cell>
          <cell r="AB782" t="str">
            <v>UK</v>
          </cell>
        </row>
        <row r="783">
          <cell r="H783" t="str">
            <v>Univerzita Komenského v Bratislave</v>
          </cell>
          <cell r="I783" t="str">
            <v>Fakulta managementu</v>
          </cell>
          <cell r="Y783">
            <v>318.06509945750452</v>
          </cell>
          <cell r="AB783" t="str">
            <v>UK</v>
          </cell>
        </row>
        <row r="784">
          <cell r="H784" t="str">
            <v>Univerzita Komenského v Bratislave</v>
          </cell>
          <cell r="I784" t="str">
            <v>Právnická fakulta</v>
          </cell>
          <cell r="Y784">
            <v>0</v>
          </cell>
          <cell r="AB784" t="str">
            <v>UK</v>
          </cell>
        </row>
        <row r="785">
          <cell r="H785" t="str">
            <v>Univerzita Komenského v Bratislave</v>
          </cell>
          <cell r="I785" t="str">
            <v>Právnická fakulta</v>
          </cell>
          <cell r="Y785">
            <v>21.861434108527135</v>
          </cell>
          <cell r="AB785" t="str">
            <v>UK</v>
          </cell>
        </row>
        <row r="786">
          <cell r="H786" t="str">
            <v>Univerzita Komenského v Bratislave</v>
          </cell>
          <cell r="I786" t="str">
            <v>Právnická fakulta</v>
          </cell>
          <cell r="Y786">
            <v>299.60101744186045</v>
          </cell>
          <cell r="AB786" t="str">
            <v>UK</v>
          </cell>
        </row>
        <row r="787">
          <cell r="H787" t="str">
            <v>Univerzita Komenského v Bratislave</v>
          </cell>
          <cell r="I787" t="str">
            <v>Právnická fakulta</v>
          </cell>
          <cell r="Y787">
            <v>4.3722868217054263</v>
          </cell>
          <cell r="AB787" t="str">
            <v>UK</v>
          </cell>
        </row>
        <row r="788">
          <cell r="H788" t="str">
            <v>Slovenská technická univerzita v Bratislave</v>
          </cell>
          <cell r="I788" t="str">
            <v>Fakulta chemickej a potravinárskej technológie</v>
          </cell>
          <cell r="Y788">
            <v>0</v>
          </cell>
          <cell r="AB788" t="str">
            <v>STU</v>
          </cell>
        </row>
        <row r="789">
          <cell r="H789" t="str">
            <v>Slovenská technická univerzita v Bratislave</v>
          </cell>
          <cell r="I789" t="str">
            <v>Materiálovotechnologická fakulta so sídlom v Trnave</v>
          </cell>
          <cell r="Y789">
            <v>0</v>
          </cell>
          <cell r="AB789" t="str">
            <v>STU</v>
          </cell>
        </row>
        <row r="790">
          <cell r="H790" t="str">
            <v>Slovenská technická univerzita v Bratislave</v>
          </cell>
          <cell r="I790" t="str">
            <v>Fakulta chemickej a potravinárskej technológie</v>
          </cell>
          <cell r="Y790">
            <v>8.4088695652173922</v>
          </cell>
          <cell r="AB790" t="str">
            <v>STU</v>
          </cell>
        </row>
        <row r="791">
          <cell r="H791" t="str">
            <v>Slovenská technická univerzita v Bratislave</v>
          </cell>
          <cell r="I791" t="str">
            <v>Fakulta architektúry</v>
          </cell>
          <cell r="Y791">
            <v>61.750000000000007</v>
          </cell>
          <cell r="AB791" t="str">
            <v>STU</v>
          </cell>
        </row>
        <row r="792">
          <cell r="H792" t="str">
            <v>Slovenská technická univerzita v Bratislave</v>
          </cell>
          <cell r="I792" t="str">
            <v>Stavebná fakulta</v>
          </cell>
          <cell r="Y792">
            <v>8.4271825694966189</v>
          </cell>
          <cell r="AB792" t="str">
            <v>STU</v>
          </cell>
        </row>
        <row r="793">
          <cell r="H793" t="str">
            <v>Slovenská technická univerzita v Bratislave</v>
          </cell>
          <cell r="I793" t="str">
            <v>Fakulta architektúry</v>
          </cell>
          <cell r="Y793">
            <v>0</v>
          </cell>
          <cell r="AB793" t="str">
            <v>STU</v>
          </cell>
        </row>
        <row r="794">
          <cell r="H794" t="str">
            <v>Slovenská technická univerzita v Bratislave</v>
          </cell>
          <cell r="I794" t="str">
            <v>Materiálovotechnologická fakulta so sídlom v Trnave</v>
          </cell>
          <cell r="Y794">
            <v>79.655364238410584</v>
          </cell>
          <cell r="AB794" t="str">
            <v>STU</v>
          </cell>
        </row>
        <row r="795">
          <cell r="H795" t="str">
            <v>Slovenská technická univerzita v Bratislave</v>
          </cell>
          <cell r="I795" t="str">
            <v>Fakulta chemickej a potravinárskej technológie</v>
          </cell>
          <cell r="Y795">
            <v>8.52</v>
          </cell>
          <cell r="AB795" t="str">
            <v>STU</v>
          </cell>
        </row>
        <row r="796">
          <cell r="H796" t="str">
            <v>Slovenská technická univerzita v Bratislave</v>
          </cell>
          <cell r="I796" t="str">
            <v>Fakulta chemickej a potravinárskej technológie</v>
          </cell>
          <cell r="Y796">
            <v>8.4088695652173922</v>
          </cell>
          <cell r="AB796" t="str">
            <v>STU</v>
          </cell>
        </row>
        <row r="797">
          <cell r="H797" t="str">
            <v>Slovenská technická univerzita v Bratislave</v>
          </cell>
          <cell r="I797" t="str">
            <v>Fakulta elektrotechniky a informatiky</v>
          </cell>
          <cell r="Y797">
            <v>168.44181368507833</v>
          </cell>
          <cell r="AB797" t="str">
            <v>STU</v>
          </cell>
        </row>
        <row r="798">
          <cell r="H798" t="str">
            <v>Slovenská technická univerzita v Bratislave</v>
          </cell>
          <cell r="I798" t="str">
            <v>Fakulta chemickej a potravinárskej technológie</v>
          </cell>
          <cell r="Y798">
            <v>8.4543352601156059</v>
          </cell>
          <cell r="AB798" t="str">
            <v>STU</v>
          </cell>
        </row>
        <row r="799">
          <cell r="H799" t="str">
            <v>Slovenská technická univerzita v Bratislave</v>
          </cell>
          <cell r="I799" t="str">
            <v>Fakulta chemickej a potravinárskej technológie</v>
          </cell>
          <cell r="Y799">
            <v>8.4088695652173922</v>
          </cell>
          <cell r="AB799" t="str">
            <v>STU</v>
          </cell>
        </row>
        <row r="800">
          <cell r="H800" t="str">
            <v>Slovenská technická univerzita v Bratislave</v>
          </cell>
          <cell r="I800" t="str">
            <v>Strojnícka fakulta</v>
          </cell>
          <cell r="Y800">
            <v>0</v>
          </cell>
          <cell r="AB800" t="str">
            <v>STU</v>
          </cell>
        </row>
        <row r="801">
          <cell r="H801" t="str">
            <v>Slovenská technická univerzita v Bratislave</v>
          </cell>
          <cell r="I801" t="str">
            <v>Fakulta chemickej a potravinárskej technológie</v>
          </cell>
          <cell r="Y801">
            <v>8.4088695652173922</v>
          </cell>
          <cell r="AB801" t="str">
            <v>STU</v>
          </cell>
        </row>
        <row r="802">
          <cell r="H802" t="str">
            <v>Slovenská technická univerzita v Bratislave</v>
          </cell>
          <cell r="I802" t="str">
            <v>Fakulta chemickej a potravinárskej technológie</v>
          </cell>
          <cell r="Y802">
            <v>8.4543352601156059</v>
          </cell>
          <cell r="AB802" t="str">
            <v>STU</v>
          </cell>
        </row>
        <row r="803">
          <cell r="H803" t="str">
            <v>Slovenská technická univerzita v Bratislave</v>
          </cell>
          <cell r="I803" t="str">
            <v>Materiálovotechnologická fakulta so sídlom v Trnave</v>
          </cell>
          <cell r="Y803">
            <v>2.6466476426798984</v>
          </cell>
          <cell r="AB803" t="str">
            <v>STU</v>
          </cell>
        </row>
        <row r="804">
          <cell r="H804" t="str">
            <v>Slovenská technická univerzita v Bratislave</v>
          </cell>
          <cell r="I804" t="str">
            <v>Materiálovotechnologická fakulta so sídlom v Trnave</v>
          </cell>
          <cell r="Y804">
            <v>4.999223325062033</v>
          </cell>
          <cell r="AB804" t="str">
            <v>STU</v>
          </cell>
        </row>
        <row r="805">
          <cell r="H805" t="str">
            <v>Slovenská technická univerzita v Bratislave</v>
          </cell>
          <cell r="I805" t="str">
            <v>Fakulta informatiky a informačných technológií</v>
          </cell>
          <cell r="Y805">
            <v>86.437246496290186</v>
          </cell>
          <cell r="AB805" t="str">
            <v>STU</v>
          </cell>
        </row>
        <row r="806">
          <cell r="H806" t="str">
            <v>Slovenská technická univerzita v Bratislave</v>
          </cell>
          <cell r="I806" t="str">
            <v>Stavebná fakulta</v>
          </cell>
          <cell r="Y806">
            <v>125.16146506386175</v>
          </cell>
          <cell r="AB806" t="str">
            <v>STU</v>
          </cell>
        </row>
        <row r="807">
          <cell r="H807" t="str">
            <v>Slovenská technická univerzita v Bratislave</v>
          </cell>
          <cell r="I807" t="str">
            <v>Stavebná fakulta</v>
          </cell>
          <cell r="Y807">
            <v>3.5133042824943637</v>
          </cell>
          <cell r="AB807" t="str">
            <v>STU</v>
          </cell>
        </row>
        <row r="808">
          <cell r="H808" t="str">
            <v>Slovenská technická univerzita v Bratislave</v>
          </cell>
          <cell r="I808" t="str">
            <v>Materiálovotechnologická fakulta so sídlom v Trnave</v>
          </cell>
          <cell r="Y808">
            <v>4.2640434243176131</v>
          </cell>
          <cell r="AB808" t="str">
            <v>STU</v>
          </cell>
        </row>
        <row r="809">
          <cell r="H809" t="str">
            <v>Slovenská technická univerzita v Bratislave</v>
          </cell>
          <cell r="I809" t="str">
            <v>Fakulta chemickej a potravinárskej technológie</v>
          </cell>
          <cell r="Y809">
            <v>4.8520087336244515</v>
          </cell>
          <cell r="AB809" t="str">
            <v>STU</v>
          </cell>
        </row>
        <row r="810">
          <cell r="H810" t="str">
            <v>Slovenská technická univerzita v Bratislave</v>
          </cell>
          <cell r="I810">
            <v>0</v>
          </cell>
          <cell r="Y810">
            <v>2.3853658536585343</v>
          </cell>
          <cell r="AB810" t="str">
            <v>STU</v>
          </cell>
        </row>
        <row r="811">
          <cell r="H811" t="str">
            <v>Slovenská technická univerzita v Bratislave</v>
          </cell>
          <cell r="I811" t="str">
            <v>Materiálovotechnologická fakulta so sídlom v Trnave</v>
          </cell>
          <cell r="Y811">
            <v>1.1762878411910673</v>
          </cell>
          <cell r="AB811" t="str">
            <v>STU</v>
          </cell>
        </row>
        <row r="812">
          <cell r="H812" t="str">
            <v>Slovenská technická univerzita v Bratislave</v>
          </cell>
          <cell r="I812" t="str">
            <v>Stavebná fakulta</v>
          </cell>
          <cell r="Y812">
            <v>0</v>
          </cell>
          <cell r="AB812" t="str">
            <v>STU</v>
          </cell>
        </row>
        <row r="813">
          <cell r="H813" t="str">
            <v>Slovenská technická univerzita v Bratislave</v>
          </cell>
          <cell r="I813" t="str">
            <v>Stavebná fakulta</v>
          </cell>
          <cell r="Y813">
            <v>1.7566521412471818</v>
          </cell>
          <cell r="AB813" t="str">
            <v>STU</v>
          </cell>
        </row>
        <row r="814">
          <cell r="H814" t="str">
            <v>Slovenská technická univerzita v Bratislave</v>
          </cell>
          <cell r="I814" t="str">
            <v>Fakulta informatiky a informačných technológií</v>
          </cell>
          <cell r="Y814">
            <v>110.81698268755153</v>
          </cell>
          <cell r="AB814" t="str">
            <v>STU</v>
          </cell>
        </row>
        <row r="815">
          <cell r="H815" t="str">
            <v>Slovenská technická univerzita v Bratislave</v>
          </cell>
          <cell r="I815" t="str">
            <v>Fakulta chemickej a potravinárskej technológie</v>
          </cell>
          <cell r="Y815">
            <v>0</v>
          </cell>
          <cell r="AB815" t="str">
            <v>STU</v>
          </cell>
        </row>
        <row r="816">
          <cell r="H816" t="str">
            <v>Slovenská technická univerzita v Bratislave</v>
          </cell>
          <cell r="I816" t="str">
            <v>Fakulta chemickej a potravinárskej technológie</v>
          </cell>
          <cell r="Y816">
            <v>0</v>
          </cell>
          <cell r="AB816" t="str">
            <v>STU</v>
          </cell>
        </row>
        <row r="817">
          <cell r="H817" t="str">
            <v>Univerzita Konštantína Filozofa v Nitre</v>
          </cell>
          <cell r="I817" t="str">
            <v>Pedagogická fakulta</v>
          </cell>
          <cell r="Y817">
            <v>0</v>
          </cell>
          <cell r="AB817" t="str">
            <v>UKF</v>
          </cell>
        </row>
        <row r="818">
          <cell r="H818" t="str">
            <v>Univerzita Konštantína Filozofa v Nitre</v>
          </cell>
          <cell r="I818" t="str">
            <v>Pedagogická fakulta</v>
          </cell>
          <cell r="Y818">
            <v>93.693706317204288</v>
          </cell>
          <cell r="AB818" t="str">
            <v>UKF</v>
          </cell>
        </row>
        <row r="819">
          <cell r="H819" t="str">
            <v>Univerzita Konštantína Filozofa v Nitre</v>
          </cell>
          <cell r="I819" t="str">
            <v>Pedagogická fakulta</v>
          </cell>
          <cell r="Y819">
            <v>0.86360035842293925</v>
          </cell>
          <cell r="AB819" t="str">
            <v>UKF</v>
          </cell>
        </row>
        <row r="820">
          <cell r="H820" t="str">
            <v>Univerzita Konštantína Filozofa v Nitre</v>
          </cell>
          <cell r="I820" t="str">
            <v>Pedagogická fakulta</v>
          </cell>
          <cell r="Y820">
            <v>0.63878696236559129</v>
          </cell>
          <cell r="AB820" t="str">
            <v>UKF</v>
          </cell>
        </row>
        <row r="821">
          <cell r="H821" t="str">
            <v>Univerzita Konštantína Filozofa v Nitre</v>
          </cell>
          <cell r="I821" t="str">
            <v>Pedagogická fakulta</v>
          </cell>
          <cell r="Y821">
            <v>0</v>
          </cell>
          <cell r="AB821" t="str">
            <v>UKF</v>
          </cell>
        </row>
        <row r="822">
          <cell r="H822" t="str">
            <v>Univerzita Konštantína Filozofa v Nitre</v>
          </cell>
          <cell r="I822" t="str">
            <v>Pedagogická fakulta</v>
          </cell>
          <cell r="Y822">
            <v>1.060683467741935</v>
          </cell>
          <cell r="AB822" t="str">
            <v>UKF</v>
          </cell>
        </row>
        <row r="823">
          <cell r="H823" t="str">
            <v>Univerzita Konštantína Filozofa v Nitre</v>
          </cell>
          <cell r="I823" t="str">
            <v>Filozofická fakulta</v>
          </cell>
          <cell r="Y823">
            <v>1.133475470430108</v>
          </cell>
          <cell r="AB823" t="str">
            <v>UKF</v>
          </cell>
        </row>
        <row r="824">
          <cell r="H824" t="str">
            <v>Univerzita Konštantína Filozofa v Nitre</v>
          </cell>
          <cell r="I824" t="str">
            <v>Pedagogická fakulta</v>
          </cell>
          <cell r="Y824">
            <v>9.1925900537634391</v>
          </cell>
          <cell r="AB824" t="str">
            <v>UKF</v>
          </cell>
        </row>
        <row r="825">
          <cell r="H825" t="str">
            <v>Univerzita Konštantína Filozofa v Nitre</v>
          </cell>
          <cell r="I825" t="str">
            <v>Pedagogická fakulta</v>
          </cell>
          <cell r="Y825">
            <v>0.85171594982078869</v>
          </cell>
          <cell r="AB825" t="str">
            <v>UKF</v>
          </cell>
        </row>
        <row r="826">
          <cell r="H826" t="str">
            <v>Univerzita Konštantína Filozofa v Nitre</v>
          </cell>
          <cell r="I826" t="str">
            <v>Pedagogická fakulta</v>
          </cell>
          <cell r="Y826">
            <v>97.679999999999993</v>
          </cell>
          <cell r="AB826" t="str">
            <v>UKF</v>
          </cell>
        </row>
        <row r="827">
          <cell r="H827" t="str">
            <v>Univerzita Konštantína Filozofa v Nitre</v>
          </cell>
          <cell r="I827" t="str">
            <v>Pedagogická fakulta</v>
          </cell>
          <cell r="Y827">
            <v>0.53232246863799304</v>
          </cell>
          <cell r="AB827" t="str">
            <v>UKF</v>
          </cell>
        </row>
        <row r="828">
          <cell r="H828" t="str">
            <v>Univerzita Konštantína Filozofa v Nitre</v>
          </cell>
          <cell r="I828" t="str">
            <v>Pedagogická fakulta</v>
          </cell>
          <cell r="Y828">
            <v>0</v>
          </cell>
          <cell r="AB828" t="str">
            <v>UKF</v>
          </cell>
        </row>
        <row r="829">
          <cell r="H829" t="str">
            <v>Univerzita Konštantína Filozofa v Nitre</v>
          </cell>
          <cell r="I829" t="str">
            <v>Pedagogická fakulta</v>
          </cell>
          <cell r="Y829">
            <v>0</v>
          </cell>
          <cell r="AB829" t="str">
            <v>UKF</v>
          </cell>
        </row>
        <row r="830">
          <cell r="H830" t="str">
            <v>Univerzita Konštantína Filozofa v Nitre</v>
          </cell>
          <cell r="I830" t="str">
            <v>Pedagogická fakulta</v>
          </cell>
          <cell r="Y830">
            <v>0</v>
          </cell>
          <cell r="AB830" t="str">
            <v>UKF</v>
          </cell>
        </row>
        <row r="831">
          <cell r="H831" t="str">
            <v>Univerzita Konštantína Filozofa v Nitre</v>
          </cell>
          <cell r="I831" t="str">
            <v>Pedagogická fakulta</v>
          </cell>
          <cell r="Y831">
            <v>0</v>
          </cell>
          <cell r="AB831" t="str">
            <v>UKF</v>
          </cell>
        </row>
        <row r="832">
          <cell r="H832" t="str">
            <v>Trenčianska univerzita Alexandra Dubčeka v Trenčíne</v>
          </cell>
          <cell r="I832" t="str">
            <v>Fakulta zdravotníctva</v>
          </cell>
          <cell r="Y832">
            <v>192.90644171779141</v>
          </cell>
          <cell r="AB832" t="str">
            <v>TUAD</v>
          </cell>
        </row>
        <row r="833">
          <cell r="H833" t="str">
            <v>Trenčianska univerzita Alexandra Dubčeka v Trenčíne</v>
          </cell>
          <cell r="I833" t="str">
            <v>Fakulta špeciálnej techniky</v>
          </cell>
          <cell r="Y833">
            <v>0</v>
          </cell>
          <cell r="AB833" t="str">
            <v>TUAD</v>
          </cell>
        </row>
        <row r="834">
          <cell r="H834" t="str">
            <v>Trenčianska univerzita Alexandra Dubčeka v Trenčíne</v>
          </cell>
          <cell r="I834" t="str">
            <v>Fakulta špeciálnej techniky</v>
          </cell>
          <cell r="Y834">
            <v>0</v>
          </cell>
          <cell r="AB834" t="str">
            <v>TUAD</v>
          </cell>
        </row>
        <row r="835">
          <cell r="H835" t="str">
            <v>Trenčianska univerzita Alexandra Dubčeka v Trenčíne</v>
          </cell>
          <cell r="I835" t="str">
            <v>Fakulta špeciálnej techniky</v>
          </cell>
          <cell r="Y835">
            <v>0</v>
          </cell>
          <cell r="AB835" t="str">
            <v>TUAD</v>
          </cell>
        </row>
        <row r="836">
          <cell r="H836" t="str">
            <v>Trenčianska univerzita Alexandra Dubčeka v Trenčíne</v>
          </cell>
          <cell r="I836" t="str">
            <v>Fakulta zdravotníctva</v>
          </cell>
          <cell r="Y836">
            <v>202.1</v>
          </cell>
          <cell r="AB836" t="str">
            <v>TUAD</v>
          </cell>
        </row>
        <row r="837">
          <cell r="H837" t="str">
            <v>Trenčianska univerzita Alexandra Dubčeka v Trenčíne</v>
          </cell>
          <cell r="I837" t="str">
            <v>Fakulta sociálno-ekonomických vzťahov</v>
          </cell>
          <cell r="Y837">
            <v>5.5252363636363597</v>
          </cell>
          <cell r="AB837" t="str">
            <v>TUAD</v>
          </cell>
        </row>
        <row r="838">
          <cell r="H838" t="str">
            <v>Trenčianska univerzita Alexandra Dubčeka v Trenčíne</v>
          </cell>
          <cell r="I838" t="str">
            <v>Fakulta zdravotníctva</v>
          </cell>
          <cell r="Y838">
            <v>29.509202453987733</v>
          </cell>
          <cell r="AB838" t="str">
            <v>TUAD</v>
          </cell>
        </row>
        <row r="839">
          <cell r="H839" t="str">
            <v>Trenčianska univerzita Alexandra Dubčeka v Trenčíne</v>
          </cell>
          <cell r="I839" t="str">
            <v>Fakulta priemyselných technológií v Púchove</v>
          </cell>
          <cell r="Y839">
            <v>0</v>
          </cell>
          <cell r="AB839" t="str">
            <v>TUAD</v>
          </cell>
        </row>
        <row r="840">
          <cell r="H840" t="str">
            <v>Trenčianska univerzita Alexandra Dubčeka v Trenčíne</v>
          </cell>
          <cell r="I840">
            <v>0</v>
          </cell>
          <cell r="Y840">
            <v>0</v>
          </cell>
          <cell r="AB840" t="str">
            <v>TUAD</v>
          </cell>
        </row>
        <row r="841">
          <cell r="H841" t="str">
            <v>Trenčianska univerzita Alexandra Dubčeka v Trenčíne</v>
          </cell>
          <cell r="I841" t="str">
            <v>Fakulta sociálno-ekonomických vzťahov</v>
          </cell>
          <cell r="Y841">
            <v>0.71623434343434322</v>
          </cell>
          <cell r="AB841" t="str">
            <v>TUAD</v>
          </cell>
        </row>
        <row r="842">
          <cell r="H842" t="str">
            <v>Trenčianska univerzita Alexandra Dubčeka v Trenčíne</v>
          </cell>
          <cell r="I842">
            <v>0</v>
          </cell>
          <cell r="Y842">
            <v>25.56</v>
          </cell>
          <cell r="AB842" t="str">
            <v>TUAD</v>
          </cell>
        </row>
        <row r="843">
          <cell r="H843" t="str">
            <v>Trenčianska univerzita Alexandra Dubčeka v Trenčíne</v>
          </cell>
          <cell r="I843">
            <v>0</v>
          </cell>
          <cell r="Y843">
            <v>0</v>
          </cell>
          <cell r="AB843" t="str">
            <v>TUAD</v>
          </cell>
        </row>
        <row r="844">
          <cell r="H844" t="str">
            <v>Univerzita Komenského v Bratislave</v>
          </cell>
          <cell r="I844" t="str">
            <v>Prírodovedecká fakulta</v>
          </cell>
          <cell r="Y844">
            <v>16.902024291497973</v>
          </cell>
          <cell r="AB844" t="str">
            <v>UK</v>
          </cell>
        </row>
        <row r="845">
          <cell r="H845" t="str">
            <v>Univerzita Komenského v Bratislave</v>
          </cell>
          <cell r="I845" t="str">
            <v>Prírodovedecká fakulta</v>
          </cell>
          <cell r="Y845">
            <v>16.902024291497973</v>
          </cell>
          <cell r="AB845" t="str">
            <v>UK</v>
          </cell>
        </row>
        <row r="846">
          <cell r="H846" t="str">
            <v>Univerzita Komenského v Bratislave</v>
          </cell>
          <cell r="I846" t="str">
            <v>Prírodovedecká fakulta</v>
          </cell>
          <cell r="Y846">
            <v>25.095272727272725</v>
          </cell>
          <cell r="AB846" t="str">
            <v>UK</v>
          </cell>
        </row>
        <row r="847">
          <cell r="H847" t="str">
            <v>Univerzita Komenského v Bratislave</v>
          </cell>
          <cell r="I847" t="str">
            <v>Prírodovedecká fakulta</v>
          </cell>
          <cell r="Y847">
            <v>16.72444444444444</v>
          </cell>
          <cell r="AB847" t="str">
            <v>UK</v>
          </cell>
        </row>
        <row r="848">
          <cell r="H848" t="str">
            <v>Univerzita Komenského v Bratislave</v>
          </cell>
          <cell r="I848" t="str">
            <v>Prírodovedecká fakulta</v>
          </cell>
          <cell r="Y848">
            <v>8.4297882352941187</v>
          </cell>
          <cell r="AB848" t="str">
            <v>UK</v>
          </cell>
        </row>
        <row r="849">
          <cell r="H849" t="str">
            <v>Univerzita Komenského v Bratislave</v>
          </cell>
          <cell r="I849" t="str">
            <v>Prírodovedecká fakulta</v>
          </cell>
          <cell r="Y849">
            <v>8.4297882352941187</v>
          </cell>
          <cell r="AB849" t="str">
            <v>UK</v>
          </cell>
        </row>
        <row r="850">
          <cell r="H850" t="str">
            <v>Univerzita Komenského v Bratislave</v>
          </cell>
          <cell r="I850" t="str">
            <v>Prírodovedecká fakulta</v>
          </cell>
          <cell r="Y850">
            <v>8.7185454545454544</v>
          </cell>
          <cell r="AB850" t="str">
            <v>UK</v>
          </cell>
        </row>
        <row r="851">
          <cell r="H851" t="str">
            <v>Univerzita Komenského v Bratislave</v>
          </cell>
          <cell r="I851" t="str">
            <v>Prírodovedecká fakulta</v>
          </cell>
          <cell r="Y851">
            <v>3.0828340080971657</v>
          </cell>
          <cell r="AB851" t="str">
            <v>UK</v>
          </cell>
        </row>
        <row r="852">
          <cell r="H852" t="str">
            <v>Univerzita Komenského v Bratislave</v>
          </cell>
          <cell r="I852" t="str">
            <v>Prírodovedecká fakulta</v>
          </cell>
          <cell r="Y852">
            <v>2.8600488997555011</v>
          </cell>
          <cell r="AB852" t="str">
            <v>UK</v>
          </cell>
        </row>
        <row r="853">
          <cell r="H853" t="str">
            <v>Univerzita Komenského v Bratislave</v>
          </cell>
          <cell r="I853" t="str">
            <v>Fakulta matematiky, fyziky a informatiky</v>
          </cell>
          <cell r="Y853">
            <v>0.41361471067644651</v>
          </cell>
          <cell r="AB853" t="str">
            <v>UK</v>
          </cell>
        </row>
        <row r="854">
          <cell r="H854" t="str">
            <v>Univerzita Komenského v Bratislave</v>
          </cell>
          <cell r="I854" t="str">
            <v>Prírodovedecká fakulta</v>
          </cell>
          <cell r="Y854">
            <v>2.7822258823529395</v>
          </cell>
          <cell r="AB854" t="str">
            <v>UK</v>
          </cell>
        </row>
        <row r="855">
          <cell r="H855" t="str">
            <v>Univerzita Komenského v Bratislave</v>
          </cell>
          <cell r="I855" t="str">
            <v>Prírodovedecká fakulta</v>
          </cell>
          <cell r="Y855">
            <v>1.0010171149144256</v>
          </cell>
          <cell r="AB855" t="str">
            <v>UK</v>
          </cell>
        </row>
        <row r="856">
          <cell r="H856" t="str">
            <v>Prešovská univerzita v Prešove</v>
          </cell>
          <cell r="I856" t="str">
            <v>Fakulta zdravotníckych odborov</v>
          </cell>
          <cell r="Y856">
            <v>0</v>
          </cell>
          <cell r="AB856" t="str">
            <v>PU</v>
          </cell>
        </row>
        <row r="857">
          <cell r="H857" t="str">
            <v>Prešovská univerzita v Prešove</v>
          </cell>
          <cell r="I857" t="str">
            <v>Fakulta zdravotníckych odborov</v>
          </cell>
          <cell r="Y857">
            <v>0</v>
          </cell>
          <cell r="AB857" t="str">
            <v>PU</v>
          </cell>
        </row>
        <row r="858">
          <cell r="H858" t="str">
            <v>Prešovská univerzita v Prešove</v>
          </cell>
          <cell r="I858" t="str">
            <v>Filozofická fakulta</v>
          </cell>
          <cell r="Y858">
            <v>8.6000000000000014</v>
          </cell>
          <cell r="AB858" t="str">
            <v>PU</v>
          </cell>
        </row>
        <row r="859">
          <cell r="H859" t="str">
            <v>Prešovská univerzita v Prešove</v>
          </cell>
          <cell r="I859" t="str">
            <v>Filozofická fakulta</v>
          </cell>
          <cell r="Y859">
            <v>4.2156424581005592</v>
          </cell>
          <cell r="AB859" t="str">
            <v>PU</v>
          </cell>
        </row>
        <row r="860">
          <cell r="H860" t="str">
            <v>Prešovská univerzita v Prešove</v>
          </cell>
          <cell r="I860">
            <v>0</v>
          </cell>
          <cell r="Y860">
            <v>4.2156424581005592</v>
          </cell>
          <cell r="AB860" t="str">
            <v>PU</v>
          </cell>
        </row>
        <row r="861">
          <cell r="H861" t="str">
            <v>Prešovská univerzita v Prešove</v>
          </cell>
          <cell r="I861" t="str">
            <v>Filozofická fakulta</v>
          </cell>
          <cell r="Y861">
            <v>0</v>
          </cell>
          <cell r="AB861" t="str">
            <v>PU</v>
          </cell>
        </row>
        <row r="862">
          <cell r="H862" t="str">
            <v>Prešovská univerzita v Prešove</v>
          </cell>
          <cell r="I862" t="str">
            <v>Gréckokatolícka teologická fakulta</v>
          </cell>
          <cell r="Y862">
            <v>4.2639175257731958</v>
          </cell>
          <cell r="AB862" t="str">
            <v>PU</v>
          </cell>
        </row>
        <row r="863">
          <cell r="H863" t="str">
            <v>Prešovská univerzita v Prešove</v>
          </cell>
          <cell r="I863" t="str">
            <v>Filozofická fakulta</v>
          </cell>
          <cell r="Y863">
            <v>0</v>
          </cell>
          <cell r="AB863" t="str">
            <v>PU</v>
          </cell>
        </row>
        <row r="864">
          <cell r="H864" t="str">
            <v>Prešovská univerzita v Prešove</v>
          </cell>
          <cell r="I864" t="str">
            <v>Filozofická fakulta</v>
          </cell>
          <cell r="Y864">
            <v>4.2156424581005592</v>
          </cell>
          <cell r="AB864" t="str">
            <v>PU</v>
          </cell>
        </row>
        <row r="865">
          <cell r="H865" t="str">
            <v>Prešovská univerzita v Prešove</v>
          </cell>
          <cell r="I865" t="str">
            <v>Filozofická fakulta</v>
          </cell>
          <cell r="Y865">
            <v>4.2673366834170858</v>
          </cell>
          <cell r="AB865" t="str">
            <v>PU</v>
          </cell>
        </row>
        <row r="866">
          <cell r="H866" t="str">
            <v>Prešovská univerzita v Prešove</v>
          </cell>
          <cell r="I866" t="str">
            <v>Pravoslávna bohoslovecká fakulta</v>
          </cell>
          <cell r="Y866">
            <v>4.2673366834170858</v>
          </cell>
          <cell r="AB866" t="str">
            <v>PU</v>
          </cell>
        </row>
        <row r="867">
          <cell r="H867" t="str">
            <v>Prešovská univerzita v Prešove</v>
          </cell>
          <cell r="I867" t="str">
            <v>Pravoslávna bohoslovecká fakulta</v>
          </cell>
          <cell r="Y867">
            <v>4.1684210526315795</v>
          </cell>
          <cell r="AB867" t="str">
            <v>PU</v>
          </cell>
        </row>
        <row r="868">
          <cell r="H868" t="str">
            <v>Prešovská univerzita v Prešove</v>
          </cell>
          <cell r="I868" t="str">
            <v>Filozofická fakulta</v>
          </cell>
          <cell r="Y868">
            <v>16.862792456635745</v>
          </cell>
          <cell r="AB868" t="str">
            <v>PU</v>
          </cell>
        </row>
        <row r="869">
          <cell r="H869" t="str">
            <v>Prešovská univerzita v Prešove</v>
          </cell>
          <cell r="I869" t="str">
            <v>Filozofická fakulta</v>
          </cell>
          <cell r="Y869">
            <v>3.2119604679306173</v>
          </cell>
          <cell r="AB869" t="str">
            <v>PU</v>
          </cell>
        </row>
        <row r="870">
          <cell r="H870" t="str">
            <v>Prešovská univerzita v Prešove</v>
          </cell>
          <cell r="I870" t="str">
            <v>Filozofická fakulta</v>
          </cell>
          <cell r="Y870">
            <v>0.65692307692307672</v>
          </cell>
          <cell r="AB870" t="str">
            <v>PU</v>
          </cell>
        </row>
        <row r="871">
          <cell r="H871" t="str">
            <v>Prešovská univerzita v Prešove</v>
          </cell>
          <cell r="I871" t="str">
            <v>Filozofická fakulta</v>
          </cell>
          <cell r="Y871">
            <v>9.8076923076923062E-2</v>
          </cell>
          <cell r="AB871" t="str">
            <v>PU</v>
          </cell>
        </row>
        <row r="872">
          <cell r="H872" t="str">
            <v>Prešovská univerzita v Prešove</v>
          </cell>
          <cell r="I872" t="str">
            <v>Fakulta manažmentu</v>
          </cell>
          <cell r="Y872">
            <v>7.0896732026143781</v>
          </cell>
          <cell r="AB872" t="str">
            <v>PU</v>
          </cell>
        </row>
        <row r="873">
          <cell r="H873" t="str">
            <v>Prešovská univerzita v Prešove</v>
          </cell>
          <cell r="I873" t="str">
            <v>Fakulta manažmentu</v>
          </cell>
          <cell r="Y873">
            <v>0</v>
          </cell>
          <cell r="AB873" t="str">
            <v>PU</v>
          </cell>
        </row>
        <row r="874">
          <cell r="H874" t="str">
            <v>Prešovská univerzita v Prešove</v>
          </cell>
          <cell r="I874" t="str">
            <v>Fakulta zdravotníckych odborov</v>
          </cell>
          <cell r="Y874">
            <v>91.739112903225802</v>
          </cell>
          <cell r="AB874" t="str">
            <v>PU</v>
          </cell>
        </row>
        <row r="875">
          <cell r="H875" t="str">
            <v>Prešovská univerzita v Prešove</v>
          </cell>
          <cell r="I875" t="str">
            <v>Fakulta zdravotníckych odborov</v>
          </cell>
          <cell r="Y875">
            <v>124.69999999999999</v>
          </cell>
          <cell r="AB875" t="str">
            <v>PU</v>
          </cell>
        </row>
        <row r="876">
          <cell r="H876" t="str">
            <v>Prešovská univerzita v Prešove</v>
          </cell>
          <cell r="I876" t="str">
            <v>Fakulta zdravotníckych odborov</v>
          </cell>
          <cell r="Y876">
            <v>62.54939516129032</v>
          </cell>
          <cell r="AB876" t="str">
            <v>PU</v>
          </cell>
        </row>
        <row r="877">
          <cell r="H877" t="str">
            <v>Prešovská univerzita v Prešove</v>
          </cell>
          <cell r="I877" t="str">
            <v>Fakulta zdravotníckych odborov</v>
          </cell>
          <cell r="Y877">
            <v>51.668709677419351</v>
          </cell>
          <cell r="AB877" t="str">
            <v>PU</v>
          </cell>
        </row>
        <row r="878">
          <cell r="H878" t="str">
            <v>Prešovská univerzita v Prešove</v>
          </cell>
          <cell r="I878" t="str">
            <v>Fakulta zdravotníckych odborov</v>
          </cell>
          <cell r="Y878">
            <v>91.739112903225802</v>
          </cell>
          <cell r="AB878" t="str">
            <v>PU</v>
          </cell>
        </row>
        <row r="879">
          <cell r="H879" t="str">
            <v>Prešovská univerzita v Prešove</v>
          </cell>
          <cell r="I879" t="str">
            <v>Pravoslávna bohoslovecká fakulta</v>
          </cell>
          <cell r="Y879">
            <v>1.5517587939698494</v>
          </cell>
          <cell r="AB879" t="str">
            <v>PU</v>
          </cell>
        </row>
        <row r="880">
          <cell r="H880" t="str">
            <v>Prešovská univerzita v Prešove</v>
          </cell>
          <cell r="I880" t="str">
            <v>Pravoslávna bohoslovecká fakulta</v>
          </cell>
          <cell r="Y880">
            <v>48.007537688442206</v>
          </cell>
          <cell r="AB880" t="str">
            <v>PU</v>
          </cell>
        </row>
        <row r="881">
          <cell r="H881" t="str">
            <v>Prešovská univerzita v Prešove</v>
          </cell>
          <cell r="I881" t="str">
            <v>Gréckokatolícka teologická fakulta</v>
          </cell>
          <cell r="Y881">
            <v>9.690721649484535E-2</v>
          </cell>
          <cell r="AB881" t="str">
            <v>PU</v>
          </cell>
        </row>
        <row r="882">
          <cell r="H882" t="str">
            <v>Prešovská univerzita v Prešove</v>
          </cell>
          <cell r="I882" t="str">
            <v>Pedagogická fakulta</v>
          </cell>
          <cell r="Y882">
            <v>2.9221964501815236</v>
          </cell>
          <cell r="AB882" t="str">
            <v>PU</v>
          </cell>
        </row>
        <row r="883">
          <cell r="H883" t="str">
            <v>Prešovská univerzita v Prešove</v>
          </cell>
          <cell r="I883" t="str">
            <v>Fakulta humanitných a prírodných vied</v>
          </cell>
          <cell r="Y883">
            <v>0</v>
          </cell>
          <cell r="AB883" t="str">
            <v>PU</v>
          </cell>
        </row>
        <row r="884">
          <cell r="H884" t="str">
            <v>Prešovská univerzita v Prešove</v>
          </cell>
          <cell r="I884" t="str">
            <v>Pedagogická fakulta</v>
          </cell>
          <cell r="Y884">
            <v>16.364300121016555</v>
          </cell>
          <cell r="AB884" t="str">
            <v>PU</v>
          </cell>
        </row>
        <row r="885">
          <cell r="H885" t="str">
            <v>Prešovská univerzita v Prešove</v>
          </cell>
          <cell r="I885" t="str">
            <v>Gréckokatolícka teologická fakulta</v>
          </cell>
          <cell r="Y885">
            <v>0</v>
          </cell>
          <cell r="AB885" t="str">
            <v>PU</v>
          </cell>
        </row>
        <row r="886">
          <cell r="H886" t="str">
            <v>Prešovská univerzita v Prešove</v>
          </cell>
          <cell r="I886" t="str">
            <v>Filozofická fakulta</v>
          </cell>
          <cell r="Y886">
            <v>0.2141306978620412</v>
          </cell>
          <cell r="AB886" t="str">
            <v>PU</v>
          </cell>
        </row>
        <row r="887">
          <cell r="H887" t="str">
            <v>Prešovská univerzita v Prešove</v>
          </cell>
          <cell r="I887" t="str">
            <v>Filozofická fakulta</v>
          </cell>
          <cell r="Y887">
            <v>1.0060055865921793</v>
          </cell>
          <cell r="AB887" t="str">
            <v>PU</v>
          </cell>
        </row>
        <row r="888">
          <cell r="H888" t="str">
            <v>Prešovská univerzita v Prešove</v>
          </cell>
          <cell r="I888" t="str">
            <v>Filozofická fakulta</v>
          </cell>
          <cell r="Y888">
            <v>1.1497206703910607</v>
          </cell>
          <cell r="AB888" t="str">
            <v>PU</v>
          </cell>
        </row>
        <row r="889">
          <cell r="H889" t="str">
            <v>Prešovská univerzita v Prešove</v>
          </cell>
          <cell r="I889" t="str">
            <v>Filozofická fakulta</v>
          </cell>
          <cell r="Y889">
            <v>0.43114525139664783</v>
          </cell>
          <cell r="AB889" t="str">
            <v>PU</v>
          </cell>
        </row>
        <row r="890">
          <cell r="H890" t="str">
            <v>Prešovská univerzita v Prešove</v>
          </cell>
          <cell r="I890" t="str">
            <v>Fakulta humanitných a prírodných vied</v>
          </cell>
          <cell r="Y890">
            <v>1.7680516337232746</v>
          </cell>
          <cell r="AB890" t="str">
            <v>PU</v>
          </cell>
        </row>
        <row r="891">
          <cell r="H891" t="str">
            <v>Prešovská univerzita v Prešove</v>
          </cell>
          <cell r="I891" t="str">
            <v>Fakulta humanitných a prírodných vied</v>
          </cell>
          <cell r="Y891">
            <v>1.1623414634146343</v>
          </cell>
          <cell r="AB891" t="str">
            <v>PU</v>
          </cell>
        </row>
        <row r="892">
          <cell r="H892" t="str">
            <v>Prešovská univerzita v Prešove</v>
          </cell>
          <cell r="I892" t="str">
            <v>Fakulta humanitných a prírodných vied</v>
          </cell>
          <cell r="Y892">
            <v>1.6973295683743448</v>
          </cell>
          <cell r="AB892" t="str">
            <v>PU</v>
          </cell>
        </row>
        <row r="893">
          <cell r="H893" t="str">
            <v>Prešovská univerzita v Prešove</v>
          </cell>
          <cell r="I893" t="str">
            <v>Pedagogická fakulta</v>
          </cell>
          <cell r="Y893">
            <v>0</v>
          </cell>
          <cell r="AB893" t="str">
            <v>PU</v>
          </cell>
        </row>
        <row r="894">
          <cell r="H894" t="str">
            <v>Prešovská univerzita v Prešove</v>
          </cell>
          <cell r="I894" t="str">
            <v>Filozofická fakulta</v>
          </cell>
          <cell r="Y894">
            <v>0.42826139572408239</v>
          </cell>
          <cell r="AB894" t="str">
            <v>PU</v>
          </cell>
        </row>
        <row r="895">
          <cell r="H895" t="str">
            <v>Prešovská univerzita v Prešove</v>
          </cell>
          <cell r="I895" t="str">
            <v>Filozofická fakulta</v>
          </cell>
          <cell r="Y895">
            <v>0</v>
          </cell>
          <cell r="AB895" t="str">
            <v>PU</v>
          </cell>
        </row>
        <row r="896">
          <cell r="H896" t="str">
            <v>Prešovská univerzita v Prešove</v>
          </cell>
          <cell r="I896">
            <v>0</v>
          </cell>
          <cell r="Y896">
            <v>5.3532674465510299E-2</v>
          </cell>
          <cell r="AB896" t="str">
            <v>PU</v>
          </cell>
        </row>
        <row r="897">
          <cell r="H897" t="str">
            <v>Prešovská univerzita v Prešove</v>
          </cell>
          <cell r="I897" t="str">
            <v>Filozofická fakulta</v>
          </cell>
          <cell r="Y897">
            <v>0</v>
          </cell>
          <cell r="AB897" t="str">
            <v>PU</v>
          </cell>
        </row>
        <row r="898">
          <cell r="H898" t="str">
            <v>Prešovská univerzita v Prešove</v>
          </cell>
          <cell r="I898" t="str">
            <v>Fakulta zdravotníckych odborov</v>
          </cell>
          <cell r="Y898">
            <v>0</v>
          </cell>
          <cell r="AB898" t="str">
            <v>PU</v>
          </cell>
        </row>
        <row r="899">
          <cell r="H899" t="str">
            <v>Slovenská poľnohospodárska univerzita v Nitre</v>
          </cell>
          <cell r="I899" t="str">
            <v>Fakulta záhradníctva a krajinného inžinierstva</v>
          </cell>
          <cell r="Y899">
            <v>0</v>
          </cell>
          <cell r="AB899" t="str">
            <v>SPU</v>
          </cell>
        </row>
        <row r="900">
          <cell r="H900" t="str">
            <v>Slovenská poľnohospodárska univerzita v Nitre</v>
          </cell>
          <cell r="I900" t="str">
            <v>Technická fakulta</v>
          </cell>
          <cell r="Y900">
            <v>8.379700598802394</v>
          </cell>
          <cell r="AB900" t="str">
            <v>SPU</v>
          </cell>
        </row>
        <row r="901">
          <cell r="H901" t="str">
            <v>Slovenská poľnohospodárska univerzita v Nitre</v>
          </cell>
          <cell r="I901" t="str">
            <v>Fakulta biotechnológie a potravinárstva</v>
          </cell>
          <cell r="Y901">
            <v>8.2551891891891884</v>
          </cell>
          <cell r="AB901" t="str">
            <v>SPU</v>
          </cell>
        </row>
        <row r="902">
          <cell r="H902" t="str">
            <v>Slovenská poľnohospodárska univerzita v Nitre</v>
          </cell>
          <cell r="I902" t="str">
            <v>Fakulta biotechnológie a potravinárstva</v>
          </cell>
          <cell r="Y902">
            <v>8.3934653465346525</v>
          </cell>
          <cell r="AB902" t="str">
            <v>SPU</v>
          </cell>
        </row>
        <row r="903">
          <cell r="H903" t="str">
            <v>Slovenská poľnohospodárska univerzita v Nitre</v>
          </cell>
          <cell r="I903" t="str">
            <v>Technická fakulta</v>
          </cell>
          <cell r="Y903">
            <v>16.759401197604788</v>
          </cell>
          <cell r="AB903" t="str">
            <v>SPU</v>
          </cell>
        </row>
        <row r="904">
          <cell r="H904" t="str">
            <v>Slovenská poľnohospodárska univerzita v Nitre</v>
          </cell>
          <cell r="I904" t="str">
            <v>Fakulta záhradníctva a krajinného inžinierstva</v>
          </cell>
          <cell r="Y904">
            <v>0</v>
          </cell>
          <cell r="AB904" t="str">
            <v>SPU</v>
          </cell>
        </row>
        <row r="905">
          <cell r="H905" t="str">
            <v>Slovenská poľnohospodárska univerzita v Nitre</v>
          </cell>
          <cell r="I905" t="str">
            <v>Technická fakulta</v>
          </cell>
          <cell r="Y905">
            <v>0</v>
          </cell>
          <cell r="AB905" t="str">
            <v>SPU</v>
          </cell>
        </row>
        <row r="906">
          <cell r="H906" t="str">
            <v>Slovenská poľnohospodárska univerzita v Nitre</v>
          </cell>
          <cell r="I906" t="str">
            <v>Fakulta záhradníctva a krajinného inžinierstva</v>
          </cell>
          <cell r="Y906">
            <v>39.909996084573216</v>
          </cell>
          <cell r="AB906" t="str">
            <v>SPU</v>
          </cell>
        </row>
        <row r="907">
          <cell r="H907" t="str">
            <v>Slovenská poľnohospodárska univerzita v Nitre</v>
          </cell>
          <cell r="I907" t="str">
            <v>Fakulta agrobiológie a potravinových zdrojov</v>
          </cell>
          <cell r="Y907">
            <v>0</v>
          </cell>
          <cell r="AB907" t="str">
            <v>SPU</v>
          </cell>
        </row>
        <row r="908">
          <cell r="H908" t="str">
            <v>Slovenská poľnohospodárska univerzita v Nitre</v>
          </cell>
          <cell r="I908" t="str">
            <v>Fakulta agrobiológie a potravinových zdrojov</v>
          </cell>
          <cell r="Y908">
            <v>1.8781174628034449</v>
          </cell>
          <cell r="AB908" t="str">
            <v>SPU</v>
          </cell>
        </row>
        <row r="909">
          <cell r="H909" t="str">
            <v>Slovenská poľnohospodárska univerzita v Nitre</v>
          </cell>
          <cell r="I909" t="str">
            <v>Fakulta záhradníctva a krajinného inžinierstva</v>
          </cell>
          <cell r="Y909">
            <v>1.8781174628034449</v>
          </cell>
          <cell r="AB909" t="str">
            <v>SPU</v>
          </cell>
        </row>
        <row r="910">
          <cell r="H910" t="str">
            <v>Slovenská poľnohospodárska univerzita v Nitre</v>
          </cell>
          <cell r="I910" t="str">
            <v>Fakulta biotechnológie a potravinárstva</v>
          </cell>
          <cell r="Y910">
            <v>0</v>
          </cell>
          <cell r="AB910" t="str">
            <v>SPU</v>
          </cell>
        </row>
        <row r="911">
          <cell r="H911" t="str">
            <v>Slovenská poľnohospodárska univerzita v Nitre</v>
          </cell>
          <cell r="I911" t="str">
            <v>Fakulta agrobiológie a potravinových zdrojov</v>
          </cell>
          <cell r="Y911">
            <v>0</v>
          </cell>
          <cell r="AB911" t="str">
            <v>SPU</v>
          </cell>
        </row>
        <row r="912">
          <cell r="H912" t="str">
            <v>Slovenská poľnohospodárska univerzita v Nitre</v>
          </cell>
          <cell r="I912" t="str">
            <v>Fakulta agrobiológie a potravinových zdrojov</v>
          </cell>
          <cell r="Y912">
            <v>0</v>
          </cell>
          <cell r="AB912" t="str">
            <v>SPU</v>
          </cell>
        </row>
        <row r="913">
          <cell r="H913" t="str">
            <v>Slovenská poľnohospodárska univerzita v Nitre</v>
          </cell>
          <cell r="I913" t="str">
            <v>Technická fakulta</v>
          </cell>
          <cell r="Y913">
            <v>1.1645029940119755</v>
          </cell>
          <cell r="AB913" t="str">
            <v>SPU</v>
          </cell>
        </row>
        <row r="914">
          <cell r="H914" t="str">
            <v>Slovenská poľnohospodárska univerzita v Nitre</v>
          </cell>
          <cell r="I914" t="str">
            <v>Fakulta ekonomiky a manažmentu</v>
          </cell>
          <cell r="Y914">
            <v>7.777714285714282</v>
          </cell>
          <cell r="AB914" t="str">
            <v>SPU</v>
          </cell>
        </row>
        <row r="915">
          <cell r="H915" t="str">
            <v>Slovenská poľnohospodárska univerzita v Nitre</v>
          </cell>
          <cell r="I915" t="str">
            <v>Fakulta ekonomiky a manažmentu</v>
          </cell>
          <cell r="Y915">
            <v>0.81870676691729294</v>
          </cell>
          <cell r="AB915" t="str">
            <v>SPU</v>
          </cell>
        </row>
        <row r="916">
          <cell r="H916" t="str">
            <v>Slovenská poľnohospodárska univerzita v Nitre</v>
          </cell>
          <cell r="I916" t="str">
            <v>Fakulta biotechnológie a potravinárstva</v>
          </cell>
          <cell r="Y916">
            <v>7.8870000000000005</v>
          </cell>
          <cell r="AB916" t="str">
            <v>SPU</v>
          </cell>
        </row>
        <row r="917">
          <cell r="H917" t="str">
            <v>Slovenská poľnohospodárska univerzita v Nitre</v>
          </cell>
          <cell r="I917" t="str">
            <v>Fakulta ekonomiky a manažmentu</v>
          </cell>
          <cell r="Y917">
            <v>5.321593984962405</v>
          </cell>
          <cell r="AB917" t="str">
            <v>SPU</v>
          </cell>
        </row>
        <row r="918">
          <cell r="H918" t="str">
            <v>Slovenská poľnohospodárska univerzita v Nitre</v>
          </cell>
          <cell r="I918" t="str">
            <v>Fakulta agrobiológie a potravinových zdrojov</v>
          </cell>
          <cell r="Y918">
            <v>0</v>
          </cell>
          <cell r="AB918" t="str">
            <v>SPU</v>
          </cell>
        </row>
        <row r="919">
          <cell r="H919" t="str">
            <v>Slovenská poľnohospodárska univerzita v Nitre</v>
          </cell>
          <cell r="I919" t="str">
            <v>Fakulta záhradníctva a krajinného inžinierstva</v>
          </cell>
          <cell r="Y919">
            <v>0</v>
          </cell>
          <cell r="AB919" t="str">
            <v>SPU</v>
          </cell>
        </row>
        <row r="920">
          <cell r="H920" t="str">
            <v>Slovenská poľnohospodárska univerzita v Nitre</v>
          </cell>
          <cell r="I920" t="str">
            <v>Technická fakulta</v>
          </cell>
          <cell r="Y920">
            <v>1.8923173652694594</v>
          </cell>
          <cell r="AB920" t="str">
            <v>SPU</v>
          </cell>
        </row>
        <row r="921">
          <cell r="H921" t="str">
            <v>Slovenská poľnohospodárska univerzita v Nitre</v>
          </cell>
          <cell r="I921" t="str">
            <v>Fakulta ekonomiky a manažmentu</v>
          </cell>
          <cell r="Y921">
            <v>5.5262706766917304</v>
          </cell>
          <cell r="AB921" t="str">
            <v>SPU</v>
          </cell>
        </row>
        <row r="922">
          <cell r="H922" t="str">
            <v>Slovenská poľnohospodárska univerzita v Nitre</v>
          </cell>
          <cell r="I922" t="str">
            <v>Fakulta ekonomiky a manažmentu</v>
          </cell>
          <cell r="Y922">
            <v>1.0233834586466166</v>
          </cell>
          <cell r="AB922" t="str">
            <v>SPU</v>
          </cell>
        </row>
        <row r="923">
          <cell r="H923" t="str">
            <v>Slovenská poľnohospodárska univerzita v Nitre</v>
          </cell>
          <cell r="I923" t="str">
            <v>Fakulta ekonomiky a manažmentu</v>
          </cell>
          <cell r="Y923">
            <v>0</v>
          </cell>
          <cell r="AB923" t="str">
            <v>SPU</v>
          </cell>
        </row>
        <row r="924">
          <cell r="H924" t="str">
            <v>Slovenská poľnohospodárska univerzita v Nitre</v>
          </cell>
          <cell r="I924" t="str">
            <v>Fakulta agrobiológie a potravinových zdrojov</v>
          </cell>
          <cell r="Y924">
            <v>6.5734111198120573</v>
          </cell>
          <cell r="AB924" t="str">
            <v>SPU</v>
          </cell>
        </row>
        <row r="925">
          <cell r="H925" t="str">
            <v>Slovenská poľnohospodárska univerzita v Nitre</v>
          </cell>
          <cell r="I925" t="str">
            <v>Fakulta záhradníctva a krajinného inžinierstva</v>
          </cell>
          <cell r="Y925">
            <v>3.2867055599060286</v>
          </cell>
          <cell r="AB925" t="str">
            <v>SPU</v>
          </cell>
        </row>
        <row r="926">
          <cell r="H926" t="str">
            <v>Slovenská poľnohospodárska univerzita v Nitre</v>
          </cell>
          <cell r="I926" t="str">
            <v>Technická fakulta</v>
          </cell>
          <cell r="Y926">
            <v>2.6201317365269468</v>
          </cell>
          <cell r="AB926" t="str">
            <v>SPU</v>
          </cell>
        </row>
        <row r="927">
          <cell r="H927" t="str">
            <v>Slovenská poľnohospodárska univerzita v Nitre</v>
          </cell>
          <cell r="I927" t="str">
            <v>Fakulta agrobiológie a potravinových zdrojov</v>
          </cell>
          <cell r="Y927">
            <v>3.7562349256068899</v>
          </cell>
          <cell r="AB927" t="str">
            <v>SPU</v>
          </cell>
        </row>
        <row r="928">
          <cell r="H928" t="str">
            <v>Slovenská poľnohospodárska univerzita v Nitre</v>
          </cell>
          <cell r="I928" t="str">
            <v>Fakulta agrobiológie a potravinových zdrojov</v>
          </cell>
          <cell r="Y928">
            <v>1.8781174628034449</v>
          </cell>
          <cell r="AB928" t="str">
            <v>SPU</v>
          </cell>
        </row>
        <row r="929">
          <cell r="H929" t="str">
            <v>Slovenská poľnohospodárska univerzita v Nitre</v>
          </cell>
          <cell r="I929" t="str">
            <v>Fakulta agrobiológie a potravinových zdrojov</v>
          </cell>
          <cell r="Y929">
            <v>0</v>
          </cell>
          <cell r="AB929" t="str">
            <v>SPU</v>
          </cell>
        </row>
        <row r="930">
          <cell r="H930" t="str">
            <v>Slovenská poľnohospodárska univerzita v Nitre</v>
          </cell>
          <cell r="I930" t="str">
            <v>Fakulta ekonomiky a manažmentu</v>
          </cell>
          <cell r="Y930">
            <v>0</v>
          </cell>
          <cell r="AB930" t="str">
            <v>SPU</v>
          </cell>
        </row>
        <row r="931">
          <cell r="H931" t="str">
            <v>Slovenská poľnohospodárska univerzita v Nitre</v>
          </cell>
          <cell r="I931" t="str">
            <v>Technická fakulta</v>
          </cell>
          <cell r="Y931">
            <v>0</v>
          </cell>
          <cell r="AB931" t="str">
            <v>SPU</v>
          </cell>
        </row>
        <row r="932">
          <cell r="H932" t="str">
            <v>Univerzita Mateja Bela v Banskej Bystrici</v>
          </cell>
          <cell r="I932" t="str">
            <v>Právnická fakulta</v>
          </cell>
          <cell r="Y932">
            <v>0</v>
          </cell>
          <cell r="AB932" t="str">
            <v>UMB</v>
          </cell>
        </row>
        <row r="933">
          <cell r="H933" t="str">
            <v>Univerzita Mateja Bela v Banskej Bystrici</v>
          </cell>
          <cell r="I933" t="str">
            <v>Právnická fakulta</v>
          </cell>
          <cell r="Y933">
            <v>13.000549450549451</v>
          </cell>
          <cell r="AB933" t="str">
            <v>UMB</v>
          </cell>
        </row>
        <row r="934">
          <cell r="H934" t="str">
            <v>Slovenská zdravotnícka univerzita v Bratislave</v>
          </cell>
          <cell r="I934" t="str">
            <v>Fakulta zdravotníctva so sídlom v Banskej Bystrici</v>
          </cell>
          <cell r="Y934">
            <v>72.024999999999991</v>
          </cell>
          <cell r="AB934" t="str">
            <v>SZU</v>
          </cell>
        </row>
        <row r="935">
          <cell r="H935" t="str">
            <v>Slovenská zdravotnícka univerzita v Bratislave</v>
          </cell>
          <cell r="I935" t="str">
            <v>Fakulta zdravotníctva so sídlom v Banskej Bystrici</v>
          </cell>
          <cell r="Y935">
            <v>38.130882352941171</v>
          </cell>
          <cell r="AB935" t="str">
            <v>SZU</v>
          </cell>
        </row>
        <row r="936">
          <cell r="H936" t="str">
            <v>Slovenská zdravotnícka univerzita v Bratislave</v>
          </cell>
          <cell r="I936" t="str">
            <v>Fakulta zdravotníctva so sídlom v Banskej Bystrici</v>
          </cell>
          <cell r="Y936">
            <v>0</v>
          </cell>
          <cell r="AB936" t="str">
            <v>SZU</v>
          </cell>
        </row>
        <row r="937">
          <cell r="H937" t="str">
            <v>Slovenská zdravotnícka univerzita v Bratislave</v>
          </cell>
          <cell r="I937" t="str">
            <v>Fakulta verejného zdravotníctva</v>
          </cell>
          <cell r="Y937">
            <v>0</v>
          </cell>
          <cell r="AB937" t="str">
            <v>SZU</v>
          </cell>
        </row>
        <row r="938">
          <cell r="H938" t="str">
            <v>Slovenská zdravotnícka univerzita v Bratislave</v>
          </cell>
          <cell r="I938" t="str">
            <v>Fakulta verejného zdravotníctva</v>
          </cell>
          <cell r="Y938">
            <v>22.901052631578946</v>
          </cell>
          <cell r="AB938" t="str">
            <v>SZU</v>
          </cell>
        </row>
        <row r="939">
          <cell r="H939" t="str">
            <v>Akadémia Policajného zboru</v>
          </cell>
          <cell r="I939">
            <v>0</v>
          </cell>
          <cell r="Y939">
            <v>13.759678832116791</v>
          </cell>
          <cell r="AB939" t="str">
            <v>APZ</v>
          </cell>
        </row>
        <row r="940">
          <cell r="H940" t="str">
            <v>Akadémia Policajného zboru</v>
          </cell>
          <cell r="I940">
            <v>0</v>
          </cell>
          <cell r="Y940">
            <v>0</v>
          </cell>
          <cell r="AB940" t="str">
            <v>APZ</v>
          </cell>
        </row>
        <row r="941">
          <cell r="H941" t="str">
            <v>Žilinská univerzita v Žiline</v>
          </cell>
          <cell r="I941" t="str">
            <v>Fakulta elektrotechniky a informačných technológií</v>
          </cell>
          <cell r="Y941">
            <v>25.432199999999998</v>
          </cell>
          <cell r="AB941" t="str">
            <v>ŽU</v>
          </cell>
        </row>
        <row r="942">
          <cell r="H942" t="str">
            <v>Žilinská univerzita v Žiline</v>
          </cell>
          <cell r="I942" t="str">
            <v>Fakulta riadenia a informatiky</v>
          </cell>
          <cell r="Y942">
            <v>64.058099999999996</v>
          </cell>
          <cell r="AB942" t="str">
            <v>ŽU</v>
          </cell>
        </row>
        <row r="943">
          <cell r="H943" t="str">
            <v>Žilinská univerzita v Žiline</v>
          </cell>
          <cell r="I943" t="str">
            <v>Fakulta bezpečnostného inžinierstva</v>
          </cell>
          <cell r="Y943">
            <v>62.495339578454335</v>
          </cell>
          <cell r="AB943" t="str">
            <v>ŽU</v>
          </cell>
        </row>
        <row r="944">
          <cell r="H944" t="str">
            <v>Žilinská univerzita v Žiline</v>
          </cell>
          <cell r="I944" t="str">
            <v>Fakulta humanitných vied</v>
          </cell>
          <cell r="Y944">
            <v>5.3509090909090895E-2</v>
          </cell>
          <cell r="AB944" t="str">
            <v>ŽU</v>
          </cell>
        </row>
        <row r="945">
          <cell r="H945" t="str">
            <v>Univerzita sv. Cyrila a Metoda v Trnave</v>
          </cell>
          <cell r="I945" t="str">
            <v>Fakulta masmediálnej komunikácie</v>
          </cell>
          <cell r="Y945">
            <v>0</v>
          </cell>
          <cell r="AB945" t="str">
            <v>UCM</v>
          </cell>
        </row>
        <row r="946">
          <cell r="H946" t="str">
            <v>Univerzita Pavla Jozefa Šafárika v Košiciach</v>
          </cell>
          <cell r="I946" t="str">
            <v>Lekárska fakulta</v>
          </cell>
          <cell r="Y946">
            <v>13.535076923076923</v>
          </cell>
          <cell r="AB946" t="str">
            <v>UPJŠ</v>
          </cell>
        </row>
        <row r="947">
          <cell r="H947" t="str">
            <v>Univerzita Pavla Jozefa Šafárika v Košiciach</v>
          </cell>
          <cell r="I947" t="str">
            <v>Filozofická fakulta</v>
          </cell>
          <cell r="Y947">
            <v>0</v>
          </cell>
          <cell r="AB947" t="str">
            <v>UPJŠ</v>
          </cell>
        </row>
        <row r="948">
          <cell r="H948" t="str">
            <v>Univerzita Pavla Jozefa Šafárika v Košiciach</v>
          </cell>
          <cell r="I948" t="str">
            <v>Právnická fakulta</v>
          </cell>
          <cell r="Y948">
            <v>0</v>
          </cell>
          <cell r="AB948" t="str">
            <v>UPJŠ</v>
          </cell>
        </row>
        <row r="949">
          <cell r="H949" t="str">
            <v>Univerzita Pavla Jozefa Šafárika v Košiciach</v>
          </cell>
          <cell r="I949" t="str">
            <v>Právnická fakulta</v>
          </cell>
          <cell r="Y949">
            <v>4.295711060948082</v>
          </cell>
          <cell r="AB949" t="str">
            <v>UPJŠ</v>
          </cell>
        </row>
        <row r="950">
          <cell r="H950" t="str">
            <v>Univerzita Komenského v Bratislave</v>
          </cell>
          <cell r="I950" t="str">
            <v>Jesseniova lekárska fakulta v Martine</v>
          </cell>
          <cell r="Y950">
            <v>0</v>
          </cell>
          <cell r="AB950" t="str">
            <v>UK</v>
          </cell>
        </row>
        <row r="951">
          <cell r="H951" t="str">
            <v>Slovenská zdravotnícka univerzita v Bratislave</v>
          </cell>
          <cell r="I951" t="str">
            <v>Fakulta ošetrovateľstva a zdravotníckych odborných štúdií</v>
          </cell>
          <cell r="Y951">
            <v>0</v>
          </cell>
          <cell r="AB951" t="str">
            <v>SZU</v>
          </cell>
        </row>
        <row r="952">
          <cell r="H952" t="str">
            <v>Slovenská zdravotnícka univerzita v Bratislave</v>
          </cell>
          <cell r="I952" t="str">
            <v>Fakulta ošetrovateľstva a zdravotníckych odborných štúdií</v>
          </cell>
          <cell r="Y952">
            <v>85.030075187969913</v>
          </cell>
          <cell r="AB952" t="str">
            <v>SZU</v>
          </cell>
        </row>
        <row r="953">
          <cell r="H953" t="str">
            <v>Slovenská zdravotnícka univerzita v Bratislave</v>
          </cell>
          <cell r="I953" t="str">
            <v>Fakulta ošetrovateľstva a zdravotníckych odborných štúdií</v>
          </cell>
          <cell r="Y953">
            <v>0</v>
          </cell>
          <cell r="AB953" t="str">
            <v>SZU</v>
          </cell>
        </row>
        <row r="954">
          <cell r="H954" t="str">
            <v>Slovenská zdravotnícka univerzita v Bratislave</v>
          </cell>
          <cell r="I954" t="str">
            <v>Fakulta ošetrovateľstva a zdravotníckych odborných štúdií</v>
          </cell>
          <cell r="Y954">
            <v>50.841176470588238</v>
          </cell>
          <cell r="AB954" t="str">
            <v>SZU</v>
          </cell>
        </row>
        <row r="955">
          <cell r="H955" t="str">
            <v>Slovenská zdravotnícka univerzita v Bratislave</v>
          </cell>
          <cell r="I955" t="str">
            <v>Fakulta ošetrovateľstva a zdravotníckych odborných štúdií</v>
          </cell>
          <cell r="Y955">
            <v>0</v>
          </cell>
          <cell r="AB955" t="str">
            <v>SZU</v>
          </cell>
        </row>
        <row r="956">
          <cell r="H956" t="str">
            <v>Slovenská zdravotnícka univerzita v Bratislave</v>
          </cell>
          <cell r="I956" t="str">
            <v>Fakulta ošetrovateľstva a zdravotníckych odborných štúdií</v>
          </cell>
          <cell r="Y956">
            <v>0</v>
          </cell>
          <cell r="AB956" t="str">
            <v>SZU</v>
          </cell>
        </row>
        <row r="957">
          <cell r="H957" t="str">
            <v>Univerzita J. Selyeho</v>
          </cell>
          <cell r="I957" t="str">
            <v>Pedagogická fakulta</v>
          </cell>
          <cell r="Y957">
            <v>2.3672070626003219</v>
          </cell>
          <cell r="AB957" t="str">
            <v>UJS</v>
          </cell>
        </row>
        <row r="958">
          <cell r="H958" t="str">
            <v>Univerzita J. Selyeho</v>
          </cell>
          <cell r="I958" t="str">
            <v>Pedagogická fakulta</v>
          </cell>
          <cell r="Y958">
            <v>5.3800160513643669E-2</v>
          </cell>
          <cell r="AB958" t="str">
            <v>UJS</v>
          </cell>
        </row>
        <row r="959">
          <cell r="H959" t="str">
            <v>Univerzita J. Selyeho</v>
          </cell>
          <cell r="I959" t="str">
            <v>Fakulta ekonómie a informatiky</v>
          </cell>
          <cell r="Y959">
            <v>0</v>
          </cell>
          <cell r="AB959" t="str">
            <v>UJS</v>
          </cell>
        </row>
        <row r="960">
          <cell r="H960" t="str">
            <v>Univerzita J. Selyeho</v>
          </cell>
          <cell r="I960" t="str">
            <v>Pedagogická fakulta</v>
          </cell>
          <cell r="Y960">
            <v>21.967247191011232</v>
          </cell>
          <cell r="AB960" t="str">
            <v>UJS</v>
          </cell>
        </row>
        <row r="961">
          <cell r="H961" t="str">
            <v>Univerzita J. Selyeho</v>
          </cell>
          <cell r="I961" t="str">
            <v>Pedagogická fakulta</v>
          </cell>
          <cell r="Y961">
            <v>0.71075441412520046</v>
          </cell>
          <cell r="AB961" t="str">
            <v>UJS</v>
          </cell>
        </row>
        <row r="962">
          <cell r="H962" t="str">
            <v>Univerzita J. Selyeho</v>
          </cell>
          <cell r="I962" t="str">
            <v>Fakulta ekonómie a informatiky</v>
          </cell>
          <cell r="Y962">
            <v>5.24965573770492</v>
          </cell>
          <cell r="AB962" t="str">
            <v>UJS</v>
          </cell>
        </row>
        <row r="963">
          <cell r="H963" t="str">
            <v>Univerzita J. Selyeho</v>
          </cell>
          <cell r="I963" t="str">
            <v>Pedagogická fakulta</v>
          </cell>
          <cell r="Y963">
            <v>0.49752808988764041</v>
          </cell>
          <cell r="AB963" t="str">
            <v>UJS</v>
          </cell>
        </row>
        <row r="964">
          <cell r="H964" t="str">
            <v>Univerzita J. Selyeho</v>
          </cell>
          <cell r="I964" t="str">
            <v>Pedagogická fakulta</v>
          </cell>
          <cell r="Y964">
            <v>0.26900080256821823</v>
          </cell>
          <cell r="AB964" t="str">
            <v>UJS</v>
          </cell>
        </row>
        <row r="965">
          <cell r="H965" t="str">
            <v>Univerzita J. Selyeho</v>
          </cell>
          <cell r="I965" t="str">
            <v>Pedagogická fakulta</v>
          </cell>
          <cell r="Y965">
            <v>0.64560192616372358</v>
          </cell>
          <cell r="AB965" t="str">
            <v>UJS</v>
          </cell>
        </row>
        <row r="966">
          <cell r="H966" t="str">
            <v>Univerzita J. Selyeho</v>
          </cell>
          <cell r="I966" t="str">
            <v>Fakulta ekonómie a informatiky</v>
          </cell>
          <cell r="Y966">
            <v>0</v>
          </cell>
          <cell r="AB966" t="str">
            <v>UJS</v>
          </cell>
        </row>
        <row r="967">
          <cell r="H967" t="str">
            <v>Univerzita veterinárskeho lekárstva a farmácie v Košiciach</v>
          </cell>
          <cell r="I967">
            <v>0</v>
          </cell>
          <cell r="Y967">
            <v>17.04</v>
          </cell>
          <cell r="AB967" t="str">
            <v>UVLF</v>
          </cell>
        </row>
        <row r="968">
          <cell r="H968" t="str">
            <v>Univerzita veterinárskeho lekárstva a farmácie v Košiciach</v>
          </cell>
          <cell r="I968">
            <v>0</v>
          </cell>
          <cell r="Y968">
            <v>24.735483870967741</v>
          </cell>
          <cell r="AB968" t="str">
            <v>UVLF</v>
          </cell>
        </row>
        <row r="969">
          <cell r="H969" t="str">
            <v>Univerzita veterinárskeho lekárstva a farmácie v Košiciach</v>
          </cell>
          <cell r="I969">
            <v>0</v>
          </cell>
          <cell r="Y969">
            <v>8.2451612903225797</v>
          </cell>
          <cell r="AB969" t="str">
            <v>UVLF</v>
          </cell>
        </row>
        <row r="970">
          <cell r="H970" t="str">
            <v>Univerzita veterinárskeho lekárstva a farmácie v Košiciach</v>
          </cell>
          <cell r="I970">
            <v>0</v>
          </cell>
          <cell r="Y970">
            <v>24.735483870967741</v>
          </cell>
          <cell r="AB970" t="str">
            <v>UVLF</v>
          </cell>
        </row>
        <row r="971">
          <cell r="H971" t="str">
            <v>Univerzita veterinárskeho lekárstva a farmácie v Košiciach</v>
          </cell>
          <cell r="I971">
            <v>0</v>
          </cell>
          <cell r="Y971">
            <v>8.52</v>
          </cell>
          <cell r="AB971" t="str">
            <v>UVLF</v>
          </cell>
        </row>
        <row r="972">
          <cell r="H972" t="str">
            <v>Univerzita veterinárskeho lekárstva a farmácie v Košiciach</v>
          </cell>
          <cell r="I972">
            <v>0</v>
          </cell>
          <cell r="Y972">
            <v>8.2451612903225797</v>
          </cell>
          <cell r="AB972" t="str">
            <v>UVLF</v>
          </cell>
        </row>
        <row r="973">
          <cell r="H973" t="str">
            <v>Univerzita veterinárskeho lekárstva a farmácie v Košiciach</v>
          </cell>
          <cell r="I973">
            <v>0</v>
          </cell>
          <cell r="Y973">
            <v>5.5480645161290312</v>
          </cell>
          <cell r="AB973" t="str">
            <v>UVLF</v>
          </cell>
        </row>
        <row r="974">
          <cell r="H974" t="str">
            <v>Univerzita veterinárskeho lekárstva a farmácie v Košiciach</v>
          </cell>
          <cell r="I974">
            <v>0</v>
          </cell>
          <cell r="Y974">
            <v>26.886774193548391</v>
          </cell>
          <cell r="AB974" t="str">
            <v>UVLF</v>
          </cell>
        </row>
        <row r="975">
          <cell r="H975" t="str">
            <v>Hudobná a umelecká akadémia Jána Albrechta - Banská Štiavnica, s.r.o, odborná vysoká škola</v>
          </cell>
          <cell r="I975">
            <v>0</v>
          </cell>
          <cell r="Y975">
            <v>1.2919999999999998</v>
          </cell>
          <cell r="AB975" t="str">
            <v>HuaJA</v>
          </cell>
        </row>
        <row r="976">
          <cell r="H976" t="str">
            <v>Vysoká škola manažmentu v Trenčíne</v>
          </cell>
          <cell r="I976">
            <v>0</v>
          </cell>
          <cell r="Y976">
            <v>0</v>
          </cell>
          <cell r="AB976" t="str">
            <v>VSM-Trenčin</v>
          </cell>
        </row>
        <row r="977">
          <cell r="H977" t="str">
            <v>Vysoká škola manažmentu v Trenčíne</v>
          </cell>
          <cell r="I977">
            <v>0</v>
          </cell>
          <cell r="Y977">
            <v>10.675564625850338</v>
          </cell>
          <cell r="AB977" t="str">
            <v>VSM-Trenčin</v>
          </cell>
        </row>
        <row r="978">
          <cell r="H978" t="str">
            <v>Vysoká škola medzinárodného podnikania ISM Slovakia v Prešove</v>
          </cell>
          <cell r="I978">
            <v>0</v>
          </cell>
          <cell r="Y978">
            <v>6.3015384615384615</v>
          </cell>
          <cell r="AB978" t="str">
            <v>ISM</v>
          </cell>
        </row>
        <row r="979">
          <cell r="H979" t="str">
            <v>Vysoká škola medzinárodného podnikania ISM Slovakia v Prešove</v>
          </cell>
          <cell r="I979">
            <v>0</v>
          </cell>
          <cell r="Y979">
            <v>0</v>
          </cell>
          <cell r="AB979" t="str">
            <v>ISM</v>
          </cell>
        </row>
        <row r="980">
          <cell r="H980" t="str">
            <v>Univerzita sv. Cyrila a Metoda v Trnave</v>
          </cell>
          <cell r="I980" t="str">
            <v>Fakulta sociálnych vied</v>
          </cell>
          <cell r="Y980">
            <v>0</v>
          </cell>
          <cell r="AB980" t="str">
            <v>UCM</v>
          </cell>
        </row>
        <row r="981">
          <cell r="H981" t="str">
            <v>Paneurópska vysoká škola</v>
          </cell>
          <cell r="I981" t="str">
            <v>Fakulta práva</v>
          </cell>
          <cell r="Y981">
            <v>0</v>
          </cell>
          <cell r="AB981" t="str">
            <v>B-VšP</v>
          </cell>
        </row>
        <row r="982">
          <cell r="H982" t="str">
            <v>Paneurópska vysoká škola</v>
          </cell>
          <cell r="I982" t="str">
            <v>Fakulta ekonómie a podnikania</v>
          </cell>
          <cell r="Y982">
            <v>0</v>
          </cell>
          <cell r="AB982" t="str">
            <v>B-VšP</v>
          </cell>
        </row>
        <row r="983">
          <cell r="H983" t="str">
            <v>Paneurópska vysoká škola</v>
          </cell>
          <cell r="I983" t="str">
            <v>Fakulta práva</v>
          </cell>
          <cell r="Y983">
            <v>0</v>
          </cell>
          <cell r="AB983" t="str">
            <v>B-VšP</v>
          </cell>
        </row>
        <row r="984">
          <cell r="H984" t="str">
            <v>Paneurópska vysoká škola</v>
          </cell>
          <cell r="I984" t="str">
            <v>Fakulta ekonómie a podnikania</v>
          </cell>
          <cell r="Y984">
            <v>0</v>
          </cell>
          <cell r="AB984" t="str">
            <v>B-VšP</v>
          </cell>
        </row>
        <row r="985">
          <cell r="H985" t="str">
            <v>Paneurópska vysoká škola</v>
          </cell>
          <cell r="I985" t="str">
            <v>Fakulta ekonómie a podnikania</v>
          </cell>
          <cell r="Y985">
            <v>0</v>
          </cell>
          <cell r="AB985" t="str">
            <v>B-VšP</v>
          </cell>
        </row>
        <row r="986">
          <cell r="H986" t="str">
            <v>Paneurópska vysoká škola</v>
          </cell>
          <cell r="I986" t="str">
            <v>Fakulta ekonómie a podnikania</v>
          </cell>
          <cell r="Y986">
            <v>0.20662251655629138</v>
          </cell>
          <cell r="AB986" t="str">
            <v>B-VšP</v>
          </cell>
        </row>
        <row r="987">
          <cell r="H987" t="str">
            <v>Paneurópska vysoká škola</v>
          </cell>
          <cell r="I987" t="str">
            <v>Fakulta informatiky</v>
          </cell>
          <cell r="Y987">
            <v>0</v>
          </cell>
          <cell r="AB987" t="str">
            <v>B-VšP</v>
          </cell>
        </row>
        <row r="988">
          <cell r="H988" t="str">
            <v>Paneurópska vysoká škola</v>
          </cell>
          <cell r="I988" t="str">
            <v>Fakulta informatiky</v>
          </cell>
          <cell r="Y988">
            <v>0</v>
          </cell>
          <cell r="AB988" t="str">
            <v>B-VšP</v>
          </cell>
        </row>
        <row r="989">
          <cell r="H989" t="str">
            <v>Vysoká škola Danubius</v>
          </cell>
          <cell r="I989" t="str">
            <v>Fakulta sociálnych štúdií</v>
          </cell>
          <cell r="Y989">
            <v>0</v>
          </cell>
          <cell r="AB989" t="str">
            <v>Danubius</v>
          </cell>
        </row>
        <row r="990">
          <cell r="H990" t="str">
            <v>Ekonomická univerzita v Bratislave</v>
          </cell>
          <cell r="I990" t="str">
            <v>Národohospodárska fakulta</v>
          </cell>
          <cell r="Y990">
            <v>0</v>
          </cell>
          <cell r="AB990" t="str">
            <v>EU</v>
          </cell>
        </row>
        <row r="991">
          <cell r="H991" t="str">
            <v>Vysoká škola Danubius</v>
          </cell>
          <cell r="I991" t="str">
            <v>Fakulta práva Janka Jesenského</v>
          </cell>
          <cell r="Y991">
            <v>3.720833333333335</v>
          </cell>
          <cell r="AB991" t="str">
            <v>Danubius</v>
          </cell>
        </row>
        <row r="992">
          <cell r="H992" t="str">
            <v>Vysoká škola DTI</v>
          </cell>
          <cell r="I992">
            <v>0</v>
          </cell>
          <cell r="Y992">
            <v>19.949609756097566</v>
          </cell>
          <cell r="AB992" t="str">
            <v>DTI</v>
          </cell>
        </row>
        <row r="993">
          <cell r="H993" t="str">
            <v>Vysoká škola manažmentu v Trenčíne</v>
          </cell>
          <cell r="I993">
            <v>0</v>
          </cell>
          <cell r="Y993">
            <v>49.75020408163266</v>
          </cell>
          <cell r="AB993" t="str">
            <v>VSM-Trenčin</v>
          </cell>
        </row>
        <row r="994">
          <cell r="H994" t="str">
            <v>Univerzita Komenského v Bratislave</v>
          </cell>
          <cell r="I994" t="str">
            <v>Lekárska fakulta</v>
          </cell>
          <cell r="Y994">
            <v>0</v>
          </cell>
          <cell r="AB994" t="str">
            <v>UK</v>
          </cell>
        </row>
        <row r="995">
          <cell r="H995" t="str">
            <v>Vysoká škola DTI</v>
          </cell>
          <cell r="I995">
            <v>0</v>
          </cell>
          <cell r="Y995">
            <v>0</v>
          </cell>
          <cell r="AB995" t="str">
            <v>DTI</v>
          </cell>
        </row>
        <row r="996">
          <cell r="H996" t="str">
            <v>Univerzita Komenského v Bratislave</v>
          </cell>
          <cell r="I996" t="str">
            <v>Lekárska fakulta</v>
          </cell>
          <cell r="Y996">
            <v>0</v>
          </cell>
          <cell r="AB996" t="str">
            <v>UK</v>
          </cell>
        </row>
        <row r="997">
          <cell r="H997" t="str">
            <v>Slovenská technická univerzita v Bratislave</v>
          </cell>
          <cell r="I997">
            <v>0</v>
          </cell>
          <cell r="Y997">
            <v>0</v>
          </cell>
          <cell r="AB997" t="str">
            <v>STU</v>
          </cell>
        </row>
        <row r="998">
          <cell r="H998" t="str">
            <v>Vysoká škola zdravotníctva a sociálnej práce sv. Alžbety v Bratislave</v>
          </cell>
          <cell r="I998">
            <v>0</v>
          </cell>
          <cell r="Y998">
            <v>0</v>
          </cell>
          <cell r="AB998" t="str">
            <v>VSZSP-Alžbety</v>
          </cell>
        </row>
        <row r="999">
          <cell r="H999" t="str">
            <v>Vysoká škola zdravotníctva a sociálnej práce sv. Alžbety v Bratislave</v>
          </cell>
          <cell r="I999">
            <v>0</v>
          </cell>
          <cell r="Y999">
            <v>0</v>
          </cell>
          <cell r="AB999" t="str">
            <v>VSZSP-Alžbety</v>
          </cell>
        </row>
        <row r="1000">
          <cell r="H1000" t="str">
            <v>Vysoká škola zdravotníctva a sociálnej práce sv. Alžbety v Bratislave</v>
          </cell>
          <cell r="I1000">
            <v>0</v>
          </cell>
          <cell r="Y1000">
            <v>0</v>
          </cell>
          <cell r="AB1000" t="str">
            <v>VSZSP-Alžbety</v>
          </cell>
        </row>
        <row r="1001">
          <cell r="H1001" t="str">
            <v>Vysoká škola zdravotníctva a sociálnej práce sv. Alžbety v Bratislave</v>
          </cell>
          <cell r="I1001">
            <v>0</v>
          </cell>
          <cell r="Y1001">
            <v>0</v>
          </cell>
          <cell r="AB1001" t="str">
            <v>VSZSP-Alžbety</v>
          </cell>
        </row>
        <row r="1002">
          <cell r="H1002" t="str">
            <v>Vysoká škola zdravotníctva a sociálnej práce sv. Alžbety v Bratislave</v>
          </cell>
          <cell r="I1002">
            <v>0</v>
          </cell>
          <cell r="Y1002">
            <v>0</v>
          </cell>
          <cell r="AB1002" t="str">
            <v>VSZSP-Alžbety</v>
          </cell>
        </row>
        <row r="1003">
          <cell r="H1003" t="str">
            <v>Vysoká škola zdravotníctva a sociálnej práce sv. Alžbety v Bratislave</v>
          </cell>
          <cell r="I1003">
            <v>0</v>
          </cell>
          <cell r="Y1003">
            <v>0</v>
          </cell>
          <cell r="AB1003" t="str">
            <v>VSZSP-Alžbety</v>
          </cell>
        </row>
        <row r="1004">
          <cell r="H1004" t="str">
            <v>Vysoká škola zdravotníctva a sociálnej práce sv. Alžbety v Bratislave</v>
          </cell>
          <cell r="I1004" t="str">
            <v>Inštitút sociálnych vied a zdravotníctva bl. P. P. Gojdiča v Prešove</v>
          </cell>
          <cell r="Y1004">
            <v>0</v>
          </cell>
          <cell r="AB1004" t="str">
            <v>VSZSP-Alžbety</v>
          </cell>
        </row>
        <row r="1005">
          <cell r="H1005" t="str">
            <v>Vysoká škola zdravotníctva a sociálnej práce sv. Alžbety v Bratislave</v>
          </cell>
          <cell r="I1005">
            <v>0</v>
          </cell>
          <cell r="Y1005">
            <v>25.890410958904109</v>
          </cell>
          <cell r="AB1005" t="str">
            <v>VSZSP-Alžbety</v>
          </cell>
        </row>
        <row r="1006">
          <cell r="H1006" t="str">
            <v>Vysoká škola zdravotníctva a sociálnej práce sv. Alžbety v Bratislave</v>
          </cell>
          <cell r="I1006">
            <v>0</v>
          </cell>
          <cell r="Y1006">
            <v>0</v>
          </cell>
          <cell r="AB1006" t="str">
            <v>VSZSP-Alžbety</v>
          </cell>
        </row>
        <row r="1007">
          <cell r="H1007" t="str">
            <v>Vysoká škola zdravotníctva a sociálnej práce sv. Alžbety v Bratislave</v>
          </cell>
          <cell r="I1007">
            <v>0</v>
          </cell>
          <cell r="Y1007">
            <v>0</v>
          </cell>
          <cell r="AB1007" t="str">
            <v>VSZSP-Alžbety</v>
          </cell>
        </row>
        <row r="1008">
          <cell r="H1008" t="str">
            <v>Vysoká škola zdravotníctva a sociálnej práce sv. Alžbety v Bratislave</v>
          </cell>
          <cell r="I1008">
            <v>0</v>
          </cell>
          <cell r="Y1008">
            <v>0</v>
          </cell>
          <cell r="AB1008" t="str">
            <v>VSZSP-Alžbety</v>
          </cell>
        </row>
        <row r="1009">
          <cell r="H1009" t="str">
            <v>Vysoká škola zdravotníctva a sociálnej práce sv. Alžbety v Bratislave</v>
          </cell>
          <cell r="I1009">
            <v>0</v>
          </cell>
          <cell r="Y1009">
            <v>11.506849315068493</v>
          </cell>
          <cell r="AB1009" t="str">
            <v>VSZSP-Alžbety</v>
          </cell>
        </row>
        <row r="1010">
          <cell r="H1010" t="str">
            <v>Vysoká škola zdravotníctva a sociálnej práce sv. Alžbety v Bratislave</v>
          </cell>
          <cell r="I1010" t="str">
            <v>Inštitút zdravotníctva a sociálnej práce sv. Ladislava</v>
          </cell>
          <cell r="Y1010">
            <v>0</v>
          </cell>
          <cell r="AB1010" t="str">
            <v>VSZSP-Alžbety</v>
          </cell>
        </row>
        <row r="1011">
          <cell r="H1011" t="str">
            <v>Vysoká škola zdravotníctva a sociálnej práce sv. Alžbety v Bratislave</v>
          </cell>
          <cell r="I1011">
            <v>0</v>
          </cell>
          <cell r="Y1011">
            <v>0</v>
          </cell>
          <cell r="AB1011" t="str">
            <v>VSZSP-Alžbety</v>
          </cell>
        </row>
        <row r="1012">
          <cell r="H1012" t="str">
            <v>Vysoká škola zdravotníctva a sociálnej práce sv. Alžbety v Bratislave</v>
          </cell>
          <cell r="I1012">
            <v>0</v>
          </cell>
          <cell r="Y1012">
            <v>0</v>
          </cell>
          <cell r="AB1012" t="str">
            <v>VSZSP-Alžbety</v>
          </cell>
        </row>
        <row r="1013">
          <cell r="H1013" t="str">
            <v>Vysoká škola zdravotníctva a sociálnej práce sv. Alžbety v Bratislave</v>
          </cell>
          <cell r="I1013">
            <v>0</v>
          </cell>
          <cell r="Y1013">
            <v>0</v>
          </cell>
          <cell r="AB1013" t="str">
            <v>VSZSP-Alžbety</v>
          </cell>
        </row>
        <row r="1014">
          <cell r="H1014" t="str">
            <v>Vysoká škola zdravotníctva a sociálnej práce sv. Alžbety v Bratislave</v>
          </cell>
          <cell r="I1014">
            <v>0</v>
          </cell>
          <cell r="Y1014">
            <v>0</v>
          </cell>
          <cell r="AB1014" t="str">
            <v>VSZSP-Alžbety</v>
          </cell>
        </row>
        <row r="1015">
          <cell r="H1015" t="str">
            <v>Vysoká škola zdravotníctva a sociálnej práce sv. Alžbety v Bratislave</v>
          </cell>
          <cell r="I1015">
            <v>0</v>
          </cell>
          <cell r="Y1015">
            <v>85.594339622641499</v>
          </cell>
          <cell r="AB1015" t="str">
            <v>VSZSP-Alžbety</v>
          </cell>
        </row>
        <row r="1016">
          <cell r="H1016" t="str">
            <v>Vysoká škola zdravotníctva a sociálnej práce sv. Alžbety v Bratislave</v>
          </cell>
          <cell r="I1016">
            <v>0</v>
          </cell>
          <cell r="Y1016">
            <v>0</v>
          </cell>
          <cell r="AB1016" t="str">
            <v>VSZSP-Alžbety</v>
          </cell>
        </row>
        <row r="1017">
          <cell r="H1017" t="str">
            <v>Vysoká škola zdravotníctva a sociálnej práce sv. Alžbety v Bratislave</v>
          </cell>
          <cell r="I1017">
            <v>0</v>
          </cell>
          <cell r="Y1017">
            <v>5.806451612903226</v>
          </cell>
          <cell r="AB1017" t="str">
            <v>VSZSP-Alžbety</v>
          </cell>
        </row>
        <row r="1018">
          <cell r="H1018" t="str">
            <v>Vysoká škola zdravotníctva a sociálnej práce sv. Alžbety v Bratislave</v>
          </cell>
          <cell r="I1018">
            <v>0</v>
          </cell>
          <cell r="Y1018">
            <v>9.3972602739726039</v>
          </cell>
          <cell r="AB1018" t="str">
            <v>VSZSP-Alžbety</v>
          </cell>
        </row>
        <row r="1019">
          <cell r="H1019" t="str">
            <v>Vysoká škola zdravotníctva a sociálnej práce sv. Alžbety v Bratislave</v>
          </cell>
          <cell r="I1019">
            <v>0</v>
          </cell>
          <cell r="Y1019">
            <v>222.7791483113069</v>
          </cell>
          <cell r="AB1019" t="str">
            <v>VSZSP-Alžbety</v>
          </cell>
        </row>
        <row r="1020">
          <cell r="H1020" t="str">
            <v>Vysoká škola zdravotníctva a sociálnej práce sv. Alžbety v Bratislave</v>
          </cell>
          <cell r="I1020" t="str">
            <v>Inštitút zdravotníctva a sociálnej práce sv. Ladislava</v>
          </cell>
          <cell r="Y1020">
            <v>0</v>
          </cell>
          <cell r="AB1020" t="str">
            <v>VSZSP-Alžbety</v>
          </cell>
        </row>
        <row r="1021">
          <cell r="H1021" t="str">
            <v>Vysoká škola zdravotníctva a sociálnej práce sv. Alžbety v Bratislave</v>
          </cell>
          <cell r="I1021">
            <v>0</v>
          </cell>
          <cell r="Y1021">
            <v>1058.2009544787079</v>
          </cell>
          <cell r="AB1021" t="str">
            <v>VSZSP-Alžbety</v>
          </cell>
        </row>
        <row r="1022">
          <cell r="H1022" t="str">
            <v>Vysoká škola zdravotníctva a sociálnej práce sv. Alžbety v Bratislave</v>
          </cell>
          <cell r="I1022">
            <v>0</v>
          </cell>
          <cell r="Y1022">
            <v>135.55454545454546</v>
          </cell>
          <cell r="AB1022" t="str">
            <v>VSZSP-Alžbety</v>
          </cell>
        </row>
        <row r="1023">
          <cell r="H1023" t="str">
            <v>Vysoká škola zdravotníctva a sociálnej práce sv. Alžbety v Bratislave</v>
          </cell>
          <cell r="I1023">
            <v>0</v>
          </cell>
          <cell r="Y1023">
            <v>0</v>
          </cell>
          <cell r="AB1023" t="str">
            <v>VSZSP-Alžbety</v>
          </cell>
        </row>
        <row r="1024">
          <cell r="H1024" t="str">
            <v>Vysoká škola zdravotníctva a sociálnej práce sv. Alžbety v Bratislave</v>
          </cell>
          <cell r="I1024">
            <v>0</v>
          </cell>
          <cell r="Y1024">
            <v>0</v>
          </cell>
          <cell r="AB1024" t="str">
            <v>VSZSP-Alžbety</v>
          </cell>
        </row>
        <row r="1025">
          <cell r="H1025" t="str">
            <v>Vysoká škola zdravotníctva a sociálnej práce sv. Alžbety v Bratislave</v>
          </cell>
          <cell r="I1025">
            <v>0</v>
          </cell>
          <cell r="Y1025">
            <v>0</v>
          </cell>
          <cell r="AB1025" t="str">
            <v>VSZSP-Alžbety</v>
          </cell>
        </row>
        <row r="1026">
          <cell r="H1026" t="str">
            <v>Vysoká škola zdravotníctva a sociálnej práce sv. Alžbety v Bratislave</v>
          </cell>
          <cell r="I1026">
            <v>0</v>
          </cell>
          <cell r="Y1026">
            <v>0</v>
          </cell>
          <cell r="AB1026" t="str">
            <v>VSZSP-Alžbety</v>
          </cell>
        </row>
        <row r="1027">
          <cell r="H1027" t="str">
            <v>Vysoká škola zdravotníctva a sociálnej práce sv. Alžbety v Bratislave</v>
          </cell>
          <cell r="I1027">
            <v>0</v>
          </cell>
          <cell r="Y1027">
            <v>0</v>
          </cell>
          <cell r="AB1027" t="str">
            <v>VSZSP-Alžbety</v>
          </cell>
        </row>
        <row r="1028">
          <cell r="H1028" t="str">
            <v>Vysoká škola zdravotníctva a sociálnej práce sv. Alžbety v Bratislave</v>
          </cell>
          <cell r="I1028">
            <v>0</v>
          </cell>
          <cell r="Y1028">
            <v>0</v>
          </cell>
          <cell r="AB1028" t="str">
            <v>VSZSP-Alžbety</v>
          </cell>
        </row>
        <row r="1029">
          <cell r="H1029" t="str">
            <v>Vysoká škola zdravotníctva a sociálnej práce sv. Alžbety v Bratislave</v>
          </cell>
          <cell r="I1029">
            <v>0</v>
          </cell>
          <cell r="Y1029">
            <v>2.8767123287671215</v>
          </cell>
          <cell r="AB1029" t="str">
            <v>VSZSP-Alžbety</v>
          </cell>
        </row>
        <row r="1030">
          <cell r="H1030" t="str">
            <v>Vysoká škola zdravotníctva a sociálnej práce sv. Alžbety v Bratislave</v>
          </cell>
          <cell r="I1030">
            <v>0</v>
          </cell>
          <cell r="Y1030">
            <v>0</v>
          </cell>
          <cell r="AB1030" t="str">
            <v>VSZSP-Alžbety</v>
          </cell>
        </row>
        <row r="1031">
          <cell r="H1031" t="str">
            <v>Vysoká škola zdravotníctva a sociálnej práce sv. Alžbety v Bratislave</v>
          </cell>
          <cell r="I1031">
            <v>0</v>
          </cell>
          <cell r="Y1031">
            <v>107.1053597650514</v>
          </cell>
          <cell r="AB1031" t="str">
            <v>VSZSP-Alžbety</v>
          </cell>
        </row>
        <row r="1032">
          <cell r="H1032" t="str">
            <v>Univerzita Komenského v Bratislave</v>
          </cell>
          <cell r="I1032" t="str">
            <v>Pedagogická fakulta</v>
          </cell>
          <cell r="Y1032">
            <v>0.64946943765281162</v>
          </cell>
          <cell r="AB1032" t="str">
            <v>UK</v>
          </cell>
        </row>
        <row r="1033">
          <cell r="H1033" t="str">
            <v>Vysoká škola výtvarných umení v Bratislave</v>
          </cell>
          <cell r="I1033">
            <v>0</v>
          </cell>
          <cell r="Y1033">
            <v>0</v>
          </cell>
          <cell r="AB1033" t="str">
            <v>VŠVU</v>
          </cell>
        </row>
        <row r="1034">
          <cell r="H1034" t="str">
            <v>Vysoká škola výtvarných umení v Bratislave</v>
          </cell>
          <cell r="I1034">
            <v>0</v>
          </cell>
          <cell r="Y1034">
            <v>1.8885080645161274</v>
          </cell>
          <cell r="AB1034" t="str">
            <v>VŠVU</v>
          </cell>
        </row>
        <row r="1035">
          <cell r="H1035" t="str">
            <v>Vysoká škola výtvarných umení v Bratislave</v>
          </cell>
          <cell r="I1035">
            <v>0</v>
          </cell>
          <cell r="Y1035">
            <v>1.2590053763440849</v>
          </cell>
          <cell r="AB1035" t="str">
            <v>VŠVU</v>
          </cell>
        </row>
        <row r="1036">
          <cell r="H1036" t="str">
            <v>Vysoká škola výtvarných umení v Bratislave</v>
          </cell>
          <cell r="I1036">
            <v>0</v>
          </cell>
          <cell r="Y1036">
            <v>5.3507728494623663</v>
          </cell>
          <cell r="AB1036" t="str">
            <v>VŠVU</v>
          </cell>
        </row>
        <row r="1037">
          <cell r="H1037" t="str">
            <v>Vysoká škola výtvarných umení v Bratislave</v>
          </cell>
          <cell r="I1037">
            <v>0</v>
          </cell>
          <cell r="Y1037">
            <v>2.8327620967741929</v>
          </cell>
          <cell r="AB1037" t="str">
            <v>VŠVU</v>
          </cell>
        </row>
        <row r="1038">
          <cell r="H1038" t="str">
            <v>Vysoká škola výtvarných umení v Bratislave</v>
          </cell>
          <cell r="I1038">
            <v>0</v>
          </cell>
          <cell r="Y1038">
            <v>1.5737567204301079</v>
          </cell>
          <cell r="AB1038" t="str">
            <v>VŠVU</v>
          </cell>
        </row>
        <row r="1039">
          <cell r="H1039" t="str">
            <v>Vysoká škola výtvarných umení v Bratislave</v>
          </cell>
          <cell r="I1039">
            <v>0</v>
          </cell>
          <cell r="Y1039">
            <v>18.885080645161288</v>
          </cell>
          <cell r="AB1039" t="str">
            <v>VŠVU</v>
          </cell>
        </row>
        <row r="1040">
          <cell r="H1040" t="str">
            <v>Univerzita veterinárskeho lekárstva a farmácie v Košiciach</v>
          </cell>
          <cell r="I1040">
            <v>0</v>
          </cell>
          <cell r="Y1040">
            <v>0</v>
          </cell>
          <cell r="AB1040" t="str">
            <v>UVLF</v>
          </cell>
        </row>
        <row r="1041">
          <cell r="H1041" t="str">
            <v>Univerzita veterinárskeho lekárstva a farmácie v Košiciach</v>
          </cell>
          <cell r="I1041">
            <v>0</v>
          </cell>
          <cell r="Y1041">
            <v>0</v>
          </cell>
          <cell r="AB1041" t="str">
            <v>UVLF</v>
          </cell>
        </row>
        <row r="1042">
          <cell r="H1042" t="str">
            <v>Univerzita veterinárskeho lekárstva a farmácie v Košiciach</v>
          </cell>
          <cell r="I1042">
            <v>0</v>
          </cell>
          <cell r="Y1042">
            <v>72.551612903225816</v>
          </cell>
          <cell r="AB1042" t="str">
            <v>UVLF</v>
          </cell>
        </row>
        <row r="1043">
          <cell r="H1043" t="str">
            <v>Univerzita Komenského v Bratislave</v>
          </cell>
          <cell r="I1043" t="str">
            <v>Fakulta matematiky, fyziky a informatiky</v>
          </cell>
          <cell r="Y1043">
            <v>0</v>
          </cell>
          <cell r="AB1043" t="str">
            <v>UK</v>
          </cell>
        </row>
        <row r="1044">
          <cell r="H1044" t="str">
            <v>Univerzita Pavla Jozefa Šafárika v Košiciach</v>
          </cell>
          <cell r="I1044" t="str">
            <v>Filozofická fakulta</v>
          </cell>
          <cell r="Y1044">
            <v>8.7494252873563223</v>
          </cell>
          <cell r="AB1044" t="str">
            <v>UPJŠ</v>
          </cell>
        </row>
        <row r="1045">
          <cell r="H1045" t="str">
            <v>Univerzita Pavla Jozefa Šafárika v Košiciach</v>
          </cell>
          <cell r="I1045" t="str">
            <v>Filozofická fakulta</v>
          </cell>
          <cell r="Y1045">
            <v>4.1555555555555559</v>
          </cell>
          <cell r="AB1045" t="str">
            <v>UPJŠ</v>
          </cell>
        </row>
        <row r="1046">
          <cell r="H1046" t="str">
            <v>Univerzita Pavla Jozefa Šafárika v Košiciach</v>
          </cell>
          <cell r="I1046" t="str">
            <v>Filozofická fakulta</v>
          </cell>
          <cell r="Y1046">
            <v>8.7494252873563223</v>
          </cell>
          <cell r="AB1046" t="str">
            <v>UPJŠ</v>
          </cell>
        </row>
        <row r="1047">
          <cell r="H1047" t="str">
            <v>Univerzita Pavla Jozefa Šafárika v Košiciach</v>
          </cell>
          <cell r="I1047" t="str">
            <v>Filozofická fakulta</v>
          </cell>
          <cell r="Y1047">
            <v>13.037037037037038</v>
          </cell>
          <cell r="AB1047" t="str">
            <v>UPJŠ</v>
          </cell>
        </row>
        <row r="1048">
          <cell r="H1048" t="str">
            <v>Univerzita Pavla Jozefa Šafárika v Košiciach</v>
          </cell>
          <cell r="I1048">
            <v>0</v>
          </cell>
          <cell r="Y1048">
            <v>0</v>
          </cell>
          <cell r="AB1048" t="str">
            <v>UPJŠ</v>
          </cell>
        </row>
        <row r="1049">
          <cell r="H1049" t="str">
            <v>Univerzita Pavla Jozefa Šafárika v Košiciach</v>
          </cell>
          <cell r="I1049" t="str">
            <v>Lekárska fakulta</v>
          </cell>
          <cell r="Y1049">
            <v>78.67407407407407</v>
          </cell>
          <cell r="AB1049" t="str">
            <v>UPJŠ</v>
          </cell>
        </row>
        <row r="1050">
          <cell r="H1050" t="str">
            <v>Univerzita Pavla Jozefa Šafárika v Košiciach</v>
          </cell>
          <cell r="I1050" t="str">
            <v>Lekárska fakulta</v>
          </cell>
          <cell r="Y1050">
            <v>19.952592592592595</v>
          </cell>
          <cell r="AB1050" t="str">
            <v>UPJŠ</v>
          </cell>
        </row>
        <row r="1051">
          <cell r="H1051" t="str">
            <v>Univerzita Mateja Bela v Banskej Bystrici</v>
          </cell>
          <cell r="I1051" t="str">
            <v>Fakulta prírodných vied</v>
          </cell>
          <cell r="Y1051">
            <v>0</v>
          </cell>
          <cell r="AB1051" t="str">
            <v>UMB</v>
          </cell>
        </row>
        <row r="1052">
          <cell r="H1052" t="str">
            <v>Univerzita Mateja Bela v Banskej Bystrici</v>
          </cell>
          <cell r="I1052" t="str">
            <v>Fakulta prírodných vied</v>
          </cell>
          <cell r="Y1052">
            <v>17.404799999999998</v>
          </cell>
          <cell r="AB1052" t="str">
            <v>UMB</v>
          </cell>
        </row>
        <row r="1053">
          <cell r="H1053" t="str">
            <v>Univerzita Mateja Bela v Banskej Bystrici</v>
          </cell>
          <cell r="I1053" t="str">
            <v>Fakulta prírodných vied</v>
          </cell>
          <cell r="Y1053">
            <v>12.863835616438354</v>
          </cell>
          <cell r="AB1053" t="str">
            <v>UMB</v>
          </cell>
        </row>
        <row r="1054">
          <cell r="H1054" t="str">
            <v>Univerzita Mateja Bela v Banskej Bystrici</v>
          </cell>
          <cell r="I1054" t="str">
            <v>Fakulta prírodných vied</v>
          </cell>
          <cell r="Y1054">
            <v>0.42691618828932265</v>
          </cell>
          <cell r="AB1054" t="str">
            <v>UMB</v>
          </cell>
        </row>
        <row r="1055">
          <cell r="H1055" t="str">
            <v>Univerzita Mateja Bela v Banskej Bystrici</v>
          </cell>
          <cell r="I1055" t="str">
            <v>Fakulta prírodných vied</v>
          </cell>
          <cell r="Y1055">
            <v>0.29008000000000012</v>
          </cell>
          <cell r="AB1055" t="str">
            <v>UMB</v>
          </cell>
        </row>
        <row r="1056">
          <cell r="H1056" t="str">
            <v>Univerzita Mateja Bela v Banskej Bystrici</v>
          </cell>
          <cell r="I1056" t="str">
            <v>Fakulta prírodných vied</v>
          </cell>
          <cell r="Y1056">
            <v>2.6639999999999979</v>
          </cell>
          <cell r="AB1056" t="str">
            <v>UMB</v>
          </cell>
        </row>
        <row r="1057">
          <cell r="H1057" t="str">
            <v>Univerzita Mateja Bela v Banskej Bystrici</v>
          </cell>
          <cell r="I1057" t="str">
            <v>Fakulta prírodných vied</v>
          </cell>
          <cell r="Y1057">
            <v>0</v>
          </cell>
          <cell r="AB1057" t="str">
            <v>UMB</v>
          </cell>
        </row>
        <row r="1058">
          <cell r="H1058" t="str">
            <v>Univerzita Mateja Bela v Banskej Bystrici</v>
          </cell>
          <cell r="I1058" t="str">
            <v>Fakulta prírodných vied</v>
          </cell>
          <cell r="Y1058">
            <v>0.38435294117647034</v>
          </cell>
          <cell r="AB1058" t="str">
            <v>UMB</v>
          </cell>
        </row>
        <row r="1059">
          <cell r="H1059" t="str">
            <v>Univerzita Mateja Bela v Banskej Bystrici</v>
          </cell>
          <cell r="I1059" t="str">
            <v>Fakulta prírodných vied</v>
          </cell>
          <cell r="Y1059">
            <v>7.1152698048220442E-2</v>
          </cell>
          <cell r="AB1059" t="str">
            <v>UMB</v>
          </cell>
        </row>
        <row r="1060">
          <cell r="H1060" t="str">
            <v>Univerzita Mateja Bela v Banskej Bystrici</v>
          </cell>
          <cell r="I1060" t="str">
            <v>Fakulta prírodných vied</v>
          </cell>
          <cell r="Y1060">
            <v>0.23519919632606179</v>
          </cell>
          <cell r="AB1060" t="str">
            <v>UMB</v>
          </cell>
        </row>
        <row r="1061">
          <cell r="H1061" t="str">
            <v>Univerzita Mateja Bela v Banskej Bystrici</v>
          </cell>
          <cell r="I1061" t="str">
            <v>Fakulta prírodných vied</v>
          </cell>
          <cell r="Y1061">
            <v>0</v>
          </cell>
          <cell r="AB1061" t="str">
            <v>UMB</v>
          </cell>
        </row>
        <row r="1062">
          <cell r="H1062" t="str">
            <v>Univerzita Mateja Bela v Banskej Bystrici</v>
          </cell>
          <cell r="I1062" t="str">
            <v>Ekonomická fakulta</v>
          </cell>
          <cell r="Y1062">
            <v>0</v>
          </cell>
          <cell r="AB1062" t="str">
            <v>UMB</v>
          </cell>
        </row>
        <row r="1063">
          <cell r="H1063" t="str">
            <v>Univerzita Mateja Bela v Banskej Bystrici</v>
          </cell>
          <cell r="I1063" t="str">
            <v>Ekonomická fakulta</v>
          </cell>
          <cell r="Y1063">
            <v>17.435179153094463</v>
          </cell>
          <cell r="AB1063" t="str">
            <v>UMB</v>
          </cell>
        </row>
        <row r="1064">
          <cell r="H1064" t="str">
            <v>Univerzita Mateja Bela v Banskej Bystrici</v>
          </cell>
          <cell r="I1064" t="str">
            <v>Ekonomická fakulta</v>
          </cell>
          <cell r="Y1064">
            <v>4.3587947882736158</v>
          </cell>
          <cell r="AB1064" t="str">
            <v>UMB</v>
          </cell>
        </row>
        <row r="1065">
          <cell r="H1065" t="str">
            <v>Univerzita Mateja Bela v Banskej Bystrici</v>
          </cell>
          <cell r="I1065" t="str">
            <v>Ekonomická fakulta</v>
          </cell>
          <cell r="Y1065">
            <v>63.361026058631928</v>
          </cell>
          <cell r="AB1065" t="str">
            <v>UMB</v>
          </cell>
        </row>
        <row r="1066">
          <cell r="H1066" t="str">
            <v>Univerzita Mateja Bela v Banskej Bystrici</v>
          </cell>
          <cell r="I1066" t="str">
            <v>Ekonomická fakulta</v>
          </cell>
          <cell r="Y1066">
            <v>20.090081433224757</v>
          </cell>
          <cell r="AB1066" t="str">
            <v>UMB</v>
          </cell>
        </row>
        <row r="1067">
          <cell r="H1067" t="str">
            <v>Univerzita Mateja Bela v Banskej Bystrici</v>
          </cell>
          <cell r="I1067" t="str">
            <v>Ekonomická fakulta</v>
          </cell>
          <cell r="Y1067">
            <v>0</v>
          </cell>
          <cell r="AB1067" t="str">
            <v>UMB</v>
          </cell>
        </row>
        <row r="1068">
          <cell r="H1068" t="str">
            <v>Univerzita Mateja Bela v Banskej Bystrici</v>
          </cell>
          <cell r="I1068" t="str">
            <v>Ekonomická fakulta</v>
          </cell>
          <cell r="Y1068">
            <v>0</v>
          </cell>
          <cell r="AB1068" t="str">
            <v>UMB</v>
          </cell>
        </row>
        <row r="1069">
          <cell r="H1069" t="str">
            <v>Trnavská univerzita v Trnave</v>
          </cell>
          <cell r="I1069" t="str">
            <v>Teologická fakulta</v>
          </cell>
          <cell r="Y1069">
            <v>0</v>
          </cell>
          <cell r="AB1069" t="str">
            <v>TVU</v>
          </cell>
        </row>
        <row r="1070">
          <cell r="H1070" t="str">
            <v>Trnavská univerzita v Trnave</v>
          </cell>
          <cell r="I1070" t="str">
            <v>Teologická fakulta</v>
          </cell>
          <cell r="Y1070">
            <v>0.19545454545454533</v>
          </cell>
          <cell r="AB1070" t="str">
            <v>TVU</v>
          </cell>
        </row>
        <row r="1071">
          <cell r="H1071" t="str">
            <v>Trnavská univerzita v Trnave</v>
          </cell>
          <cell r="I1071" t="str">
            <v>Teologická fakulta</v>
          </cell>
          <cell r="Y1071">
            <v>0</v>
          </cell>
          <cell r="AB1071" t="str">
            <v>TVU</v>
          </cell>
        </row>
        <row r="1072">
          <cell r="H1072" t="str">
            <v>Trnavská univerzita v Trnave</v>
          </cell>
          <cell r="I1072" t="str">
            <v>Teologická fakulta</v>
          </cell>
          <cell r="Y1072">
            <v>9.7368421052631549E-2</v>
          </cell>
          <cell r="AB1072" t="str">
            <v>TVU</v>
          </cell>
        </row>
        <row r="1073">
          <cell r="H1073" t="str">
            <v>Univerzita Mateja Bela v Banskej Bystrici</v>
          </cell>
          <cell r="I1073" t="str">
            <v>Fakulta politických vied a medzinárodných vzťahov</v>
          </cell>
          <cell r="Y1073">
            <v>30.268965517241387</v>
          </cell>
          <cell r="AB1073" t="str">
            <v>UMB</v>
          </cell>
        </row>
        <row r="1074">
          <cell r="H1074" t="str">
            <v>Univerzita Mateja Bela v Banskej Bystrici</v>
          </cell>
          <cell r="I1074" t="str">
            <v>Fakulta politických vied a medzinárodných vzťahov</v>
          </cell>
          <cell r="Y1074">
            <v>0.78620689655172438</v>
          </cell>
          <cell r="AB1074" t="str">
            <v>UMB</v>
          </cell>
        </row>
        <row r="1075">
          <cell r="H1075" t="str">
            <v>Univerzita Mateja Bela v Banskej Bystrici</v>
          </cell>
          <cell r="I1075" t="str">
            <v>Fakulta politických vied a medzinárodných vzťahov</v>
          </cell>
          <cell r="Y1075">
            <v>22.112068965517246</v>
          </cell>
          <cell r="AB1075" t="str">
            <v>UMB</v>
          </cell>
        </row>
        <row r="1076">
          <cell r="H1076" t="str">
            <v>Univerzita Mateja Bela v Banskej Bystrici</v>
          </cell>
          <cell r="I1076" t="str">
            <v>Pedagogická fakulta</v>
          </cell>
          <cell r="Y1076">
            <v>0</v>
          </cell>
          <cell r="AB1076" t="str">
            <v>UMB</v>
          </cell>
        </row>
        <row r="1077">
          <cell r="H1077" t="str">
            <v>Univerzita Mateja Bela v Banskej Bystrici</v>
          </cell>
          <cell r="I1077" t="str">
            <v>Pedagogická fakulta</v>
          </cell>
          <cell r="Y1077">
            <v>0</v>
          </cell>
          <cell r="AB1077" t="str">
            <v>UMB</v>
          </cell>
        </row>
        <row r="1078">
          <cell r="H1078" t="str">
            <v>Univerzita Mateja Bela v Banskej Bystrici</v>
          </cell>
          <cell r="I1078" t="str">
            <v>Pedagogická fakulta</v>
          </cell>
          <cell r="Y1078">
            <v>0</v>
          </cell>
          <cell r="AB1078" t="str">
            <v>UMB</v>
          </cell>
        </row>
        <row r="1079">
          <cell r="H1079" t="str">
            <v>Univerzita Mateja Bela v Banskej Bystrici</v>
          </cell>
          <cell r="I1079" t="str">
            <v>Pedagogická fakulta</v>
          </cell>
          <cell r="Y1079">
            <v>0</v>
          </cell>
          <cell r="AB1079" t="str">
            <v>UMB</v>
          </cell>
        </row>
        <row r="1080">
          <cell r="H1080" t="str">
            <v>Univerzita Mateja Bela v Banskej Bystrici</v>
          </cell>
          <cell r="I1080" t="str">
            <v>Pedagogická fakulta</v>
          </cell>
          <cell r="Y1080">
            <v>0</v>
          </cell>
          <cell r="AB1080" t="str">
            <v>UMB</v>
          </cell>
        </row>
        <row r="1081">
          <cell r="H1081" t="str">
            <v>Univerzita Mateja Bela v Banskej Bystrici</v>
          </cell>
          <cell r="I1081" t="str">
            <v>Pedagogická fakulta</v>
          </cell>
          <cell r="Y1081">
            <v>0</v>
          </cell>
          <cell r="AB1081" t="str">
            <v>UMB</v>
          </cell>
        </row>
        <row r="1082">
          <cell r="H1082" t="str">
            <v>Univerzita Mateja Bela v Banskej Bystrici</v>
          </cell>
          <cell r="I1082" t="str">
            <v>Pedagogická fakulta</v>
          </cell>
          <cell r="Y1082">
            <v>0</v>
          </cell>
          <cell r="AB1082" t="str">
            <v>UMB</v>
          </cell>
        </row>
        <row r="1083">
          <cell r="H1083" t="str">
            <v>Univerzita Mateja Bela v Banskej Bystrici</v>
          </cell>
          <cell r="I1083" t="str">
            <v>Pedagogická fakulta</v>
          </cell>
          <cell r="Y1083">
            <v>8.6964408725602755</v>
          </cell>
          <cell r="AB1083" t="str">
            <v>UMB</v>
          </cell>
        </row>
        <row r="1084">
          <cell r="H1084" t="str">
            <v>Univerzita Mateja Bela v Banskej Bystrici</v>
          </cell>
          <cell r="I1084" t="str">
            <v>Pedagogická fakulta</v>
          </cell>
          <cell r="Y1084">
            <v>8.6964408725602755</v>
          </cell>
          <cell r="AB1084" t="str">
            <v>UMB</v>
          </cell>
        </row>
        <row r="1085">
          <cell r="H1085" t="str">
            <v>Univerzita Mateja Bela v Banskej Bystrici</v>
          </cell>
          <cell r="I1085" t="str">
            <v>Pedagogická fakulta</v>
          </cell>
          <cell r="Y1085">
            <v>59.97579506314581</v>
          </cell>
          <cell r="AB1085" t="str">
            <v>UMB</v>
          </cell>
        </row>
        <row r="1086">
          <cell r="H1086" t="str">
            <v>Univerzita Mateja Bela v Banskej Bystrici</v>
          </cell>
          <cell r="I1086" t="str">
            <v>Pedagogická fakulta</v>
          </cell>
          <cell r="Y1086">
            <v>0</v>
          </cell>
          <cell r="AB1086" t="str">
            <v>UMB</v>
          </cell>
        </row>
        <row r="1087">
          <cell r="H1087" t="str">
            <v>Univerzita Mateja Bela v Banskej Bystrici</v>
          </cell>
          <cell r="I1087" t="str">
            <v>Pedagogická fakulta</v>
          </cell>
          <cell r="Y1087">
            <v>29.310344827586206</v>
          </cell>
          <cell r="AB1087" t="str">
            <v>UMB</v>
          </cell>
        </row>
        <row r="1088">
          <cell r="H1088" t="str">
            <v>Univerzita Mateja Bela v Banskej Bystrici</v>
          </cell>
          <cell r="I1088" t="str">
            <v>Pedagogická fakulta</v>
          </cell>
          <cell r="Y1088">
            <v>17.639939724454649</v>
          </cell>
          <cell r="AB1088" t="str">
            <v>UMB</v>
          </cell>
        </row>
        <row r="1089">
          <cell r="H1089" t="str">
            <v>Univerzita Mateja Bela v Banskej Bystrici</v>
          </cell>
          <cell r="I1089" t="str">
            <v>Pedagogická fakulta</v>
          </cell>
          <cell r="Y1089">
            <v>6.3740958668197472</v>
          </cell>
          <cell r="AB1089" t="str">
            <v>UMB</v>
          </cell>
        </row>
        <row r="1090">
          <cell r="H1090" t="str">
            <v>Univerzita Mateja Bela v Banskej Bystrici</v>
          </cell>
          <cell r="I1090" t="str">
            <v>Pedagogická fakulta</v>
          </cell>
          <cell r="Y1090">
            <v>11.31031429391504</v>
          </cell>
          <cell r="AB1090" t="str">
            <v>UMB</v>
          </cell>
        </row>
        <row r="1091">
          <cell r="H1091" t="str">
            <v>Univerzita Mateja Bela v Banskej Bystrici</v>
          </cell>
          <cell r="I1091" t="str">
            <v>Pedagogická fakulta</v>
          </cell>
          <cell r="Y1091">
            <v>0</v>
          </cell>
          <cell r="AB1091" t="str">
            <v>UMB</v>
          </cell>
        </row>
        <row r="1092">
          <cell r="H1092" t="str">
            <v>Univerzita Mateja Bela v Banskej Bystrici</v>
          </cell>
          <cell r="I1092" t="str">
            <v>Pedagogická fakulta</v>
          </cell>
          <cell r="Y1092">
            <v>0.11759959816303089</v>
          </cell>
          <cell r="AB1092" t="str">
            <v>UMB</v>
          </cell>
        </row>
        <row r="1093">
          <cell r="H1093" t="str">
            <v>Univerzita Mateja Bela v Banskej Bystrici</v>
          </cell>
          <cell r="I1093" t="str">
            <v>Pedagogická fakulta</v>
          </cell>
          <cell r="Y1093">
            <v>0.42493972445464978</v>
          </cell>
          <cell r="AB1093" t="str">
            <v>UMB</v>
          </cell>
        </row>
        <row r="1094">
          <cell r="H1094" t="str">
            <v>Univerzita Mateja Bela v Banskej Bystrici</v>
          </cell>
          <cell r="I1094" t="str">
            <v>Pedagogická fakulta</v>
          </cell>
          <cell r="Y1094">
            <v>0.42493972445464978</v>
          </cell>
          <cell r="AB1094" t="str">
            <v>UMB</v>
          </cell>
        </row>
        <row r="1095">
          <cell r="H1095" t="str">
            <v>Univerzita Mateja Bela v Banskej Bystrici</v>
          </cell>
          <cell r="I1095" t="str">
            <v>Pedagogická fakulta</v>
          </cell>
          <cell r="Y1095">
            <v>28.223903559127436</v>
          </cell>
          <cell r="AB1095" t="str">
            <v>UMB</v>
          </cell>
        </row>
        <row r="1096">
          <cell r="H1096" t="str">
            <v>Univerzita Mateja Bela v Banskej Bystrici</v>
          </cell>
          <cell r="I1096" t="str">
            <v>Právnická fakulta</v>
          </cell>
          <cell r="Y1096">
            <v>125.57348901098902</v>
          </cell>
          <cell r="AB1096" t="str">
            <v>UMB</v>
          </cell>
        </row>
        <row r="1097">
          <cell r="H1097" t="str">
            <v>Univerzita Pavla Jozefa Šafárika v Košiciach</v>
          </cell>
          <cell r="I1097" t="str">
            <v>Filozofická fakulta</v>
          </cell>
          <cell r="Y1097">
            <v>8.3207920792079211</v>
          </cell>
          <cell r="AB1097" t="str">
            <v>UPJŠ</v>
          </cell>
        </row>
        <row r="1098">
          <cell r="H1098" t="str">
            <v>Univerzita Pavla Jozefa Šafárika v Košiciach</v>
          </cell>
          <cell r="I1098" t="str">
            <v>Filozofická fakulta</v>
          </cell>
          <cell r="Y1098">
            <v>45.925925925925924</v>
          </cell>
          <cell r="AB1098" t="str">
            <v>UPJŠ</v>
          </cell>
        </row>
        <row r="1099">
          <cell r="H1099" t="str">
            <v>Univerzita Pavla Jozefa Šafárika v Košiciach</v>
          </cell>
          <cell r="I1099" t="str">
            <v>Filozofická fakulta</v>
          </cell>
          <cell r="Y1099">
            <v>14.405210526315791</v>
          </cell>
          <cell r="AB1099" t="str">
            <v>UPJŠ</v>
          </cell>
        </row>
        <row r="1100">
          <cell r="H1100" t="str">
            <v>Univerzita Pavla Jozefa Šafárika v Košiciach</v>
          </cell>
          <cell r="I1100" t="str">
            <v>Filozofická fakulta</v>
          </cell>
          <cell r="Y1100">
            <v>7.2026052631578956</v>
          </cell>
          <cell r="AB1100" t="str">
            <v>UPJŠ</v>
          </cell>
        </row>
        <row r="1101">
          <cell r="H1101" t="str">
            <v>Univerzita Pavla Jozefa Šafárika v Košiciach</v>
          </cell>
          <cell r="I1101" t="str">
            <v>Filozofická fakulta</v>
          </cell>
          <cell r="Y1101">
            <v>20.85631578947368</v>
          </cell>
          <cell r="AB1101" t="str">
            <v>UPJŠ</v>
          </cell>
        </row>
        <row r="1102">
          <cell r="H1102" t="str">
            <v>Univerzita Pavla Jozefa Šafárika v Košiciach</v>
          </cell>
          <cell r="I1102" t="str">
            <v>Filozofická fakulta</v>
          </cell>
          <cell r="Y1102">
            <v>17.606368421052629</v>
          </cell>
          <cell r="AB1102" t="str">
            <v>UPJŠ</v>
          </cell>
        </row>
        <row r="1103">
          <cell r="H1103" t="str">
            <v>Univerzita Pavla Jozefa Šafárika v Košiciach</v>
          </cell>
          <cell r="I1103" t="str">
            <v>Filozofická fakulta</v>
          </cell>
          <cell r="Y1103">
            <v>13.250577367205542</v>
          </cell>
          <cell r="AB1103" t="str">
            <v>UPJŠ</v>
          </cell>
        </row>
        <row r="1104">
          <cell r="H1104" t="str">
            <v>Univerzita Pavla Jozefa Šafárika v Košiciach</v>
          </cell>
          <cell r="I1104" t="str">
            <v>Filozofická fakulta</v>
          </cell>
          <cell r="Y1104">
            <v>0</v>
          </cell>
          <cell r="AB1104" t="str">
            <v>UPJŠ</v>
          </cell>
        </row>
        <row r="1105">
          <cell r="H1105" t="str">
            <v>Univerzita Pavla Jozefa Šafárika v Košiciach</v>
          </cell>
          <cell r="I1105" t="str">
            <v>Filozofická fakulta</v>
          </cell>
          <cell r="Y1105">
            <v>0</v>
          </cell>
          <cell r="AB1105" t="str">
            <v>UPJŠ</v>
          </cell>
        </row>
        <row r="1106">
          <cell r="H1106" t="str">
            <v>Univerzita Pavla Jozefa Šafárika v Košiciach</v>
          </cell>
          <cell r="I1106" t="str">
            <v>Filozofická fakulta</v>
          </cell>
          <cell r="Y1106">
            <v>0</v>
          </cell>
          <cell r="AB1106" t="str">
            <v>UPJŠ</v>
          </cell>
        </row>
        <row r="1107">
          <cell r="H1107" t="str">
            <v>Univerzita Pavla Jozefa Šafárika v Košiciach</v>
          </cell>
          <cell r="I1107" t="str">
            <v>Filozofická fakulta</v>
          </cell>
          <cell r="Y1107">
            <v>0.49076212471131608</v>
          </cell>
          <cell r="AB1107" t="str">
            <v>UPJŠ</v>
          </cell>
        </row>
        <row r="1108">
          <cell r="H1108" t="str">
            <v>Univerzita Pavla Jozefa Šafárika v Košiciach</v>
          </cell>
          <cell r="I1108" t="str">
            <v>Filozofická fakulta</v>
          </cell>
          <cell r="Y1108">
            <v>0.20680459770114945</v>
          </cell>
          <cell r="AB1108" t="str">
            <v>UPJŠ</v>
          </cell>
        </row>
        <row r="1109">
          <cell r="H1109" t="str">
            <v>Univerzita Pavla Jozefa Šafárika v Košiciach</v>
          </cell>
          <cell r="I1109" t="str">
            <v>Filozofická fakulta</v>
          </cell>
          <cell r="Y1109">
            <v>0.30424137931034467</v>
          </cell>
          <cell r="AB1109" t="str">
            <v>UPJŠ</v>
          </cell>
        </row>
        <row r="1110">
          <cell r="H1110" t="str">
            <v>Univerzita Pavla Jozefa Šafárika v Košiciach</v>
          </cell>
          <cell r="I1110" t="str">
            <v>Filozofická fakulta</v>
          </cell>
          <cell r="Y1110">
            <v>0.19647058823529417</v>
          </cell>
          <cell r="AB1110" t="str">
            <v>UPJŠ</v>
          </cell>
        </row>
        <row r="1111">
          <cell r="H1111" t="str">
            <v>Univerzita Pavla Jozefa Šafárika v Košiciach</v>
          </cell>
          <cell r="I1111" t="str">
            <v>Filozofická fakulta</v>
          </cell>
          <cell r="Y1111">
            <v>0.7456896551724137</v>
          </cell>
          <cell r="AB1111" t="str">
            <v>UPJŠ</v>
          </cell>
        </row>
        <row r="1112">
          <cell r="H1112" t="str">
            <v>Univerzita Pavla Jozefa Šafárika v Košiciach</v>
          </cell>
          <cell r="I1112" t="str">
            <v>Filozofická fakulta</v>
          </cell>
          <cell r="Y1112">
            <v>2.3173684210526311</v>
          </cell>
          <cell r="AB1112" t="str">
            <v>UPJŠ</v>
          </cell>
        </row>
        <row r="1113">
          <cell r="H1113" t="str">
            <v>Univerzita Pavla Jozefa Šafárika v Košiciach</v>
          </cell>
          <cell r="I1113" t="str">
            <v>Filozofická fakulta</v>
          </cell>
          <cell r="Y1113">
            <v>0.25055172413793114</v>
          </cell>
          <cell r="AB1113" t="str">
            <v>UPJŠ</v>
          </cell>
        </row>
        <row r="1114">
          <cell r="H1114" t="str">
            <v>Univerzita Pavla Jozefa Šafárika v Košiciach</v>
          </cell>
          <cell r="I1114" t="str">
            <v>Filozofická fakulta</v>
          </cell>
          <cell r="Y1114">
            <v>0.62041379310344791</v>
          </cell>
          <cell r="AB1114" t="str">
            <v>UPJŠ</v>
          </cell>
        </row>
        <row r="1115">
          <cell r="H1115" t="str">
            <v>Univerzita Pavla Jozefa Šafárika v Košiciach</v>
          </cell>
          <cell r="I1115" t="str">
            <v>Filozofická fakulta</v>
          </cell>
          <cell r="Y1115">
            <v>0.20680459770114945</v>
          </cell>
          <cell r="AB1115" t="str">
            <v>UPJŠ</v>
          </cell>
        </row>
        <row r="1116">
          <cell r="H1116" t="str">
            <v>Univerzita Pavla Jozefa Šafárika v Košiciach</v>
          </cell>
          <cell r="I1116" t="str">
            <v>Filozofická fakulta</v>
          </cell>
          <cell r="Y1116">
            <v>0</v>
          </cell>
          <cell r="AB1116" t="str">
            <v>UPJŠ</v>
          </cell>
        </row>
        <row r="1117">
          <cell r="H1117" t="str">
            <v>Univerzita Pavla Jozefa Šafárika v Košiciach</v>
          </cell>
          <cell r="I1117" t="str">
            <v>Filozofická fakulta</v>
          </cell>
          <cell r="Y1117">
            <v>0.20039999999999991</v>
          </cell>
          <cell r="AB1117" t="str">
            <v>UPJŠ</v>
          </cell>
        </row>
        <row r="1118">
          <cell r="H1118" t="str">
            <v>Univerzita Pavla Jozefa Šafárika v Košiciach</v>
          </cell>
          <cell r="I1118" t="str">
            <v>Filozofická fakulta</v>
          </cell>
          <cell r="Y1118">
            <v>0.12527586206896557</v>
          </cell>
          <cell r="AB1118" t="str">
            <v>UPJŠ</v>
          </cell>
        </row>
        <row r="1119">
          <cell r="H1119" t="str">
            <v>Univerzita Pavla Jozefa Šafárika v Košiciach</v>
          </cell>
          <cell r="I1119" t="str">
            <v>Filozofická fakulta</v>
          </cell>
          <cell r="Y1119">
            <v>0.12527586206896557</v>
          </cell>
          <cell r="AB1119" t="str">
            <v>UPJŠ</v>
          </cell>
        </row>
        <row r="1120">
          <cell r="H1120" t="str">
            <v>Univerzita Pavla Jozefa Šafárika v Košiciach</v>
          </cell>
          <cell r="I1120" t="str">
            <v>Filozofická fakulta</v>
          </cell>
          <cell r="Y1120">
            <v>0.10340229885057473</v>
          </cell>
          <cell r="AB1120" t="str">
            <v>UPJŠ</v>
          </cell>
        </row>
        <row r="1121">
          <cell r="H1121" t="str">
            <v>Univerzita Pavla Jozefa Šafárika v Košiciach</v>
          </cell>
          <cell r="I1121" t="str">
            <v>Filozofická fakulta</v>
          </cell>
          <cell r="Y1121">
            <v>0.25055172413793114</v>
          </cell>
          <cell r="AB1121" t="str">
            <v>UPJŠ</v>
          </cell>
        </row>
        <row r="1122">
          <cell r="H1122" t="str">
            <v>Univerzita Pavla Jozefa Šafárika v Košiciach</v>
          </cell>
          <cell r="I1122" t="str">
            <v>Filozofická fakulta</v>
          </cell>
          <cell r="Y1122">
            <v>0</v>
          </cell>
          <cell r="AB1122" t="str">
            <v>UPJŠ</v>
          </cell>
        </row>
        <row r="1123">
          <cell r="H1123" t="str">
            <v>Univerzita Pavla Jozefa Šafárika v Košiciach</v>
          </cell>
          <cell r="I1123" t="str">
            <v>Filozofická fakulta</v>
          </cell>
          <cell r="Y1123">
            <v>0.10340229885057473</v>
          </cell>
          <cell r="AB1123" t="str">
            <v>UPJŠ</v>
          </cell>
        </row>
        <row r="1124">
          <cell r="H1124" t="str">
            <v>Slovenská zdravotnícka univerzita v Bratislave</v>
          </cell>
          <cell r="I1124" t="str">
            <v>Fakulta zdravotníctva so sídlom v Banskej Bystrici</v>
          </cell>
          <cell r="Y1124">
            <v>0</v>
          </cell>
          <cell r="AB1124" t="str">
            <v>SZU</v>
          </cell>
        </row>
        <row r="1125">
          <cell r="H1125" t="str">
            <v>Slovenská zdravotnícka univerzita v Bratislave</v>
          </cell>
          <cell r="I1125" t="str">
            <v>Fakulta zdravotníctva so sídlom v Banskej Bystrici</v>
          </cell>
          <cell r="Y1125">
            <v>0</v>
          </cell>
          <cell r="AB1125" t="str">
            <v>SZU</v>
          </cell>
        </row>
        <row r="1126">
          <cell r="H1126" t="str">
            <v>Slovenská zdravotnícka univerzita v Bratislave</v>
          </cell>
          <cell r="I1126" t="str">
            <v>Fakulta zdravotníctva so sídlom v Banskej Bystrici</v>
          </cell>
          <cell r="Y1126">
            <v>140.29962406015036</v>
          </cell>
          <cell r="AB1126" t="str">
            <v>SZU</v>
          </cell>
        </row>
        <row r="1127">
          <cell r="H1127" t="str">
            <v>Slovenská zdravotnícka univerzita v Bratislave</v>
          </cell>
          <cell r="I1127" t="str">
            <v>Fakulta verejného zdravotníctva</v>
          </cell>
          <cell r="Y1127">
            <v>0</v>
          </cell>
          <cell r="AB1127" t="str">
            <v>SZU</v>
          </cell>
        </row>
        <row r="1128">
          <cell r="H1128" t="str">
            <v>Slovenská zdravotnícka univerzita v Bratislave</v>
          </cell>
          <cell r="I1128" t="str">
            <v>Fakulta verejného zdravotníctva</v>
          </cell>
          <cell r="Y1128">
            <v>32.204605263157895</v>
          </cell>
          <cell r="AB1128" t="str">
            <v>SZU</v>
          </cell>
        </row>
        <row r="1129">
          <cell r="H1129" t="str">
            <v>Univerzita Mateja Bela v Banskej Bystrici</v>
          </cell>
          <cell r="I1129" t="str">
            <v>Pedagogická fakulta</v>
          </cell>
          <cell r="Y1129">
            <v>13.044661308840412</v>
          </cell>
          <cell r="AB1129" t="str">
            <v>UMB</v>
          </cell>
        </row>
        <row r="1130">
          <cell r="H1130" t="str">
            <v>Technická univerzita v Košiciach</v>
          </cell>
          <cell r="I1130" t="str">
            <v>Fakulta výrobných technológií so sídlom v Prešove</v>
          </cell>
          <cell r="Y1130">
            <v>6.8447691107644317</v>
          </cell>
          <cell r="AB1130" t="str">
            <v>TUKE</v>
          </cell>
        </row>
        <row r="1131">
          <cell r="H1131" t="str">
            <v>Technická univerzita v Košiciach</v>
          </cell>
          <cell r="I1131" t="str">
            <v>Fakulta výrobných technológií so sídlom v Prešove</v>
          </cell>
          <cell r="Y1131">
            <v>16.767519500780029</v>
          </cell>
          <cell r="AB1131" t="str">
            <v>TUKE</v>
          </cell>
        </row>
        <row r="1132">
          <cell r="H1132" t="str">
            <v>Technická univerzita v Košiciach</v>
          </cell>
          <cell r="I1132" t="str">
            <v>Fakulta výrobných technológií so sídlom v Prešove</v>
          </cell>
          <cell r="Y1132">
            <v>0</v>
          </cell>
          <cell r="AB1132" t="str">
            <v>TUKE</v>
          </cell>
        </row>
        <row r="1133">
          <cell r="H1133" t="str">
            <v>Technická univerzita v Košiciach</v>
          </cell>
          <cell r="I1133" t="str">
            <v>Fakulta výrobných technológií so sídlom v Prešove</v>
          </cell>
          <cell r="Y1133">
            <v>2.4757675507020274</v>
          </cell>
          <cell r="AB1133" t="str">
            <v>TUKE</v>
          </cell>
        </row>
        <row r="1134">
          <cell r="H1134" t="str">
            <v>Technická univerzita v Košiciach</v>
          </cell>
          <cell r="I1134" t="str">
            <v>Fakulta výrobných technológií so sídlom v Prešove</v>
          </cell>
          <cell r="Y1134">
            <v>0</v>
          </cell>
          <cell r="AB1134" t="str">
            <v>TUKE</v>
          </cell>
        </row>
        <row r="1135">
          <cell r="H1135" t="str">
            <v>Technická univerzita v Košiciach</v>
          </cell>
          <cell r="I1135" t="str">
            <v>Fakulta výrobných technológií so sídlom v Prešove</v>
          </cell>
          <cell r="Y1135">
            <v>1.3107004680187195</v>
          </cell>
          <cell r="AB1135" t="str">
            <v>TUKE</v>
          </cell>
        </row>
        <row r="1136">
          <cell r="H1136" t="str">
            <v>Technická univerzita v Košiciach</v>
          </cell>
          <cell r="I1136" t="str">
            <v>Fakulta umení</v>
          </cell>
          <cell r="Y1136">
            <v>32.88100609756097</v>
          </cell>
          <cell r="AB1136" t="str">
            <v>TUKE</v>
          </cell>
        </row>
        <row r="1137">
          <cell r="H1137" t="str">
            <v>Technická univerzita v Košiciach</v>
          </cell>
          <cell r="I1137" t="str">
            <v>Fakulta umení</v>
          </cell>
          <cell r="Y1137">
            <v>6.1630434782608692</v>
          </cell>
          <cell r="AB1137" t="str">
            <v>TUKE</v>
          </cell>
        </row>
        <row r="1138">
          <cell r="H1138" t="str">
            <v>Univerzita Pavla Jozefa Šafárika v Košiciach</v>
          </cell>
          <cell r="I1138" t="str">
            <v>Fakulta verejnej správy</v>
          </cell>
          <cell r="Y1138">
            <v>73.61431870669746</v>
          </cell>
          <cell r="AB1138" t="str">
            <v>UPJŠ</v>
          </cell>
        </row>
        <row r="1139">
          <cell r="H1139" t="str">
            <v>Univerzita Pavla Jozefa Šafárika v Košiciach</v>
          </cell>
          <cell r="I1139" t="str">
            <v>Fakulta verejnej správy</v>
          </cell>
          <cell r="Y1139">
            <v>8.8337182448036948</v>
          </cell>
          <cell r="AB1139" t="str">
            <v>UPJŠ</v>
          </cell>
        </row>
        <row r="1140">
          <cell r="H1140" t="str">
            <v>Univerzita Pavla Jozefa Šafárika v Košiciach</v>
          </cell>
          <cell r="I1140" t="str">
            <v>Fakulta verejnej správy</v>
          </cell>
          <cell r="Y1140">
            <v>0</v>
          </cell>
          <cell r="AB1140" t="str">
            <v>UPJŠ</v>
          </cell>
        </row>
        <row r="1141">
          <cell r="H1141" t="str">
            <v>Technická univerzita v Košiciach</v>
          </cell>
          <cell r="I1141" t="str">
            <v>Fakulta baníctva, ekológie, riadenia a geotechnológií</v>
          </cell>
          <cell r="Y1141">
            <v>0</v>
          </cell>
          <cell r="AB1141" t="str">
            <v>TUKE</v>
          </cell>
        </row>
        <row r="1142">
          <cell r="H1142" t="str">
            <v>Technická univerzita v Košiciach</v>
          </cell>
          <cell r="I1142" t="str">
            <v>Fakulta baníctva, ekológie, riadenia a geotechnológií</v>
          </cell>
          <cell r="Y1142">
            <v>0</v>
          </cell>
          <cell r="AB1142" t="str">
            <v>TUKE</v>
          </cell>
        </row>
        <row r="1143">
          <cell r="H1143" t="str">
            <v>Technická univerzita v Košiciach</v>
          </cell>
          <cell r="I1143" t="str">
            <v>Fakulta baníctva, ekológie, riadenia a geotechnológií</v>
          </cell>
          <cell r="Y1143">
            <v>28.022764505119458</v>
          </cell>
          <cell r="AB1143" t="str">
            <v>TUKE</v>
          </cell>
        </row>
        <row r="1144">
          <cell r="H1144" t="str">
            <v>Technická univerzita v Košiciach</v>
          </cell>
          <cell r="I1144" t="str">
            <v>Fakulta baníctva, ekológie, riadenia a geotechnológií</v>
          </cell>
          <cell r="Y1144">
            <v>8.2728327645051198</v>
          </cell>
          <cell r="AB1144" t="str">
            <v>TUKE</v>
          </cell>
        </row>
        <row r="1145">
          <cell r="H1145" t="str">
            <v>Technická univerzita v Košiciach</v>
          </cell>
          <cell r="I1145" t="str">
            <v>Fakulta baníctva, ekológie, riadenia a geotechnológií</v>
          </cell>
          <cell r="Y1145">
            <v>0</v>
          </cell>
          <cell r="AB1145" t="str">
            <v>TUKE</v>
          </cell>
        </row>
        <row r="1146">
          <cell r="H1146" t="str">
            <v>Technická univerzita v Košiciach</v>
          </cell>
          <cell r="I1146" t="str">
            <v>Fakulta baníctva, ekológie, riadenia a geotechnológií</v>
          </cell>
          <cell r="Y1146">
            <v>56.045529010238916</v>
          </cell>
          <cell r="AB1146" t="str">
            <v>TUKE</v>
          </cell>
        </row>
        <row r="1147">
          <cell r="H1147" t="str">
            <v>Technická univerzita v Košiciach</v>
          </cell>
          <cell r="I1147" t="str">
            <v>Fakulta baníctva, ekológie, riadenia a geotechnológií</v>
          </cell>
          <cell r="Y1147">
            <v>56.452500000000008</v>
          </cell>
          <cell r="AB1147" t="str">
            <v>TUKE</v>
          </cell>
        </row>
        <row r="1148">
          <cell r="H1148" t="str">
            <v>Technická univerzita v Košiciach</v>
          </cell>
          <cell r="I1148" t="str">
            <v>Fakulta baníctva, ekológie, riadenia a geotechnológií</v>
          </cell>
          <cell r="Y1148">
            <v>1.2933583617747431</v>
          </cell>
          <cell r="AB1148" t="str">
            <v>TUKE</v>
          </cell>
        </row>
        <row r="1149">
          <cell r="H1149" t="str">
            <v>Technická univerzita v Košiciach</v>
          </cell>
          <cell r="I1149" t="str">
            <v>Fakulta baníctva, ekológie, riadenia a geotechnológií</v>
          </cell>
          <cell r="Y1149">
            <v>0.28741296928327653</v>
          </cell>
          <cell r="AB1149" t="str">
            <v>TUKE</v>
          </cell>
        </row>
        <row r="1150">
          <cell r="H1150" t="str">
            <v>Technická univerzita v Košiciach</v>
          </cell>
          <cell r="I1150" t="str">
            <v>Fakulta baníctva, ekológie, riadenia a geotechnológií</v>
          </cell>
          <cell r="Y1150">
            <v>0.4311194539249148</v>
          </cell>
          <cell r="AB1150" t="str">
            <v>TUKE</v>
          </cell>
        </row>
        <row r="1151">
          <cell r="H1151" t="str">
            <v>Technická univerzita v Košiciach</v>
          </cell>
          <cell r="I1151" t="str">
            <v>Fakulta baníctva, ekológie, riadenia a geotechnológií</v>
          </cell>
          <cell r="Y1151">
            <v>2.8741296928327644</v>
          </cell>
          <cell r="AB1151" t="str">
            <v>TUKE</v>
          </cell>
        </row>
        <row r="1152">
          <cell r="H1152" t="str">
            <v>Technická univerzita v Košiciach</v>
          </cell>
          <cell r="I1152" t="str">
            <v>Fakulta baníctva, ekológie, riadenia a geotechnológií</v>
          </cell>
          <cell r="Y1152">
            <v>0.28741296928327653</v>
          </cell>
          <cell r="AB1152" t="str">
            <v>TUKE</v>
          </cell>
        </row>
        <row r="1153">
          <cell r="H1153" t="str">
            <v>Technická univerzita v Košiciach</v>
          </cell>
          <cell r="I1153" t="str">
            <v>Letecká fakulta</v>
          </cell>
          <cell r="Y1153">
            <v>8.3837597503900145</v>
          </cell>
          <cell r="AB1153" t="str">
            <v>TUKE</v>
          </cell>
        </row>
        <row r="1154">
          <cell r="H1154" t="str">
            <v>Technická univerzita v Košiciach</v>
          </cell>
          <cell r="I1154" t="str">
            <v>Letecká fakulta</v>
          </cell>
          <cell r="Y1154">
            <v>1.4291078066914498</v>
          </cell>
          <cell r="AB1154" t="str">
            <v>TUKE</v>
          </cell>
        </row>
        <row r="1155">
          <cell r="H1155" t="str">
            <v>Technická univerzita v Košiciach</v>
          </cell>
          <cell r="I1155" t="str">
            <v>Letecká fakulta</v>
          </cell>
          <cell r="Y1155">
            <v>8.3899236641221364</v>
          </cell>
          <cell r="AB1155" t="str">
            <v>TUKE</v>
          </cell>
        </row>
        <row r="1156">
          <cell r="H1156" t="str">
            <v>Technická univerzita v Košiciach</v>
          </cell>
          <cell r="I1156" t="str">
            <v>Letecká fakulta</v>
          </cell>
          <cell r="Y1156">
            <v>122.18871747211898</v>
          </cell>
          <cell r="AB1156" t="str">
            <v>TUKE</v>
          </cell>
        </row>
        <row r="1157">
          <cell r="H1157" t="str">
            <v>Technická univerzita v Košiciach</v>
          </cell>
          <cell r="I1157" t="str">
            <v>Letecká fakulta</v>
          </cell>
          <cell r="Y1157">
            <v>17.488854961832061</v>
          </cell>
          <cell r="AB1157" t="str">
            <v>TUKE</v>
          </cell>
        </row>
        <row r="1158">
          <cell r="H1158" t="str">
            <v>Technická univerzita v Košiciach</v>
          </cell>
          <cell r="I1158" t="str">
            <v>Letecká fakulta</v>
          </cell>
          <cell r="Y1158">
            <v>1.1650670826833078</v>
          </cell>
          <cell r="AB1158" t="str">
            <v>TUKE</v>
          </cell>
        </row>
        <row r="1159">
          <cell r="H1159" t="str">
            <v>Technická univerzita v Košiciach</v>
          </cell>
          <cell r="I1159" t="str">
            <v>Letecká fakulta</v>
          </cell>
          <cell r="Y1159">
            <v>4.5731449814126393</v>
          </cell>
          <cell r="AB1159" t="str">
            <v>TUKE</v>
          </cell>
        </row>
        <row r="1160">
          <cell r="H1160" t="str">
            <v>Univerzita Pavla Jozefa Šafárika v Košiciach</v>
          </cell>
          <cell r="I1160" t="str">
            <v>Filozofická fakulta</v>
          </cell>
          <cell r="Y1160">
            <v>8.0028947368421051</v>
          </cell>
          <cell r="AB1160" t="str">
            <v>UPJŠ</v>
          </cell>
        </row>
        <row r="1161">
          <cell r="H1161" t="str">
            <v>Univerzita Pavla Jozefa Šafárika v Košiciach</v>
          </cell>
          <cell r="I1161" t="str">
            <v>Prírodovedecká fakulta</v>
          </cell>
          <cell r="Y1161">
            <v>17.759999999999998</v>
          </cell>
          <cell r="AB1161" t="str">
            <v>UPJŠ</v>
          </cell>
        </row>
        <row r="1162">
          <cell r="H1162" t="str">
            <v>Univerzita Pavla Jozefa Šafárika v Košiciach</v>
          </cell>
          <cell r="I1162" t="str">
            <v>Prírodovedecká fakulta</v>
          </cell>
          <cell r="Y1162">
            <v>17.759999999999998</v>
          </cell>
          <cell r="AB1162" t="str">
            <v>UPJŠ</v>
          </cell>
        </row>
        <row r="1163">
          <cell r="H1163" t="str">
            <v>Univerzita Pavla Jozefa Šafárika v Košiciach</v>
          </cell>
          <cell r="I1163" t="str">
            <v>Prírodovedecká fakulta</v>
          </cell>
          <cell r="Y1163">
            <v>0.12217647058823533</v>
          </cell>
          <cell r="AB1163" t="str">
            <v>UPJŠ</v>
          </cell>
        </row>
        <row r="1164">
          <cell r="H1164" t="str">
            <v>Univerzita Pavla Jozefa Šafárika v Košiciach</v>
          </cell>
          <cell r="I1164" t="str">
            <v>Prírodovedecká fakulta</v>
          </cell>
          <cell r="Y1164">
            <v>0.41618181818181821</v>
          </cell>
          <cell r="AB1164" t="str">
            <v>UPJŠ</v>
          </cell>
        </row>
        <row r="1165">
          <cell r="H1165" t="str">
            <v>Univerzita Pavla Jozefa Šafárika v Košiciach</v>
          </cell>
          <cell r="I1165" t="str">
            <v>Prírodovedecká fakulta</v>
          </cell>
          <cell r="Y1165">
            <v>0.29599999999999982</v>
          </cell>
          <cell r="AB1165" t="str">
            <v>UPJŠ</v>
          </cell>
        </row>
        <row r="1166">
          <cell r="H1166" t="str">
            <v>Univerzita Pavla Jozefa Šafárika v Košiciach</v>
          </cell>
          <cell r="I1166" t="str">
            <v>Prírodovedecká fakulta</v>
          </cell>
          <cell r="Y1166">
            <v>0.41618181818181821</v>
          </cell>
          <cell r="AB1166" t="str">
            <v>UPJŠ</v>
          </cell>
        </row>
        <row r="1167">
          <cell r="H1167" t="str">
            <v>Univerzita Pavla Jozefa Šafárika v Košiciach</v>
          </cell>
          <cell r="I1167" t="str">
            <v>Prírodovedecká fakulta</v>
          </cell>
          <cell r="Y1167">
            <v>0.26160000000000005</v>
          </cell>
          <cell r="AB1167" t="str">
            <v>UPJŠ</v>
          </cell>
        </row>
        <row r="1168">
          <cell r="H1168" t="str">
            <v>Univerzita Pavla Jozefa Šafárika v Košiciach</v>
          </cell>
          <cell r="I1168" t="str">
            <v>Prírodovedecká fakulta</v>
          </cell>
          <cell r="Y1168">
            <v>0</v>
          </cell>
          <cell r="AB1168" t="str">
            <v>UPJŠ</v>
          </cell>
        </row>
        <row r="1169">
          <cell r="H1169" t="str">
            <v>Univerzita Pavla Jozefa Šafárika v Košiciach</v>
          </cell>
          <cell r="I1169" t="str">
            <v>Prírodovedecká fakulta</v>
          </cell>
          <cell r="Y1169">
            <v>0.13872727272727259</v>
          </cell>
          <cell r="AB1169" t="str">
            <v>UPJŠ</v>
          </cell>
        </row>
        <row r="1170">
          <cell r="H1170" t="str">
            <v>Univerzita Pavla Jozefa Šafárika v Košiciach</v>
          </cell>
          <cell r="I1170" t="str">
            <v>Prírodovedecká fakulta</v>
          </cell>
          <cell r="Y1170">
            <v>0.26160000000000005</v>
          </cell>
          <cell r="AB1170" t="str">
            <v>UPJŠ</v>
          </cell>
        </row>
        <row r="1171">
          <cell r="H1171" t="str">
            <v>Univerzita Pavla Jozefa Šafárika v Košiciach</v>
          </cell>
          <cell r="I1171" t="str">
            <v>Prírodovedecká fakulta</v>
          </cell>
          <cell r="Y1171">
            <v>0.12042307692307697</v>
          </cell>
          <cell r="AB1171" t="str">
            <v>UPJŠ</v>
          </cell>
        </row>
        <row r="1172">
          <cell r="H1172" t="str">
            <v>Technická univerzita v Košiciach</v>
          </cell>
          <cell r="I1172" t="str">
            <v>Fakulta elektrotechniky a informatiky</v>
          </cell>
          <cell r="Y1172">
            <v>83.072061068702283</v>
          </cell>
          <cell r="AB1172" t="str">
            <v>TUKE</v>
          </cell>
        </row>
        <row r="1173">
          <cell r="H1173" t="str">
            <v>Technická univerzita v Košiciach</v>
          </cell>
          <cell r="I1173" t="str">
            <v>Fakulta elektrotechniky a informatiky</v>
          </cell>
          <cell r="Y1173">
            <v>70.298181818181803</v>
          </cell>
          <cell r="AB1173" t="str">
            <v>TUKE</v>
          </cell>
        </row>
        <row r="1174">
          <cell r="H1174" t="str">
            <v>Technická univerzita v Košiciach</v>
          </cell>
          <cell r="I1174" t="str">
            <v>Fakulta elektrotechniky a informatiky</v>
          </cell>
          <cell r="Y1174">
            <v>8.7872727272727253</v>
          </cell>
          <cell r="AB1174" t="str">
            <v>TUKE</v>
          </cell>
        </row>
        <row r="1175">
          <cell r="H1175" t="str">
            <v>Technická univerzita v Košiciach</v>
          </cell>
          <cell r="I1175" t="str">
            <v>Fakulta elektrotechniky a informatiky</v>
          </cell>
          <cell r="Y1175">
            <v>1.3116641221374046</v>
          </cell>
          <cell r="AB1175" t="str">
            <v>TUKE</v>
          </cell>
        </row>
        <row r="1176">
          <cell r="H1176" t="str">
            <v>Technická univerzita v Košiciach</v>
          </cell>
          <cell r="I1176" t="str">
            <v>Stavebná fakulta</v>
          </cell>
          <cell r="Y1176">
            <v>0</v>
          </cell>
          <cell r="AB1176" t="str">
            <v>TUKE</v>
          </cell>
        </row>
        <row r="1177">
          <cell r="H1177" t="str">
            <v>Technická univerzita v Košiciach</v>
          </cell>
          <cell r="I1177" t="str">
            <v>Stavebná fakulta</v>
          </cell>
          <cell r="Y1177">
            <v>15.131052631578946</v>
          </cell>
          <cell r="AB1177" t="str">
            <v>TUKE</v>
          </cell>
        </row>
        <row r="1178">
          <cell r="H1178" t="str">
            <v>Technická univerzita v Košiciach</v>
          </cell>
          <cell r="I1178" t="str">
            <v>Stavebná fakulta</v>
          </cell>
          <cell r="Y1178">
            <v>12.969473684210524</v>
          </cell>
          <cell r="AB1178" t="str">
            <v>TUKE</v>
          </cell>
        </row>
        <row r="1179">
          <cell r="H1179" t="str">
            <v>Technická univerzita v Košiciach</v>
          </cell>
          <cell r="I1179" t="str">
            <v>Stavebná fakulta</v>
          </cell>
          <cell r="Y1179">
            <v>30.262105263157892</v>
          </cell>
          <cell r="AB1179" t="str">
            <v>TUKE</v>
          </cell>
        </row>
        <row r="1180">
          <cell r="H1180" t="str">
            <v>Technická univerzita v Košiciach</v>
          </cell>
          <cell r="I1180" t="str">
            <v>Stavebná fakulta</v>
          </cell>
          <cell r="Y1180">
            <v>8.6463157894736824</v>
          </cell>
          <cell r="AB1180" t="str">
            <v>TUKE</v>
          </cell>
        </row>
        <row r="1181">
          <cell r="H1181" t="str">
            <v>Univerzita Komenského v Bratislave</v>
          </cell>
          <cell r="I1181" t="str">
            <v>Rímskokatolícka cyrilometodská bohoslovecká fakulta</v>
          </cell>
          <cell r="Y1181">
            <v>4.3725000000000005</v>
          </cell>
          <cell r="AB1181" t="str">
            <v>UK</v>
          </cell>
        </row>
        <row r="1182">
          <cell r="H1182" t="str">
            <v>Technická univerzita v Košiciach</v>
          </cell>
          <cell r="I1182" t="str">
            <v>Ekonomická fakulta</v>
          </cell>
          <cell r="Y1182">
            <v>39.067946257197704</v>
          </cell>
          <cell r="AB1182" t="str">
            <v>TUKE</v>
          </cell>
        </row>
        <row r="1183">
          <cell r="H1183" t="str">
            <v>Technická univerzita v Košiciach</v>
          </cell>
          <cell r="I1183" t="str">
            <v>Ekonomická fakulta</v>
          </cell>
          <cell r="Y1183">
            <v>0</v>
          </cell>
          <cell r="AB1183" t="str">
            <v>TUKE</v>
          </cell>
        </row>
        <row r="1184">
          <cell r="H1184" t="str">
            <v>Technická univerzita v Košiciach</v>
          </cell>
          <cell r="I1184" t="str">
            <v>Ekonomická fakulta</v>
          </cell>
          <cell r="Y1184">
            <v>0</v>
          </cell>
          <cell r="AB1184" t="str">
            <v>TUKE</v>
          </cell>
        </row>
        <row r="1185">
          <cell r="H1185" t="str">
            <v>Akadémia umení v Banskej Bystrici</v>
          </cell>
          <cell r="I1185" t="str">
            <v>Fakulta výtvarných umení</v>
          </cell>
          <cell r="Y1185">
            <v>104.55822580645162</v>
          </cell>
          <cell r="AB1185" t="str">
            <v>AU</v>
          </cell>
        </row>
        <row r="1186">
          <cell r="H1186" t="str">
            <v>Akadémia umení v Banskej Bystrici</v>
          </cell>
          <cell r="I1186" t="str">
            <v>Fakulta výtvarných umení</v>
          </cell>
          <cell r="Y1186">
            <v>8.6322580645161295</v>
          </cell>
          <cell r="AB1186" t="str">
            <v>AU</v>
          </cell>
        </row>
        <row r="1187">
          <cell r="H1187" t="str">
            <v>Technická univerzita v Košiciach</v>
          </cell>
          <cell r="I1187" t="str">
            <v>Fakulta materiálov, metalurgie a recyklácie</v>
          </cell>
          <cell r="Y1187">
            <v>18.720682593856658</v>
          </cell>
          <cell r="AB1187" t="str">
            <v>TUKE</v>
          </cell>
        </row>
        <row r="1188">
          <cell r="H1188" t="str">
            <v>Technická univerzita v Košiciach</v>
          </cell>
          <cell r="I1188" t="str">
            <v>Fakulta materiálov, metalurgie a recyklácie</v>
          </cell>
          <cell r="Y1188">
            <v>5.8253354134165365</v>
          </cell>
          <cell r="AB1188" t="str">
            <v>TUKE</v>
          </cell>
        </row>
        <row r="1189">
          <cell r="H1189" t="str">
            <v>Technická univerzita v Košiciach</v>
          </cell>
          <cell r="I1189" t="str">
            <v>Fakulta materiálov, metalurgie a recyklácie</v>
          </cell>
          <cell r="Y1189">
            <v>0</v>
          </cell>
          <cell r="AB1189" t="str">
            <v>TUKE</v>
          </cell>
        </row>
        <row r="1190">
          <cell r="H1190" t="str">
            <v>Technická univerzita v Košiciach</v>
          </cell>
          <cell r="I1190" t="str">
            <v>Fakulta materiálov, metalurgie a recyklácie</v>
          </cell>
          <cell r="Y1190">
            <v>0</v>
          </cell>
          <cell r="AB1190" t="str">
            <v>TUKE</v>
          </cell>
        </row>
        <row r="1191">
          <cell r="H1191" t="str">
            <v>Technická univerzita v Košiciach</v>
          </cell>
          <cell r="I1191" t="str">
            <v>Fakulta materiálov, metalurgie a recyklácie</v>
          </cell>
          <cell r="Y1191">
            <v>0.14535714285714274</v>
          </cell>
          <cell r="AB1191" t="str">
            <v>TUKE</v>
          </cell>
        </row>
        <row r="1192">
          <cell r="H1192" t="str">
            <v>Technická univerzita v Košiciach</v>
          </cell>
          <cell r="I1192" t="str">
            <v>Strojnícka fakulta</v>
          </cell>
          <cell r="Y1192">
            <v>24.029508580343212</v>
          </cell>
          <cell r="AB1192" t="str">
            <v>TUKE</v>
          </cell>
        </row>
        <row r="1193">
          <cell r="H1193" t="str">
            <v>Technická univerzita v Košiciach</v>
          </cell>
          <cell r="I1193" t="str">
            <v>Strojnícka fakulta</v>
          </cell>
          <cell r="Y1193">
            <v>17.47600624024961</v>
          </cell>
          <cell r="AB1193" t="str">
            <v>TUKE</v>
          </cell>
        </row>
        <row r="1194">
          <cell r="H1194" t="str">
            <v>Technická univerzita v Košiciach</v>
          </cell>
          <cell r="I1194" t="str">
            <v>Strojnícka fakulta</v>
          </cell>
          <cell r="Y1194">
            <v>0</v>
          </cell>
          <cell r="AB1194" t="str">
            <v>TUKE</v>
          </cell>
        </row>
        <row r="1195">
          <cell r="H1195" t="str">
            <v>Technická univerzita v Košiciach</v>
          </cell>
          <cell r="I1195" t="str">
            <v>Strojnícka fakulta</v>
          </cell>
          <cell r="Y1195">
            <v>15.29150546021841</v>
          </cell>
          <cell r="AB1195" t="str">
            <v>TUKE</v>
          </cell>
        </row>
        <row r="1196">
          <cell r="H1196" t="str">
            <v>Technická univerzita v Košiciach</v>
          </cell>
          <cell r="I1196" t="str">
            <v>Strojnícka fakulta</v>
          </cell>
          <cell r="Y1196">
            <v>15.302748091603053</v>
          </cell>
          <cell r="AB1196" t="str">
            <v>TUKE</v>
          </cell>
        </row>
        <row r="1197">
          <cell r="H1197" t="str">
            <v>Technická univerzita v Košiciach</v>
          </cell>
          <cell r="I1197" t="str">
            <v>Strojnícka fakulta</v>
          </cell>
          <cell r="Y1197">
            <v>1.74760062402496</v>
          </cell>
          <cell r="AB1197" t="str">
            <v>TUKE</v>
          </cell>
        </row>
        <row r="1198">
          <cell r="H1198" t="str">
            <v>Technická univerzita v Košiciach</v>
          </cell>
          <cell r="I1198" t="str">
            <v>Strojnícka fakulta</v>
          </cell>
          <cell r="Y1198">
            <v>1.0194336973478944</v>
          </cell>
          <cell r="AB1198" t="str">
            <v>TUKE</v>
          </cell>
        </row>
        <row r="1199">
          <cell r="H1199" t="str">
            <v>Technická univerzita v Košiciach</v>
          </cell>
          <cell r="I1199" t="str">
            <v>Strojnícka fakulta</v>
          </cell>
          <cell r="Y1199">
            <v>0.71374193548387055</v>
          </cell>
          <cell r="AB1199" t="str">
            <v>TUKE</v>
          </cell>
        </row>
        <row r="1200">
          <cell r="H1200" t="str">
            <v>Univerzita Mateja Bela v Banskej Bystrici</v>
          </cell>
          <cell r="I1200" t="str">
            <v>Filozofická fakulta</v>
          </cell>
          <cell r="Y1200">
            <v>0</v>
          </cell>
          <cell r="AB1200" t="str">
            <v>UMB</v>
          </cell>
        </row>
        <row r="1201">
          <cell r="H1201" t="str">
            <v>Univerzita Mateja Bela v Banskej Bystrici</v>
          </cell>
          <cell r="I1201" t="str">
            <v>Filozofická fakulta</v>
          </cell>
          <cell r="Y1201">
            <v>12.974144486692017</v>
          </cell>
          <cell r="AB1201" t="str">
            <v>UMB</v>
          </cell>
        </row>
        <row r="1202">
          <cell r="H1202" t="str">
            <v>Univerzita Mateja Bela v Banskej Bystrici</v>
          </cell>
          <cell r="I1202" t="str">
            <v>Filozofická fakulta</v>
          </cell>
          <cell r="Y1202">
            <v>13.200000000000001</v>
          </cell>
          <cell r="AB1202" t="str">
            <v>UMB</v>
          </cell>
        </row>
        <row r="1203">
          <cell r="H1203" t="str">
            <v>Univerzita Mateja Bela v Banskej Bystrici</v>
          </cell>
          <cell r="I1203" t="str">
            <v>Filozofická fakulta</v>
          </cell>
          <cell r="Y1203">
            <v>0</v>
          </cell>
          <cell r="AB1203" t="str">
            <v>UMB</v>
          </cell>
        </row>
        <row r="1204">
          <cell r="H1204" t="str">
            <v>Univerzita Mateja Bela v Banskej Bystrici</v>
          </cell>
          <cell r="I1204" t="str">
            <v>Filozofická fakulta</v>
          </cell>
          <cell r="Y1204">
            <v>26.459909586681974</v>
          </cell>
          <cell r="AB1204" t="str">
            <v>UMB</v>
          </cell>
        </row>
        <row r="1205">
          <cell r="H1205" t="str">
            <v>Univerzita Mateja Bela v Banskej Bystrici</v>
          </cell>
          <cell r="I1205" t="str">
            <v>Filozofická fakulta</v>
          </cell>
          <cell r="Y1205">
            <v>15.875945752009184</v>
          </cell>
          <cell r="AB1205" t="str">
            <v>UMB</v>
          </cell>
        </row>
        <row r="1206">
          <cell r="H1206" t="str">
            <v>Univerzita Mateja Bela v Banskej Bystrici</v>
          </cell>
          <cell r="I1206" t="str">
            <v>Filozofická fakulta</v>
          </cell>
          <cell r="Y1206">
            <v>19.403933696900111</v>
          </cell>
          <cell r="AB1206" t="str">
            <v>UMB</v>
          </cell>
        </row>
        <row r="1207">
          <cell r="H1207" t="str">
            <v>Univerzita Mateja Bela v Banskej Bystrici</v>
          </cell>
          <cell r="I1207" t="str">
            <v>Filozofická fakulta</v>
          </cell>
          <cell r="Y1207">
            <v>4.4000000000000004</v>
          </cell>
          <cell r="AB1207" t="str">
            <v>UMB</v>
          </cell>
        </row>
        <row r="1208">
          <cell r="H1208" t="str">
            <v>Univerzita Mateja Bela v Banskej Bystrici</v>
          </cell>
          <cell r="I1208" t="str">
            <v>Filozofická fakulta</v>
          </cell>
          <cell r="Y1208">
            <v>26.660026549942597</v>
          </cell>
          <cell r="AB1208" t="str">
            <v>UMB</v>
          </cell>
        </row>
        <row r="1209">
          <cell r="H1209" t="str">
            <v>Univerzita Mateja Bela v Banskej Bystrici</v>
          </cell>
          <cell r="I1209" t="str">
            <v>Filozofická fakulta</v>
          </cell>
          <cell r="Y1209">
            <v>0</v>
          </cell>
          <cell r="AB1209" t="str">
            <v>UMB</v>
          </cell>
        </row>
        <row r="1210">
          <cell r="H1210" t="str">
            <v>Univerzita Mateja Bela v Banskej Bystrici</v>
          </cell>
          <cell r="I1210" t="str">
            <v>Filozofická fakulta</v>
          </cell>
          <cell r="Y1210">
            <v>12.163260456273765</v>
          </cell>
          <cell r="AB1210" t="str">
            <v>UMB</v>
          </cell>
        </row>
        <row r="1211">
          <cell r="H1211" t="str">
            <v>Univerzita Mateja Bela v Banskej Bystrici</v>
          </cell>
          <cell r="I1211" t="str">
            <v>Filozofická fakulta</v>
          </cell>
          <cell r="Y1211">
            <v>13.269011406844108</v>
          </cell>
          <cell r="AB1211" t="str">
            <v>UMB</v>
          </cell>
        </row>
        <row r="1212">
          <cell r="H1212" t="str">
            <v>Univerzita Mateja Bela v Banskej Bystrici</v>
          </cell>
          <cell r="I1212" t="str">
            <v>Filozofická fakulta</v>
          </cell>
          <cell r="Y1212">
            <v>32.066777566539926</v>
          </cell>
          <cell r="AB1212" t="str">
            <v>UMB</v>
          </cell>
        </row>
        <row r="1213">
          <cell r="H1213" t="str">
            <v>Univerzita Mateja Bela v Banskej Bystrici</v>
          </cell>
          <cell r="I1213" t="str">
            <v>Filozofická fakulta</v>
          </cell>
          <cell r="Y1213">
            <v>4.4230038022813689</v>
          </cell>
          <cell r="AB1213" t="str">
            <v>UMB</v>
          </cell>
        </row>
        <row r="1214">
          <cell r="H1214" t="str">
            <v>Univerzita Mateja Bela v Banskej Bystrici</v>
          </cell>
          <cell r="I1214" t="str">
            <v>Filozofická fakulta</v>
          </cell>
          <cell r="Y1214">
            <v>0.39999999999999991</v>
          </cell>
          <cell r="AB1214" t="str">
            <v>UMB</v>
          </cell>
        </row>
        <row r="1215">
          <cell r="H1215" t="str">
            <v>Univerzita Mateja Bela v Banskej Bystrici</v>
          </cell>
          <cell r="I1215" t="str">
            <v>Filozofická fakulta</v>
          </cell>
          <cell r="Y1215">
            <v>0</v>
          </cell>
          <cell r="AB1215" t="str">
            <v>UMB</v>
          </cell>
        </row>
        <row r="1216">
          <cell r="H1216" t="str">
            <v>Univerzita Mateja Bela v Banskej Bystrici</v>
          </cell>
          <cell r="I1216" t="str">
            <v>Filozofická fakulta</v>
          </cell>
          <cell r="Y1216">
            <v>0</v>
          </cell>
          <cell r="AB1216" t="str">
            <v>UMB</v>
          </cell>
        </row>
        <row r="1217">
          <cell r="H1217" t="str">
            <v>Univerzita Mateja Bela v Banskej Bystrici</v>
          </cell>
          <cell r="I1217" t="str">
            <v>Filozofická fakulta</v>
          </cell>
          <cell r="Y1217">
            <v>6.6345057034220538</v>
          </cell>
          <cell r="AB1217" t="str">
            <v>UMB</v>
          </cell>
        </row>
        <row r="1218">
          <cell r="H1218" t="str">
            <v>Univerzita Mateja Bela v Banskej Bystrici</v>
          </cell>
          <cell r="I1218" t="str">
            <v>Fakulta prírodných vied</v>
          </cell>
          <cell r="Y1218">
            <v>0.14230539609644088</v>
          </cell>
          <cell r="AB1218" t="str">
            <v>UMB</v>
          </cell>
        </row>
        <row r="1219">
          <cell r="H1219" t="str">
            <v>Univerzita Mateja Bela v Banskej Bystrici</v>
          </cell>
          <cell r="I1219" t="str">
            <v>Filozofická fakulta</v>
          </cell>
          <cell r="Y1219">
            <v>0.14743346007604563</v>
          </cell>
          <cell r="AB1219" t="str">
            <v>UMB</v>
          </cell>
        </row>
        <row r="1220">
          <cell r="H1220" t="str">
            <v>Univerzita Mateja Bela v Banskej Bystrici</v>
          </cell>
          <cell r="I1220" t="str">
            <v>Filozofická fakulta</v>
          </cell>
          <cell r="Y1220">
            <v>0.14743346007604563</v>
          </cell>
          <cell r="AB1220" t="str">
            <v>UMB</v>
          </cell>
        </row>
        <row r="1221">
          <cell r="H1221" t="str">
            <v>Univerzita sv. Cyrila a Metoda v Trnave</v>
          </cell>
          <cell r="I1221" t="str">
            <v>Fakulta sociálnych vied</v>
          </cell>
          <cell r="Y1221">
            <v>0</v>
          </cell>
          <cell r="AB1221" t="str">
            <v>UCM</v>
          </cell>
        </row>
        <row r="1222">
          <cell r="H1222" t="str">
            <v>Univerzita sv. Cyrila a Metoda v Trnave</v>
          </cell>
          <cell r="I1222" t="str">
            <v>Filozofická fakulta</v>
          </cell>
          <cell r="Y1222">
            <v>0</v>
          </cell>
          <cell r="AB1222" t="str">
            <v>UCM</v>
          </cell>
        </row>
        <row r="1223">
          <cell r="H1223" t="str">
            <v>Univerzita sv. Cyrila a Metoda v Trnave</v>
          </cell>
          <cell r="I1223" t="str">
            <v>Fakulta sociálnych vied</v>
          </cell>
          <cell r="Y1223">
            <v>4.3275294117647061</v>
          </cell>
          <cell r="AB1223" t="str">
            <v>UCM</v>
          </cell>
        </row>
        <row r="1224">
          <cell r="H1224" t="str">
            <v>Univerzita sv. Cyrila a Metoda v Trnave</v>
          </cell>
          <cell r="I1224" t="str">
            <v>Filozofická fakulta</v>
          </cell>
          <cell r="Y1224">
            <v>8.6574074074074083</v>
          </cell>
          <cell r="AB1224" t="str">
            <v>UCM</v>
          </cell>
        </row>
        <row r="1225">
          <cell r="H1225" t="str">
            <v>Univerzita sv. Cyrila a Metoda v Trnave</v>
          </cell>
          <cell r="I1225" t="str">
            <v>Fakulta sociálnych vied</v>
          </cell>
          <cell r="Y1225">
            <v>118.02352941176471</v>
          </cell>
          <cell r="AB1225" t="str">
            <v>UCM</v>
          </cell>
        </row>
        <row r="1226">
          <cell r="H1226" t="str">
            <v>Univerzita sv. Cyrila a Metoda v Trnave</v>
          </cell>
          <cell r="I1226" t="str">
            <v>Fakulta sociálnych vied</v>
          </cell>
          <cell r="Y1226">
            <v>44.423076923076927</v>
          </cell>
          <cell r="AB1226" t="str">
            <v>UCM</v>
          </cell>
        </row>
        <row r="1227">
          <cell r="H1227" t="str">
            <v>Univerzita sv. Cyrila a Metoda v Trnave</v>
          </cell>
          <cell r="I1227" t="str">
            <v>Fakulta masmediálnej komunikácie</v>
          </cell>
          <cell r="Y1227">
            <v>0</v>
          </cell>
          <cell r="AB1227" t="str">
            <v>UCM</v>
          </cell>
        </row>
        <row r="1228">
          <cell r="H1228" t="str">
            <v>Univerzita sv. Cyrila a Metoda v Trnave</v>
          </cell>
          <cell r="I1228" t="str">
            <v>Fakulta prírodných vied</v>
          </cell>
          <cell r="Y1228">
            <v>35.106976744186042</v>
          </cell>
          <cell r="AB1228" t="str">
            <v>UCM</v>
          </cell>
        </row>
        <row r="1229">
          <cell r="H1229" t="str">
            <v>Univerzita sv. Cyrila a Metoda v Trnave</v>
          </cell>
          <cell r="I1229" t="str">
            <v>Filozofická fakulta</v>
          </cell>
          <cell r="Y1229">
            <v>32.434931506849317</v>
          </cell>
          <cell r="AB1229" t="str">
            <v>UCM</v>
          </cell>
        </row>
        <row r="1230">
          <cell r="H1230" t="str">
            <v>Univerzita sv. Cyrila a Metoda v Trnave</v>
          </cell>
          <cell r="I1230" t="str">
            <v>Fakulta sociálnych vied</v>
          </cell>
          <cell r="Y1230">
            <v>0</v>
          </cell>
          <cell r="AB1230" t="str">
            <v>UCM</v>
          </cell>
        </row>
        <row r="1231">
          <cell r="H1231" t="str">
            <v>Univerzita sv. Cyrila a Metoda v Trnave</v>
          </cell>
          <cell r="I1231" t="str">
            <v>Fakulta prírodných vied</v>
          </cell>
          <cell r="Y1231">
            <v>45.913636363636364</v>
          </cell>
          <cell r="AB1231" t="str">
            <v>UCM</v>
          </cell>
        </row>
        <row r="1232">
          <cell r="H1232" t="str">
            <v>Univerzita sv. Cyrila a Metoda v Trnave</v>
          </cell>
          <cell r="I1232" t="str">
            <v>Fakulta sociálnych vied</v>
          </cell>
          <cell r="Y1232">
            <v>0.68847058823529395</v>
          </cell>
          <cell r="AB1232" t="str">
            <v>UCM</v>
          </cell>
        </row>
        <row r="1233">
          <cell r="H1233" t="str">
            <v>Univerzita sv. Cyrila a Metoda v Trnave</v>
          </cell>
          <cell r="I1233" t="str">
            <v>Fakulta sociálnych vied</v>
          </cell>
          <cell r="Y1233">
            <v>0.49176470588235244</v>
          </cell>
          <cell r="AB1233" t="str">
            <v>UCM</v>
          </cell>
        </row>
        <row r="1234">
          <cell r="H1234" t="str">
            <v>Univerzita sv. Cyrila a Metoda v Trnave</v>
          </cell>
          <cell r="I1234" t="str">
            <v>Fakulta sociálnych vied</v>
          </cell>
          <cell r="Y1234">
            <v>4.9358974358974343</v>
          </cell>
          <cell r="AB1234" t="str">
            <v>UCM</v>
          </cell>
        </row>
        <row r="1235">
          <cell r="H1235" t="str">
            <v>Univerzita sv. Cyrila a Metoda v Trnave</v>
          </cell>
          <cell r="I1235" t="str">
            <v>Fakulta masmediálnej komunikácie</v>
          </cell>
          <cell r="Y1235">
            <v>1.6449823380992434</v>
          </cell>
          <cell r="AB1235" t="str">
            <v>UCM</v>
          </cell>
        </row>
        <row r="1236">
          <cell r="H1236" t="str">
            <v>Univerzita sv. Cyrila a Metoda v Trnave</v>
          </cell>
          <cell r="I1236" t="str">
            <v>Fakulta sociálnych vied</v>
          </cell>
          <cell r="Y1236">
            <v>21.717948717948719</v>
          </cell>
          <cell r="AB1236" t="str">
            <v>UCM</v>
          </cell>
        </row>
        <row r="1237">
          <cell r="H1237" t="str">
            <v>Univerzita sv. Cyrila a Metoda v Trnave</v>
          </cell>
          <cell r="I1237" t="str">
            <v>Fakulta prírodných vied</v>
          </cell>
          <cell r="Y1237">
            <v>0</v>
          </cell>
          <cell r="AB1237" t="str">
            <v>UCM</v>
          </cell>
        </row>
        <row r="1238">
          <cell r="H1238" t="str">
            <v>Univerzita sv. Cyrila a Metoda v Trnave</v>
          </cell>
          <cell r="I1238">
            <v>0</v>
          </cell>
          <cell r="Y1238">
            <v>0</v>
          </cell>
          <cell r="AB1238" t="str">
            <v>UCM</v>
          </cell>
        </row>
        <row r="1239">
          <cell r="H1239" t="str">
            <v>Paneurópska vysoká škola</v>
          </cell>
          <cell r="I1239" t="str">
            <v>Fakulta masmédií</v>
          </cell>
          <cell r="Y1239">
            <v>0</v>
          </cell>
          <cell r="AB1239" t="str">
            <v>B-VšP</v>
          </cell>
        </row>
        <row r="1240">
          <cell r="H1240" t="str">
            <v>Paneurópska vysoká škola</v>
          </cell>
          <cell r="I1240" t="str">
            <v>Fakulta psychológie</v>
          </cell>
          <cell r="Y1240">
            <v>0</v>
          </cell>
          <cell r="AB1240" t="str">
            <v>B-VšP</v>
          </cell>
        </row>
        <row r="1241">
          <cell r="H1241" t="str">
            <v>Paneurópska vysoká škola</v>
          </cell>
          <cell r="I1241" t="str">
            <v>Fakulta ekonómie a podnikania</v>
          </cell>
          <cell r="Y1241">
            <v>0</v>
          </cell>
          <cell r="AB1241" t="str">
            <v>B-VšP</v>
          </cell>
        </row>
        <row r="1242">
          <cell r="H1242" t="str">
            <v>Paneurópska vysoká škola</v>
          </cell>
          <cell r="I1242" t="str">
            <v>Fakulta masmédií</v>
          </cell>
          <cell r="Y1242">
            <v>0</v>
          </cell>
          <cell r="AB1242" t="str">
            <v>B-VšP</v>
          </cell>
        </row>
        <row r="1243">
          <cell r="H1243" t="str">
            <v>Paneurópska vysoká škola</v>
          </cell>
          <cell r="I1243" t="str">
            <v>Fakulta masmédií</v>
          </cell>
          <cell r="Y1243">
            <v>0</v>
          </cell>
          <cell r="AB1243" t="str">
            <v>B-VšP</v>
          </cell>
        </row>
        <row r="1244">
          <cell r="H1244" t="str">
            <v>Paneurópska vysoká škola</v>
          </cell>
          <cell r="I1244" t="str">
            <v>Fakulta masmédií</v>
          </cell>
          <cell r="Y1244">
            <v>0</v>
          </cell>
          <cell r="AB1244" t="str">
            <v>B-VšP</v>
          </cell>
        </row>
        <row r="1245">
          <cell r="H1245" t="str">
            <v>Paneurópska vysoká škola</v>
          </cell>
          <cell r="I1245" t="str">
            <v>Fakulta masmédií</v>
          </cell>
          <cell r="Y1245">
            <v>0</v>
          </cell>
          <cell r="AB1245" t="str">
            <v>B-VšP</v>
          </cell>
        </row>
        <row r="1246">
          <cell r="H1246" t="str">
            <v>Paneurópska vysoká škola</v>
          </cell>
          <cell r="I1246" t="str">
            <v>Fakulta informatiky</v>
          </cell>
          <cell r="Y1246">
            <v>0</v>
          </cell>
          <cell r="AB1246" t="str">
            <v>B-VšP</v>
          </cell>
        </row>
        <row r="1247">
          <cell r="H1247" t="str">
            <v>Technická univerzita vo Zvolene</v>
          </cell>
          <cell r="I1247" t="str">
            <v>Fakulta techniky</v>
          </cell>
          <cell r="Y1247">
            <v>0</v>
          </cell>
          <cell r="AB1247" t="str">
            <v>TUZVO</v>
          </cell>
        </row>
        <row r="1248">
          <cell r="H1248" t="str">
            <v>Technická univerzita vo Zvolene</v>
          </cell>
          <cell r="I1248" t="str">
            <v>Drevárska fakulta</v>
          </cell>
          <cell r="Y1248">
            <v>24.794730538922156</v>
          </cell>
          <cell r="AB1248" t="str">
            <v>TUZVO</v>
          </cell>
        </row>
        <row r="1249">
          <cell r="H1249" t="str">
            <v>Technická univerzita vo Zvolene</v>
          </cell>
          <cell r="I1249" t="str">
            <v>Drevárska fakulta</v>
          </cell>
          <cell r="Y1249">
            <v>16.529820359281437</v>
          </cell>
          <cell r="AB1249" t="str">
            <v>TUZVO</v>
          </cell>
        </row>
        <row r="1250">
          <cell r="H1250" t="str">
            <v>Technická univerzita vo Zvolene</v>
          </cell>
          <cell r="I1250" t="str">
            <v>Drevárska fakulta</v>
          </cell>
          <cell r="Y1250">
            <v>0</v>
          </cell>
          <cell r="AB1250" t="str">
            <v>TUZVO</v>
          </cell>
        </row>
        <row r="1251">
          <cell r="H1251" t="str">
            <v>Technická univerzita vo Zvolene</v>
          </cell>
          <cell r="I1251" t="str">
            <v>Fakulta techniky</v>
          </cell>
          <cell r="Y1251">
            <v>33.442990654205609</v>
          </cell>
          <cell r="AB1251" t="str">
            <v>TUZVO</v>
          </cell>
        </row>
        <row r="1252">
          <cell r="H1252" t="str">
            <v>Technická univerzita vo Zvolene</v>
          </cell>
          <cell r="I1252" t="str">
            <v>Lesnícka fakulta</v>
          </cell>
          <cell r="Y1252">
            <v>8.3957029177718834</v>
          </cell>
          <cell r="AB1252" t="str">
            <v>TUZVO</v>
          </cell>
        </row>
        <row r="1253">
          <cell r="H1253" t="str">
            <v>Technická univerzita vo Zvolene</v>
          </cell>
          <cell r="I1253" t="str">
            <v>Fakulta techniky</v>
          </cell>
          <cell r="Y1253">
            <v>32.677570093457938</v>
          </cell>
          <cell r="AB1253" t="str">
            <v>TUZVO</v>
          </cell>
        </row>
        <row r="1254">
          <cell r="H1254" t="str">
            <v>Technická univerzita vo Zvolene</v>
          </cell>
          <cell r="I1254" t="str">
            <v>Lesnícka fakulta</v>
          </cell>
          <cell r="Y1254">
            <v>0</v>
          </cell>
          <cell r="AB1254" t="str">
            <v>TUZVO</v>
          </cell>
        </row>
        <row r="1255">
          <cell r="H1255" t="str">
            <v>Technická univerzita vo Zvolene</v>
          </cell>
          <cell r="I1255" t="str">
            <v>Fakulta ekológie a environmentalistiky</v>
          </cell>
          <cell r="Y1255">
            <v>15.128344370860928</v>
          </cell>
          <cell r="AB1255" t="str">
            <v>TUZVO</v>
          </cell>
        </row>
        <row r="1256">
          <cell r="H1256" t="str">
            <v>Technická univerzita vo Zvolene</v>
          </cell>
          <cell r="I1256" t="str">
            <v>Drevárska fakulta</v>
          </cell>
          <cell r="Y1256">
            <v>2.871377245508981</v>
          </cell>
          <cell r="AB1256" t="str">
            <v>TUZVO</v>
          </cell>
        </row>
        <row r="1257">
          <cell r="H1257" t="str">
            <v>Technická univerzita vo Zvolene</v>
          </cell>
          <cell r="I1257" t="str">
            <v>Lesnícka fakulta</v>
          </cell>
          <cell r="Y1257">
            <v>0</v>
          </cell>
          <cell r="AB1257" t="str">
            <v>TUZVO</v>
          </cell>
        </row>
        <row r="1258">
          <cell r="H1258" t="str">
            <v>Technická univerzita vo Zvolene</v>
          </cell>
          <cell r="I1258" t="str">
            <v>Drevárska fakulta</v>
          </cell>
          <cell r="Y1258">
            <v>6.0208115942028968</v>
          </cell>
          <cell r="AB1258" t="str">
            <v>TUZVO</v>
          </cell>
        </row>
        <row r="1259">
          <cell r="H1259" t="str">
            <v>Technická univerzita vo Zvolene</v>
          </cell>
          <cell r="I1259" t="str">
            <v>Fakulta ekológie a environmentalistiky</v>
          </cell>
          <cell r="Y1259">
            <v>0.72039735099337765</v>
          </cell>
          <cell r="AB1259" t="str">
            <v>TUZVO</v>
          </cell>
        </row>
        <row r="1260">
          <cell r="H1260" t="str">
            <v>Technická univerzita vo Zvolene</v>
          </cell>
          <cell r="I1260" t="str">
            <v>Fakulta ekológie a environmentalistiky</v>
          </cell>
          <cell r="Y1260">
            <v>0.28815894039735079</v>
          </cell>
          <cell r="AB1260" t="str">
            <v>TUZVO</v>
          </cell>
        </row>
        <row r="1261">
          <cell r="H1261" t="str">
            <v>Technická univerzita vo Zvolene</v>
          </cell>
          <cell r="I1261" t="str">
            <v>Fakulta ekológie a environmentalistiky</v>
          </cell>
          <cell r="Y1261">
            <v>0.43223841059602641</v>
          </cell>
          <cell r="AB1261" t="str">
            <v>TUZVO</v>
          </cell>
        </row>
        <row r="1262">
          <cell r="H1262" t="str">
            <v>Technická univerzita vo Zvolene</v>
          </cell>
          <cell r="I1262" t="str">
            <v>Drevárska fakulta</v>
          </cell>
          <cell r="Y1262">
            <v>0</v>
          </cell>
          <cell r="AB1262" t="str">
            <v>TUZVO</v>
          </cell>
        </row>
        <row r="1263">
          <cell r="H1263" t="str">
            <v>Technická univerzita vo Zvolene</v>
          </cell>
          <cell r="I1263" t="str">
            <v>Fakulta techniky</v>
          </cell>
          <cell r="Y1263">
            <v>0.2904672897196261</v>
          </cell>
          <cell r="AB1263" t="str">
            <v>TUZVO</v>
          </cell>
        </row>
        <row r="1264">
          <cell r="H1264" t="str">
            <v>Technická univerzita vo Zvolene</v>
          </cell>
          <cell r="I1264" t="str">
            <v>Lesnícka fakulta</v>
          </cell>
          <cell r="Y1264">
            <v>8.3957029177718834</v>
          </cell>
          <cell r="AB1264" t="str">
            <v>TUZVO</v>
          </cell>
        </row>
        <row r="1265">
          <cell r="H1265" t="str">
            <v>Technická univerzita vo Zvolene</v>
          </cell>
          <cell r="I1265" t="str">
            <v>Drevárska fakulta</v>
          </cell>
          <cell r="Y1265">
            <v>0</v>
          </cell>
          <cell r="AB1265" t="str">
            <v>TUZVO</v>
          </cell>
        </row>
        <row r="1266">
          <cell r="H1266" t="str">
            <v>Akadémia Policajného zboru</v>
          </cell>
          <cell r="I1266">
            <v>0</v>
          </cell>
          <cell r="Y1266">
            <v>8.4267153284671519</v>
          </cell>
          <cell r="AB1266" t="str">
            <v>APZ</v>
          </cell>
        </row>
        <row r="1267">
          <cell r="H1267" t="str">
            <v>Akadémia Policajného zboru</v>
          </cell>
          <cell r="I1267">
            <v>0</v>
          </cell>
          <cell r="Y1267">
            <v>0</v>
          </cell>
          <cell r="AB1267" t="str">
            <v>APZ</v>
          </cell>
        </row>
        <row r="1268">
          <cell r="H1268" t="str">
            <v>Akadémia Policajného zboru</v>
          </cell>
          <cell r="I1268">
            <v>0</v>
          </cell>
          <cell r="Y1268">
            <v>4.5377664233576667</v>
          </cell>
          <cell r="AB1268" t="str">
            <v>APZ</v>
          </cell>
        </row>
        <row r="1269">
          <cell r="H1269" t="str">
            <v>Akadémia Policajného zboru</v>
          </cell>
          <cell r="I1269">
            <v>0</v>
          </cell>
          <cell r="Y1269">
            <v>0</v>
          </cell>
          <cell r="AB1269" t="str">
            <v>APZ</v>
          </cell>
        </row>
        <row r="1270">
          <cell r="H1270" t="str">
            <v>Univerzita Konštantína Filozofa v Nitre</v>
          </cell>
          <cell r="I1270" t="str">
            <v>Fakulta prírodných vied</v>
          </cell>
          <cell r="Y1270">
            <v>14.14244623655914</v>
          </cell>
          <cell r="AB1270" t="str">
            <v>UKF</v>
          </cell>
        </row>
        <row r="1271">
          <cell r="H1271" t="str">
            <v>Univerzita Konštantína Filozofa v Nitre</v>
          </cell>
          <cell r="I1271" t="str">
            <v>Fakulta stredoeurópskych štúdií</v>
          </cell>
          <cell r="Y1271">
            <v>15.371648690292758</v>
          </cell>
          <cell r="AB1271" t="str">
            <v>UKF</v>
          </cell>
        </row>
        <row r="1272">
          <cell r="H1272" t="str">
            <v>Univerzita Konštantína Filozofa v Nitre</v>
          </cell>
          <cell r="I1272" t="str">
            <v>Filozofická fakulta</v>
          </cell>
          <cell r="Y1272">
            <v>22.669509408602153</v>
          </cell>
          <cell r="AB1272" t="str">
            <v>UKF</v>
          </cell>
        </row>
        <row r="1273">
          <cell r="H1273" t="str">
            <v>Univerzita Konštantína Filozofa v Nitre</v>
          </cell>
          <cell r="I1273" t="str">
            <v>Fakulta stredoeurópskych štúdií</v>
          </cell>
          <cell r="Y1273">
            <v>2.239220654121862</v>
          </cell>
          <cell r="AB1273" t="str">
            <v>UKF</v>
          </cell>
        </row>
        <row r="1274">
          <cell r="H1274" t="str">
            <v>Univerzita Konštantína Filozofa v Nitre</v>
          </cell>
          <cell r="I1274" t="str">
            <v>Filozofická fakulta</v>
          </cell>
          <cell r="Y1274">
            <v>0.53975022401433659</v>
          </cell>
          <cell r="AB1274" t="str">
            <v>UKF</v>
          </cell>
        </row>
        <row r="1275">
          <cell r="H1275" t="str">
            <v>Ekonomická univerzita v Bratislave</v>
          </cell>
          <cell r="I1275" t="str">
            <v>Fakulta hospodárskej informatiky</v>
          </cell>
          <cell r="Y1275">
            <v>0</v>
          </cell>
          <cell r="AB1275" t="str">
            <v>EU</v>
          </cell>
        </row>
        <row r="1276">
          <cell r="H1276" t="str">
            <v>Ekonomická univerzita v Bratislave</v>
          </cell>
          <cell r="I1276" t="str">
            <v>Obchodná fakulta</v>
          </cell>
          <cell r="Y1276">
            <v>17.447318611987384</v>
          </cell>
          <cell r="AB1276" t="str">
            <v>EU</v>
          </cell>
        </row>
        <row r="1277">
          <cell r="H1277" t="str">
            <v>Ekonomická univerzita v Bratislave</v>
          </cell>
          <cell r="I1277" t="str">
            <v>Podnikovohospodárska fakulta v Košiciach</v>
          </cell>
          <cell r="Y1277">
            <v>0</v>
          </cell>
          <cell r="AB1277" t="str">
            <v>EU</v>
          </cell>
        </row>
        <row r="1278">
          <cell r="H1278" t="str">
            <v>Ekonomická univerzita v Bratislave</v>
          </cell>
          <cell r="I1278" t="str">
            <v>Fakulta podnikového manažmentu</v>
          </cell>
          <cell r="Y1278">
            <v>17.447318611987384</v>
          </cell>
          <cell r="AB1278" t="str">
            <v>EU</v>
          </cell>
        </row>
        <row r="1279">
          <cell r="H1279" t="str">
            <v>Ekonomická univerzita v Bratislave</v>
          </cell>
          <cell r="I1279" t="str">
            <v>Obchodná fakulta</v>
          </cell>
          <cell r="Y1279">
            <v>8.7236593059936922</v>
          </cell>
          <cell r="AB1279" t="str">
            <v>EU</v>
          </cell>
        </row>
        <row r="1280">
          <cell r="H1280" t="str">
            <v>Ekonomická univerzita v Bratislave</v>
          </cell>
          <cell r="I1280" t="str">
            <v>Fakulta hospodárskej informatiky</v>
          </cell>
          <cell r="Y1280">
            <v>123.7173501577287</v>
          </cell>
          <cell r="AB1280" t="str">
            <v>EU</v>
          </cell>
        </row>
        <row r="1281">
          <cell r="H1281" t="str">
            <v>Ekonomická univerzita v Bratislave</v>
          </cell>
          <cell r="I1281" t="str">
            <v>Fakulta podnikového manažmentu</v>
          </cell>
          <cell r="Y1281">
            <v>4.3618296529968461</v>
          </cell>
          <cell r="AB1281" t="str">
            <v>EU</v>
          </cell>
        </row>
        <row r="1282">
          <cell r="H1282" t="str">
            <v>Ekonomická univerzita v Bratislave</v>
          </cell>
          <cell r="I1282" t="str">
            <v>Národohospodárska fakulta</v>
          </cell>
          <cell r="Y1282">
            <v>86.602145110410106</v>
          </cell>
          <cell r="AB1282" t="str">
            <v>EU</v>
          </cell>
        </row>
        <row r="1283">
          <cell r="H1283" t="str">
            <v>Ekonomická univerzita v Bratislave</v>
          </cell>
          <cell r="I1283" t="str">
            <v>Národohospodárska fakulta</v>
          </cell>
          <cell r="Y1283">
            <v>0</v>
          </cell>
          <cell r="AB1283" t="str">
            <v>EU</v>
          </cell>
        </row>
        <row r="1284">
          <cell r="H1284" t="str">
            <v>Ekonomická univerzita v Bratislave</v>
          </cell>
          <cell r="I1284" t="str">
            <v>Národohospodárska fakulta</v>
          </cell>
          <cell r="Y1284">
            <v>4.3618296529968461</v>
          </cell>
          <cell r="AB1284" t="str">
            <v>EU</v>
          </cell>
        </row>
        <row r="1285">
          <cell r="H1285" t="str">
            <v>Ekonomická univerzita v Bratislave</v>
          </cell>
          <cell r="I1285" t="str">
            <v>Fakulta podnikového manažmentu</v>
          </cell>
          <cell r="Y1285">
            <v>0</v>
          </cell>
          <cell r="AB1285" t="str">
            <v>EU</v>
          </cell>
        </row>
        <row r="1286">
          <cell r="H1286" t="str">
            <v>Ekonomická univerzita v Bratislave</v>
          </cell>
          <cell r="I1286" t="str">
            <v>Fakulta podnikového manažmentu</v>
          </cell>
          <cell r="Y1286">
            <v>47.940473186119874</v>
          </cell>
          <cell r="AB1286" t="str">
            <v>EU</v>
          </cell>
        </row>
        <row r="1287">
          <cell r="H1287" t="str">
            <v>Ekonomická univerzita v Bratislave</v>
          </cell>
          <cell r="I1287" t="str">
            <v>Fakulta hospodárskej informatiky</v>
          </cell>
          <cell r="Y1287">
            <v>17.011135646687698</v>
          </cell>
          <cell r="AB1287" t="str">
            <v>EU</v>
          </cell>
        </row>
        <row r="1288">
          <cell r="H1288" t="str">
            <v>Ekonomická univerzita v Bratislave</v>
          </cell>
          <cell r="I1288" t="str">
            <v>Fakulta medzinárodných vzťahov</v>
          </cell>
          <cell r="Y1288">
            <v>126.81028391167193</v>
          </cell>
          <cell r="AB1288" t="str">
            <v>EU</v>
          </cell>
        </row>
        <row r="1289">
          <cell r="H1289" t="str">
            <v>Ekonomická univerzita v Bratislave</v>
          </cell>
          <cell r="I1289" t="str">
            <v>Fakulta hospodárskej informatiky</v>
          </cell>
          <cell r="Y1289">
            <v>26.289936908517355</v>
          </cell>
          <cell r="AB1289" t="str">
            <v>EU</v>
          </cell>
        </row>
        <row r="1290">
          <cell r="H1290" t="str">
            <v>Ekonomická univerzita v Bratislave</v>
          </cell>
          <cell r="I1290" t="str">
            <v>Obchodná fakulta</v>
          </cell>
          <cell r="Y1290">
            <v>91.241545741324927</v>
          </cell>
          <cell r="AB1290" t="str">
            <v>EU</v>
          </cell>
        </row>
        <row r="1291">
          <cell r="H1291" t="str">
            <v>Ekonomická univerzita v Bratislave</v>
          </cell>
          <cell r="I1291" t="str">
            <v>Fakulta podnikového manažmentu</v>
          </cell>
          <cell r="Y1291">
            <v>0</v>
          </cell>
          <cell r="AB1291" t="str">
            <v>EU</v>
          </cell>
        </row>
        <row r="1292">
          <cell r="H1292" t="str">
            <v>Ekonomická univerzita v Bratislave</v>
          </cell>
          <cell r="I1292" t="str">
            <v>Národohospodárska fakulta</v>
          </cell>
          <cell r="Y1292">
            <v>17.011135646687698</v>
          </cell>
          <cell r="AB1292" t="str">
            <v>EU</v>
          </cell>
        </row>
        <row r="1293">
          <cell r="H1293" t="str">
            <v>Ekonomická univerzita v Bratislave</v>
          </cell>
          <cell r="I1293" t="str">
            <v>Fakulta podnikového manažmentu</v>
          </cell>
          <cell r="Y1293">
            <v>47.940473186119874</v>
          </cell>
          <cell r="AB1293" t="str">
            <v>EU</v>
          </cell>
        </row>
        <row r="1294">
          <cell r="H1294" t="str">
            <v>Ekonomická univerzita v Bratislave</v>
          </cell>
          <cell r="I1294" t="str">
            <v>Národohospodárska fakulta</v>
          </cell>
          <cell r="Y1294">
            <v>34.022271293375397</v>
          </cell>
          <cell r="AB1294" t="str">
            <v>EU</v>
          </cell>
        </row>
        <row r="1295">
          <cell r="H1295" t="str">
            <v>Ekonomická univerzita v Bratislave</v>
          </cell>
          <cell r="I1295" t="str">
            <v>Fakulta podnikového manažmentu</v>
          </cell>
          <cell r="Y1295">
            <v>69.591009463722401</v>
          </cell>
          <cell r="AB1295" t="str">
            <v>EU</v>
          </cell>
        </row>
        <row r="1296">
          <cell r="H1296" t="str">
            <v>Ekonomická univerzita v Bratislave</v>
          </cell>
          <cell r="I1296" t="str">
            <v>Národohospodárska fakulta</v>
          </cell>
          <cell r="Y1296">
            <v>61.858675078864351</v>
          </cell>
          <cell r="AB1296" t="str">
            <v>EU</v>
          </cell>
        </row>
        <row r="1297">
          <cell r="H1297" t="str">
            <v>Ekonomická univerzita v Bratislave</v>
          </cell>
          <cell r="I1297" t="str">
            <v>Fakulta podnikového manažmentu</v>
          </cell>
          <cell r="Y1297">
            <v>51.033406940063102</v>
          </cell>
          <cell r="AB1297" t="str">
            <v>EU</v>
          </cell>
        </row>
        <row r="1298">
          <cell r="H1298" t="str">
            <v>Ekonomická univerzita v Bratislave</v>
          </cell>
          <cell r="I1298" t="str">
            <v>Národohospodárska fakulta</v>
          </cell>
          <cell r="Y1298">
            <v>23.197003154574134</v>
          </cell>
          <cell r="AB1298" t="str">
            <v>EU</v>
          </cell>
        </row>
        <row r="1299">
          <cell r="H1299" t="str">
            <v>Ekonomická univerzita v Bratislave</v>
          </cell>
          <cell r="I1299" t="str">
            <v>Podnikovohospodárska fakulta v Košiciach</v>
          </cell>
          <cell r="Y1299">
            <v>142.27495268138802</v>
          </cell>
          <cell r="AB1299" t="str">
            <v>EU</v>
          </cell>
        </row>
        <row r="1300">
          <cell r="H1300" t="str">
            <v>Ekonomická univerzita v Bratislave</v>
          </cell>
          <cell r="I1300" t="str">
            <v>Národohospodárska fakulta</v>
          </cell>
          <cell r="Y1300">
            <v>35.568738170347004</v>
          </cell>
          <cell r="AB1300" t="str">
            <v>EU</v>
          </cell>
        </row>
        <row r="1301">
          <cell r="H1301" t="str">
            <v>Ekonomická univerzita v Bratislave</v>
          </cell>
          <cell r="I1301" t="str">
            <v>Obchodná fakulta</v>
          </cell>
          <cell r="Y1301">
            <v>0</v>
          </cell>
          <cell r="AB1301" t="str">
            <v>EU</v>
          </cell>
        </row>
        <row r="1302">
          <cell r="H1302" t="str">
            <v>Ekonomická univerzita v Bratislave</v>
          </cell>
          <cell r="I1302" t="str">
            <v>Národohospodárska fakulta</v>
          </cell>
          <cell r="Y1302">
            <v>8.247823343848582</v>
          </cell>
          <cell r="AB1302" t="str">
            <v>EU</v>
          </cell>
        </row>
        <row r="1303">
          <cell r="H1303" t="str">
            <v>Ekonomická univerzita v Bratislave</v>
          </cell>
          <cell r="I1303" t="str">
            <v>Obchodná fakulta</v>
          </cell>
          <cell r="Y1303">
            <v>0</v>
          </cell>
          <cell r="AB1303" t="str">
            <v>EU</v>
          </cell>
        </row>
        <row r="1304">
          <cell r="H1304" t="str">
            <v>Ekonomická univerzita v Bratislave</v>
          </cell>
          <cell r="I1304" t="str">
            <v>Fakulta hospodárskej informatiky</v>
          </cell>
          <cell r="Y1304">
            <v>35.568738170347004</v>
          </cell>
          <cell r="AB1304" t="str">
            <v>EU</v>
          </cell>
        </row>
        <row r="1305">
          <cell r="H1305" t="str">
            <v>Vysoká škola múzických umení v Bratislave</v>
          </cell>
          <cell r="I1305" t="str">
            <v>Filmová a televízna fakulta</v>
          </cell>
          <cell r="Y1305">
            <v>4.3561461794019936</v>
          </cell>
          <cell r="AB1305" t="str">
            <v>VŠMU</v>
          </cell>
        </row>
        <row r="1306">
          <cell r="H1306" t="str">
            <v>Vysoká škola múzických umení v Bratislave</v>
          </cell>
          <cell r="I1306" t="str">
            <v>Filmová a televízna fakulta</v>
          </cell>
          <cell r="Y1306">
            <v>67.153953488372082</v>
          </cell>
          <cell r="AB1306" t="str">
            <v>VŠMU</v>
          </cell>
        </row>
        <row r="1307">
          <cell r="H1307" t="str">
            <v>Vysoká škola múzických umení v Bratislave</v>
          </cell>
          <cell r="I1307" t="str">
            <v>Filmová a televízna fakulta</v>
          </cell>
          <cell r="Y1307">
            <v>4.3561461794019936</v>
          </cell>
          <cell r="AB1307" t="str">
            <v>VŠMU</v>
          </cell>
        </row>
        <row r="1308">
          <cell r="H1308" t="str">
            <v>Vysoká škola múzických umení v Bratislave</v>
          </cell>
          <cell r="I1308" t="str">
            <v>Divadelná fakulta</v>
          </cell>
          <cell r="Y1308">
            <v>8.7122923588039871</v>
          </cell>
          <cell r="AB1308" t="str">
            <v>VŠMU</v>
          </cell>
        </row>
        <row r="1309">
          <cell r="H1309" t="str">
            <v>Vysoká škola múzických umení v Bratislave</v>
          </cell>
          <cell r="I1309" t="str">
            <v>Divadelná fakulta</v>
          </cell>
          <cell r="Y1309">
            <v>0</v>
          </cell>
          <cell r="AB1309" t="str">
            <v>VŠMU</v>
          </cell>
        </row>
        <row r="1310">
          <cell r="H1310" t="str">
            <v>Vysoká škola múzických umení v Bratislave</v>
          </cell>
          <cell r="I1310" t="str">
            <v>Filmová a televízna fakulta</v>
          </cell>
          <cell r="Y1310">
            <v>0.63956146179401951</v>
          </cell>
          <cell r="AB1310" t="str">
            <v>VŠMU</v>
          </cell>
        </row>
        <row r="1311">
          <cell r="H1311" t="str">
            <v>Vysoká škola múzických umení v Bratislave</v>
          </cell>
          <cell r="I1311" t="str">
            <v>Divadelná fakulta</v>
          </cell>
          <cell r="Y1311">
            <v>9.5934219269102989</v>
          </cell>
          <cell r="AB1311" t="str">
            <v>VŠMU</v>
          </cell>
        </row>
        <row r="1312">
          <cell r="H1312" t="str">
            <v>Vysoká škola Danubius</v>
          </cell>
          <cell r="I1312" t="str">
            <v>Fakulta verejnej politiky a verejnej správy</v>
          </cell>
          <cell r="Y1312">
            <v>0</v>
          </cell>
          <cell r="AB1312" t="str">
            <v>Danubius</v>
          </cell>
        </row>
        <row r="1313">
          <cell r="H1313" t="str">
            <v>Univerzita Konštantína Filozofa v Nitre</v>
          </cell>
          <cell r="I1313" t="str">
            <v>Pedagogická fakulta</v>
          </cell>
          <cell r="Y1313">
            <v>0</v>
          </cell>
          <cell r="AB1313" t="str">
            <v>UKF</v>
          </cell>
        </row>
        <row r="1314">
          <cell r="H1314" t="str">
            <v>Univerzita Konštantína Filozofa v Nitre</v>
          </cell>
          <cell r="I1314" t="str">
            <v>Pedagogická fakulta</v>
          </cell>
          <cell r="Y1314">
            <v>0</v>
          </cell>
          <cell r="AB1314" t="str">
            <v>UKF</v>
          </cell>
        </row>
        <row r="1315">
          <cell r="H1315" t="str">
            <v>Univerzita Konštantína Filozofa v Nitre</v>
          </cell>
          <cell r="I1315" t="str">
            <v>Pedagogická fakulta</v>
          </cell>
          <cell r="Y1315">
            <v>19.431008064516131</v>
          </cell>
          <cell r="AB1315" t="str">
            <v>UKF</v>
          </cell>
        </row>
        <row r="1316">
          <cell r="H1316" t="str">
            <v>Univerzita Konštantína Filozofa v Nitre</v>
          </cell>
          <cell r="I1316" t="str">
            <v>Pedagogická fakulta</v>
          </cell>
          <cell r="Y1316">
            <v>8.7152329749103945</v>
          </cell>
          <cell r="AB1316" t="str">
            <v>UKF</v>
          </cell>
        </row>
        <row r="1317">
          <cell r="H1317" t="str">
            <v>Univerzita Konštantína Filozofa v Nitre</v>
          </cell>
          <cell r="I1317" t="str">
            <v>Pedagogická fakulta</v>
          </cell>
          <cell r="Y1317">
            <v>19.152172131147537</v>
          </cell>
          <cell r="AB1317" t="str">
            <v>UKF</v>
          </cell>
        </row>
        <row r="1318">
          <cell r="H1318" t="str">
            <v>Univerzita Konštantína Filozofa v Nitre</v>
          </cell>
          <cell r="I1318" t="str">
            <v>Pedagogická fakulta</v>
          </cell>
          <cell r="Y1318">
            <v>15.969674059139786</v>
          </cell>
          <cell r="AB1318" t="str">
            <v>UKF</v>
          </cell>
        </row>
        <row r="1319">
          <cell r="H1319" t="str">
            <v>Univerzita Konštantína Filozofa v Nitre</v>
          </cell>
          <cell r="I1319" t="str">
            <v>Pedagogická fakulta</v>
          </cell>
          <cell r="Y1319">
            <v>16.794154905913977</v>
          </cell>
          <cell r="AB1319" t="str">
            <v>UKF</v>
          </cell>
        </row>
        <row r="1320">
          <cell r="H1320" t="str">
            <v>Univerzita Konštantína Filozofa v Nitre</v>
          </cell>
          <cell r="I1320" t="str">
            <v>Filozofická fakulta</v>
          </cell>
          <cell r="Y1320">
            <v>17.002132056451615</v>
          </cell>
          <cell r="AB1320" t="str">
            <v>UKF</v>
          </cell>
        </row>
        <row r="1321">
          <cell r="H1321" t="str">
            <v>Univerzita Konštantína Filozofa v Nitre</v>
          </cell>
          <cell r="I1321" t="str">
            <v>Pedagogická fakulta</v>
          </cell>
          <cell r="Y1321">
            <v>0</v>
          </cell>
          <cell r="AB1321" t="str">
            <v>UKF</v>
          </cell>
        </row>
        <row r="1322">
          <cell r="H1322" t="str">
            <v>Univerzita Konštantína Filozofa v Nitre</v>
          </cell>
          <cell r="I1322" t="str">
            <v>Pedagogická fakulta</v>
          </cell>
          <cell r="Y1322">
            <v>0.82497603046594925</v>
          </cell>
          <cell r="AB1322" t="str">
            <v>UKF</v>
          </cell>
        </row>
        <row r="1323">
          <cell r="H1323" t="str">
            <v>Univerzita Konštantína Filozofa v Nitre</v>
          </cell>
          <cell r="I1323" t="str">
            <v>Filozofická fakulta</v>
          </cell>
          <cell r="Y1323">
            <v>5.3975022401433703E-2</v>
          </cell>
          <cell r="AB1323" t="str">
            <v>UKF</v>
          </cell>
        </row>
        <row r="1324">
          <cell r="H1324" t="str">
            <v>Univerzita Konštantína Filozofa v Nitre</v>
          </cell>
          <cell r="I1324" t="str">
            <v>Pedagogická fakulta</v>
          </cell>
          <cell r="Y1324">
            <v>0.14261290322580633</v>
          </cell>
          <cell r="AB1324" t="str">
            <v>UKF</v>
          </cell>
        </row>
        <row r="1325">
          <cell r="H1325" t="str">
            <v>Univerzita Konštantína Filozofa v Nitre</v>
          </cell>
          <cell r="I1325" t="str">
            <v>Filozofická fakulta</v>
          </cell>
          <cell r="Y1325">
            <v>0.16192506720430111</v>
          </cell>
          <cell r="AB1325" t="str">
            <v>UKF</v>
          </cell>
        </row>
        <row r="1326">
          <cell r="H1326" t="str">
            <v>Univerzita Konštantína Filozofa v Nitre</v>
          </cell>
          <cell r="I1326" t="str">
            <v>Pedagogická fakulta</v>
          </cell>
          <cell r="Y1326">
            <v>4.2918032786885245</v>
          </cell>
          <cell r="AB1326" t="str">
            <v>UKF</v>
          </cell>
        </row>
        <row r="1327">
          <cell r="H1327" t="str">
            <v>Vysoká škola zdravotníctva a sociálnej práce sv. Alžbety v Bratislave</v>
          </cell>
          <cell r="I1327">
            <v>0</v>
          </cell>
          <cell r="Y1327">
            <v>0</v>
          </cell>
          <cell r="AB1327" t="str">
            <v>VSZSP-Alžbety</v>
          </cell>
        </row>
        <row r="1328">
          <cell r="H1328" t="str">
            <v>Vysoká škola zdravotníctva a sociálnej práce sv. Alžbety v Bratislave</v>
          </cell>
          <cell r="I1328">
            <v>0</v>
          </cell>
          <cell r="Y1328">
            <v>22.55238095238095</v>
          </cell>
          <cell r="AB1328" t="str">
            <v>VSZSP-Alžbety</v>
          </cell>
        </row>
        <row r="1329">
          <cell r="H1329" t="str">
            <v>Vysoká škola zdravotníctva a sociálnej práce sv. Alžbety v Bratislave</v>
          </cell>
          <cell r="I1329">
            <v>0</v>
          </cell>
          <cell r="Y1329">
            <v>0</v>
          </cell>
          <cell r="AB1329" t="str">
            <v>VSZSP-Alžbety</v>
          </cell>
        </row>
        <row r="1330">
          <cell r="H1330" t="str">
            <v>Vysoká škola zdravotníctva a sociálnej práce sv. Alžbety v Bratislave</v>
          </cell>
          <cell r="I1330" t="str">
            <v>Inštitút sociálnych vied a zdravotníctva bl. P. P. Gojdiča v Prešove</v>
          </cell>
          <cell r="Y1330">
            <v>0</v>
          </cell>
          <cell r="AB1330" t="str">
            <v>VSZSP-Alžbety</v>
          </cell>
        </row>
        <row r="1331">
          <cell r="H1331" t="str">
            <v>Vysoká škola zdravotníctva a sociálnej práce sv. Alžbety v Bratislave</v>
          </cell>
          <cell r="I1331" t="str">
            <v>Inštitút zdravotníctva a sociálnej práce sv. Ladislava</v>
          </cell>
          <cell r="Y1331">
            <v>0</v>
          </cell>
          <cell r="AB1331" t="str">
            <v>VSZSP-Alžbety</v>
          </cell>
        </row>
        <row r="1332">
          <cell r="H1332" t="str">
            <v>Vysoká škola zdravotníctva a sociálnej práce sv. Alžbety v Bratislave</v>
          </cell>
          <cell r="I1332">
            <v>0</v>
          </cell>
          <cell r="Y1332">
            <v>0.57534246575342429</v>
          </cell>
          <cell r="AB1332" t="str">
            <v>VSZSP-Alžbety</v>
          </cell>
        </row>
        <row r="1333">
          <cell r="H1333" t="str">
            <v>Vysoká škola zdravotníctva a sociálnej práce sv. Alžbety v Bratislave</v>
          </cell>
          <cell r="I1333">
            <v>0</v>
          </cell>
          <cell r="Y1333">
            <v>18.698630136986303</v>
          </cell>
          <cell r="AB1333" t="str">
            <v>VSZSP-Alžbety</v>
          </cell>
        </row>
        <row r="1334">
          <cell r="H1334" t="str">
            <v>Vysoká škola zdravotníctva a sociálnej práce sv. Alžbety v Bratislave</v>
          </cell>
          <cell r="I1334" t="str">
            <v>Inštitút sociálnych vied a zdravotníctva bl. P. P. Gojdiča v Prešove</v>
          </cell>
          <cell r="Y1334">
            <v>0</v>
          </cell>
          <cell r="AB1334" t="str">
            <v>VSZSP-Alžbety</v>
          </cell>
        </row>
        <row r="1335">
          <cell r="H1335" t="str">
            <v>Vysoká škola zdravotníctva a sociálnej práce sv. Alžbety v Bratislave</v>
          </cell>
          <cell r="I1335">
            <v>0</v>
          </cell>
          <cell r="Y1335">
            <v>1.150684931506849</v>
          </cell>
          <cell r="AB1335" t="str">
            <v>VSZSP-Alžbety</v>
          </cell>
        </row>
        <row r="1336">
          <cell r="H1336" t="str">
            <v>Univerzita Komenského v Bratislave</v>
          </cell>
          <cell r="I1336" t="str">
            <v>Fakulta matematiky, fyziky a informatiky</v>
          </cell>
          <cell r="Y1336">
            <v>44.011093750000001</v>
          </cell>
          <cell r="AB1336" t="str">
            <v>UK</v>
          </cell>
        </row>
        <row r="1337">
          <cell r="H1337" t="str">
            <v>Univerzita Komenského v Bratislave</v>
          </cell>
          <cell r="I1337" t="str">
            <v>Fakulta matematiky, fyziky a informatiky</v>
          </cell>
          <cell r="Y1337">
            <v>0.88631723716381416</v>
          </cell>
          <cell r="AB1337" t="str">
            <v>UK</v>
          </cell>
        </row>
        <row r="1338">
          <cell r="H1338" t="str">
            <v>Univerzita Komenského v Bratislave</v>
          </cell>
          <cell r="I1338" t="str">
            <v>Fakulta matematiky, fyziky a informatiky</v>
          </cell>
          <cell r="Y1338">
            <v>0.88631723716381416</v>
          </cell>
          <cell r="AB1338" t="str">
            <v>UK</v>
          </cell>
        </row>
        <row r="1339">
          <cell r="H1339" t="str">
            <v>Univerzita Komenského v Bratislave</v>
          </cell>
          <cell r="I1339" t="str">
            <v>Fakulta matematiky, fyziky a informatiky</v>
          </cell>
          <cell r="Y1339">
            <v>13.788923076923076</v>
          </cell>
          <cell r="AB1339" t="str">
            <v>UK</v>
          </cell>
        </row>
        <row r="1340">
          <cell r="H1340" t="str">
            <v>Univerzita Komenského v Bratislave</v>
          </cell>
          <cell r="I1340" t="str">
            <v>Fakulta matematiky, fyziky a informatiky</v>
          </cell>
          <cell r="Y1340">
            <v>41.366769230769236</v>
          </cell>
          <cell r="AB1340" t="str">
            <v>UK</v>
          </cell>
        </row>
        <row r="1341">
          <cell r="H1341" t="str">
            <v>Univerzita Komenského v Bratislave</v>
          </cell>
          <cell r="I1341" t="str">
            <v>Fakulta matematiky, fyziky a informatiky</v>
          </cell>
          <cell r="Y1341">
            <v>8.7035761589403968</v>
          </cell>
          <cell r="AB1341" t="str">
            <v>UK</v>
          </cell>
        </row>
        <row r="1342">
          <cell r="H1342" t="str">
            <v>Univerzita Komenského v Bratislave</v>
          </cell>
          <cell r="I1342" t="str">
            <v>Fakulta matematiky, fyziky a informatiky</v>
          </cell>
          <cell r="Y1342">
            <v>24.373574144486692</v>
          </cell>
          <cell r="AB1342" t="str">
            <v>UK</v>
          </cell>
        </row>
        <row r="1343">
          <cell r="H1343" t="str">
            <v>Univerzita Komenského v Bratislave</v>
          </cell>
          <cell r="I1343" t="str">
            <v>Fakulta matematiky, fyziky a informatiky</v>
          </cell>
          <cell r="Y1343">
            <v>1.4445538461538465</v>
          </cell>
          <cell r="AB1343" t="str">
            <v>UK</v>
          </cell>
        </row>
        <row r="1344">
          <cell r="H1344" t="str">
            <v>Univerzita Komenského v Bratislave</v>
          </cell>
          <cell r="I1344" t="str">
            <v>Fakulta matematiky, fyziky a informatiky</v>
          </cell>
          <cell r="Y1344">
            <v>0</v>
          </cell>
          <cell r="AB1344" t="str">
            <v>UK</v>
          </cell>
        </row>
        <row r="1345">
          <cell r="H1345" t="str">
            <v>Univerzita Komenského v Bratislave</v>
          </cell>
          <cell r="I1345" t="str">
            <v>Fakulta matematiky, fyziky a informatiky</v>
          </cell>
          <cell r="Y1345">
            <v>0.14300244498777492</v>
          </cell>
          <cell r="AB1345" t="str">
            <v>UK</v>
          </cell>
        </row>
        <row r="1346">
          <cell r="H1346" t="str">
            <v>Univerzita Komenského v Bratislave</v>
          </cell>
          <cell r="I1346" t="str">
            <v>Fakulta matematiky, fyziky a informatiky</v>
          </cell>
          <cell r="Y1346">
            <v>4.3336615384615413</v>
          </cell>
          <cell r="AB1346" t="str">
            <v>UK</v>
          </cell>
        </row>
        <row r="1347">
          <cell r="H1347" t="str">
            <v>Univerzita Komenského v Bratislave</v>
          </cell>
          <cell r="I1347" t="str">
            <v>Fakulta matematiky, fyziky a informatiky</v>
          </cell>
          <cell r="Y1347">
            <v>0.14505960264900652</v>
          </cell>
          <cell r="AB1347" t="str">
            <v>UK</v>
          </cell>
        </row>
        <row r="1348">
          <cell r="H1348" t="str">
            <v>Univerzita Komenského v Bratislave</v>
          </cell>
          <cell r="I1348" t="str">
            <v>Fakulta matematiky, fyziky a informatiky</v>
          </cell>
          <cell r="Y1348">
            <v>0.11817563162184186</v>
          </cell>
          <cell r="AB1348" t="str">
            <v>UK</v>
          </cell>
        </row>
        <row r="1349">
          <cell r="H1349" t="str">
            <v>Univerzita Komenského v Bratislave</v>
          </cell>
          <cell r="I1349" t="str">
            <v>Fakulta telesnej výchovy a športu</v>
          </cell>
          <cell r="Y1349">
            <v>0.94540505297473487</v>
          </cell>
          <cell r="AB1349" t="str">
            <v>UK</v>
          </cell>
        </row>
        <row r="1350">
          <cell r="H1350" t="str">
            <v>Univerzita Komenského v Bratislave</v>
          </cell>
          <cell r="I1350" t="str">
            <v>Fakulta telesnej výchovy a športu</v>
          </cell>
          <cell r="Y1350">
            <v>13.080812641083522</v>
          </cell>
          <cell r="AB1350" t="str">
            <v>UK</v>
          </cell>
        </row>
        <row r="1351">
          <cell r="H1351" t="str">
            <v>Univerzita Komenského v Bratislave</v>
          </cell>
          <cell r="I1351" t="str">
            <v>Fakulta telesnej výchovy a športu</v>
          </cell>
          <cell r="Y1351">
            <v>4.3602708803611741</v>
          </cell>
          <cell r="AB1351" t="str">
            <v>UK</v>
          </cell>
        </row>
        <row r="1352">
          <cell r="H1352" t="str">
            <v>Univerzita Komenského v Bratislave</v>
          </cell>
          <cell r="I1352" t="str">
            <v>Fakulta telesnej výchovy a športu</v>
          </cell>
          <cell r="Y1352">
            <v>4.3602708803611741</v>
          </cell>
          <cell r="AB1352" t="str">
            <v>UK</v>
          </cell>
        </row>
        <row r="1353">
          <cell r="H1353" t="str">
            <v>Slovenská poľnohospodárska univerzita v Nitre</v>
          </cell>
          <cell r="I1353" t="str">
            <v>Fakulta agrobiológie a potravinových zdrojov</v>
          </cell>
          <cell r="Y1353">
            <v>0</v>
          </cell>
          <cell r="AB1353" t="str">
            <v>SPU</v>
          </cell>
        </row>
        <row r="1354">
          <cell r="H1354" t="str">
            <v>Slovenská poľnohospodárska univerzita v Nitre</v>
          </cell>
          <cell r="I1354" t="str">
            <v>Fakulta ekonomiky a manažmentu</v>
          </cell>
          <cell r="Y1354">
            <v>8.6593984962406019</v>
          </cell>
          <cell r="AB1354" t="str">
            <v>SPU</v>
          </cell>
        </row>
        <row r="1355">
          <cell r="H1355" t="str">
            <v>Slovenská poľnohospodárska univerzita v Nitre</v>
          </cell>
          <cell r="I1355" t="str">
            <v>Fakulta agrobiológie a potravinových zdrojov</v>
          </cell>
          <cell r="Y1355">
            <v>8.3865622552858259</v>
          </cell>
          <cell r="AB1355" t="str">
            <v>SPU</v>
          </cell>
        </row>
        <row r="1356">
          <cell r="H1356" t="str">
            <v>Slovenská poľnohospodárska univerzita v Nitre</v>
          </cell>
          <cell r="I1356" t="str">
            <v>Fakulta agrobiológie a potravinových zdrojov</v>
          </cell>
          <cell r="Y1356">
            <v>16.773124510571652</v>
          </cell>
          <cell r="AB1356" t="str">
            <v>SPU</v>
          </cell>
        </row>
        <row r="1357">
          <cell r="H1357" t="str">
            <v>Slovenská poľnohospodárska univerzita v Nitre</v>
          </cell>
          <cell r="I1357" t="str">
            <v>Fakulta agrobiológie a potravinových zdrojov</v>
          </cell>
          <cell r="Y1357">
            <v>16.773124510571652</v>
          </cell>
          <cell r="AB1357" t="str">
            <v>SPU</v>
          </cell>
        </row>
        <row r="1358">
          <cell r="H1358" t="str">
            <v>Slovenská poľnohospodárska univerzita v Nitre</v>
          </cell>
          <cell r="I1358" t="str">
            <v>Fakulta ekonomiky a manažmentu</v>
          </cell>
          <cell r="Y1358">
            <v>4.3296992481203009</v>
          </cell>
          <cell r="AB1358" t="str">
            <v>SPU</v>
          </cell>
        </row>
        <row r="1359">
          <cell r="H1359" t="str">
            <v>Slovenská poľnohospodárska univerzita v Nitre</v>
          </cell>
          <cell r="I1359" t="str">
            <v>Fakulta agrobiológie a potravinových zdrojov</v>
          </cell>
          <cell r="Y1359">
            <v>8.3865622552858259</v>
          </cell>
          <cell r="AB1359" t="str">
            <v>SPU</v>
          </cell>
        </row>
        <row r="1360">
          <cell r="H1360" t="str">
            <v>Slovenská poľnohospodárska univerzita v Nitre</v>
          </cell>
          <cell r="I1360" t="str">
            <v>Fakulta agrobiológie a potravinových zdrojov</v>
          </cell>
          <cell r="Y1360">
            <v>8.3865622552858259</v>
          </cell>
          <cell r="AB1360" t="str">
            <v>SPU</v>
          </cell>
        </row>
        <row r="1361">
          <cell r="H1361" t="str">
            <v>Slovenská poľnohospodárska univerzita v Nitre</v>
          </cell>
          <cell r="I1361" t="str">
            <v>Fakulta agrobiológie a potravinových zdrojov</v>
          </cell>
          <cell r="Y1361">
            <v>8.3865622552858259</v>
          </cell>
          <cell r="AB1361" t="str">
            <v>SPU</v>
          </cell>
        </row>
        <row r="1362">
          <cell r="H1362" t="str">
            <v>Slovenská poľnohospodárska univerzita v Nitre</v>
          </cell>
          <cell r="I1362" t="str">
            <v>Fakulta agrobiológie a potravinových zdrojov</v>
          </cell>
          <cell r="Y1362">
            <v>8.3865622552858259</v>
          </cell>
          <cell r="AB1362" t="str">
            <v>SPU</v>
          </cell>
        </row>
        <row r="1363">
          <cell r="H1363" t="str">
            <v>Slovenská poľnohospodárska univerzita v Nitre</v>
          </cell>
          <cell r="I1363" t="str">
            <v>Fakulta záhradníctva a krajinného inžinierstva</v>
          </cell>
          <cell r="Y1363">
            <v>16.773124510571652</v>
          </cell>
          <cell r="AB1363" t="str">
            <v>SPU</v>
          </cell>
        </row>
        <row r="1364">
          <cell r="H1364" t="str">
            <v>Slovenská poľnohospodárska univerzita v Nitre</v>
          </cell>
          <cell r="I1364" t="str">
            <v>Fakulta agrobiológie a potravinových zdrojov</v>
          </cell>
          <cell r="Y1364">
            <v>8.3865622552858259</v>
          </cell>
          <cell r="AB1364" t="str">
            <v>SPU</v>
          </cell>
        </row>
        <row r="1365">
          <cell r="H1365" t="str">
            <v>Slovenská poľnohospodárska univerzita v Nitre</v>
          </cell>
          <cell r="I1365" t="str">
            <v>Fakulta biotechnológie a potravinárstva</v>
          </cell>
          <cell r="Y1365">
            <v>129.06</v>
          </cell>
          <cell r="AB1365" t="str">
            <v>SPU</v>
          </cell>
        </row>
        <row r="1366">
          <cell r="H1366" t="str">
            <v>Slovenská poľnohospodárska univerzita v Nitre</v>
          </cell>
          <cell r="I1366" t="str">
            <v>Fakulta záhradníctva a krajinného inžinierstva</v>
          </cell>
          <cell r="Y1366">
            <v>35.21470242756461</v>
          </cell>
          <cell r="AB1366" t="str">
            <v>SPU</v>
          </cell>
        </row>
        <row r="1367">
          <cell r="H1367" t="str">
            <v>Slovenská poľnohospodárska univerzita v Nitre</v>
          </cell>
          <cell r="I1367" t="str">
            <v>Technická fakulta</v>
          </cell>
          <cell r="Y1367">
            <v>0</v>
          </cell>
          <cell r="AB1367" t="str">
            <v>SPU</v>
          </cell>
        </row>
        <row r="1368">
          <cell r="H1368" t="str">
            <v>Slovenská poľnohospodárska univerzita v Nitre</v>
          </cell>
          <cell r="I1368" t="str">
            <v>Technická fakulta</v>
          </cell>
          <cell r="Y1368">
            <v>0</v>
          </cell>
          <cell r="AB1368" t="str">
            <v>SPU</v>
          </cell>
        </row>
        <row r="1369">
          <cell r="H1369" t="str">
            <v>Slovenská poľnohospodárska univerzita v Nitre</v>
          </cell>
          <cell r="I1369" t="str">
            <v>Fakulta európskych štúdií a regionálneho rozvoja</v>
          </cell>
          <cell r="Y1369">
            <v>0</v>
          </cell>
          <cell r="AB1369" t="str">
            <v>SPU</v>
          </cell>
        </row>
        <row r="1370">
          <cell r="H1370" t="str">
            <v>Slovenská poľnohospodárska univerzita v Nitre</v>
          </cell>
          <cell r="I1370" t="str">
            <v>Fakulta agrobiológie a potravinových zdrojov</v>
          </cell>
          <cell r="Y1370">
            <v>143.20645653876272</v>
          </cell>
          <cell r="AB1370" t="str">
            <v>SPU</v>
          </cell>
        </row>
        <row r="1371">
          <cell r="H1371" t="str">
            <v>Slovenská poľnohospodárska univerzita v Nitre</v>
          </cell>
          <cell r="I1371" t="str">
            <v>Fakulta ekonomiky a manažmentu</v>
          </cell>
          <cell r="Y1371">
            <v>92.104511278195503</v>
          </cell>
          <cell r="AB1371" t="str">
            <v>SPU</v>
          </cell>
        </row>
        <row r="1372">
          <cell r="H1372" t="str">
            <v>Slovenská poľnohospodárska univerzita v Nitre</v>
          </cell>
          <cell r="I1372" t="str">
            <v>Fakulta ekonomiky a manažmentu</v>
          </cell>
          <cell r="Y1372">
            <v>61.403007518796997</v>
          </cell>
          <cell r="AB1372" t="str">
            <v>SPU</v>
          </cell>
        </row>
        <row r="1373">
          <cell r="H1373" t="str">
            <v>Slovenská poľnohospodárska univerzita v Nitre</v>
          </cell>
          <cell r="I1373" t="str">
            <v>Technická fakulta</v>
          </cell>
          <cell r="Y1373">
            <v>0</v>
          </cell>
          <cell r="AB1373" t="str">
            <v>SPU</v>
          </cell>
        </row>
        <row r="1374">
          <cell r="H1374" t="str">
            <v>Slovenská poľnohospodárska univerzita v Nitre</v>
          </cell>
          <cell r="I1374" t="str">
            <v>Fakulta záhradníctva a krajinného inžinierstva</v>
          </cell>
          <cell r="Y1374">
            <v>75.124698512137826</v>
          </cell>
          <cell r="AB1374" t="str">
            <v>SPU</v>
          </cell>
        </row>
        <row r="1375">
          <cell r="H1375" t="str">
            <v>Slovenská poľnohospodárska univerzita v Nitre</v>
          </cell>
          <cell r="I1375" t="str">
            <v>Fakulta ekonomiky a manažmentu</v>
          </cell>
          <cell r="Y1375">
            <v>155.04259398496242</v>
          </cell>
          <cell r="AB1375" t="str">
            <v>SPU</v>
          </cell>
        </row>
        <row r="1376">
          <cell r="H1376" t="str">
            <v>Slovenská poľnohospodárska univerzita v Nitre</v>
          </cell>
          <cell r="I1376" t="str">
            <v>Technická fakulta</v>
          </cell>
          <cell r="Y1376">
            <v>0.87337724550898166</v>
          </cell>
          <cell r="AB1376" t="str">
            <v>SPU</v>
          </cell>
        </row>
        <row r="1377">
          <cell r="H1377" t="str">
            <v>Slovenská poľnohospodárska univerzita v Nitre</v>
          </cell>
          <cell r="I1377" t="str">
            <v>Fakulta agrobiológie a potravinových zdrojov</v>
          </cell>
          <cell r="Y1377">
            <v>35.21470242756461</v>
          </cell>
          <cell r="AB1377" t="str">
            <v>SPU</v>
          </cell>
        </row>
        <row r="1378">
          <cell r="H1378" t="str">
            <v>Slovenská poľnohospodárska univerzita v Nitre</v>
          </cell>
          <cell r="I1378" t="str">
            <v>Technická fakulta</v>
          </cell>
          <cell r="Y1378">
            <v>0</v>
          </cell>
          <cell r="AB1378" t="str">
            <v>SPU</v>
          </cell>
        </row>
        <row r="1379">
          <cell r="H1379" t="str">
            <v>Slovenská poľnohospodárska univerzita v Nitre</v>
          </cell>
          <cell r="I1379" t="str">
            <v>Fakulta európskych štúdií a regionálneho rozvoja</v>
          </cell>
          <cell r="Y1379">
            <v>0</v>
          </cell>
          <cell r="AB1379" t="str">
            <v>SPU</v>
          </cell>
        </row>
        <row r="1380">
          <cell r="H1380" t="str">
            <v>Slovenská poľnohospodárska univerzita v Nitre</v>
          </cell>
          <cell r="I1380" t="str">
            <v>Fakulta záhradníctva a krajinného inžinierstva</v>
          </cell>
          <cell r="Y1380">
            <v>2.8171761942051674</v>
          </cell>
          <cell r="AB1380" t="str">
            <v>SPU</v>
          </cell>
        </row>
        <row r="1381">
          <cell r="H1381" t="str">
            <v>Slovenská poľnohospodárska univerzita v Nitre</v>
          </cell>
          <cell r="I1381" t="str">
            <v>Fakulta biotechnológie a potravinárstva</v>
          </cell>
          <cell r="Y1381">
            <v>2.3328316831683154</v>
          </cell>
          <cell r="AB1381" t="str">
            <v>SPU</v>
          </cell>
        </row>
        <row r="1382">
          <cell r="H1382" t="str">
            <v>Slovenská poľnohospodárska univerzita v Nitre</v>
          </cell>
          <cell r="I1382" t="str">
            <v>Fakulta európskych štúdií a regionálneho rozvoja</v>
          </cell>
          <cell r="Y1382">
            <v>0</v>
          </cell>
          <cell r="AB1382" t="str">
            <v>SPU</v>
          </cell>
        </row>
        <row r="1383">
          <cell r="H1383" t="str">
            <v>Slovenská poľnohospodárska univerzita v Nitre</v>
          </cell>
          <cell r="I1383" t="str">
            <v>Technická fakulta</v>
          </cell>
          <cell r="Y1383">
            <v>4.8035748502993982</v>
          </cell>
          <cell r="AB1383" t="str">
            <v>SPU</v>
          </cell>
        </row>
        <row r="1384">
          <cell r="H1384" t="str">
            <v>Slovenská poľnohospodárska univerzita v Nitre</v>
          </cell>
          <cell r="I1384" t="str">
            <v>Fakulta ekonomiky a manažmentu</v>
          </cell>
          <cell r="Y1384">
            <v>0</v>
          </cell>
          <cell r="AB1384" t="str">
            <v>SPU</v>
          </cell>
        </row>
        <row r="1385">
          <cell r="H1385" t="str">
            <v>Slovenská poľnohospodárska univerzita v Nitre</v>
          </cell>
          <cell r="I1385" t="str">
            <v>Fakulta agrobiológie a potravinových zdrojov</v>
          </cell>
          <cell r="Y1385">
            <v>3.4432153484729824</v>
          </cell>
          <cell r="AB1385" t="str">
            <v>SPU</v>
          </cell>
        </row>
        <row r="1386">
          <cell r="H1386" t="str">
            <v>Slovenská poľnohospodárska univerzita v Nitre</v>
          </cell>
          <cell r="I1386" t="str">
            <v>Fakulta agrobiológie a potravinových zdrojov</v>
          </cell>
          <cell r="Y1386">
            <v>8.1385090054815983</v>
          </cell>
          <cell r="AB1386" t="str">
            <v>SPU</v>
          </cell>
        </row>
        <row r="1387">
          <cell r="H1387" t="str">
            <v>Slovenská poľnohospodárska univerzita v Nitre</v>
          </cell>
          <cell r="I1387" t="str">
            <v>Fakulta agrobiológie a potravinových zdrojov</v>
          </cell>
          <cell r="Y1387">
            <v>1.5650978856695374</v>
          </cell>
          <cell r="AB1387" t="str">
            <v>SPU</v>
          </cell>
        </row>
        <row r="1388">
          <cell r="H1388" t="str">
            <v>Slovenská poľnohospodárska univerzita v Nitre</v>
          </cell>
          <cell r="I1388" t="str">
            <v>Fakulta európskych štúdií a regionálneho rozvoja</v>
          </cell>
          <cell r="Y1388">
            <v>0</v>
          </cell>
          <cell r="AB1388" t="str">
            <v>SPU</v>
          </cell>
        </row>
        <row r="1389">
          <cell r="H1389" t="str">
            <v>Slovenská poľnohospodárska univerzita v Nitre</v>
          </cell>
          <cell r="I1389" t="str">
            <v>Fakulta európskych štúdií a regionálneho rozvoja</v>
          </cell>
          <cell r="Y1389">
            <v>8.0867796610169496</v>
          </cell>
          <cell r="AB1389" t="str">
            <v>SPU</v>
          </cell>
        </row>
        <row r="1390">
          <cell r="H1390" t="str">
            <v>Slovenská poľnohospodárska univerzita v Nitre</v>
          </cell>
          <cell r="I1390" t="str">
            <v>Technická fakulta</v>
          </cell>
          <cell r="Y1390">
            <v>0</v>
          </cell>
          <cell r="AB1390" t="str">
            <v>SPU</v>
          </cell>
        </row>
        <row r="1391">
          <cell r="H1391" t="str">
            <v>Slovenská technická univerzita v Bratislave</v>
          </cell>
          <cell r="I1391" t="str">
            <v>Fakulta elektrotechniky a informatiky</v>
          </cell>
          <cell r="Y1391">
            <v>2.9462962962962962</v>
          </cell>
          <cell r="AB1391" t="str">
            <v>STU</v>
          </cell>
        </row>
        <row r="1392">
          <cell r="H1392" t="str">
            <v>Slovenská technická univerzita v Bratislave</v>
          </cell>
          <cell r="I1392" t="str">
            <v>Materiálovotechnologická fakulta so sídlom v Trnave</v>
          </cell>
          <cell r="Y1392">
            <v>2.9407196029776657</v>
          </cell>
          <cell r="AB1392" t="str">
            <v>STU</v>
          </cell>
        </row>
        <row r="1393">
          <cell r="H1393" t="str">
            <v>Slovenská technická univerzita v Bratislave</v>
          </cell>
          <cell r="I1393" t="str">
            <v>Materiálovotechnologická fakulta so sídlom v Trnave</v>
          </cell>
          <cell r="Y1393">
            <v>137.00277777777777</v>
          </cell>
          <cell r="AB1393" t="str">
            <v>STU</v>
          </cell>
        </row>
        <row r="1394">
          <cell r="H1394" t="str">
            <v>Slovenská technická univerzita v Bratislave</v>
          </cell>
          <cell r="I1394" t="str">
            <v>Materiálovotechnologická fakulta so sídlom v Trnave</v>
          </cell>
          <cell r="Y1394">
            <v>163.20993796526054</v>
          </cell>
          <cell r="AB1394" t="str">
            <v>STU</v>
          </cell>
        </row>
        <row r="1395">
          <cell r="H1395" t="str">
            <v>Slovenská technická univerzita v Bratislave</v>
          </cell>
          <cell r="I1395" t="str">
            <v>Stavebná fakulta</v>
          </cell>
          <cell r="Y1395">
            <v>42.002383546205863</v>
          </cell>
          <cell r="AB1395" t="str">
            <v>STU</v>
          </cell>
        </row>
        <row r="1396">
          <cell r="H1396" t="str">
            <v>Slovenská technická univerzita v Bratislave</v>
          </cell>
          <cell r="I1396" t="str">
            <v>Materiálovotechnologická fakulta so sídlom v Trnave</v>
          </cell>
          <cell r="Y1396">
            <v>72.782810173697271</v>
          </cell>
          <cell r="AB1396" t="str">
            <v>STU</v>
          </cell>
        </row>
        <row r="1397">
          <cell r="H1397" t="str">
            <v>Slovenská technická univerzita v Bratislave</v>
          </cell>
          <cell r="I1397" t="str">
            <v>Fakulta elektrotechniky a informatiky</v>
          </cell>
          <cell r="Y1397">
            <v>82.00456718878813</v>
          </cell>
          <cell r="AB1397" t="str">
            <v>STU</v>
          </cell>
        </row>
        <row r="1398">
          <cell r="H1398" t="str">
            <v>Slovenská technická univerzita v Bratislave</v>
          </cell>
          <cell r="I1398">
            <v>0</v>
          </cell>
          <cell r="Y1398">
            <v>16.936097560975607</v>
          </cell>
          <cell r="AB1398" t="str">
            <v>STU</v>
          </cell>
        </row>
        <row r="1399">
          <cell r="H1399" t="str">
            <v>Slovenská technická univerzita v Bratislave</v>
          </cell>
          <cell r="I1399" t="str">
            <v>Stavebná fakulta</v>
          </cell>
          <cell r="Y1399">
            <v>118.57401953418481</v>
          </cell>
          <cell r="AB1399" t="str">
            <v>STU</v>
          </cell>
        </row>
        <row r="1400">
          <cell r="H1400" t="str">
            <v>Slovenská technická univerzita v Bratislave</v>
          </cell>
          <cell r="I1400" t="str">
            <v>Strojnícka fakulta</v>
          </cell>
          <cell r="Y1400">
            <v>8.4645037220843662</v>
          </cell>
          <cell r="AB1400" t="str">
            <v>STU</v>
          </cell>
        </row>
        <row r="1401">
          <cell r="H1401" t="str">
            <v>Slovenská technická univerzita v Bratislave</v>
          </cell>
          <cell r="I1401" t="str">
            <v>Stavebná fakulta</v>
          </cell>
          <cell r="Y1401">
            <v>116.37820435762585</v>
          </cell>
          <cell r="AB1401" t="str">
            <v>STU</v>
          </cell>
        </row>
        <row r="1402">
          <cell r="H1402" t="str">
            <v>Slovenská technická univerzita v Bratislave</v>
          </cell>
          <cell r="I1402" t="str">
            <v>Stavebná fakulta</v>
          </cell>
          <cell r="Y1402">
            <v>26.859375</v>
          </cell>
          <cell r="AB1402" t="str">
            <v>STU</v>
          </cell>
        </row>
        <row r="1403">
          <cell r="H1403" t="str">
            <v>Slovenská technická univerzita v Bratislave</v>
          </cell>
          <cell r="I1403" t="str">
            <v>Fakulta chemickej a potravinárskej technológie</v>
          </cell>
          <cell r="Y1403">
            <v>50.725545851528381</v>
          </cell>
          <cell r="AB1403" t="str">
            <v>STU</v>
          </cell>
        </row>
        <row r="1404">
          <cell r="H1404" t="str">
            <v>Slovenská technická univerzita v Bratislave</v>
          </cell>
          <cell r="I1404" t="str">
            <v>Fakulta chemickej a potravinárskej technológie</v>
          </cell>
          <cell r="Y1404">
            <v>68.155635838150289</v>
          </cell>
          <cell r="AB1404" t="str">
            <v>STU</v>
          </cell>
        </row>
        <row r="1405">
          <cell r="H1405" t="str">
            <v>Slovenská technická univerzita v Bratislave</v>
          </cell>
          <cell r="I1405" t="str">
            <v>Fakulta chemickej a potravinárskej technológie</v>
          </cell>
          <cell r="Y1405">
            <v>168.59552023121387</v>
          </cell>
          <cell r="AB1405" t="str">
            <v>STU</v>
          </cell>
        </row>
        <row r="1406">
          <cell r="H1406" t="str">
            <v>Slovenská technická univerzita v Bratislave</v>
          </cell>
          <cell r="I1406" t="str">
            <v>Fakulta chemickej a potravinárskej technológie</v>
          </cell>
          <cell r="Y1406">
            <v>48.138275862068973</v>
          </cell>
          <cell r="AB1406" t="str">
            <v>STU</v>
          </cell>
        </row>
        <row r="1407">
          <cell r="H1407" t="str">
            <v>Slovenská technická univerzita v Bratislave</v>
          </cell>
          <cell r="I1407" t="str">
            <v>Fakulta chemickej a potravinárskej technológie</v>
          </cell>
          <cell r="Y1407">
            <v>28.697109826589596</v>
          </cell>
          <cell r="AB1407" t="str">
            <v>STU</v>
          </cell>
        </row>
        <row r="1408">
          <cell r="H1408" t="str">
            <v>Slovenská technická univerzita v Bratislave</v>
          </cell>
          <cell r="I1408" t="str">
            <v>Strojnícka fakulta</v>
          </cell>
          <cell r="Y1408">
            <v>35.355555555555554</v>
          </cell>
          <cell r="AB1408" t="str">
            <v>STU</v>
          </cell>
        </row>
        <row r="1409">
          <cell r="H1409" t="str">
            <v>Slovenská technická univerzita v Bratislave</v>
          </cell>
          <cell r="I1409" t="str">
            <v>Stavebná fakulta</v>
          </cell>
          <cell r="Y1409">
            <v>149.31543200601052</v>
          </cell>
          <cell r="AB1409" t="str">
            <v>STU</v>
          </cell>
        </row>
        <row r="1410">
          <cell r="H1410" t="str">
            <v>Slovenská technická univerzita v Bratislave</v>
          </cell>
          <cell r="I1410" t="str">
            <v>Fakulta elektrotechniky a informatiky</v>
          </cell>
          <cell r="Y1410">
            <v>2.5043518518518511</v>
          </cell>
          <cell r="AB1410" t="str">
            <v>STU</v>
          </cell>
        </row>
        <row r="1411">
          <cell r="H1411" t="str">
            <v>Slovenská technická univerzita v Bratislave</v>
          </cell>
          <cell r="I1411" t="str">
            <v>Fakulta architektúry</v>
          </cell>
          <cell r="Y1411">
            <v>166.63968957871396</v>
          </cell>
          <cell r="AB1411" t="str">
            <v>STU</v>
          </cell>
        </row>
        <row r="1412">
          <cell r="H1412" t="str">
            <v>Slovenská technická univerzita v Bratislave</v>
          </cell>
          <cell r="I1412" t="str">
            <v>Fakulta architektúry</v>
          </cell>
          <cell r="Y1412">
            <v>4.3852549889135251</v>
          </cell>
          <cell r="AB1412" t="str">
            <v>STU</v>
          </cell>
        </row>
        <row r="1413">
          <cell r="H1413" t="str">
            <v>Slovenská technická univerzita v Bratislave</v>
          </cell>
          <cell r="I1413" t="str">
            <v>Materiálovotechnologická fakulta so sídlom v Trnave</v>
          </cell>
          <cell r="Y1413">
            <v>30.877555831265504</v>
          </cell>
          <cell r="AB1413" t="str">
            <v>STU</v>
          </cell>
        </row>
        <row r="1414">
          <cell r="H1414" t="str">
            <v>Slovenská technická univerzita v Bratislave</v>
          </cell>
          <cell r="I1414" t="str">
            <v>Stavebná fakulta</v>
          </cell>
          <cell r="Y1414">
            <v>33.10703389830509</v>
          </cell>
          <cell r="AB1414" t="str">
            <v>STU</v>
          </cell>
        </row>
        <row r="1415">
          <cell r="H1415" t="str">
            <v>Slovenská technická univerzita v Bratislave</v>
          </cell>
          <cell r="I1415" t="str">
            <v>Fakulta chemickej a potravinárskej technológie</v>
          </cell>
          <cell r="Y1415">
            <v>86.091329479768788</v>
          </cell>
          <cell r="AB1415" t="str">
            <v>STU</v>
          </cell>
        </row>
        <row r="1416">
          <cell r="H1416" t="str">
            <v>Slovenská technická univerzita v Bratislave</v>
          </cell>
          <cell r="I1416" t="str">
            <v>Fakulta chemickej a potravinárskej technológie</v>
          </cell>
          <cell r="Y1416">
            <v>0</v>
          </cell>
          <cell r="AB1416" t="str">
            <v>STU</v>
          </cell>
        </row>
        <row r="1417">
          <cell r="H1417" t="str">
            <v>Slovenská technická univerzita v Bratislave</v>
          </cell>
          <cell r="I1417" t="str">
            <v>Strojnícka fakulta</v>
          </cell>
          <cell r="Y1417">
            <v>3.0877555831265511</v>
          </cell>
          <cell r="AB1417" t="str">
            <v>STU</v>
          </cell>
        </row>
        <row r="1418">
          <cell r="H1418" t="str">
            <v>Slovenská technická univerzita v Bratislave</v>
          </cell>
          <cell r="I1418" t="str">
            <v>Stavebná fakulta</v>
          </cell>
          <cell r="Y1418">
            <v>0.58555071374906031</v>
          </cell>
          <cell r="AB1418" t="str">
            <v>STU</v>
          </cell>
        </row>
        <row r="1419">
          <cell r="H1419" t="str">
            <v>Slovenská technická univerzita v Bratislave</v>
          </cell>
          <cell r="I1419" t="str">
            <v>Stavebná fakulta</v>
          </cell>
          <cell r="Y1419">
            <v>1.0559999999999992</v>
          </cell>
          <cell r="AB1419" t="str">
            <v>STU</v>
          </cell>
        </row>
        <row r="1420">
          <cell r="H1420" t="str">
            <v>Slovenská technická univerzita v Bratislave</v>
          </cell>
          <cell r="I1420" t="str">
            <v>Strojnícka fakulta</v>
          </cell>
          <cell r="Y1420">
            <v>0.44110794044665003</v>
          </cell>
          <cell r="AB1420" t="str">
            <v>STU</v>
          </cell>
        </row>
        <row r="1421">
          <cell r="H1421" t="str">
            <v>Slovenská technická univerzita v Bratislave</v>
          </cell>
          <cell r="I1421" t="str">
            <v>Strojnícka fakulta</v>
          </cell>
          <cell r="Y1421">
            <v>2.2097222222222221</v>
          </cell>
          <cell r="AB1421" t="str">
            <v>STU</v>
          </cell>
        </row>
        <row r="1422">
          <cell r="H1422" t="str">
            <v>Slovenská technická univerzita v Bratislave</v>
          </cell>
          <cell r="I1422" t="str">
            <v>Stavebná fakulta</v>
          </cell>
          <cell r="Y1422">
            <v>1.1937499999999996</v>
          </cell>
          <cell r="AB1422" t="str">
            <v>STU</v>
          </cell>
        </row>
        <row r="1423">
          <cell r="H1423" t="str">
            <v>Trenčianska univerzita Alexandra Dubčeka v Trenčíne</v>
          </cell>
          <cell r="I1423" t="str">
            <v>Fakulta špeciálnej techniky</v>
          </cell>
          <cell r="Y1423">
            <v>17.56862068965517</v>
          </cell>
          <cell r="AB1423" t="str">
            <v>TUAD</v>
          </cell>
        </row>
        <row r="1424">
          <cell r="H1424" t="str">
            <v>Trenčianska univerzita Alexandra Dubčeka v Trenčíne</v>
          </cell>
          <cell r="I1424" t="str">
            <v>Fakulta priemyselných technológií v Púchove</v>
          </cell>
          <cell r="Y1424">
            <v>0</v>
          </cell>
          <cell r="AB1424" t="str">
            <v>TUAD</v>
          </cell>
        </row>
        <row r="1425">
          <cell r="H1425" t="str">
            <v>Trenčianska univerzita Alexandra Dubčeka v Trenčíne</v>
          </cell>
          <cell r="I1425" t="str">
            <v>Fakulta priemyselných technológií v Púchove</v>
          </cell>
          <cell r="Y1425">
            <v>37.333318965517243</v>
          </cell>
          <cell r="AB1425" t="str">
            <v>TUAD</v>
          </cell>
        </row>
        <row r="1426">
          <cell r="H1426" t="str">
            <v>Trenčianska univerzita Alexandra Dubčeka v Trenčíne</v>
          </cell>
          <cell r="I1426" t="str">
            <v>Fakulta sociálno-ekonomických vzťahov</v>
          </cell>
          <cell r="Y1426">
            <v>211.80072727272733</v>
          </cell>
          <cell r="AB1426" t="str">
            <v>TUAD</v>
          </cell>
        </row>
        <row r="1427">
          <cell r="H1427" t="str">
            <v>Trenčianska univerzita Alexandra Dubčeka v Trenčíne</v>
          </cell>
          <cell r="I1427" t="str">
            <v>Fakulta sociálno-ekonomických vzťahov</v>
          </cell>
          <cell r="Y1427">
            <v>0</v>
          </cell>
          <cell r="AB1427" t="str">
            <v>TUAD</v>
          </cell>
        </row>
        <row r="1428">
          <cell r="H1428" t="str">
            <v>Trenčianska univerzita Alexandra Dubčeka v Trenčíne</v>
          </cell>
          <cell r="I1428" t="str">
            <v>Fakulta špeciálnej techniky</v>
          </cell>
          <cell r="Y1428">
            <v>2.1960775862068971</v>
          </cell>
          <cell r="AB1428" t="str">
            <v>TUAD</v>
          </cell>
        </row>
        <row r="1429">
          <cell r="H1429" t="str">
            <v>Trenčianska univerzita Alexandra Dubčeka v Trenčíne</v>
          </cell>
          <cell r="I1429" t="str">
            <v>Fakulta priemyselných technológií v Púchove</v>
          </cell>
          <cell r="Y1429">
            <v>0.58562068965517255</v>
          </cell>
          <cell r="AB1429" t="str">
            <v>TUAD</v>
          </cell>
        </row>
        <row r="1430">
          <cell r="H1430" t="str">
            <v>Trenčianska univerzita Alexandra Dubčeka v Trenčíne</v>
          </cell>
          <cell r="I1430" t="str">
            <v>Fakulta sociálno-ekonomických vzťahov</v>
          </cell>
          <cell r="Y1430">
            <v>0.81855353535353537</v>
          </cell>
          <cell r="AB1430" t="str">
            <v>TUAD</v>
          </cell>
        </row>
        <row r="1431">
          <cell r="H1431" t="str">
            <v>Trenčianska univerzita Alexandra Dubčeka v Trenčíne</v>
          </cell>
          <cell r="I1431" t="str">
            <v>Fakulta priemyselných technológií v Púchove</v>
          </cell>
          <cell r="Y1431">
            <v>0.87843103448275794</v>
          </cell>
          <cell r="AB1431" t="str">
            <v>TUAD</v>
          </cell>
        </row>
        <row r="1432">
          <cell r="H1432" t="str">
            <v>Trenčianska univerzita Alexandra Dubčeka v Trenčíne</v>
          </cell>
          <cell r="I1432" t="str">
            <v>Fakulta sociálno-ekonomických vzťahov</v>
          </cell>
          <cell r="Y1432">
            <v>0</v>
          </cell>
          <cell r="AB1432" t="str">
            <v>TUAD</v>
          </cell>
        </row>
        <row r="1433">
          <cell r="H1433" t="str">
            <v>Trenčianska univerzita Alexandra Dubčeka v Trenčíne</v>
          </cell>
          <cell r="I1433" t="str">
            <v>Fakulta priemyselných technológií v Púchove</v>
          </cell>
          <cell r="Y1433">
            <v>0</v>
          </cell>
          <cell r="AB1433" t="str">
            <v>TUAD</v>
          </cell>
        </row>
        <row r="1434">
          <cell r="H1434" t="str">
            <v>Trenčianska univerzita Alexandra Dubčeka v Trenčíne</v>
          </cell>
          <cell r="I1434" t="str">
            <v>Fakulta priemyselných technológií v Púchove</v>
          </cell>
          <cell r="Y1434">
            <v>0.14640517241379314</v>
          </cell>
          <cell r="AB1434" t="str">
            <v>TUAD</v>
          </cell>
        </row>
        <row r="1435">
          <cell r="H1435" t="str">
            <v>Žilinská univerzita v Žiline</v>
          </cell>
          <cell r="I1435" t="str">
            <v>Fakulta humanitných vied</v>
          </cell>
          <cell r="Y1435">
            <v>0</v>
          </cell>
          <cell r="AB1435" t="str">
            <v>ŽU</v>
          </cell>
        </row>
        <row r="1436">
          <cell r="H1436" t="str">
            <v>Žilinská univerzita v Žiline</v>
          </cell>
          <cell r="I1436" t="str">
            <v>Fakulta bezpečnostného inžinierstva</v>
          </cell>
          <cell r="Y1436">
            <v>16.541170960187355</v>
          </cell>
          <cell r="AB1436" t="str">
            <v>ŽU</v>
          </cell>
        </row>
        <row r="1437">
          <cell r="H1437" t="str">
            <v>Žilinská univerzita v Žiline</v>
          </cell>
          <cell r="I1437" t="str">
            <v>Strojnícka fakulta</v>
          </cell>
          <cell r="Y1437">
            <v>33.634509803921567</v>
          </cell>
          <cell r="AB1437" t="str">
            <v>ŽU</v>
          </cell>
        </row>
        <row r="1438">
          <cell r="H1438" t="str">
            <v>Žilinská univerzita v Žiline</v>
          </cell>
          <cell r="I1438" t="str">
            <v>Fakulta elektrotechniky a informačných technológií</v>
          </cell>
          <cell r="Y1438">
            <v>25.230193548387092</v>
          </cell>
          <cell r="AB1438" t="str">
            <v>ŽU</v>
          </cell>
        </row>
        <row r="1439">
          <cell r="H1439" t="str">
            <v>Žilinská univerzita v Žiline</v>
          </cell>
          <cell r="I1439" t="str">
            <v>Fakulta prevádzky a ekonomiky dopravy a spojov</v>
          </cell>
          <cell r="Y1439">
            <v>0</v>
          </cell>
          <cell r="AB1439" t="str">
            <v>ŽU</v>
          </cell>
        </row>
        <row r="1440">
          <cell r="H1440" t="str">
            <v>Žilinská univerzita v Žiline</v>
          </cell>
          <cell r="I1440" t="str">
            <v>Fakulta elektrotechniky a informačných technológií</v>
          </cell>
          <cell r="Y1440">
            <v>70.684799999999996</v>
          </cell>
          <cell r="AB1440" t="str">
            <v>ŽU</v>
          </cell>
        </row>
        <row r="1441">
          <cell r="H1441" t="str">
            <v>Žilinská univerzita v Žiline</v>
          </cell>
          <cell r="I1441" t="str">
            <v>Fakulta elektrotechniky a informačných technológií</v>
          </cell>
          <cell r="Y1441">
            <v>25.230193548387092</v>
          </cell>
          <cell r="AB1441" t="str">
            <v>ŽU</v>
          </cell>
        </row>
        <row r="1442">
          <cell r="H1442" t="str">
            <v>Žilinská univerzita v Žiline</v>
          </cell>
          <cell r="I1442" t="str">
            <v>Fakulta bezpečnostného inžinierstva</v>
          </cell>
          <cell r="Y1442">
            <v>16.541170960187355</v>
          </cell>
          <cell r="AB1442" t="str">
            <v>ŽU</v>
          </cell>
        </row>
        <row r="1443">
          <cell r="H1443" t="str">
            <v>Žilinská univerzita v Žiline</v>
          </cell>
          <cell r="I1443" t="str">
            <v>Fakulta elektrotechniky a informačných technológií</v>
          </cell>
          <cell r="Y1443">
            <v>25.176600000000001</v>
          </cell>
          <cell r="AB1443" t="str">
            <v>ŽU</v>
          </cell>
        </row>
        <row r="1444">
          <cell r="H1444" t="str">
            <v>Žilinská univerzita v Žiline</v>
          </cell>
          <cell r="I1444" t="str">
            <v>Strojnícka fakulta</v>
          </cell>
          <cell r="Y1444">
            <v>42.043137254901964</v>
          </cell>
          <cell r="AB1444" t="str">
            <v>ŽU</v>
          </cell>
        </row>
        <row r="1445">
          <cell r="H1445" t="str">
            <v>Žilinská univerzita v Žiline</v>
          </cell>
          <cell r="I1445" t="str">
            <v>Strojnícka fakulta</v>
          </cell>
          <cell r="Y1445">
            <v>16.817254901960784</v>
          </cell>
          <cell r="AB1445" t="str">
            <v>ŽU</v>
          </cell>
        </row>
        <row r="1446">
          <cell r="H1446" t="str">
            <v>Žilinská univerzita v Žiline</v>
          </cell>
          <cell r="I1446" t="str">
            <v>Fakulta elektrotechniky a informačných technológií</v>
          </cell>
          <cell r="Y1446">
            <v>8.4100645161290313</v>
          </cell>
          <cell r="AB1446" t="str">
            <v>ŽU</v>
          </cell>
        </row>
        <row r="1447">
          <cell r="H1447" t="str">
            <v>Žilinská univerzita v Žiline</v>
          </cell>
          <cell r="I1447" t="str">
            <v>Fakulta riadenia a informatiky</v>
          </cell>
          <cell r="Y1447">
            <v>25.432199999999998</v>
          </cell>
          <cell r="AB1447" t="str">
            <v>ŽU</v>
          </cell>
        </row>
        <row r="1448">
          <cell r="H1448" t="str">
            <v>Žilinská univerzita v Žiline</v>
          </cell>
          <cell r="I1448" t="str">
            <v>Fakulta prevádzky a ekonomiky dopravy a spojov</v>
          </cell>
          <cell r="Y1448">
            <v>21.613550815558344</v>
          </cell>
          <cell r="AB1448" t="str">
            <v>ŽU</v>
          </cell>
        </row>
        <row r="1449">
          <cell r="H1449" t="str">
            <v>Žilinská univerzita v Žiline</v>
          </cell>
          <cell r="I1449" t="str">
            <v>Fakulta riadenia a informatiky</v>
          </cell>
          <cell r="Y1449">
            <v>12.968130489335007</v>
          </cell>
          <cell r="AB1449" t="str">
            <v>ŽU</v>
          </cell>
        </row>
        <row r="1450">
          <cell r="H1450" t="str">
            <v>Žilinská univerzita v Žiline</v>
          </cell>
          <cell r="I1450" t="str">
            <v>Fakulta prevádzky a ekonomiky dopravy a spojov</v>
          </cell>
          <cell r="Y1450">
            <v>33.74788605697151</v>
          </cell>
          <cell r="AB1450" t="str">
            <v>ŽU</v>
          </cell>
        </row>
        <row r="1451">
          <cell r="H1451" t="str">
            <v>Žilinská univerzita v Žiline</v>
          </cell>
          <cell r="I1451" t="str">
            <v>Fakulta prevádzky a ekonomiky dopravy a spojov</v>
          </cell>
          <cell r="Y1451">
            <v>16.873943028485755</v>
          </cell>
          <cell r="AB1451" t="str">
            <v>ŽU</v>
          </cell>
        </row>
        <row r="1452">
          <cell r="H1452" t="str">
            <v>Žilinská univerzita v Žiline</v>
          </cell>
          <cell r="I1452" t="str">
            <v>Fakulta bezpečnostného inžinierstva</v>
          </cell>
          <cell r="Y1452">
            <v>8.2705854800936773</v>
          </cell>
          <cell r="AB1452" t="str">
            <v>ŽU</v>
          </cell>
        </row>
        <row r="1453">
          <cell r="H1453" t="str">
            <v>Žilinská univerzita v Žiline</v>
          </cell>
          <cell r="I1453" t="str">
            <v>Stavebná fakulta</v>
          </cell>
          <cell r="Y1453">
            <v>8.4195283018867926</v>
          </cell>
          <cell r="AB1453" t="str">
            <v>ŽU</v>
          </cell>
        </row>
        <row r="1454">
          <cell r="H1454" t="str">
            <v>Žilinská univerzita v Žiline</v>
          </cell>
          <cell r="I1454" t="str">
            <v>Strojnícka fakulta</v>
          </cell>
          <cell r="Y1454">
            <v>8.4086274509803918</v>
          </cell>
          <cell r="AB1454" t="str">
            <v>ŽU</v>
          </cell>
        </row>
        <row r="1455">
          <cell r="H1455" t="str">
            <v>Žilinská univerzita v Žiline</v>
          </cell>
          <cell r="I1455" t="str">
            <v>Fakulta prevádzky a ekonomiky dopravy a spojov</v>
          </cell>
          <cell r="Y1455">
            <v>16.873943028485755</v>
          </cell>
          <cell r="AB1455" t="str">
            <v>ŽU</v>
          </cell>
        </row>
        <row r="1456">
          <cell r="H1456" t="str">
            <v>Žilinská univerzita v Žiline</v>
          </cell>
          <cell r="I1456" t="str">
            <v>Fakulta elektrotechniky a informačných technológií</v>
          </cell>
          <cell r="Y1456">
            <v>61.849199999999996</v>
          </cell>
          <cell r="AB1456" t="str">
            <v>ŽU</v>
          </cell>
        </row>
        <row r="1457">
          <cell r="H1457" t="str">
            <v>Žilinská univerzita v Žiline</v>
          </cell>
          <cell r="I1457" t="str">
            <v>Fakulta prevádzky a ekonomiky dopravy a spojov</v>
          </cell>
          <cell r="Y1457">
            <v>0.87934632683658176</v>
          </cell>
          <cell r="AB1457" t="str">
            <v>ŽU</v>
          </cell>
        </row>
        <row r="1458">
          <cell r="H1458" t="str">
            <v>Žilinská univerzita v Žiline</v>
          </cell>
          <cell r="I1458" t="str">
            <v>Stavebná fakulta</v>
          </cell>
          <cell r="Y1458">
            <v>8.4086274509803918</v>
          </cell>
          <cell r="AB1458" t="str">
            <v>ŽU</v>
          </cell>
        </row>
        <row r="1459">
          <cell r="H1459" t="str">
            <v>Žilinská univerzita v Žiline</v>
          </cell>
          <cell r="I1459" t="str">
            <v>Fakulta bezpečnostného inžinierstva</v>
          </cell>
          <cell r="Y1459">
            <v>40.945222482435597</v>
          </cell>
          <cell r="AB1459" t="str">
            <v>ŽU</v>
          </cell>
        </row>
        <row r="1460">
          <cell r="H1460" t="str">
            <v>Žilinská univerzita v Žiline</v>
          </cell>
          <cell r="I1460" t="str">
            <v>Strojnícka fakulta</v>
          </cell>
          <cell r="Y1460">
            <v>26.29176470588235</v>
          </cell>
          <cell r="AB1460" t="str">
            <v>ŽU</v>
          </cell>
        </row>
        <row r="1461">
          <cell r="H1461" t="str">
            <v>Žilinská univerzita v Žiline</v>
          </cell>
          <cell r="I1461" t="str">
            <v>Fakulta elektrotechniky a informačných technológií</v>
          </cell>
          <cell r="Y1461">
            <v>50.401161290322584</v>
          </cell>
          <cell r="AB1461" t="str">
            <v>ŽU</v>
          </cell>
        </row>
        <row r="1462">
          <cell r="H1462" t="str">
            <v>Žilinská univerzita v Žiline</v>
          </cell>
          <cell r="I1462" t="str">
            <v>Strojnícka fakulta</v>
          </cell>
          <cell r="Y1462">
            <v>43.819607843137263</v>
          </cell>
          <cell r="AB1462" t="str">
            <v>ŽU</v>
          </cell>
        </row>
        <row r="1463">
          <cell r="H1463" t="str">
            <v>Žilinská univerzita v Žiline</v>
          </cell>
          <cell r="I1463" t="str">
            <v>Fakulta riadenia a informatiky</v>
          </cell>
          <cell r="Y1463">
            <v>46.386899999999997</v>
          </cell>
          <cell r="AB1463" t="str">
            <v>ŽU</v>
          </cell>
        </row>
        <row r="1464">
          <cell r="H1464" t="str">
            <v>Žilinská univerzita v Žiline</v>
          </cell>
          <cell r="I1464" t="str">
            <v>Fakulta elektrotechniky a informačných technológií</v>
          </cell>
          <cell r="Y1464">
            <v>56.854199999999999</v>
          </cell>
          <cell r="AB1464" t="str">
            <v>ŽU</v>
          </cell>
        </row>
        <row r="1465">
          <cell r="H1465" t="str">
            <v>Žilinská univerzita v Žiline</v>
          </cell>
          <cell r="I1465" t="str">
            <v>Fakulta prevádzky a ekonomiky dopravy a spojov</v>
          </cell>
          <cell r="Y1465">
            <v>9.1955834378920969</v>
          </cell>
          <cell r="AB1465" t="str">
            <v>ŽU</v>
          </cell>
        </row>
        <row r="1466">
          <cell r="H1466" t="str">
            <v>Žilinská univerzita v Žiline</v>
          </cell>
          <cell r="I1466" t="str">
            <v>Fakulta humanitných vied</v>
          </cell>
          <cell r="Y1466">
            <v>4.5437335329341337</v>
          </cell>
          <cell r="AB1466" t="str">
            <v>ŽU</v>
          </cell>
        </row>
        <row r="1467">
          <cell r="H1467" t="str">
            <v>Žilinská univerzita v Žiline</v>
          </cell>
          <cell r="I1467" t="str">
            <v>Fakulta elektrotechniky a informačných technológií</v>
          </cell>
          <cell r="Y1467">
            <v>2.4782599999999988</v>
          </cell>
          <cell r="AB1467" t="str">
            <v>ŽU</v>
          </cell>
        </row>
        <row r="1468">
          <cell r="H1468" t="str">
            <v>Žilinská univerzita v Žiline</v>
          </cell>
          <cell r="I1468" t="str">
            <v>Strojnícka fakulta</v>
          </cell>
          <cell r="Y1468">
            <v>46.010588235294122</v>
          </cell>
          <cell r="AB1468" t="str">
            <v>ŽU</v>
          </cell>
        </row>
        <row r="1469">
          <cell r="H1469" t="str">
            <v>Žilinská univerzita v Žiline</v>
          </cell>
          <cell r="I1469" t="str">
            <v>Fakulta riadenia a informatiky</v>
          </cell>
          <cell r="Y1469">
            <v>4.8021380175658734</v>
          </cell>
          <cell r="AB1469" t="str">
            <v>ŽU</v>
          </cell>
        </row>
        <row r="1470">
          <cell r="H1470" t="str">
            <v>Univerzita Konštantína Filozofa v Nitre</v>
          </cell>
          <cell r="I1470" t="str">
            <v>Fakulta prírodných vied</v>
          </cell>
          <cell r="Y1470">
            <v>0</v>
          </cell>
          <cell r="AB1470" t="str">
            <v>UKF</v>
          </cell>
        </row>
        <row r="1471">
          <cell r="H1471" t="str">
            <v>Univerzita Konštantína Filozofa v Nitre</v>
          </cell>
          <cell r="I1471" t="str">
            <v>Fakulta prírodných vied</v>
          </cell>
          <cell r="Y1471">
            <v>0</v>
          </cell>
          <cell r="AB1471" t="str">
            <v>UKF</v>
          </cell>
        </row>
        <row r="1472">
          <cell r="H1472" t="str">
            <v>Univerzita Konštantína Filozofa v Nitre</v>
          </cell>
          <cell r="I1472" t="str">
            <v>Fakulta prírodných vied</v>
          </cell>
          <cell r="Y1472">
            <v>19.252741935483872</v>
          </cell>
          <cell r="AB1472" t="str">
            <v>UKF</v>
          </cell>
        </row>
        <row r="1473">
          <cell r="H1473" t="str">
            <v>Univerzita Konštantína Filozofa v Nitre</v>
          </cell>
          <cell r="I1473" t="str">
            <v>Fakulta prírodných vied</v>
          </cell>
          <cell r="Y1473">
            <v>1.212209677419354</v>
          </cell>
          <cell r="AB1473" t="str">
            <v>UKF</v>
          </cell>
        </row>
        <row r="1474">
          <cell r="H1474" t="str">
            <v>Univerzita Konštantína Filozofa v Nitre</v>
          </cell>
          <cell r="I1474" t="str">
            <v>Fakulta prírodných vied</v>
          </cell>
          <cell r="Y1474">
            <v>49.834559999999996</v>
          </cell>
          <cell r="AB1474" t="str">
            <v>UKF</v>
          </cell>
        </row>
        <row r="1475">
          <cell r="H1475" t="str">
            <v>Univerzita Konštantína Filozofa v Nitre</v>
          </cell>
          <cell r="I1475" t="str">
            <v>Fakulta prírodných vied</v>
          </cell>
          <cell r="Y1475">
            <v>39.575080645161293</v>
          </cell>
          <cell r="AB1475" t="str">
            <v>UKF</v>
          </cell>
        </row>
        <row r="1476">
          <cell r="H1476" t="str">
            <v>Univerzita Konštantína Filozofa v Nitre</v>
          </cell>
          <cell r="I1476" t="str">
            <v>Fakulta prírodných vied</v>
          </cell>
          <cell r="Y1476">
            <v>10.606834677419355</v>
          </cell>
          <cell r="AB1476" t="str">
            <v>UKF</v>
          </cell>
        </row>
        <row r="1477">
          <cell r="H1477" t="str">
            <v>Univerzita Konštantína Filozofa v Nitre</v>
          </cell>
          <cell r="I1477" t="str">
            <v>Fakulta prírodných vied</v>
          </cell>
          <cell r="Y1477">
            <v>14.974354838709676</v>
          </cell>
          <cell r="AB1477" t="str">
            <v>UKF</v>
          </cell>
        </row>
        <row r="1478">
          <cell r="H1478" t="str">
            <v>Univerzita Konštantína Filozofa v Nitre</v>
          </cell>
          <cell r="I1478" t="str">
            <v>Fakulta prírodných vied</v>
          </cell>
          <cell r="Y1478">
            <v>10.695967741935483</v>
          </cell>
          <cell r="AB1478" t="str">
            <v>UKF</v>
          </cell>
        </row>
        <row r="1479">
          <cell r="H1479" t="str">
            <v>Univerzita Konštantína Filozofa v Nitre</v>
          </cell>
          <cell r="I1479" t="str">
            <v>Fakulta prírodných vied</v>
          </cell>
          <cell r="Y1479">
            <v>0.14261290322580633</v>
          </cell>
          <cell r="AB1479" t="str">
            <v>UKF</v>
          </cell>
        </row>
        <row r="1480">
          <cell r="H1480" t="str">
            <v>Univerzita Konštantína Filozofa v Nitre</v>
          </cell>
          <cell r="I1480" t="str">
            <v>Fakulta prírodných vied</v>
          </cell>
          <cell r="Y1480">
            <v>0</v>
          </cell>
          <cell r="AB1480" t="str">
            <v>UKF</v>
          </cell>
        </row>
        <row r="1481">
          <cell r="H1481" t="str">
            <v>Univerzita Konštantína Filozofa v Nitre</v>
          </cell>
          <cell r="I1481" t="str">
            <v>Fakulta prírodných vied</v>
          </cell>
          <cell r="Y1481">
            <v>0.43180017921146963</v>
          </cell>
          <cell r="AB1481" t="str">
            <v>UKF</v>
          </cell>
        </row>
        <row r="1482">
          <cell r="H1482" t="str">
            <v>Univerzita Konštantína Filozofa v Nitre</v>
          </cell>
          <cell r="I1482" t="str">
            <v>Fakulta prírodných vied</v>
          </cell>
          <cell r="Y1482">
            <v>0.21391935483870972</v>
          </cell>
          <cell r="AB1482" t="str">
            <v>UKF</v>
          </cell>
        </row>
        <row r="1483">
          <cell r="H1483" t="str">
            <v>Univerzita Konštantína Filozofa v Nitre</v>
          </cell>
          <cell r="I1483" t="str">
            <v>Filozofická fakulta</v>
          </cell>
          <cell r="Y1483">
            <v>0.3778251568100357</v>
          </cell>
          <cell r="AB1483" t="str">
            <v>UKF</v>
          </cell>
        </row>
        <row r="1484">
          <cell r="H1484" t="str">
            <v>Univerzita Konštantína Filozofa v Nitre</v>
          </cell>
          <cell r="I1484" t="str">
            <v>Fakulta prírodných vied</v>
          </cell>
          <cell r="Y1484">
            <v>0.5303417338709675</v>
          </cell>
          <cell r="AB1484" t="str">
            <v>UKF</v>
          </cell>
        </row>
        <row r="1485">
          <cell r="H1485" t="str">
            <v>Univerzita Konštantína Filozofa v Nitre</v>
          </cell>
          <cell r="I1485" t="str">
            <v>Fakulta prírodných vied</v>
          </cell>
          <cell r="Y1485">
            <v>2.7785238095238114</v>
          </cell>
          <cell r="AB1485" t="str">
            <v>UKF</v>
          </cell>
        </row>
        <row r="1486">
          <cell r="H1486" t="str">
            <v>Univerzita Konštantína Filozofa v Nitre</v>
          </cell>
          <cell r="I1486" t="str">
            <v>Filozofická fakulta</v>
          </cell>
          <cell r="Y1486">
            <v>33.194638776881725</v>
          </cell>
          <cell r="AB1486" t="str">
            <v>UKF</v>
          </cell>
        </row>
        <row r="1487">
          <cell r="H1487" t="str">
            <v>Akadémia umení v Banskej Bystrici</v>
          </cell>
          <cell r="I1487" t="str">
            <v>Fakulta dramatických umení</v>
          </cell>
          <cell r="Y1487">
            <v>19.010586510263931</v>
          </cell>
          <cell r="AB1487" t="str">
            <v>AU</v>
          </cell>
        </row>
        <row r="1488">
          <cell r="H1488" t="str">
            <v>Katolícka univerzita v Ružomberku</v>
          </cell>
          <cell r="I1488" t="str">
            <v>Fakulta zdravotníctva</v>
          </cell>
          <cell r="Y1488">
            <v>47.026478873239434</v>
          </cell>
          <cell r="AB1488" t="str">
            <v>KU</v>
          </cell>
        </row>
        <row r="1489">
          <cell r="H1489" t="str">
            <v>Katolícka univerzita v Ružomberku</v>
          </cell>
          <cell r="I1489" t="str">
            <v>Fakulta zdravotníctva</v>
          </cell>
          <cell r="Y1489">
            <v>17.634929577464789</v>
          </cell>
          <cell r="AB1489" t="str">
            <v>KU</v>
          </cell>
        </row>
        <row r="1490">
          <cell r="H1490" t="str">
            <v>Univerzita Konštantína Filozofa v Nitre</v>
          </cell>
          <cell r="I1490" t="str">
            <v>Fakulta sociálnych vied a zdravotníctva</v>
          </cell>
          <cell r="Y1490">
            <v>0</v>
          </cell>
          <cell r="AB1490" t="str">
            <v>UKF</v>
          </cell>
        </row>
        <row r="1491">
          <cell r="H1491" t="str">
            <v>Univerzita Konštantína Filozofa v Nitre</v>
          </cell>
          <cell r="I1491" t="str">
            <v>Fakulta sociálnych vied a zdravotníctva</v>
          </cell>
          <cell r="Y1491">
            <v>0</v>
          </cell>
          <cell r="AB1491" t="str">
            <v>UKF</v>
          </cell>
        </row>
        <row r="1492">
          <cell r="H1492" t="str">
            <v>Univerzita Konštantína Filozofa v Nitre</v>
          </cell>
          <cell r="I1492" t="str">
            <v>Fakulta sociálnych vied a zdravotníctva</v>
          </cell>
          <cell r="Y1492">
            <v>4.3584905660377364</v>
          </cell>
          <cell r="AB1492" t="str">
            <v>UKF</v>
          </cell>
        </row>
        <row r="1493">
          <cell r="H1493" t="str">
            <v>Univerzita Konštantína Filozofa v Nitre</v>
          </cell>
          <cell r="I1493" t="str">
            <v>Fakulta sociálnych vied a zdravotníctva</v>
          </cell>
          <cell r="Y1493">
            <v>4.2632124352331608</v>
          </cell>
          <cell r="AB1493" t="str">
            <v>UKF</v>
          </cell>
        </row>
        <row r="1494">
          <cell r="H1494" t="str">
            <v>Univerzita Konštantína Filozofa v Nitre</v>
          </cell>
          <cell r="I1494" t="str">
            <v>Fakulta sociálnych vied a zdravotníctva</v>
          </cell>
          <cell r="Y1494">
            <v>87.202072538860108</v>
          </cell>
          <cell r="AB1494" t="str">
            <v>UKF</v>
          </cell>
        </row>
        <row r="1495">
          <cell r="H1495" t="str">
            <v>Univerzita Konštantína Filozofa v Nitre</v>
          </cell>
          <cell r="I1495" t="str">
            <v>Fakulta sociálnych vied a zdravotníctva</v>
          </cell>
          <cell r="Y1495">
            <v>2.4222797927461137</v>
          </cell>
          <cell r="AB1495" t="str">
            <v>UKF</v>
          </cell>
        </row>
        <row r="1496">
          <cell r="H1496" t="str">
            <v>Univerzita Komenského v Bratislave</v>
          </cell>
          <cell r="I1496" t="str">
            <v>Jesseniova lekárska fakulta v Martine</v>
          </cell>
          <cell r="Y1496">
            <v>33.580952380952375</v>
          </cell>
          <cell r="AB1496" t="str">
            <v>UK</v>
          </cell>
        </row>
        <row r="1497">
          <cell r="H1497" t="str">
            <v>Univerzita Komenského v Bratislave</v>
          </cell>
          <cell r="I1497" t="str">
            <v>Jesseniova lekárska fakulta v Martine</v>
          </cell>
          <cell r="Y1497">
            <v>20.058723404255318</v>
          </cell>
          <cell r="AB1497" t="str">
            <v>UK</v>
          </cell>
        </row>
        <row r="1498">
          <cell r="H1498" t="str">
            <v>Univerzita Komenského v Bratislave</v>
          </cell>
          <cell r="I1498" t="str">
            <v>Evanjelická bohoslovecká fakulta</v>
          </cell>
          <cell r="Y1498">
            <v>0</v>
          </cell>
          <cell r="AB1498" t="str">
            <v>UK</v>
          </cell>
        </row>
        <row r="1499">
          <cell r="H1499" t="str">
            <v>Univerzita Komenského v Bratislave</v>
          </cell>
          <cell r="I1499" t="str">
            <v>Evanjelická bohoslovecká fakulta</v>
          </cell>
          <cell r="Y1499">
            <v>0.19874999999999998</v>
          </cell>
          <cell r="AB1499" t="str">
            <v>UK</v>
          </cell>
        </row>
        <row r="1500">
          <cell r="H1500" t="str">
            <v>Univerzita Komenského v Bratislave</v>
          </cell>
          <cell r="I1500" t="str">
            <v>Fakulta sociálnych a ekonomických vied</v>
          </cell>
          <cell r="Y1500">
            <v>4.3752808988764045</v>
          </cell>
          <cell r="AB1500" t="str">
            <v>UK</v>
          </cell>
        </row>
        <row r="1501">
          <cell r="H1501" t="str">
            <v>Univerzita Komenského v Bratislave</v>
          </cell>
          <cell r="I1501" t="str">
            <v>Fakulta sociálnych a ekonomických vied</v>
          </cell>
          <cell r="Y1501">
            <v>40.017857142857146</v>
          </cell>
          <cell r="AB1501" t="str">
            <v>UK</v>
          </cell>
        </row>
        <row r="1502">
          <cell r="H1502" t="str">
            <v>Univerzita Komenského v Bratislave</v>
          </cell>
          <cell r="I1502" t="str">
            <v>Fakulta sociálnych a ekonomických vied</v>
          </cell>
          <cell r="Y1502">
            <v>43.443037974683548</v>
          </cell>
          <cell r="AB1502" t="str">
            <v>UK</v>
          </cell>
        </row>
        <row r="1503">
          <cell r="H1503" t="str">
            <v>Univerzita Komenského v Bratislave</v>
          </cell>
          <cell r="I1503" t="str">
            <v>Fakulta sociálnych a ekonomických vied</v>
          </cell>
          <cell r="Y1503">
            <v>50.341935483870969</v>
          </cell>
          <cell r="AB1503" t="str">
            <v>UK</v>
          </cell>
        </row>
        <row r="1504">
          <cell r="H1504" t="str">
            <v>Univerzita Komenského v Bratislave</v>
          </cell>
          <cell r="I1504" t="str">
            <v>Fakulta sociálnych a ekonomických vied</v>
          </cell>
          <cell r="Y1504">
            <v>11.857142857142858</v>
          </cell>
          <cell r="AB1504" t="str">
            <v>UK</v>
          </cell>
        </row>
        <row r="1505">
          <cell r="H1505" t="str">
            <v>Katolícka univerzita v Ružomberku</v>
          </cell>
          <cell r="I1505" t="str">
            <v>Teologická fakulta v Košiciach</v>
          </cell>
          <cell r="Y1505">
            <v>0</v>
          </cell>
          <cell r="AB1505" t="str">
            <v>KU</v>
          </cell>
        </row>
        <row r="1506">
          <cell r="H1506" t="str">
            <v>Katolícka univerzita v Ružomberku</v>
          </cell>
          <cell r="I1506" t="str">
            <v>Teologická fakulta v Košiciach</v>
          </cell>
          <cell r="Y1506">
            <v>2.6492163009404379</v>
          </cell>
          <cell r="AB1506" t="str">
            <v>KU</v>
          </cell>
        </row>
        <row r="1507">
          <cell r="H1507" t="str">
            <v>Katolícka univerzita v Ružomberku</v>
          </cell>
          <cell r="I1507" t="str">
            <v>Teologická fakulta v Košiciach</v>
          </cell>
          <cell r="Y1507">
            <v>0.19623824451410665</v>
          </cell>
          <cell r="AB1507" t="str">
            <v>KU</v>
          </cell>
        </row>
        <row r="1508">
          <cell r="H1508" t="str">
            <v>Slovenská zdravotnícka univerzita v Bratislave</v>
          </cell>
          <cell r="I1508" t="str">
            <v>Fakulta ošetrovateľstva a zdravotníckych odborných štúdií</v>
          </cell>
          <cell r="Y1508">
            <v>67.613793103448273</v>
          </cell>
          <cell r="AB1508" t="str">
            <v>SZU</v>
          </cell>
        </row>
        <row r="1509">
          <cell r="H1509" t="str">
            <v>Slovenská zdravotnícka univerzita v Bratislave</v>
          </cell>
          <cell r="I1509" t="str">
            <v>Fakulta ošetrovateľstva a zdravotníckych odborných štúdií</v>
          </cell>
          <cell r="Y1509">
            <v>38.130882352941171</v>
          </cell>
          <cell r="AB1509" t="str">
            <v>SZU</v>
          </cell>
        </row>
        <row r="1510">
          <cell r="H1510" t="str">
            <v>Slovenská zdravotnícka univerzita v Bratislave</v>
          </cell>
          <cell r="I1510" t="str">
            <v>Fakulta ošetrovateľstva a zdravotníckych odborných štúdií</v>
          </cell>
          <cell r="Y1510">
            <v>49.58</v>
          </cell>
          <cell r="AB1510" t="str">
            <v>SZU</v>
          </cell>
        </row>
        <row r="1511">
          <cell r="H1511" t="str">
            <v>Univerzita Komenského v Bratislave</v>
          </cell>
          <cell r="I1511" t="str">
            <v>Farmaceutická fakulta</v>
          </cell>
          <cell r="Y1511">
            <v>0</v>
          </cell>
          <cell r="AB1511" t="str">
            <v>UK</v>
          </cell>
        </row>
        <row r="1512">
          <cell r="H1512" t="str">
            <v>Univerzita Komenského v Bratislave</v>
          </cell>
          <cell r="I1512" t="str">
            <v>Farmaceutická fakulta</v>
          </cell>
          <cell r="Y1512">
            <v>0</v>
          </cell>
          <cell r="AB1512" t="str">
            <v>UK</v>
          </cell>
        </row>
        <row r="1513">
          <cell r="H1513" t="str">
            <v>Univerzita Konštantína Filozofa v Nitre</v>
          </cell>
          <cell r="I1513" t="str">
            <v>Filozofická fakulta</v>
          </cell>
          <cell r="Y1513">
            <v>0</v>
          </cell>
          <cell r="AB1513" t="str">
            <v>UKF</v>
          </cell>
        </row>
        <row r="1514">
          <cell r="H1514" t="str">
            <v>Univerzita Konštantína Filozofa v Nitre</v>
          </cell>
          <cell r="I1514" t="str">
            <v>Filozofická fakulta</v>
          </cell>
          <cell r="Y1514">
            <v>0</v>
          </cell>
          <cell r="AB1514" t="str">
            <v>UKF</v>
          </cell>
        </row>
        <row r="1515">
          <cell r="H1515" t="str">
            <v>Univerzita Konštantína Filozofa v Nitre</v>
          </cell>
          <cell r="I1515" t="str">
            <v>Filozofická fakulta</v>
          </cell>
          <cell r="Y1515">
            <v>4.3355932203389838</v>
          </cell>
          <cell r="AB1515" t="str">
            <v>UKF</v>
          </cell>
        </row>
        <row r="1516">
          <cell r="H1516" t="str">
            <v>Univerzita Konštantína Filozofa v Nitre</v>
          </cell>
          <cell r="I1516" t="str">
            <v>Filozofická fakulta</v>
          </cell>
          <cell r="Y1516">
            <v>0</v>
          </cell>
          <cell r="AB1516" t="str">
            <v>UKF</v>
          </cell>
        </row>
        <row r="1517">
          <cell r="H1517" t="str">
            <v>Univerzita Konštantína Filozofa v Nitre</v>
          </cell>
          <cell r="I1517" t="str">
            <v>Filozofická fakulta</v>
          </cell>
          <cell r="Y1517">
            <v>0</v>
          </cell>
          <cell r="AB1517" t="str">
            <v>UKF</v>
          </cell>
        </row>
        <row r="1518">
          <cell r="H1518" t="str">
            <v>Univerzita Konštantína Filozofa v Nitre</v>
          </cell>
          <cell r="I1518" t="str">
            <v>Filozofická fakulta</v>
          </cell>
          <cell r="Y1518">
            <v>0</v>
          </cell>
          <cell r="AB1518" t="str">
            <v>UKF</v>
          </cell>
        </row>
        <row r="1519">
          <cell r="H1519" t="str">
            <v>Univerzita Konštantína Filozofa v Nitre</v>
          </cell>
          <cell r="I1519" t="str">
            <v>Filozofická fakulta</v>
          </cell>
          <cell r="Y1519">
            <v>0</v>
          </cell>
          <cell r="AB1519" t="str">
            <v>UKF</v>
          </cell>
        </row>
        <row r="1520">
          <cell r="H1520" t="str">
            <v>Univerzita Konštantína Filozofa v Nitre</v>
          </cell>
          <cell r="I1520" t="str">
            <v>Filozofická fakulta</v>
          </cell>
          <cell r="Y1520">
            <v>0</v>
          </cell>
          <cell r="AB1520" t="str">
            <v>UKF</v>
          </cell>
        </row>
        <row r="1521">
          <cell r="H1521" t="str">
            <v>Univerzita Konštantína Filozofa v Nitre</v>
          </cell>
          <cell r="I1521" t="str">
            <v>Filozofická fakulta</v>
          </cell>
          <cell r="Y1521">
            <v>0</v>
          </cell>
          <cell r="AB1521" t="str">
            <v>UKF</v>
          </cell>
        </row>
        <row r="1522">
          <cell r="H1522" t="str">
            <v>Univerzita Konštantína Filozofa v Nitre</v>
          </cell>
          <cell r="I1522" t="str">
            <v>Filozofická fakulta</v>
          </cell>
          <cell r="Y1522">
            <v>4.2580645161290329</v>
          </cell>
          <cell r="AB1522" t="str">
            <v>UKF</v>
          </cell>
        </row>
        <row r="1523">
          <cell r="H1523" t="str">
            <v>Univerzita Konštantína Filozofa v Nitre</v>
          </cell>
          <cell r="I1523" t="str">
            <v>Filozofická fakulta</v>
          </cell>
          <cell r="Y1523">
            <v>0</v>
          </cell>
          <cell r="AB1523" t="str">
            <v>UKF</v>
          </cell>
        </row>
        <row r="1524">
          <cell r="H1524" t="str">
            <v>Univerzita Konštantína Filozofa v Nitre</v>
          </cell>
          <cell r="I1524" t="str">
            <v>Filozofická fakulta</v>
          </cell>
          <cell r="Y1524">
            <v>0.57954545454545414</v>
          </cell>
          <cell r="AB1524" t="str">
            <v>UKF</v>
          </cell>
        </row>
        <row r="1525">
          <cell r="H1525" t="str">
            <v>Univerzita Konštantína Filozofa v Nitre</v>
          </cell>
          <cell r="I1525" t="str">
            <v>Filozofická fakulta</v>
          </cell>
          <cell r="Y1525">
            <v>8.6711864406779675</v>
          </cell>
          <cell r="AB1525" t="str">
            <v>UKF</v>
          </cell>
        </row>
        <row r="1526">
          <cell r="H1526" t="str">
            <v>Univerzita Konštantína Filozofa v Nitre</v>
          </cell>
          <cell r="I1526" t="str">
            <v>Filozofická fakulta</v>
          </cell>
          <cell r="Y1526">
            <v>8.6711864406779675</v>
          </cell>
          <cell r="AB1526" t="str">
            <v>UKF</v>
          </cell>
        </row>
        <row r="1527">
          <cell r="H1527" t="str">
            <v>Univerzita Konštantína Filozofa v Nitre</v>
          </cell>
          <cell r="I1527" t="str">
            <v>Filozofická fakulta</v>
          </cell>
          <cell r="Y1527">
            <v>4.3167192429022085</v>
          </cell>
          <cell r="AB1527" t="str">
            <v>UKF</v>
          </cell>
        </row>
        <row r="1528">
          <cell r="H1528" t="str">
            <v>Univerzita Konštantína Filozofa v Nitre</v>
          </cell>
          <cell r="I1528" t="str">
            <v>Filozofická fakulta</v>
          </cell>
          <cell r="Y1528">
            <v>57.790078864353319</v>
          </cell>
          <cell r="AB1528" t="str">
            <v>UKF</v>
          </cell>
        </row>
        <row r="1529">
          <cell r="H1529" t="str">
            <v>Univerzita Konštantína Filozofa v Nitre</v>
          </cell>
          <cell r="I1529" t="str">
            <v>Filozofická fakulta</v>
          </cell>
          <cell r="Y1529">
            <v>27.713308936825882</v>
          </cell>
          <cell r="AB1529" t="str">
            <v>UKF</v>
          </cell>
        </row>
        <row r="1530">
          <cell r="H1530" t="str">
            <v>Univerzita Konštantína Filozofa v Nitre</v>
          </cell>
          <cell r="I1530" t="str">
            <v>Filozofická fakulta</v>
          </cell>
          <cell r="Y1530">
            <v>11.085323574730355</v>
          </cell>
          <cell r="AB1530" t="str">
            <v>UKF</v>
          </cell>
        </row>
        <row r="1531">
          <cell r="H1531" t="str">
            <v>Univerzita Konštantína Filozofa v Nitre</v>
          </cell>
          <cell r="I1531" t="str">
            <v>Filozofická fakulta</v>
          </cell>
          <cell r="Y1531">
            <v>12.297318952234207</v>
          </cell>
          <cell r="AB1531" t="str">
            <v>UKF</v>
          </cell>
        </row>
        <row r="1532">
          <cell r="H1532" t="str">
            <v>Univerzita Konštantína Filozofa v Nitre</v>
          </cell>
          <cell r="I1532" t="str">
            <v>Filozofická fakulta</v>
          </cell>
          <cell r="Y1532">
            <v>13.302388289676426</v>
          </cell>
          <cell r="AB1532" t="str">
            <v>UKF</v>
          </cell>
        </row>
        <row r="1533">
          <cell r="H1533" t="str">
            <v>Univerzita Konštantína Filozofa v Nitre</v>
          </cell>
          <cell r="I1533" t="str">
            <v>Filozofická fakulta</v>
          </cell>
          <cell r="Y1533">
            <v>22.765788643533121</v>
          </cell>
          <cell r="AB1533" t="str">
            <v>UKF</v>
          </cell>
        </row>
        <row r="1534">
          <cell r="H1534" t="str">
            <v>Univerzita Konštantína Filozofa v Nitre</v>
          </cell>
          <cell r="I1534" t="str">
            <v>Filozofická fakulta</v>
          </cell>
          <cell r="Y1534">
            <v>0</v>
          </cell>
          <cell r="AB1534" t="str">
            <v>UKF</v>
          </cell>
        </row>
        <row r="1535">
          <cell r="H1535" t="str">
            <v>Univerzita Konštantína Filozofa v Nitre</v>
          </cell>
          <cell r="I1535" t="str">
            <v>Filozofická fakulta</v>
          </cell>
          <cell r="Y1535">
            <v>0</v>
          </cell>
          <cell r="AB1535" t="str">
            <v>UKF</v>
          </cell>
        </row>
        <row r="1536">
          <cell r="H1536" t="str">
            <v>Univerzita Konštantína Filozofa v Nitre</v>
          </cell>
          <cell r="I1536" t="str">
            <v>Filozofická fakulta</v>
          </cell>
          <cell r="Y1536">
            <v>0</v>
          </cell>
          <cell r="AB1536" t="str">
            <v>UKF</v>
          </cell>
        </row>
        <row r="1537">
          <cell r="H1537" t="str">
            <v>Univerzita Konštantína Filozofa v Nitre</v>
          </cell>
          <cell r="I1537" t="str">
            <v>Filozofická fakulta</v>
          </cell>
          <cell r="Y1537">
            <v>0</v>
          </cell>
          <cell r="AB1537" t="str">
            <v>UKF</v>
          </cell>
        </row>
        <row r="1538">
          <cell r="H1538" t="str">
            <v>Univerzita Konštantína Filozofa v Nitre</v>
          </cell>
          <cell r="I1538" t="str">
            <v>Filozofická fakulta</v>
          </cell>
          <cell r="Y1538">
            <v>0</v>
          </cell>
          <cell r="AB1538" t="str">
            <v>UKF</v>
          </cell>
        </row>
        <row r="1539">
          <cell r="H1539" t="str">
            <v>Univerzita Konštantína Filozofa v Nitre</v>
          </cell>
          <cell r="I1539" t="str">
            <v>Filozofická fakulta</v>
          </cell>
          <cell r="Y1539">
            <v>0.29032258064516103</v>
          </cell>
          <cell r="AB1539" t="str">
            <v>UKF</v>
          </cell>
        </row>
        <row r="1540">
          <cell r="H1540" t="str">
            <v>Univerzita Konštantína Filozofa v Nitre</v>
          </cell>
          <cell r="I1540" t="str">
            <v>Filozofická fakulta</v>
          </cell>
          <cell r="Y1540">
            <v>0.22170647149460709</v>
          </cell>
          <cell r="AB1540" t="str">
            <v>UKF</v>
          </cell>
        </row>
        <row r="1541">
          <cell r="H1541" t="str">
            <v>Univerzita Konštantína Filozofa v Nitre</v>
          </cell>
          <cell r="I1541" t="str">
            <v>Filozofická fakulta</v>
          </cell>
          <cell r="Y1541">
            <v>8.289082018927445</v>
          </cell>
          <cell r="AB1541" t="str">
            <v>UKF</v>
          </cell>
        </row>
        <row r="1542">
          <cell r="H1542" t="str">
            <v>Univerzita Konštantína Filozofa v Nitre</v>
          </cell>
          <cell r="I1542" t="str">
            <v>Filozofická fakulta</v>
          </cell>
          <cell r="Y1542">
            <v>0.59121725731895225</v>
          </cell>
          <cell r="AB1542" t="str">
            <v>UKF</v>
          </cell>
        </row>
        <row r="1543">
          <cell r="H1543" t="str">
            <v>Univerzita Konštantína Filozofa v Nitre</v>
          </cell>
          <cell r="I1543" t="str">
            <v>Filozofická fakulta</v>
          </cell>
          <cell r="Y1543">
            <v>5.3975022401433703E-2</v>
          </cell>
          <cell r="AB1543" t="str">
            <v>UKF</v>
          </cell>
        </row>
        <row r="1544">
          <cell r="H1544" t="str">
            <v>Univerzita Konštantína Filozofa v Nitre</v>
          </cell>
          <cell r="I1544" t="str">
            <v>Filozofická fakulta</v>
          </cell>
          <cell r="Y1544">
            <v>1.48828125</v>
          </cell>
          <cell r="AB1544" t="str">
            <v>UKF</v>
          </cell>
        </row>
        <row r="1545">
          <cell r="H1545" t="str">
            <v>Univerzita Konštantína Filozofa v Nitre</v>
          </cell>
          <cell r="I1545" t="str">
            <v>Filozofická fakulta</v>
          </cell>
          <cell r="Y1545">
            <v>1.0247765793528512</v>
          </cell>
          <cell r="AB1545" t="str">
            <v>UKF</v>
          </cell>
        </row>
        <row r="1546">
          <cell r="H1546" t="str">
            <v>Univerzita Konštantína Filozofa v Nitre</v>
          </cell>
          <cell r="I1546" t="str">
            <v>Filozofická fakulta</v>
          </cell>
          <cell r="Y1546">
            <v>7.3878205128205128</v>
          </cell>
          <cell r="AB1546" t="str">
            <v>UKF</v>
          </cell>
        </row>
        <row r="1547">
          <cell r="H1547" t="str">
            <v>Univerzita Konštantína Filozofa v Nitre</v>
          </cell>
          <cell r="I1547" t="str">
            <v>Filozofická fakulta</v>
          </cell>
          <cell r="Y1547">
            <v>0</v>
          </cell>
          <cell r="AB1547" t="str">
            <v>UKF</v>
          </cell>
        </row>
        <row r="1548">
          <cell r="H1548" t="str">
            <v>Univerzita Konštantína Filozofa v Nitre</v>
          </cell>
          <cell r="I1548" t="str">
            <v>Filozofická fakulta</v>
          </cell>
          <cell r="Y1548">
            <v>4.25</v>
          </cell>
          <cell r="AB1548" t="str">
            <v>UKF</v>
          </cell>
        </row>
        <row r="1549">
          <cell r="H1549" t="str">
            <v>Univerzita Komenského v Bratislave</v>
          </cell>
          <cell r="I1549" t="str">
            <v>Prírodovedecká fakulta</v>
          </cell>
          <cell r="Y1549">
            <v>0</v>
          </cell>
          <cell r="AB1549" t="str">
            <v>UK</v>
          </cell>
        </row>
        <row r="1550">
          <cell r="H1550" t="str">
            <v>Univerzita Komenského v Bratislave</v>
          </cell>
          <cell r="I1550" t="str">
            <v>Prírodovedecká fakulta</v>
          </cell>
          <cell r="Y1550">
            <v>13.077818181818181</v>
          </cell>
          <cell r="AB1550" t="str">
            <v>UK</v>
          </cell>
        </row>
        <row r="1551">
          <cell r="H1551" t="str">
            <v>Univerzita Komenského v Bratislave</v>
          </cell>
          <cell r="I1551" t="str">
            <v>Prírodovedecká fakulta</v>
          </cell>
          <cell r="Y1551">
            <v>6.6060728744939272</v>
          </cell>
          <cell r="AB1551" t="str">
            <v>UK</v>
          </cell>
        </row>
        <row r="1552">
          <cell r="H1552" t="str">
            <v>Univerzita Komenského v Bratislave</v>
          </cell>
          <cell r="I1552" t="str">
            <v>Prírodovedecká fakulta</v>
          </cell>
          <cell r="Y1552">
            <v>2.0446096423017117</v>
          </cell>
          <cell r="AB1552" t="str">
            <v>UK</v>
          </cell>
        </row>
        <row r="1553">
          <cell r="H1553" t="str">
            <v>Univerzita Komenského v Bratislave</v>
          </cell>
          <cell r="I1553" t="str">
            <v>Prírodovedecká fakulta</v>
          </cell>
          <cell r="Y1553">
            <v>39.536894117647066</v>
          </cell>
          <cell r="AB1553" t="str">
            <v>UK</v>
          </cell>
        </row>
        <row r="1554">
          <cell r="H1554" t="str">
            <v>Univerzita Komenského v Bratislave</v>
          </cell>
          <cell r="I1554" t="str">
            <v>Prírodovedecká fakulta</v>
          </cell>
          <cell r="Y1554">
            <v>35.143905882352939</v>
          </cell>
          <cell r="AB1554" t="str">
            <v>UK</v>
          </cell>
        </row>
        <row r="1555">
          <cell r="H1555" t="str">
            <v>Univerzita Komenského v Bratislave</v>
          </cell>
          <cell r="I1555" t="str">
            <v>Prírodovedecká fakulta</v>
          </cell>
          <cell r="Y1555">
            <v>41.83846153846153</v>
          </cell>
          <cell r="AB1555" t="str">
            <v>UK</v>
          </cell>
        </row>
        <row r="1556">
          <cell r="H1556" t="str">
            <v>Univerzita Komenského v Bratislave</v>
          </cell>
          <cell r="I1556" t="str">
            <v>Prírodovedecká fakulta</v>
          </cell>
          <cell r="Y1556">
            <v>35.050451010886469</v>
          </cell>
          <cell r="AB1556" t="str">
            <v>UK</v>
          </cell>
        </row>
        <row r="1557">
          <cell r="H1557" t="str">
            <v>Univerzita Komenského v Bratislave</v>
          </cell>
          <cell r="I1557" t="str">
            <v>Prírodovedecká fakulta</v>
          </cell>
          <cell r="Y1557">
            <v>15.375458823529414</v>
          </cell>
          <cell r="AB1557" t="str">
            <v>UK</v>
          </cell>
        </row>
        <row r="1558">
          <cell r="H1558" t="str">
            <v>Univerzita Komenského v Bratislave</v>
          </cell>
          <cell r="I1558" t="str">
            <v>Prírodovedecká fakulta</v>
          </cell>
          <cell r="Y1558">
            <v>13.178964705882354</v>
          </cell>
          <cell r="AB1558" t="str">
            <v>UK</v>
          </cell>
        </row>
        <row r="1559">
          <cell r="H1559" t="str">
            <v>Univerzita Komenského v Bratislave</v>
          </cell>
          <cell r="I1559" t="str">
            <v>Prírodovedecká fakulta</v>
          </cell>
          <cell r="Y1559">
            <v>22.020242914979754</v>
          </cell>
          <cell r="AB1559" t="str">
            <v>UK</v>
          </cell>
        </row>
        <row r="1560">
          <cell r="H1560" t="str">
            <v>Univerzita Komenského v Bratislave</v>
          </cell>
          <cell r="I1560" t="str">
            <v>Prírodovedecká fakulta</v>
          </cell>
          <cell r="Y1560">
            <v>46.003716951788491</v>
          </cell>
          <cell r="AB1560" t="str">
            <v>UK</v>
          </cell>
        </row>
        <row r="1561">
          <cell r="H1561" t="str">
            <v>Univerzita Komenského v Bratislave</v>
          </cell>
          <cell r="I1561" t="str">
            <v>Prírodovedecká fakulta</v>
          </cell>
          <cell r="Y1561">
            <v>43.813063763608085</v>
          </cell>
          <cell r="AB1561" t="str">
            <v>UK</v>
          </cell>
        </row>
        <row r="1562">
          <cell r="H1562" t="str">
            <v>Univerzita Komenského v Bratislave</v>
          </cell>
          <cell r="I1562" t="str">
            <v>Prírodovedecká fakulta</v>
          </cell>
          <cell r="Y1562">
            <v>0.42900733496332499</v>
          </cell>
          <cell r="AB1562" t="str">
            <v>UK</v>
          </cell>
        </row>
        <row r="1563">
          <cell r="H1563" t="str">
            <v>Univerzita Komenského v Bratislave</v>
          </cell>
          <cell r="I1563" t="str">
            <v>Prírodovedecká fakulta</v>
          </cell>
          <cell r="Y1563">
            <v>1.9084210526315779</v>
          </cell>
          <cell r="AB1563" t="str">
            <v>UK</v>
          </cell>
        </row>
        <row r="1564">
          <cell r="H1564" t="str">
            <v>Univerzita Komenského v Bratislave</v>
          </cell>
          <cell r="I1564" t="str">
            <v>Prírodovedecká fakulta</v>
          </cell>
          <cell r="Y1564">
            <v>0.43929882352941174</v>
          </cell>
          <cell r="AB1564" t="str">
            <v>UK</v>
          </cell>
        </row>
        <row r="1565">
          <cell r="H1565" t="str">
            <v>Univerzita Komenského v Bratislave</v>
          </cell>
          <cell r="I1565" t="str">
            <v>Prírodovedecká fakulta</v>
          </cell>
          <cell r="Y1565">
            <v>0.73021772939346796</v>
          </cell>
          <cell r="AB1565" t="str">
            <v>UK</v>
          </cell>
        </row>
        <row r="1566">
          <cell r="H1566" t="str">
            <v>Univerzita Komenského v Bratislave</v>
          </cell>
          <cell r="I1566" t="str">
            <v>Prírodovedecká fakulta</v>
          </cell>
          <cell r="Y1566">
            <v>0.43929882352941174</v>
          </cell>
          <cell r="AB1566" t="str">
            <v>UK</v>
          </cell>
        </row>
        <row r="1567">
          <cell r="H1567" t="str">
            <v>Univerzita Komenského v Bratislave</v>
          </cell>
          <cell r="I1567" t="str">
            <v>Prírodovedecká fakulta</v>
          </cell>
          <cell r="Y1567">
            <v>0.14643294117647065</v>
          </cell>
          <cell r="AB1567" t="str">
            <v>UK</v>
          </cell>
        </row>
        <row r="1568">
          <cell r="H1568" t="str">
            <v>Univerzita Komenského v Bratislave</v>
          </cell>
          <cell r="I1568" t="str">
            <v>Prírodovedecká fakulta</v>
          </cell>
          <cell r="Y1568">
            <v>1.7437090909090909</v>
          </cell>
          <cell r="AB1568" t="str">
            <v>UK</v>
          </cell>
        </row>
        <row r="1569">
          <cell r="H1569" t="str">
            <v>Univerzita Komenského v Bratislave</v>
          </cell>
          <cell r="I1569" t="str">
            <v>Prírodovedecká fakulta</v>
          </cell>
          <cell r="Y1569">
            <v>0</v>
          </cell>
          <cell r="AB1569" t="str">
            <v>UK</v>
          </cell>
        </row>
        <row r="1570">
          <cell r="H1570" t="str">
            <v>Univerzita Komenského v Bratislave</v>
          </cell>
          <cell r="I1570" t="str">
            <v>Prírodovedecká fakulta</v>
          </cell>
          <cell r="Y1570">
            <v>4.3929882352941174</v>
          </cell>
          <cell r="AB1570" t="str">
            <v>UK</v>
          </cell>
        </row>
        <row r="1571">
          <cell r="H1571" t="str">
            <v>Univerzita Komenského v Bratislave</v>
          </cell>
          <cell r="I1571" t="str">
            <v>Filozofická fakulta</v>
          </cell>
          <cell r="Y1571">
            <v>4.4103585657370523</v>
          </cell>
          <cell r="AB1571" t="str">
            <v>UK</v>
          </cell>
        </row>
        <row r="1572">
          <cell r="H1572" t="str">
            <v>Univerzita Komenského v Bratislave</v>
          </cell>
          <cell r="I1572" t="str">
            <v>Filozofická fakulta</v>
          </cell>
          <cell r="Y1572">
            <v>41.430308699719362</v>
          </cell>
          <cell r="AB1572" t="str">
            <v>UK</v>
          </cell>
        </row>
        <row r="1573">
          <cell r="H1573" t="str">
            <v>Univerzita Komenského v Bratislave</v>
          </cell>
          <cell r="I1573" t="str">
            <v>Filozofická fakulta</v>
          </cell>
          <cell r="Y1573">
            <v>15.676333021515436</v>
          </cell>
          <cell r="AB1573" t="str">
            <v>UK</v>
          </cell>
        </row>
        <row r="1574">
          <cell r="H1574" t="str">
            <v>Univerzita Komenského v Bratislave</v>
          </cell>
          <cell r="I1574" t="str">
            <v>Filozofická fakulta</v>
          </cell>
          <cell r="Y1574">
            <v>20.58167330677291</v>
          </cell>
          <cell r="AB1574" t="str">
            <v>UK</v>
          </cell>
        </row>
        <row r="1575">
          <cell r="H1575" t="str">
            <v>Univerzita Komenského v Bratislave</v>
          </cell>
          <cell r="I1575" t="str">
            <v>Filozofická fakulta</v>
          </cell>
          <cell r="Y1575">
            <v>3.359214218896164</v>
          </cell>
          <cell r="AB1575" t="str">
            <v>UK</v>
          </cell>
        </row>
        <row r="1576">
          <cell r="H1576" t="str">
            <v>Univerzita Komenského v Bratislave</v>
          </cell>
          <cell r="I1576" t="str">
            <v>Filozofická fakulta</v>
          </cell>
          <cell r="Y1576">
            <v>6.718428437792328</v>
          </cell>
          <cell r="AB1576" t="str">
            <v>UK</v>
          </cell>
        </row>
        <row r="1577">
          <cell r="H1577" t="str">
            <v>Univerzita Komenského v Bratislave</v>
          </cell>
          <cell r="I1577" t="str">
            <v>Filozofická fakulta</v>
          </cell>
          <cell r="Y1577">
            <v>0</v>
          </cell>
          <cell r="AB1577" t="str">
            <v>UK</v>
          </cell>
        </row>
        <row r="1578">
          <cell r="H1578" t="str">
            <v>Univerzita Komenského v Bratislave</v>
          </cell>
          <cell r="I1578" t="str">
            <v>Filozofická fakulta</v>
          </cell>
          <cell r="Y1578">
            <v>19.035547240411603</v>
          </cell>
          <cell r="AB1578" t="str">
            <v>UK</v>
          </cell>
        </row>
        <row r="1579">
          <cell r="H1579" t="str">
            <v>Univerzita Komenského v Bratislave</v>
          </cell>
          <cell r="I1579" t="str">
            <v>Filozofická fakulta</v>
          </cell>
          <cell r="Y1579">
            <v>0.29859681945743688</v>
          </cell>
          <cell r="AB1579" t="str">
            <v>UK</v>
          </cell>
        </row>
        <row r="1580">
          <cell r="H1580" t="str">
            <v>Univerzita Komenského v Bratislave</v>
          </cell>
          <cell r="I1580" t="str">
            <v>Filozofická fakulta</v>
          </cell>
          <cell r="Y1580">
            <v>22.232142857142861</v>
          </cell>
          <cell r="AB1580" t="str">
            <v>UK</v>
          </cell>
        </row>
        <row r="1581">
          <cell r="H1581" t="str">
            <v>Univerzita Komenského v Bratislave</v>
          </cell>
          <cell r="I1581" t="str">
            <v>Filozofická fakulta</v>
          </cell>
          <cell r="Y1581">
            <v>19.518816568047335</v>
          </cell>
          <cell r="AB1581" t="str">
            <v>UK</v>
          </cell>
        </row>
        <row r="1582">
          <cell r="H1582" t="str">
            <v>Univerzita Komenského v Bratislave</v>
          </cell>
          <cell r="I1582" t="str">
            <v>Filozofická fakulta</v>
          </cell>
          <cell r="Y1582">
            <v>15.676333021515436</v>
          </cell>
          <cell r="AB1582" t="str">
            <v>UK</v>
          </cell>
        </row>
        <row r="1583">
          <cell r="H1583" t="str">
            <v>Univerzita Komenského v Bratislave</v>
          </cell>
          <cell r="I1583" t="str">
            <v>Filozofická fakulta</v>
          </cell>
          <cell r="Y1583">
            <v>1.7915809167446213</v>
          </cell>
          <cell r="AB1583" t="str">
            <v>UK</v>
          </cell>
        </row>
        <row r="1584">
          <cell r="H1584" t="str">
            <v>Univerzita Komenského v Bratislave</v>
          </cell>
          <cell r="I1584" t="str">
            <v>Filozofická fakulta</v>
          </cell>
          <cell r="Y1584">
            <v>53.233136094674549</v>
          </cell>
          <cell r="AB1584" t="str">
            <v>UK</v>
          </cell>
        </row>
        <row r="1585">
          <cell r="H1585" t="str">
            <v>Univerzita Komenského v Bratislave</v>
          </cell>
          <cell r="I1585" t="str">
            <v>Filozofická fakulta</v>
          </cell>
          <cell r="Y1585">
            <v>13.974331150608043</v>
          </cell>
          <cell r="AB1585" t="str">
            <v>UK</v>
          </cell>
        </row>
        <row r="1586">
          <cell r="H1586" t="str">
            <v>Univerzita Komenského v Bratislave</v>
          </cell>
          <cell r="I1586" t="str">
            <v>Filozofická fakulta</v>
          </cell>
          <cell r="Y1586">
            <v>11.365715158924205</v>
          </cell>
          <cell r="AB1586" t="str">
            <v>UK</v>
          </cell>
        </row>
        <row r="1587">
          <cell r="H1587" t="str">
            <v>Univerzita Komenského v Bratislave</v>
          </cell>
          <cell r="I1587" t="str">
            <v>Filozofická fakulta</v>
          </cell>
          <cell r="Y1587">
            <v>11.365715158924205</v>
          </cell>
          <cell r="AB1587" t="str">
            <v>UK</v>
          </cell>
        </row>
        <row r="1588">
          <cell r="H1588" t="str">
            <v>Univerzita Komenského v Bratislave</v>
          </cell>
          <cell r="I1588" t="str">
            <v>Filozofická fakulta</v>
          </cell>
          <cell r="Y1588">
            <v>11.760956175298805</v>
          </cell>
          <cell r="AB1588" t="str">
            <v>UK</v>
          </cell>
        </row>
        <row r="1589">
          <cell r="H1589" t="str">
            <v>Univerzita Komenského v Bratislave</v>
          </cell>
          <cell r="I1589" t="str">
            <v>Filozofická fakulta</v>
          </cell>
          <cell r="Y1589">
            <v>16.266509433962263</v>
          </cell>
          <cell r="AB1589" t="str">
            <v>UK</v>
          </cell>
        </row>
        <row r="1590">
          <cell r="H1590" t="str">
            <v>Univerzita Komenského v Bratislave</v>
          </cell>
          <cell r="I1590" t="str">
            <v>Filozofická fakulta</v>
          </cell>
          <cell r="Y1590">
            <v>8.8726415094339632</v>
          </cell>
          <cell r="AB1590" t="str">
            <v>UK</v>
          </cell>
        </row>
        <row r="1591">
          <cell r="H1591" t="str">
            <v>Univerzita Komenského v Bratislave</v>
          </cell>
          <cell r="I1591" t="str">
            <v>Filozofická fakulta</v>
          </cell>
          <cell r="Y1591">
            <v>1.4701195219123506</v>
          </cell>
          <cell r="AB1591" t="str">
            <v>UK</v>
          </cell>
        </row>
        <row r="1592">
          <cell r="H1592" t="str">
            <v>Univerzita Komenského v Bratislave</v>
          </cell>
          <cell r="I1592" t="str">
            <v>Filozofická fakulta</v>
          </cell>
          <cell r="Y1592">
            <v>0.59150943396226374</v>
          </cell>
          <cell r="AB1592" t="str">
            <v>UK</v>
          </cell>
        </row>
        <row r="1593">
          <cell r="H1593" t="str">
            <v>Univerzita Komenského v Bratislave</v>
          </cell>
          <cell r="I1593" t="str">
            <v>Filozofická fakulta</v>
          </cell>
          <cell r="Y1593">
            <v>0.29859681945743688</v>
          </cell>
          <cell r="AB1593" t="str">
            <v>UK</v>
          </cell>
        </row>
        <row r="1594">
          <cell r="H1594" t="str">
            <v>Univerzita Komenského v Bratislave</v>
          </cell>
          <cell r="I1594" t="str">
            <v>Filozofická fakulta</v>
          </cell>
          <cell r="Y1594">
            <v>2.3887745556594968</v>
          </cell>
          <cell r="AB1594" t="str">
            <v>UK</v>
          </cell>
        </row>
        <row r="1595">
          <cell r="H1595" t="str">
            <v>Univerzita Komenského v Bratislave</v>
          </cell>
          <cell r="I1595" t="str">
            <v>Filozofická fakulta</v>
          </cell>
          <cell r="Y1595">
            <v>0.94540505297473487</v>
          </cell>
          <cell r="AB1595" t="str">
            <v>UK</v>
          </cell>
        </row>
        <row r="1596">
          <cell r="H1596" t="str">
            <v>Univerzita Komenského v Bratislave</v>
          </cell>
          <cell r="I1596" t="str">
            <v>Filozofická fakulta</v>
          </cell>
          <cell r="Y1596">
            <v>1.3436856875584651</v>
          </cell>
          <cell r="AB1596" t="str">
            <v>UK</v>
          </cell>
        </row>
        <row r="1597">
          <cell r="H1597" t="str">
            <v>Univerzita Komenského v Bratislave</v>
          </cell>
          <cell r="I1597" t="str">
            <v>Filozofická fakulta</v>
          </cell>
          <cell r="Y1597">
            <v>2.4843255378858746</v>
          </cell>
          <cell r="AB1597" t="str">
            <v>UK</v>
          </cell>
        </row>
        <row r="1598">
          <cell r="H1598" t="str">
            <v>Univerzita Komenského v Bratislave</v>
          </cell>
          <cell r="I1598" t="str">
            <v>Filozofická fakulta</v>
          </cell>
          <cell r="Y1598">
            <v>0.29859681945743688</v>
          </cell>
          <cell r="AB1598" t="str">
            <v>UK</v>
          </cell>
        </row>
        <row r="1599">
          <cell r="H1599" t="str">
            <v>Univerzita Komenského v Bratislave</v>
          </cell>
          <cell r="I1599" t="str">
            <v>Filozofická fakulta</v>
          </cell>
          <cell r="Y1599">
            <v>2.794866230121607</v>
          </cell>
          <cell r="AB1599" t="str">
            <v>UK</v>
          </cell>
        </row>
        <row r="1600">
          <cell r="H1600" t="str">
            <v>Univerzita Komenského v Bratislave</v>
          </cell>
          <cell r="I1600" t="str">
            <v>Filozofická fakulta</v>
          </cell>
          <cell r="Y1600">
            <v>0.37885717196414026</v>
          </cell>
          <cell r="AB1600" t="str">
            <v>UK</v>
          </cell>
        </row>
        <row r="1601">
          <cell r="H1601" t="str">
            <v>Univerzita Komenského v Bratislave</v>
          </cell>
          <cell r="I1601" t="str">
            <v>Filozofická fakulta</v>
          </cell>
          <cell r="Y1601">
            <v>3.1619047619047613</v>
          </cell>
          <cell r="AB1601" t="str">
            <v>UK</v>
          </cell>
        </row>
        <row r="1602">
          <cell r="H1602" t="str">
            <v>Univerzita Komenského v Bratislave</v>
          </cell>
          <cell r="I1602" t="str">
            <v>Filozofická fakulta</v>
          </cell>
          <cell r="Y1602">
            <v>0.7464920486435922</v>
          </cell>
          <cell r="AB1602" t="str">
            <v>UK</v>
          </cell>
        </row>
        <row r="1603">
          <cell r="H1603" t="str">
            <v>Univerzita Komenského v Bratislave</v>
          </cell>
          <cell r="I1603" t="str">
            <v>Filozofická fakulta</v>
          </cell>
          <cell r="Y1603">
            <v>0.3732460243217961</v>
          </cell>
          <cell r="AB1603" t="str">
            <v>UK</v>
          </cell>
        </row>
        <row r="1604">
          <cell r="H1604" t="str">
            <v>Univerzita Komenského v Bratislave</v>
          </cell>
          <cell r="I1604" t="str">
            <v>Filozofická fakulta</v>
          </cell>
          <cell r="Y1604">
            <v>1.1760956175298805</v>
          </cell>
          <cell r="AB1604" t="str">
            <v>UK</v>
          </cell>
        </row>
        <row r="1605">
          <cell r="H1605" t="str">
            <v>Univerzita Komenského v Bratislave</v>
          </cell>
          <cell r="I1605" t="str">
            <v>Filozofická fakulta</v>
          </cell>
          <cell r="Y1605">
            <v>9.8007968127490019E-2</v>
          </cell>
          <cell r="AB1605" t="str">
            <v>UK</v>
          </cell>
        </row>
        <row r="1606">
          <cell r="H1606" t="str">
            <v>Univerzita Komenského v Bratislave</v>
          </cell>
          <cell r="I1606" t="str">
            <v>Filozofická fakulta</v>
          </cell>
          <cell r="Y1606">
            <v>0.10824490627546857</v>
          </cell>
          <cell r="AB1606" t="str">
            <v>UK</v>
          </cell>
        </row>
        <row r="1607">
          <cell r="H1607" t="str">
            <v>Univerzita Komenského v Bratislave</v>
          </cell>
          <cell r="I1607" t="str">
            <v>Filozofická fakulta</v>
          </cell>
          <cell r="Y1607">
            <v>5.9087815810920929E-2</v>
          </cell>
          <cell r="AB1607" t="str">
            <v>UK</v>
          </cell>
        </row>
        <row r="1608">
          <cell r="H1608" t="str">
            <v>Univerzita Komenského v Bratislave</v>
          </cell>
          <cell r="I1608" t="str">
            <v>Filozofická fakulta</v>
          </cell>
          <cell r="Y1608">
            <v>1.035135640785781</v>
          </cell>
          <cell r="AB1608" t="str">
            <v>UK</v>
          </cell>
        </row>
        <row r="1609">
          <cell r="H1609" t="str">
            <v>Univerzita Komenského v Bratislave</v>
          </cell>
          <cell r="I1609" t="str">
            <v>Filozofická fakulta</v>
          </cell>
          <cell r="Y1609">
            <v>0.20702712815715607</v>
          </cell>
          <cell r="AB1609" t="str">
            <v>UK</v>
          </cell>
        </row>
        <row r="1610">
          <cell r="H1610" t="str">
            <v>Univerzita Komenského v Bratislave</v>
          </cell>
          <cell r="I1610" t="str">
            <v>Filozofická fakulta</v>
          </cell>
          <cell r="Y1610">
            <v>12.989388753056236</v>
          </cell>
          <cell r="AB1610" t="str">
            <v>UK</v>
          </cell>
        </row>
        <row r="1611">
          <cell r="H1611" t="str">
            <v>Univerzita Komenského v Bratislave</v>
          </cell>
          <cell r="I1611" t="str">
            <v>Filozofická fakulta</v>
          </cell>
          <cell r="Y1611">
            <v>4.0591839853300735</v>
          </cell>
          <cell r="AB1611" t="str">
            <v>UK</v>
          </cell>
        </row>
        <row r="1612">
          <cell r="H1612" t="str">
            <v>Prešovská univerzita v Prešove</v>
          </cell>
          <cell r="I1612" t="str">
            <v>Pedagogická fakulta</v>
          </cell>
          <cell r="Y1612">
            <v>0</v>
          </cell>
          <cell r="AB1612" t="str">
            <v>PU</v>
          </cell>
        </row>
        <row r="1613">
          <cell r="H1613" t="str">
            <v>Prešovská univerzita v Prešove</v>
          </cell>
          <cell r="I1613" t="str">
            <v>Gréckokatolícka teologická fakulta</v>
          </cell>
          <cell r="Y1613">
            <v>0.1938144329896907</v>
          </cell>
          <cell r="AB1613" t="str">
            <v>PU</v>
          </cell>
        </row>
        <row r="1614">
          <cell r="H1614" t="str">
            <v>Prešovská univerzita v Prešove</v>
          </cell>
          <cell r="I1614" t="str">
            <v>Gréckokatolícka teologická fakulta</v>
          </cell>
          <cell r="Y1614">
            <v>0</v>
          </cell>
          <cell r="AB1614" t="str">
            <v>PU</v>
          </cell>
        </row>
        <row r="1615">
          <cell r="H1615" t="str">
            <v>Prešovská univerzita v Prešove</v>
          </cell>
          <cell r="I1615" t="str">
            <v>Pedagogická fakulta</v>
          </cell>
          <cell r="Y1615">
            <v>0</v>
          </cell>
          <cell r="AB1615" t="str">
            <v>PU</v>
          </cell>
        </row>
        <row r="1616">
          <cell r="H1616" t="str">
            <v>Prešovská univerzita v Prešove</v>
          </cell>
          <cell r="I1616" t="str">
            <v>Pedagogická fakulta</v>
          </cell>
          <cell r="Y1616">
            <v>12.965711980637355</v>
          </cell>
          <cell r="AB1616" t="str">
            <v>PU</v>
          </cell>
        </row>
        <row r="1617">
          <cell r="H1617" t="str">
            <v>Prešovská univerzita v Prešove</v>
          </cell>
          <cell r="I1617" t="str">
            <v>Fakulta humanitných a prírodných vied</v>
          </cell>
          <cell r="Y1617">
            <v>0</v>
          </cell>
          <cell r="AB1617" t="str">
            <v>PU</v>
          </cell>
        </row>
        <row r="1618">
          <cell r="H1618" t="str">
            <v>Prešovská univerzita v Prešove</v>
          </cell>
          <cell r="I1618" t="str">
            <v>Filozofická fakulta</v>
          </cell>
          <cell r="Y1618">
            <v>23.257731958762886</v>
          </cell>
          <cell r="AB1618" t="str">
            <v>PU</v>
          </cell>
        </row>
        <row r="1619">
          <cell r="H1619" t="str">
            <v>Prešovská univerzita v Prešove</v>
          </cell>
          <cell r="I1619" t="str">
            <v>Pedagogická fakulta</v>
          </cell>
          <cell r="Y1619">
            <v>4.321903993545785</v>
          </cell>
          <cell r="AB1619" t="str">
            <v>PU</v>
          </cell>
        </row>
        <row r="1620">
          <cell r="H1620" t="str">
            <v>Prešovská univerzita v Prešove</v>
          </cell>
          <cell r="I1620" t="str">
            <v>Pedagogická fakulta</v>
          </cell>
          <cell r="Y1620">
            <v>0</v>
          </cell>
          <cell r="AB1620" t="str">
            <v>PU</v>
          </cell>
        </row>
        <row r="1621">
          <cell r="H1621" t="str">
            <v>Prešovská univerzita v Prešove</v>
          </cell>
          <cell r="I1621" t="str">
            <v>Fakulta manažmentu</v>
          </cell>
          <cell r="Y1621">
            <v>0</v>
          </cell>
          <cell r="AB1621" t="str">
            <v>PU</v>
          </cell>
        </row>
        <row r="1622">
          <cell r="H1622" t="str">
            <v>Prešovská univerzita v Prešove</v>
          </cell>
          <cell r="I1622" t="str">
            <v>Fakulta humanitných a prírodných vied</v>
          </cell>
          <cell r="Y1622">
            <v>18.402631578947364</v>
          </cell>
          <cell r="AB1622" t="str">
            <v>PU</v>
          </cell>
        </row>
        <row r="1623">
          <cell r="H1623" t="str">
            <v>Prešovská univerzita v Prešove</v>
          </cell>
          <cell r="I1623" t="str">
            <v>Filozofická fakulta</v>
          </cell>
          <cell r="Y1623">
            <v>0.85652279144816479</v>
          </cell>
          <cell r="AB1623" t="str">
            <v>PU</v>
          </cell>
        </row>
        <row r="1624">
          <cell r="H1624" t="str">
            <v>Prešovská univerzita v Prešove</v>
          </cell>
          <cell r="I1624" t="str">
            <v>Fakulta manažmentu</v>
          </cell>
          <cell r="Y1624">
            <v>205.09411764705879</v>
          </cell>
          <cell r="AB1624" t="str">
            <v>PU</v>
          </cell>
        </row>
        <row r="1625">
          <cell r="H1625" t="str">
            <v>Prešovská univerzita v Prešove</v>
          </cell>
          <cell r="I1625" t="str">
            <v>Pedagogická fakulta</v>
          </cell>
          <cell r="Y1625">
            <v>0</v>
          </cell>
          <cell r="AB1625" t="str">
            <v>PU</v>
          </cell>
        </row>
        <row r="1626">
          <cell r="H1626" t="str">
            <v>Prešovská univerzita v Prešove</v>
          </cell>
          <cell r="I1626" t="str">
            <v>Pedagogická fakulta</v>
          </cell>
          <cell r="Y1626">
            <v>0</v>
          </cell>
          <cell r="AB1626" t="str">
            <v>PU</v>
          </cell>
        </row>
        <row r="1627">
          <cell r="H1627" t="str">
            <v>Prešovská univerzita v Prešove</v>
          </cell>
          <cell r="I1627" t="str">
            <v>Filozofická fakulta</v>
          </cell>
          <cell r="Y1627">
            <v>0</v>
          </cell>
          <cell r="AB1627" t="str">
            <v>PU</v>
          </cell>
        </row>
        <row r="1628">
          <cell r="H1628" t="str">
            <v>Prešovská univerzita v Prešove</v>
          </cell>
          <cell r="I1628" t="str">
            <v>Filozofická fakulta</v>
          </cell>
          <cell r="Y1628">
            <v>19.401536312849164</v>
          </cell>
          <cell r="AB1628" t="str">
            <v>PU</v>
          </cell>
        </row>
        <row r="1629">
          <cell r="H1629" t="str">
            <v>Prešovská univerzita v Prešove</v>
          </cell>
          <cell r="I1629" t="str">
            <v>Filozofická fakulta</v>
          </cell>
          <cell r="Y1629">
            <v>9.7007681564245818</v>
          </cell>
          <cell r="AB1629" t="str">
            <v>PU</v>
          </cell>
        </row>
        <row r="1630">
          <cell r="H1630" t="str">
            <v>Prešovská univerzita v Prešove</v>
          </cell>
          <cell r="I1630" t="str">
            <v>Filozofická fakulta</v>
          </cell>
          <cell r="Y1630">
            <v>30.78409090909091</v>
          </cell>
          <cell r="AB1630" t="str">
            <v>PU</v>
          </cell>
        </row>
        <row r="1631">
          <cell r="H1631" t="str">
            <v>Prešovská univerzita v Prešove</v>
          </cell>
          <cell r="I1631" t="str">
            <v>Filozofická fakulta</v>
          </cell>
          <cell r="Y1631">
            <v>24.731155778894468</v>
          </cell>
          <cell r="AB1631" t="str">
            <v>PU</v>
          </cell>
        </row>
        <row r="1632">
          <cell r="H1632" t="str">
            <v>Prešovská univerzita v Prešove</v>
          </cell>
          <cell r="I1632" t="str">
            <v>Filozofická fakulta</v>
          </cell>
          <cell r="Y1632">
            <v>17.665782573618397</v>
          </cell>
          <cell r="AB1632" t="str">
            <v>PU</v>
          </cell>
        </row>
        <row r="1633">
          <cell r="H1633" t="str">
            <v>Prešovská univerzita v Prešove</v>
          </cell>
          <cell r="I1633" t="str">
            <v>Fakulta športu</v>
          </cell>
          <cell r="Y1633">
            <v>50.846218233158538</v>
          </cell>
          <cell r="AB1633" t="str">
            <v>PU</v>
          </cell>
        </row>
        <row r="1634">
          <cell r="H1634" t="str">
            <v>Prešovská univerzita v Prešove</v>
          </cell>
          <cell r="I1634" t="str">
            <v>Fakulta humanitných a prírodných vied</v>
          </cell>
          <cell r="Y1634">
            <v>8.7175609756097554</v>
          </cell>
          <cell r="AB1634" t="str">
            <v>PU</v>
          </cell>
        </row>
        <row r="1635">
          <cell r="H1635" t="str">
            <v>Prešovská univerzita v Prešove</v>
          </cell>
          <cell r="I1635" t="str">
            <v>Gréckokatolícka teologická fakulta</v>
          </cell>
          <cell r="Y1635">
            <v>1.3263157894736839</v>
          </cell>
          <cell r="AB1635" t="str">
            <v>PU</v>
          </cell>
        </row>
        <row r="1636">
          <cell r="H1636" t="str">
            <v>Prešovská univerzita v Prešove</v>
          </cell>
          <cell r="I1636" t="str">
            <v>Pravoslávna bohoslovecká fakulta</v>
          </cell>
          <cell r="Y1636">
            <v>0</v>
          </cell>
          <cell r="AB1636" t="str">
            <v>PU</v>
          </cell>
        </row>
        <row r="1637">
          <cell r="H1637" t="str">
            <v>Prešovská univerzita v Prešove</v>
          </cell>
          <cell r="I1637" t="str">
            <v>Filozofická fakulta</v>
          </cell>
          <cell r="Y1637">
            <v>7.1857541899441379E-2</v>
          </cell>
          <cell r="AB1637" t="str">
            <v>PU</v>
          </cell>
        </row>
        <row r="1638">
          <cell r="H1638" t="str">
            <v>Prešovská univerzita v Prešove</v>
          </cell>
          <cell r="I1638">
            <v>0</v>
          </cell>
          <cell r="Y1638">
            <v>0</v>
          </cell>
          <cell r="AB1638" t="str">
            <v>PU</v>
          </cell>
        </row>
        <row r="1639">
          <cell r="H1639" t="str">
            <v>Prešovská univerzita v Prešove</v>
          </cell>
          <cell r="I1639" t="str">
            <v>Fakulta humanitných a prírodných vied</v>
          </cell>
          <cell r="Y1639">
            <v>0.70132714804356588</v>
          </cell>
          <cell r="AB1639" t="str">
            <v>PU</v>
          </cell>
        </row>
        <row r="1640">
          <cell r="H1640" t="str">
            <v>Prešovská univerzita v Prešove</v>
          </cell>
          <cell r="I1640" t="str">
            <v>Filozofická fakulta</v>
          </cell>
          <cell r="Y1640">
            <v>0.16059802339653073</v>
          </cell>
          <cell r="AB1640" t="str">
            <v>PU</v>
          </cell>
        </row>
        <row r="1641">
          <cell r="H1641" t="str">
            <v>Prešovská univerzita v Prešove</v>
          </cell>
          <cell r="I1641" t="str">
            <v>Fakulta humanitných a prírodných vied</v>
          </cell>
          <cell r="Y1641">
            <v>0.93510286405808785</v>
          </cell>
          <cell r="AB1641" t="str">
            <v>PU</v>
          </cell>
        </row>
        <row r="1642">
          <cell r="H1642" t="str">
            <v>Prešovská univerzita v Prešove</v>
          </cell>
          <cell r="I1642" t="str">
            <v>Filozofická fakulta</v>
          </cell>
          <cell r="Y1642">
            <v>0</v>
          </cell>
          <cell r="AB1642" t="str">
            <v>PU</v>
          </cell>
        </row>
        <row r="1643">
          <cell r="H1643" t="str">
            <v>Prešovská univerzita v Prešove</v>
          </cell>
          <cell r="I1643" t="str">
            <v>Fakulta humanitných a prírodných vied</v>
          </cell>
          <cell r="Y1643">
            <v>0.14144413069786199</v>
          </cell>
          <cell r="AB1643" t="str">
            <v>PU</v>
          </cell>
        </row>
        <row r="1644">
          <cell r="H1644" t="str">
            <v>Prešovská univerzita v Prešove</v>
          </cell>
          <cell r="I1644" t="str">
            <v>Fakulta humanitných a prírodných vied</v>
          </cell>
          <cell r="Y1644">
            <v>0.29221964501815245</v>
          </cell>
          <cell r="AB1644" t="str">
            <v>PU</v>
          </cell>
        </row>
        <row r="1645">
          <cell r="H1645" t="str">
            <v>Prešovská univerzita v Prešove</v>
          </cell>
          <cell r="I1645" t="str">
            <v>Filozofická fakulta</v>
          </cell>
          <cell r="Y1645">
            <v>0</v>
          </cell>
          <cell r="AB1645" t="str">
            <v>PU</v>
          </cell>
        </row>
        <row r="1646">
          <cell r="H1646" t="str">
            <v>Prešovská univerzita v Prešove</v>
          </cell>
          <cell r="I1646" t="str">
            <v>Filozofická fakulta</v>
          </cell>
          <cell r="Y1646">
            <v>0.43114525139664783</v>
          </cell>
          <cell r="AB1646" t="str">
            <v>PU</v>
          </cell>
        </row>
        <row r="1647">
          <cell r="H1647" t="str">
            <v>Prešovská univerzita v Prešove</v>
          </cell>
          <cell r="I1647" t="str">
            <v>Filozofická fakulta</v>
          </cell>
          <cell r="Y1647">
            <v>0.37472872125857215</v>
          </cell>
          <cell r="AB1647" t="str">
            <v>PU</v>
          </cell>
        </row>
        <row r="1648">
          <cell r="H1648" t="str">
            <v>Prešovská univerzita v Prešove</v>
          </cell>
          <cell r="I1648" t="str">
            <v>Filozofická fakulta</v>
          </cell>
          <cell r="Y1648">
            <v>0.3876288659793814</v>
          </cell>
          <cell r="AB1648" t="str">
            <v>PU</v>
          </cell>
        </row>
        <row r="1649">
          <cell r="H1649" t="str">
            <v>Prešovská univerzita v Prešove</v>
          </cell>
          <cell r="I1649" t="str">
            <v>Filozofická fakulta</v>
          </cell>
          <cell r="Y1649">
            <v>0.16059802339653073</v>
          </cell>
          <cell r="AB1649" t="str">
            <v>PU</v>
          </cell>
        </row>
        <row r="1650">
          <cell r="H1650" t="str">
            <v>Prešovská univerzita v Prešove</v>
          </cell>
          <cell r="I1650" t="str">
            <v>Filozofická fakulta</v>
          </cell>
          <cell r="Y1650">
            <v>0.48492462311557816</v>
          </cell>
          <cell r="AB1650" t="str">
            <v>PU</v>
          </cell>
        </row>
        <row r="1651">
          <cell r="H1651" t="str">
            <v>Prešovská univerzita v Prešove</v>
          </cell>
          <cell r="I1651" t="str">
            <v>Gréckokatolícka teologická fakulta</v>
          </cell>
          <cell r="Y1651">
            <v>0</v>
          </cell>
          <cell r="AB1651" t="str">
            <v>PU</v>
          </cell>
        </row>
        <row r="1652">
          <cell r="H1652" t="str">
            <v>Prešovská univerzita v Prešove</v>
          </cell>
          <cell r="I1652" t="str">
            <v>Fakulta humanitných a prírodných vied</v>
          </cell>
          <cell r="Y1652">
            <v>1.4994736842105265</v>
          </cell>
          <cell r="AB1652" t="str">
            <v>PU</v>
          </cell>
        </row>
        <row r="1653">
          <cell r="H1653" t="str">
            <v>Prešovská univerzita v Prešove</v>
          </cell>
          <cell r="I1653" t="str">
            <v>Fakulta humanitných a prírodných vied</v>
          </cell>
          <cell r="Y1653">
            <v>7.0722065348930996E-2</v>
          </cell>
          <cell r="AB1653" t="str">
            <v>PU</v>
          </cell>
        </row>
        <row r="1654">
          <cell r="H1654" t="str">
            <v>Prešovská univerzita v Prešove</v>
          </cell>
          <cell r="I1654" t="str">
            <v>Pedagogická fakulta</v>
          </cell>
          <cell r="Y1654">
            <v>1.2857664380798708</v>
          </cell>
          <cell r="AB1654" t="str">
            <v>PU</v>
          </cell>
        </row>
        <row r="1655">
          <cell r="H1655" t="str">
            <v>Prešovská univerzita v Prešove</v>
          </cell>
          <cell r="I1655" t="str">
            <v>Gréckokatolícka teologická fakulta</v>
          </cell>
          <cell r="Y1655">
            <v>0</v>
          </cell>
          <cell r="AB1655" t="str">
            <v>PU</v>
          </cell>
        </row>
        <row r="1656">
          <cell r="H1656" t="str">
            <v>Prešovská univerzita v Prešove</v>
          </cell>
          <cell r="I1656">
            <v>0</v>
          </cell>
          <cell r="Y1656">
            <v>0</v>
          </cell>
          <cell r="AB1656" t="str">
            <v>PU</v>
          </cell>
        </row>
        <row r="1657">
          <cell r="H1657" t="str">
            <v>Prešovská univerzita v Prešove</v>
          </cell>
          <cell r="I1657" t="str">
            <v>Fakulta športu</v>
          </cell>
          <cell r="Y1657">
            <v>1.1688785800726098</v>
          </cell>
          <cell r="AB1657" t="str">
            <v>PU</v>
          </cell>
        </row>
        <row r="1658">
          <cell r="H1658" t="str">
            <v>Univerzita J. Selyeho</v>
          </cell>
          <cell r="I1658" t="str">
            <v>Pedagogická fakulta</v>
          </cell>
          <cell r="Y1658">
            <v>0.48420144462279247</v>
          </cell>
          <cell r="AB1658" t="str">
            <v>UJS</v>
          </cell>
        </row>
        <row r="1659">
          <cell r="H1659" t="str">
            <v>Univerzita J. Selyeho</v>
          </cell>
          <cell r="I1659" t="str">
            <v>Pedagogická fakulta</v>
          </cell>
          <cell r="Y1659">
            <v>0.1614004815409309</v>
          </cell>
          <cell r="AB1659" t="str">
            <v>UJS</v>
          </cell>
        </row>
        <row r="1660">
          <cell r="H1660" t="str">
            <v>Univerzita J. Selyeho</v>
          </cell>
          <cell r="I1660" t="str">
            <v>Fakulta ekonómie a informatiky</v>
          </cell>
          <cell r="Y1660">
            <v>55.584590163934422</v>
          </cell>
          <cell r="AB1660" t="str">
            <v>UJS</v>
          </cell>
        </row>
        <row r="1661">
          <cell r="H1661" t="str">
            <v>Univerzita J. Selyeho</v>
          </cell>
          <cell r="I1661" t="str">
            <v>Pedagogická fakulta</v>
          </cell>
          <cell r="Y1661">
            <v>0.29367977528089861</v>
          </cell>
          <cell r="AB1661" t="str">
            <v>UJS</v>
          </cell>
        </row>
        <row r="1662">
          <cell r="H1662" t="str">
            <v>Univerzita J. Selyeho</v>
          </cell>
          <cell r="I1662" t="str">
            <v>Pedagogická fakulta</v>
          </cell>
          <cell r="Y1662">
            <v>0</v>
          </cell>
          <cell r="AB1662" t="str">
            <v>UJS</v>
          </cell>
        </row>
        <row r="1663">
          <cell r="H1663" t="str">
            <v>Univerzita J. Selyeho</v>
          </cell>
          <cell r="I1663" t="str">
            <v>Pedagogická fakulta</v>
          </cell>
          <cell r="Y1663">
            <v>0.11747191011235958</v>
          </cell>
          <cell r="AB1663" t="str">
            <v>UJS</v>
          </cell>
        </row>
        <row r="1664">
          <cell r="H1664" t="str">
            <v>Univerzita Komenského v Bratislave</v>
          </cell>
          <cell r="I1664" t="str">
            <v>Fakulta managementu</v>
          </cell>
          <cell r="Y1664">
            <v>4.3761301989150097</v>
          </cell>
          <cell r="AB1664" t="str">
            <v>UK</v>
          </cell>
        </row>
        <row r="1665">
          <cell r="H1665" t="str">
            <v>Univerzita Komenského v Bratislave</v>
          </cell>
          <cell r="I1665" t="str">
            <v>Fakulta managementu</v>
          </cell>
          <cell r="Y1665">
            <v>0</v>
          </cell>
          <cell r="AB1665" t="str">
            <v>UK</v>
          </cell>
        </row>
        <row r="1666">
          <cell r="H1666" t="str">
            <v>Katolícka univerzita v Ružomberku</v>
          </cell>
          <cell r="I1666" t="str">
            <v>Filozofická fakulta</v>
          </cell>
          <cell r="Y1666">
            <v>1.0366730769230763</v>
          </cell>
          <cell r="AB1666" t="str">
            <v>KU</v>
          </cell>
        </row>
        <row r="1667">
          <cell r="H1667" t="str">
            <v>Katolícka univerzita v Ružomberku</v>
          </cell>
          <cell r="I1667" t="str">
            <v>Filozofická fakulta</v>
          </cell>
          <cell r="Y1667">
            <v>2.4313186813186807</v>
          </cell>
          <cell r="AB1667" t="str">
            <v>KU</v>
          </cell>
        </row>
        <row r="1668">
          <cell r="H1668" t="str">
            <v>Katolícka univerzita v Ružomberku</v>
          </cell>
          <cell r="I1668" t="str">
            <v>Filozofická fakulta</v>
          </cell>
          <cell r="Y1668">
            <v>1.2593749999999999</v>
          </cell>
          <cell r="AB1668" t="str">
            <v>KU</v>
          </cell>
        </row>
        <row r="1669">
          <cell r="H1669" t="str">
            <v>Katolícka univerzita v Ružomberku</v>
          </cell>
          <cell r="I1669" t="str">
            <v>Filozofická fakulta</v>
          </cell>
          <cell r="Y1669">
            <v>0.10699353233830844</v>
          </cell>
          <cell r="AB1669" t="str">
            <v>KU</v>
          </cell>
        </row>
        <row r="1670">
          <cell r="H1670" t="str">
            <v>Katolícka univerzita v Ružomberku</v>
          </cell>
          <cell r="I1670" t="str">
            <v>Filozofická fakulta</v>
          </cell>
          <cell r="Y1670">
            <v>4.0122574626865672</v>
          </cell>
          <cell r="AB1670" t="str">
            <v>KU</v>
          </cell>
        </row>
        <row r="1671">
          <cell r="H1671" t="str">
            <v>Katolícka univerzita v Ružomberku</v>
          </cell>
          <cell r="I1671" t="str">
            <v>Filozofická fakulta</v>
          </cell>
          <cell r="Y1671">
            <v>4.0857142857142863</v>
          </cell>
          <cell r="AB1671" t="str">
            <v>KU</v>
          </cell>
        </row>
        <row r="1672">
          <cell r="H1672" t="str">
            <v>Katolícka univerzita v Ružomberku</v>
          </cell>
          <cell r="I1672" t="str">
            <v>Filozofická fakulta</v>
          </cell>
          <cell r="Y1672">
            <v>7.2220634328358209</v>
          </cell>
          <cell r="AB1672" t="str">
            <v>KU</v>
          </cell>
        </row>
        <row r="1673">
          <cell r="H1673" t="str">
            <v>Katolícka univerzita v Ružomberku</v>
          </cell>
          <cell r="I1673" t="str">
            <v>Filozofická fakulta</v>
          </cell>
          <cell r="Y1673">
            <v>2.40735447761194</v>
          </cell>
          <cell r="AB1673" t="str">
            <v>KU</v>
          </cell>
        </row>
        <row r="1674">
          <cell r="H1674" t="str">
            <v>Katolícka univerzita v Ružomberku</v>
          </cell>
          <cell r="I1674" t="str">
            <v>Filozofická fakulta</v>
          </cell>
          <cell r="Y1674">
            <v>0.10699353233830844</v>
          </cell>
          <cell r="AB1674" t="str">
            <v>KU</v>
          </cell>
        </row>
        <row r="1675">
          <cell r="H1675" t="str">
            <v>Katolícka univerzita v Ružomberku</v>
          </cell>
          <cell r="I1675" t="str">
            <v>Pedagogická fakulta</v>
          </cell>
          <cell r="Y1675">
            <v>0.3504283582089549</v>
          </cell>
          <cell r="AB1675" t="str">
            <v>KU</v>
          </cell>
        </row>
        <row r="1676">
          <cell r="H1676" t="str">
            <v>Katolícka univerzita v Ružomberku</v>
          </cell>
          <cell r="I1676" t="str">
            <v>Pedagogická fakulta</v>
          </cell>
          <cell r="Y1676">
            <v>0</v>
          </cell>
          <cell r="AB1676" t="str">
            <v>KU</v>
          </cell>
        </row>
        <row r="1677">
          <cell r="H1677" t="str">
            <v>Katolícka univerzita v Ružomberku</v>
          </cell>
          <cell r="I1677" t="str">
            <v>Pedagogická fakulta</v>
          </cell>
          <cell r="Y1677">
            <v>0</v>
          </cell>
          <cell r="AB1677" t="str">
            <v>KU</v>
          </cell>
        </row>
        <row r="1678">
          <cell r="H1678" t="str">
            <v>Katolícka univerzita v Ružomberku</v>
          </cell>
          <cell r="I1678" t="str">
            <v>Pedagogická fakulta</v>
          </cell>
          <cell r="Y1678">
            <v>3.8547119402985075</v>
          </cell>
          <cell r="AB1678" t="str">
            <v>KU</v>
          </cell>
        </row>
        <row r="1679">
          <cell r="H1679" t="str">
            <v>Katolícka univerzita v Ružomberku</v>
          </cell>
          <cell r="I1679" t="str">
            <v>Pedagogická fakulta</v>
          </cell>
          <cell r="Y1679">
            <v>0</v>
          </cell>
          <cell r="AB1679" t="str">
            <v>KU</v>
          </cell>
        </row>
        <row r="1680">
          <cell r="H1680" t="str">
            <v>Katolícka univerzita v Ružomberku</v>
          </cell>
          <cell r="I1680" t="str">
            <v>Pedagogická fakulta</v>
          </cell>
          <cell r="Y1680">
            <v>0</v>
          </cell>
          <cell r="AB1680" t="str">
            <v>KU</v>
          </cell>
        </row>
        <row r="1681">
          <cell r="H1681" t="str">
            <v>Katolícka univerzita v Ružomberku</v>
          </cell>
          <cell r="I1681" t="str">
            <v>Pedagogická fakulta</v>
          </cell>
          <cell r="Y1681">
            <v>0</v>
          </cell>
          <cell r="AB1681" t="str">
            <v>KU</v>
          </cell>
        </row>
        <row r="1682">
          <cell r="H1682" t="str">
            <v>Katolícka univerzita v Ružomberku</v>
          </cell>
          <cell r="I1682" t="str">
            <v>Pedagogická fakulta</v>
          </cell>
          <cell r="Y1682">
            <v>0</v>
          </cell>
          <cell r="AB1682" t="str">
            <v>KU</v>
          </cell>
        </row>
        <row r="1683">
          <cell r="H1683" t="str">
            <v>Katolícka univerzita v Ružomberku</v>
          </cell>
          <cell r="I1683" t="str">
            <v>Pedagogická fakulta</v>
          </cell>
          <cell r="Y1683">
            <v>5.349676616915422E-2</v>
          </cell>
          <cell r="AB1683" t="str">
            <v>KU</v>
          </cell>
        </row>
        <row r="1684">
          <cell r="H1684" t="str">
            <v>Katolícka univerzita v Ružomberku</v>
          </cell>
          <cell r="I1684" t="str">
            <v>Pedagogická fakulta</v>
          </cell>
          <cell r="Y1684">
            <v>7.0674626865671608E-2</v>
          </cell>
          <cell r="AB1684" t="str">
            <v>KU</v>
          </cell>
        </row>
        <row r="1685">
          <cell r="H1685" t="str">
            <v>Katolícka univerzita v Ružomberku</v>
          </cell>
          <cell r="I1685" t="str">
            <v>Pedagogická fakulta</v>
          </cell>
          <cell r="Y1685">
            <v>0.49472238805970115</v>
          </cell>
          <cell r="AB1685" t="str">
            <v>KU</v>
          </cell>
        </row>
        <row r="1686">
          <cell r="H1686" t="str">
            <v>Katolícka univerzita v Ružomberku</v>
          </cell>
          <cell r="I1686" t="str">
            <v>Pedagogická fakulta</v>
          </cell>
          <cell r="Y1686">
            <v>4.321949751243781</v>
          </cell>
          <cell r="AB1686" t="str">
            <v>KU</v>
          </cell>
        </row>
        <row r="1687">
          <cell r="H1687" t="str">
            <v>Katolícka univerzita v Ružomberku</v>
          </cell>
          <cell r="I1687" t="str">
            <v>Pedagogická fakulta</v>
          </cell>
          <cell r="Y1687">
            <v>0.21398706467661688</v>
          </cell>
          <cell r="AB1687" t="str">
            <v>KU</v>
          </cell>
        </row>
        <row r="1688">
          <cell r="H1688" t="str">
            <v>Katolícka univerzita v Ružomberku</v>
          </cell>
          <cell r="I1688" t="str">
            <v>Pedagogická fakulta</v>
          </cell>
          <cell r="Y1688">
            <v>0</v>
          </cell>
          <cell r="AB1688" t="str">
            <v>KU</v>
          </cell>
        </row>
        <row r="1689">
          <cell r="H1689" t="str">
            <v>Katolícka univerzita v Ružomberku</v>
          </cell>
          <cell r="I1689" t="str">
            <v>Pedagogická fakulta</v>
          </cell>
          <cell r="Y1689">
            <v>5.8404726368159188E-2</v>
          </cell>
          <cell r="AB1689" t="str">
            <v>KU</v>
          </cell>
        </row>
        <row r="1690">
          <cell r="H1690" t="str">
            <v>Katolícka univerzita v Ružomberku</v>
          </cell>
          <cell r="I1690" t="str">
            <v>Pedagogická fakulta</v>
          </cell>
          <cell r="Y1690">
            <v>0</v>
          </cell>
          <cell r="AB1690" t="str">
            <v>KU</v>
          </cell>
        </row>
        <row r="1691">
          <cell r="H1691" t="str">
            <v>Katolícka univerzita v Ružomberku</v>
          </cell>
          <cell r="I1691" t="str">
            <v>Pedagogická fakulta</v>
          </cell>
          <cell r="Y1691">
            <v>13.781552238805968</v>
          </cell>
          <cell r="AB1691" t="str">
            <v>KU</v>
          </cell>
        </row>
        <row r="1692">
          <cell r="H1692" t="str">
            <v>Katolícka univerzita v Ružomberku</v>
          </cell>
          <cell r="I1692" t="str">
            <v>Pedagogická fakulta</v>
          </cell>
          <cell r="Y1692">
            <v>5.2564253731343271</v>
          </cell>
          <cell r="AB1692" t="str">
            <v>KU</v>
          </cell>
        </row>
        <row r="1693">
          <cell r="H1693" t="str">
            <v>Katolícka univerzita v Ružomberku</v>
          </cell>
          <cell r="I1693" t="str">
            <v>Pedagogická fakulta</v>
          </cell>
          <cell r="Y1693">
            <v>0.10552114427860693</v>
          </cell>
          <cell r="AB1693" t="str">
            <v>KU</v>
          </cell>
        </row>
        <row r="1694">
          <cell r="H1694" t="str">
            <v>Katolícka univerzita v Ružomberku</v>
          </cell>
          <cell r="I1694" t="str">
            <v>Pedagogická fakulta</v>
          </cell>
          <cell r="Y1694">
            <v>0</v>
          </cell>
          <cell r="AB1694" t="str">
            <v>KU</v>
          </cell>
        </row>
        <row r="1695">
          <cell r="H1695" t="str">
            <v>Katolícka univerzita v Ružomberku</v>
          </cell>
          <cell r="I1695" t="str">
            <v>Pedagogická fakulta</v>
          </cell>
          <cell r="Y1695">
            <v>0</v>
          </cell>
          <cell r="AB1695" t="str">
            <v>KU</v>
          </cell>
        </row>
        <row r="1696">
          <cell r="H1696" t="str">
            <v>Katolícka univerzita v Ružomberku</v>
          </cell>
          <cell r="I1696" t="str">
            <v>Pedagogická fakulta</v>
          </cell>
          <cell r="Y1696">
            <v>4.415360501567398</v>
          </cell>
          <cell r="AB1696" t="str">
            <v>KU</v>
          </cell>
        </row>
        <row r="1697">
          <cell r="H1697" t="str">
            <v>Katolícka univerzita v Ružomberku</v>
          </cell>
          <cell r="I1697" t="str">
            <v>Pedagogická fakulta</v>
          </cell>
          <cell r="Y1697">
            <v>0</v>
          </cell>
          <cell r="AB1697" t="str">
            <v>KU</v>
          </cell>
        </row>
        <row r="1698">
          <cell r="H1698" t="str">
            <v>Katolícka univerzita v Ružomberku</v>
          </cell>
          <cell r="I1698" t="str">
            <v>Pedagogická fakulta</v>
          </cell>
          <cell r="Y1698">
            <v>0</v>
          </cell>
          <cell r="AB1698" t="str">
            <v>KU</v>
          </cell>
        </row>
        <row r="1699">
          <cell r="H1699" t="str">
            <v>Katolícka univerzita v Ružomberku</v>
          </cell>
          <cell r="I1699" t="str">
            <v>Pedagogická fakulta</v>
          </cell>
          <cell r="Y1699">
            <v>0</v>
          </cell>
          <cell r="AB1699" t="str">
            <v>KU</v>
          </cell>
        </row>
        <row r="1700">
          <cell r="H1700" t="str">
            <v>Katolícka univerzita v Ružomberku</v>
          </cell>
          <cell r="I1700" t="str">
            <v>Pedagogická fakulta</v>
          </cell>
          <cell r="Y1700">
            <v>0</v>
          </cell>
          <cell r="AB1700" t="str">
            <v>KU</v>
          </cell>
        </row>
        <row r="1701">
          <cell r="H1701" t="str">
            <v>Katolícka univerzita v Ružomberku</v>
          </cell>
          <cell r="I1701" t="str">
            <v>Pedagogická fakulta</v>
          </cell>
          <cell r="Y1701">
            <v>0</v>
          </cell>
          <cell r="AB1701" t="str">
            <v>KU</v>
          </cell>
        </row>
        <row r="1702">
          <cell r="H1702" t="str">
            <v>Univerzita Komenského v Bratislave</v>
          </cell>
          <cell r="I1702" t="str">
            <v>Právnická fakulta</v>
          </cell>
          <cell r="Y1702">
            <v>8.7445736434108525</v>
          </cell>
          <cell r="AB1702" t="str">
            <v>UK</v>
          </cell>
        </row>
        <row r="1703">
          <cell r="H1703" t="str">
            <v>Univerzita Komenského v Bratislave</v>
          </cell>
          <cell r="I1703" t="str">
            <v>Právnická fakulta</v>
          </cell>
          <cell r="Y1703">
            <v>8.7445736434108525</v>
          </cell>
          <cell r="AB1703" t="str">
            <v>UK</v>
          </cell>
        </row>
        <row r="1704">
          <cell r="H1704" t="str">
            <v>Univerzita Mateja Bela v Banskej Bystrici</v>
          </cell>
          <cell r="I1704" t="str">
            <v>Filozofická fakulta</v>
          </cell>
          <cell r="Y1704">
            <v>25.852146957520091</v>
          </cell>
          <cell r="AB1704" t="str">
            <v>UMB</v>
          </cell>
        </row>
        <row r="1705">
          <cell r="H1705" t="str">
            <v>Univerzita Mateja Bela v Banskej Bystrici</v>
          </cell>
          <cell r="I1705" t="str">
            <v>Filozofická fakulta</v>
          </cell>
          <cell r="Y1705">
            <v>7.2709163318025256</v>
          </cell>
          <cell r="AB1705" t="str">
            <v>UMB</v>
          </cell>
        </row>
        <row r="1706">
          <cell r="H1706" t="str">
            <v>Trenčianska univerzita Alexandra Dubčeka v Trenčíne</v>
          </cell>
          <cell r="I1706">
            <v>0</v>
          </cell>
          <cell r="Y1706">
            <v>0.48913043478260843</v>
          </cell>
          <cell r="AB1706" t="str">
            <v>TUAD</v>
          </cell>
        </row>
        <row r="1707">
          <cell r="H1707" t="str">
            <v>Univerzita Mateja Bela v Banskej Bystrici</v>
          </cell>
          <cell r="I1707" t="str">
            <v>Fakulta politických vied a medzinárodných vzťahov</v>
          </cell>
          <cell r="Y1707">
            <v>0</v>
          </cell>
          <cell r="AB1707" t="str">
            <v>UMB</v>
          </cell>
        </row>
        <row r="1708">
          <cell r="H1708" t="str">
            <v>Univerzita Mateja Bela v Banskej Bystrici</v>
          </cell>
          <cell r="I1708" t="str">
            <v>Fakulta prírodných vied</v>
          </cell>
          <cell r="Y1708">
            <v>0</v>
          </cell>
          <cell r="AB1708" t="str">
            <v>UMB</v>
          </cell>
        </row>
        <row r="1709">
          <cell r="H1709" t="str">
            <v>Univerzita Mateja Bela v Banskej Bystrici</v>
          </cell>
          <cell r="I1709" t="str">
            <v>Fakulta prírodných vied</v>
          </cell>
          <cell r="Y1709">
            <v>0</v>
          </cell>
          <cell r="AB1709" t="str">
            <v>UMB</v>
          </cell>
        </row>
        <row r="1710">
          <cell r="H1710" t="str">
            <v>Univerzita Mateja Bela v Banskej Bystrici</v>
          </cell>
          <cell r="I1710" t="str">
            <v>Fakulta prírodných vied</v>
          </cell>
          <cell r="Y1710">
            <v>27.749552238805968</v>
          </cell>
          <cell r="AB1710" t="str">
            <v>UMB</v>
          </cell>
        </row>
        <row r="1711">
          <cell r="H1711" t="str">
            <v>Univerzita Mateja Bela v Banskej Bystrici</v>
          </cell>
          <cell r="I1711" t="str">
            <v>Fakulta prírodných vied</v>
          </cell>
          <cell r="Y1711">
            <v>9.6056142365097585</v>
          </cell>
          <cell r="AB1711" t="str">
            <v>UMB</v>
          </cell>
        </row>
        <row r="1712">
          <cell r="H1712" t="str">
            <v>Trenčianska univerzita Alexandra Dubčeka v Trenčíne</v>
          </cell>
          <cell r="I1712" t="str">
            <v>Fakulta priemyselných technológií v Púchove</v>
          </cell>
          <cell r="Y1712">
            <v>0</v>
          </cell>
          <cell r="AB1712" t="str">
            <v>TUAD</v>
          </cell>
        </row>
        <row r="1713">
          <cell r="H1713" t="str">
            <v>Univerzita veterinárskeho lekárstva a farmácie v Košiciach</v>
          </cell>
          <cell r="I1713">
            <v>0</v>
          </cell>
          <cell r="Y1713">
            <v>102.4258064516129</v>
          </cell>
          <cell r="AB1713" t="str">
            <v>UVLF</v>
          </cell>
        </row>
        <row r="1714">
          <cell r="H1714" t="str">
            <v>Univerzita veterinárskeho lekárstva a farmácie v Košiciach</v>
          </cell>
          <cell r="I1714">
            <v>0</v>
          </cell>
          <cell r="Y1714">
            <v>34.995483870967746</v>
          </cell>
          <cell r="AB1714" t="str">
            <v>UVLF</v>
          </cell>
        </row>
        <row r="1715">
          <cell r="H1715" t="str">
            <v>Univerzita veterinárskeho lekárstva a farmácie v Košiciach</v>
          </cell>
          <cell r="I1715">
            <v>0</v>
          </cell>
          <cell r="Y1715">
            <v>0</v>
          </cell>
          <cell r="AB1715" t="str">
            <v>UVLF</v>
          </cell>
        </row>
        <row r="1716">
          <cell r="H1716" t="str">
            <v>Trnavská univerzita v Trnave</v>
          </cell>
          <cell r="I1716" t="str">
            <v>Pedagogická fakulta</v>
          </cell>
          <cell r="Y1716">
            <v>0</v>
          </cell>
          <cell r="AB1716" t="str">
            <v>TVU</v>
          </cell>
        </row>
        <row r="1717">
          <cell r="H1717" t="str">
            <v>Trnavská univerzita v Trnave</v>
          </cell>
          <cell r="I1717" t="str">
            <v>Pedagogická fakulta</v>
          </cell>
          <cell r="Y1717">
            <v>0</v>
          </cell>
          <cell r="AB1717" t="str">
            <v>TVU</v>
          </cell>
        </row>
        <row r="1718">
          <cell r="H1718" t="str">
            <v>Trnavská univerzita v Trnave</v>
          </cell>
          <cell r="I1718" t="str">
            <v>Pedagogická fakulta</v>
          </cell>
          <cell r="Y1718">
            <v>79.775903320312494</v>
          </cell>
          <cell r="AB1718" t="str">
            <v>TVU</v>
          </cell>
        </row>
        <row r="1719">
          <cell r="H1719" t="str">
            <v>Trnavská univerzita v Trnave</v>
          </cell>
          <cell r="I1719" t="str">
            <v>Pedagogická fakulta</v>
          </cell>
          <cell r="Y1719">
            <v>32.178515625000003</v>
          </cell>
          <cell r="AB1719" t="str">
            <v>TVU</v>
          </cell>
        </row>
        <row r="1720">
          <cell r="H1720" t="str">
            <v>Trnavská univerzita v Trnave</v>
          </cell>
          <cell r="I1720" t="str">
            <v>Pedagogická fakulta</v>
          </cell>
          <cell r="Y1720">
            <v>9.1818017578124973</v>
          </cell>
          <cell r="AB1720" t="str">
            <v>TVU</v>
          </cell>
        </row>
        <row r="1721">
          <cell r="H1721" t="str">
            <v>Trnavská univerzita v Trnave</v>
          </cell>
          <cell r="I1721" t="str">
            <v>Pedagogická fakulta</v>
          </cell>
          <cell r="Y1721">
            <v>0.32029541015625007</v>
          </cell>
          <cell r="AB1721" t="str">
            <v>TVU</v>
          </cell>
        </row>
        <row r="1722">
          <cell r="H1722" t="str">
            <v>Trnavská univerzita v Trnave</v>
          </cell>
          <cell r="I1722" t="str">
            <v>Pedagogická fakulta</v>
          </cell>
          <cell r="Y1722">
            <v>44.841357421874996</v>
          </cell>
          <cell r="AB1722" t="str">
            <v>TVU</v>
          </cell>
        </row>
        <row r="1723">
          <cell r="H1723" t="str">
            <v>Trnavská univerzita v Trnave</v>
          </cell>
          <cell r="I1723" t="str">
            <v>Pedagogická fakulta</v>
          </cell>
          <cell r="Y1723">
            <v>4.3699218750000002</v>
          </cell>
          <cell r="AB1723" t="str">
            <v>TVU</v>
          </cell>
        </row>
        <row r="1724">
          <cell r="H1724" t="str">
            <v>Trnavská univerzita v Trnave</v>
          </cell>
          <cell r="I1724" t="str">
            <v>Právnická fakulta</v>
          </cell>
          <cell r="Y1724">
            <v>4.3537815126050425</v>
          </cell>
          <cell r="AB1724" t="str">
            <v>TVU</v>
          </cell>
        </row>
        <row r="1725">
          <cell r="H1725" t="str">
            <v>Trnavská univerzita v Trnave</v>
          </cell>
          <cell r="I1725" t="str">
            <v>Právnická fakulta</v>
          </cell>
          <cell r="Y1725">
            <v>8.7075630252100851</v>
          </cell>
          <cell r="AB1725" t="str">
            <v>TVU</v>
          </cell>
        </row>
        <row r="1726">
          <cell r="H1726" t="str">
            <v>Trnavská univerzita v Trnave</v>
          </cell>
          <cell r="I1726" t="str">
            <v>Právnická fakulta</v>
          </cell>
          <cell r="Y1726">
            <v>157.32983193277312</v>
          </cell>
          <cell r="AB1726" t="str">
            <v>TVU</v>
          </cell>
        </row>
        <row r="1727">
          <cell r="H1727" t="str">
            <v>Trnavská univerzita v Trnave</v>
          </cell>
          <cell r="I1727" t="str">
            <v>Právnická fakulta</v>
          </cell>
          <cell r="Y1727">
            <v>0</v>
          </cell>
          <cell r="AB1727" t="str">
            <v>TVU</v>
          </cell>
        </row>
        <row r="1728">
          <cell r="H1728" t="str">
            <v>Trnavská univerzita v Trnave</v>
          </cell>
          <cell r="I1728" t="str">
            <v>Filozofická fakulta</v>
          </cell>
          <cell r="Y1728">
            <v>0</v>
          </cell>
          <cell r="AB1728" t="str">
            <v>TVU</v>
          </cell>
        </row>
        <row r="1729">
          <cell r="H1729" t="str">
            <v>Trnavská univerzita v Trnave</v>
          </cell>
          <cell r="I1729" t="str">
            <v>Filozofická fakulta</v>
          </cell>
          <cell r="Y1729">
            <v>4.2358208955223882</v>
          </cell>
          <cell r="AB1729" t="str">
            <v>TVU</v>
          </cell>
        </row>
        <row r="1730">
          <cell r="H1730" t="str">
            <v>Trnavská univerzita v Trnave</v>
          </cell>
          <cell r="I1730" t="str">
            <v>Filozofická fakulta</v>
          </cell>
          <cell r="Y1730">
            <v>4.2992366412213743</v>
          </cell>
          <cell r="AB1730" t="str">
            <v>TVU</v>
          </cell>
        </row>
        <row r="1731">
          <cell r="H1731" t="str">
            <v>Trnavská univerzita v Trnave</v>
          </cell>
          <cell r="I1731" t="str">
            <v>Filozofická fakulta</v>
          </cell>
          <cell r="Y1731">
            <v>10.10820895522388</v>
          </cell>
          <cell r="AB1731" t="str">
            <v>TVU</v>
          </cell>
        </row>
        <row r="1732">
          <cell r="H1732" t="str">
            <v>Trnavská univerzita v Trnave</v>
          </cell>
          <cell r="I1732" t="str">
            <v>Filozofická fakulta</v>
          </cell>
          <cell r="Y1732">
            <v>0</v>
          </cell>
          <cell r="AB1732" t="str">
            <v>TVU</v>
          </cell>
        </row>
        <row r="1733">
          <cell r="H1733" t="str">
            <v>Trnavská univerzita v Trnave</v>
          </cell>
          <cell r="I1733" t="str">
            <v>Filozofická fakulta</v>
          </cell>
          <cell r="Y1733">
            <v>0.19666666666666655</v>
          </cell>
          <cell r="AB1733" t="str">
            <v>TVU</v>
          </cell>
        </row>
        <row r="1734">
          <cell r="H1734" t="str">
            <v>Trnavská univerzita v Trnave</v>
          </cell>
          <cell r="I1734" t="str">
            <v>Filozofická fakulta</v>
          </cell>
          <cell r="Y1734">
            <v>0</v>
          </cell>
          <cell r="AB1734" t="str">
            <v>TVU</v>
          </cell>
        </row>
        <row r="1735">
          <cell r="H1735" t="str">
            <v>Trnavská univerzita v Trnave</v>
          </cell>
          <cell r="I1735" t="str">
            <v>Filozofická fakulta</v>
          </cell>
          <cell r="Y1735">
            <v>3.8</v>
          </cell>
          <cell r="AB1735" t="str">
            <v>TVU</v>
          </cell>
        </row>
        <row r="1736">
          <cell r="H1736" t="str">
            <v>Trnavská univerzita v Trnave</v>
          </cell>
          <cell r="I1736" t="str">
            <v>Filozofická fakulta</v>
          </cell>
          <cell r="Y1736">
            <v>1.0816666666666666</v>
          </cell>
          <cell r="AB1736" t="str">
            <v>TVU</v>
          </cell>
        </row>
        <row r="1737">
          <cell r="H1737" t="str">
            <v>Trnavská univerzita v Trnave</v>
          </cell>
          <cell r="I1737" t="str">
            <v>Filozofická fakulta</v>
          </cell>
          <cell r="Y1737">
            <v>0.19687499999999991</v>
          </cell>
          <cell r="AB1737" t="str">
            <v>TVU</v>
          </cell>
        </row>
        <row r="1738">
          <cell r="H1738" t="str">
            <v>Trnavská univerzita v Trnave</v>
          </cell>
          <cell r="I1738" t="str">
            <v>Filozofická fakulta</v>
          </cell>
          <cell r="Y1738">
            <v>0.19253731343283587</v>
          </cell>
          <cell r="AB1738" t="str">
            <v>TVU</v>
          </cell>
        </row>
        <row r="1739">
          <cell r="H1739" t="str">
            <v>Trnavská univerzita v Trnave</v>
          </cell>
          <cell r="I1739" t="str">
            <v>Filozofická fakulta</v>
          </cell>
          <cell r="Y1739">
            <v>7.2201492537313436</v>
          </cell>
          <cell r="AB1739" t="str">
            <v>TVU</v>
          </cell>
        </row>
        <row r="1740">
          <cell r="H1740" t="str">
            <v>Trnavská univerzita v Trnave</v>
          </cell>
          <cell r="I1740" t="str">
            <v>Fakulta zdravotníctva a sociálnej práce</v>
          </cell>
          <cell r="Y1740">
            <v>0</v>
          </cell>
          <cell r="AB1740" t="str">
            <v>TVU</v>
          </cell>
        </row>
        <row r="1741">
          <cell r="H1741" t="str">
            <v>Trnavská univerzita v Trnave</v>
          </cell>
          <cell r="I1741" t="str">
            <v>Fakulta zdravotníctva a sociálnej práce</v>
          </cell>
          <cell r="Y1741">
            <v>20.44736842105263</v>
          </cell>
          <cell r="AB1741" t="str">
            <v>TVU</v>
          </cell>
        </row>
        <row r="1742">
          <cell r="H1742" t="str">
            <v>Trnavská univerzita v Trnave</v>
          </cell>
          <cell r="I1742" t="str">
            <v>Fakulta zdravotníctva a sociálnej práce</v>
          </cell>
          <cell r="Y1742">
            <v>24.828947368421048</v>
          </cell>
          <cell r="AB1742" t="str">
            <v>TVU</v>
          </cell>
        </row>
        <row r="1743">
          <cell r="H1743" t="str">
            <v>Trnavská univerzita v Trnave</v>
          </cell>
          <cell r="I1743" t="str">
            <v>Fakulta zdravotníctva a sociálnej práce</v>
          </cell>
          <cell r="Y1743">
            <v>66.542867647058813</v>
          </cell>
          <cell r="AB1743" t="str">
            <v>TVU</v>
          </cell>
        </row>
        <row r="1744">
          <cell r="H1744" t="str">
            <v>Trnavská univerzita v Trnave</v>
          </cell>
          <cell r="I1744" t="str">
            <v>Fakulta zdravotníctva a sociálnej práce</v>
          </cell>
          <cell r="Y1744">
            <v>268.6611570247934</v>
          </cell>
          <cell r="AB1744" t="str">
            <v>TVU</v>
          </cell>
        </row>
        <row r="1745">
          <cell r="H1745" t="str">
            <v>Trnavská univerzita v Trnave</v>
          </cell>
          <cell r="I1745" t="str">
            <v>Fakulta zdravotníctva a sociálnej práce</v>
          </cell>
          <cell r="Y1745">
            <v>0.87631578947368372</v>
          </cell>
          <cell r="AB1745" t="str">
            <v>TVU</v>
          </cell>
        </row>
        <row r="1746">
          <cell r="H1746" t="str">
            <v>Trnavská univerzita v Trnave</v>
          </cell>
          <cell r="I1746" t="str">
            <v>Fakulta zdravotníctva a sociálnej práce</v>
          </cell>
          <cell r="Y1746">
            <v>0</v>
          </cell>
          <cell r="AB1746" t="str">
            <v>TVU</v>
          </cell>
        </row>
        <row r="1747">
          <cell r="H1747" t="str">
            <v>Trnavská univerzita v Trnave</v>
          </cell>
          <cell r="I1747" t="str">
            <v>Fakulta zdravotníctva a sociálnej práce</v>
          </cell>
          <cell r="Y1747">
            <v>0</v>
          </cell>
          <cell r="AB1747" t="str">
            <v>TVU</v>
          </cell>
        </row>
        <row r="1748">
          <cell r="H1748" t="str">
            <v>Trnavská univerzita v Trnave</v>
          </cell>
          <cell r="I1748" t="str">
            <v>Fakulta zdravotníctva a sociálnej práce</v>
          </cell>
          <cell r="Y1748">
            <v>0</v>
          </cell>
          <cell r="AB1748" t="str">
            <v>TVU</v>
          </cell>
        </row>
        <row r="1749">
          <cell r="H1749" t="str">
            <v>Trnavská univerzita v Trnave</v>
          </cell>
          <cell r="I1749" t="str">
            <v>Fakulta zdravotníctva a sociálnej práce</v>
          </cell>
          <cell r="Y1749">
            <v>8.4465517241379313</v>
          </cell>
          <cell r="AB1749" t="str">
            <v>TVU</v>
          </cell>
        </row>
        <row r="1750">
          <cell r="H1750" t="str">
            <v>Paneurópska vysoká škola</v>
          </cell>
          <cell r="I1750" t="str">
            <v>Fakulta psychológie</v>
          </cell>
          <cell r="Y1750">
            <v>0</v>
          </cell>
          <cell r="AB1750" t="str">
            <v>B-VšP</v>
          </cell>
        </row>
        <row r="1751">
          <cell r="H1751" t="str">
            <v>Univerzita Pavla Jozefa Šafárika v Košiciach</v>
          </cell>
          <cell r="I1751" t="str">
            <v>Filozofická fakulta</v>
          </cell>
          <cell r="Y1751">
            <v>1.4183168316831682</v>
          </cell>
          <cell r="AB1751" t="str">
            <v>UPJŠ</v>
          </cell>
        </row>
        <row r="1752">
          <cell r="H1752" t="str">
            <v>Katolícka univerzita v Ružomberku</v>
          </cell>
          <cell r="I1752" t="str">
            <v>Teologická fakulta v Košiciach</v>
          </cell>
          <cell r="Y1752">
            <v>4.3266666666666671</v>
          </cell>
          <cell r="AB1752" t="str">
            <v>KU</v>
          </cell>
        </row>
        <row r="1753">
          <cell r="H1753" t="str">
            <v>Katolícka univerzita v Ružomberku</v>
          </cell>
          <cell r="I1753" t="str">
            <v>Teologická fakulta v Košiciach</v>
          </cell>
          <cell r="Y1753">
            <v>4.317241379310345</v>
          </cell>
          <cell r="AB1753" t="str">
            <v>KU</v>
          </cell>
        </row>
        <row r="1754">
          <cell r="H1754" t="str">
            <v>Žilinská univerzita v Žiline</v>
          </cell>
          <cell r="I1754" t="str">
            <v>Fakulta humanitných vied</v>
          </cell>
          <cell r="Y1754">
            <v>2.5330909090909084</v>
          </cell>
          <cell r="AB1754" t="str">
            <v>ŽU</v>
          </cell>
        </row>
        <row r="1755">
          <cell r="H1755" t="str">
            <v>Žilinská univerzita v Žiline</v>
          </cell>
          <cell r="I1755" t="str">
            <v>Fakulta prevádzky a ekonomiky dopravy a spojov</v>
          </cell>
          <cell r="Y1755">
            <v>105.74920953575909</v>
          </cell>
          <cell r="AB1755" t="str">
            <v>ŽU</v>
          </cell>
        </row>
        <row r="1756">
          <cell r="H1756" t="str">
            <v>Slovenská poľnohospodárska univerzita v Nitre</v>
          </cell>
          <cell r="I1756" t="str">
            <v>Fakulta záhradníctva a krajinného inžinierstva</v>
          </cell>
          <cell r="Y1756">
            <v>8.3865622552858259</v>
          </cell>
          <cell r="AB1756" t="str">
            <v>SPU</v>
          </cell>
        </row>
        <row r="1757">
          <cell r="H1757" t="str">
            <v>Univerzita Komenského v Bratislave</v>
          </cell>
          <cell r="I1757" t="str">
            <v>Pedagogická fakulta</v>
          </cell>
          <cell r="Y1757">
            <v>0</v>
          </cell>
          <cell r="AB1757" t="str">
            <v>UK</v>
          </cell>
        </row>
        <row r="1758">
          <cell r="H1758" t="str">
            <v>Univerzita Komenského v Bratislave</v>
          </cell>
          <cell r="I1758" t="str">
            <v>Pedagogická fakulta</v>
          </cell>
          <cell r="Y1758">
            <v>0</v>
          </cell>
          <cell r="AB1758" t="str">
            <v>UK</v>
          </cell>
        </row>
        <row r="1759">
          <cell r="H1759" t="str">
            <v>Univerzita Komenského v Bratislave</v>
          </cell>
          <cell r="I1759" t="str">
            <v>Pedagogická fakulta</v>
          </cell>
          <cell r="Y1759">
            <v>4.369519152404238</v>
          </cell>
          <cell r="AB1759" t="str">
            <v>UK</v>
          </cell>
        </row>
        <row r="1760">
          <cell r="H1760" t="str">
            <v>Univerzita Komenského v Bratislave</v>
          </cell>
          <cell r="I1760" t="str">
            <v>Pedagogická fakulta</v>
          </cell>
          <cell r="Y1760">
            <v>88.631723716381416</v>
          </cell>
          <cell r="AB1760" t="str">
            <v>UK</v>
          </cell>
        </row>
        <row r="1761">
          <cell r="H1761" t="str">
            <v>Univerzita Komenského v Bratislave</v>
          </cell>
          <cell r="I1761" t="str">
            <v>Pedagogická fakulta</v>
          </cell>
          <cell r="Y1761">
            <v>0</v>
          </cell>
          <cell r="AB1761" t="str">
            <v>UK</v>
          </cell>
        </row>
        <row r="1762">
          <cell r="H1762" t="str">
            <v>Univerzita Komenského v Bratislave</v>
          </cell>
          <cell r="I1762" t="str">
            <v>Pedagogická fakulta</v>
          </cell>
          <cell r="Y1762">
            <v>67.360110024449867</v>
          </cell>
          <cell r="AB1762" t="str">
            <v>UK</v>
          </cell>
        </row>
        <row r="1763">
          <cell r="H1763" t="str">
            <v>Univerzita Komenského v Bratislave</v>
          </cell>
          <cell r="I1763" t="str">
            <v>Pedagogická fakulta</v>
          </cell>
          <cell r="Y1763">
            <v>3.247347188264059</v>
          </cell>
          <cell r="AB1763" t="str">
            <v>UK</v>
          </cell>
        </row>
        <row r="1764">
          <cell r="H1764" t="str">
            <v>Univerzita Komenského v Bratislave</v>
          </cell>
          <cell r="I1764" t="str">
            <v>Pedagogická fakulta</v>
          </cell>
          <cell r="Y1764">
            <v>25.978777506112472</v>
          </cell>
          <cell r="AB1764" t="str">
            <v>UK</v>
          </cell>
        </row>
        <row r="1765">
          <cell r="H1765" t="str">
            <v>Univerzita Komenského v Bratislave</v>
          </cell>
          <cell r="I1765" t="str">
            <v>Pedagogická fakulta</v>
          </cell>
          <cell r="Y1765">
            <v>3.3928370786516844</v>
          </cell>
          <cell r="AB1765" t="str">
            <v>UK</v>
          </cell>
        </row>
        <row r="1766">
          <cell r="H1766" t="str">
            <v>Univerzita Komenského v Bratislave</v>
          </cell>
          <cell r="I1766" t="str">
            <v>Pedagogická fakulta</v>
          </cell>
          <cell r="Y1766">
            <v>0</v>
          </cell>
          <cell r="AB1766" t="str">
            <v>UK</v>
          </cell>
        </row>
        <row r="1767">
          <cell r="H1767" t="str">
            <v>Univerzita Komenského v Bratislave</v>
          </cell>
          <cell r="I1767" t="str">
            <v>Pedagogická fakulta</v>
          </cell>
          <cell r="Y1767">
            <v>0.98709677419354769</v>
          </cell>
          <cell r="AB1767" t="str">
            <v>UK</v>
          </cell>
        </row>
        <row r="1768">
          <cell r="H1768" t="str">
            <v>Univerzita Komenského v Bratislave</v>
          </cell>
          <cell r="I1768" t="str">
            <v>Pedagogická fakulta</v>
          </cell>
          <cell r="Y1768">
            <v>31.661635085574577</v>
          </cell>
          <cell r="AB1768" t="str">
            <v>UK</v>
          </cell>
        </row>
        <row r="1769">
          <cell r="H1769" t="str">
            <v>Univerzita Komenského v Bratislave</v>
          </cell>
          <cell r="I1769" t="str">
            <v>Pedagogická fakulta</v>
          </cell>
          <cell r="Y1769">
            <v>20.385296454767726</v>
          </cell>
          <cell r="AB1769" t="str">
            <v>UK</v>
          </cell>
        </row>
        <row r="1770">
          <cell r="H1770" t="str">
            <v>Univerzita Komenského v Bratislave</v>
          </cell>
          <cell r="I1770" t="str">
            <v>Pedagogická fakulta</v>
          </cell>
          <cell r="Y1770">
            <v>44.75</v>
          </cell>
          <cell r="AB1770" t="str">
            <v>UK</v>
          </cell>
        </row>
        <row r="1771">
          <cell r="H1771" t="str">
            <v>Univerzita Komenského v Bratislave</v>
          </cell>
          <cell r="I1771" t="str">
            <v>Pedagogická fakulta</v>
          </cell>
          <cell r="Y1771">
            <v>1.1365715158924203</v>
          </cell>
          <cell r="AB1771" t="str">
            <v>UK</v>
          </cell>
        </row>
        <row r="1772">
          <cell r="H1772" t="str">
            <v>Univerzita Komenského v Bratislave</v>
          </cell>
          <cell r="I1772" t="str">
            <v>Pedagogická fakulta</v>
          </cell>
          <cell r="Y1772">
            <v>1.4071837815810913</v>
          </cell>
          <cell r="AB1772" t="str">
            <v>UK</v>
          </cell>
        </row>
        <row r="1773">
          <cell r="H1773" t="str">
            <v>Univerzita Komenského v Bratislave</v>
          </cell>
          <cell r="I1773" t="str">
            <v>Pedagogická fakulta</v>
          </cell>
          <cell r="Y1773">
            <v>4.7270252648736708</v>
          </cell>
          <cell r="AB1773" t="str">
            <v>UK</v>
          </cell>
        </row>
        <row r="1774">
          <cell r="H1774" t="str">
            <v>Univerzita Komenského v Bratislave</v>
          </cell>
          <cell r="I1774" t="str">
            <v>Pedagogická fakulta</v>
          </cell>
          <cell r="Y1774">
            <v>22.157930929095354</v>
          </cell>
          <cell r="AB1774" t="str">
            <v>UK</v>
          </cell>
        </row>
        <row r="1775">
          <cell r="H1775" t="str">
            <v>Univerzita Komenského v Bratislave</v>
          </cell>
          <cell r="I1775" t="str">
            <v>Pedagogická fakulta</v>
          </cell>
          <cell r="Y1775">
            <v>0.32473471882640581</v>
          </cell>
          <cell r="AB1775" t="str">
            <v>UK</v>
          </cell>
        </row>
        <row r="1776">
          <cell r="H1776" t="str">
            <v>Vysoká škola Danubius</v>
          </cell>
          <cell r="I1776" t="str">
            <v>Fakulta práva Janka Jesenského</v>
          </cell>
          <cell r="Y1776">
            <v>26.4375</v>
          </cell>
          <cell r="AB1776" t="str">
            <v>Danubius</v>
          </cell>
        </row>
        <row r="1777">
          <cell r="H1777" t="str">
            <v>Vysoká škola Danubius</v>
          </cell>
          <cell r="I1777" t="str">
            <v>Fakulta sociálnych štúdií</v>
          </cell>
          <cell r="Y1777">
            <v>19.110697674418603</v>
          </cell>
          <cell r="AB1777" t="str">
            <v>Danubius</v>
          </cell>
        </row>
        <row r="1778">
          <cell r="H1778" t="str">
            <v>Univerzita J. Selyeho</v>
          </cell>
          <cell r="I1778" t="str">
            <v>Pedagogická fakulta</v>
          </cell>
          <cell r="Y1778">
            <v>2.421007223113965</v>
          </cell>
          <cell r="AB1778" t="str">
            <v>UJS</v>
          </cell>
        </row>
        <row r="1779">
          <cell r="H1779" t="str">
            <v>Univerzita J. Selyeho</v>
          </cell>
          <cell r="I1779" t="str">
            <v>Pedagogická fakulta</v>
          </cell>
          <cell r="Y1779">
            <v>12.912038523274479</v>
          </cell>
          <cell r="AB1779" t="str">
            <v>UJS</v>
          </cell>
        </row>
        <row r="1780">
          <cell r="H1780" t="str">
            <v>Vysoká škola zdravotníctva a sociálnej práce sv. Alžbety v Bratislave</v>
          </cell>
          <cell r="I1780">
            <v>0</v>
          </cell>
          <cell r="Y1780">
            <v>0</v>
          </cell>
          <cell r="AB1780" t="str">
            <v>VSZSP-Alžbety</v>
          </cell>
        </row>
        <row r="1781">
          <cell r="H1781" t="str">
            <v>Stredoeurópska vysoká škola v Skalici</v>
          </cell>
          <cell r="I1781">
            <v>0</v>
          </cell>
          <cell r="Y1781">
            <v>0</v>
          </cell>
          <cell r="AB1781" t="str">
            <v>Svš-Skal</v>
          </cell>
        </row>
        <row r="1782">
          <cell r="H1782" t="str">
            <v>Stredoeurópska vysoká škola v Skalici</v>
          </cell>
          <cell r="I1782">
            <v>0</v>
          </cell>
          <cell r="Y1782">
            <v>2.1830508474576256</v>
          </cell>
          <cell r="AB1782" t="str">
            <v>Svš-Skal</v>
          </cell>
        </row>
        <row r="1783">
          <cell r="H1783" t="str">
            <v>Stredoeurópska vysoká škola v Skalici</v>
          </cell>
          <cell r="I1783">
            <v>0</v>
          </cell>
          <cell r="Y1783">
            <v>1.4021052631578947</v>
          </cell>
          <cell r="AB1783" t="str">
            <v>Svš-Skal</v>
          </cell>
        </row>
        <row r="1784">
          <cell r="H1784" t="str">
            <v>Vysoká škola DTI</v>
          </cell>
          <cell r="I1784">
            <v>0</v>
          </cell>
          <cell r="Y1784">
            <v>0</v>
          </cell>
          <cell r="AB1784" t="str">
            <v>DTI</v>
          </cell>
        </row>
        <row r="1785">
          <cell r="H1785" t="str">
            <v>Vysoká škola výtvarných umení v Bratislave</v>
          </cell>
          <cell r="I1785">
            <v>0</v>
          </cell>
          <cell r="Y1785">
            <v>4.2876344086021509</v>
          </cell>
          <cell r="AB1785" t="str">
            <v>VŠVU</v>
          </cell>
        </row>
        <row r="1786">
          <cell r="H1786" t="str">
            <v>Vysoká škola výtvarných umení v Bratislave</v>
          </cell>
          <cell r="I1786">
            <v>0</v>
          </cell>
          <cell r="Y1786">
            <v>33.048891129032256</v>
          </cell>
          <cell r="AB1786" t="str">
            <v>VŠVU</v>
          </cell>
        </row>
        <row r="1787">
          <cell r="H1787" t="str">
            <v>Vysoká škola bezpečnostného manažérstva v Košiciach</v>
          </cell>
          <cell r="I1787">
            <v>0</v>
          </cell>
          <cell r="Y1787">
            <v>130.17793548387098</v>
          </cell>
          <cell r="AB1787" t="str">
            <v>VSBM</v>
          </cell>
        </row>
        <row r="1788">
          <cell r="H1788" t="str">
            <v>Vysoká škola bezpečnostného manažérstva v Košiciach</v>
          </cell>
          <cell r="I1788">
            <v>0</v>
          </cell>
          <cell r="Y1788">
            <v>0</v>
          </cell>
          <cell r="AB1788" t="str">
            <v>VSBM</v>
          </cell>
        </row>
        <row r="1789">
          <cell r="H1789" t="str">
            <v>Vysoká škola bezpečnostného manažérstva v Košiciach</v>
          </cell>
          <cell r="I1789">
            <v>0</v>
          </cell>
          <cell r="Y1789">
            <v>4.6949419354838682</v>
          </cell>
          <cell r="AB1789" t="str">
            <v>VSBM</v>
          </cell>
        </row>
        <row r="1790">
          <cell r="H1790" t="str">
            <v>Vysoká škola bezpečnostného manažérstva v Košiciach</v>
          </cell>
          <cell r="I1790">
            <v>0</v>
          </cell>
          <cell r="Y1790">
            <v>0</v>
          </cell>
          <cell r="AB1790" t="str">
            <v>VSBM</v>
          </cell>
        </row>
        <row r="1791">
          <cell r="H1791" t="str">
            <v>Technická univerzita v Košiciach</v>
          </cell>
          <cell r="I1791" t="str">
            <v>Fakulta baníctva, ekológie, riadenia a geotechnológií</v>
          </cell>
          <cell r="Y1791">
            <v>0.57482593856655306</v>
          </cell>
          <cell r="AB1791" t="str">
            <v>TUKE</v>
          </cell>
        </row>
        <row r="1792">
          <cell r="H1792" t="str">
            <v>Technická univerzita v Košiciach</v>
          </cell>
          <cell r="I1792" t="str">
            <v>Fakulta baníctva, ekológie, riadenia a geotechnológií</v>
          </cell>
          <cell r="Y1792">
            <v>8.2270260223048322</v>
          </cell>
          <cell r="AB1792" t="str">
            <v>TUKE</v>
          </cell>
        </row>
        <row r="1793">
          <cell r="H1793" t="str">
            <v>Technická univerzita v Košiciach</v>
          </cell>
          <cell r="I1793" t="str">
            <v>Strojnícka fakulta</v>
          </cell>
          <cell r="Y1793">
            <v>25.151279251170045</v>
          </cell>
          <cell r="AB1793" t="str">
            <v>TUKE</v>
          </cell>
        </row>
        <row r="1794">
          <cell r="H1794" t="str">
            <v>Technická univerzita v Košiciach</v>
          </cell>
          <cell r="I1794" t="str">
            <v>Strojnícka fakulta</v>
          </cell>
          <cell r="Y1794">
            <v>0</v>
          </cell>
          <cell r="AB1794" t="str">
            <v>TUKE</v>
          </cell>
        </row>
        <row r="1795">
          <cell r="H1795" t="str">
            <v>Technická univerzita v Košiciach</v>
          </cell>
          <cell r="I1795" t="str">
            <v>Strojnícka fakulta</v>
          </cell>
          <cell r="Y1795">
            <v>8.217677419354839</v>
          </cell>
          <cell r="AB1795" t="str">
            <v>TUKE</v>
          </cell>
        </row>
        <row r="1796">
          <cell r="H1796" t="str">
            <v>Technická univerzita v Košiciach</v>
          </cell>
          <cell r="I1796" t="str">
            <v>Strojnícka fakulta</v>
          </cell>
          <cell r="Y1796">
            <v>8.3837597503900145</v>
          </cell>
          <cell r="AB1796" t="str">
            <v>TUKE</v>
          </cell>
        </row>
        <row r="1797">
          <cell r="H1797" t="str">
            <v>Technická univerzita v Košiciach</v>
          </cell>
          <cell r="I1797" t="str">
            <v>Strojnícka fakulta</v>
          </cell>
          <cell r="Y1797">
            <v>8.3837597503900145</v>
          </cell>
          <cell r="AB1797" t="str">
            <v>TUKE</v>
          </cell>
        </row>
        <row r="1798">
          <cell r="H1798" t="str">
            <v>Technická univerzita v Košiciach</v>
          </cell>
          <cell r="I1798" t="str">
            <v>Strojnícka fakulta</v>
          </cell>
          <cell r="Y1798">
            <v>8.3837597503900145</v>
          </cell>
          <cell r="AB1798" t="str">
            <v>TUKE</v>
          </cell>
        </row>
        <row r="1799">
          <cell r="H1799" t="str">
            <v>Technická univerzita v Košiciach</v>
          </cell>
          <cell r="I1799" t="str">
            <v>Stavebná fakulta</v>
          </cell>
          <cell r="Y1799">
            <v>6.3406315789473666</v>
          </cell>
          <cell r="AB1799" t="str">
            <v>TUKE</v>
          </cell>
        </row>
        <row r="1800">
          <cell r="H1800" t="str">
            <v>Technická univerzita v Košiciach</v>
          </cell>
          <cell r="I1800" t="str">
            <v>Stavebná fakulta</v>
          </cell>
          <cell r="Y1800">
            <v>0</v>
          </cell>
          <cell r="AB1800" t="str">
            <v>TUKE</v>
          </cell>
        </row>
        <row r="1801">
          <cell r="H1801" t="str">
            <v>Technická univerzita v Košiciach</v>
          </cell>
          <cell r="I1801" t="str">
            <v>Fakulta materiálov, metalurgie a recyklácie</v>
          </cell>
          <cell r="Y1801">
            <v>16.767519500780029</v>
          </cell>
          <cell r="AB1801" t="str">
            <v>TUKE</v>
          </cell>
        </row>
        <row r="1802">
          <cell r="H1802" t="str">
            <v>Technická univerzita v Košiciach</v>
          </cell>
          <cell r="I1802" t="str">
            <v>Fakulta materiálov, metalurgie a recyklácie</v>
          </cell>
          <cell r="Y1802">
            <v>16.54566552901024</v>
          </cell>
          <cell r="AB1802" t="str">
            <v>TUKE</v>
          </cell>
        </row>
        <row r="1803">
          <cell r="H1803" t="str">
            <v>Technická univerzita v Košiciach</v>
          </cell>
          <cell r="I1803" t="str">
            <v>Fakulta materiálov, metalurgie a recyklácie</v>
          </cell>
          <cell r="Y1803">
            <v>8.2728327645051198</v>
          </cell>
          <cell r="AB1803" t="str">
            <v>TUKE</v>
          </cell>
        </row>
        <row r="1804">
          <cell r="H1804" t="str">
            <v>Technická univerzita v Košiciach</v>
          </cell>
          <cell r="I1804" t="str">
            <v>Fakulta materiálov, metalurgie a recyklácie</v>
          </cell>
          <cell r="Y1804">
            <v>0.72816692667706651</v>
          </cell>
          <cell r="AB1804" t="str">
            <v>TUKE</v>
          </cell>
        </row>
        <row r="1805">
          <cell r="H1805" t="str">
            <v>Technická univerzita v Košiciach</v>
          </cell>
          <cell r="I1805" t="str">
            <v>Fakulta materiálov, metalurgie a recyklácie</v>
          </cell>
          <cell r="Y1805">
            <v>14.040511945392494</v>
          </cell>
          <cell r="AB1805" t="str">
            <v>TUKE</v>
          </cell>
        </row>
        <row r="1806">
          <cell r="H1806" t="str">
            <v>Technická univerzita v Košiciach</v>
          </cell>
          <cell r="I1806" t="str">
            <v>Fakulta elektrotechniky a informatiky</v>
          </cell>
          <cell r="Y1806">
            <v>32.870709677419356</v>
          </cell>
          <cell r="AB1806" t="str">
            <v>TUKE</v>
          </cell>
        </row>
        <row r="1807">
          <cell r="H1807" t="str">
            <v>Technická univerzita v Košiciach</v>
          </cell>
          <cell r="I1807" t="str">
            <v>Fakulta elektrotechniky a informatiky</v>
          </cell>
          <cell r="Y1807">
            <v>25.293095823095822</v>
          </cell>
          <cell r="AB1807" t="str">
            <v>TUKE</v>
          </cell>
        </row>
        <row r="1808">
          <cell r="H1808" t="str">
            <v>Technická univerzita v Košiciach</v>
          </cell>
          <cell r="I1808" t="str">
            <v>Fakulta elektrotechniky a informatiky</v>
          </cell>
          <cell r="Y1808">
            <v>16.779847328244273</v>
          </cell>
          <cell r="AB1808" t="str">
            <v>TUKE</v>
          </cell>
        </row>
        <row r="1809">
          <cell r="H1809" t="str">
            <v>Technická univerzita v Košiciach</v>
          </cell>
          <cell r="I1809" t="str">
            <v>Fakulta elektrotechniky a informatiky</v>
          </cell>
          <cell r="Y1809">
            <v>16.779847328244273</v>
          </cell>
          <cell r="AB1809" t="str">
            <v>TUKE</v>
          </cell>
        </row>
        <row r="1810">
          <cell r="H1810" t="str">
            <v>Technická univerzita v Košiciach</v>
          </cell>
          <cell r="I1810" t="str">
            <v>Fakulta elektrotechniky a informatiky</v>
          </cell>
          <cell r="Y1810">
            <v>19.771363636363635</v>
          </cell>
          <cell r="AB1810" t="str">
            <v>TUKE</v>
          </cell>
        </row>
        <row r="1811">
          <cell r="H1811" t="str">
            <v>Technická univerzita v Košiciach</v>
          </cell>
          <cell r="I1811" t="str">
            <v>Fakulta elektrotechniky a informatiky</v>
          </cell>
          <cell r="Y1811">
            <v>25.694709677419354</v>
          </cell>
          <cell r="AB1811" t="str">
            <v>TUKE</v>
          </cell>
        </row>
        <row r="1812">
          <cell r="H1812" t="str">
            <v>Technická univerzita v Košiciach</v>
          </cell>
          <cell r="I1812" t="str">
            <v>Fakulta elektrotechniky a informatiky</v>
          </cell>
          <cell r="Y1812">
            <v>2.9148091603053423</v>
          </cell>
          <cell r="AB1812" t="str">
            <v>TUKE</v>
          </cell>
        </row>
        <row r="1813">
          <cell r="H1813" t="str">
            <v>Technická univerzita v Košiciach</v>
          </cell>
          <cell r="I1813" t="str">
            <v>Fakulta elektrotechniky a informatiky</v>
          </cell>
          <cell r="Y1813">
            <v>2.5694709677419354</v>
          </cell>
          <cell r="AB1813" t="str">
            <v>TUKE</v>
          </cell>
        </row>
        <row r="1814">
          <cell r="H1814" t="str">
            <v>Technická univerzita v Košiciach</v>
          </cell>
          <cell r="I1814" t="str">
            <v>Fakulta elektrotechniky a informatiky</v>
          </cell>
          <cell r="Y1814">
            <v>0.72870229007633558</v>
          </cell>
          <cell r="AB1814" t="str">
            <v>TUKE</v>
          </cell>
        </row>
        <row r="1815">
          <cell r="H1815" t="str">
            <v>Technická univerzita v Košiciach</v>
          </cell>
          <cell r="I1815" t="str">
            <v>Fakulta elektrotechniky a informatiky</v>
          </cell>
          <cell r="Y1815">
            <v>1.4645454545454548</v>
          </cell>
          <cell r="AB1815" t="str">
            <v>TUKE</v>
          </cell>
        </row>
        <row r="1816">
          <cell r="H1816" t="str">
            <v>Technická univerzita v Košiciach</v>
          </cell>
          <cell r="I1816" t="str">
            <v>Fakulta elektrotechniky a informatiky</v>
          </cell>
          <cell r="Y1816">
            <v>1.0201832061068696</v>
          </cell>
          <cell r="AB1816" t="str">
            <v>TUKE</v>
          </cell>
        </row>
        <row r="1817">
          <cell r="H1817" t="str">
            <v>Technická univerzita v Košiciach</v>
          </cell>
          <cell r="I1817" t="str">
            <v>Fakulta elektrotechniky a informatiky</v>
          </cell>
          <cell r="Y1817">
            <v>0.14574045801526703</v>
          </cell>
          <cell r="AB1817" t="str">
            <v>TUKE</v>
          </cell>
        </row>
        <row r="1818">
          <cell r="H1818" t="str">
            <v>Technická univerzita v Košiciach</v>
          </cell>
          <cell r="I1818" t="str">
            <v>Ekonomická fakulta</v>
          </cell>
          <cell r="Y1818">
            <v>16.929443378119004</v>
          </cell>
          <cell r="AB1818" t="str">
            <v>TUKE</v>
          </cell>
        </row>
        <row r="1819">
          <cell r="H1819" t="str">
            <v>Technická univerzita v Košiciach</v>
          </cell>
          <cell r="I1819" t="str">
            <v>Ekonomická fakulta</v>
          </cell>
          <cell r="Y1819">
            <v>0.41041074856046045</v>
          </cell>
          <cell r="AB1819" t="str">
            <v>TUKE</v>
          </cell>
        </row>
        <row r="1820">
          <cell r="H1820" t="str">
            <v>Technická univerzita v Košiciach</v>
          </cell>
          <cell r="I1820" t="str">
            <v>Fakulta výrobných technológií so sídlom v Prešove</v>
          </cell>
          <cell r="Y1820">
            <v>8.3837597503900145</v>
          </cell>
          <cell r="AB1820" t="str">
            <v>TUKE</v>
          </cell>
        </row>
        <row r="1821">
          <cell r="H1821" t="str">
            <v>Technická univerzita v Košiciach</v>
          </cell>
          <cell r="I1821" t="str">
            <v>Fakulta výrobných technológií so sídlom v Prešove</v>
          </cell>
          <cell r="Y1821">
            <v>8.3837597503900145</v>
          </cell>
          <cell r="AB1821" t="str">
            <v>TUKE</v>
          </cell>
        </row>
        <row r="1822">
          <cell r="H1822" t="str">
            <v>Technická univerzita v Košiciach</v>
          </cell>
          <cell r="I1822" t="str">
            <v>Fakulta výrobných technológií so sídlom v Prešove</v>
          </cell>
          <cell r="Y1822">
            <v>2.912667706708266</v>
          </cell>
          <cell r="AB1822" t="str">
            <v>TUKE</v>
          </cell>
        </row>
        <row r="1823">
          <cell r="H1823" t="str">
            <v>Paneurópska vysoká škola</v>
          </cell>
          <cell r="I1823" t="str">
            <v>Fakulta práva</v>
          </cell>
          <cell r="Y1823">
            <v>0</v>
          </cell>
          <cell r="AB1823" t="str">
            <v>B-VšP</v>
          </cell>
        </row>
        <row r="1824">
          <cell r="H1824" t="str">
            <v>Technická univerzita v Košiciach</v>
          </cell>
          <cell r="I1824" t="str">
            <v>Fakulta baníctva, ekológie, riadenia a geotechnológií</v>
          </cell>
          <cell r="Y1824">
            <v>15.089180887372013</v>
          </cell>
          <cell r="AB1824" t="str">
            <v>TUKE</v>
          </cell>
        </row>
        <row r="1825">
          <cell r="H1825" t="str">
            <v>Slovenská zdravotnícka univerzita v Bratislave</v>
          </cell>
          <cell r="I1825" t="str">
            <v>Lekárska fakulta</v>
          </cell>
          <cell r="Y1825">
            <v>13.5718</v>
          </cell>
          <cell r="AB1825" t="str">
            <v>SZU</v>
          </cell>
        </row>
        <row r="1826">
          <cell r="H1826" t="str">
            <v>Univerzita Konštantína Filozofa v Nitre</v>
          </cell>
          <cell r="I1826" t="str">
            <v>Pedagogická fakulta</v>
          </cell>
          <cell r="Y1826">
            <v>4.3576164874551973</v>
          </cell>
          <cell r="AB1826" t="str">
            <v>UKF</v>
          </cell>
        </row>
        <row r="1827">
          <cell r="H1827" t="str">
            <v>Univerzita Konštantína Filozofa v Nitre</v>
          </cell>
          <cell r="I1827" t="str">
            <v>Pedagogická fakulta</v>
          </cell>
          <cell r="Y1827">
            <v>6.1486594761171034</v>
          </cell>
          <cell r="AB1827" t="str">
            <v>UKF</v>
          </cell>
        </row>
        <row r="1828">
          <cell r="H1828" t="str">
            <v>Univerzita Konštantína Filozofa v Nitre</v>
          </cell>
          <cell r="I1828" t="str">
            <v>Pedagogická fakulta</v>
          </cell>
          <cell r="Y1828">
            <v>14.14244623655914</v>
          </cell>
          <cell r="AB1828" t="str">
            <v>UKF</v>
          </cell>
        </row>
        <row r="1829">
          <cell r="H1829" t="str">
            <v>Univerzita Konštantína Filozofa v Nitre</v>
          </cell>
          <cell r="I1829" t="str">
            <v>Pedagogická fakulta</v>
          </cell>
          <cell r="Y1829">
            <v>0.14261290322580633</v>
          </cell>
          <cell r="AB1829" t="str">
            <v>UKF</v>
          </cell>
        </row>
        <row r="1830">
          <cell r="H1830" t="str">
            <v>Univerzita Konštantína Filozofa v Nitre</v>
          </cell>
          <cell r="I1830" t="str">
            <v>Pedagogická fakulta</v>
          </cell>
          <cell r="Y1830">
            <v>1.2963909050179208</v>
          </cell>
          <cell r="AB1830" t="str">
            <v>UKF</v>
          </cell>
        </row>
        <row r="1831">
          <cell r="H1831" t="str">
            <v>Univerzita Konštantína Filozofa v Nitre</v>
          </cell>
          <cell r="I1831" t="str">
            <v>Pedagogická fakulta</v>
          </cell>
          <cell r="Y1831">
            <v>0.30743297380585499</v>
          </cell>
          <cell r="AB1831" t="str">
            <v>UKF</v>
          </cell>
        </row>
        <row r="1832">
          <cell r="H1832" t="str">
            <v>Ekonomická univerzita v Bratislave</v>
          </cell>
          <cell r="I1832" t="str">
            <v>Fakulta hospodárskej informatiky</v>
          </cell>
          <cell r="Y1832">
            <v>0</v>
          </cell>
          <cell r="AB1832" t="str">
            <v>EU</v>
          </cell>
        </row>
        <row r="1833">
          <cell r="H1833" t="str">
            <v>Ekonomická univerzita v Bratislave</v>
          </cell>
          <cell r="I1833" t="str">
            <v>Fakulta podnikového manažmentu</v>
          </cell>
          <cell r="Y1833">
            <v>0</v>
          </cell>
          <cell r="AB1833" t="str">
            <v>EU</v>
          </cell>
        </row>
        <row r="1834">
          <cell r="H1834" t="str">
            <v>Ekonomická univerzita v Bratislave</v>
          </cell>
          <cell r="I1834" t="str">
            <v>Národohospodárska fakulta</v>
          </cell>
          <cell r="Y1834">
            <v>4.3618296529968461</v>
          </cell>
          <cell r="AB1834" t="str">
            <v>EU</v>
          </cell>
        </row>
        <row r="1835">
          <cell r="H1835" t="str">
            <v>Ekonomická univerzita v Bratislave</v>
          </cell>
          <cell r="I1835" t="str">
            <v>Národohospodárska fakulta</v>
          </cell>
          <cell r="Y1835">
            <v>8.7236593059936922</v>
          </cell>
          <cell r="AB1835" t="str">
            <v>EU</v>
          </cell>
        </row>
        <row r="1836">
          <cell r="H1836" t="str">
            <v>Ekonomická univerzita v Bratislave</v>
          </cell>
          <cell r="I1836" t="str">
            <v>Národohospodárska fakulta</v>
          </cell>
          <cell r="Y1836">
            <v>4.3618296529968461</v>
          </cell>
          <cell r="AB1836" t="str">
            <v>EU</v>
          </cell>
        </row>
        <row r="1837">
          <cell r="H1837" t="str">
            <v>Ekonomická univerzita v Bratislave</v>
          </cell>
          <cell r="I1837" t="str">
            <v>Fakulta hospodárskej informatiky</v>
          </cell>
          <cell r="Y1837">
            <v>1.5464668769716092</v>
          </cell>
          <cell r="AB1837" t="str">
            <v>EU</v>
          </cell>
        </row>
        <row r="1838">
          <cell r="H1838" t="str">
            <v>Ekonomická univerzita v Bratislave</v>
          </cell>
          <cell r="I1838" t="str">
            <v>Národohospodárska fakulta</v>
          </cell>
          <cell r="Y1838">
            <v>4.3618296529968461</v>
          </cell>
          <cell r="AB1838" t="str">
            <v>EU</v>
          </cell>
        </row>
        <row r="1839">
          <cell r="H1839" t="str">
            <v>Ekonomická univerzita v Bratislave</v>
          </cell>
          <cell r="I1839" t="str">
            <v>Podnikovohospodárska fakulta v Košiciach</v>
          </cell>
          <cell r="Y1839">
            <v>0</v>
          </cell>
          <cell r="AB1839" t="str">
            <v>EU</v>
          </cell>
        </row>
        <row r="1840">
          <cell r="H1840" t="str">
            <v>Ekonomická univerzita v Bratislave</v>
          </cell>
          <cell r="I1840" t="str">
            <v>Fakulta hospodárskej informatiky</v>
          </cell>
          <cell r="Y1840">
            <v>69.591009463722401</v>
          </cell>
          <cell r="AB1840" t="str">
            <v>EU</v>
          </cell>
        </row>
        <row r="1841">
          <cell r="H1841" t="str">
            <v>Ekonomická univerzita v Bratislave</v>
          </cell>
          <cell r="I1841" t="str">
            <v>Obchodná fakulta</v>
          </cell>
          <cell r="Y1841">
            <v>179.39015772870664</v>
          </cell>
          <cell r="AB1841" t="str">
            <v>EU</v>
          </cell>
        </row>
        <row r="1842">
          <cell r="H1842" t="str">
            <v>Ekonomická univerzita v Bratislave</v>
          </cell>
          <cell r="I1842" t="str">
            <v>Národohospodárska fakulta</v>
          </cell>
          <cell r="Y1842">
            <v>0</v>
          </cell>
          <cell r="AB1842" t="str">
            <v>EU</v>
          </cell>
        </row>
        <row r="1843">
          <cell r="H1843" t="str">
            <v>Ekonomická univerzita v Bratislave</v>
          </cell>
          <cell r="I1843" t="str">
            <v>Fakulta podnikového manažmentu</v>
          </cell>
          <cell r="Y1843">
            <v>77.32334384858045</v>
          </cell>
          <cell r="AB1843" t="str">
            <v>EU</v>
          </cell>
        </row>
        <row r="1844">
          <cell r="H1844" t="str">
            <v>Ekonomická univerzita v Bratislave</v>
          </cell>
          <cell r="I1844" t="str">
            <v>Obchodná fakulta</v>
          </cell>
          <cell r="Y1844">
            <v>108.25268138801265</v>
          </cell>
          <cell r="AB1844" t="str">
            <v>EU</v>
          </cell>
        </row>
        <row r="1845">
          <cell r="H1845" t="str">
            <v>Ekonomická univerzita v Bratislave</v>
          </cell>
          <cell r="I1845" t="str">
            <v>Obchodná fakulta</v>
          </cell>
          <cell r="Y1845">
            <v>6.1858675078864351</v>
          </cell>
          <cell r="AB1845" t="str">
            <v>EU</v>
          </cell>
        </row>
        <row r="1846">
          <cell r="H1846" t="str">
            <v>Ekonomická univerzita v Bratislave</v>
          </cell>
          <cell r="I1846" t="str">
            <v>Obchodná fakulta</v>
          </cell>
          <cell r="Y1846">
            <v>5.2579873817034724</v>
          </cell>
          <cell r="AB1846" t="str">
            <v>EU</v>
          </cell>
        </row>
        <row r="1847">
          <cell r="H1847" t="str">
            <v>Ekonomická univerzita v Bratislave</v>
          </cell>
          <cell r="I1847" t="str">
            <v>Fakulta aplikovaných jazykov</v>
          </cell>
          <cell r="Y1847">
            <v>1.7594589371980662</v>
          </cell>
          <cell r="AB1847" t="str">
            <v>EU</v>
          </cell>
        </row>
        <row r="1848">
          <cell r="H1848" t="str">
            <v>Ekonomická univerzita v Bratislave</v>
          </cell>
          <cell r="I1848" t="str">
            <v>Fakulta aplikovaných jazykov</v>
          </cell>
          <cell r="Y1848">
            <v>1.6559613526570036</v>
          </cell>
          <cell r="AB1848" t="str">
            <v>EU</v>
          </cell>
        </row>
        <row r="1849">
          <cell r="H1849" t="str">
            <v>Ekonomická univerzita v Bratislave</v>
          </cell>
          <cell r="I1849" t="str">
            <v>Obchodná fakulta</v>
          </cell>
          <cell r="Y1849">
            <v>4.8455962145110405</v>
          </cell>
          <cell r="AB1849" t="str">
            <v>EU</v>
          </cell>
        </row>
        <row r="1850">
          <cell r="H1850" t="str">
            <v>Ekonomická univerzita v Bratislave</v>
          </cell>
          <cell r="I1850" t="str">
            <v>Fakulta hospodárskej informatiky</v>
          </cell>
          <cell r="Y1850">
            <v>4.1239116719242901</v>
          </cell>
          <cell r="AB1850" t="str">
            <v>EU</v>
          </cell>
        </row>
        <row r="1851">
          <cell r="H1851" t="str">
            <v>Ekonomická univerzita v Bratislave</v>
          </cell>
          <cell r="I1851" t="str">
            <v>Fakulta podnikového manažmentu</v>
          </cell>
          <cell r="Y1851">
            <v>0</v>
          </cell>
          <cell r="AB1851" t="str">
            <v>EU</v>
          </cell>
        </row>
        <row r="1852">
          <cell r="H1852" t="str">
            <v>Ekonomická univerzita v Bratislave</v>
          </cell>
          <cell r="I1852" t="str">
            <v>Fakulta aplikovaných jazykov</v>
          </cell>
          <cell r="Y1852">
            <v>2.1734492753623194</v>
          </cell>
          <cell r="AB1852" t="str">
            <v>EU</v>
          </cell>
        </row>
        <row r="1853">
          <cell r="H1853" t="str">
            <v>Ekonomická univerzita v Bratislave</v>
          </cell>
          <cell r="I1853" t="str">
            <v>Podnikovohospodárska fakulta v Košiciach</v>
          </cell>
          <cell r="Y1853">
            <v>1.7526624605678229</v>
          </cell>
          <cell r="AB1853" t="str">
            <v>EU</v>
          </cell>
        </row>
        <row r="1854">
          <cell r="H1854" t="str">
            <v>Slovenská poľnohospodárska univerzita v Nitre</v>
          </cell>
          <cell r="I1854" t="str">
            <v>Fakulta európskych štúdií a regionálneho rozvoja</v>
          </cell>
          <cell r="Y1854">
            <v>52.192556390977444</v>
          </cell>
          <cell r="AB1854" t="str">
            <v>SPU</v>
          </cell>
        </row>
        <row r="1855">
          <cell r="H1855" t="str">
            <v>Slovenská poľnohospodárska univerzita v Nitre</v>
          </cell>
          <cell r="I1855" t="str">
            <v>Technická fakulta</v>
          </cell>
          <cell r="Y1855">
            <v>161.57479041916167</v>
          </cell>
          <cell r="AB1855" t="str">
            <v>SPU</v>
          </cell>
        </row>
        <row r="1856">
          <cell r="H1856" t="str">
            <v>Slovenská poľnohospodárska univerzita v Nitre</v>
          </cell>
          <cell r="I1856" t="str">
            <v>Technická fakulta</v>
          </cell>
          <cell r="Y1856">
            <v>3.7846347305389187</v>
          </cell>
          <cell r="AB1856" t="str">
            <v>SPU</v>
          </cell>
        </row>
        <row r="1857">
          <cell r="H1857" t="str">
            <v>Slovenská poľnohospodárska univerzita v Nitre</v>
          </cell>
          <cell r="I1857" t="str">
            <v>Fakulta ekonomiky a manažmentu</v>
          </cell>
          <cell r="Y1857">
            <v>4.4005488721804511</v>
          </cell>
          <cell r="AB1857" t="str">
            <v>SPU</v>
          </cell>
        </row>
        <row r="1858">
          <cell r="H1858" t="str">
            <v>Slovenská poľnohospodárska univerzita v Nitre</v>
          </cell>
          <cell r="I1858" t="str">
            <v>Fakulta európskych štúdií a regionálneho rozvoja</v>
          </cell>
          <cell r="Y1858">
            <v>1.6374135338345859</v>
          </cell>
          <cell r="AB1858" t="str">
            <v>SPU</v>
          </cell>
        </row>
        <row r="1859">
          <cell r="H1859" t="str">
            <v>Slovenská poľnohospodárska univerzita v Nitre</v>
          </cell>
          <cell r="I1859" t="str">
            <v>Fakulta európskych štúdií a regionálneho rozvoja</v>
          </cell>
          <cell r="Y1859">
            <v>0.30701503759398507</v>
          </cell>
          <cell r="AB1859" t="str">
            <v>SPU</v>
          </cell>
        </row>
        <row r="1860">
          <cell r="H1860" t="str">
            <v>Slovenská poľnohospodárska univerzita v Nitre</v>
          </cell>
          <cell r="I1860" t="str">
            <v>Fakulta európskych štúdií a regionálneho rozvoja</v>
          </cell>
          <cell r="Y1860">
            <v>2.7631353383458652</v>
          </cell>
          <cell r="AB1860" t="str">
            <v>SPU</v>
          </cell>
        </row>
        <row r="1861">
          <cell r="H1861" t="str">
            <v>Slovenská poľnohospodárska univerzita v Nitre</v>
          </cell>
          <cell r="I1861" t="str">
            <v>Fakulta európskych štúdií a regionálneho rozvoja</v>
          </cell>
          <cell r="Y1861">
            <v>0</v>
          </cell>
          <cell r="AB1861" t="str">
            <v>SPU</v>
          </cell>
        </row>
        <row r="1862">
          <cell r="H1862" t="str">
            <v>Slovenská poľnohospodárska univerzita v Nitre</v>
          </cell>
          <cell r="I1862" t="str">
            <v>Fakulta biotechnológie a potravinárstva</v>
          </cell>
          <cell r="Y1862">
            <v>0.43706249999999969</v>
          </cell>
          <cell r="AB1862" t="str">
            <v>SPU</v>
          </cell>
        </row>
        <row r="1863">
          <cell r="H1863" t="str">
            <v>Slovenská poľnohospodárska univerzita v Nitre</v>
          </cell>
          <cell r="I1863" t="str">
            <v>Fakulta ekonomiky a manažmentu</v>
          </cell>
          <cell r="Y1863">
            <v>0</v>
          </cell>
          <cell r="AB1863" t="str">
            <v>SPU</v>
          </cell>
        </row>
        <row r="1864">
          <cell r="H1864" t="str">
            <v>Katolícka univerzita v Ružomberku</v>
          </cell>
          <cell r="I1864" t="str">
            <v>Filozofická fakulta</v>
          </cell>
          <cell r="Y1864">
            <v>0</v>
          </cell>
          <cell r="AB1864" t="str">
            <v>KU</v>
          </cell>
        </row>
        <row r="1865">
          <cell r="H1865" t="str">
            <v>Univerzita Pavla Jozefa Šafárika v Košiciach</v>
          </cell>
          <cell r="I1865" t="str">
            <v>Prírodovedecká fakulta</v>
          </cell>
          <cell r="Y1865">
            <v>34.495384615384609</v>
          </cell>
          <cell r="AB1865" t="str">
            <v>UPJŠ</v>
          </cell>
        </row>
        <row r="1866">
          <cell r="H1866" t="str">
            <v>Slovenská technická univerzita v Bratislave</v>
          </cell>
          <cell r="I1866" t="str">
            <v>Materiálovotechnologická fakulta so sídlom v Trnave</v>
          </cell>
          <cell r="Y1866">
            <v>79.399429280397015</v>
          </cell>
          <cell r="AB1866" t="str">
            <v>STU</v>
          </cell>
        </row>
        <row r="1867">
          <cell r="H1867" t="str">
            <v>Slovenská technická univerzita v Bratislave</v>
          </cell>
          <cell r="I1867" t="str">
            <v>Fakulta informatiky a informačných technológií</v>
          </cell>
          <cell r="Y1867">
            <v>1.7730717230008235</v>
          </cell>
          <cell r="AB1867" t="str">
            <v>STU</v>
          </cell>
        </row>
        <row r="1868">
          <cell r="H1868" t="str">
            <v>Ekonomická univerzita v Bratislave</v>
          </cell>
          <cell r="I1868" t="str">
            <v>Podnikovohospodárska fakulta v Košiciach</v>
          </cell>
          <cell r="Y1868">
            <v>8.7236593059936922</v>
          </cell>
          <cell r="AB1868" t="str">
            <v>EU</v>
          </cell>
        </row>
        <row r="1869">
          <cell r="H1869" t="str">
            <v>Technická univerzita vo Zvolene</v>
          </cell>
          <cell r="I1869" t="str">
            <v>Fakulta ekológie a environmentalistiky</v>
          </cell>
          <cell r="Y1869">
            <v>1.0085562913907289</v>
          </cell>
          <cell r="AB1869" t="str">
            <v>TUZVO</v>
          </cell>
        </row>
        <row r="1870">
          <cell r="H1870" t="str">
            <v>Technická univerzita vo Zvolene</v>
          </cell>
          <cell r="I1870" t="str">
            <v>Fakulta techniky</v>
          </cell>
          <cell r="Y1870">
            <v>2.3237383177570088</v>
          </cell>
          <cell r="AB1870" t="str">
            <v>TUZVO</v>
          </cell>
        </row>
        <row r="1871">
          <cell r="H1871" t="str">
            <v>Univerzita Mateja Bela v Banskej Bystrici</v>
          </cell>
          <cell r="I1871" t="str">
            <v>Fakulta politických vied a medzinárodných vzťahov</v>
          </cell>
          <cell r="Y1871">
            <v>4.3241379310344836</v>
          </cell>
          <cell r="AB1871" t="str">
            <v>UMB</v>
          </cell>
        </row>
        <row r="1872">
          <cell r="H1872" t="str">
            <v>Univerzita Mateja Bela v Banskej Bystrici</v>
          </cell>
          <cell r="I1872" t="str">
            <v>Pedagogická fakulta</v>
          </cell>
          <cell r="Y1872">
            <v>0</v>
          </cell>
          <cell r="AB1872" t="str">
            <v>UMB</v>
          </cell>
        </row>
        <row r="1873">
          <cell r="H1873" t="str">
            <v>Univerzita Mateja Bela v Banskej Bystrici</v>
          </cell>
          <cell r="I1873" t="str">
            <v>Pedagogická fakulta</v>
          </cell>
          <cell r="Y1873">
            <v>3.8807867393800226</v>
          </cell>
          <cell r="AB1873" t="str">
            <v>UMB</v>
          </cell>
        </row>
        <row r="1874">
          <cell r="H1874" t="str">
            <v>Katolícka univerzita v Ružomberku</v>
          </cell>
          <cell r="I1874" t="str">
            <v>Pedagogická fakulta</v>
          </cell>
          <cell r="Y1874">
            <v>0</v>
          </cell>
          <cell r="AB1874" t="str">
            <v>KU</v>
          </cell>
        </row>
        <row r="1875">
          <cell r="H1875" t="str">
            <v>Univerzita Mateja Bela v Banskej Bystrici</v>
          </cell>
          <cell r="I1875" t="str">
            <v>Fakulta prírodných vied</v>
          </cell>
          <cell r="Y1875">
            <v>0.58016000000000023</v>
          </cell>
          <cell r="AB1875" t="str">
            <v>UMB</v>
          </cell>
        </row>
        <row r="1876">
          <cell r="H1876" t="str">
            <v>Univerzita Mateja Bela v Banskej Bystrici</v>
          </cell>
          <cell r="I1876" t="str">
            <v>Fakulta prírodných vied</v>
          </cell>
          <cell r="Y1876">
            <v>0.28586301369863021</v>
          </cell>
          <cell r="AB1876" t="str">
            <v>UMB</v>
          </cell>
        </row>
        <row r="1877">
          <cell r="H1877" t="str">
            <v>Univerzita Mateja Bela v Banskej Bystrici</v>
          </cell>
          <cell r="I1877" t="str">
            <v>Fakulta prírodných vied</v>
          </cell>
          <cell r="Y1877">
            <v>0.71465753424657485</v>
          </cell>
          <cell r="AB1877" t="str">
            <v>UMB</v>
          </cell>
        </row>
        <row r="1878">
          <cell r="H1878" t="str">
            <v>Univerzita Mateja Bela v Banskej Bystrici</v>
          </cell>
          <cell r="I1878" t="str">
            <v>Fakulta prírodných vied</v>
          </cell>
          <cell r="Y1878">
            <v>1.4711904761904755</v>
          </cell>
          <cell r="AB1878" t="str">
            <v>UMB</v>
          </cell>
        </row>
        <row r="1879">
          <cell r="H1879" t="str">
            <v>Univerzita Mateja Bela v Banskej Bystrici</v>
          </cell>
          <cell r="I1879" t="str">
            <v>Fakulta prírodných vied</v>
          </cell>
          <cell r="Y1879">
            <v>0.14799999999999991</v>
          </cell>
          <cell r="AB1879" t="str">
            <v>UMB</v>
          </cell>
        </row>
        <row r="1880">
          <cell r="H1880" t="str">
            <v>Univerzita Mateja Bela v Banskej Bystrici</v>
          </cell>
          <cell r="I1880" t="str">
            <v>Ekonomická fakulta</v>
          </cell>
          <cell r="Y1880">
            <v>4.3587947882736158</v>
          </cell>
          <cell r="AB1880" t="str">
            <v>UMB</v>
          </cell>
        </row>
        <row r="1881">
          <cell r="H1881" t="str">
            <v>Univerzita Mateja Bela v Banskej Bystrici</v>
          </cell>
          <cell r="I1881" t="str">
            <v>Ekonomická fakulta</v>
          </cell>
          <cell r="Y1881">
            <v>30.907817589576545</v>
          </cell>
          <cell r="AB1881" t="str">
            <v>UMB</v>
          </cell>
        </row>
        <row r="1882">
          <cell r="H1882" t="str">
            <v>Univerzita Mateja Bela v Banskej Bystrici</v>
          </cell>
          <cell r="I1882" t="str">
            <v>Ekonomická fakulta</v>
          </cell>
          <cell r="Y1882">
            <v>61.815635179153091</v>
          </cell>
          <cell r="AB1882" t="str">
            <v>UMB</v>
          </cell>
        </row>
        <row r="1883">
          <cell r="H1883" t="str">
            <v>Univerzita Mateja Bela v Banskej Bystrici</v>
          </cell>
          <cell r="I1883" t="str">
            <v>Ekonomická fakulta</v>
          </cell>
          <cell r="Y1883">
            <v>2.0605211726384347</v>
          </cell>
          <cell r="AB1883" t="str">
            <v>UMB</v>
          </cell>
        </row>
        <row r="1884">
          <cell r="H1884" t="str">
            <v>Univerzita Mateja Bela v Banskej Bystrici</v>
          </cell>
          <cell r="I1884" t="str">
            <v>Ekonomická fakulta</v>
          </cell>
          <cell r="Y1884">
            <v>0.72118241042345232</v>
          </cell>
          <cell r="AB1884" t="str">
            <v>UMB</v>
          </cell>
        </row>
        <row r="1885">
          <cell r="H1885" t="str">
            <v>Univerzita Mateja Bela v Banskej Bystrici</v>
          </cell>
          <cell r="I1885" t="str">
            <v>Ekonomická fakulta</v>
          </cell>
          <cell r="Y1885">
            <v>0</v>
          </cell>
          <cell r="AB1885" t="str">
            <v>UMB</v>
          </cell>
        </row>
        <row r="1886">
          <cell r="H1886" t="str">
            <v>Univerzita Mateja Bela v Banskej Bystrici</v>
          </cell>
          <cell r="I1886" t="str">
            <v>Ekonomická fakulta</v>
          </cell>
          <cell r="Y1886">
            <v>0</v>
          </cell>
          <cell r="AB1886" t="str">
            <v>UMB</v>
          </cell>
        </row>
        <row r="1887">
          <cell r="H1887" t="str">
            <v>Univerzita Mateja Bela v Banskej Bystrici</v>
          </cell>
          <cell r="I1887" t="str">
            <v>Filozofická fakulta</v>
          </cell>
          <cell r="Y1887">
            <v>1.8724049429657796</v>
          </cell>
          <cell r="AB1887" t="str">
            <v>UMB</v>
          </cell>
        </row>
        <row r="1888">
          <cell r="H1888" t="str">
            <v>Univerzita Mateja Bela v Banskej Bystrici</v>
          </cell>
          <cell r="I1888" t="str">
            <v>Filozofická fakulta</v>
          </cell>
          <cell r="Y1888">
            <v>0.12482699619771864</v>
          </cell>
          <cell r="AB1888" t="str">
            <v>UMB</v>
          </cell>
        </row>
        <row r="1889">
          <cell r="H1889" t="str">
            <v>Univerzita Mateja Bela v Banskej Bystrici</v>
          </cell>
          <cell r="I1889" t="str">
            <v>Filozofická fakulta</v>
          </cell>
          <cell r="Y1889">
            <v>0</v>
          </cell>
          <cell r="AB1889" t="str">
            <v>UMB</v>
          </cell>
        </row>
        <row r="1890">
          <cell r="H1890" t="str">
            <v>Univerzita Mateja Bela v Banskej Bystrici</v>
          </cell>
          <cell r="I1890" t="str">
            <v>Filozofická fakulta</v>
          </cell>
          <cell r="Y1890">
            <v>0.49930798479087457</v>
          </cell>
          <cell r="AB1890" t="str">
            <v>UMB</v>
          </cell>
        </row>
        <row r="1891">
          <cell r="H1891" t="str">
            <v>Univerzita Mateja Bela v Banskej Bystrici</v>
          </cell>
          <cell r="I1891" t="str">
            <v>Fakulta prírodných vied</v>
          </cell>
          <cell r="Y1891">
            <v>0</v>
          </cell>
          <cell r="AB1891" t="str">
            <v>UMB</v>
          </cell>
        </row>
        <row r="1892">
          <cell r="H1892" t="str">
            <v>Univerzita Konštantína Filozofa v Nitre</v>
          </cell>
          <cell r="I1892" t="str">
            <v>Fakulta prírodných vied</v>
          </cell>
          <cell r="Y1892">
            <v>33.877142857142857</v>
          </cell>
          <cell r="AB1892" t="str">
            <v>UKF</v>
          </cell>
        </row>
        <row r="1893">
          <cell r="H1893" t="str">
            <v>Univerzita Konštantína Filozofa v Nitre</v>
          </cell>
          <cell r="I1893" t="str">
            <v>Fakulta prírodných vied</v>
          </cell>
          <cell r="Y1893">
            <v>0.26399999999999979</v>
          </cell>
          <cell r="AB1893" t="str">
            <v>UKF</v>
          </cell>
        </row>
        <row r="1894">
          <cell r="H1894" t="str">
            <v>Univerzita Konštantína Filozofa v Nitre</v>
          </cell>
          <cell r="I1894" t="str">
            <v>Fakulta sociálnych vied a zdravotníctva</v>
          </cell>
          <cell r="Y1894">
            <v>0</v>
          </cell>
          <cell r="AB1894" t="str">
            <v>UKF</v>
          </cell>
        </row>
        <row r="1895">
          <cell r="H1895" t="str">
            <v>Univerzita Konštantína Filozofa v Nitre</v>
          </cell>
          <cell r="I1895" t="str">
            <v>Pedagogická fakulta</v>
          </cell>
          <cell r="Y1895">
            <v>8.7152329749103945</v>
          </cell>
          <cell r="AB1895" t="str">
            <v>UKF</v>
          </cell>
        </row>
        <row r="1896">
          <cell r="H1896" t="str">
            <v>Univerzita Konštantína Filozofa v Nitre</v>
          </cell>
          <cell r="I1896" t="str">
            <v>Pedagogická fakulta</v>
          </cell>
          <cell r="Y1896">
            <v>0</v>
          </cell>
          <cell r="AB1896" t="str">
            <v>UKF</v>
          </cell>
        </row>
        <row r="1897">
          <cell r="H1897" t="str">
            <v>Univerzita Konštantína Filozofa v Nitre</v>
          </cell>
          <cell r="I1897" t="str">
            <v>Filozofická fakulta</v>
          </cell>
          <cell r="Y1897">
            <v>9.8504273504273456</v>
          </cell>
          <cell r="AB1897" t="str">
            <v>UKF</v>
          </cell>
        </row>
        <row r="1898">
          <cell r="H1898" t="str">
            <v>Univerzita Konštantína Filozofa v Nitre</v>
          </cell>
          <cell r="I1898" t="str">
            <v>Filozofická fakulta</v>
          </cell>
          <cell r="Y1898">
            <v>3.969419558359621</v>
          </cell>
          <cell r="AB1898" t="str">
            <v>UKF</v>
          </cell>
        </row>
        <row r="1899">
          <cell r="H1899" t="str">
            <v>Univerzita Konštantína Filozofa v Nitre</v>
          </cell>
          <cell r="I1899" t="str">
            <v>Filozofická fakulta</v>
          </cell>
          <cell r="Y1899">
            <v>4.3355932203389838</v>
          </cell>
          <cell r="AB1899" t="str">
            <v>UKF</v>
          </cell>
        </row>
        <row r="1900">
          <cell r="H1900" t="str">
            <v>Univerzita Konštantína Filozofa v Nitre</v>
          </cell>
          <cell r="I1900" t="str">
            <v>Filozofická fakulta</v>
          </cell>
          <cell r="Y1900">
            <v>4.3355932203389838</v>
          </cell>
          <cell r="AB1900" t="str">
            <v>UKF</v>
          </cell>
        </row>
        <row r="1901">
          <cell r="H1901" t="str">
            <v>Univerzita Pavla Jozefa Šafárika v Košiciach</v>
          </cell>
          <cell r="I1901" t="str">
            <v>Filozofická fakulta</v>
          </cell>
          <cell r="Y1901">
            <v>4.3187066974595849</v>
          </cell>
          <cell r="AB1901" t="str">
            <v>UPJŠ</v>
          </cell>
        </row>
        <row r="1902">
          <cell r="H1902" t="str">
            <v>Vysoká škola múzických umení v Bratislave</v>
          </cell>
          <cell r="I1902" t="str">
            <v>Divadelná fakulta</v>
          </cell>
          <cell r="Y1902">
            <v>0.29615384615384599</v>
          </cell>
          <cell r="AB1902" t="str">
            <v>VŠMU</v>
          </cell>
        </row>
        <row r="1903">
          <cell r="H1903" t="str">
            <v>Vysoká škola múzických umení v Bratislave</v>
          </cell>
          <cell r="I1903" t="str">
            <v>Divadelná fakulta</v>
          </cell>
          <cell r="Y1903">
            <v>7.3549568106312222</v>
          </cell>
          <cell r="AB1903" t="str">
            <v>VŠMU</v>
          </cell>
        </row>
        <row r="1904">
          <cell r="H1904" t="str">
            <v>Vysoká škola múzických umení v Bratislave</v>
          </cell>
          <cell r="I1904" t="str">
            <v>Divadelná fakulta</v>
          </cell>
          <cell r="Y1904">
            <v>7.0351760797342191</v>
          </cell>
          <cell r="AB1904" t="str">
            <v>VŠMU</v>
          </cell>
        </row>
        <row r="1905">
          <cell r="H1905" t="str">
            <v>Vysoká škola múzických umení v Bratislave</v>
          </cell>
          <cell r="I1905" t="str">
            <v>Divadelná fakulta</v>
          </cell>
          <cell r="Y1905">
            <v>0</v>
          </cell>
          <cell r="AB1905" t="str">
            <v>VŠMU</v>
          </cell>
        </row>
        <row r="1906">
          <cell r="H1906" t="str">
            <v>Vysoká škola múzických umení v Bratislave</v>
          </cell>
          <cell r="I1906" t="str">
            <v>Divadelná fakulta</v>
          </cell>
          <cell r="Y1906">
            <v>1.279122923588039</v>
          </cell>
          <cell r="AB1906" t="str">
            <v>VŠMU</v>
          </cell>
        </row>
        <row r="1907">
          <cell r="H1907" t="str">
            <v>Vysoká škola múzických umení v Bratislave</v>
          </cell>
          <cell r="I1907" t="str">
            <v>Divadelná fakulta</v>
          </cell>
          <cell r="Y1907">
            <v>0.31978073089700976</v>
          </cell>
          <cell r="AB1907" t="str">
            <v>VŠMU</v>
          </cell>
        </row>
        <row r="1908">
          <cell r="H1908" t="str">
            <v>Vysoká škola múzických umení v Bratislave</v>
          </cell>
          <cell r="I1908" t="str">
            <v>Filmová a televízna fakulta</v>
          </cell>
          <cell r="Y1908">
            <v>1.5989036544850492</v>
          </cell>
          <cell r="AB1908" t="str">
            <v>VŠMU</v>
          </cell>
        </row>
        <row r="1909">
          <cell r="H1909" t="str">
            <v>Vysoká škola múzických umení v Bratislave</v>
          </cell>
          <cell r="I1909" t="str">
            <v>Filmová a televízna fakulta</v>
          </cell>
          <cell r="Y1909">
            <v>3.5175880398671104</v>
          </cell>
          <cell r="AB1909" t="str">
            <v>VŠMU</v>
          </cell>
        </row>
        <row r="1910">
          <cell r="H1910" t="str">
            <v>Vysoká škola múzických umení v Bratislave</v>
          </cell>
          <cell r="I1910" t="str">
            <v>Filmová a televízna fakulta</v>
          </cell>
          <cell r="Y1910">
            <v>0.3948717948717948</v>
          </cell>
          <cell r="AB1910" t="str">
            <v>VŠMU</v>
          </cell>
        </row>
        <row r="1911">
          <cell r="H1911" t="str">
            <v>Vysoká škola múzických umení v Bratislave</v>
          </cell>
          <cell r="I1911" t="str">
            <v>Filmová a televízna fakulta</v>
          </cell>
          <cell r="Y1911">
            <v>0</v>
          </cell>
          <cell r="AB1911" t="str">
            <v>VŠMU</v>
          </cell>
        </row>
        <row r="1912">
          <cell r="H1912" t="str">
            <v>Vysoká škola múzických umení v Bratislave</v>
          </cell>
          <cell r="I1912" t="str">
            <v>Filmová a televízna fakulta</v>
          </cell>
          <cell r="Y1912">
            <v>1.279122923588039</v>
          </cell>
          <cell r="AB1912" t="str">
            <v>VŠMU</v>
          </cell>
        </row>
        <row r="1913">
          <cell r="H1913" t="str">
            <v>Vysoká škola múzických umení v Bratislave</v>
          </cell>
          <cell r="I1913" t="str">
            <v>Filmová a televízna fakulta</v>
          </cell>
          <cell r="Y1913">
            <v>1.5989036544850492</v>
          </cell>
          <cell r="AB1913" t="str">
            <v>VŠMU</v>
          </cell>
        </row>
        <row r="1914">
          <cell r="H1914" t="str">
            <v>Vysoká škola múzických umení v Bratislave</v>
          </cell>
          <cell r="I1914" t="str">
            <v>Filmová a televízna fakulta</v>
          </cell>
          <cell r="Y1914">
            <v>5.9230769230769234</v>
          </cell>
          <cell r="AB1914" t="str">
            <v>VŠMU</v>
          </cell>
        </row>
        <row r="1915">
          <cell r="H1915" t="str">
            <v>Vysoká škola múzických umení v Bratislave</v>
          </cell>
          <cell r="I1915" t="str">
            <v>Filmová a televízna fakulta</v>
          </cell>
          <cell r="Y1915">
            <v>4.3561461794019936</v>
          </cell>
          <cell r="AB1915" t="str">
            <v>VŠMU</v>
          </cell>
        </row>
        <row r="1916">
          <cell r="H1916" t="str">
            <v>Prešovská univerzita v Prešove</v>
          </cell>
          <cell r="I1916" t="str">
            <v>Fakulta športu</v>
          </cell>
          <cell r="Y1916">
            <v>4.0460000000000003</v>
          </cell>
          <cell r="AB1916" t="str">
            <v>PU</v>
          </cell>
        </row>
        <row r="1917">
          <cell r="H1917" t="str">
            <v>Prešovská univerzita v Prešove</v>
          </cell>
          <cell r="I1917" t="str">
            <v>Fakulta športu</v>
          </cell>
          <cell r="Y1917">
            <v>8.8000000000000007</v>
          </cell>
          <cell r="AB1917" t="str">
            <v>PU</v>
          </cell>
        </row>
        <row r="1918">
          <cell r="H1918" t="str">
            <v>Prešovská univerzita v Prešove</v>
          </cell>
          <cell r="I1918" t="str">
            <v>Filozofická fakulta</v>
          </cell>
          <cell r="Y1918">
            <v>5.9785474860335199</v>
          </cell>
          <cell r="AB1918" t="str">
            <v>PU</v>
          </cell>
        </row>
        <row r="1919">
          <cell r="H1919" t="str">
            <v>Prešovská univerzita v Prešove</v>
          </cell>
          <cell r="I1919" t="str">
            <v>Filozofická fakulta</v>
          </cell>
          <cell r="Y1919">
            <v>12.67103670835014</v>
          </cell>
          <cell r="AB1919" t="str">
            <v>PU</v>
          </cell>
        </row>
        <row r="1920">
          <cell r="H1920" t="str">
            <v>Prešovská univerzita v Prešove</v>
          </cell>
          <cell r="I1920" t="str">
            <v>Pedagogická fakulta</v>
          </cell>
          <cell r="Y1920">
            <v>2.4546450181524797</v>
          </cell>
          <cell r="AB1920" t="str">
            <v>PU</v>
          </cell>
        </row>
        <row r="1921">
          <cell r="H1921" t="str">
            <v>Prešovská univerzita v Prešove</v>
          </cell>
          <cell r="I1921" t="str">
            <v>Filozofická fakulta</v>
          </cell>
          <cell r="Y1921">
            <v>1.4659666666666666</v>
          </cell>
          <cell r="AB1921" t="str">
            <v>PU</v>
          </cell>
        </row>
        <row r="1922">
          <cell r="H1922" t="str">
            <v>Prešovská univerzita v Prešove</v>
          </cell>
          <cell r="I1922" t="str">
            <v>Filozofická fakulta</v>
          </cell>
          <cell r="Y1922">
            <v>17.93564245810056</v>
          </cell>
          <cell r="AB1922" t="str">
            <v>PU</v>
          </cell>
        </row>
        <row r="1923">
          <cell r="H1923" t="str">
            <v>Prešovská univerzita v Prešove</v>
          </cell>
          <cell r="I1923" t="str">
            <v>Filozofická fakulta</v>
          </cell>
          <cell r="Y1923">
            <v>0</v>
          </cell>
          <cell r="AB1923" t="str">
            <v>PU</v>
          </cell>
        </row>
        <row r="1924">
          <cell r="H1924" t="str">
            <v>Prešovská univerzita v Prešove</v>
          </cell>
          <cell r="I1924" t="str">
            <v>Filozofická fakulta</v>
          </cell>
          <cell r="Y1924">
            <v>4.4839106145251399</v>
          </cell>
          <cell r="AB1924" t="str">
            <v>PU</v>
          </cell>
        </row>
        <row r="1925">
          <cell r="H1925" t="str">
            <v>Prešovská univerzita v Prešove</v>
          </cell>
          <cell r="I1925" t="str">
            <v>Filozofická fakulta</v>
          </cell>
          <cell r="Y1925">
            <v>16.89471561113352</v>
          </cell>
          <cell r="AB1925" t="str">
            <v>PU</v>
          </cell>
        </row>
        <row r="1926">
          <cell r="H1926" t="str">
            <v>Prešovská univerzita v Prešove</v>
          </cell>
          <cell r="I1926" t="str">
            <v>Fakulta humanitných a prírodných vied</v>
          </cell>
          <cell r="Y1926">
            <v>1.5455696202531648</v>
          </cell>
          <cell r="AB1926" t="str">
            <v>PU</v>
          </cell>
        </row>
        <row r="1927">
          <cell r="H1927" t="str">
            <v>Akadémia umení v Banskej Bystrici</v>
          </cell>
          <cell r="I1927" t="str">
            <v>Fakulta výtvarných umení</v>
          </cell>
          <cell r="Y1927">
            <v>1.5842155425219939</v>
          </cell>
          <cell r="AB1927" t="str">
            <v>AU</v>
          </cell>
        </row>
        <row r="1928">
          <cell r="H1928" t="str">
            <v>Akadémia umení v Banskej Bystrici</v>
          </cell>
          <cell r="I1928" t="str">
            <v>Fakulta výtvarných umení</v>
          </cell>
          <cell r="Y1928">
            <v>5.0694897360703806</v>
          </cell>
          <cell r="AB1928" t="str">
            <v>AU</v>
          </cell>
        </row>
        <row r="1929">
          <cell r="H1929" t="str">
            <v>Univerzita Pavla Jozefa Šafárika v Košiciach</v>
          </cell>
          <cell r="I1929" t="str">
            <v>Filozofická fakulta</v>
          </cell>
          <cell r="Y1929">
            <v>0</v>
          </cell>
          <cell r="AB1929" t="str">
            <v>UPJŠ</v>
          </cell>
        </row>
        <row r="1930">
          <cell r="H1930" t="str">
            <v>Technická univerzita v Košiciach</v>
          </cell>
          <cell r="I1930" t="str">
            <v>Fakulta baníctva, ekológie, riadenia a geotechnológií</v>
          </cell>
          <cell r="Y1930">
            <v>56.045529010238916</v>
          </cell>
          <cell r="AB1930" t="str">
            <v>TUKE</v>
          </cell>
        </row>
        <row r="1931">
          <cell r="H1931" t="str">
            <v>Univerzita sv. Cyrila a Metoda v Trnave</v>
          </cell>
          <cell r="I1931">
            <v>0</v>
          </cell>
          <cell r="Y1931">
            <v>97.781614349775765</v>
          </cell>
          <cell r="AB1931" t="str">
            <v>UCM</v>
          </cell>
        </row>
        <row r="1932">
          <cell r="H1932" t="str">
            <v>Univerzita sv. Cyrila a Metoda v Trnave</v>
          </cell>
          <cell r="I1932" t="str">
            <v>Filozofická fakulta</v>
          </cell>
          <cell r="Y1932">
            <v>2.5578703703703702</v>
          </cell>
          <cell r="AB1932" t="str">
            <v>UCM</v>
          </cell>
        </row>
        <row r="1933">
          <cell r="H1933" t="str">
            <v>Univerzita sv. Cyrila a Metoda v Trnave</v>
          </cell>
          <cell r="I1933" t="str">
            <v>Fakulta prírodných vied</v>
          </cell>
          <cell r="Y1933">
            <v>33.683720930232553</v>
          </cell>
          <cell r="AB1933" t="str">
            <v>UCM</v>
          </cell>
        </row>
        <row r="1934">
          <cell r="H1934" t="str">
            <v>Univerzita sv. Cyrila a Metoda v Trnave</v>
          </cell>
          <cell r="I1934" t="str">
            <v>Filozofická fakulta</v>
          </cell>
          <cell r="Y1934">
            <v>8.5411764705882351</v>
          </cell>
          <cell r="AB1934" t="str">
            <v>UCM</v>
          </cell>
        </row>
        <row r="1935">
          <cell r="H1935" t="str">
            <v>Univerzita sv. Cyrila a Metoda v Trnave</v>
          </cell>
          <cell r="I1935" t="str">
            <v>Fakulta masmediálnej komunikácie</v>
          </cell>
          <cell r="Y1935">
            <v>14.099848612279217</v>
          </cell>
          <cell r="AB1935" t="str">
            <v>UCM</v>
          </cell>
        </row>
        <row r="1936">
          <cell r="H1936" t="str">
            <v>Univerzita sv. Cyrila a Metoda v Trnave</v>
          </cell>
          <cell r="I1936" t="str">
            <v>Filozofická fakulta</v>
          </cell>
          <cell r="Y1936">
            <v>14.715</v>
          </cell>
          <cell r="AB1936" t="str">
            <v>UCM</v>
          </cell>
        </row>
        <row r="1937">
          <cell r="H1937" t="str">
            <v>Univerzita sv. Cyrila a Metoda v Trnave</v>
          </cell>
          <cell r="I1937" t="str">
            <v>Filozofická fakulta</v>
          </cell>
          <cell r="Y1937">
            <v>9.8100000000000023</v>
          </cell>
          <cell r="AB1937" t="str">
            <v>UCM</v>
          </cell>
        </row>
        <row r="1938">
          <cell r="H1938" t="str">
            <v>Univerzita sv. Cyrila a Metoda v Trnave</v>
          </cell>
          <cell r="I1938" t="str">
            <v>Filozofická fakulta</v>
          </cell>
          <cell r="Y1938">
            <v>19.012499999999999</v>
          </cell>
          <cell r="AB1938" t="str">
            <v>UCM</v>
          </cell>
        </row>
        <row r="1939">
          <cell r="H1939" t="str">
            <v>Univerzita sv. Cyrila a Metoda v Trnave</v>
          </cell>
          <cell r="I1939" t="str">
            <v>Fakulta masmediálnej komunikácie</v>
          </cell>
          <cell r="Y1939">
            <v>135.71104289318754</v>
          </cell>
          <cell r="AB1939" t="str">
            <v>UCM</v>
          </cell>
        </row>
        <row r="1940">
          <cell r="H1940" t="str">
            <v>Univerzita sv. Cyrila a Metoda v Trnave</v>
          </cell>
          <cell r="I1940" t="str">
            <v>Fakulta masmediálnej komunikácie</v>
          </cell>
          <cell r="Y1940">
            <v>186.82299411269975</v>
          </cell>
          <cell r="AB1940" t="str">
            <v>UCM</v>
          </cell>
        </row>
        <row r="1941">
          <cell r="H1941" t="str">
            <v>Univerzita sv. Cyrila a Metoda v Trnave</v>
          </cell>
          <cell r="I1941" t="str">
            <v>Fakulta masmediálnej komunikácie</v>
          </cell>
          <cell r="Y1941">
            <v>31.724659377628257</v>
          </cell>
          <cell r="AB1941" t="str">
            <v>UCM</v>
          </cell>
        </row>
        <row r="1942">
          <cell r="H1942" t="str">
            <v>Univerzita sv. Cyrila a Metoda v Trnave</v>
          </cell>
          <cell r="I1942" t="str">
            <v>Filozofická fakulta</v>
          </cell>
          <cell r="Y1942">
            <v>0.20462962962962949</v>
          </cell>
          <cell r="AB1942" t="str">
            <v>UCM</v>
          </cell>
        </row>
        <row r="1943">
          <cell r="H1943" t="str">
            <v>Univerzita sv. Cyrila a Metoda v Trnave</v>
          </cell>
          <cell r="I1943" t="str">
            <v>Filozofická fakulta</v>
          </cell>
          <cell r="Y1943">
            <v>2.8503424657534246</v>
          </cell>
          <cell r="AB1943" t="str">
            <v>UCM</v>
          </cell>
        </row>
        <row r="1944">
          <cell r="H1944" t="str">
            <v>Univerzita sv. Cyrila a Metoda v Trnave</v>
          </cell>
          <cell r="I1944" t="str">
            <v>Fakulta prírodných vied</v>
          </cell>
          <cell r="Y1944">
            <v>1.0359999999999996</v>
          </cell>
          <cell r="AB1944" t="str">
            <v>UCM</v>
          </cell>
        </row>
        <row r="1945">
          <cell r="H1945" t="str">
            <v>Univerzita sv. Cyrila a Metoda v Trnave</v>
          </cell>
          <cell r="I1945" t="str">
            <v>Fakulta sociálnych vied</v>
          </cell>
          <cell r="Y1945">
            <v>3.2576923076923077</v>
          </cell>
          <cell r="AB1945" t="str">
            <v>UCM</v>
          </cell>
        </row>
        <row r="1946">
          <cell r="H1946" t="str">
            <v>Univerzita sv. Cyrila a Metoda v Trnave</v>
          </cell>
          <cell r="I1946" t="str">
            <v>Filozofická fakulta</v>
          </cell>
          <cell r="Y1946">
            <v>9.7058823529411753E-2</v>
          </cell>
          <cell r="AB1946" t="str">
            <v>UCM</v>
          </cell>
        </row>
        <row r="1947">
          <cell r="H1947" t="str">
            <v>Univerzita sv. Cyrila a Metoda v Trnave</v>
          </cell>
          <cell r="I1947" t="str">
            <v>Fakulta prírodných vied</v>
          </cell>
          <cell r="Y1947">
            <v>0.2915151515151515</v>
          </cell>
          <cell r="AB1947" t="str">
            <v>UCM</v>
          </cell>
        </row>
        <row r="1948">
          <cell r="H1948" t="str">
            <v>Univerzita sv. Cyrila a Metoda v Trnave</v>
          </cell>
          <cell r="I1948">
            <v>0</v>
          </cell>
          <cell r="Y1948">
            <v>16.060986547085204</v>
          </cell>
          <cell r="AB1948" t="str">
            <v>UCM</v>
          </cell>
        </row>
        <row r="1949">
          <cell r="H1949" t="str">
            <v>Univerzita sv. Cyrila a Metoda v Trnave</v>
          </cell>
          <cell r="I1949" t="str">
            <v>Fakulta prírodných vied</v>
          </cell>
          <cell r="Y1949">
            <v>1.9016279069767421</v>
          </cell>
          <cell r="AB1949" t="str">
            <v>UCM</v>
          </cell>
        </row>
        <row r="1950">
          <cell r="H1950" t="str">
            <v>Univerzita sv. Cyrila a Metoda v Trnave</v>
          </cell>
          <cell r="I1950" t="str">
            <v>Fakulta masmediálnej komunikácie</v>
          </cell>
          <cell r="Y1950">
            <v>13.394856181665261</v>
          </cell>
          <cell r="AB1950" t="str">
            <v>UCM</v>
          </cell>
        </row>
        <row r="1951">
          <cell r="H1951" t="str">
            <v>Univerzita sv. Cyrila a Metoda v Trnave</v>
          </cell>
          <cell r="I1951" t="str">
            <v>Filozofická fakulta</v>
          </cell>
          <cell r="Y1951">
            <v>1.3650000000000002</v>
          </cell>
          <cell r="AB1951" t="str">
            <v>UCM</v>
          </cell>
        </row>
        <row r="1952">
          <cell r="H1952" t="str">
            <v>Univerzita sv. Cyrila a Metoda v Trnave</v>
          </cell>
          <cell r="I1952" t="str">
            <v>Filozofická fakulta</v>
          </cell>
          <cell r="Y1952">
            <v>0.43599999999999994</v>
          </cell>
          <cell r="AB1952" t="str">
            <v>UCM</v>
          </cell>
        </row>
        <row r="1953">
          <cell r="H1953" t="str">
            <v>Univerzita sv. Cyrila a Metoda v Trnave</v>
          </cell>
          <cell r="I1953" t="str">
            <v>Filozofická fakulta</v>
          </cell>
          <cell r="Y1953">
            <v>0.49049999999999994</v>
          </cell>
          <cell r="AB1953" t="str">
            <v>UCM</v>
          </cell>
        </row>
        <row r="1954">
          <cell r="H1954" t="str">
            <v>Univerzita sv. Cyrila a Metoda v Trnave</v>
          </cell>
          <cell r="I1954" t="str">
            <v>Filozofická fakulta</v>
          </cell>
          <cell r="Y1954">
            <v>1.2675000000000001</v>
          </cell>
          <cell r="AB1954" t="str">
            <v>UCM</v>
          </cell>
        </row>
        <row r="1955">
          <cell r="H1955" t="str">
            <v>Univerzita sv. Cyrila a Metoda v Trnave</v>
          </cell>
          <cell r="I1955" t="str">
            <v>Fakulta masmediálnej komunikácie</v>
          </cell>
          <cell r="Y1955">
            <v>0.70499243061396122</v>
          </cell>
          <cell r="AB1955" t="str">
            <v>UCM</v>
          </cell>
        </row>
        <row r="1956">
          <cell r="H1956" t="str">
            <v>Univerzita sv. Cyrila a Metoda v Trnave</v>
          </cell>
          <cell r="I1956" t="str">
            <v>Fakulta masmediálnej komunikácie</v>
          </cell>
          <cell r="Y1956">
            <v>0.46999495374264111</v>
          </cell>
          <cell r="AB1956" t="str">
            <v>UCM</v>
          </cell>
        </row>
        <row r="1957">
          <cell r="H1957" t="str">
            <v>Univerzita sv. Cyrila a Metoda v Trnave</v>
          </cell>
          <cell r="I1957" t="str">
            <v>Fakulta sociálnych vied</v>
          </cell>
          <cell r="Y1957">
            <v>0.29505882352941182</v>
          </cell>
          <cell r="AB1957" t="str">
            <v>UCM</v>
          </cell>
        </row>
        <row r="1958">
          <cell r="H1958" t="str">
            <v>Univerzita sv. Cyrila a Metoda v Trnave</v>
          </cell>
          <cell r="I1958" t="str">
            <v>Filozofická fakulta</v>
          </cell>
          <cell r="Y1958">
            <v>0.49049999999999994</v>
          </cell>
          <cell r="AB1958" t="str">
            <v>UCM</v>
          </cell>
        </row>
        <row r="1959">
          <cell r="H1959" t="str">
            <v>Univerzita sv. Cyrila a Metoda v Trnave</v>
          </cell>
          <cell r="I1959" t="str">
            <v>Fakulta prírodných vied</v>
          </cell>
          <cell r="Y1959">
            <v>1.0239534883720935</v>
          </cell>
          <cell r="AB1959" t="str">
            <v>UCM</v>
          </cell>
        </row>
        <row r="1960">
          <cell r="H1960" t="str">
            <v>Univerzita sv. Cyrila a Metoda v Trnave</v>
          </cell>
          <cell r="I1960" t="str">
            <v>Filozofická fakulta</v>
          </cell>
          <cell r="Y1960">
            <v>0.20462962962962949</v>
          </cell>
          <cell r="AB1960" t="str">
            <v>UCM</v>
          </cell>
        </row>
        <row r="1961">
          <cell r="H1961" t="str">
            <v>Univerzita sv. Cyrila a Metoda v Trnave</v>
          </cell>
          <cell r="I1961" t="str">
            <v>Filozofická fakulta</v>
          </cell>
          <cell r="Y1961">
            <v>8.58</v>
          </cell>
          <cell r="AB1961" t="str">
            <v>UCM</v>
          </cell>
        </row>
        <row r="1962">
          <cell r="H1962" t="str">
            <v>Univerzita Konštantína Filozofa v Nitre</v>
          </cell>
          <cell r="I1962" t="str">
            <v>Fakulta stredoeurópskych štúdií</v>
          </cell>
          <cell r="Y1962">
            <v>4.3355932203389838</v>
          </cell>
          <cell r="AB1962" t="str">
            <v>UKF</v>
          </cell>
        </row>
        <row r="1963">
          <cell r="H1963" t="str">
            <v>Univerzita Konštantína Filozofa v Nitre</v>
          </cell>
          <cell r="I1963" t="str">
            <v>Fakulta stredoeurópskych štúdií</v>
          </cell>
          <cell r="Y1963">
            <v>41.196116504854373</v>
          </cell>
          <cell r="AB1963" t="str">
            <v>UKF</v>
          </cell>
        </row>
        <row r="1964">
          <cell r="H1964" t="str">
            <v>Univerzita Konštantína Filozofa v Nitre</v>
          </cell>
          <cell r="I1964" t="str">
            <v>Fakulta stredoeurópskych štúdií</v>
          </cell>
          <cell r="Y1964">
            <v>35.016699029126215</v>
          </cell>
          <cell r="AB1964" t="str">
            <v>UKF</v>
          </cell>
        </row>
        <row r="1965">
          <cell r="H1965" t="str">
            <v>Ekonomická univerzita v Bratislave</v>
          </cell>
          <cell r="I1965" t="str">
            <v>Fakulta hospodárskej informatiky</v>
          </cell>
          <cell r="Y1965">
            <v>13.085488958990538</v>
          </cell>
          <cell r="AB1965" t="str">
            <v>EU</v>
          </cell>
        </row>
        <row r="1966">
          <cell r="H1966" t="str">
            <v>Ekonomická univerzita v Bratislave</v>
          </cell>
          <cell r="I1966" t="str">
            <v>Podnikovohospodárska fakulta v Košiciach</v>
          </cell>
          <cell r="Y1966">
            <v>0</v>
          </cell>
          <cell r="AB1966" t="str">
            <v>EU</v>
          </cell>
        </row>
        <row r="1967">
          <cell r="H1967" t="str">
            <v>Univerzita Konštantína Filozofa v Nitre</v>
          </cell>
          <cell r="I1967" t="str">
            <v>Fakulta prírodných vied</v>
          </cell>
          <cell r="Y1967">
            <v>0.44399999999999995</v>
          </cell>
          <cell r="AB1967" t="str">
            <v>UKF</v>
          </cell>
        </row>
        <row r="1968">
          <cell r="H1968" t="str">
            <v>Žilinská univerzita v Žiline</v>
          </cell>
          <cell r="I1968" t="str">
            <v>Fakulta humanitných vied</v>
          </cell>
          <cell r="Y1968">
            <v>0</v>
          </cell>
          <cell r="AB1968" t="str">
            <v>ŽU</v>
          </cell>
        </row>
        <row r="1969">
          <cell r="H1969" t="str">
            <v>Žilinská univerzita v Žiline</v>
          </cell>
          <cell r="I1969" t="str">
            <v>Fakulta elektrotechniky a informačných technológií</v>
          </cell>
          <cell r="Y1969">
            <v>0</v>
          </cell>
          <cell r="AB1969" t="str">
            <v>ŽU</v>
          </cell>
        </row>
        <row r="1970">
          <cell r="H1970" t="str">
            <v>Žilinská univerzita v Žiline</v>
          </cell>
          <cell r="I1970" t="str">
            <v>Fakulta humanitných vied</v>
          </cell>
          <cell r="Y1970">
            <v>0</v>
          </cell>
          <cell r="AB1970" t="str">
            <v>ŽU</v>
          </cell>
        </row>
        <row r="1971">
          <cell r="H1971" t="str">
            <v>Žilinská univerzita v Žiline</v>
          </cell>
          <cell r="I1971" t="str">
            <v>Fakulta prevádzky a ekonomiky dopravy a spojov</v>
          </cell>
          <cell r="Y1971">
            <v>0</v>
          </cell>
          <cell r="AB1971" t="str">
            <v>ŽU</v>
          </cell>
        </row>
        <row r="1972">
          <cell r="H1972" t="str">
            <v>Žilinská univerzita v Žiline</v>
          </cell>
          <cell r="I1972" t="str">
            <v>Fakulta humanitných vied</v>
          </cell>
          <cell r="Y1972">
            <v>4.3077844311377245</v>
          </cell>
          <cell r="AB1972" t="str">
            <v>ŽU</v>
          </cell>
        </row>
        <row r="1973">
          <cell r="H1973" t="str">
            <v>Žilinská univerzita v Žiline</v>
          </cell>
          <cell r="I1973" t="str">
            <v>Fakulta prevádzky a ekonomiky dopravy a spojov</v>
          </cell>
          <cell r="Y1973">
            <v>74.74443778110944</v>
          </cell>
          <cell r="AB1973" t="str">
            <v>ŽU</v>
          </cell>
        </row>
        <row r="1974">
          <cell r="H1974" t="str">
            <v>Žilinská univerzita v Žiline</v>
          </cell>
          <cell r="I1974" t="str">
            <v>Strojnícka fakulta</v>
          </cell>
          <cell r="Y1974">
            <v>42.043137254901964</v>
          </cell>
          <cell r="AB1974" t="str">
            <v>ŽU</v>
          </cell>
        </row>
        <row r="1975">
          <cell r="H1975" t="str">
            <v>Žilinská univerzita v Žiline</v>
          </cell>
          <cell r="I1975" t="str">
            <v>Fakulta prevádzky a ekonomiky dopravy a spojov</v>
          </cell>
          <cell r="Y1975">
            <v>0</v>
          </cell>
          <cell r="AB1975" t="str">
            <v>ŽU</v>
          </cell>
        </row>
        <row r="1976">
          <cell r="H1976" t="str">
            <v>Žilinská univerzita v Žiline</v>
          </cell>
          <cell r="I1976" t="str">
            <v>Stavebná fakulta</v>
          </cell>
          <cell r="Y1976">
            <v>37.294952830188677</v>
          </cell>
          <cell r="AB1976" t="str">
            <v>ŽU</v>
          </cell>
        </row>
        <row r="1977">
          <cell r="H1977" t="str">
            <v>Žilinská univerzita v Žiline</v>
          </cell>
          <cell r="I1977" t="str">
            <v>Stavebná fakulta</v>
          </cell>
          <cell r="Y1977">
            <v>32.907311320754715</v>
          </cell>
          <cell r="AB1977" t="str">
            <v>ŽU</v>
          </cell>
        </row>
        <row r="1978">
          <cell r="H1978" t="str">
            <v>Žilinská univerzita v Žiline</v>
          </cell>
          <cell r="I1978" t="str">
            <v>Strojnícka fakulta</v>
          </cell>
          <cell r="Y1978">
            <v>8.4086274509803918</v>
          </cell>
          <cell r="AB1978" t="str">
            <v>ŽU</v>
          </cell>
        </row>
        <row r="1979">
          <cell r="H1979" t="str">
            <v>Žilinská univerzita v Žiline</v>
          </cell>
          <cell r="I1979" t="str">
            <v>Strojnícka fakulta</v>
          </cell>
          <cell r="Y1979">
            <v>16.817254901960784</v>
          </cell>
          <cell r="AB1979" t="str">
            <v>ŽU</v>
          </cell>
        </row>
        <row r="1980">
          <cell r="H1980" t="str">
            <v>Žilinská univerzita v Žiline</v>
          </cell>
          <cell r="I1980" t="str">
            <v>Strojnícka fakulta</v>
          </cell>
          <cell r="Y1980">
            <v>3.651633986928104</v>
          </cell>
          <cell r="AB1980" t="str">
            <v>ŽU</v>
          </cell>
        </row>
        <row r="1981">
          <cell r="H1981" t="str">
            <v>Žilinská univerzita v Žiline</v>
          </cell>
          <cell r="I1981" t="str">
            <v>Fakulta prevádzky a ekonomiky dopravy a spojov</v>
          </cell>
          <cell r="Y1981">
            <v>81.339535232383795</v>
          </cell>
          <cell r="AB1981" t="str">
            <v>ŽU</v>
          </cell>
        </row>
        <row r="1982">
          <cell r="H1982" t="str">
            <v>Žilinská univerzita v Žiline</v>
          </cell>
          <cell r="I1982" t="str">
            <v>Strojnícka fakulta</v>
          </cell>
          <cell r="Y1982">
            <v>32.864705882352943</v>
          </cell>
          <cell r="AB1982" t="str">
            <v>ŽU</v>
          </cell>
        </row>
        <row r="1983">
          <cell r="H1983" t="str">
            <v>Žilinská univerzita v Žiline</v>
          </cell>
          <cell r="I1983" t="str">
            <v>Fakulta riadenia a informatiky</v>
          </cell>
          <cell r="Y1983">
            <v>72.03207026348808</v>
          </cell>
          <cell r="AB1983" t="str">
            <v>ŽU</v>
          </cell>
        </row>
        <row r="1984">
          <cell r="H1984" t="str">
            <v>Žilinská univerzita v Žiline</v>
          </cell>
          <cell r="I1984" t="str">
            <v>Fakulta humanitných vied</v>
          </cell>
          <cell r="Y1984">
            <v>2.9965090909090897</v>
          </cell>
          <cell r="AB1984" t="str">
            <v>ŽU</v>
          </cell>
        </row>
        <row r="1985">
          <cell r="H1985" t="str">
            <v>Žilinská univerzita v Žiline</v>
          </cell>
          <cell r="I1985" t="str">
            <v>Fakulta prevádzky a ekonomiky dopravy a spojov</v>
          </cell>
          <cell r="Y1985">
            <v>59.355877061469265</v>
          </cell>
          <cell r="AB1985" t="str">
            <v>ŽU</v>
          </cell>
        </row>
        <row r="1986">
          <cell r="H1986" t="str">
            <v>Žilinská univerzita v Žiline</v>
          </cell>
          <cell r="I1986" t="str">
            <v>Strojnícka fakulta</v>
          </cell>
          <cell r="Y1986">
            <v>1.0224575163398697</v>
          </cell>
          <cell r="AB1986" t="str">
            <v>ŽU</v>
          </cell>
        </row>
        <row r="1987">
          <cell r="H1987" t="str">
            <v>Žilinská univerzita v Žiline</v>
          </cell>
          <cell r="I1987" t="str">
            <v>Fakulta prevádzky a ekonomiky dopravy a spojov</v>
          </cell>
          <cell r="Y1987">
            <v>0.43967316341829088</v>
          </cell>
          <cell r="AB1987" t="str">
            <v>ŽU</v>
          </cell>
        </row>
        <row r="1988">
          <cell r="H1988" t="str">
            <v>Žilinská univerzita v Žiline</v>
          </cell>
          <cell r="I1988" t="str">
            <v>Fakulta humanitných vied</v>
          </cell>
          <cell r="Y1988">
            <v>5.8418181818181814E-2</v>
          </cell>
          <cell r="AB1988" t="str">
            <v>ŽU</v>
          </cell>
        </row>
        <row r="1989">
          <cell r="H1989" t="str">
            <v>Akadémia umení v Banskej Bystrici</v>
          </cell>
          <cell r="I1989" t="str">
            <v>Fakulta dramatických umení</v>
          </cell>
          <cell r="Y1989">
            <v>1.5842155425219939</v>
          </cell>
          <cell r="AB1989" t="str">
            <v>AU</v>
          </cell>
        </row>
        <row r="1990">
          <cell r="H1990" t="str">
            <v>Vysoká škola manažmentu v Trenčíne</v>
          </cell>
          <cell r="I1990">
            <v>0</v>
          </cell>
          <cell r="Y1990">
            <v>4.3531428571428581</v>
          </cell>
          <cell r="AB1990" t="str">
            <v>VSM-Trenčin</v>
          </cell>
        </row>
        <row r="1991">
          <cell r="H1991" t="str">
            <v>Vysoká škola manažmentu v Trenčíne</v>
          </cell>
          <cell r="I1991">
            <v>0</v>
          </cell>
          <cell r="Y1991">
            <v>0</v>
          </cell>
          <cell r="AB1991" t="str">
            <v>VSM-Trenčin</v>
          </cell>
        </row>
        <row r="1992">
          <cell r="H1992" t="str">
            <v>Akadémia umení v Banskej Bystrici</v>
          </cell>
          <cell r="I1992" t="str">
            <v>Fakulta múzických umení</v>
          </cell>
          <cell r="Y1992">
            <v>0</v>
          </cell>
          <cell r="AB1992" t="str">
            <v>AU</v>
          </cell>
        </row>
        <row r="1993">
          <cell r="H1993" t="str">
            <v>Akadémia umení v Banskej Bystrici</v>
          </cell>
          <cell r="I1993" t="str">
            <v>Fakulta múzických umení</v>
          </cell>
          <cell r="Y1993">
            <v>17.264516129032259</v>
          </cell>
          <cell r="AB1993" t="str">
            <v>AU</v>
          </cell>
        </row>
        <row r="1994">
          <cell r="H1994" t="str">
            <v>Akadémia umení v Banskej Bystrici</v>
          </cell>
          <cell r="I1994" t="str">
            <v>Fakulta múzických umení</v>
          </cell>
          <cell r="Y1994">
            <v>0.31684310850439878</v>
          </cell>
          <cell r="AB1994" t="str">
            <v>AU</v>
          </cell>
        </row>
        <row r="1995">
          <cell r="H1995" t="str">
            <v>Akadémia umení v Banskej Bystrici</v>
          </cell>
          <cell r="I1995" t="str">
            <v>Fakulta múzických umení</v>
          </cell>
          <cell r="Y1995">
            <v>6.3368621700879757</v>
          </cell>
          <cell r="AB1995" t="str">
            <v>AU</v>
          </cell>
        </row>
        <row r="1996">
          <cell r="H1996" t="str">
            <v>Univerzita Pavla Jozefa Šafárika v Košiciach</v>
          </cell>
          <cell r="I1996" t="str">
            <v>Prírodovedecká fakulta</v>
          </cell>
          <cell r="Y1996">
            <v>8.52</v>
          </cell>
          <cell r="AB1996" t="str">
            <v>UPJŠ</v>
          </cell>
        </row>
        <row r="1997">
          <cell r="H1997" t="str">
            <v>Slovenská poľnohospodárska univerzita v Nitre</v>
          </cell>
          <cell r="I1997" t="str">
            <v>Fakulta biotechnológie a potravinárstva</v>
          </cell>
          <cell r="Y1997">
            <v>0</v>
          </cell>
          <cell r="AB1997" t="str">
            <v>SPU</v>
          </cell>
        </row>
        <row r="1998">
          <cell r="H1998" t="str">
            <v>Univerzita Komenského v Bratislave</v>
          </cell>
          <cell r="I1998" t="str">
            <v>Fakulta matematiky, fyziky a informatiky</v>
          </cell>
          <cell r="Y1998">
            <v>8.3507284768211925</v>
          </cell>
          <cell r="AB1998" t="str">
            <v>UK</v>
          </cell>
        </row>
        <row r="1999">
          <cell r="H1999" t="str">
            <v>Univerzita Komenského v Bratislave</v>
          </cell>
          <cell r="I1999" t="str">
            <v>Fakulta matematiky, fyziky a informatiky</v>
          </cell>
          <cell r="Y1999">
            <v>4.3517880794701984</v>
          </cell>
          <cell r="AB1999" t="str">
            <v>UK</v>
          </cell>
        </row>
        <row r="2000">
          <cell r="H2000" t="str">
            <v>Univerzita Komenského v Bratislave</v>
          </cell>
          <cell r="I2000" t="str">
            <v>Fakulta matematiky, fyziky a informatiky</v>
          </cell>
          <cell r="Y2000">
            <v>25.511406844106464</v>
          </cell>
          <cell r="AB2000" t="str">
            <v>UK</v>
          </cell>
        </row>
        <row r="2001">
          <cell r="H2001" t="str">
            <v>Univerzita Komenského v Bratislave</v>
          </cell>
          <cell r="I2001" t="str">
            <v>Fakulta matematiky, fyziky a informatiky</v>
          </cell>
          <cell r="Y2001">
            <v>70.914461538461552</v>
          </cell>
          <cell r="AB2001" t="str">
            <v>UK</v>
          </cell>
        </row>
        <row r="2002">
          <cell r="H2002" t="str">
            <v>Univerzita Komenského v Bratislave</v>
          </cell>
          <cell r="I2002" t="str">
            <v>Fakulta matematiky, fyziky a informatiky</v>
          </cell>
          <cell r="Y2002">
            <v>2.9543726235741441</v>
          </cell>
          <cell r="AB2002" t="str">
            <v>UK</v>
          </cell>
        </row>
        <row r="2003">
          <cell r="H2003" t="str">
            <v>Univerzita Komenského v Bratislave</v>
          </cell>
          <cell r="I2003" t="str">
            <v>Pedagogická fakulta</v>
          </cell>
          <cell r="Y2003">
            <v>6.8541866340668278</v>
          </cell>
          <cell r="AB2003" t="str">
            <v>UK</v>
          </cell>
        </row>
        <row r="2004">
          <cell r="H2004" t="str">
            <v>Univerzita Komenského v Bratislave</v>
          </cell>
          <cell r="I2004" t="str">
            <v>Pedagogická fakulta</v>
          </cell>
          <cell r="Y2004">
            <v>25.978777506112472</v>
          </cell>
          <cell r="AB2004" t="str">
            <v>UK</v>
          </cell>
        </row>
        <row r="2005">
          <cell r="H2005" t="str">
            <v>Univerzita Komenského v Bratislave</v>
          </cell>
          <cell r="I2005" t="str">
            <v>Pedagogická fakulta</v>
          </cell>
          <cell r="Y2005">
            <v>1.6013294621026892</v>
          </cell>
          <cell r="AB2005" t="str">
            <v>UK</v>
          </cell>
        </row>
        <row r="2006">
          <cell r="H2006" t="str">
            <v>Univerzita Komenského v Bratislave</v>
          </cell>
          <cell r="I2006" t="str">
            <v>Pedagogická fakulta</v>
          </cell>
          <cell r="Y2006">
            <v>0.21351059494702529</v>
          </cell>
          <cell r="AB2006" t="str">
            <v>UK</v>
          </cell>
        </row>
        <row r="2007">
          <cell r="H2007" t="str">
            <v>Univerzita Komenského v Bratislave</v>
          </cell>
          <cell r="I2007" t="str">
            <v>Pedagogická fakulta</v>
          </cell>
          <cell r="Y2007">
            <v>48.039883863080682</v>
          </cell>
          <cell r="AB2007" t="str">
            <v>UK</v>
          </cell>
        </row>
        <row r="2008">
          <cell r="H2008" t="str">
            <v>Univerzita Komenského v Bratislave</v>
          </cell>
          <cell r="I2008" t="str">
            <v>Pedagogická fakulta</v>
          </cell>
          <cell r="Y2008">
            <v>1.4945741646291761</v>
          </cell>
          <cell r="AB2008" t="str">
            <v>UK</v>
          </cell>
        </row>
        <row r="2009">
          <cell r="H2009" t="str">
            <v>Univerzita Komenského v Bratislave</v>
          </cell>
          <cell r="I2009" t="str">
            <v>Pedagogická fakulta</v>
          </cell>
          <cell r="Y2009">
            <v>0.96079767726161336</v>
          </cell>
          <cell r="AB2009" t="str">
            <v>UK</v>
          </cell>
        </row>
        <row r="2010">
          <cell r="H2010" t="str">
            <v>Univerzita Komenského v Bratislave</v>
          </cell>
          <cell r="I2010" t="str">
            <v>Pedagogická fakulta</v>
          </cell>
          <cell r="Y2010">
            <v>0.85404237978810116</v>
          </cell>
          <cell r="AB2010" t="str">
            <v>UK</v>
          </cell>
        </row>
        <row r="2011">
          <cell r="H2011" t="str">
            <v>Prešovská univerzita v Prešove</v>
          </cell>
          <cell r="I2011" t="str">
            <v>Fakulta manažmentu</v>
          </cell>
          <cell r="Y2011">
            <v>8.5699346405228756</v>
          </cell>
          <cell r="AB2011" t="str">
            <v>PU</v>
          </cell>
        </row>
        <row r="2012">
          <cell r="H2012" t="str">
            <v>Prešovská univerzita v Prešove</v>
          </cell>
          <cell r="I2012" t="str">
            <v>Fakulta manažmentu</v>
          </cell>
          <cell r="Y2012">
            <v>0</v>
          </cell>
          <cell r="AB2012" t="str">
            <v>PU</v>
          </cell>
        </row>
        <row r="2013">
          <cell r="H2013" t="str">
            <v>Prešovská univerzita v Prešove</v>
          </cell>
          <cell r="I2013" t="str">
            <v>Filozofická fakulta</v>
          </cell>
          <cell r="Y2013">
            <v>22.483723275514322</v>
          </cell>
          <cell r="AB2013" t="str">
            <v>PU</v>
          </cell>
        </row>
        <row r="2014">
          <cell r="H2014" t="str">
            <v>Prešovská univerzita v Prešove</v>
          </cell>
          <cell r="I2014" t="str">
            <v>Fakulta humanitných a prírodných vied</v>
          </cell>
          <cell r="Y2014">
            <v>0.2121661960467931</v>
          </cell>
          <cell r="AB2014" t="str">
            <v>PU</v>
          </cell>
        </row>
        <row r="2015">
          <cell r="H2015" t="str">
            <v>Univerzita Komenského v Bratislave</v>
          </cell>
          <cell r="I2015" t="str">
            <v>Prírodovedecká fakulta</v>
          </cell>
          <cell r="Y2015">
            <v>16.730181818181816</v>
          </cell>
          <cell r="AB2015" t="str">
            <v>UK</v>
          </cell>
        </row>
        <row r="2016">
          <cell r="H2016" t="str">
            <v>Univerzita Komenského v Bratislave</v>
          </cell>
          <cell r="I2016" t="str">
            <v>Prírodovedecká fakulta</v>
          </cell>
          <cell r="Y2016">
            <v>10.898181818181818</v>
          </cell>
          <cell r="AB2016" t="str">
            <v>UK</v>
          </cell>
        </row>
        <row r="2017">
          <cell r="H2017" t="str">
            <v>Univerzita Komenského v Bratislave</v>
          </cell>
          <cell r="I2017" t="str">
            <v>Prírodovedecká fakulta</v>
          </cell>
          <cell r="Y2017">
            <v>1.6107623529411761</v>
          </cell>
          <cell r="AB2017" t="str">
            <v>UK</v>
          </cell>
        </row>
        <row r="2018">
          <cell r="H2018" t="str">
            <v>Univerzita Komenského v Bratislave</v>
          </cell>
          <cell r="I2018" t="str">
            <v>Filozofická fakulta</v>
          </cell>
          <cell r="Y2018">
            <v>0.29402390438246995</v>
          </cell>
          <cell r="AB2018" t="str">
            <v>UK</v>
          </cell>
        </row>
        <row r="2019">
          <cell r="H2019" t="str">
            <v>Univerzita Komenského v Bratislave</v>
          </cell>
          <cell r="I2019" t="str">
            <v>Filozofická fakulta</v>
          </cell>
          <cell r="Y2019">
            <v>4.4000000000000004</v>
          </cell>
          <cell r="AB2019" t="str">
            <v>UK</v>
          </cell>
        </row>
        <row r="2020">
          <cell r="H2020" t="str">
            <v>Univerzita Komenského v Bratislave</v>
          </cell>
          <cell r="I2020" t="str">
            <v>Filozofická fakulta</v>
          </cell>
          <cell r="Y2020">
            <v>1.0351356407857804</v>
          </cell>
          <cell r="AB2020" t="str">
            <v>UK</v>
          </cell>
        </row>
        <row r="2021">
          <cell r="H2021" t="str">
            <v>Univerzita Komenského v Bratislave</v>
          </cell>
          <cell r="I2021" t="str">
            <v>Filozofická fakulta</v>
          </cell>
          <cell r="Y2021">
            <v>15.527034611786714</v>
          </cell>
          <cell r="AB2021" t="str">
            <v>UK</v>
          </cell>
        </row>
        <row r="2022">
          <cell r="H2022" t="str">
            <v>Univerzita Komenského v Bratislave</v>
          </cell>
          <cell r="I2022" t="str">
            <v>Filozofická fakulta</v>
          </cell>
          <cell r="Y2022">
            <v>0.39999999999999991</v>
          </cell>
          <cell r="AB2022" t="str">
            <v>UK</v>
          </cell>
        </row>
        <row r="2023">
          <cell r="H2023" t="str">
            <v>Univerzita Komenského v Bratislave</v>
          </cell>
          <cell r="I2023" t="str">
            <v>Filozofická fakulta</v>
          </cell>
          <cell r="Y2023">
            <v>7.7635173058933571</v>
          </cell>
          <cell r="AB2023" t="str">
            <v>UK</v>
          </cell>
        </row>
        <row r="2024">
          <cell r="H2024" t="str">
            <v>Vysoká škola Danubius</v>
          </cell>
          <cell r="I2024" t="str">
            <v>Fakulta verejnej politiky a verejnej správy</v>
          </cell>
          <cell r="Y2024">
            <v>2.3571428571428572</v>
          </cell>
          <cell r="AB2024" t="str">
            <v>Danubius</v>
          </cell>
        </row>
        <row r="2025">
          <cell r="H2025" t="str">
            <v>Univerzita Pavla Jozefa Šafárika v Košiciach</v>
          </cell>
          <cell r="I2025" t="str">
            <v>Prírodovedecká fakulta</v>
          </cell>
          <cell r="Y2025">
            <v>8.3622222222222202</v>
          </cell>
          <cell r="AB2025" t="str">
            <v>UPJŠ</v>
          </cell>
        </row>
        <row r="2026">
          <cell r="H2026" t="str">
            <v>Univerzita Pavla Jozefa Šafárika v Košiciach</v>
          </cell>
          <cell r="I2026" t="str">
            <v>Prírodovedecká fakulta</v>
          </cell>
          <cell r="Y2026">
            <v>0</v>
          </cell>
          <cell r="AB2026" t="str">
            <v>UPJŠ</v>
          </cell>
        </row>
        <row r="2027">
          <cell r="H2027" t="str">
            <v>Vysoká škola medzinárodného podnikania ISM Slovakia v Prešove</v>
          </cell>
          <cell r="I2027">
            <v>0</v>
          </cell>
          <cell r="Y2027">
            <v>0</v>
          </cell>
          <cell r="AB2027" t="str">
            <v>ISM</v>
          </cell>
        </row>
        <row r="2028">
          <cell r="H2028" t="str">
            <v>Vysoká škola medzinárodného podnikania ISM Slovakia v Prešove</v>
          </cell>
          <cell r="I2028">
            <v>0</v>
          </cell>
          <cell r="Y2028">
            <v>2.5</v>
          </cell>
          <cell r="AB2028" t="str">
            <v>ISM</v>
          </cell>
        </row>
        <row r="2029">
          <cell r="H2029" t="str">
            <v>Vysoká škola medzinárodného podnikania ISM Slovakia v Prešove</v>
          </cell>
          <cell r="I2029">
            <v>0</v>
          </cell>
          <cell r="Y2029">
            <v>6</v>
          </cell>
          <cell r="AB2029" t="str">
            <v>ISM</v>
          </cell>
        </row>
        <row r="2030">
          <cell r="H2030" t="str">
            <v>Univerzita veterinárskeho lekárstva a farmácie v Košiciach</v>
          </cell>
          <cell r="I2030">
            <v>0</v>
          </cell>
          <cell r="Y2030">
            <v>8.2451612903225797</v>
          </cell>
          <cell r="AB2030" t="str">
            <v>UVLF</v>
          </cell>
        </row>
        <row r="2031">
          <cell r="H2031" t="str">
            <v>Slovenská technická univerzita v Bratislave</v>
          </cell>
          <cell r="I2031" t="str">
            <v>Materiálovotechnologická fakulta so sídlom v Trnave</v>
          </cell>
          <cell r="Y2031">
            <v>39.699714640198508</v>
          </cell>
          <cell r="AB2031" t="str">
            <v>STU</v>
          </cell>
        </row>
        <row r="2032">
          <cell r="H2032" t="str">
            <v>Slovenská technická univerzita v Bratislave</v>
          </cell>
          <cell r="I2032" t="str">
            <v>Fakulta elektrotechniky a informatiky</v>
          </cell>
          <cell r="Y2032">
            <v>110.48611111111111</v>
          </cell>
          <cell r="AB2032" t="str">
            <v>STU</v>
          </cell>
        </row>
        <row r="2033">
          <cell r="H2033" t="str">
            <v>Slovenská technická univerzita v Bratislave</v>
          </cell>
          <cell r="I2033" t="str">
            <v>Fakulta elektrotechniky a informatiky</v>
          </cell>
          <cell r="Y2033">
            <v>8.4608333333333334</v>
          </cell>
          <cell r="AB2033" t="str">
            <v>STU</v>
          </cell>
        </row>
        <row r="2034">
          <cell r="H2034" t="str">
            <v>Slovenská technická univerzita v Bratislave</v>
          </cell>
          <cell r="I2034" t="str">
            <v>Materiálovotechnologická fakulta so sídlom v Trnave</v>
          </cell>
          <cell r="Y2034">
            <v>0.88505960264900629</v>
          </cell>
          <cell r="AB2034" t="str">
            <v>STU</v>
          </cell>
        </row>
        <row r="2035">
          <cell r="H2035" t="str">
            <v>Slovenská technická univerzita v Bratislave</v>
          </cell>
          <cell r="I2035" t="str">
            <v>Fakulta elektrotechniky a informatiky</v>
          </cell>
          <cell r="Y2035">
            <v>33.068750000000001</v>
          </cell>
          <cell r="AB2035" t="str">
            <v>STU</v>
          </cell>
        </row>
        <row r="2036">
          <cell r="H2036" t="str">
            <v>Slovenská technická univerzita v Bratislave</v>
          </cell>
          <cell r="I2036" t="str">
            <v>Fakulta elektrotechniky a informatiky</v>
          </cell>
          <cell r="Y2036">
            <v>0</v>
          </cell>
          <cell r="AB2036" t="str">
            <v>STU</v>
          </cell>
        </row>
        <row r="2037">
          <cell r="H2037" t="str">
            <v>Slovenská technická univerzita v Bratislave</v>
          </cell>
          <cell r="I2037" t="str">
            <v>Fakulta elektrotechniky a informatiky</v>
          </cell>
          <cell r="Y2037">
            <v>74.955833333333345</v>
          </cell>
          <cell r="AB2037" t="str">
            <v>STU</v>
          </cell>
        </row>
        <row r="2038">
          <cell r="H2038" t="str">
            <v>Slovenská technická univerzita v Bratislave</v>
          </cell>
          <cell r="I2038" t="str">
            <v>Fakulta elektrotechniky a informatiky</v>
          </cell>
          <cell r="Y2038">
            <v>8.5059521846661159</v>
          </cell>
          <cell r="AB2038" t="str">
            <v>STU</v>
          </cell>
        </row>
        <row r="2039">
          <cell r="H2039" t="str">
            <v>Slovenská technická univerzita v Bratislave</v>
          </cell>
          <cell r="I2039" t="str">
            <v>Stavebná fakulta</v>
          </cell>
          <cell r="Y2039">
            <v>0</v>
          </cell>
          <cell r="AB2039" t="str">
            <v>STU</v>
          </cell>
        </row>
        <row r="2040">
          <cell r="H2040" t="str">
            <v>Slovenská technická univerzita v Bratislave</v>
          </cell>
          <cell r="I2040" t="str">
            <v>Fakulta elektrotechniky a informatiky</v>
          </cell>
          <cell r="Y2040">
            <v>0.58788888888888913</v>
          </cell>
          <cell r="AB2040" t="str">
            <v>STU</v>
          </cell>
        </row>
        <row r="2041">
          <cell r="H2041" t="str">
            <v>Slovenská technická univerzita v Bratislave</v>
          </cell>
          <cell r="I2041" t="str">
            <v>Fakulta elektrotechniky a informatiky</v>
          </cell>
          <cell r="Y2041">
            <v>0.8818333333333328</v>
          </cell>
          <cell r="AB2041" t="str">
            <v>STU</v>
          </cell>
        </row>
        <row r="2042">
          <cell r="H2042" t="str">
            <v>Slovenská technická univerzita v Bratislave</v>
          </cell>
          <cell r="I2042" t="str">
            <v>Fakulta chemickej a potravinárskej technológie</v>
          </cell>
          <cell r="Y2042">
            <v>112.29838043478262</v>
          </cell>
          <cell r="AB2042" t="str">
            <v>STU</v>
          </cell>
        </row>
        <row r="2043">
          <cell r="H2043" t="str">
            <v>Slovenská technická univerzita v Bratislave</v>
          </cell>
          <cell r="I2043" t="str">
            <v>Fakulta chemickej a potravinárskej technológie</v>
          </cell>
          <cell r="Y2043">
            <v>35.009655172413794</v>
          </cell>
          <cell r="AB2043" t="str">
            <v>STU</v>
          </cell>
        </row>
        <row r="2044">
          <cell r="H2044" t="str">
            <v>Slovenská technická univerzita v Bratislave</v>
          </cell>
          <cell r="I2044" t="str">
            <v>Materiálovotechnologická fakulta so sídlom v Trnave</v>
          </cell>
          <cell r="Y2044">
            <v>22.055397022332507</v>
          </cell>
          <cell r="AB2044" t="str">
            <v>STU</v>
          </cell>
        </row>
        <row r="2045">
          <cell r="H2045" t="str">
            <v>Slovenská technická univerzita v Bratislave</v>
          </cell>
          <cell r="I2045" t="str">
            <v>Fakulta elektrotechniky a informatiky</v>
          </cell>
          <cell r="Y2045">
            <v>15.432083333333333</v>
          </cell>
          <cell r="AB2045" t="str">
            <v>STU</v>
          </cell>
        </row>
        <row r="2046">
          <cell r="H2046" t="str">
            <v>Slovenská technická univerzita v Bratislave</v>
          </cell>
          <cell r="I2046" t="str">
            <v>Fakulta elektrotechniky a informatiky</v>
          </cell>
          <cell r="Y2046">
            <v>0</v>
          </cell>
          <cell r="AB2046" t="str">
            <v>STU</v>
          </cell>
        </row>
        <row r="2047">
          <cell r="H2047" t="str">
            <v>Slovenská technická univerzita v Bratislave</v>
          </cell>
          <cell r="I2047" t="str">
            <v>Fakulta elektrotechniky a informatiky</v>
          </cell>
          <cell r="Y2047">
            <v>0.14697222222222228</v>
          </cell>
          <cell r="AB2047" t="str">
            <v>STU</v>
          </cell>
        </row>
        <row r="2048">
          <cell r="H2048" t="str">
            <v>Slovenská technická univerzita v Bratislave</v>
          </cell>
          <cell r="I2048" t="str">
            <v>Stavebná fakulta</v>
          </cell>
          <cell r="Y2048">
            <v>0</v>
          </cell>
          <cell r="AB2048" t="str">
            <v>STU</v>
          </cell>
        </row>
        <row r="2049">
          <cell r="H2049" t="str">
            <v>Technická univerzita v Košiciach</v>
          </cell>
          <cell r="I2049" t="str">
            <v>Fakulta výrobných technológií so sídlom v Prešove</v>
          </cell>
          <cell r="Y2049">
            <v>8.3837597503900145</v>
          </cell>
          <cell r="AB2049" t="str">
            <v>TUKE</v>
          </cell>
        </row>
        <row r="2050">
          <cell r="H2050" t="str">
            <v>Katolícka univerzita v Ružomberku</v>
          </cell>
          <cell r="I2050" t="str">
            <v>Filozofická fakulta</v>
          </cell>
          <cell r="Y2050">
            <v>2.1840000000000002</v>
          </cell>
          <cell r="AB2050" t="str">
            <v>KU</v>
          </cell>
        </row>
        <row r="2051">
          <cell r="H2051" t="str">
            <v>Katolícka univerzita v Ružomberku</v>
          </cell>
          <cell r="I2051" t="str">
            <v>Filozofická fakulta</v>
          </cell>
          <cell r="Y2051">
            <v>0.20799999999999996</v>
          </cell>
          <cell r="AB2051" t="str">
            <v>KU</v>
          </cell>
        </row>
        <row r="2052">
          <cell r="H2052" t="str">
            <v>Technická univerzita vo Zvolene</v>
          </cell>
          <cell r="I2052" t="str">
            <v>Fakulta ekológie a environmentalistiky</v>
          </cell>
          <cell r="Y2052">
            <v>24.882913907284767</v>
          </cell>
          <cell r="AB2052" t="str">
            <v>TUZVO</v>
          </cell>
        </row>
        <row r="2053">
          <cell r="H2053" t="str">
            <v>Technická univerzita vo Zvolene</v>
          </cell>
          <cell r="I2053">
            <v>0</v>
          </cell>
          <cell r="Y2053">
            <v>3.1408699551569512</v>
          </cell>
          <cell r="AB2053" t="str">
            <v>TUZVO</v>
          </cell>
        </row>
        <row r="2054">
          <cell r="H2054" t="str">
            <v>Technická univerzita vo Zvolene</v>
          </cell>
          <cell r="I2054" t="str">
            <v>Drevárska fakulta</v>
          </cell>
          <cell r="Y2054">
            <v>33.009855072463772</v>
          </cell>
          <cell r="AB2054" t="str">
            <v>TUZVO</v>
          </cell>
        </row>
        <row r="2055">
          <cell r="H2055" t="str">
            <v>Technická univerzita vo Zvolene</v>
          </cell>
          <cell r="I2055" t="str">
            <v>Drevárska fakulta</v>
          </cell>
          <cell r="Y2055">
            <v>23.281168831168834</v>
          </cell>
          <cell r="AB2055" t="str">
            <v>TUZVO</v>
          </cell>
        </row>
        <row r="2056">
          <cell r="H2056" t="str">
            <v>Technická univerzita vo Zvolene</v>
          </cell>
          <cell r="I2056" t="str">
            <v>Drevárska fakulta</v>
          </cell>
          <cell r="Y2056">
            <v>79.560724637681147</v>
          </cell>
          <cell r="AB2056" t="str">
            <v>TUZVO</v>
          </cell>
        </row>
        <row r="2057">
          <cell r="H2057" t="str">
            <v>Technická univerzita vo Zvolene</v>
          </cell>
          <cell r="I2057" t="str">
            <v>Drevárska fakulta</v>
          </cell>
          <cell r="Y2057">
            <v>4.9666493506493481</v>
          </cell>
          <cell r="AB2057" t="str">
            <v>TUZVO</v>
          </cell>
        </row>
        <row r="2058">
          <cell r="H2058" t="str">
            <v>Technická univerzita vo Zvolene</v>
          </cell>
          <cell r="I2058" t="str">
            <v>Drevárska fakulta</v>
          </cell>
          <cell r="Y2058">
            <v>3.3435067264573988</v>
          </cell>
          <cell r="AB2058" t="str">
            <v>TUZVO</v>
          </cell>
        </row>
        <row r="2059">
          <cell r="H2059" t="str">
            <v>Technická univerzita vo Zvolene</v>
          </cell>
          <cell r="I2059" t="str">
            <v>Drevárska fakulta</v>
          </cell>
          <cell r="Y2059">
            <v>0.43070658682634733</v>
          </cell>
          <cell r="AB2059" t="str">
            <v>TUZVO</v>
          </cell>
        </row>
        <row r="2060">
          <cell r="H2060" t="str">
            <v>Technická univerzita vo Zvolene</v>
          </cell>
          <cell r="I2060" t="str">
            <v>Drevárska fakulta</v>
          </cell>
          <cell r="Y2060">
            <v>0.71784431137724525</v>
          </cell>
          <cell r="AB2060" t="str">
            <v>TUZVO</v>
          </cell>
        </row>
        <row r="2061">
          <cell r="H2061" t="str">
            <v>Katolícka univerzita v Ružomberku</v>
          </cell>
          <cell r="I2061" t="str">
            <v>Pedagogická fakulta</v>
          </cell>
          <cell r="Y2061">
            <v>4.317241379310345</v>
          </cell>
          <cell r="AB2061" t="str">
            <v>KU</v>
          </cell>
        </row>
        <row r="2062">
          <cell r="H2062" t="str">
            <v>Katolícka univerzita v Ružomberku</v>
          </cell>
          <cell r="I2062" t="str">
            <v>Pedagogická fakulta</v>
          </cell>
          <cell r="Y2062">
            <v>0.21104228855721385</v>
          </cell>
          <cell r="AB2062" t="str">
            <v>KU</v>
          </cell>
        </row>
        <row r="2063">
          <cell r="H2063" t="str">
            <v>Univerzita Komenského v Bratislave</v>
          </cell>
          <cell r="I2063" t="str">
            <v>Pedagogická fakulta</v>
          </cell>
          <cell r="Y2063">
            <v>0.62108138447146821</v>
          </cell>
          <cell r="AB2063" t="str">
            <v>UK</v>
          </cell>
        </row>
        <row r="2064">
          <cell r="H2064" t="str">
            <v>Vysoká škola múzických umení v Bratislave</v>
          </cell>
          <cell r="I2064" t="str">
            <v>Hudobná a tanečná fakulta</v>
          </cell>
          <cell r="Y2064">
            <v>4.3561461794019936</v>
          </cell>
          <cell r="AB2064" t="str">
            <v>VŠMU</v>
          </cell>
        </row>
        <row r="2065">
          <cell r="H2065" t="str">
            <v>Vysoká škola múzických umení v Bratislave</v>
          </cell>
          <cell r="I2065" t="str">
            <v>Hudobná a tanečná fakulta</v>
          </cell>
          <cell r="Y2065">
            <v>8.3142990033222546</v>
          </cell>
          <cell r="AB2065" t="str">
            <v>VŠMU</v>
          </cell>
        </row>
        <row r="2066">
          <cell r="H2066" t="str">
            <v>Vysoká škola múzických umení v Bratislave</v>
          </cell>
          <cell r="I2066" t="str">
            <v>Hudobná a tanečná fakulta</v>
          </cell>
          <cell r="Y2066">
            <v>57.560531561461794</v>
          </cell>
          <cell r="AB2066" t="str">
            <v>VŠMU</v>
          </cell>
        </row>
        <row r="2067">
          <cell r="H2067" t="str">
            <v>Vysoká škola múzických umení v Bratislave</v>
          </cell>
          <cell r="I2067" t="str">
            <v>Hudobná a tanečná fakulta</v>
          </cell>
          <cell r="Y2067">
            <v>67.153953488372082</v>
          </cell>
          <cell r="AB2067" t="str">
            <v>VŠMU</v>
          </cell>
        </row>
        <row r="2068">
          <cell r="H2068" t="str">
            <v>Vysoká škola múzických umení v Bratislave</v>
          </cell>
          <cell r="I2068" t="str">
            <v>Hudobná a tanečná fakulta</v>
          </cell>
          <cell r="Y2068">
            <v>3.1978073089700985</v>
          </cell>
          <cell r="AB2068" t="str">
            <v>VŠMU</v>
          </cell>
        </row>
        <row r="2069">
          <cell r="H2069" t="str">
            <v>Vysoká škola múzických umení v Bratislave</v>
          </cell>
          <cell r="I2069" t="str">
            <v>Hudobná a tanečná fakulta</v>
          </cell>
          <cell r="Y2069">
            <v>5.4362724252491716</v>
          </cell>
          <cell r="AB2069" t="str">
            <v>VŠMU</v>
          </cell>
        </row>
        <row r="2070">
          <cell r="H2070" t="str">
            <v>Vysoká škola múzických umení v Bratislave</v>
          </cell>
          <cell r="I2070" t="str">
            <v>Hudobná a tanečná fakulta</v>
          </cell>
          <cell r="Y2070">
            <v>0.29615384615384599</v>
          </cell>
          <cell r="AB2070" t="str">
            <v>VŠMU</v>
          </cell>
        </row>
        <row r="2071">
          <cell r="H2071" t="str">
            <v>Vysoká škola múzických umení v Bratislave</v>
          </cell>
          <cell r="I2071" t="str">
            <v>Hudobná a tanečná fakulta</v>
          </cell>
          <cell r="Y2071">
            <v>4.3561461794019936</v>
          </cell>
          <cell r="AB2071" t="str">
            <v>VŠMU</v>
          </cell>
        </row>
        <row r="2072">
          <cell r="H2072" t="str">
            <v>Vysoká škola múzických umení v Bratislave</v>
          </cell>
          <cell r="I2072" t="str">
            <v>Hudobná a tanečná fakulta</v>
          </cell>
          <cell r="Y2072">
            <v>0.95934219269102883</v>
          </cell>
          <cell r="AB2072" t="str">
            <v>VŠMU</v>
          </cell>
        </row>
        <row r="2073">
          <cell r="H2073" t="str">
            <v>Vysoká škola múzických umení v Bratislave</v>
          </cell>
          <cell r="I2073" t="str">
            <v>Hudobná a tanečná fakulta</v>
          </cell>
          <cell r="Y2073">
            <v>7.9945182724252444</v>
          </cell>
          <cell r="AB2073" t="str">
            <v>VŠMU</v>
          </cell>
        </row>
        <row r="2074">
          <cell r="H2074" t="str">
            <v>Vysoká škola výtvarných umení v Bratislave</v>
          </cell>
          <cell r="I2074">
            <v>0</v>
          </cell>
          <cell r="Y2074">
            <v>1.2590053763440849</v>
          </cell>
          <cell r="AB2074" t="str">
            <v>VŠVU</v>
          </cell>
        </row>
        <row r="2075">
          <cell r="H2075" t="str">
            <v>Vysoká škola výtvarných umení v Bratislave</v>
          </cell>
          <cell r="I2075">
            <v>0</v>
          </cell>
          <cell r="Y2075">
            <v>1.5737567204301079</v>
          </cell>
          <cell r="AB2075" t="str">
            <v>VŠVU</v>
          </cell>
        </row>
        <row r="2076">
          <cell r="H2076" t="str">
            <v>Vysoká škola výtvarných umení v Bratislave</v>
          </cell>
          <cell r="I2076">
            <v>0</v>
          </cell>
          <cell r="Y2076">
            <v>0.62950268817204247</v>
          </cell>
          <cell r="AB2076" t="str">
            <v>VŠVU</v>
          </cell>
        </row>
        <row r="2077">
          <cell r="H2077" t="str">
            <v>Vysoká škola zdravotníctva a sociálnej práce sv. Alžbety v Bratislave</v>
          </cell>
          <cell r="I2077">
            <v>0</v>
          </cell>
          <cell r="Y2077">
            <v>0</v>
          </cell>
          <cell r="AB2077" t="str">
            <v>VSZSP-Alžbety</v>
          </cell>
        </row>
        <row r="2078">
          <cell r="H2078" t="str">
            <v>Vysoká škola zdravotníctva a sociálnej práce sv. Alžbety v Bratislave</v>
          </cell>
          <cell r="I2078">
            <v>0</v>
          </cell>
          <cell r="Y2078">
            <v>0</v>
          </cell>
          <cell r="AB2078" t="str">
            <v>VSZSP-Alžbety</v>
          </cell>
        </row>
        <row r="2079">
          <cell r="H2079" t="str">
            <v>Vysoká škola zdravotníctva a sociálnej práce sv. Alžbety v Bratislave</v>
          </cell>
          <cell r="I2079">
            <v>0</v>
          </cell>
          <cell r="Y2079">
            <v>0</v>
          </cell>
          <cell r="AB2079" t="str">
            <v>VSZSP-Alžbety</v>
          </cell>
        </row>
        <row r="2080">
          <cell r="H2080" t="str">
            <v>Vysoká škola zdravotníctva a sociálnej práce sv. Alžbety v Bratislave</v>
          </cell>
          <cell r="I2080">
            <v>0</v>
          </cell>
          <cell r="Y2080">
            <v>0</v>
          </cell>
          <cell r="AB2080" t="str">
            <v>VSZSP-Alžbety</v>
          </cell>
        </row>
        <row r="2081">
          <cell r="H2081" t="str">
            <v>Prešovská univerzita v Prešove</v>
          </cell>
          <cell r="I2081" t="str">
            <v>Fakulta zdravotníckych odborov</v>
          </cell>
          <cell r="Y2081">
            <v>0</v>
          </cell>
          <cell r="AB2081" t="str">
            <v>PU</v>
          </cell>
        </row>
        <row r="2082">
          <cell r="H2082" t="str">
            <v>Prešovská univerzita v Prešove</v>
          </cell>
          <cell r="I2082" t="str">
            <v>Fakulta zdravotníckych odborov</v>
          </cell>
          <cell r="Y2082">
            <v>28.704838709677418</v>
          </cell>
          <cell r="AB2082" t="str">
            <v>PU</v>
          </cell>
        </row>
        <row r="2083">
          <cell r="H2083" t="str">
            <v>Slovenská technická univerzita v Bratislave</v>
          </cell>
          <cell r="I2083" t="str">
            <v>Materiálovotechnologická fakulta so sídlom v Trnave</v>
          </cell>
          <cell r="Y2083">
            <v>33.858014888337465</v>
          </cell>
          <cell r="AB2083" t="str">
            <v>STU</v>
          </cell>
        </row>
        <row r="2084">
          <cell r="H2084" t="str">
            <v>Slovenská technická univerzita v Bratislave</v>
          </cell>
          <cell r="I2084" t="str">
            <v>Strojnícka fakulta</v>
          </cell>
          <cell r="Y2084">
            <v>8.4645037220843662</v>
          </cell>
          <cell r="AB2084" t="str">
            <v>STU</v>
          </cell>
        </row>
        <row r="2085">
          <cell r="H2085" t="str">
            <v>Slovenská technická univerzita v Bratislave</v>
          </cell>
          <cell r="I2085" t="str">
            <v>Materiálovotechnologická fakulta so sídlom v Trnave</v>
          </cell>
          <cell r="Y2085">
            <v>33.858014888337465</v>
          </cell>
          <cell r="AB2085" t="str">
            <v>STU</v>
          </cell>
        </row>
        <row r="2086">
          <cell r="H2086" t="str">
            <v>Slovenská technická univerzita v Bratislave</v>
          </cell>
          <cell r="I2086" t="str">
            <v>Strojnícka fakulta</v>
          </cell>
          <cell r="Y2086">
            <v>16.929007444168732</v>
          </cell>
          <cell r="AB2086" t="str">
            <v>STU</v>
          </cell>
        </row>
        <row r="2087">
          <cell r="H2087" t="str">
            <v>Slovenská technická univerzita v Bratislave</v>
          </cell>
          <cell r="I2087" t="str">
            <v>Strojnícka fakulta</v>
          </cell>
          <cell r="Y2087">
            <v>50.727413151364765</v>
          </cell>
          <cell r="AB2087" t="str">
            <v>STU</v>
          </cell>
        </row>
        <row r="2088">
          <cell r="H2088" t="str">
            <v>Slovenská technická univerzita v Bratislave</v>
          </cell>
          <cell r="I2088" t="str">
            <v>Materiálovotechnologická fakulta so sídlom v Trnave</v>
          </cell>
          <cell r="Y2088">
            <v>25.393511166253099</v>
          </cell>
          <cell r="AB2088" t="str">
            <v>STU</v>
          </cell>
        </row>
        <row r="2089">
          <cell r="H2089" t="str">
            <v>Slovenská technická univerzita v Bratislave</v>
          </cell>
          <cell r="I2089" t="str">
            <v>Materiálovotechnologická fakulta so sídlom v Trnave</v>
          </cell>
          <cell r="Y2089">
            <v>8.491788079470199</v>
          </cell>
          <cell r="AB2089" t="str">
            <v>STU</v>
          </cell>
        </row>
        <row r="2090">
          <cell r="H2090" t="str">
            <v>Slovenská technická univerzita v Bratislave</v>
          </cell>
          <cell r="I2090" t="str">
            <v>Strojnícka fakulta</v>
          </cell>
          <cell r="Y2090">
            <v>86.01604838709676</v>
          </cell>
          <cell r="AB2090" t="str">
            <v>STU</v>
          </cell>
        </row>
        <row r="2091">
          <cell r="H2091" t="str">
            <v>Slovenská technická univerzita v Bratislave</v>
          </cell>
          <cell r="I2091" t="str">
            <v>Strojnícka fakulta</v>
          </cell>
          <cell r="Y2091">
            <v>41.905254342431761</v>
          </cell>
          <cell r="AB2091" t="str">
            <v>STU</v>
          </cell>
        </row>
        <row r="2092">
          <cell r="H2092" t="str">
            <v>Slovenská technická univerzita v Bratislave</v>
          </cell>
          <cell r="I2092" t="str">
            <v>Fakulta chemickej a potravinárskej technológie</v>
          </cell>
          <cell r="Y2092">
            <v>5.2514482758620673</v>
          </cell>
          <cell r="AB2092" t="str">
            <v>STU</v>
          </cell>
        </row>
        <row r="2093">
          <cell r="H2093" t="str">
            <v>Slovenská technická univerzita v Bratislave</v>
          </cell>
          <cell r="I2093" t="str">
            <v>Fakulta architektúry</v>
          </cell>
          <cell r="Y2093">
            <v>5.7000000000000028</v>
          </cell>
          <cell r="AB2093" t="str">
            <v>STU</v>
          </cell>
        </row>
        <row r="2094">
          <cell r="H2094" t="str">
            <v>Slovenská technická univerzita v Bratislave</v>
          </cell>
          <cell r="I2094" t="str">
            <v>Strojnícka fakulta</v>
          </cell>
          <cell r="Y2094">
            <v>5.4403312655086822</v>
          </cell>
          <cell r="AB2094" t="str">
            <v>STU</v>
          </cell>
        </row>
        <row r="2095">
          <cell r="H2095" t="str">
            <v>Slovenská technická univerzita v Bratislave</v>
          </cell>
          <cell r="I2095" t="str">
            <v>Fakulta elektrotechniky a informatiky</v>
          </cell>
          <cell r="Y2095">
            <v>8.4608333333333334</v>
          </cell>
          <cell r="AB2095" t="str">
            <v>STU</v>
          </cell>
        </row>
        <row r="2096">
          <cell r="H2096" t="str">
            <v>Slovenská technická univerzita v Bratislave</v>
          </cell>
          <cell r="I2096" t="str">
            <v>Strojnícka fakulta</v>
          </cell>
          <cell r="Y2096">
            <v>1.4703598014888328</v>
          </cell>
          <cell r="AB2096" t="str">
            <v>STU</v>
          </cell>
        </row>
        <row r="2097">
          <cell r="H2097" t="str">
            <v>Slovenská technická univerzita v Bratislave</v>
          </cell>
          <cell r="I2097" t="str">
            <v>Strojnícka fakulta</v>
          </cell>
          <cell r="Y2097">
            <v>2.6466476426799002</v>
          </cell>
          <cell r="AB2097" t="str">
            <v>STU</v>
          </cell>
        </row>
        <row r="2098">
          <cell r="H2098" t="str">
            <v>Slovenská technická univerzita v Bratislave</v>
          </cell>
          <cell r="I2098" t="str">
            <v>Strojnícka fakulta</v>
          </cell>
          <cell r="Y2098">
            <v>0.14703598014888342</v>
          </cell>
          <cell r="AB2098" t="str">
            <v>STU</v>
          </cell>
        </row>
        <row r="2099">
          <cell r="H2099" t="str">
            <v>Slovenská technická univerzita v Bratislave</v>
          </cell>
          <cell r="I2099" t="str">
            <v>Strojnícka fakulta</v>
          </cell>
          <cell r="Y2099">
            <v>0</v>
          </cell>
          <cell r="AB2099" t="str">
            <v>STU</v>
          </cell>
        </row>
        <row r="2100">
          <cell r="H2100" t="str">
            <v>Slovenská technická univerzita v Bratislave</v>
          </cell>
          <cell r="I2100" t="str">
            <v>Strojnícka fakulta</v>
          </cell>
          <cell r="Y2100">
            <v>0</v>
          </cell>
          <cell r="AB2100" t="str">
            <v>STU</v>
          </cell>
        </row>
        <row r="2101">
          <cell r="H2101" t="str">
            <v>Univerzita Komenského v Bratislave</v>
          </cell>
          <cell r="I2101" t="str">
            <v>Fakulta sociálnych a ekonomických vied</v>
          </cell>
          <cell r="Y2101">
            <v>0</v>
          </cell>
          <cell r="AB2101" t="str">
            <v>UK</v>
          </cell>
        </row>
        <row r="2102">
          <cell r="H2102" t="str">
            <v>Vysoká škola DTI</v>
          </cell>
          <cell r="I2102">
            <v>0</v>
          </cell>
          <cell r="Y2102">
            <v>0</v>
          </cell>
          <cell r="AB2102" t="str">
            <v>DTI</v>
          </cell>
        </row>
        <row r="2103">
          <cell r="H2103" t="str">
            <v>Slovenská technická univerzita v Bratislave</v>
          </cell>
          <cell r="I2103" t="str">
            <v>Stavebná fakulta</v>
          </cell>
          <cell r="Y2103">
            <v>25.281547708489853</v>
          </cell>
          <cell r="AB2103" t="str">
            <v>STU</v>
          </cell>
        </row>
        <row r="2104">
          <cell r="H2104" t="str">
            <v>Slovenská technická univerzita v Bratislave</v>
          </cell>
          <cell r="I2104" t="str">
            <v>Fakulta informatiky a informačných technológií</v>
          </cell>
          <cell r="Y2104">
            <v>0</v>
          </cell>
          <cell r="AB2104" t="str">
            <v>STU</v>
          </cell>
        </row>
        <row r="2105">
          <cell r="H2105" t="str">
            <v>Slovenská technická univerzita v Bratislave</v>
          </cell>
          <cell r="I2105" t="str">
            <v>Stavebná fakulta</v>
          </cell>
          <cell r="Y2105">
            <v>0</v>
          </cell>
          <cell r="AB2105" t="str">
            <v>STU</v>
          </cell>
        </row>
        <row r="2106">
          <cell r="H2106" t="str">
            <v>Vysoká škola manažmentu v Trenčíne</v>
          </cell>
          <cell r="I2106">
            <v>0</v>
          </cell>
          <cell r="Y2106">
            <v>0</v>
          </cell>
          <cell r="AB2106" t="str">
            <v>VSM-Trenčin</v>
          </cell>
        </row>
        <row r="2107">
          <cell r="H2107" t="str">
            <v>Univerzita Komenského v Bratislave</v>
          </cell>
          <cell r="I2107" t="str">
            <v>Prírodovedecká fakulta</v>
          </cell>
          <cell r="Y2107">
            <v>8.4297882352941187</v>
          </cell>
          <cell r="AB2107" t="str">
            <v>UK</v>
          </cell>
        </row>
        <row r="2108">
          <cell r="H2108" t="str">
            <v>Univerzita Komenského v Bratislave</v>
          </cell>
          <cell r="I2108" t="str">
            <v>Prírodovedecká fakulta</v>
          </cell>
          <cell r="Y2108">
            <v>0</v>
          </cell>
          <cell r="AB2108" t="str">
            <v>UK</v>
          </cell>
        </row>
        <row r="2109">
          <cell r="H2109" t="str">
            <v>Žilinská univerzita v Žiline</v>
          </cell>
          <cell r="I2109">
            <v>0</v>
          </cell>
          <cell r="Y2109">
            <v>0</v>
          </cell>
          <cell r="AB2109" t="str">
            <v>ŽU</v>
          </cell>
        </row>
        <row r="2110">
          <cell r="H2110" t="str">
            <v>Univerzita Pavla Jozefa Šafárika v Košiciach</v>
          </cell>
          <cell r="I2110" t="str">
            <v>Lekárska fakulta</v>
          </cell>
          <cell r="Y2110">
            <v>0</v>
          </cell>
          <cell r="AB2110" t="str">
            <v>UPJŠ</v>
          </cell>
        </row>
        <row r="2111">
          <cell r="H2111" t="str">
            <v>Univerzita Komenského v Bratislave</v>
          </cell>
          <cell r="I2111" t="str">
            <v>Fakulta telesnej výchovy a športu</v>
          </cell>
          <cell r="Y2111">
            <v>30.071004514672687</v>
          </cell>
          <cell r="AB2111" t="str">
            <v>UK</v>
          </cell>
        </row>
        <row r="2112">
          <cell r="H2112" t="str">
            <v>Slovenská technická univerzita v Bratislave</v>
          </cell>
          <cell r="I2112" t="str">
            <v>Strojnícka fakulta</v>
          </cell>
          <cell r="Y2112">
            <v>0</v>
          </cell>
          <cell r="AB2112" t="str">
            <v>STU</v>
          </cell>
        </row>
        <row r="2113">
          <cell r="H2113" t="str">
            <v>Slovenská technická univerzita v Bratislave</v>
          </cell>
          <cell r="I2113" t="str">
            <v>Fakulta elektrotechniky a informatiky</v>
          </cell>
          <cell r="Y2113">
            <v>0</v>
          </cell>
          <cell r="AB2113" t="str">
            <v>STU</v>
          </cell>
        </row>
        <row r="2114">
          <cell r="H2114" t="str">
            <v>Katolícka univerzita v Ružomberku</v>
          </cell>
          <cell r="I2114" t="str">
            <v>Teologická fakulta v Košiciach</v>
          </cell>
          <cell r="Y2114">
            <v>0</v>
          </cell>
          <cell r="AB2114" t="str">
            <v>KU</v>
          </cell>
        </row>
        <row r="2115">
          <cell r="H2115" t="str">
            <v>Univerzita Komenského v Bratislave</v>
          </cell>
          <cell r="I2115" t="str">
            <v>Filozofická fakulta</v>
          </cell>
          <cell r="Y2115">
            <v>4.3476190476190482</v>
          </cell>
          <cell r="AB2115" t="str">
            <v>UK</v>
          </cell>
        </row>
        <row r="2116">
          <cell r="H2116" t="str">
            <v>Univerzita Pavla Jozefa Šafárika v Košiciach</v>
          </cell>
          <cell r="I2116" t="str">
            <v>Filozofická fakulta</v>
          </cell>
          <cell r="Y2116">
            <v>0</v>
          </cell>
          <cell r="AB2116" t="str">
            <v>UPJŠ</v>
          </cell>
        </row>
        <row r="2117">
          <cell r="H2117" t="str">
            <v>Univerzita Pavla Jozefa Šafárika v Košiciach</v>
          </cell>
          <cell r="I2117" t="str">
            <v>Filozofická fakulta</v>
          </cell>
          <cell r="Y2117">
            <v>0</v>
          </cell>
          <cell r="AB2117" t="str">
            <v>UPJŠ</v>
          </cell>
        </row>
        <row r="2118">
          <cell r="H2118" t="str">
            <v>Prešovská univerzita v Prešove</v>
          </cell>
          <cell r="I2118" t="str">
            <v>Filozofická fakulta</v>
          </cell>
          <cell r="Y2118">
            <v>4.1292307692307695</v>
          </cell>
          <cell r="AB2118" t="str">
            <v>PU</v>
          </cell>
        </row>
        <row r="2119">
          <cell r="H2119" t="str">
            <v>Univerzita Komenského v Bratislave</v>
          </cell>
          <cell r="I2119" t="str">
            <v>Prírodovedecká fakulta</v>
          </cell>
          <cell r="Y2119">
            <v>2.9208709175738718</v>
          </cell>
          <cell r="AB2119" t="str">
            <v>UK</v>
          </cell>
        </row>
        <row r="2120">
          <cell r="H2120" t="str">
            <v>Univerzita Pavla Jozefa Šafárika v Košiciach</v>
          </cell>
          <cell r="I2120" t="str">
            <v>Prírodovedecká fakulta</v>
          </cell>
          <cell r="Y2120">
            <v>15.311470588235295</v>
          </cell>
          <cell r="AB2120" t="str">
            <v>UPJŠ</v>
          </cell>
        </row>
        <row r="2121">
          <cell r="H2121" t="str">
            <v>Univerzita Pavla Jozefa Šafárika v Košiciach</v>
          </cell>
          <cell r="I2121" t="str">
            <v>Prírodovedecká fakulta</v>
          </cell>
          <cell r="Y2121">
            <v>8.7155555555555537</v>
          </cell>
          <cell r="AB2121" t="str">
            <v>UPJŠ</v>
          </cell>
        </row>
        <row r="2122">
          <cell r="H2122" t="str">
            <v>Univerzita Pavla Jozefa Šafárika v Košiciach</v>
          </cell>
          <cell r="I2122" t="str">
            <v>Prírodovedecká fakulta</v>
          </cell>
          <cell r="Y2122">
            <v>8.7494117647058829</v>
          </cell>
          <cell r="AB2122" t="str">
            <v>UPJŠ</v>
          </cell>
        </row>
        <row r="2123">
          <cell r="H2123" t="str">
            <v>Univerzita Pavla Jozefa Šafárika v Košiciach</v>
          </cell>
          <cell r="I2123" t="str">
            <v>Prírodovedecká fakulta</v>
          </cell>
          <cell r="Y2123">
            <v>6.6599999999999993</v>
          </cell>
          <cell r="AB2123" t="str">
            <v>UPJŠ</v>
          </cell>
        </row>
        <row r="2124">
          <cell r="H2124" t="str">
            <v>Univerzita Pavla Jozefa Šafárika v Košiciach</v>
          </cell>
          <cell r="I2124" t="str">
            <v>Prírodovedecká fakulta</v>
          </cell>
          <cell r="Y2124">
            <v>10.484526315789473</v>
          </cell>
          <cell r="AB2124" t="str">
            <v>UPJŠ</v>
          </cell>
        </row>
        <row r="2125">
          <cell r="H2125" t="str">
            <v>Univerzita Pavla Jozefa Šafárika v Košiciach</v>
          </cell>
          <cell r="I2125" t="str">
            <v>Prírodovedecká fakulta</v>
          </cell>
          <cell r="Y2125">
            <v>30.660631578947367</v>
          </cell>
          <cell r="AB2125" t="str">
            <v>UPJŠ</v>
          </cell>
        </row>
        <row r="2126">
          <cell r="H2126" t="str">
            <v>Univerzita Pavla Jozefa Šafárika v Košiciach</v>
          </cell>
          <cell r="I2126" t="str">
            <v>Prírodovedecká fakulta</v>
          </cell>
          <cell r="Y2126">
            <v>17.973473684210525</v>
          </cell>
          <cell r="AB2126" t="str">
            <v>UPJŠ</v>
          </cell>
        </row>
        <row r="2127">
          <cell r="H2127" t="str">
            <v>Univerzita Pavla Jozefa Šafárika v Košiciach</v>
          </cell>
          <cell r="I2127" t="str">
            <v>Prírodovedecká fakulta</v>
          </cell>
          <cell r="Y2127">
            <v>15.252222222222223</v>
          </cell>
          <cell r="AB2127" t="str">
            <v>UPJŠ</v>
          </cell>
        </row>
        <row r="2128">
          <cell r="H2128" t="str">
            <v>Univerzita Pavla Jozefa Šafárika v Košiciach</v>
          </cell>
          <cell r="I2128" t="str">
            <v>Prírodovedecká fakulta</v>
          </cell>
          <cell r="Y2128">
            <v>19.686176470588233</v>
          </cell>
          <cell r="AB2128" t="str">
            <v>UPJŠ</v>
          </cell>
        </row>
        <row r="2129">
          <cell r="H2129" t="str">
            <v>Univerzita Pavla Jozefa Šafárika v Košiciach</v>
          </cell>
          <cell r="I2129" t="str">
            <v>Prírodovedecká fakulta</v>
          </cell>
          <cell r="Y2129">
            <v>2.2199999999999998</v>
          </cell>
          <cell r="AB2129" t="str">
            <v>UPJŠ</v>
          </cell>
        </row>
        <row r="2130">
          <cell r="H2130" t="str">
            <v>Univerzita Pavla Jozefa Šafárika v Košiciach</v>
          </cell>
          <cell r="I2130" t="str">
            <v>Prírodovedecká fakulta</v>
          </cell>
          <cell r="Y2130">
            <v>8.7155555555555537</v>
          </cell>
          <cell r="AB2130" t="str">
            <v>UPJŠ</v>
          </cell>
        </row>
        <row r="2131">
          <cell r="H2131" t="str">
            <v>Univerzita Pavla Jozefa Šafárika v Košiciach</v>
          </cell>
          <cell r="I2131" t="str">
            <v>Prírodovedecká fakulta</v>
          </cell>
          <cell r="Y2131">
            <v>2.1145263157894734</v>
          </cell>
          <cell r="AB2131" t="str">
            <v>UPJŠ</v>
          </cell>
        </row>
        <row r="2132">
          <cell r="H2132" t="str">
            <v>Univerzita Pavla Jozefa Šafárika v Košiciach</v>
          </cell>
          <cell r="I2132" t="str">
            <v>Prírodovedecká fakulta</v>
          </cell>
          <cell r="Y2132">
            <v>3.9240000000000004</v>
          </cell>
          <cell r="AB2132" t="str">
            <v>UPJŠ</v>
          </cell>
        </row>
        <row r="2133">
          <cell r="H2133" t="str">
            <v>Univerzita Pavla Jozefa Šafárika v Košiciach</v>
          </cell>
          <cell r="I2133" t="str">
            <v>Prírodovedecká fakulta</v>
          </cell>
          <cell r="Y2133">
            <v>7.8480000000000008</v>
          </cell>
          <cell r="AB2133" t="str">
            <v>UPJŠ</v>
          </cell>
        </row>
        <row r="2134">
          <cell r="H2134" t="str">
            <v>Univerzita Pavla Jozefa Šafárika v Košiciach</v>
          </cell>
          <cell r="I2134" t="str">
            <v>Prírodovedecká fakulta</v>
          </cell>
          <cell r="Y2134">
            <v>6.5366666666666671</v>
          </cell>
          <cell r="AB2134" t="str">
            <v>UPJŠ</v>
          </cell>
        </row>
        <row r="2135">
          <cell r="H2135" t="str">
            <v>Univerzita Pavla Jozefa Šafárika v Košiciach</v>
          </cell>
          <cell r="I2135" t="str">
            <v>Prírodovedecká fakulta</v>
          </cell>
          <cell r="Y2135">
            <v>4.4399999999999995</v>
          </cell>
          <cell r="AB2135" t="str">
            <v>UPJŠ</v>
          </cell>
        </row>
        <row r="2136">
          <cell r="H2136" t="str">
            <v>Univerzita Pavla Jozefa Šafárika v Košiciach</v>
          </cell>
          <cell r="I2136" t="str">
            <v>Prírodovedecká fakulta</v>
          </cell>
          <cell r="Y2136">
            <v>4.4399999999999995</v>
          </cell>
          <cell r="AB2136" t="str">
            <v>UPJŠ</v>
          </cell>
        </row>
        <row r="2137">
          <cell r="H2137" t="str">
            <v>Univerzita Mateja Bela v Banskej Bystrici</v>
          </cell>
          <cell r="I2137" t="str">
            <v>Ekonomická fakulta</v>
          </cell>
          <cell r="Y2137">
            <v>0</v>
          </cell>
          <cell r="AB2137" t="str">
            <v>UMB</v>
          </cell>
        </row>
        <row r="2138">
          <cell r="H2138" t="str">
            <v>Univerzita Mateja Bela v Banskej Bystrici</v>
          </cell>
          <cell r="I2138" t="str">
            <v>Ekonomická fakulta</v>
          </cell>
          <cell r="Y2138">
            <v>29.362426710097719</v>
          </cell>
          <cell r="AB2138" t="str">
            <v>UMB</v>
          </cell>
        </row>
        <row r="2139">
          <cell r="H2139" t="str">
            <v>Univerzita Mateja Bela v Banskej Bystrici</v>
          </cell>
          <cell r="I2139" t="str">
            <v>Ekonomická fakulta</v>
          </cell>
          <cell r="Y2139">
            <v>0</v>
          </cell>
          <cell r="AB2139" t="str">
            <v>UMB</v>
          </cell>
        </row>
        <row r="2140">
          <cell r="H2140" t="str">
            <v>Univerzita Mateja Bela v Banskej Bystrici</v>
          </cell>
          <cell r="I2140" t="str">
            <v>Ekonomická fakulta</v>
          </cell>
          <cell r="Y2140">
            <v>2.1635472312703588</v>
          </cell>
          <cell r="AB2140" t="str">
            <v>UMB</v>
          </cell>
        </row>
        <row r="2141">
          <cell r="H2141" t="str">
            <v>Univerzita Mateja Bela v Banskej Bystrici</v>
          </cell>
          <cell r="I2141" t="str">
            <v>Pedagogická fakulta</v>
          </cell>
          <cell r="Y2141">
            <v>0</v>
          </cell>
          <cell r="AB2141" t="str">
            <v>UMB</v>
          </cell>
        </row>
        <row r="2142">
          <cell r="H2142" t="str">
            <v>Univerzita Mateja Bela v Banskej Bystrici</v>
          </cell>
          <cell r="I2142" t="str">
            <v>Pedagogická fakulta</v>
          </cell>
          <cell r="Y2142">
            <v>25.496383467278989</v>
          </cell>
          <cell r="AB2142" t="str">
            <v>UMB</v>
          </cell>
        </row>
        <row r="2143">
          <cell r="H2143" t="str">
            <v>Univerzita Mateja Bela v Banskej Bystrici</v>
          </cell>
          <cell r="I2143" t="str">
            <v>Pedagogická fakulta</v>
          </cell>
          <cell r="Y2143">
            <v>0</v>
          </cell>
          <cell r="AB2143" t="str">
            <v>UMB</v>
          </cell>
        </row>
        <row r="2144">
          <cell r="H2144" t="str">
            <v>Univerzita Mateja Bela v Banskej Bystrici</v>
          </cell>
          <cell r="I2144" t="str">
            <v>Pedagogická fakulta</v>
          </cell>
          <cell r="Y2144">
            <v>15.93523966704937</v>
          </cell>
          <cell r="AB2144" t="str">
            <v>UMB</v>
          </cell>
        </row>
        <row r="2145">
          <cell r="H2145" t="str">
            <v>Univerzita Mateja Bela v Banskej Bystrici</v>
          </cell>
          <cell r="I2145" t="str">
            <v>Pedagogická fakulta</v>
          </cell>
          <cell r="Y2145">
            <v>8.8199698622273246</v>
          </cell>
          <cell r="AB2145" t="str">
            <v>UMB</v>
          </cell>
        </row>
        <row r="2146">
          <cell r="H2146" t="str">
            <v>Univerzita Mateja Bela v Banskej Bystrici</v>
          </cell>
          <cell r="I2146" t="str">
            <v>Pedagogická fakulta</v>
          </cell>
          <cell r="Y2146">
            <v>33.515885476463836</v>
          </cell>
          <cell r="AB2146" t="str">
            <v>UMB</v>
          </cell>
        </row>
        <row r="2147">
          <cell r="H2147" t="str">
            <v>Univerzita Mateja Bela v Banskej Bystrici</v>
          </cell>
          <cell r="I2147" t="str">
            <v>Pedagogická fakulta</v>
          </cell>
          <cell r="Y2147">
            <v>0</v>
          </cell>
          <cell r="AB2147" t="str">
            <v>UMB</v>
          </cell>
        </row>
        <row r="2148">
          <cell r="H2148" t="str">
            <v>Univerzita Mateja Bela v Banskej Bystrici</v>
          </cell>
          <cell r="I2148" t="str">
            <v>Pedagogická fakulta</v>
          </cell>
          <cell r="Y2148">
            <v>5.85</v>
          </cell>
          <cell r="AB2148" t="str">
            <v>UMB</v>
          </cell>
        </row>
        <row r="2149">
          <cell r="H2149" t="str">
            <v>Univerzita Mateja Bela v Banskej Bystrici</v>
          </cell>
          <cell r="I2149" t="str">
            <v>Pedagogická fakulta</v>
          </cell>
          <cell r="Y2149">
            <v>0.88199698622273237</v>
          </cell>
          <cell r="AB2149" t="str">
            <v>UMB</v>
          </cell>
        </row>
        <row r="2150">
          <cell r="H2150" t="str">
            <v>Univerzita Mateja Bela v Banskej Bystrici</v>
          </cell>
          <cell r="I2150" t="str">
            <v>Pedagogická fakulta</v>
          </cell>
          <cell r="Y2150">
            <v>0</v>
          </cell>
          <cell r="AB2150" t="str">
            <v>UMB</v>
          </cell>
        </row>
        <row r="2151">
          <cell r="H2151" t="str">
            <v>Univerzita Mateja Bela v Banskej Bystrici</v>
          </cell>
          <cell r="I2151" t="str">
            <v>Pedagogická fakulta</v>
          </cell>
          <cell r="Y2151">
            <v>0</v>
          </cell>
          <cell r="AB2151" t="str">
            <v>UMB</v>
          </cell>
        </row>
        <row r="2152">
          <cell r="H2152" t="str">
            <v>Univerzita Mateja Bela v Banskej Bystrici</v>
          </cell>
          <cell r="I2152" t="str">
            <v>Fakulta prírodných vied</v>
          </cell>
          <cell r="Y2152">
            <v>24.547680826636054</v>
          </cell>
          <cell r="AB2152" t="str">
            <v>UMB</v>
          </cell>
        </row>
        <row r="2153">
          <cell r="H2153" t="str">
            <v>Univerzita Mateja Bela v Banskej Bystrici</v>
          </cell>
          <cell r="I2153" t="str">
            <v>Fakulta prírodných vied</v>
          </cell>
          <cell r="Y2153">
            <v>44.135714285714279</v>
          </cell>
          <cell r="AB2153" t="str">
            <v>UMB</v>
          </cell>
        </row>
        <row r="2154">
          <cell r="H2154" t="str">
            <v>Univerzita Mateja Bela v Banskej Bystrici</v>
          </cell>
          <cell r="I2154" t="str">
            <v>Filozofická fakulta</v>
          </cell>
          <cell r="Y2154">
            <v>12.926073478760046</v>
          </cell>
          <cell r="AB2154" t="str">
            <v>UMB</v>
          </cell>
        </row>
        <row r="2155">
          <cell r="H2155" t="str">
            <v>Univerzita Mateja Bela v Banskej Bystrici</v>
          </cell>
          <cell r="I2155" t="str">
            <v>Filozofická fakulta</v>
          </cell>
          <cell r="Y2155">
            <v>3.2315183696900114</v>
          </cell>
          <cell r="AB2155" t="str">
            <v>UMB</v>
          </cell>
        </row>
        <row r="2156">
          <cell r="H2156" t="str">
            <v>Univerzita Mateja Bela v Banskej Bystrici</v>
          </cell>
          <cell r="I2156" t="str">
            <v>Fakulta prírodných vied</v>
          </cell>
          <cell r="Y2156">
            <v>7.9379728760045918</v>
          </cell>
          <cell r="AB2156" t="str">
            <v>UMB</v>
          </cell>
        </row>
        <row r="2157">
          <cell r="H2157" t="str">
            <v>Univerzita Mateja Bela v Banskej Bystrici</v>
          </cell>
          <cell r="I2157" t="str">
            <v>Fakulta prírodných vied</v>
          </cell>
          <cell r="Y2157">
            <v>6.4319178082191772</v>
          </cell>
          <cell r="AB2157" t="str">
            <v>UMB</v>
          </cell>
        </row>
        <row r="2158">
          <cell r="H2158" t="str">
            <v>Univerzita Mateja Bela v Banskej Bystrici</v>
          </cell>
          <cell r="I2158" t="str">
            <v>Fakulta prírodných vied</v>
          </cell>
          <cell r="Y2158">
            <v>1.0672904707233064</v>
          </cell>
          <cell r="AB2158" t="str">
            <v>UMB</v>
          </cell>
        </row>
        <row r="2159">
          <cell r="H2159" t="str">
            <v>Univerzita Mateja Bela v Banskej Bystrici</v>
          </cell>
          <cell r="I2159" t="str">
            <v>Fakulta prírodných vied</v>
          </cell>
          <cell r="Y2159">
            <v>8.702399999999999</v>
          </cell>
          <cell r="AB2159" t="str">
            <v>UMB</v>
          </cell>
        </row>
        <row r="2160">
          <cell r="H2160" t="str">
            <v>Univerzita Mateja Bela v Banskej Bystrici</v>
          </cell>
          <cell r="I2160" t="str">
            <v>Fakulta prírodných vied</v>
          </cell>
          <cell r="Y2160">
            <v>3.8435294117647061</v>
          </cell>
          <cell r="AB2160" t="str">
            <v>UMB</v>
          </cell>
        </row>
        <row r="2161">
          <cell r="H2161" t="str">
            <v>Univerzita Mateja Bela v Banskej Bystrici</v>
          </cell>
          <cell r="I2161" t="str">
            <v>Fakulta prírodných vied</v>
          </cell>
          <cell r="Y2161">
            <v>1.7639939724454647</v>
          </cell>
          <cell r="AB2161" t="str">
            <v>UMB</v>
          </cell>
        </row>
        <row r="2162">
          <cell r="H2162" t="str">
            <v>Univerzita Mateja Bela v Banskej Bystrici</v>
          </cell>
          <cell r="I2162" t="str">
            <v>Filozofická fakulta</v>
          </cell>
          <cell r="Y2162">
            <v>3.2315183696900114</v>
          </cell>
          <cell r="AB2162" t="str">
            <v>UMB</v>
          </cell>
        </row>
        <row r="2163">
          <cell r="H2163" t="str">
            <v>Univerzita Mateja Bela v Banskej Bystrici</v>
          </cell>
          <cell r="I2163" t="str">
            <v>Fakulta politických vied a medzinárodných vzťahov</v>
          </cell>
          <cell r="Y2163">
            <v>0</v>
          </cell>
          <cell r="AB2163" t="str">
            <v>UMB</v>
          </cell>
        </row>
        <row r="2164">
          <cell r="H2164" t="str">
            <v>Univerzita Mateja Bela v Banskej Bystrici</v>
          </cell>
          <cell r="I2164" t="str">
            <v>Fakulta politických vied a medzinárodných vzťahov</v>
          </cell>
          <cell r="Y2164">
            <v>14.741379310344827</v>
          </cell>
          <cell r="AB2164" t="str">
            <v>UMB</v>
          </cell>
        </row>
        <row r="2165">
          <cell r="H2165" t="str">
            <v>Akadémia umení v Banskej Bystrici</v>
          </cell>
          <cell r="I2165" t="str">
            <v>Fakulta dramatických umení</v>
          </cell>
          <cell r="Y2165">
            <v>28.515879765395894</v>
          </cell>
          <cell r="AB2165" t="str">
            <v>AU</v>
          </cell>
        </row>
        <row r="2166">
          <cell r="H2166" t="str">
            <v>Akadémia umení v Banskej Bystrici</v>
          </cell>
          <cell r="I2166" t="str">
            <v>Fakulta dramatických umení</v>
          </cell>
          <cell r="Y2166">
            <v>38.021173020527861</v>
          </cell>
          <cell r="AB2166" t="str">
            <v>AU</v>
          </cell>
        </row>
        <row r="2167">
          <cell r="H2167" t="str">
            <v>Akadémia umení v Banskej Bystrici</v>
          </cell>
          <cell r="I2167" t="str">
            <v>Fakulta dramatických umení</v>
          </cell>
          <cell r="Y2167">
            <v>9.5052932551319653</v>
          </cell>
          <cell r="AB2167" t="str">
            <v>AU</v>
          </cell>
        </row>
        <row r="2168">
          <cell r="H2168" t="str">
            <v>Trnavská univerzita v Trnave</v>
          </cell>
          <cell r="I2168" t="str">
            <v>Teologická fakulta</v>
          </cell>
          <cell r="Y2168">
            <v>0</v>
          </cell>
          <cell r="AB2168" t="str">
            <v>TVU</v>
          </cell>
        </row>
        <row r="2169">
          <cell r="H2169" t="str">
            <v>Trnavská univerzita v Trnave</v>
          </cell>
          <cell r="I2169" t="str">
            <v>Teologická fakulta</v>
          </cell>
          <cell r="Y2169">
            <v>8.7631578947368407</v>
          </cell>
          <cell r="AB2169" t="str">
            <v>TVU</v>
          </cell>
        </row>
        <row r="2170">
          <cell r="H2170" t="str">
            <v>Trnavská univerzita v Trnave</v>
          </cell>
          <cell r="I2170" t="str">
            <v>Teologická fakulta</v>
          </cell>
          <cell r="Y2170">
            <v>2.9318181818181817</v>
          </cell>
          <cell r="AB2170" t="str">
            <v>TVU</v>
          </cell>
        </row>
        <row r="2171">
          <cell r="H2171" t="str">
            <v>Akadémia umení v Banskej Bystrici</v>
          </cell>
          <cell r="I2171" t="str">
            <v>Fakulta múzických umení</v>
          </cell>
          <cell r="Y2171">
            <v>152.08469208211145</v>
          </cell>
          <cell r="AB2171" t="str">
            <v>AU</v>
          </cell>
        </row>
        <row r="2172">
          <cell r="H2172" t="str">
            <v>Univerzita Pavla Jozefa Šafárika v Košiciach</v>
          </cell>
          <cell r="I2172" t="str">
            <v>Fakulta verejnej správy</v>
          </cell>
          <cell r="Y2172">
            <v>10.306004618937644</v>
          </cell>
          <cell r="AB2172" t="str">
            <v>UPJŠ</v>
          </cell>
        </row>
        <row r="2173">
          <cell r="H2173" t="str">
            <v>Univerzita Mateja Bela v Banskej Bystrici</v>
          </cell>
          <cell r="I2173" t="str">
            <v>Fakulta prírodných vied</v>
          </cell>
          <cell r="Y2173">
            <v>3.2018714121699192</v>
          </cell>
          <cell r="AB2173" t="str">
            <v>UMB</v>
          </cell>
        </row>
        <row r="2174">
          <cell r="H2174" t="str">
            <v>Univerzita Mateja Bela v Banskej Bystrici</v>
          </cell>
          <cell r="I2174" t="str">
            <v>Filozofická fakulta</v>
          </cell>
          <cell r="Y2174">
            <v>7.5</v>
          </cell>
          <cell r="AB2174" t="str">
            <v>UMB</v>
          </cell>
        </row>
        <row r="2175">
          <cell r="H2175" t="str">
            <v>Univerzita Mateja Bela v Banskej Bystrici</v>
          </cell>
          <cell r="I2175" t="str">
            <v>Filozofická fakulta</v>
          </cell>
          <cell r="Y2175">
            <v>11.234429657794678</v>
          </cell>
          <cell r="AB2175" t="str">
            <v>UMB</v>
          </cell>
        </row>
        <row r="2176">
          <cell r="H2176" t="str">
            <v>Univerzita Mateja Bela v Banskej Bystrici</v>
          </cell>
          <cell r="I2176" t="str">
            <v>Filozofická fakulta</v>
          </cell>
          <cell r="Y2176">
            <v>9.199847908745248</v>
          </cell>
          <cell r="AB2176" t="str">
            <v>UMB</v>
          </cell>
        </row>
        <row r="2177">
          <cell r="H2177" t="str">
            <v>Univerzita Mateja Bela v Banskej Bystrici</v>
          </cell>
          <cell r="I2177" t="str">
            <v>Filozofická fakulta</v>
          </cell>
          <cell r="Y2177">
            <v>5.806451612903226</v>
          </cell>
          <cell r="AB2177" t="str">
            <v>UMB</v>
          </cell>
        </row>
        <row r="2178">
          <cell r="H2178" t="str">
            <v>Univerzita Mateja Bela v Banskej Bystrici</v>
          </cell>
          <cell r="I2178" t="str">
            <v>Filozofická fakulta</v>
          </cell>
          <cell r="Y2178">
            <v>17.692015209125476</v>
          </cell>
          <cell r="AB2178" t="str">
            <v>UMB</v>
          </cell>
        </row>
        <row r="2179">
          <cell r="H2179" t="str">
            <v>Univerzita Mateja Bela v Banskej Bystrici</v>
          </cell>
          <cell r="I2179" t="str">
            <v>Pedagogická fakulta</v>
          </cell>
          <cell r="Y2179">
            <v>1.5935239667049368</v>
          </cell>
          <cell r="AB2179" t="str">
            <v>UMB</v>
          </cell>
        </row>
        <row r="2180">
          <cell r="H2180" t="str">
            <v>Univerzita Mateja Bela v Banskej Bystrici</v>
          </cell>
          <cell r="I2180" t="str">
            <v>Filozofická fakulta</v>
          </cell>
          <cell r="Y2180">
            <v>4.4230038022813689</v>
          </cell>
          <cell r="AB2180" t="str">
            <v>UMB</v>
          </cell>
        </row>
        <row r="2181">
          <cell r="H2181" t="str">
            <v>Univerzita Mateja Bela v Banskej Bystrici</v>
          </cell>
          <cell r="I2181" t="str">
            <v>Filozofická fakulta</v>
          </cell>
          <cell r="Y2181">
            <v>4.0393979621125151</v>
          </cell>
          <cell r="AB2181" t="str">
            <v>UMB</v>
          </cell>
        </row>
        <row r="2182">
          <cell r="H2182" t="str">
            <v>Univerzita Mateja Bela v Banskej Bystrici</v>
          </cell>
          <cell r="I2182" t="str">
            <v>Filozofická fakulta</v>
          </cell>
          <cell r="Y2182">
            <v>2.2115019011406845</v>
          </cell>
          <cell r="AB2182" t="str">
            <v>UMB</v>
          </cell>
        </row>
        <row r="2183">
          <cell r="H2183" t="str">
            <v>Univerzita Mateja Bela v Banskej Bystrici</v>
          </cell>
          <cell r="I2183" t="str">
            <v>Filozofická fakulta</v>
          </cell>
          <cell r="Y2183">
            <v>1.5333079847908744</v>
          </cell>
          <cell r="AB2183" t="str">
            <v>UMB</v>
          </cell>
        </row>
        <row r="2184">
          <cell r="H2184" t="str">
            <v>Technická univerzita v Košiciach</v>
          </cell>
          <cell r="I2184" t="str">
            <v>Strojnícka fakulta</v>
          </cell>
          <cell r="Y2184">
            <v>74.273026521060828</v>
          </cell>
          <cell r="AB2184" t="str">
            <v>TUKE</v>
          </cell>
        </row>
        <row r="2185">
          <cell r="H2185" t="str">
            <v>Technická univerzita v Košiciach</v>
          </cell>
          <cell r="I2185" t="str">
            <v>Strojnícka fakulta</v>
          </cell>
          <cell r="Y2185">
            <v>58.981521060842432</v>
          </cell>
          <cell r="AB2185" t="str">
            <v>TUKE</v>
          </cell>
        </row>
        <row r="2186">
          <cell r="H2186" t="str">
            <v>Technická univerzita v Košiciach</v>
          </cell>
          <cell r="I2186" t="str">
            <v>Strojnícka fakulta</v>
          </cell>
          <cell r="Y2186">
            <v>21.845007800312011</v>
          </cell>
          <cell r="AB2186" t="str">
            <v>TUKE</v>
          </cell>
        </row>
        <row r="2187">
          <cell r="H2187" t="str">
            <v>Technická univerzita v Košiciach</v>
          </cell>
          <cell r="I2187" t="str">
            <v>Strojnícka fakulta</v>
          </cell>
          <cell r="Y2187">
            <v>21.845007800312011</v>
          </cell>
          <cell r="AB2187" t="str">
            <v>TUKE</v>
          </cell>
        </row>
        <row r="2188">
          <cell r="H2188" t="str">
            <v>Technická univerzita v Košiciach</v>
          </cell>
          <cell r="I2188" t="str">
            <v>Strojnícka fakulta</v>
          </cell>
          <cell r="Y2188">
            <v>44.965741935483877</v>
          </cell>
          <cell r="AB2188" t="str">
            <v>TUKE</v>
          </cell>
        </row>
        <row r="2189">
          <cell r="H2189" t="str">
            <v>Technická univerzita v Košiciach</v>
          </cell>
          <cell r="I2189" t="str">
            <v>Strojnícka fakulta</v>
          </cell>
          <cell r="Y2189">
            <v>17.47600624024961</v>
          </cell>
          <cell r="AB2189" t="str">
            <v>TUKE</v>
          </cell>
        </row>
        <row r="2190">
          <cell r="H2190" t="str">
            <v>Technická univerzita v Košiciach</v>
          </cell>
          <cell r="I2190" t="str">
            <v>Strojnícka fakulta</v>
          </cell>
          <cell r="Y2190">
            <v>13.107004680187208</v>
          </cell>
          <cell r="AB2190" t="str">
            <v>TUKE</v>
          </cell>
        </row>
        <row r="2191">
          <cell r="H2191" t="str">
            <v>Technická univerzita v Košiciach</v>
          </cell>
          <cell r="I2191" t="str">
            <v>Strojnícka fakulta</v>
          </cell>
          <cell r="Y2191">
            <v>15.29150546021841</v>
          </cell>
          <cell r="AB2191" t="str">
            <v>TUKE</v>
          </cell>
        </row>
        <row r="2192">
          <cell r="H2192" t="str">
            <v>Technická univerzita v Košiciach</v>
          </cell>
          <cell r="I2192" t="str">
            <v>Strojnícka fakulta</v>
          </cell>
          <cell r="Y2192">
            <v>15.29150546021841</v>
          </cell>
          <cell r="AB2192" t="str">
            <v>TUKE</v>
          </cell>
        </row>
        <row r="2193">
          <cell r="H2193" t="str">
            <v>Technická univerzita v Košiciach</v>
          </cell>
          <cell r="I2193" t="str">
            <v>Letecká fakulta</v>
          </cell>
          <cell r="Y2193">
            <v>13.107004680187208</v>
          </cell>
          <cell r="AB2193" t="str">
            <v>TUKE</v>
          </cell>
        </row>
        <row r="2194">
          <cell r="H2194" t="str">
            <v>Technická univerzita v Košiciach</v>
          </cell>
          <cell r="I2194" t="str">
            <v>Ekonomická fakulta</v>
          </cell>
          <cell r="Y2194">
            <v>0</v>
          </cell>
          <cell r="AB2194" t="str">
            <v>TUKE</v>
          </cell>
        </row>
        <row r="2195">
          <cell r="H2195" t="str">
            <v>Technická univerzita v Košiciach</v>
          </cell>
          <cell r="I2195" t="str">
            <v>Fakulta materiálov, metalurgie a recyklácie</v>
          </cell>
          <cell r="Y2195">
            <v>21.845007800312011</v>
          </cell>
          <cell r="AB2195" t="str">
            <v>TUKE</v>
          </cell>
        </row>
        <row r="2196">
          <cell r="H2196" t="str">
            <v>Technická univerzita v Košiciach</v>
          </cell>
          <cell r="I2196" t="str">
            <v>Fakulta materiálov, metalurgie a recyklácie</v>
          </cell>
          <cell r="Y2196">
            <v>0</v>
          </cell>
          <cell r="AB2196" t="str">
            <v>TUKE</v>
          </cell>
        </row>
        <row r="2197">
          <cell r="H2197" t="str">
            <v>Technická univerzita v Košiciach</v>
          </cell>
          <cell r="I2197" t="str">
            <v>Fakulta materiálov, metalurgie a recyklácie</v>
          </cell>
          <cell r="Y2197">
            <v>24.57089590443686</v>
          </cell>
          <cell r="AB2197" t="str">
            <v>TUKE</v>
          </cell>
        </row>
        <row r="2198">
          <cell r="H2198" t="str">
            <v>Technická univerzita v Košiciach</v>
          </cell>
          <cell r="I2198" t="str">
            <v>Fakulta materiálov, metalurgie a recyklácie</v>
          </cell>
          <cell r="Y2198">
            <v>8.7380031201248052</v>
          </cell>
          <cell r="AB2198" t="str">
            <v>TUKE</v>
          </cell>
        </row>
        <row r="2199">
          <cell r="H2199" t="str">
            <v>Technická univerzita v Košiciach</v>
          </cell>
          <cell r="I2199" t="str">
            <v>Fakulta materiálov, metalurgie a recyklácie</v>
          </cell>
          <cell r="Y2199">
            <v>21.060767918088739</v>
          </cell>
          <cell r="AB2199" t="str">
            <v>TUKE</v>
          </cell>
        </row>
        <row r="2200">
          <cell r="H2200" t="str">
            <v>Technická univerzita v Košiciach</v>
          </cell>
          <cell r="I2200" t="str">
            <v>Fakulta materiálov, metalurgie a recyklácie</v>
          </cell>
          <cell r="Y2200">
            <v>17.442857142857143</v>
          </cell>
          <cell r="AB2200" t="str">
            <v>TUKE</v>
          </cell>
        </row>
        <row r="2201">
          <cell r="H2201" t="str">
            <v>Technická univerzita v Košiciach</v>
          </cell>
          <cell r="I2201" t="str">
            <v>Fakulta umení</v>
          </cell>
          <cell r="Y2201">
            <v>37.578292682926829</v>
          </cell>
          <cell r="AB2201" t="str">
            <v>TUKE</v>
          </cell>
        </row>
        <row r="2202">
          <cell r="H2202" t="str">
            <v>Technická univerzita v Košiciach</v>
          </cell>
          <cell r="I2202" t="str">
            <v>Stavebná fakulta</v>
          </cell>
          <cell r="Y2202">
            <v>79.97842105263156</v>
          </cell>
          <cell r="AB2202" t="str">
            <v>TUKE</v>
          </cell>
        </row>
        <row r="2203">
          <cell r="H2203" t="str">
            <v>Technická univerzita v Košiciach</v>
          </cell>
          <cell r="I2203" t="str">
            <v>Stavebná fakulta</v>
          </cell>
          <cell r="Y2203">
            <v>0</v>
          </cell>
          <cell r="AB2203" t="str">
            <v>TUKE</v>
          </cell>
        </row>
        <row r="2204">
          <cell r="H2204" t="str">
            <v>Technická univerzita v Košiciach</v>
          </cell>
          <cell r="I2204" t="str">
            <v>Stavebná fakulta</v>
          </cell>
          <cell r="Y2204">
            <v>2.1803571428571429</v>
          </cell>
          <cell r="AB2204" t="str">
            <v>TUKE</v>
          </cell>
        </row>
        <row r="2205">
          <cell r="H2205" t="str">
            <v>Technická univerzita v Košiciach</v>
          </cell>
          <cell r="I2205" t="str">
            <v>Stavebná fakulta</v>
          </cell>
          <cell r="Y2205">
            <v>0</v>
          </cell>
          <cell r="AB2205" t="str">
            <v>TUKE</v>
          </cell>
        </row>
        <row r="2206">
          <cell r="H2206" t="str">
            <v>Technická univerzita v Košiciach</v>
          </cell>
          <cell r="I2206" t="str">
            <v>Fakulta výrobných technológií so sídlom v Prešove</v>
          </cell>
          <cell r="Y2206">
            <v>37.136513260530414</v>
          </cell>
          <cell r="AB2206" t="str">
            <v>TUKE</v>
          </cell>
        </row>
        <row r="2207">
          <cell r="H2207" t="str">
            <v>Technická univerzita v Košiciach</v>
          </cell>
          <cell r="I2207" t="str">
            <v>Fakulta výrobných technológií so sídlom v Prešove</v>
          </cell>
          <cell r="Y2207">
            <v>48.059017160686423</v>
          </cell>
          <cell r="AB2207" t="str">
            <v>TUKE</v>
          </cell>
        </row>
        <row r="2208">
          <cell r="H2208" t="str">
            <v>Technická univerzita v Košiciach</v>
          </cell>
          <cell r="I2208" t="str">
            <v>Fakulta výrobných technológií so sídlom v Prešove</v>
          </cell>
          <cell r="Y2208">
            <v>21.845007800312011</v>
          </cell>
          <cell r="AB2208" t="str">
            <v>TUKE</v>
          </cell>
        </row>
        <row r="2209">
          <cell r="H2209" t="str">
            <v>Technická univerzita v Košiciach</v>
          </cell>
          <cell r="I2209" t="str">
            <v>Fakulta výrobných technológií so sídlom v Prešove</v>
          </cell>
          <cell r="Y2209">
            <v>32.76751170046802</v>
          </cell>
          <cell r="AB2209" t="str">
            <v>TUKE</v>
          </cell>
        </row>
        <row r="2210">
          <cell r="H2210" t="str">
            <v>Technická univerzita v Košiciach</v>
          </cell>
          <cell r="I2210" t="str">
            <v>Fakulta elektrotechniky a informatiky</v>
          </cell>
          <cell r="Y2210">
            <v>0</v>
          </cell>
          <cell r="AB2210" t="str">
            <v>TUKE</v>
          </cell>
        </row>
        <row r="2211">
          <cell r="H2211" t="str">
            <v>Technická univerzita v Košiciach</v>
          </cell>
          <cell r="I2211" t="str">
            <v>Fakulta elektrotechniky a informatiky</v>
          </cell>
          <cell r="Y2211">
            <v>0</v>
          </cell>
          <cell r="AB2211" t="str">
            <v>TUKE</v>
          </cell>
        </row>
        <row r="2212">
          <cell r="H2212" t="str">
            <v>Technická univerzita v Košiciach</v>
          </cell>
          <cell r="I2212" t="str">
            <v>Fakulta elektrotechniky a informatiky</v>
          </cell>
          <cell r="Y2212">
            <v>8.7444274809160305</v>
          </cell>
          <cell r="AB2212" t="str">
            <v>TUKE</v>
          </cell>
        </row>
        <row r="2213">
          <cell r="H2213" t="str">
            <v>Technická univerzita v Košiciach</v>
          </cell>
          <cell r="I2213" t="str">
            <v>Fakulta elektrotechniky a informatiky</v>
          </cell>
          <cell r="Y2213">
            <v>17.488854961832061</v>
          </cell>
          <cell r="AB2213" t="str">
            <v>TUKE</v>
          </cell>
        </row>
        <row r="2214">
          <cell r="H2214" t="str">
            <v>Technická univerzita v Košiciach</v>
          </cell>
          <cell r="I2214" t="str">
            <v>Fakulta elektrotechniky a informatiky</v>
          </cell>
          <cell r="Y2214">
            <v>21.861068702290076</v>
          </cell>
          <cell r="AB2214" t="str">
            <v>TUKE</v>
          </cell>
        </row>
        <row r="2215">
          <cell r="H2215" t="str">
            <v>Technická univerzita v Košiciach</v>
          </cell>
          <cell r="I2215" t="str">
            <v>Fakulta baníctva, ekológie, riadenia a geotechnológií</v>
          </cell>
          <cell r="Y2215">
            <v>0</v>
          </cell>
          <cell r="AB2215" t="str">
            <v>TUKE</v>
          </cell>
        </row>
        <row r="2216">
          <cell r="H2216" t="str">
            <v>Technická univerzita v Košiciach</v>
          </cell>
          <cell r="I2216" t="str">
            <v>Fakulta baníctva, ekológie, riadenia a geotechnológií</v>
          </cell>
          <cell r="Y2216">
            <v>6.4236774193548385</v>
          </cell>
          <cell r="AB2216" t="str">
            <v>TUKE</v>
          </cell>
        </row>
        <row r="2217">
          <cell r="H2217" t="str">
            <v>Technická univerzita v Košiciach</v>
          </cell>
          <cell r="I2217" t="str">
            <v>Fakulta baníctva, ekológie, riadenia a geotechnológií</v>
          </cell>
          <cell r="Y2217">
            <v>10.777986348122868</v>
          </cell>
          <cell r="AB2217" t="str">
            <v>TUKE</v>
          </cell>
        </row>
        <row r="2218">
          <cell r="H2218" t="str">
            <v>Technická univerzita v Košiciach</v>
          </cell>
          <cell r="I2218" t="str">
            <v>Fakulta baníctva, ekológie, riadenia a geotechnológií</v>
          </cell>
          <cell r="Y2218">
            <v>30.178361774744026</v>
          </cell>
          <cell r="AB2218" t="str">
            <v>TUKE</v>
          </cell>
        </row>
        <row r="2219">
          <cell r="H2219" t="str">
            <v>Technická univerzita v Košiciach</v>
          </cell>
          <cell r="I2219" t="str">
            <v>Fakulta baníctva, ekológie, riadenia a geotechnológií</v>
          </cell>
          <cell r="Y2219">
            <v>45.016895910780669</v>
          </cell>
          <cell r="AB2219" t="str">
            <v>TUKE</v>
          </cell>
        </row>
        <row r="2220">
          <cell r="H2220" t="str">
            <v>Technická univerzita v Košiciach</v>
          </cell>
          <cell r="I2220" t="str">
            <v>Fakulta baníctva, ekológie, riadenia a geotechnológií</v>
          </cell>
          <cell r="Y2220">
            <v>68.597174721189589</v>
          </cell>
          <cell r="AB2220" t="str">
            <v>TUKE</v>
          </cell>
        </row>
        <row r="2221">
          <cell r="H2221" t="str">
            <v>Technická univerzita v Košiciach</v>
          </cell>
          <cell r="I2221" t="str">
            <v>Fakulta baníctva, ekológie, riadenia a geotechnológií</v>
          </cell>
          <cell r="Y2221">
            <v>8.6223890784982942</v>
          </cell>
          <cell r="AB2221" t="str">
            <v>TUKE</v>
          </cell>
        </row>
        <row r="2222">
          <cell r="H2222" t="str">
            <v>Technická univerzita v Košiciach</v>
          </cell>
          <cell r="I2222" t="str">
            <v>Fakulta baníctva, ekológie, riadenia a geotechnológií</v>
          </cell>
          <cell r="Y2222">
            <v>12.933583617747441</v>
          </cell>
          <cell r="AB2222" t="str">
            <v>TUKE</v>
          </cell>
        </row>
        <row r="2223">
          <cell r="H2223" t="str">
            <v>Technická univerzita v Košiciach</v>
          </cell>
          <cell r="I2223" t="str">
            <v>Fakulta baníctva, ekológie, riadenia a geotechnológií</v>
          </cell>
          <cell r="Y2223">
            <v>6.4667918088737206</v>
          </cell>
          <cell r="AB2223" t="str">
            <v>TUKE</v>
          </cell>
        </row>
        <row r="2224">
          <cell r="H2224" t="str">
            <v>Technická univerzita v Košiciach</v>
          </cell>
          <cell r="I2224" t="str">
            <v>Fakulta baníctva, ekológie, riadenia a geotechnológií</v>
          </cell>
          <cell r="Y2224">
            <v>0</v>
          </cell>
          <cell r="AB2224" t="str">
            <v>TUKE</v>
          </cell>
        </row>
        <row r="2225">
          <cell r="H2225" t="str">
            <v>Univerzita Konštantína Filozofa v Nitre</v>
          </cell>
          <cell r="I2225" t="str">
            <v>Filozofická fakulta</v>
          </cell>
          <cell r="Y2225">
            <v>7.2866280241935488</v>
          </cell>
          <cell r="AB2225" t="str">
            <v>UKF</v>
          </cell>
        </row>
        <row r="2226">
          <cell r="H2226" t="str">
            <v>Univerzita Konštantína Filozofa v Nitre</v>
          </cell>
          <cell r="I2226" t="str">
            <v>Fakulta prírodných vied</v>
          </cell>
          <cell r="Y2226">
            <v>26.230153846153847</v>
          </cell>
          <cell r="AB2226" t="str">
            <v>UKF</v>
          </cell>
        </row>
        <row r="2227">
          <cell r="H2227" t="str">
            <v>Univerzita Konštantína Filozofa v Nitre</v>
          </cell>
          <cell r="I2227" t="str">
            <v>Fakulta prírodných vied</v>
          </cell>
          <cell r="Y2227">
            <v>6.4175806451612907</v>
          </cell>
          <cell r="AB2227" t="str">
            <v>UKF</v>
          </cell>
        </row>
        <row r="2228">
          <cell r="H2228" t="str">
            <v>Univerzita Konštantína Filozofa v Nitre</v>
          </cell>
          <cell r="I2228" t="str">
            <v>Fakulta prírodných vied</v>
          </cell>
          <cell r="Y2228">
            <v>28.688214285714281</v>
          </cell>
          <cell r="AB2228" t="str">
            <v>UKF</v>
          </cell>
        </row>
        <row r="2229">
          <cell r="H2229" t="str">
            <v>Univerzita Konštantína Filozofa v Nitre</v>
          </cell>
          <cell r="I2229" t="str">
            <v>Fakulta prírodných vied</v>
          </cell>
          <cell r="Y2229">
            <v>2.4288760080645164</v>
          </cell>
          <cell r="AB2229" t="str">
            <v>UKF</v>
          </cell>
        </row>
        <row r="2230">
          <cell r="H2230" t="str">
            <v>Univerzita Konštantína Filozofa v Nitre</v>
          </cell>
          <cell r="I2230" t="str">
            <v>Filozofická fakulta</v>
          </cell>
          <cell r="Y2230">
            <v>5.6673773521505382</v>
          </cell>
          <cell r="AB2230" t="str">
            <v>UKF</v>
          </cell>
        </row>
        <row r="2231">
          <cell r="H2231" t="str">
            <v>Univerzita Konštantína Filozofa v Nitre</v>
          </cell>
          <cell r="I2231" t="str">
            <v>Filozofická fakulta</v>
          </cell>
          <cell r="Y2231">
            <v>8.096253360215055</v>
          </cell>
          <cell r="AB2231" t="str">
            <v>UKF</v>
          </cell>
        </row>
        <row r="2232">
          <cell r="H2232" t="str">
            <v>Univerzita Konštantína Filozofa v Nitre</v>
          </cell>
          <cell r="I2232" t="str">
            <v>Filozofická fakulta</v>
          </cell>
          <cell r="Y2232">
            <v>13.763630712365593</v>
          </cell>
          <cell r="AB2232" t="str">
            <v>UKF</v>
          </cell>
        </row>
        <row r="2233">
          <cell r="H2233" t="str">
            <v>Univerzita Konštantína Filozofa v Nitre</v>
          </cell>
          <cell r="I2233" t="str">
            <v>Pedagogická fakulta</v>
          </cell>
          <cell r="Y2233">
            <v>23.954511088709676</v>
          </cell>
          <cell r="AB2233" t="str">
            <v>UKF</v>
          </cell>
        </row>
        <row r="2234">
          <cell r="H2234" t="str">
            <v>Univerzita Konštantína Filozofa v Nitre</v>
          </cell>
          <cell r="I2234" t="str">
            <v>Fakulta prírodných vied</v>
          </cell>
          <cell r="Y2234">
            <v>9.9</v>
          </cell>
          <cell r="AB2234" t="str">
            <v>UKF</v>
          </cell>
        </row>
        <row r="2235">
          <cell r="H2235" t="str">
            <v>Univerzita Konštantína Filozofa v Nitre</v>
          </cell>
          <cell r="I2235" t="str">
            <v>Pedagogická fakulta</v>
          </cell>
          <cell r="Y2235">
            <v>7.07122311827957</v>
          </cell>
          <cell r="AB2235" t="str">
            <v>UKF</v>
          </cell>
        </row>
        <row r="2236">
          <cell r="H2236" t="str">
            <v>Univerzita Konštantína Filozofa v Nitre</v>
          </cell>
          <cell r="I2236" t="str">
            <v>Pedagogická fakulta</v>
          </cell>
          <cell r="Y2236">
            <v>1.0695967741935484</v>
          </cell>
          <cell r="AB2236" t="str">
            <v>UKF</v>
          </cell>
        </row>
        <row r="2237">
          <cell r="H2237" t="str">
            <v>Univerzita Konštantína Filozofa v Nitre</v>
          </cell>
          <cell r="I2237" t="str">
            <v>Filozofická fakulta</v>
          </cell>
          <cell r="Y2237">
            <v>6.4770026881720426</v>
          </cell>
          <cell r="AB2237" t="str">
            <v>UKF</v>
          </cell>
        </row>
        <row r="2238">
          <cell r="H2238" t="str">
            <v>Univerzita Konštantína Filozofa v Nitre</v>
          </cell>
          <cell r="I2238" t="str">
            <v>Fakulta prírodných vied</v>
          </cell>
          <cell r="Y2238">
            <v>0</v>
          </cell>
          <cell r="AB2238" t="str">
            <v>UKF</v>
          </cell>
        </row>
        <row r="2239">
          <cell r="H2239" t="str">
            <v>Univerzita Konštantína Filozofa v Nitre</v>
          </cell>
          <cell r="I2239" t="str">
            <v>Fakulta prírodných vied</v>
          </cell>
          <cell r="Y2239">
            <v>2.2199999999999998</v>
          </cell>
          <cell r="AB2239" t="str">
            <v>UKF</v>
          </cell>
        </row>
        <row r="2240">
          <cell r="H2240" t="str">
            <v>Univerzita Konštantína Filozofa v Nitre</v>
          </cell>
          <cell r="I2240" t="str">
            <v>Filozofická fakulta</v>
          </cell>
          <cell r="Y2240">
            <v>8.9058786962365595</v>
          </cell>
          <cell r="AB2240" t="str">
            <v>UKF</v>
          </cell>
        </row>
        <row r="2241">
          <cell r="H2241" t="str">
            <v>Hudobná a umelecká akadémia Jána Albrechta - Banská Štiavnica, s.r.o, odborná vysoká škola</v>
          </cell>
          <cell r="I2241">
            <v>0</v>
          </cell>
          <cell r="Y2241">
            <v>4.8449999999999998</v>
          </cell>
          <cell r="AB2241" t="str">
            <v>HuaJA</v>
          </cell>
        </row>
        <row r="2242">
          <cell r="H2242" t="str">
            <v>Univerzita Konštantína Filozofa v Nitre</v>
          </cell>
          <cell r="I2242" t="str">
            <v>Fakulta sociálnych vied a zdravotníctva</v>
          </cell>
          <cell r="Y2242">
            <v>44.575471698113205</v>
          </cell>
          <cell r="AB2242" t="str">
            <v>UKF</v>
          </cell>
        </row>
        <row r="2243">
          <cell r="H2243" t="str">
            <v>Univerzita Konštantína Filozofa v Nitre</v>
          </cell>
          <cell r="I2243" t="str">
            <v>Fakulta sociálnych vied a zdravotníctva</v>
          </cell>
          <cell r="Y2243">
            <v>28.231132075471699</v>
          </cell>
          <cell r="AB2243" t="str">
            <v>UKF</v>
          </cell>
        </row>
        <row r="2244">
          <cell r="H2244" t="str">
            <v>Univerzita Pavla Jozefa Šafárika v Košiciach</v>
          </cell>
          <cell r="I2244" t="str">
            <v>Filozofická fakulta</v>
          </cell>
          <cell r="Y2244">
            <v>0</v>
          </cell>
          <cell r="AB2244" t="str">
            <v>UPJŠ</v>
          </cell>
        </row>
        <row r="2245">
          <cell r="H2245" t="str">
            <v>Univerzita Pavla Jozefa Šafárika v Košiciach</v>
          </cell>
          <cell r="I2245" t="str">
            <v>Filozofická fakulta</v>
          </cell>
          <cell r="Y2245">
            <v>0</v>
          </cell>
          <cell r="AB2245" t="str">
            <v>UPJŠ</v>
          </cell>
        </row>
        <row r="2246">
          <cell r="H2246" t="str">
            <v>Univerzita Pavla Jozefa Šafárika v Košiciach</v>
          </cell>
          <cell r="I2246" t="str">
            <v>Filozofická fakulta</v>
          </cell>
          <cell r="Y2246">
            <v>7.2026052631578956</v>
          </cell>
          <cell r="AB2246" t="str">
            <v>UPJŠ</v>
          </cell>
        </row>
        <row r="2247">
          <cell r="H2247" t="str">
            <v>Univerzita Pavla Jozefa Šafárika v Košiciach</v>
          </cell>
          <cell r="I2247" t="str">
            <v>Filozofická fakulta</v>
          </cell>
          <cell r="Y2247">
            <v>4.8017368421052637</v>
          </cell>
          <cell r="AB2247" t="str">
            <v>UPJŠ</v>
          </cell>
        </row>
        <row r="2248">
          <cell r="H2248" t="str">
            <v>Univerzita Pavla Jozefa Šafárika v Košiciach</v>
          </cell>
          <cell r="I2248" t="str">
            <v>Filozofická fakulta</v>
          </cell>
          <cell r="Y2248">
            <v>5.8941176470588239</v>
          </cell>
          <cell r="AB2248" t="str">
            <v>UPJŠ</v>
          </cell>
        </row>
        <row r="2249">
          <cell r="H2249" t="str">
            <v>Univerzita Pavla Jozefa Šafárika v Košiciach</v>
          </cell>
          <cell r="I2249" t="str">
            <v>Filozofická fakulta</v>
          </cell>
          <cell r="Y2249">
            <v>8.5</v>
          </cell>
          <cell r="AB2249" t="str">
            <v>UPJŠ</v>
          </cell>
        </row>
        <row r="2250">
          <cell r="H2250" t="str">
            <v>Univerzita Pavla Jozefa Šafárika v Košiciach</v>
          </cell>
          <cell r="I2250" t="str">
            <v>Filozofická fakulta</v>
          </cell>
          <cell r="Y2250">
            <v>8.9482758620689644</v>
          </cell>
          <cell r="AB2250" t="str">
            <v>UPJŠ</v>
          </cell>
        </row>
        <row r="2251">
          <cell r="H2251" t="str">
            <v>Univerzita Pavla Jozefa Šafárika v Košiciach</v>
          </cell>
          <cell r="I2251" t="str">
            <v>Filozofická fakulta</v>
          </cell>
          <cell r="Y2251">
            <v>31.202970297029701</v>
          </cell>
          <cell r="AB2251" t="str">
            <v>UPJŠ</v>
          </cell>
        </row>
        <row r="2252">
          <cell r="H2252" t="str">
            <v>Univerzita Pavla Jozefa Šafárika v Košiciach</v>
          </cell>
          <cell r="I2252" t="str">
            <v>Filozofická fakulta</v>
          </cell>
          <cell r="Y2252">
            <v>13.422413793103447</v>
          </cell>
          <cell r="AB2252" t="str">
            <v>UPJŠ</v>
          </cell>
        </row>
        <row r="2253">
          <cell r="H2253" t="str">
            <v>Univerzita Pavla Jozefa Šafárika v Košiciach</v>
          </cell>
          <cell r="I2253" t="str">
            <v>Filozofická fakulta</v>
          </cell>
          <cell r="Y2253">
            <v>10.857241379310345</v>
          </cell>
          <cell r="AB2253" t="str">
            <v>UPJŠ</v>
          </cell>
        </row>
        <row r="2254">
          <cell r="H2254" t="str">
            <v>Univerzita Pavla Jozefa Šafárika v Košiciach</v>
          </cell>
          <cell r="I2254" t="str">
            <v>Filozofická fakulta</v>
          </cell>
          <cell r="Y2254">
            <v>0</v>
          </cell>
          <cell r="AB2254" t="str">
            <v>UPJŠ</v>
          </cell>
        </row>
        <row r="2255">
          <cell r="H2255" t="str">
            <v>Univerzita Pavla Jozefa Šafárika v Košiciach</v>
          </cell>
          <cell r="I2255" t="str">
            <v>Filozofická fakulta</v>
          </cell>
          <cell r="Y2255">
            <v>0</v>
          </cell>
          <cell r="AB2255" t="str">
            <v>UPJŠ</v>
          </cell>
        </row>
        <row r="2256">
          <cell r="H2256" t="str">
            <v>Univerzita Pavla Jozefa Šafárika v Košiciach</v>
          </cell>
          <cell r="I2256" t="str">
            <v>Filozofická fakulta</v>
          </cell>
          <cell r="Y2256">
            <v>0</v>
          </cell>
          <cell r="AB2256" t="str">
            <v>UPJŠ</v>
          </cell>
        </row>
        <row r="2257">
          <cell r="H2257" t="str">
            <v>Univerzita Konštantína Filozofa v Nitre</v>
          </cell>
          <cell r="I2257" t="str">
            <v>Filozofická fakulta</v>
          </cell>
          <cell r="Y2257">
            <v>29.765625</v>
          </cell>
          <cell r="AB2257" t="str">
            <v>UKF</v>
          </cell>
        </row>
        <row r="2258">
          <cell r="H2258" t="str">
            <v>Univerzita Konštantína Filozofa v Nitre</v>
          </cell>
          <cell r="I2258" t="str">
            <v>Filozofická fakulta</v>
          </cell>
          <cell r="Y2258">
            <v>12.297318952234207</v>
          </cell>
          <cell r="AB2258" t="str">
            <v>UKF</v>
          </cell>
        </row>
        <row r="2259">
          <cell r="H2259" t="str">
            <v>Univerzita Konštantína Filozofa v Nitre</v>
          </cell>
          <cell r="I2259" t="str">
            <v>Filozofická fakulta</v>
          </cell>
          <cell r="Y2259">
            <v>23.057473035439138</v>
          </cell>
          <cell r="AB2259" t="str">
            <v>UKF</v>
          </cell>
        </row>
        <row r="2260">
          <cell r="H2260" t="str">
            <v>Univerzita Konštantína Filozofa v Nitre</v>
          </cell>
          <cell r="I2260" t="str">
            <v>Filozofická fakulta</v>
          </cell>
          <cell r="Y2260">
            <v>14.516129032258064</v>
          </cell>
          <cell r="AB2260" t="str">
            <v>UKF</v>
          </cell>
        </row>
        <row r="2261">
          <cell r="H2261" t="str">
            <v>Univerzita Konštantína Filozofa v Nitre</v>
          </cell>
          <cell r="I2261" t="str">
            <v>Filozofická fakulta</v>
          </cell>
          <cell r="Y2261">
            <v>2.903225806451613</v>
          </cell>
          <cell r="AB2261" t="str">
            <v>UKF</v>
          </cell>
        </row>
        <row r="2262">
          <cell r="H2262" t="str">
            <v>Univerzita Konštantína Filozofa v Nitre</v>
          </cell>
          <cell r="I2262" t="str">
            <v>Filozofická fakulta</v>
          </cell>
          <cell r="Y2262">
            <v>13.039772727272725</v>
          </cell>
          <cell r="AB2262" t="str">
            <v>UKF</v>
          </cell>
        </row>
        <row r="2263">
          <cell r="H2263" t="str">
            <v>Univerzita Konštantína Filozofa v Nitre</v>
          </cell>
          <cell r="I2263" t="str">
            <v>Filozofická fakulta</v>
          </cell>
          <cell r="Y2263">
            <v>2.8977272727272725</v>
          </cell>
          <cell r="AB2263" t="str">
            <v>UKF</v>
          </cell>
        </row>
        <row r="2264">
          <cell r="H2264" t="str">
            <v>Univerzita Konštantína Filozofa v Nitre</v>
          </cell>
          <cell r="I2264" t="str">
            <v>Filozofická fakulta</v>
          </cell>
          <cell r="Y2264">
            <v>9.2229892141756551</v>
          </cell>
          <cell r="AB2264" t="str">
            <v>UKF</v>
          </cell>
        </row>
        <row r="2265">
          <cell r="H2265" t="str">
            <v>Univerzita Konštantína Filozofa v Nitre</v>
          </cell>
          <cell r="I2265" t="str">
            <v>Filozofická fakulta</v>
          </cell>
          <cell r="Y2265">
            <v>7.6858243451463792</v>
          </cell>
          <cell r="AB2265" t="str">
            <v>UKF</v>
          </cell>
        </row>
        <row r="2266">
          <cell r="H2266" t="str">
            <v>Univerzita Konštantína Filozofa v Nitre</v>
          </cell>
          <cell r="I2266" t="str">
            <v>Filozofická fakulta</v>
          </cell>
          <cell r="Y2266">
            <v>6.6511941448382128</v>
          </cell>
          <cell r="AB2266" t="str">
            <v>UKF</v>
          </cell>
        </row>
        <row r="2267">
          <cell r="H2267" t="str">
            <v>Univerzita Konštantína Filozofa v Nitre</v>
          </cell>
          <cell r="I2267" t="str">
            <v>Filozofická fakulta</v>
          </cell>
          <cell r="Y2267">
            <v>3.2385013440860213</v>
          </cell>
          <cell r="AB2267" t="str">
            <v>UKF</v>
          </cell>
        </row>
        <row r="2268">
          <cell r="H2268" t="str">
            <v>Univerzita Konštantína Filozofa v Nitre</v>
          </cell>
          <cell r="I2268" t="str">
            <v>Filozofická fakulta</v>
          </cell>
          <cell r="Y2268">
            <v>48.759615384615387</v>
          </cell>
          <cell r="AB2268" t="str">
            <v>UKF</v>
          </cell>
        </row>
        <row r="2269">
          <cell r="H2269" t="str">
            <v>Univerzita Konštantína Filozofa v Nitre</v>
          </cell>
          <cell r="I2269" t="str">
            <v>Filozofická fakulta</v>
          </cell>
          <cell r="Y2269">
            <v>3.3255970724191064</v>
          </cell>
          <cell r="AB2269" t="str">
            <v>UKF</v>
          </cell>
        </row>
        <row r="2270">
          <cell r="H2270" t="str">
            <v>Univerzita Konštantína Filozofa v Nitre</v>
          </cell>
          <cell r="I2270" t="str">
            <v>Filozofická fakulta</v>
          </cell>
          <cell r="Y2270">
            <v>4.3465909090909083</v>
          </cell>
          <cell r="AB2270" t="str">
            <v>UKF</v>
          </cell>
        </row>
        <row r="2271">
          <cell r="H2271" t="str">
            <v>Univerzita Konštantína Filozofa v Nitre</v>
          </cell>
          <cell r="I2271" t="str">
            <v>Filozofická fakulta</v>
          </cell>
          <cell r="Y2271">
            <v>3.2385013440860213</v>
          </cell>
          <cell r="AB2271" t="str">
            <v>UKF</v>
          </cell>
        </row>
        <row r="2272">
          <cell r="H2272" t="str">
            <v>Univerzita Konštantína Filozofa v Nitre</v>
          </cell>
          <cell r="I2272" t="str">
            <v>Filozofická fakulta</v>
          </cell>
          <cell r="Y2272">
            <v>0</v>
          </cell>
          <cell r="AB2272" t="str">
            <v>UKF</v>
          </cell>
        </row>
        <row r="2273">
          <cell r="H2273" t="str">
            <v>Univerzita Konštantína Filozofa v Nitre</v>
          </cell>
          <cell r="I2273" t="str">
            <v>Filozofická fakulta</v>
          </cell>
          <cell r="Y2273">
            <v>0</v>
          </cell>
          <cell r="AB2273" t="str">
            <v>UKF</v>
          </cell>
        </row>
        <row r="2274">
          <cell r="H2274" t="str">
            <v>Univerzita Konštantína Filozofa v Nitre</v>
          </cell>
          <cell r="I2274" t="str">
            <v>Pedagogická fakulta</v>
          </cell>
          <cell r="Y2274">
            <v>0</v>
          </cell>
          <cell r="AB2274" t="str">
            <v>UKF</v>
          </cell>
        </row>
        <row r="2275">
          <cell r="H2275" t="str">
            <v>Univerzita Konštantína Filozofa v Nitre</v>
          </cell>
          <cell r="I2275" t="str">
            <v>Pedagogická fakulta</v>
          </cell>
          <cell r="Y2275">
            <v>4.4195144489247316</v>
          </cell>
          <cell r="AB2275" t="str">
            <v>UKF</v>
          </cell>
        </row>
        <row r="2276">
          <cell r="H2276" t="str">
            <v>Univerzita Konštantína Filozofa v Nitre</v>
          </cell>
          <cell r="I2276" t="str">
            <v>Pedagogická fakulta</v>
          </cell>
          <cell r="Y2276">
            <v>14.14244623655914</v>
          </cell>
          <cell r="AB2276" t="str">
            <v>UKF</v>
          </cell>
        </row>
        <row r="2277">
          <cell r="H2277" t="str">
            <v>Univerzita Konštantína Filozofa v Nitre</v>
          </cell>
          <cell r="I2277" t="str">
            <v>Pedagogická fakulta</v>
          </cell>
          <cell r="Y2277">
            <v>28.745413306451614</v>
          </cell>
          <cell r="AB2277" t="str">
            <v>UKF</v>
          </cell>
        </row>
        <row r="2278">
          <cell r="H2278" t="str">
            <v>Univerzita Konštantína Filozofa v Nitre</v>
          </cell>
          <cell r="I2278" t="str">
            <v>Pedagogická fakulta</v>
          </cell>
          <cell r="Y2278">
            <v>3.1939348118279569</v>
          </cell>
          <cell r="AB2278" t="str">
            <v>UKF</v>
          </cell>
        </row>
        <row r="2279">
          <cell r="H2279" t="str">
            <v>Univerzita Konštantína Filozofa v Nitre</v>
          </cell>
          <cell r="I2279" t="str">
            <v>Pedagogická fakulta</v>
          </cell>
          <cell r="Y2279">
            <v>0</v>
          </cell>
          <cell r="AB2279" t="str">
            <v>UKF</v>
          </cell>
        </row>
        <row r="2280">
          <cell r="H2280" t="str">
            <v>Univerzita Konštantína Filozofa v Nitre</v>
          </cell>
          <cell r="I2280" t="str">
            <v>Fakulta stredoeurópskych štúdií</v>
          </cell>
          <cell r="Y2280">
            <v>26.131802773497686</v>
          </cell>
          <cell r="AB2280" t="str">
            <v>UKF</v>
          </cell>
        </row>
        <row r="2281">
          <cell r="H2281" t="str">
            <v>Univerzita Konštantína Filozofa v Nitre</v>
          </cell>
          <cell r="I2281" t="str">
            <v>Fakulta stredoeurópskych štúdií</v>
          </cell>
          <cell r="Y2281">
            <v>10.606834677419355</v>
          </cell>
          <cell r="AB2281" t="str">
            <v>UKF</v>
          </cell>
        </row>
        <row r="2282">
          <cell r="H2282" t="str">
            <v>Vysoká škola zdravotníctva a sociálnej práce sv. Alžbety v Bratislave</v>
          </cell>
          <cell r="I2282">
            <v>0</v>
          </cell>
          <cell r="Y2282">
            <v>2.5890410958904102</v>
          </cell>
          <cell r="AB2282" t="str">
            <v>VSZSP-Alžbety</v>
          </cell>
        </row>
        <row r="2283">
          <cell r="H2283" t="str">
            <v>Vysoká škola zdravotníctva a sociálnej práce sv. Alžbety v Bratislave</v>
          </cell>
          <cell r="I2283">
            <v>0</v>
          </cell>
          <cell r="Y2283">
            <v>248.48443465491926</v>
          </cell>
          <cell r="AB2283" t="str">
            <v>VSZSP-Alžbety</v>
          </cell>
        </row>
        <row r="2284">
          <cell r="H2284" t="str">
            <v>Katolícka univerzita v Ružomberku</v>
          </cell>
          <cell r="I2284" t="str">
            <v>Teologická fakulta v Košiciach</v>
          </cell>
          <cell r="Y2284">
            <v>41.210031347962385</v>
          </cell>
          <cell r="AB2284" t="str">
            <v>KU</v>
          </cell>
        </row>
        <row r="2285">
          <cell r="H2285" t="str">
            <v>Katolícka univerzita v Ružomberku</v>
          </cell>
          <cell r="I2285" t="str">
            <v>Teologická fakulta v Košiciach</v>
          </cell>
          <cell r="Y2285">
            <v>2.40735447761194</v>
          </cell>
          <cell r="AB2285" t="str">
            <v>KU</v>
          </cell>
        </row>
        <row r="2286">
          <cell r="H2286" t="str">
            <v>Katolícka univerzita v Ružomberku</v>
          </cell>
          <cell r="I2286" t="str">
            <v>Teologická fakulta v Košiciach</v>
          </cell>
          <cell r="Y2286">
            <v>1.6049029850746268</v>
          </cell>
          <cell r="AB2286" t="str">
            <v>KU</v>
          </cell>
        </row>
        <row r="2287">
          <cell r="H2287" t="str">
            <v>Katolícka univerzita v Ružomberku</v>
          </cell>
          <cell r="I2287" t="str">
            <v>Teologická fakulta v Košiciach</v>
          </cell>
          <cell r="Y2287">
            <v>7.375</v>
          </cell>
          <cell r="AB2287" t="str">
            <v>KU</v>
          </cell>
        </row>
        <row r="2288">
          <cell r="H2288" t="str">
            <v>Katolícka univerzita v Ružomberku</v>
          </cell>
          <cell r="I2288" t="str">
            <v>Teologická fakulta v Košiciach</v>
          </cell>
          <cell r="Y2288">
            <v>1.18</v>
          </cell>
          <cell r="AB2288" t="str">
            <v>KU</v>
          </cell>
        </row>
        <row r="2289">
          <cell r="H2289" t="str">
            <v>Katolícka univerzita v Ružomberku</v>
          </cell>
          <cell r="I2289" t="str">
            <v>Teologická fakulta v Košiciach</v>
          </cell>
          <cell r="Y2289">
            <v>0.8024514925373134</v>
          </cell>
          <cell r="AB2289" t="str">
            <v>KU</v>
          </cell>
        </row>
        <row r="2290">
          <cell r="H2290" t="str">
            <v>Katolícka univerzita v Ružomberku</v>
          </cell>
          <cell r="I2290" t="str">
            <v>Teologická fakulta v Košiciach</v>
          </cell>
          <cell r="Y2290">
            <v>0</v>
          </cell>
          <cell r="AB2290" t="str">
            <v>KU</v>
          </cell>
        </row>
        <row r="2291">
          <cell r="H2291" t="str">
            <v>Trenčianska univerzita Alexandra Dubčeka v Trenčíne</v>
          </cell>
          <cell r="I2291" t="str">
            <v>Fakulta špeciálnej techniky</v>
          </cell>
          <cell r="Y2291">
            <v>0</v>
          </cell>
          <cell r="AB2291" t="str">
            <v>TUAD</v>
          </cell>
        </row>
        <row r="2292">
          <cell r="H2292" t="str">
            <v>Trenčianska univerzita Alexandra Dubčeka v Trenčíne</v>
          </cell>
          <cell r="I2292">
            <v>0</v>
          </cell>
          <cell r="Y2292">
            <v>0</v>
          </cell>
          <cell r="AB2292" t="str">
            <v>TUAD</v>
          </cell>
        </row>
        <row r="2293">
          <cell r="H2293" t="str">
            <v>Trenčianska univerzita Alexandra Dubčeka v Trenčíne</v>
          </cell>
          <cell r="I2293">
            <v>0</v>
          </cell>
          <cell r="Y2293">
            <v>17.608695652173914</v>
          </cell>
          <cell r="AB2293" t="str">
            <v>TUAD</v>
          </cell>
        </row>
        <row r="2294">
          <cell r="H2294" t="str">
            <v>Trenčianska univerzita Alexandra Dubčeka v Trenčíne</v>
          </cell>
          <cell r="I2294" t="str">
            <v>Fakulta špeciálnej techniky</v>
          </cell>
          <cell r="Y2294">
            <v>24.156853448275861</v>
          </cell>
          <cell r="AB2294" t="str">
            <v>TUAD</v>
          </cell>
        </row>
        <row r="2295">
          <cell r="H2295" t="str">
            <v>Trnavská univerzita v Trnave</v>
          </cell>
          <cell r="I2295" t="str">
            <v>Pedagogická fakulta</v>
          </cell>
          <cell r="Y2295">
            <v>8.8639892578124986</v>
          </cell>
          <cell r="AB2295" t="str">
            <v>TVU</v>
          </cell>
        </row>
        <row r="2296">
          <cell r="H2296" t="str">
            <v>Trnavská univerzita v Trnave</v>
          </cell>
          <cell r="I2296" t="str">
            <v>Pedagogická fakulta</v>
          </cell>
          <cell r="Y2296">
            <v>8.8639892578124986</v>
          </cell>
          <cell r="AB2296" t="str">
            <v>TVU</v>
          </cell>
        </row>
        <row r="2297">
          <cell r="H2297" t="str">
            <v>Trnavská univerzita v Trnave</v>
          </cell>
          <cell r="I2297" t="str">
            <v>Pedagogická fakulta</v>
          </cell>
          <cell r="Y2297">
            <v>27.604995117187503</v>
          </cell>
          <cell r="AB2297" t="str">
            <v>TVU</v>
          </cell>
        </row>
        <row r="2298">
          <cell r="H2298" t="str">
            <v>Trnavská univerzita v Trnave</v>
          </cell>
          <cell r="I2298" t="str">
            <v>Pedagogická fakulta</v>
          </cell>
          <cell r="Y2298">
            <v>15.426320800781252</v>
          </cell>
          <cell r="AB2298" t="str">
            <v>TVU</v>
          </cell>
        </row>
        <row r="2299">
          <cell r="H2299" t="str">
            <v>Trnavská univerzita v Trnave</v>
          </cell>
          <cell r="I2299" t="str">
            <v>Pedagogická fakulta</v>
          </cell>
          <cell r="Y2299">
            <v>4.0595581054687502</v>
          </cell>
          <cell r="AB2299" t="str">
            <v>TVU</v>
          </cell>
        </row>
        <row r="2300">
          <cell r="H2300" t="str">
            <v>Trnavská univerzita v Trnave</v>
          </cell>
          <cell r="I2300" t="str">
            <v>Pedagogická fakulta</v>
          </cell>
          <cell r="Y2300">
            <v>1.6238232421875001</v>
          </cell>
          <cell r="AB2300" t="str">
            <v>TVU</v>
          </cell>
        </row>
        <row r="2301">
          <cell r="H2301" t="str">
            <v>Trnavská univerzita v Trnave</v>
          </cell>
          <cell r="I2301" t="str">
            <v>Pedagogická fakulta</v>
          </cell>
          <cell r="Y2301">
            <v>1.6014770507812499</v>
          </cell>
          <cell r="AB2301" t="str">
            <v>TVU</v>
          </cell>
        </row>
        <row r="2302">
          <cell r="H2302" t="str">
            <v>Trnavská univerzita v Trnave</v>
          </cell>
          <cell r="I2302" t="str">
            <v>Pedagogická fakulta</v>
          </cell>
          <cell r="Y2302">
            <v>0</v>
          </cell>
          <cell r="AB2302" t="str">
            <v>TVU</v>
          </cell>
        </row>
        <row r="2303">
          <cell r="H2303" t="str">
            <v>Trnavská univerzita v Trnave</v>
          </cell>
          <cell r="I2303" t="str">
            <v>Pedagogická fakulta</v>
          </cell>
          <cell r="Y2303">
            <v>0</v>
          </cell>
          <cell r="AB2303" t="str">
            <v>TVU</v>
          </cell>
        </row>
        <row r="2304">
          <cell r="H2304" t="str">
            <v>Trnavská univerzita v Trnave</v>
          </cell>
          <cell r="I2304" t="str">
            <v>Pedagogická fakulta</v>
          </cell>
          <cell r="Y2304">
            <v>1.6238232421875001</v>
          </cell>
          <cell r="AB2304" t="str">
            <v>TVU</v>
          </cell>
        </row>
        <row r="2305">
          <cell r="H2305" t="str">
            <v>Trnavská univerzita v Trnave</v>
          </cell>
          <cell r="I2305" t="str">
            <v>Právnická fakulta</v>
          </cell>
          <cell r="Y2305">
            <v>0</v>
          </cell>
          <cell r="AB2305" t="str">
            <v>TVU</v>
          </cell>
        </row>
        <row r="2306">
          <cell r="H2306" t="str">
            <v>Trnavská univerzita v Trnave</v>
          </cell>
          <cell r="I2306" t="str">
            <v>Filozofická fakulta</v>
          </cell>
          <cell r="Y2306">
            <v>41.038167938931302</v>
          </cell>
          <cell r="AB2306" t="str">
            <v>TVU</v>
          </cell>
        </row>
        <row r="2307">
          <cell r="H2307" t="str">
            <v>Trnavská univerzita v Trnave</v>
          </cell>
          <cell r="I2307" t="str">
            <v>Filozofická fakulta</v>
          </cell>
          <cell r="Y2307">
            <v>0</v>
          </cell>
          <cell r="AB2307" t="str">
            <v>TVU</v>
          </cell>
        </row>
        <row r="2308">
          <cell r="H2308" t="str">
            <v>Trnavská univerzita v Trnave</v>
          </cell>
          <cell r="I2308" t="str">
            <v>Filozofická fakulta</v>
          </cell>
          <cell r="Y2308">
            <v>14.765625</v>
          </cell>
          <cell r="AB2308" t="str">
            <v>TVU</v>
          </cell>
        </row>
        <row r="2309">
          <cell r="H2309" t="str">
            <v>Trnavská univerzita v Trnave</v>
          </cell>
          <cell r="I2309" t="str">
            <v>Filozofická fakulta</v>
          </cell>
          <cell r="Y2309">
            <v>4.4250000000000007</v>
          </cell>
          <cell r="AB2309" t="str">
            <v>TVU</v>
          </cell>
        </row>
        <row r="2310">
          <cell r="H2310" t="str">
            <v>Trnavská univerzita v Trnave</v>
          </cell>
          <cell r="I2310" t="str">
            <v>Filozofická fakulta</v>
          </cell>
          <cell r="Y2310">
            <v>0</v>
          </cell>
          <cell r="AB2310" t="str">
            <v>TVU</v>
          </cell>
        </row>
        <row r="2311">
          <cell r="H2311" t="str">
            <v>Trnavská univerzita v Trnave</v>
          </cell>
          <cell r="I2311" t="str">
            <v>Filozofická fakulta</v>
          </cell>
          <cell r="Y2311">
            <v>1.4750000000000001</v>
          </cell>
          <cell r="AB2311" t="str">
            <v>TVU</v>
          </cell>
        </row>
        <row r="2312">
          <cell r="H2312" t="str">
            <v>Trnavská univerzita v Trnave</v>
          </cell>
          <cell r="I2312" t="str">
            <v>Filozofická fakulta</v>
          </cell>
          <cell r="Y2312">
            <v>2.95</v>
          </cell>
          <cell r="AB2312" t="str">
            <v>TVU</v>
          </cell>
        </row>
        <row r="2313">
          <cell r="H2313" t="str">
            <v>Vysoká škola manažmentu v Trenčíne</v>
          </cell>
          <cell r="I2313">
            <v>0</v>
          </cell>
          <cell r="Y2313">
            <v>4.6640816326530619</v>
          </cell>
          <cell r="AB2313" t="str">
            <v>VSM-Trenčin</v>
          </cell>
        </row>
        <row r="2314">
          <cell r="H2314" t="str">
            <v>Akadémia Policajného zboru</v>
          </cell>
          <cell r="I2314">
            <v>0</v>
          </cell>
          <cell r="Y2314">
            <v>83.436350364963502</v>
          </cell>
          <cell r="AB2314" t="str">
            <v>APZ</v>
          </cell>
        </row>
        <row r="2315">
          <cell r="H2315" t="str">
            <v>Akadémia Policajného zboru</v>
          </cell>
          <cell r="I2315">
            <v>0</v>
          </cell>
          <cell r="Y2315">
            <v>72.457883211678833</v>
          </cell>
          <cell r="AB2315" t="str">
            <v>APZ</v>
          </cell>
        </row>
        <row r="2316">
          <cell r="H2316" t="str">
            <v>Slovenská poľnohospodárska univerzita v Nitre</v>
          </cell>
          <cell r="I2316" t="str">
            <v>Technická fakulta</v>
          </cell>
          <cell r="Y2316">
            <v>69.870179640718561</v>
          </cell>
          <cell r="AB2316" t="str">
            <v>SPU</v>
          </cell>
        </row>
        <row r="2317">
          <cell r="H2317" t="str">
            <v>Slovenská poľnohospodárska univerzita v Nitre</v>
          </cell>
          <cell r="I2317" t="str">
            <v>Fakulta ekonomiky a manažmentu</v>
          </cell>
          <cell r="Y2317">
            <v>0</v>
          </cell>
          <cell r="AB2317" t="str">
            <v>SPU</v>
          </cell>
        </row>
        <row r="2318">
          <cell r="H2318" t="str">
            <v>Slovenská poľnohospodárska univerzita v Nitre</v>
          </cell>
          <cell r="I2318" t="str">
            <v>Technická fakulta</v>
          </cell>
          <cell r="Y2318">
            <v>72.053622754491016</v>
          </cell>
          <cell r="AB2318" t="str">
            <v>SPU</v>
          </cell>
        </row>
        <row r="2319">
          <cell r="H2319" t="str">
            <v>Slovenská poľnohospodárska univerzita v Nitre</v>
          </cell>
          <cell r="I2319" t="str">
            <v>Fakulta agrobiológie a potravinových zdrojov</v>
          </cell>
          <cell r="Y2319">
            <v>46.952936570086145</v>
          </cell>
          <cell r="AB2319" t="str">
            <v>SPU</v>
          </cell>
        </row>
        <row r="2320">
          <cell r="H2320" t="str">
            <v>Slovenská poľnohospodárska univerzita v Nitre</v>
          </cell>
          <cell r="I2320" t="str">
            <v>Fakulta ekonomiky a manažmentu</v>
          </cell>
          <cell r="Y2320">
            <v>79.823909774436089</v>
          </cell>
          <cell r="AB2320" t="str">
            <v>SPU</v>
          </cell>
        </row>
        <row r="2321">
          <cell r="H2321" t="str">
            <v>Slovenská poľnohospodárska univerzita v Nitre</v>
          </cell>
          <cell r="I2321" t="str">
            <v>Technická fakulta</v>
          </cell>
          <cell r="Y2321">
            <v>21.83443113772455</v>
          </cell>
          <cell r="AB2321" t="str">
            <v>SPU</v>
          </cell>
        </row>
        <row r="2322">
          <cell r="H2322" t="str">
            <v>Slovenská poľnohospodárska univerzita v Nitre</v>
          </cell>
          <cell r="I2322" t="str">
            <v>Fakulta záhradníctva a krajinného inžinierstva</v>
          </cell>
          <cell r="Y2322">
            <v>18.781174628034456</v>
          </cell>
          <cell r="AB2322" t="str">
            <v>SPU</v>
          </cell>
        </row>
        <row r="2323">
          <cell r="H2323" t="str">
            <v>Slovenská poľnohospodárska univerzita v Nitre</v>
          </cell>
          <cell r="I2323" t="str">
            <v>Fakulta agrobiológie a potravinových zdrojov</v>
          </cell>
          <cell r="Y2323">
            <v>37.562349256068913</v>
          </cell>
          <cell r="AB2323" t="str">
            <v>SPU</v>
          </cell>
        </row>
        <row r="2324">
          <cell r="H2324" t="str">
            <v>Slovenská poľnohospodárska univerzita v Nitre</v>
          </cell>
          <cell r="I2324" t="str">
            <v>Fakulta agrobiológie a potravinových zdrojov</v>
          </cell>
          <cell r="Y2324">
            <v>44.605289741581835</v>
          </cell>
          <cell r="AB2324" t="str">
            <v>SPU</v>
          </cell>
        </row>
        <row r="2325">
          <cell r="H2325" t="str">
            <v>Slovenská poľnohospodárska univerzita v Nitre</v>
          </cell>
          <cell r="I2325" t="str">
            <v>Fakulta ekonomiky a manažmentu</v>
          </cell>
          <cell r="Y2325">
            <v>0</v>
          </cell>
          <cell r="AB2325" t="str">
            <v>SPU</v>
          </cell>
        </row>
        <row r="2326">
          <cell r="H2326" t="str">
            <v>Slovenská poľnohospodárska univerzita v Nitre</v>
          </cell>
          <cell r="I2326" t="str">
            <v>Fakulta ekonomiky a manažmentu</v>
          </cell>
          <cell r="Y2326">
            <v>0</v>
          </cell>
          <cell r="AB2326" t="str">
            <v>SPU</v>
          </cell>
        </row>
        <row r="2327">
          <cell r="H2327" t="str">
            <v>Slovenská poľnohospodárska univerzita v Nitre</v>
          </cell>
          <cell r="I2327" t="str">
            <v>Fakulta biotechnológie a potravinárstva</v>
          </cell>
          <cell r="Y2327">
            <v>43.706249999999997</v>
          </cell>
          <cell r="AB2327" t="str">
            <v>SPU</v>
          </cell>
        </row>
        <row r="2328">
          <cell r="H2328" t="str">
            <v>Slovenská poľnohospodárska univerzita v Nitre</v>
          </cell>
          <cell r="I2328" t="str">
            <v>Fakulta biotechnológie a potravinárstva</v>
          </cell>
          <cell r="Y2328">
            <v>40.869</v>
          </cell>
          <cell r="AB2328" t="str">
            <v>SPU</v>
          </cell>
        </row>
        <row r="2329">
          <cell r="H2329" t="str">
            <v>Slovenská poľnohospodárska univerzita v Nitre</v>
          </cell>
          <cell r="I2329" t="str">
            <v>Fakulta agrobiológie a potravinových zdrojov</v>
          </cell>
          <cell r="Y2329">
            <v>0</v>
          </cell>
          <cell r="AB2329" t="str">
            <v>SPU</v>
          </cell>
        </row>
        <row r="2330">
          <cell r="H2330" t="str">
            <v>Slovenská poľnohospodárska univerzita v Nitre</v>
          </cell>
          <cell r="I2330" t="str">
            <v>Fakulta európskych štúdií a regionálneho rozvoja</v>
          </cell>
          <cell r="Y2330">
            <v>38.376879699248121</v>
          </cell>
          <cell r="AB2330" t="str">
            <v>SPU</v>
          </cell>
        </row>
        <row r="2331">
          <cell r="H2331" t="str">
            <v>Slovenská poľnohospodárska univerzita v Nitre</v>
          </cell>
          <cell r="I2331" t="str">
            <v>Fakulta agrobiológie a potravinových zdrojov</v>
          </cell>
          <cell r="Y2331">
            <v>70.429404855129221</v>
          </cell>
          <cell r="AB2331" t="str">
            <v>SPU</v>
          </cell>
        </row>
        <row r="2332">
          <cell r="H2332" t="str">
            <v>Slovenská poľnohospodárska univerzita v Nitre</v>
          </cell>
          <cell r="I2332" t="str">
            <v>Fakulta záhradníctva a krajinného inžinierstva</v>
          </cell>
          <cell r="Y2332">
            <v>14.085880971025842</v>
          </cell>
          <cell r="AB2332" t="str">
            <v>SPU</v>
          </cell>
        </row>
        <row r="2333">
          <cell r="H2333" t="str">
            <v>Slovenská poľnohospodárska univerzita v Nitre</v>
          </cell>
          <cell r="I2333" t="str">
            <v>Fakulta európskych štúdií a regionálneho rozvoja</v>
          </cell>
          <cell r="Y2333">
            <v>9.2104511278195496</v>
          </cell>
          <cell r="AB2333" t="str">
            <v>SPU</v>
          </cell>
        </row>
        <row r="2334">
          <cell r="H2334" t="str">
            <v>Slovenská poľnohospodárska univerzita v Nitre</v>
          </cell>
          <cell r="I2334" t="str">
            <v>Fakulta biotechnológie a potravinárstva</v>
          </cell>
          <cell r="Y2334">
            <v>52.488712871287127</v>
          </cell>
          <cell r="AB2334" t="str">
            <v>SPU</v>
          </cell>
        </row>
        <row r="2335">
          <cell r="H2335" t="str">
            <v>Slovenská poľnohospodárska univerzita v Nitre</v>
          </cell>
          <cell r="I2335" t="str">
            <v>Fakulta agrobiológie a potravinových zdrojov</v>
          </cell>
          <cell r="Y2335">
            <v>14.085880971025842</v>
          </cell>
          <cell r="AB2335" t="str">
            <v>SPU</v>
          </cell>
        </row>
        <row r="2336">
          <cell r="H2336" t="str">
            <v>Slovenská poľnohospodárska univerzita v Nitre</v>
          </cell>
          <cell r="I2336" t="str">
            <v>Fakulta agrobiológie a potravinových zdrojov</v>
          </cell>
          <cell r="Y2336">
            <v>23.476468285043072</v>
          </cell>
          <cell r="AB2336" t="str">
            <v>SPU</v>
          </cell>
        </row>
        <row r="2337">
          <cell r="H2337" t="str">
            <v>Slovenská poľnohospodárska univerzita v Nitre</v>
          </cell>
          <cell r="I2337" t="str">
            <v>Technická fakulta</v>
          </cell>
          <cell r="Y2337">
            <v>32.751646706586826</v>
          </cell>
          <cell r="AB2337" t="str">
            <v>SPU</v>
          </cell>
        </row>
        <row r="2338">
          <cell r="H2338" t="str">
            <v>Slovenská poľnohospodárska univerzita v Nitre</v>
          </cell>
          <cell r="I2338" t="str">
            <v>Fakulta záhradníctva a krajinného inžinierstva</v>
          </cell>
          <cell r="Y2338">
            <v>0</v>
          </cell>
          <cell r="AB2338" t="str">
            <v>SPU</v>
          </cell>
        </row>
        <row r="2339">
          <cell r="H2339" t="str">
            <v>Slovenská poľnohospodárska univerzita v Nitre</v>
          </cell>
          <cell r="I2339" t="str">
            <v>Technická fakulta</v>
          </cell>
          <cell r="Y2339">
            <v>0</v>
          </cell>
          <cell r="AB2339" t="str">
            <v>SPU</v>
          </cell>
        </row>
        <row r="2340">
          <cell r="H2340" t="str">
            <v>Slovenská poľnohospodárska univerzita v Nitre</v>
          </cell>
          <cell r="I2340" t="str">
            <v>Fakulta ekonomiky a manažmentu</v>
          </cell>
          <cell r="Y2340">
            <v>0</v>
          </cell>
          <cell r="AB2340" t="str">
            <v>SPU</v>
          </cell>
        </row>
        <row r="2341">
          <cell r="H2341" t="str">
            <v>Slovenská poľnohospodárska univerzita v Nitre</v>
          </cell>
          <cell r="I2341" t="str">
            <v>Fakulta agrobiológie a potravinových zdrojov</v>
          </cell>
          <cell r="Y2341">
            <v>0</v>
          </cell>
          <cell r="AB2341" t="str">
            <v>SPU</v>
          </cell>
        </row>
        <row r="2342">
          <cell r="H2342" t="str">
            <v>Univerzita Komenského v Bratislave</v>
          </cell>
          <cell r="I2342" t="str">
            <v>Evanjelická bohoslovecká fakulta</v>
          </cell>
          <cell r="Y2342">
            <v>1.6236735941320295</v>
          </cell>
          <cell r="AB2342" t="str">
            <v>UK</v>
          </cell>
        </row>
        <row r="2343">
          <cell r="H2343" t="str">
            <v>Univerzita Komenského v Bratislave</v>
          </cell>
          <cell r="I2343" t="str">
            <v>Pedagogická fakulta</v>
          </cell>
          <cell r="Y2343">
            <v>8.118367970660147</v>
          </cell>
          <cell r="AB2343" t="str">
            <v>UK</v>
          </cell>
        </row>
        <row r="2344">
          <cell r="H2344" t="str">
            <v>Ekonomická univerzita v Bratislave</v>
          </cell>
          <cell r="I2344" t="str">
            <v>Fakulta aplikovaných jazykov</v>
          </cell>
          <cell r="Y2344">
            <v>32.60173913043478</v>
          </cell>
          <cell r="AB2344" t="str">
            <v>EU</v>
          </cell>
        </row>
        <row r="2345">
          <cell r="H2345" t="str">
            <v>Ekonomická univerzita v Bratislave</v>
          </cell>
          <cell r="I2345" t="str">
            <v>Fakulta podnikového manažmentu</v>
          </cell>
          <cell r="Y2345">
            <v>0</v>
          </cell>
          <cell r="AB2345" t="str">
            <v>EU</v>
          </cell>
        </row>
        <row r="2346">
          <cell r="H2346" t="str">
            <v>Ekonomická univerzita v Bratislave</v>
          </cell>
          <cell r="I2346" t="str">
            <v>Národohospodárska fakulta</v>
          </cell>
          <cell r="Y2346">
            <v>12.371735015772874</v>
          </cell>
          <cell r="AB2346" t="str">
            <v>EU</v>
          </cell>
        </row>
        <row r="2347">
          <cell r="H2347" t="str">
            <v>Ekonomická univerzita v Bratislave</v>
          </cell>
          <cell r="I2347" t="str">
            <v>Fakulta hospodárskej informatiky</v>
          </cell>
          <cell r="Y2347">
            <v>24.743470031545748</v>
          </cell>
          <cell r="AB2347" t="str">
            <v>EU</v>
          </cell>
        </row>
        <row r="2348">
          <cell r="H2348" t="str">
            <v>Ekonomická univerzita v Bratislave</v>
          </cell>
          <cell r="I2348" t="str">
            <v>Fakulta aplikovaných jazykov</v>
          </cell>
          <cell r="Y2348">
            <v>17.077101449275364</v>
          </cell>
          <cell r="AB2348" t="str">
            <v>EU</v>
          </cell>
        </row>
        <row r="2349">
          <cell r="H2349" t="str">
            <v>Ekonomická univerzita v Bratislave</v>
          </cell>
          <cell r="I2349" t="str">
            <v>Fakulta podnikového manažmentu</v>
          </cell>
          <cell r="Y2349">
            <v>26.289936908517355</v>
          </cell>
          <cell r="AB2349" t="str">
            <v>EU</v>
          </cell>
        </row>
        <row r="2350">
          <cell r="H2350" t="str">
            <v>Ekonomická univerzita v Bratislave</v>
          </cell>
          <cell r="I2350" t="str">
            <v>Fakulta aplikovaných jazykov</v>
          </cell>
          <cell r="Y2350">
            <v>20.182028985507245</v>
          </cell>
          <cell r="AB2350" t="str">
            <v>EU</v>
          </cell>
        </row>
        <row r="2351">
          <cell r="H2351" t="str">
            <v>Ekonomická univerzita v Bratislave</v>
          </cell>
          <cell r="I2351" t="str">
            <v>Fakulta podnikového manažmentu</v>
          </cell>
          <cell r="Y2351">
            <v>0</v>
          </cell>
          <cell r="AB2351" t="str">
            <v>EU</v>
          </cell>
        </row>
        <row r="2352">
          <cell r="H2352" t="str">
            <v>Ekonomická univerzita v Bratislave</v>
          </cell>
          <cell r="I2352" t="str">
            <v>Obchodná fakulta</v>
          </cell>
          <cell r="Y2352">
            <v>0</v>
          </cell>
          <cell r="AB2352" t="str">
            <v>EU</v>
          </cell>
        </row>
        <row r="2353">
          <cell r="H2353" t="str">
            <v>Ekonomická univerzita v Bratislave</v>
          </cell>
          <cell r="I2353" t="str">
            <v>Národohospodárska fakulta</v>
          </cell>
          <cell r="Y2353">
            <v>0</v>
          </cell>
          <cell r="AB2353" t="str">
            <v>EU</v>
          </cell>
        </row>
        <row r="2354">
          <cell r="H2354" t="str">
            <v>Ekonomická univerzita v Bratislave</v>
          </cell>
          <cell r="I2354" t="str">
            <v>Fakulta podnikového manažmentu</v>
          </cell>
          <cell r="Y2354">
            <v>0</v>
          </cell>
          <cell r="AB2354" t="str">
            <v>EU</v>
          </cell>
        </row>
        <row r="2355">
          <cell r="H2355" t="str">
            <v>Univerzita Komenského v Bratislave</v>
          </cell>
          <cell r="I2355" t="str">
            <v>Fakulta telesnej výchovy a športu</v>
          </cell>
          <cell r="Y2355">
            <v>15.919943566591421</v>
          </cell>
          <cell r="AB2355" t="str">
            <v>UK</v>
          </cell>
        </row>
        <row r="2356">
          <cell r="H2356" t="str">
            <v>Univerzita Komenského v Bratislave</v>
          </cell>
          <cell r="I2356" t="str">
            <v>Fakulta telesnej výchovy a športu</v>
          </cell>
          <cell r="Y2356">
            <v>7.9768551344743273</v>
          </cell>
          <cell r="AB2356" t="str">
            <v>UK</v>
          </cell>
        </row>
        <row r="2357">
          <cell r="H2357" t="str">
            <v>Univerzita Komenského v Bratislave</v>
          </cell>
          <cell r="I2357" t="str">
            <v>Prírodovedecká fakulta</v>
          </cell>
          <cell r="Y2357">
            <v>47.190806845965767</v>
          </cell>
          <cell r="AB2357" t="str">
            <v>UK</v>
          </cell>
        </row>
        <row r="2358">
          <cell r="H2358" t="str">
            <v>Univerzita Komenského v Bratislave</v>
          </cell>
          <cell r="I2358" t="str">
            <v>Fakulta telesnej výchovy a športu</v>
          </cell>
          <cell r="Y2358">
            <v>33.608769751693004</v>
          </cell>
          <cell r="AB2358" t="str">
            <v>UK</v>
          </cell>
        </row>
        <row r="2359">
          <cell r="H2359" t="str">
            <v>Univerzita Komenského v Bratislave</v>
          </cell>
          <cell r="I2359" t="str">
            <v>Fakulta telesnej výchovy a športu</v>
          </cell>
          <cell r="Y2359">
            <v>12.382178329571104</v>
          </cell>
          <cell r="AB2359" t="str">
            <v>UK</v>
          </cell>
        </row>
        <row r="2360">
          <cell r="H2360" t="str">
            <v>Univerzita Komenského v Bratislave</v>
          </cell>
          <cell r="I2360" t="str">
            <v>Fakulta telesnej výchovy a športu</v>
          </cell>
          <cell r="Y2360">
            <v>5.306647855530473</v>
          </cell>
          <cell r="AB2360" t="str">
            <v>UK</v>
          </cell>
        </row>
        <row r="2361">
          <cell r="H2361" t="str">
            <v>Univerzita Komenského v Bratislave</v>
          </cell>
          <cell r="I2361" t="str">
            <v>Prírodovedecká fakulta</v>
          </cell>
          <cell r="Y2361">
            <v>11.797701711491442</v>
          </cell>
          <cell r="AB2361" t="str">
            <v>UK</v>
          </cell>
        </row>
        <row r="2362">
          <cell r="H2362" t="str">
            <v>Univerzita Komenského v Bratislave</v>
          </cell>
          <cell r="I2362" t="str">
            <v>Fakulta telesnej výchovy a športu</v>
          </cell>
          <cell r="Y2362">
            <v>15.919943566591421</v>
          </cell>
          <cell r="AB2362" t="str">
            <v>UK</v>
          </cell>
        </row>
        <row r="2363">
          <cell r="H2363" t="str">
            <v>Univerzita Komenského v Bratislave</v>
          </cell>
          <cell r="I2363" t="str">
            <v>Fakulta telesnej výchovy a športu</v>
          </cell>
          <cell r="Y2363">
            <v>2.1226591422121892</v>
          </cell>
          <cell r="AB2363" t="str">
            <v>UK</v>
          </cell>
        </row>
        <row r="2364">
          <cell r="H2364" t="str">
            <v>Univerzita Komenského v Bratislave</v>
          </cell>
          <cell r="I2364" t="str">
            <v>Fakulta telesnej výchovy a športu</v>
          </cell>
          <cell r="Y2364">
            <v>1.0613295711060946</v>
          </cell>
          <cell r="AB2364" t="str">
            <v>UK</v>
          </cell>
        </row>
        <row r="2365">
          <cell r="H2365" t="str">
            <v>Univerzita Komenského v Bratislave</v>
          </cell>
          <cell r="I2365" t="str">
            <v>Fakulta sociálnych a ekonomických vied</v>
          </cell>
          <cell r="Y2365">
            <v>8.9494382022471903</v>
          </cell>
          <cell r="AB2365" t="str">
            <v>UK</v>
          </cell>
        </row>
        <row r="2366">
          <cell r="H2366" t="str">
            <v>Univerzita Komenského v Bratislave</v>
          </cell>
          <cell r="I2366" t="str">
            <v>Fakulta sociálnych a ekonomických vied</v>
          </cell>
          <cell r="Y2366">
            <v>0</v>
          </cell>
          <cell r="AB2366" t="str">
            <v>UK</v>
          </cell>
        </row>
        <row r="2367">
          <cell r="H2367" t="str">
            <v>Paneurópska vysoká škola</v>
          </cell>
          <cell r="I2367" t="str">
            <v>Fakulta masmédií</v>
          </cell>
          <cell r="Y2367">
            <v>0</v>
          </cell>
          <cell r="AB2367" t="str">
            <v>B-VšP</v>
          </cell>
        </row>
        <row r="2368">
          <cell r="H2368" t="str">
            <v>Paneurópska vysoká škola</v>
          </cell>
          <cell r="I2368" t="str">
            <v>Fakulta psychológie</v>
          </cell>
          <cell r="Y2368">
            <v>0</v>
          </cell>
          <cell r="AB2368" t="str">
            <v>B-VšP</v>
          </cell>
        </row>
        <row r="2369">
          <cell r="H2369" t="str">
            <v>Paneurópska vysoká škola</v>
          </cell>
          <cell r="I2369" t="str">
            <v>Fakulta informatiky</v>
          </cell>
          <cell r="Y2369">
            <v>0</v>
          </cell>
          <cell r="AB2369" t="str">
            <v>B-VšP</v>
          </cell>
        </row>
        <row r="2370">
          <cell r="H2370" t="str">
            <v>Paneurópska vysoká škola</v>
          </cell>
          <cell r="I2370" t="str">
            <v>Fakulta práva</v>
          </cell>
          <cell r="Y2370">
            <v>0</v>
          </cell>
          <cell r="AB2370" t="str">
            <v>B-VšP</v>
          </cell>
        </row>
        <row r="2371">
          <cell r="H2371" t="str">
            <v>Katolícka univerzita v Ružomberku</v>
          </cell>
          <cell r="I2371" t="str">
            <v>Filozofická fakulta</v>
          </cell>
          <cell r="Y2371">
            <v>7.8000000000000007</v>
          </cell>
          <cell r="AB2371" t="str">
            <v>KU</v>
          </cell>
        </row>
        <row r="2372">
          <cell r="H2372" t="str">
            <v>Katolícka univerzita v Ružomberku</v>
          </cell>
          <cell r="I2372" t="str">
            <v>Filozofická fakulta</v>
          </cell>
          <cell r="Y2372">
            <v>17.160000000000004</v>
          </cell>
          <cell r="AB2372" t="str">
            <v>KU</v>
          </cell>
        </row>
        <row r="2373">
          <cell r="H2373" t="str">
            <v>Katolícka univerzita v Ružomberku</v>
          </cell>
          <cell r="I2373" t="str">
            <v>Filozofická fakulta</v>
          </cell>
          <cell r="Y2373">
            <v>3.12</v>
          </cell>
          <cell r="AB2373" t="str">
            <v>KU</v>
          </cell>
        </row>
        <row r="2374">
          <cell r="H2374" t="str">
            <v>Katolícka univerzita v Ružomberku</v>
          </cell>
          <cell r="I2374" t="str">
            <v>Filozofická fakulta</v>
          </cell>
          <cell r="Y2374">
            <v>1.453125</v>
          </cell>
          <cell r="AB2374" t="str">
            <v>KU</v>
          </cell>
        </row>
        <row r="2375">
          <cell r="H2375" t="str">
            <v>Katolícka univerzita v Ružomberku</v>
          </cell>
          <cell r="I2375" t="str">
            <v>Filozofická fakulta</v>
          </cell>
          <cell r="Y2375">
            <v>2.40735447761194</v>
          </cell>
          <cell r="AB2375" t="str">
            <v>KU</v>
          </cell>
        </row>
        <row r="2376">
          <cell r="H2376" t="str">
            <v>Katolícka univerzita v Ružomberku</v>
          </cell>
          <cell r="I2376" t="str">
            <v>Filozofická fakulta</v>
          </cell>
          <cell r="Y2376">
            <v>0</v>
          </cell>
          <cell r="AB2376" t="str">
            <v>KU</v>
          </cell>
        </row>
        <row r="2377">
          <cell r="H2377" t="str">
            <v>Univerzita Komenského v Bratislave</v>
          </cell>
          <cell r="I2377" t="str">
            <v>Fakulta matematiky, fyziky a informatiky</v>
          </cell>
          <cell r="Y2377">
            <v>15.231258278145697</v>
          </cell>
          <cell r="AB2377" t="str">
            <v>UK</v>
          </cell>
        </row>
        <row r="2378">
          <cell r="H2378" t="str">
            <v>Univerzita Komenského v Bratislave</v>
          </cell>
          <cell r="I2378" t="str">
            <v>Fakulta matematiky, fyziky a informatiky</v>
          </cell>
          <cell r="Y2378">
            <v>13.055364238410595</v>
          </cell>
          <cell r="AB2378" t="str">
            <v>UK</v>
          </cell>
        </row>
        <row r="2379">
          <cell r="H2379" t="str">
            <v>Univerzita Komenského v Bratislave</v>
          </cell>
          <cell r="I2379" t="str">
            <v>Fakulta matematiky, fyziky a informatiky</v>
          </cell>
          <cell r="Y2379">
            <v>2.1758940397350992</v>
          </cell>
          <cell r="AB2379" t="str">
            <v>UK</v>
          </cell>
        </row>
        <row r="2380">
          <cell r="H2380" t="str">
            <v>Univerzita Komenského v Bratislave</v>
          </cell>
          <cell r="I2380" t="str">
            <v>Fakulta matematiky, fyziky a informatiky</v>
          </cell>
          <cell r="Y2380">
            <v>11.522124083129583</v>
          </cell>
          <cell r="AB2380" t="str">
            <v>UK</v>
          </cell>
        </row>
        <row r="2381">
          <cell r="H2381" t="str">
            <v>Univerzita Komenského v Bratislave</v>
          </cell>
          <cell r="I2381" t="str">
            <v>Fakulta matematiky, fyziky a informatiky</v>
          </cell>
          <cell r="Y2381">
            <v>1.7726344743276283</v>
          </cell>
          <cell r="AB2381" t="str">
            <v>UK</v>
          </cell>
        </row>
        <row r="2382">
          <cell r="H2382" t="str">
            <v>Univerzita Komenského v Bratislave</v>
          </cell>
          <cell r="I2382" t="str">
            <v>Fakulta matematiky, fyziky a informatiky</v>
          </cell>
          <cell r="Y2382">
            <v>3.939692307692308</v>
          </cell>
          <cell r="AB2382" t="str">
            <v>UK</v>
          </cell>
        </row>
        <row r="2383">
          <cell r="H2383" t="str">
            <v>Univerzita Komenského v Bratislave</v>
          </cell>
          <cell r="I2383" t="str">
            <v>Fakulta matematiky, fyziky a informatiky</v>
          </cell>
          <cell r="Y2383">
            <v>0</v>
          </cell>
          <cell r="AB2383" t="str">
            <v>UK</v>
          </cell>
        </row>
        <row r="2384">
          <cell r="H2384" t="str">
            <v>Univerzita Komenského v Bratislave</v>
          </cell>
          <cell r="I2384" t="str">
            <v>Fakulta matematiky, fyziky a informatiky</v>
          </cell>
          <cell r="Y2384">
            <v>2.1758940397350992</v>
          </cell>
          <cell r="AB2384" t="str">
            <v>UK</v>
          </cell>
        </row>
        <row r="2385">
          <cell r="H2385" t="str">
            <v>Univerzita Komenského v Bratislave</v>
          </cell>
          <cell r="I2385" t="str">
            <v>Fakulta matematiky, fyziky a informatiky</v>
          </cell>
          <cell r="Y2385">
            <v>6.5276821192052976</v>
          </cell>
          <cell r="AB2385" t="str">
            <v>UK</v>
          </cell>
        </row>
        <row r="2386">
          <cell r="H2386" t="str">
            <v>Univerzita Komenského v Bratislave</v>
          </cell>
          <cell r="I2386" t="str">
            <v>Fakulta matematiky, fyziky a informatiky</v>
          </cell>
          <cell r="Y2386">
            <v>6.4351100244498776</v>
          </cell>
          <cell r="AB2386" t="str">
            <v>UK</v>
          </cell>
        </row>
        <row r="2387">
          <cell r="H2387" t="str">
            <v>Univerzita Komenského v Bratislave</v>
          </cell>
          <cell r="I2387" t="str">
            <v>Fakulta matematiky, fyziky a informatiky</v>
          </cell>
          <cell r="Y2387">
            <v>2.1758940397350992</v>
          </cell>
          <cell r="AB2387" t="str">
            <v>UK</v>
          </cell>
        </row>
        <row r="2388">
          <cell r="H2388" t="str">
            <v>Univerzita Komenského v Bratislave</v>
          </cell>
          <cell r="I2388" t="str">
            <v>Fakulta matematiky, fyziky a informatiky</v>
          </cell>
          <cell r="Y2388">
            <v>0.88631723716381416</v>
          </cell>
          <cell r="AB2388" t="str">
            <v>UK</v>
          </cell>
        </row>
        <row r="2389">
          <cell r="H2389" t="str">
            <v>Univerzita Komenského v Bratislave</v>
          </cell>
          <cell r="I2389" t="str">
            <v>Jesseniova lekárska fakulta v Martine</v>
          </cell>
          <cell r="Y2389">
            <v>30.088085106382977</v>
          </cell>
          <cell r="AB2389" t="str">
            <v>UK</v>
          </cell>
        </row>
        <row r="2390">
          <cell r="H2390" t="str">
            <v>Univerzita Komenského v Bratislave</v>
          </cell>
          <cell r="I2390" t="str">
            <v>Prírodovedecká fakulta</v>
          </cell>
          <cell r="Y2390">
            <v>10.982470588235294</v>
          </cell>
          <cell r="AB2390" t="str">
            <v>UK</v>
          </cell>
        </row>
        <row r="2391">
          <cell r="H2391" t="str">
            <v>Univerzita Komenského v Bratislave</v>
          </cell>
          <cell r="I2391" t="str">
            <v>Prírodovedecká fakulta</v>
          </cell>
          <cell r="Y2391">
            <v>8.8080971659919012</v>
          </cell>
          <cell r="AB2391" t="str">
            <v>UK</v>
          </cell>
        </row>
        <row r="2392">
          <cell r="H2392" t="str">
            <v>Univerzita Komenského v Bratislave</v>
          </cell>
          <cell r="I2392" t="str">
            <v>Prírodovedecká fakulta</v>
          </cell>
          <cell r="Y2392">
            <v>6.589482352941177</v>
          </cell>
          <cell r="AB2392" t="str">
            <v>UK</v>
          </cell>
        </row>
        <row r="2393">
          <cell r="H2393" t="str">
            <v>Univerzita Komenského v Bratislave</v>
          </cell>
          <cell r="I2393" t="str">
            <v>Prírodovedecká fakulta</v>
          </cell>
          <cell r="Y2393">
            <v>61.338289269051316</v>
          </cell>
          <cell r="AB2393" t="str">
            <v>UK</v>
          </cell>
        </row>
        <row r="2394">
          <cell r="H2394" t="str">
            <v>Univerzita Komenského v Bratislave</v>
          </cell>
          <cell r="I2394" t="str">
            <v>Prírodovedecká fakulta</v>
          </cell>
          <cell r="Y2394">
            <v>10.898181818181818</v>
          </cell>
          <cell r="AB2394" t="str">
            <v>UK</v>
          </cell>
        </row>
        <row r="2395">
          <cell r="H2395" t="str">
            <v>Univerzita Komenského v Bratislave</v>
          </cell>
          <cell r="I2395" t="str">
            <v>Prírodovedecká fakulta</v>
          </cell>
          <cell r="Y2395">
            <v>21.45036674816626</v>
          </cell>
          <cell r="AB2395" t="str">
            <v>UK</v>
          </cell>
        </row>
        <row r="2396">
          <cell r="H2396" t="str">
            <v>Univerzita Komenského v Bratislave</v>
          </cell>
          <cell r="I2396" t="str">
            <v>Prírodovedecká fakulta</v>
          </cell>
          <cell r="Y2396">
            <v>21.906531881804042</v>
          </cell>
          <cell r="AB2396" t="str">
            <v>UK</v>
          </cell>
        </row>
        <row r="2397">
          <cell r="H2397" t="str">
            <v>Univerzita Komenského v Bratislave</v>
          </cell>
          <cell r="I2397" t="str">
            <v>Prírodovedecká fakulta</v>
          </cell>
          <cell r="Y2397">
            <v>4.4040485829959506</v>
          </cell>
          <cell r="AB2397" t="str">
            <v>UK</v>
          </cell>
        </row>
        <row r="2398">
          <cell r="H2398" t="str">
            <v>Univerzita Komenského v Bratislave</v>
          </cell>
          <cell r="I2398" t="str">
            <v>Prírodovedecká fakulta</v>
          </cell>
          <cell r="Y2398">
            <v>21.906531881804042</v>
          </cell>
          <cell r="AB2398" t="str">
            <v>UK</v>
          </cell>
        </row>
        <row r="2399">
          <cell r="H2399" t="str">
            <v>Univerzita Komenského v Bratislave</v>
          </cell>
          <cell r="I2399" t="str">
            <v>Prírodovedecká fakulta</v>
          </cell>
          <cell r="Y2399">
            <v>6.5719595645412134</v>
          </cell>
          <cell r="AB2399" t="str">
            <v>UK</v>
          </cell>
        </row>
        <row r="2400">
          <cell r="H2400" t="str">
            <v>Univerzita Komenského v Bratislave</v>
          </cell>
          <cell r="I2400" t="str">
            <v>Prírodovedecká fakulta</v>
          </cell>
          <cell r="Y2400">
            <v>17.525225505443235</v>
          </cell>
          <cell r="AB2400" t="str">
            <v>UK</v>
          </cell>
        </row>
        <row r="2401">
          <cell r="H2401" t="str">
            <v>Univerzita Komenského v Bratislave</v>
          </cell>
          <cell r="I2401" t="str">
            <v>Prírodovedecká fakulta</v>
          </cell>
          <cell r="Y2401">
            <v>6.589482352941177</v>
          </cell>
          <cell r="AB2401" t="str">
            <v>UK</v>
          </cell>
        </row>
        <row r="2402">
          <cell r="H2402" t="str">
            <v>Univerzita Komenského v Bratislave</v>
          </cell>
          <cell r="I2402" t="str">
            <v>Prírodovedecká fakulta</v>
          </cell>
          <cell r="Y2402">
            <v>15.252222222222223</v>
          </cell>
          <cell r="AB2402" t="str">
            <v>UK</v>
          </cell>
        </row>
        <row r="2403">
          <cell r="H2403" t="str">
            <v>Univerzita Komenského v Bratislave</v>
          </cell>
          <cell r="I2403" t="str">
            <v>Prírodovedecká fakulta</v>
          </cell>
          <cell r="Y2403">
            <v>19.818218623481783</v>
          </cell>
          <cell r="AB2403" t="str">
            <v>UK</v>
          </cell>
        </row>
        <row r="2404">
          <cell r="H2404" t="str">
            <v>Univerzita Komenského v Bratislave</v>
          </cell>
          <cell r="I2404" t="str">
            <v>Prírodovedecká fakulta</v>
          </cell>
          <cell r="Y2404">
            <v>8.7626127527216173</v>
          </cell>
          <cell r="AB2404" t="str">
            <v>UK</v>
          </cell>
        </row>
        <row r="2405">
          <cell r="H2405" t="str">
            <v>Univerzita Komenského v Bratislave</v>
          </cell>
          <cell r="I2405" t="str">
            <v>Prírodovedecká fakulta</v>
          </cell>
          <cell r="Y2405">
            <v>2.1450366748166259</v>
          </cell>
          <cell r="AB2405" t="str">
            <v>UK</v>
          </cell>
        </row>
        <row r="2406">
          <cell r="H2406" t="str">
            <v>Katolícka univerzita v Ružomberku</v>
          </cell>
          <cell r="I2406" t="str">
            <v>Pedagogická fakulta</v>
          </cell>
          <cell r="Y2406">
            <v>113.88921641791043</v>
          </cell>
          <cell r="AB2406" t="str">
            <v>KU</v>
          </cell>
        </row>
        <row r="2407">
          <cell r="H2407" t="str">
            <v>Katolícka univerzita v Ružomberku</v>
          </cell>
          <cell r="I2407" t="str">
            <v>Pedagogická fakulta</v>
          </cell>
          <cell r="Y2407">
            <v>1.5828171641791042</v>
          </cell>
          <cell r="AB2407" t="str">
            <v>KU</v>
          </cell>
        </row>
        <row r="2408">
          <cell r="H2408" t="str">
            <v>Katolícka univerzita v Ružomberku</v>
          </cell>
          <cell r="I2408" t="str">
            <v>Pedagogická fakulta</v>
          </cell>
          <cell r="Y2408">
            <v>26.492163009404386</v>
          </cell>
          <cell r="AB2408" t="str">
            <v>KU</v>
          </cell>
        </row>
        <row r="2409">
          <cell r="H2409" t="str">
            <v>Katolícka univerzita v Ružomberku</v>
          </cell>
          <cell r="I2409" t="str">
            <v>Pedagogická fakulta</v>
          </cell>
          <cell r="Y2409">
            <v>15.769276119402985</v>
          </cell>
          <cell r="AB2409" t="str">
            <v>KU</v>
          </cell>
        </row>
        <row r="2410">
          <cell r="H2410" t="str">
            <v>Katolícka univerzita v Ružomberku</v>
          </cell>
          <cell r="I2410" t="str">
            <v>Pedagogická fakulta</v>
          </cell>
          <cell r="Y2410">
            <v>97.212631578947367</v>
          </cell>
          <cell r="AB2410" t="str">
            <v>KU</v>
          </cell>
        </row>
        <row r="2411">
          <cell r="H2411" t="str">
            <v>Katolícka univerzita v Ružomberku</v>
          </cell>
          <cell r="I2411" t="str">
            <v>Pedagogická fakulta</v>
          </cell>
          <cell r="Y2411">
            <v>9.5410746268656723</v>
          </cell>
          <cell r="AB2411" t="str">
            <v>KU</v>
          </cell>
        </row>
        <row r="2412">
          <cell r="H2412" t="str">
            <v>Katolícka univerzita v Ružomberku</v>
          </cell>
          <cell r="I2412" t="str">
            <v>Pedagogická fakulta</v>
          </cell>
          <cell r="Y2412">
            <v>0.10699353233830844</v>
          </cell>
          <cell r="AB2412" t="str">
            <v>KU</v>
          </cell>
        </row>
        <row r="2413">
          <cell r="H2413" t="str">
            <v>Katolícka univerzita v Ružomberku</v>
          </cell>
          <cell r="I2413" t="str">
            <v>Pedagogická fakulta</v>
          </cell>
          <cell r="Y2413">
            <v>8.830721003134796</v>
          </cell>
          <cell r="AB2413" t="str">
            <v>KU</v>
          </cell>
        </row>
        <row r="2414">
          <cell r="H2414" t="str">
            <v>Katolícka univerzita v Ružomberku</v>
          </cell>
          <cell r="I2414" t="str">
            <v>Pedagogická fakulta</v>
          </cell>
          <cell r="Y2414">
            <v>42.051402985074617</v>
          </cell>
          <cell r="AB2414" t="str">
            <v>KU</v>
          </cell>
        </row>
        <row r="2415">
          <cell r="H2415" t="str">
            <v>Katolícka univerzita v Ružomberku</v>
          </cell>
          <cell r="I2415" t="str">
            <v>Pedagogická fakulta</v>
          </cell>
          <cell r="Y2415">
            <v>3.5042835820895517</v>
          </cell>
          <cell r="AB2415" t="str">
            <v>KU</v>
          </cell>
        </row>
        <row r="2416">
          <cell r="H2416" t="str">
            <v>Katolícka univerzita v Ružomberku</v>
          </cell>
          <cell r="I2416" t="str">
            <v>Pedagogická fakulta</v>
          </cell>
          <cell r="Y2416">
            <v>18.99380597014925</v>
          </cell>
          <cell r="AB2416" t="str">
            <v>KU</v>
          </cell>
        </row>
        <row r="2417">
          <cell r="H2417" t="str">
            <v>Katolícka univerzita v Ružomberku</v>
          </cell>
          <cell r="I2417" t="str">
            <v>Pedagogická fakulta</v>
          </cell>
          <cell r="Y2417">
            <v>6.3312686567164169</v>
          </cell>
          <cell r="AB2417" t="str">
            <v>KU</v>
          </cell>
        </row>
        <row r="2418">
          <cell r="H2418" t="str">
            <v>Katolícka univerzita v Ružomberku</v>
          </cell>
          <cell r="I2418" t="str">
            <v>Pedagogická fakulta</v>
          </cell>
          <cell r="Y2418">
            <v>0</v>
          </cell>
          <cell r="AB2418" t="str">
            <v>KU</v>
          </cell>
        </row>
        <row r="2419">
          <cell r="H2419" t="str">
            <v>Katolícka univerzita v Ružomberku</v>
          </cell>
          <cell r="I2419" t="str">
            <v>Pedagogická fakulta</v>
          </cell>
          <cell r="Y2419">
            <v>4.7484514925373125</v>
          </cell>
          <cell r="AB2419" t="str">
            <v>KU</v>
          </cell>
        </row>
        <row r="2420">
          <cell r="H2420" t="str">
            <v>Katolícka univerzita v Ružomberku</v>
          </cell>
          <cell r="I2420" t="str">
            <v>Pedagogická fakulta</v>
          </cell>
          <cell r="Y2420">
            <v>2.40735447761194</v>
          </cell>
          <cell r="AB2420" t="str">
            <v>KU</v>
          </cell>
        </row>
        <row r="2421">
          <cell r="H2421" t="str">
            <v>Katolícka univerzita v Ružomberku</v>
          </cell>
          <cell r="I2421" t="str">
            <v>Pedagogická fakulta</v>
          </cell>
          <cell r="Y2421">
            <v>3.2098059701492536</v>
          </cell>
          <cell r="AB2421" t="str">
            <v>KU</v>
          </cell>
        </row>
        <row r="2422">
          <cell r="H2422" t="str">
            <v>Katolícka univerzita v Ružomberku</v>
          </cell>
          <cell r="I2422" t="str">
            <v>Pedagogická fakulta</v>
          </cell>
          <cell r="Y2422">
            <v>3.1656343283582085</v>
          </cell>
          <cell r="AB2422" t="str">
            <v>KU</v>
          </cell>
        </row>
        <row r="2423">
          <cell r="H2423" t="str">
            <v>Univerzita Komenského v Bratislave</v>
          </cell>
          <cell r="I2423" t="str">
            <v>Filozofická fakulta</v>
          </cell>
          <cell r="Y2423">
            <v>10.5</v>
          </cell>
          <cell r="AB2423" t="str">
            <v>UK</v>
          </cell>
        </row>
        <row r="2424">
          <cell r="H2424" t="str">
            <v>Univerzita Komenského v Bratislave</v>
          </cell>
          <cell r="I2424" t="str">
            <v>Filozofická fakulta</v>
          </cell>
          <cell r="Y2424">
            <v>79.768551344743273</v>
          </cell>
          <cell r="AB2424" t="str">
            <v>UK</v>
          </cell>
        </row>
        <row r="2425">
          <cell r="H2425" t="str">
            <v>Univerzita Komenského v Bratislave</v>
          </cell>
          <cell r="I2425" t="str">
            <v>Filozofická fakulta</v>
          </cell>
          <cell r="Y2425">
            <v>6.494694376528118</v>
          </cell>
          <cell r="AB2425" t="str">
            <v>UK</v>
          </cell>
        </row>
        <row r="2426">
          <cell r="H2426" t="str">
            <v>Univerzita Komenského v Bratislave</v>
          </cell>
          <cell r="I2426" t="str">
            <v>Filozofická fakulta</v>
          </cell>
          <cell r="Y2426">
            <v>11.760956175298805</v>
          </cell>
          <cell r="AB2426" t="str">
            <v>UK</v>
          </cell>
        </row>
        <row r="2427">
          <cell r="H2427" t="str">
            <v>Univerzita Komenského v Bratislave</v>
          </cell>
          <cell r="I2427" t="str">
            <v>Filozofická fakulta</v>
          </cell>
          <cell r="Y2427">
            <v>14.701195219123505</v>
          </cell>
          <cell r="AB2427" t="str">
            <v>UK</v>
          </cell>
        </row>
        <row r="2428">
          <cell r="H2428" t="str">
            <v>Univerzita Komenského v Bratislave</v>
          </cell>
          <cell r="I2428" t="str">
            <v>Filozofická fakulta</v>
          </cell>
          <cell r="Y2428">
            <v>0</v>
          </cell>
          <cell r="AB2428" t="str">
            <v>UK</v>
          </cell>
        </row>
        <row r="2429">
          <cell r="H2429" t="str">
            <v>Univerzita Komenského v Bratislave</v>
          </cell>
          <cell r="I2429" t="str">
            <v>Filozofická fakulta</v>
          </cell>
          <cell r="Y2429">
            <v>13.5</v>
          </cell>
          <cell r="AB2429" t="str">
            <v>UK</v>
          </cell>
        </row>
        <row r="2430">
          <cell r="H2430" t="str">
            <v>Univerzita Komenského v Bratislave</v>
          </cell>
          <cell r="I2430" t="str">
            <v>Filozofická fakulta</v>
          </cell>
          <cell r="Y2430">
            <v>12.989388753056236</v>
          </cell>
          <cell r="AB2430" t="str">
            <v>UK</v>
          </cell>
        </row>
        <row r="2431">
          <cell r="H2431" t="str">
            <v>Univerzita Komenského v Bratislave</v>
          </cell>
          <cell r="I2431" t="str">
            <v>Filozofická fakulta</v>
          </cell>
          <cell r="Y2431">
            <v>4.4789522918615523</v>
          </cell>
          <cell r="AB2431" t="str">
            <v>UK</v>
          </cell>
        </row>
        <row r="2432">
          <cell r="H2432" t="str">
            <v>Univerzita Komenského v Bratislave</v>
          </cell>
          <cell r="I2432" t="str">
            <v>Filozofická fakulta</v>
          </cell>
          <cell r="Y2432">
            <v>4.4789522918615523</v>
          </cell>
          <cell r="AB2432" t="str">
            <v>UK</v>
          </cell>
        </row>
        <row r="2433">
          <cell r="H2433" t="str">
            <v>Univerzita Komenského v Bratislave</v>
          </cell>
          <cell r="I2433" t="str">
            <v>Filozofická fakulta</v>
          </cell>
          <cell r="Y2433">
            <v>7.8381665107577181</v>
          </cell>
          <cell r="AB2433" t="str">
            <v>UK</v>
          </cell>
        </row>
        <row r="2434">
          <cell r="H2434" t="str">
            <v>Univerzita Komenského v Bratislave</v>
          </cell>
          <cell r="I2434" t="str">
            <v>Filozofická fakulta</v>
          </cell>
          <cell r="Y2434">
            <v>10.077642656688493</v>
          </cell>
          <cell r="AB2434" t="str">
            <v>UK</v>
          </cell>
        </row>
        <row r="2435">
          <cell r="H2435" t="str">
            <v>Univerzita Komenského v Bratislave</v>
          </cell>
          <cell r="I2435" t="str">
            <v>Filozofická fakulta</v>
          </cell>
          <cell r="Y2435">
            <v>24.843255378858743</v>
          </cell>
          <cell r="AB2435" t="str">
            <v>UK</v>
          </cell>
        </row>
        <row r="2436">
          <cell r="H2436" t="str">
            <v>Univerzita Komenského v Bratislave</v>
          </cell>
          <cell r="I2436" t="str">
            <v>Filozofická fakulta</v>
          </cell>
          <cell r="Y2436">
            <v>5.5986903648269397</v>
          </cell>
          <cell r="AB2436" t="str">
            <v>UK</v>
          </cell>
        </row>
        <row r="2437">
          <cell r="H2437" t="str">
            <v>Univerzita Komenského v Bratislave</v>
          </cell>
          <cell r="I2437" t="str">
            <v>Filozofická fakulta</v>
          </cell>
          <cell r="Y2437">
            <v>2.2394761459307762</v>
          </cell>
          <cell r="AB2437" t="str">
            <v>UK</v>
          </cell>
        </row>
        <row r="2438">
          <cell r="H2438" t="str">
            <v>Univerzita Komenského v Bratislave</v>
          </cell>
          <cell r="I2438" t="str">
            <v>Filozofická fakulta</v>
          </cell>
          <cell r="Y2438">
            <v>2.435510391198044</v>
          </cell>
          <cell r="AB2438" t="str">
            <v>UK</v>
          </cell>
        </row>
        <row r="2439">
          <cell r="H2439" t="str">
            <v>Univerzita Komenského v Bratislave</v>
          </cell>
          <cell r="I2439" t="str">
            <v>Farmaceutická fakulta</v>
          </cell>
          <cell r="Y2439">
            <v>0</v>
          </cell>
          <cell r="AB2439" t="str">
            <v>UK</v>
          </cell>
        </row>
        <row r="2440">
          <cell r="H2440" t="str">
            <v>Univerzita Komenského v Bratislave</v>
          </cell>
          <cell r="I2440" t="str">
            <v>Farmaceutická fakulta</v>
          </cell>
          <cell r="Y2440">
            <v>8.4465517241379313</v>
          </cell>
          <cell r="AB2440" t="str">
            <v>UK</v>
          </cell>
        </row>
        <row r="2441">
          <cell r="H2441" t="str">
            <v>Univerzita Komenského v Bratislave</v>
          </cell>
          <cell r="I2441" t="str">
            <v>Fakulta managementu</v>
          </cell>
          <cell r="Y2441">
            <v>63.613019891500912</v>
          </cell>
          <cell r="AB2441" t="str">
            <v>UK</v>
          </cell>
        </row>
        <row r="2442">
          <cell r="H2442" t="str">
            <v>Univerzita Komenského v Bratislave</v>
          </cell>
          <cell r="I2442" t="str">
            <v>Pedagogická fakulta</v>
          </cell>
          <cell r="Y2442">
            <v>9.6079767726161354</v>
          </cell>
          <cell r="AB2442" t="str">
            <v>UK</v>
          </cell>
        </row>
        <row r="2443">
          <cell r="H2443" t="str">
            <v>Univerzita Komenského v Bratislave</v>
          </cell>
          <cell r="I2443" t="str">
            <v>Pedagogická fakulta</v>
          </cell>
          <cell r="Y2443">
            <v>22.418612469437651</v>
          </cell>
          <cell r="AB2443" t="str">
            <v>UK</v>
          </cell>
        </row>
        <row r="2444">
          <cell r="H2444" t="str">
            <v>Univerzita Komenského v Bratislave</v>
          </cell>
          <cell r="I2444" t="str">
            <v>Pedagogická fakulta</v>
          </cell>
          <cell r="Y2444">
            <v>20.295919926650367</v>
          </cell>
          <cell r="AB2444" t="str">
            <v>UK</v>
          </cell>
        </row>
        <row r="2445">
          <cell r="H2445" t="str">
            <v>Univerzita Komenského v Bratislave</v>
          </cell>
          <cell r="I2445" t="str">
            <v>Pedagogická fakulta</v>
          </cell>
          <cell r="Y2445">
            <v>5.6828575794621026</v>
          </cell>
          <cell r="AB2445" t="str">
            <v>UK</v>
          </cell>
        </row>
        <row r="2446">
          <cell r="H2446" t="str">
            <v>Univerzita Komenského v Bratislave</v>
          </cell>
          <cell r="I2446" t="str">
            <v>Pedagogická fakulta</v>
          </cell>
          <cell r="Y2446">
            <v>8.118367970660147</v>
          </cell>
          <cell r="AB2446" t="str">
            <v>UK</v>
          </cell>
        </row>
        <row r="2447">
          <cell r="H2447" t="str">
            <v>Univerzita sv. Cyrila a Metoda v Trnave</v>
          </cell>
          <cell r="I2447" t="str">
            <v>Filozofická fakulta</v>
          </cell>
          <cell r="Y2447">
            <v>13.080000000000002</v>
          </cell>
          <cell r="AB2447" t="str">
            <v>UCM</v>
          </cell>
        </row>
        <row r="2448">
          <cell r="H2448" t="str">
            <v>Univerzita sv. Cyrila a Metoda v Trnave</v>
          </cell>
          <cell r="I2448" t="str">
            <v>Filozofická fakulta</v>
          </cell>
          <cell r="Y2448">
            <v>9.2083333333333339</v>
          </cell>
          <cell r="AB2448" t="str">
            <v>UCM</v>
          </cell>
        </row>
        <row r="2449">
          <cell r="H2449" t="str">
            <v>Univerzita sv. Cyrila a Metoda v Trnave</v>
          </cell>
          <cell r="I2449" t="str">
            <v>Fakulta prírodných vied</v>
          </cell>
          <cell r="Y2449">
            <v>13.165116279069766</v>
          </cell>
          <cell r="AB2449" t="str">
            <v>UCM</v>
          </cell>
        </row>
        <row r="2450">
          <cell r="H2450" t="str">
            <v>Univerzita sv. Cyrila a Metoda v Trnave</v>
          </cell>
          <cell r="I2450" t="str">
            <v>Filozofická fakulta</v>
          </cell>
          <cell r="Y2450">
            <v>46.041666666666671</v>
          </cell>
          <cell r="AB2450" t="str">
            <v>UCM</v>
          </cell>
        </row>
        <row r="2451">
          <cell r="H2451" t="str">
            <v>Univerzita sv. Cyrila a Metoda v Trnave</v>
          </cell>
          <cell r="I2451" t="str">
            <v>Filozofická fakulta</v>
          </cell>
          <cell r="Y2451">
            <v>9.2083333333333339</v>
          </cell>
          <cell r="AB2451" t="str">
            <v>UCM</v>
          </cell>
        </row>
        <row r="2452">
          <cell r="H2452" t="str">
            <v>Univerzita sv. Cyrila a Metoda v Trnave</v>
          </cell>
          <cell r="I2452" t="str">
            <v>Filozofická fakulta</v>
          </cell>
          <cell r="Y2452">
            <v>5.85</v>
          </cell>
          <cell r="AB2452" t="str">
            <v>UCM</v>
          </cell>
        </row>
        <row r="2453">
          <cell r="H2453" t="str">
            <v>Univerzita sv. Cyrila a Metoda v Trnave</v>
          </cell>
          <cell r="I2453" t="str">
            <v>Fakulta masmediálnej komunikácie</v>
          </cell>
          <cell r="Y2453">
            <v>0</v>
          </cell>
          <cell r="AB2453" t="str">
            <v>UCM</v>
          </cell>
        </row>
        <row r="2454">
          <cell r="H2454" t="str">
            <v>Univerzita sv. Cyrila a Metoda v Trnave</v>
          </cell>
          <cell r="I2454" t="str">
            <v>Fakulta masmediálnej komunikácie</v>
          </cell>
          <cell r="Y2454">
            <v>21.14977291841884</v>
          </cell>
          <cell r="AB2454" t="str">
            <v>UCM</v>
          </cell>
        </row>
        <row r="2455">
          <cell r="H2455" t="str">
            <v>Univerzita sv. Cyrila a Metoda v Trnave</v>
          </cell>
          <cell r="I2455" t="str">
            <v>Filozofická fakulta</v>
          </cell>
          <cell r="Y2455">
            <v>7.2794117647058822</v>
          </cell>
          <cell r="AB2455" t="str">
            <v>UCM</v>
          </cell>
        </row>
        <row r="2456">
          <cell r="H2456" t="str">
            <v>Slovenská technická univerzita v Bratislave</v>
          </cell>
          <cell r="I2456" t="str">
            <v>Materiálovotechnologická fakulta so sídlom v Trnave</v>
          </cell>
          <cell r="Y2456">
            <v>46.316333746898259</v>
          </cell>
          <cell r="AB2456" t="str">
            <v>STU</v>
          </cell>
        </row>
        <row r="2457">
          <cell r="H2457" t="str">
            <v>Slovenská technická univerzita v Bratislave</v>
          </cell>
          <cell r="I2457" t="str">
            <v>Materiálovotechnologická fakulta so sídlom v Trnave</v>
          </cell>
          <cell r="Y2457">
            <v>57.344032258064516</v>
          </cell>
          <cell r="AB2457" t="str">
            <v>STU</v>
          </cell>
        </row>
        <row r="2458">
          <cell r="H2458" t="str">
            <v>Slovenská technická univerzita v Bratislave</v>
          </cell>
          <cell r="I2458" t="str">
            <v>Fakulta chemickej a potravinárskej technológie</v>
          </cell>
          <cell r="Y2458">
            <v>64.568497109826581</v>
          </cell>
          <cell r="AB2458" t="str">
            <v>STU</v>
          </cell>
        </row>
        <row r="2459">
          <cell r="H2459" t="str">
            <v>Slovenská technická univerzita v Bratislave</v>
          </cell>
          <cell r="I2459" t="str">
            <v>Stavebná fakulta</v>
          </cell>
          <cell r="Y2459">
            <v>7.92</v>
          </cell>
          <cell r="AB2459" t="str">
            <v>STU</v>
          </cell>
        </row>
        <row r="2460">
          <cell r="H2460" t="str">
            <v>Slovenská technická univerzita v Bratislave</v>
          </cell>
          <cell r="I2460" t="str">
            <v>Strojnícka fakulta</v>
          </cell>
          <cell r="Y2460">
            <v>39.699714640198508</v>
          </cell>
          <cell r="AB2460" t="str">
            <v>STU</v>
          </cell>
        </row>
        <row r="2461">
          <cell r="H2461" t="str">
            <v>Slovenská technická univerzita v Bratislave</v>
          </cell>
          <cell r="I2461">
            <v>0</v>
          </cell>
          <cell r="Y2461">
            <v>42.489329268292678</v>
          </cell>
          <cell r="AB2461" t="str">
            <v>STU</v>
          </cell>
        </row>
        <row r="2462">
          <cell r="H2462" t="str">
            <v>Slovenská technická univerzita v Bratislave</v>
          </cell>
          <cell r="I2462" t="str">
            <v>Fakulta elektrotechniky a informatiky</v>
          </cell>
          <cell r="Y2462">
            <v>11.027698511166253</v>
          </cell>
          <cell r="AB2462" t="str">
            <v>STU</v>
          </cell>
        </row>
        <row r="2463">
          <cell r="H2463" t="str">
            <v>Slovenská technická univerzita v Bratislave</v>
          </cell>
          <cell r="I2463" t="str">
            <v>Fakulta chemickej a potravinárskej technológie</v>
          </cell>
          <cell r="Y2463">
            <v>44.109170305676855</v>
          </cell>
          <cell r="AB2463" t="str">
            <v>STU</v>
          </cell>
        </row>
        <row r="2464">
          <cell r="H2464" t="str">
            <v>Slovenská technická univerzita v Bratislave</v>
          </cell>
          <cell r="I2464" t="str">
            <v>Fakulta chemickej a potravinárskej technológie</v>
          </cell>
          <cell r="Y2464">
            <v>7.174277456647399</v>
          </cell>
          <cell r="AB2464" t="str">
            <v>STU</v>
          </cell>
        </row>
        <row r="2465">
          <cell r="H2465" t="str">
            <v>Slovenská technická univerzita v Bratislave</v>
          </cell>
          <cell r="I2465" t="str">
            <v>Fakulta elektrotechniky a informatiky</v>
          </cell>
          <cell r="Y2465">
            <v>66.291666666666657</v>
          </cell>
          <cell r="AB2465" t="str">
            <v>STU</v>
          </cell>
        </row>
        <row r="2466">
          <cell r="H2466" t="str">
            <v>Slovenská technická univerzita v Bratislave</v>
          </cell>
          <cell r="I2466" t="str">
            <v>Strojnícka fakulta</v>
          </cell>
          <cell r="Y2466">
            <v>13.233238213399503</v>
          </cell>
          <cell r="AB2466" t="str">
            <v>STU</v>
          </cell>
        </row>
        <row r="2467">
          <cell r="H2467" t="str">
            <v>Slovenská technická univerzita v Bratislave</v>
          </cell>
          <cell r="I2467" t="str">
            <v>Strojnícka fakulta</v>
          </cell>
          <cell r="Y2467">
            <v>8.8221588089330023</v>
          </cell>
          <cell r="AB2467" t="str">
            <v>STU</v>
          </cell>
        </row>
        <row r="2468">
          <cell r="H2468" t="str">
            <v>Slovenská technická univerzita v Bratislave</v>
          </cell>
          <cell r="I2468" t="str">
            <v>Stavebná fakulta</v>
          </cell>
          <cell r="Y2468">
            <v>39.524673178061612</v>
          </cell>
          <cell r="AB2468" t="str">
            <v>STU</v>
          </cell>
        </row>
        <row r="2469">
          <cell r="H2469" t="str">
            <v>Slovenská technická univerzita v Bratislave</v>
          </cell>
          <cell r="I2469" t="str">
            <v>Stavebná fakulta</v>
          </cell>
          <cell r="Y2469">
            <v>0</v>
          </cell>
          <cell r="AB2469" t="str">
            <v>STU</v>
          </cell>
        </row>
        <row r="2470">
          <cell r="H2470" t="str">
            <v>Slovenská technická univerzita v Bratislave</v>
          </cell>
          <cell r="I2470" t="str">
            <v>Fakulta chemickej a potravinárskej technológie</v>
          </cell>
          <cell r="Y2470">
            <v>0.73657407407407405</v>
          </cell>
          <cell r="AB2470" t="str">
            <v>STU</v>
          </cell>
        </row>
        <row r="2471">
          <cell r="H2471" t="str">
            <v>Slovenská technická univerzita v Bratislave</v>
          </cell>
          <cell r="I2471" t="str">
            <v>Fakulta chemickej a potravinárskej technológie</v>
          </cell>
          <cell r="Y2471">
            <v>11.048611111111112</v>
          </cell>
          <cell r="AB2471" t="str">
            <v>STU</v>
          </cell>
        </row>
        <row r="2472">
          <cell r="H2472" t="str">
            <v>Slovenská technická univerzita v Bratislave</v>
          </cell>
          <cell r="I2472" t="str">
            <v>Strojnícka fakulta</v>
          </cell>
          <cell r="Y2472">
            <v>6.6166191066997513</v>
          </cell>
          <cell r="AB2472" t="str">
            <v>STU</v>
          </cell>
        </row>
        <row r="2473">
          <cell r="H2473" t="str">
            <v>Slovenská technická univerzita v Bratislave</v>
          </cell>
          <cell r="I2473" t="str">
            <v>Stavebná fakulta</v>
          </cell>
          <cell r="Y2473">
            <v>2.1958151765589782</v>
          </cell>
          <cell r="AB2473" t="str">
            <v>STU</v>
          </cell>
        </row>
        <row r="2474">
          <cell r="H2474" t="str">
            <v>Slovenská technická univerzita v Bratislave</v>
          </cell>
          <cell r="I2474" t="str">
            <v>Stavebná fakulta</v>
          </cell>
          <cell r="Y2474">
            <v>0.4729576271186442</v>
          </cell>
          <cell r="AB2474" t="str">
            <v>STU</v>
          </cell>
        </row>
        <row r="2475">
          <cell r="H2475" t="str">
            <v>Technická univerzita vo Zvolene</v>
          </cell>
          <cell r="I2475" t="str">
            <v>Lesnícka fakulta</v>
          </cell>
          <cell r="Y2475">
            <v>0</v>
          </cell>
          <cell r="AB2475" t="str">
            <v>TUZVO</v>
          </cell>
        </row>
        <row r="2476">
          <cell r="H2476" t="str">
            <v>Technická univerzita vo Zvolene</v>
          </cell>
          <cell r="I2476" t="str">
            <v>Lesnícka fakulta</v>
          </cell>
          <cell r="Y2476">
            <v>0</v>
          </cell>
          <cell r="AB2476" t="str">
            <v>TUZVO</v>
          </cell>
        </row>
        <row r="2477">
          <cell r="H2477" t="str">
            <v>Technická univerzita vo Zvolene</v>
          </cell>
          <cell r="I2477" t="str">
            <v>Fakulta techniky</v>
          </cell>
          <cell r="Y2477">
            <v>28.320560747663549</v>
          </cell>
          <cell r="AB2477" t="str">
            <v>TUZVO</v>
          </cell>
        </row>
        <row r="2478">
          <cell r="H2478" t="str">
            <v>Technická univerzita vo Zvolene</v>
          </cell>
          <cell r="I2478" t="str">
            <v>Lesnícka fakulta</v>
          </cell>
          <cell r="Y2478">
            <v>30.552672413793104</v>
          </cell>
          <cell r="AB2478" t="str">
            <v>TUZVO</v>
          </cell>
        </row>
        <row r="2479">
          <cell r="H2479" t="str">
            <v>Technická univerzita vo Zvolene</v>
          </cell>
          <cell r="I2479" t="str">
            <v>Lesnícka fakulta</v>
          </cell>
          <cell r="Y2479">
            <v>143.36253978779843</v>
          </cell>
          <cell r="AB2479" t="str">
            <v>TUZVO</v>
          </cell>
        </row>
        <row r="2480">
          <cell r="H2480" t="str">
            <v>Technická univerzita vo Zvolene</v>
          </cell>
          <cell r="I2480" t="str">
            <v>Drevárska fakulta</v>
          </cell>
          <cell r="Y2480">
            <v>15.074730538922156</v>
          </cell>
          <cell r="AB2480" t="str">
            <v>TUZVO</v>
          </cell>
        </row>
        <row r="2481">
          <cell r="H2481" t="str">
            <v>Technická univerzita vo Zvolene</v>
          </cell>
          <cell r="I2481" t="str">
            <v>Drevárska fakulta</v>
          </cell>
          <cell r="Y2481">
            <v>92.706322869955159</v>
          </cell>
          <cell r="AB2481" t="str">
            <v>TUZVO</v>
          </cell>
        </row>
        <row r="2482">
          <cell r="H2482" t="str">
            <v>Technická univerzita vo Zvolene</v>
          </cell>
          <cell r="I2482" t="str">
            <v>Drevárska fakulta</v>
          </cell>
          <cell r="Y2482">
            <v>27.995928143712575</v>
          </cell>
          <cell r="AB2482" t="str">
            <v>TUZVO</v>
          </cell>
        </row>
        <row r="2483">
          <cell r="H2483" t="str">
            <v>Technická univerzita vo Zvolene</v>
          </cell>
          <cell r="I2483" t="str">
            <v>Fakulta ekológie a environmentalistiky</v>
          </cell>
          <cell r="Y2483">
            <v>19.45072847682119</v>
          </cell>
          <cell r="AB2483" t="str">
            <v>TUZVO</v>
          </cell>
        </row>
        <row r="2484">
          <cell r="H2484" t="str">
            <v>Technická univerzita vo Zvolene</v>
          </cell>
          <cell r="I2484" t="str">
            <v>Fakulta ekológie a environmentalistiky</v>
          </cell>
          <cell r="Y2484">
            <v>28.095496688741719</v>
          </cell>
          <cell r="AB2484" t="str">
            <v>TUZVO</v>
          </cell>
        </row>
        <row r="2485">
          <cell r="H2485" t="str">
            <v>Technická univerzita vo Zvolene</v>
          </cell>
          <cell r="I2485">
            <v>0</v>
          </cell>
          <cell r="Y2485">
            <v>74.469013452914794</v>
          </cell>
          <cell r="AB2485" t="str">
            <v>TUZVO</v>
          </cell>
        </row>
        <row r="2486">
          <cell r="H2486" t="str">
            <v>Technická univerzita vo Zvolene</v>
          </cell>
          <cell r="I2486" t="str">
            <v>Drevárska fakulta</v>
          </cell>
          <cell r="Y2486">
            <v>6.4605988023952099</v>
          </cell>
          <cell r="AB2486" t="str">
            <v>TUZVO</v>
          </cell>
        </row>
        <row r="2487">
          <cell r="H2487" t="str">
            <v>Technická univerzita vo Zvolene</v>
          </cell>
          <cell r="I2487" t="str">
            <v>Drevárska fakulta</v>
          </cell>
          <cell r="Y2487">
            <v>34.456526946107786</v>
          </cell>
          <cell r="AB2487" t="str">
            <v>TUZVO</v>
          </cell>
        </row>
        <row r="2488">
          <cell r="H2488" t="str">
            <v>Technická univerzita vo Zvolene</v>
          </cell>
          <cell r="I2488" t="str">
            <v>Fakulta ekológie a environmentalistiky</v>
          </cell>
          <cell r="Y2488">
            <v>10.805960264900662</v>
          </cell>
          <cell r="AB2488" t="str">
            <v>TUZVO</v>
          </cell>
        </row>
        <row r="2489">
          <cell r="H2489" t="str">
            <v>Univerzita J. Selyeho</v>
          </cell>
          <cell r="I2489" t="str">
            <v>Pedagogická fakulta</v>
          </cell>
          <cell r="Y2489">
            <v>0</v>
          </cell>
          <cell r="AB2489" t="str">
            <v>UJS</v>
          </cell>
        </row>
        <row r="2490">
          <cell r="H2490" t="str">
            <v>Univerzita J. Selyeho</v>
          </cell>
          <cell r="I2490" t="str">
            <v>Pedagogická fakulta</v>
          </cell>
          <cell r="Y2490">
            <v>5.6490168539325847</v>
          </cell>
          <cell r="AB2490" t="str">
            <v>UJS</v>
          </cell>
        </row>
        <row r="2491">
          <cell r="H2491" t="str">
            <v>Univerzita J. Selyeho</v>
          </cell>
          <cell r="I2491" t="str">
            <v>Pedagogická fakulta</v>
          </cell>
          <cell r="Y2491">
            <v>7.0483146067415721</v>
          </cell>
          <cell r="AB2491" t="str">
            <v>UJS</v>
          </cell>
        </row>
        <row r="2492">
          <cell r="H2492" t="str">
            <v>Univerzita J. Selyeho</v>
          </cell>
          <cell r="I2492" t="str">
            <v>Pedagogická fakulta</v>
          </cell>
          <cell r="Y2492">
            <v>7.0483146067415721</v>
          </cell>
          <cell r="AB2492" t="str">
            <v>UJS</v>
          </cell>
        </row>
        <row r="2493">
          <cell r="H2493" t="str">
            <v>Univerzita J. Selyeho</v>
          </cell>
          <cell r="I2493" t="str">
            <v>Pedagogická fakulta</v>
          </cell>
          <cell r="Y2493">
            <v>20.175060192616371</v>
          </cell>
          <cell r="AB2493" t="str">
            <v>UJS</v>
          </cell>
        </row>
        <row r="2494">
          <cell r="H2494" t="str">
            <v>Univerzita J. Selyeho</v>
          </cell>
          <cell r="I2494" t="str">
            <v>Pedagogická fakulta</v>
          </cell>
          <cell r="Y2494">
            <v>26.431179775280899</v>
          </cell>
          <cell r="AB2494" t="str">
            <v>UJS</v>
          </cell>
        </row>
        <row r="2495">
          <cell r="H2495" t="str">
            <v>Univerzita J. Selyeho</v>
          </cell>
          <cell r="I2495" t="str">
            <v>Reformovaná teologická fakulta</v>
          </cell>
          <cell r="Y2495">
            <v>14.571428571428569</v>
          </cell>
          <cell r="AB2495" t="str">
            <v>UJS</v>
          </cell>
        </row>
        <row r="2496">
          <cell r="H2496" t="str">
            <v>Univerzita J. Selyeho</v>
          </cell>
          <cell r="I2496" t="str">
            <v>Pedagogická fakulta</v>
          </cell>
          <cell r="Y2496">
            <v>10.491031300160515</v>
          </cell>
          <cell r="AB2496" t="str">
            <v>UJS</v>
          </cell>
        </row>
        <row r="2497">
          <cell r="H2497" t="str">
            <v>Univerzita J. Selyeho</v>
          </cell>
          <cell r="I2497" t="str">
            <v>Pedagogická fakulta</v>
          </cell>
          <cell r="Y2497">
            <v>13.859711075441414</v>
          </cell>
          <cell r="AB2497" t="str">
            <v>UJS</v>
          </cell>
        </row>
        <row r="2498">
          <cell r="H2498" t="str">
            <v>Univerzita J. Selyeho</v>
          </cell>
          <cell r="I2498" t="str">
            <v>Pedagogická fakulta</v>
          </cell>
          <cell r="Y2498">
            <v>3.1983948635634025</v>
          </cell>
          <cell r="AB2498" t="str">
            <v>UJS</v>
          </cell>
        </row>
        <row r="2499">
          <cell r="H2499" t="str">
            <v>Univerzita J. Selyeho</v>
          </cell>
          <cell r="I2499" t="str">
            <v>Reformovaná teologická fakulta</v>
          </cell>
          <cell r="Y2499">
            <v>2.9142857142857141</v>
          </cell>
          <cell r="AB2499" t="str">
            <v>UJS</v>
          </cell>
        </row>
        <row r="2500">
          <cell r="H2500" t="str">
            <v>Univerzita J. Selyeho</v>
          </cell>
          <cell r="I2500" t="str">
            <v>Reformovaná teologická fakulta</v>
          </cell>
          <cell r="Y2500">
            <v>0</v>
          </cell>
          <cell r="AB2500" t="str">
            <v>UJS</v>
          </cell>
        </row>
        <row r="2501">
          <cell r="H2501" t="str">
            <v>Univerzita J. Selyeho</v>
          </cell>
          <cell r="I2501" t="str">
            <v>Reformovaná teologická fakulta</v>
          </cell>
          <cell r="Y2501">
            <v>1.1657142857142855</v>
          </cell>
          <cell r="AB2501" t="str">
            <v>UJS</v>
          </cell>
        </row>
        <row r="2502">
          <cell r="H2502" t="str">
            <v>Univerzita sv. Cyrila a Metoda v Trnave</v>
          </cell>
          <cell r="I2502" t="str">
            <v>Fakulta masmediálnej komunikácie</v>
          </cell>
          <cell r="Y2502">
            <v>17.377964676198488</v>
          </cell>
          <cell r="AB2502" t="str">
            <v>UCM</v>
          </cell>
        </row>
        <row r="2503">
          <cell r="H2503" t="str">
            <v>Univerzita sv. Cyrila a Metoda v Trnave</v>
          </cell>
          <cell r="I2503" t="str">
            <v>Fakulta masmediálnej komunikácie</v>
          </cell>
          <cell r="Y2503">
            <v>26.066947014297732</v>
          </cell>
          <cell r="AB2503" t="str">
            <v>UCM</v>
          </cell>
        </row>
        <row r="2504">
          <cell r="H2504" t="str">
            <v>Univerzita sv. Cyrila a Metoda v Trnave</v>
          </cell>
          <cell r="I2504" t="str">
            <v>Fakulta prírodných vied</v>
          </cell>
          <cell r="Y2504">
            <v>16.841860465116277</v>
          </cell>
          <cell r="AB2504" t="str">
            <v>UCM</v>
          </cell>
        </row>
        <row r="2505">
          <cell r="H2505" t="str">
            <v>Univerzita sv. Cyrila a Metoda v Trnave</v>
          </cell>
          <cell r="I2505" t="str">
            <v>Fakulta masmediálnej komunikácie</v>
          </cell>
          <cell r="Y2505">
            <v>0</v>
          </cell>
          <cell r="AB2505" t="str">
            <v>UCM</v>
          </cell>
        </row>
        <row r="2506">
          <cell r="H2506" t="str">
            <v>Univerzita Komenského v Bratislave</v>
          </cell>
          <cell r="I2506" t="str">
            <v>Pedagogická fakulta</v>
          </cell>
          <cell r="Y2506">
            <v>4.369519152404238</v>
          </cell>
          <cell r="AB2506" t="str">
            <v>UK</v>
          </cell>
        </row>
        <row r="2507">
          <cell r="H2507" t="str">
            <v>Vysoká škola Danubius</v>
          </cell>
          <cell r="I2507" t="str">
            <v>Fakulta sociálnych štúdií</v>
          </cell>
          <cell r="Y2507">
            <v>192.60000000000002</v>
          </cell>
          <cell r="AB2507" t="str">
            <v>Danubius</v>
          </cell>
        </row>
        <row r="2508">
          <cell r="H2508" t="str">
            <v>Vysoká škola Danubius</v>
          </cell>
          <cell r="I2508" t="str">
            <v>Fakulta verejnej politiky a verejnej správy</v>
          </cell>
          <cell r="Y2508">
            <v>14.732142857142859</v>
          </cell>
          <cell r="AB2508" t="str">
            <v>Danubius</v>
          </cell>
        </row>
        <row r="2509">
          <cell r="H2509" t="str">
            <v>Univerzita Mateja Bela v Banskej Bystrici</v>
          </cell>
          <cell r="I2509" t="str">
            <v>Fakulta prírodných vied</v>
          </cell>
          <cell r="Y2509">
            <v>0.14230539609644088</v>
          </cell>
          <cell r="AB2509" t="str">
            <v>UMB</v>
          </cell>
        </row>
        <row r="2510">
          <cell r="H2510" t="str">
            <v>Slovenská poľnohospodárska univerzita v Nitre</v>
          </cell>
          <cell r="I2510" t="str">
            <v>Fakulta agrobiológie a potravinových zdrojov</v>
          </cell>
          <cell r="Y2510">
            <v>0</v>
          </cell>
          <cell r="AB2510" t="str">
            <v>SPU</v>
          </cell>
        </row>
        <row r="2511">
          <cell r="H2511" t="str">
            <v>Univerzita Komenského v Bratislave</v>
          </cell>
          <cell r="I2511" t="str">
            <v>Fakulta managementu</v>
          </cell>
          <cell r="Y2511">
            <v>3.103074141048825</v>
          </cell>
          <cell r="AB2511" t="str">
            <v>UK</v>
          </cell>
        </row>
        <row r="2512">
          <cell r="H2512" t="str">
            <v>Univerzita Komenského v Bratislave</v>
          </cell>
          <cell r="I2512" t="str">
            <v>Fakulta sociálnych a ekonomických vied</v>
          </cell>
          <cell r="Y2512">
            <v>0</v>
          </cell>
          <cell r="AB2512" t="str">
            <v>UK</v>
          </cell>
        </row>
        <row r="2513">
          <cell r="H2513" t="str">
            <v>Univerzita Komenského v Bratislave</v>
          </cell>
          <cell r="I2513" t="str">
            <v>Filozofická fakulta</v>
          </cell>
          <cell r="Y2513">
            <v>0</v>
          </cell>
          <cell r="AB2513" t="str">
            <v>UK</v>
          </cell>
        </row>
        <row r="2514">
          <cell r="H2514" t="str">
            <v>Univerzita Komenského v Bratislave</v>
          </cell>
          <cell r="I2514" t="str">
            <v>Fakulta telesnej výchovy a športu</v>
          </cell>
          <cell r="Y2514">
            <v>0</v>
          </cell>
          <cell r="AB2514" t="str">
            <v>UK</v>
          </cell>
        </row>
        <row r="2515">
          <cell r="H2515" t="str">
            <v>Univerzita Komenského v Bratislave</v>
          </cell>
          <cell r="I2515" t="str">
            <v>Fakulta telesnej výchovy a športu</v>
          </cell>
          <cell r="Y2515">
            <v>0.58962753950338609</v>
          </cell>
          <cell r="AB2515" t="str">
            <v>UK</v>
          </cell>
        </row>
        <row r="2516">
          <cell r="H2516" t="str">
            <v>Univerzita Komenského v Bratislave</v>
          </cell>
          <cell r="I2516" t="str">
            <v>Fakulta telesnej výchovy a športu</v>
          </cell>
          <cell r="Y2516">
            <v>1.7688826185101583</v>
          </cell>
          <cell r="AB2516" t="str">
            <v>UK</v>
          </cell>
        </row>
        <row r="2517">
          <cell r="H2517" t="str">
            <v>Univerzita Komenského v Bratislave</v>
          </cell>
          <cell r="I2517" t="str">
            <v>Fakulta telesnej výchovy a športu</v>
          </cell>
          <cell r="Y2517">
            <v>0.66295936794582389</v>
          </cell>
          <cell r="AB2517" t="str">
            <v>UK</v>
          </cell>
        </row>
        <row r="2518">
          <cell r="H2518" t="str">
            <v>Žilinská univerzita v Žiline</v>
          </cell>
          <cell r="I2518" t="str">
            <v>Fakulta bezpečnostného inžinierstva</v>
          </cell>
          <cell r="Y2518">
            <v>0</v>
          </cell>
          <cell r="AB2518" t="str">
            <v>ŽU</v>
          </cell>
        </row>
        <row r="2519">
          <cell r="H2519" t="str">
            <v>Žilinská univerzita v Žiline</v>
          </cell>
          <cell r="I2519" t="str">
            <v>Fakulta humanitných vied</v>
          </cell>
          <cell r="Y2519">
            <v>0</v>
          </cell>
          <cell r="AB2519" t="str">
            <v>ŽU</v>
          </cell>
        </row>
        <row r="2520">
          <cell r="H2520" t="str">
            <v>Žilinská univerzita v Žiline</v>
          </cell>
          <cell r="I2520" t="str">
            <v>Fakulta elektrotechniky a informačných technológií</v>
          </cell>
          <cell r="Y2520">
            <v>0</v>
          </cell>
          <cell r="AB2520" t="str">
            <v>ŽU</v>
          </cell>
        </row>
        <row r="2521">
          <cell r="H2521" t="str">
            <v>Žilinská univerzita v Žiline</v>
          </cell>
          <cell r="I2521" t="str">
            <v>Fakulta bezpečnostného inžinierstva</v>
          </cell>
          <cell r="Y2521">
            <v>0</v>
          </cell>
          <cell r="AB2521" t="str">
            <v>ŽU</v>
          </cell>
        </row>
        <row r="2522">
          <cell r="H2522" t="str">
            <v>Žilinská univerzita v Žiline</v>
          </cell>
          <cell r="I2522" t="str">
            <v>Fakulta bezpečnostného inžinierstva</v>
          </cell>
          <cell r="Y2522">
            <v>60.340327868852462</v>
          </cell>
          <cell r="AB2522" t="str">
            <v>ŽU</v>
          </cell>
        </row>
        <row r="2523">
          <cell r="H2523" t="str">
            <v>Žilinská univerzita v Žiline</v>
          </cell>
          <cell r="I2523" t="str">
            <v>Fakulta elektrotechniky a informačných technológií</v>
          </cell>
          <cell r="Y2523">
            <v>0</v>
          </cell>
          <cell r="AB2523" t="str">
            <v>ŽU</v>
          </cell>
        </row>
        <row r="2524">
          <cell r="H2524" t="str">
            <v>Žilinská univerzita v Žiline</v>
          </cell>
          <cell r="I2524" t="str">
            <v>Stavebná fakulta</v>
          </cell>
          <cell r="Y2524">
            <v>59.233160377358487</v>
          </cell>
          <cell r="AB2524" t="str">
            <v>ŽU</v>
          </cell>
        </row>
        <row r="2525">
          <cell r="H2525" t="str">
            <v>Žilinská univerzita v Žiline</v>
          </cell>
          <cell r="I2525" t="str">
            <v>Fakulta prevádzky a ekonomiky dopravy a spojov</v>
          </cell>
          <cell r="Y2525">
            <v>0</v>
          </cell>
          <cell r="AB2525" t="str">
            <v>ŽU</v>
          </cell>
        </row>
        <row r="2526">
          <cell r="H2526" t="str">
            <v>Žilinská univerzita v Žiline</v>
          </cell>
          <cell r="I2526" t="str">
            <v>Fakulta bezpečnostného inžinierstva</v>
          </cell>
          <cell r="Y2526">
            <v>0</v>
          </cell>
          <cell r="AB2526" t="str">
            <v>ŽU</v>
          </cell>
        </row>
        <row r="2527">
          <cell r="H2527" t="str">
            <v>Žilinská univerzita v Žiline</v>
          </cell>
          <cell r="I2527" t="str">
            <v>Fakulta prevádzky a ekonomiky dopravy a spojov</v>
          </cell>
          <cell r="Y2527">
            <v>50.562413793103445</v>
          </cell>
          <cell r="AB2527" t="str">
            <v>ŽU</v>
          </cell>
        </row>
        <row r="2528">
          <cell r="H2528" t="str">
            <v>Žilinská univerzita v Žiline</v>
          </cell>
          <cell r="I2528" t="str">
            <v>Stavebná fakulta</v>
          </cell>
          <cell r="Y2528">
            <v>10.969103773584905</v>
          </cell>
          <cell r="AB2528" t="str">
            <v>ŽU</v>
          </cell>
        </row>
        <row r="2529">
          <cell r="H2529" t="str">
            <v>Žilinská univerzita v Žiline</v>
          </cell>
          <cell r="I2529" t="str">
            <v>Fakulta prevádzky a ekonomiky dopravy a spojov</v>
          </cell>
          <cell r="Y2529">
            <v>52.108306148055206</v>
          </cell>
          <cell r="AB2529" t="str">
            <v>ŽU</v>
          </cell>
        </row>
        <row r="2530">
          <cell r="H2530" t="str">
            <v>Žilinská univerzita v Žiline</v>
          </cell>
          <cell r="I2530" t="str">
            <v>Fakulta elektrotechniky a informačných technológií</v>
          </cell>
          <cell r="Y2530">
            <v>13.120200000000001</v>
          </cell>
          <cell r="AB2530" t="str">
            <v>ŽU</v>
          </cell>
        </row>
        <row r="2531">
          <cell r="H2531" t="str">
            <v>Žilinská univerzita v Žiline</v>
          </cell>
          <cell r="I2531" t="str">
            <v>Fakulta prevádzky a ekonomiky dopravy a spojov</v>
          </cell>
          <cell r="Y2531">
            <v>32.975487256371821</v>
          </cell>
          <cell r="AB2531" t="str">
            <v>ŽU</v>
          </cell>
        </row>
        <row r="2532">
          <cell r="H2532" t="str">
            <v>Žilinská univerzita v Žiline</v>
          </cell>
          <cell r="I2532" t="str">
            <v>Fakulta elektrotechniky a informačných technológií</v>
          </cell>
          <cell r="Y2532">
            <v>0</v>
          </cell>
          <cell r="AB2532" t="str">
            <v>ŽU</v>
          </cell>
        </row>
        <row r="2533">
          <cell r="H2533" t="str">
            <v>Žilinská univerzita v Žiline</v>
          </cell>
          <cell r="I2533" t="str">
            <v>Fakulta elektrotechniky a informačných technológií</v>
          </cell>
          <cell r="Y2533">
            <v>17.530838709677418</v>
          </cell>
          <cell r="AB2533" t="str">
            <v>ŽU</v>
          </cell>
        </row>
        <row r="2534">
          <cell r="H2534" t="str">
            <v>Žilinská univerzita v Žiline</v>
          </cell>
          <cell r="I2534" t="str">
            <v>Fakulta riadenia a informatiky</v>
          </cell>
          <cell r="Y2534">
            <v>1.5325972396486827</v>
          </cell>
          <cell r="AB2534" t="str">
            <v>ŽU</v>
          </cell>
        </row>
        <row r="2535">
          <cell r="H2535" t="str">
            <v>Žilinská univerzita v Žiline</v>
          </cell>
          <cell r="I2535" t="str">
            <v>Strojnícka fakulta</v>
          </cell>
          <cell r="Y2535">
            <v>28.482745098039217</v>
          </cell>
          <cell r="AB2535" t="str">
            <v>ŽU</v>
          </cell>
        </row>
        <row r="2536">
          <cell r="H2536" t="str">
            <v>Žilinská univerzita v Žiline</v>
          </cell>
          <cell r="I2536" t="str">
            <v>Strojnícka fakulta</v>
          </cell>
          <cell r="Y2536">
            <v>17.527843137254902</v>
          </cell>
          <cell r="AB2536" t="str">
            <v>ŽU</v>
          </cell>
        </row>
        <row r="2537">
          <cell r="H2537" t="str">
            <v>Žilinská univerzita v Žiline</v>
          </cell>
          <cell r="I2537" t="str">
            <v>Fakulta prevádzky a ekonomiky dopravy a spojov</v>
          </cell>
          <cell r="Y2537">
            <v>10.991829085457271</v>
          </cell>
          <cell r="AB2537" t="str">
            <v>ŽU</v>
          </cell>
        </row>
        <row r="2538">
          <cell r="H2538" t="str">
            <v>Žilinská univerzita v Žiline</v>
          </cell>
          <cell r="I2538" t="str">
            <v>Fakulta bezpečnostného inžinierstva</v>
          </cell>
          <cell r="Y2538">
            <v>23.70512880562061</v>
          </cell>
          <cell r="AB2538" t="str">
            <v>ŽU</v>
          </cell>
        </row>
        <row r="2539">
          <cell r="H2539" t="str">
            <v>Žilinská univerzita v Žiline</v>
          </cell>
          <cell r="I2539" t="str">
            <v>Strojnícka fakulta</v>
          </cell>
          <cell r="Y2539">
            <v>21.909803921568631</v>
          </cell>
          <cell r="AB2539" t="str">
            <v>ŽU</v>
          </cell>
        </row>
        <row r="2540">
          <cell r="H2540" t="str">
            <v>Žilinská univerzita v Žiline</v>
          </cell>
          <cell r="I2540">
            <v>0</v>
          </cell>
          <cell r="Y2540">
            <v>2.2199999999999998</v>
          </cell>
          <cell r="AB2540" t="str">
            <v>ŽU</v>
          </cell>
        </row>
        <row r="2541">
          <cell r="H2541" t="str">
            <v>Žilinská univerzita v Žiline</v>
          </cell>
          <cell r="I2541" t="str">
            <v>Strojnícka fakulta</v>
          </cell>
          <cell r="Y2541">
            <v>8.7639215686274508</v>
          </cell>
          <cell r="AB2541" t="str">
            <v>ŽU</v>
          </cell>
        </row>
        <row r="2542">
          <cell r="H2542" t="str">
            <v>Žilinská univerzita v Žiline</v>
          </cell>
          <cell r="I2542" t="str">
            <v>Fakulta humanitných vied</v>
          </cell>
          <cell r="Y2542">
            <v>3.2105454545454553</v>
          </cell>
          <cell r="AB2542" t="str">
            <v>ŽU</v>
          </cell>
        </row>
        <row r="2543">
          <cell r="H2543" t="str">
            <v>Žilinská univerzita v Žiline</v>
          </cell>
          <cell r="I2543" t="str">
            <v>Fakulta elektrotechniky a informačných technológií</v>
          </cell>
          <cell r="Y2543">
            <v>48.209806451612906</v>
          </cell>
          <cell r="AB2543" t="str">
            <v>ŽU</v>
          </cell>
        </row>
        <row r="2544">
          <cell r="H2544" t="str">
            <v>Žilinská univerzita v Žiline</v>
          </cell>
          <cell r="I2544" t="str">
            <v>Fakulta bezpečnostného inžinierstva</v>
          </cell>
          <cell r="Y2544">
            <v>0</v>
          </cell>
          <cell r="AB2544" t="str">
            <v>ŽU</v>
          </cell>
        </row>
        <row r="2545">
          <cell r="H2545" t="str">
            <v>Žilinská univerzita v Žiline</v>
          </cell>
          <cell r="I2545" t="str">
            <v>Strojnícka fakulta</v>
          </cell>
          <cell r="Y2545">
            <v>28.482745098039217</v>
          </cell>
          <cell r="AB2545" t="str">
            <v>ŽU</v>
          </cell>
        </row>
        <row r="2546">
          <cell r="H2546" t="str">
            <v>Žilinská univerzita v Žiline</v>
          </cell>
          <cell r="I2546" t="str">
            <v>Fakulta elektrotechniky a informačných technológií</v>
          </cell>
          <cell r="Y2546">
            <v>8.7654193548387092</v>
          </cell>
          <cell r="AB2546" t="str">
            <v>ŽU</v>
          </cell>
        </row>
        <row r="2547">
          <cell r="H2547" t="str">
            <v>Žilinská univerzita v Žiline</v>
          </cell>
          <cell r="I2547" t="str">
            <v>Fakulta prevádzky a ekonomiky dopravy a spojov</v>
          </cell>
          <cell r="Y2547">
            <v>9.1955834378920951</v>
          </cell>
          <cell r="AB2547" t="str">
            <v>ŽU</v>
          </cell>
        </row>
        <row r="2548">
          <cell r="H2548" t="str">
            <v>Stredoeurópska vysoká škola v Skalici</v>
          </cell>
          <cell r="I2548">
            <v>0</v>
          </cell>
          <cell r="Y2548">
            <v>18.508474576271187</v>
          </cell>
          <cell r="AB2548" t="str">
            <v>Svš-Skal</v>
          </cell>
        </row>
        <row r="2549">
          <cell r="H2549" t="str">
            <v>Stredoeurópska vysoká škola v Skalici</v>
          </cell>
          <cell r="I2549">
            <v>0</v>
          </cell>
          <cell r="Y2549">
            <v>0</v>
          </cell>
          <cell r="AB2549" t="str">
            <v>Svš-Skal</v>
          </cell>
        </row>
        <row r="2550">
          <cell r="H2550" t="str">
            <v>Stredoeurópska vysoká škola v Skalici</v>
          </cell>
          <cell r="I2550">
            <v>0</v>
          </cell>
          <cell r="Y2550">
            <v>12.61894736842105</v>
          </cell>
          <cell r="AB2550" t="str">
            <v>Svš-Skal</v>
          </cell>
        </row>
        <row r="2551">
          <cell r="H2551" t="str">
            <v>Stredoeurópska vysoká škola v Skalici</v>
          </cell>
          <cell r="I2551">
            <v>0</v>
          </cell>
          <cell r="Y2551">
            <v>0</v>
          </cell>
          <cell r="AB2551" t="str">
            <v>Svš-Skal</v>
          </cell>
        </row>
        <row r="2552">
          <cell r="H2552" t="str">
            <v>Vysoká škola múzických umení v Bratislave</v>
          </cell>
          <cell r="I2552" t="str">
            <v>Divadelná fakulta</v>
          </cell>
          <cell r="Y2552">
            <v>9.5934219269102989</v>
          </cell>
          <cell r="AB2552" t="str">
            <v>VŠMU</v>
          </cell>
        </row>
        <row r="2553">
          <cell r="H2553" t="str">
            <v>Vysoká škola múzických umení v Bratislave</v>
          </cell>
          <cell r="I2553" t="str">
            <v>Hudobná a tanečná fakulta</v>
          </cell>
          <cell r="Y2553">
            <v>67.153953488372082</v>
          </cell>
          <cell r="AB2553" t="str">
            <v>VŠMU</v>
          </cell>
        </row>
        <row r="2554">
          <cell r="H2554" t="str">
            <v>Vysoká škola múzických umení v Bratislave</v>
          </cell>
          <cell r="I2554" t="str">
            <v>Hudobná a tanečná fakulta</v>
          </cell>
          <cell r="Y2554">
            <v>14.390132890365448</v>
          </cell>
          <cell r="AB2554" t="str">
            <v>VŠMU</v>
          </cell>
        </row>
        <row r="2555">
          <cell r="H2555" t="str">
            <v>Vysoká škola múzických umení v Bratislave</v>
          </cell>
          <cell r="I2555" t="str">
            <v>Hudobná a tanečná fakulta</v>
          </cell>
          <cell r="Y2555">
            <v>16.28846153846154</v>
          </cell>
          <cell r="AB2555" t="str">
            <v>VŠMU</v>
          </cell>
        </row>
        <row r="2556">
          <cell r="H2556" t="str">
            <v>Vysoká škola múzických umení v Bratislave</v>
          </cell>
          <cell r="I2556" t="str">
            <v>Filmová a televízna fakulta</v>
          </cell>
          <cell r="Y2556">
            <v>43.170398671096351</v>
          </cell>
          <cell r="AB2556" t="str">
            <v>VŠMU</v>
          </cell>
        </row>
        <row r="2557">
          <cell r="H2557" t="str">
            <v>Vysoká škola múzických umení v Bratislave</v>
          </cell>
          <cell r="I2557" t="str">
            <v>Filmová a televízna fakulta</v>
          </cell>
          <cell r="Y2557">
            <v>28.780265780730897</v>
          </cell>
          <cell r="AB2557" t="str">
            <v>VŠMU</v>
          </cell>
        </row>
        <row r="2558">
          <cell r="H2558" t="str">
            <v>Vysoká škola múzických umení v Bratislave</v>
          </cell>
          <cell r="I2558" t="str">
            <v>Filmová a televízna fakulta</v>
          </cell>
          <cell r="Y2558">
            <v>28.780265780730897</v>
          </cell>
          <cell r="AB2558" t="str">
            <v>VŠMU</v>
          </cell>
        </row>
        <row r="2559">
          <cell r="H2559" t="str">
            <v>Vysoká škola múzických umení v Bratislave</v>
          </cell>
          <cell r="I2559" t="str">
            <v>Divadelná fakulta</v>
          </cell>
          <cell r="Y2559">
            <v>52.763820598006646</v>
          </cell>
          <cell r="AB2559" t="str">
            <v>VŠMU</v>
          </cell>
        </row>
        <row r="2560">
          <cell r="H2560" t="str">
            <v>Vysoká škola múzických umení v Bratislave</v>
          </cell>
          <cell r="I2560" t="str">
            <v>Divadelná fakulta</v>
          </cell>
          <cell r="Y2560">
            <v>38.373687707641196</v>
          </cell>
          <cell r="AB2560" t="str">
            <v>VŠMU</v>
          </cell>
        </row>
        <row r="2561">
          <cell r="H2561" t="str">
            <v>Vysoká škola múzických umení v Bratislave</v>
          </cell>
          <cell r="I2561" t="str">
            <v>Hudobná a tanečná fakulta</v>
          </cell>
          <cell r="Y2561">
            <v>23.983554817275753</v>
          </cell>
          <cell r="AB2561" t="str">
            <v>VŠMU</v>
          </cell>
        </row>
        <row r="2562">
          <cell r="H2562" t="str">
            <v>Vysoká škola múzických umení v Bratislave</v>
          </cell>
          <cell r="I2562" t="str">
            <v>Divadelná fakulta</v>
          </cell>
          <cell r="Y2562">
            <v>14.390132890365448</v>
          </cell>
          <cell r="AB2562" t="str">
            <v>VŠMU</v>
          </cell>
        </row>
        <row r="2563">
          <cell r="H2563" t="str">
            <v>Vysoká škola múzických umení v Bratislave</v>
          </cell>
          <cell r="I2563" t="str">
            <v>Filmová a televízna fakulta</v>
          </cell>
          <cell r="Y2563">
            <v>14.390132890365448</v>
          </cell>
          <cell r="AB2563" t="str">
            <v>VŠMU</v>
          </cell>
        </row>
        <row r="2564">
          <cell r="H2564" t="str">
            <v>Vysoká škola múzických umení v Bratislave</v>
          </cell>
          <cell r="I2564" t="str">
            <v>Divadelná fakulta</v>
          </cell>
          <cell r="Y2564">
            <v>19.186843853820598</v>
          </cell>
          <cell r="AB2564" t="str">
            <v>VŠMU</v>
          </cell>
        </row>
        <row r="2565">
          <cell r="H2565" t="str">
            <v>Vysoká škola múzických umení v Bratislave</v>
          </cell>
          <cell r="I2565" t="str">
            <v>Divadelná fakulta</v>
          </cell>
          <cell r="Y2565">
            <v>1.4807692307692308</v>
          </cell>
          <cell r="AB2565" t="str">
            <v>VŠMU</v>
          </cell>
        </row>
        <row r="2566">
          <cell r="H2566" t="str">
            <v>Vysoká škola múzických umení v Bratislave</v>
          </cell>
          <cell r="I2566" t="str">
            <v>Hudobná a tanečná fakulta</v>
          </cell>
          <cell r="Y2566">
            <v>4.7967109634551495</v>
          </cell>
          <cell r="AB2566" t="str">
            <v>VŠMU</v>
          </cell>
        </row>
        <row r="2567">
          <cell r="H2567" t="str">
            <v>Vysoká škola výtvarných umení v Bratislave</v>
          </cell>
          <cell r="I2567">
            <v>0</v>
          </cell>
          <cell r="Y2567">
            <v>37.770161290322577</v>
          </cell>
          <cell r="AB2567" t="str">
            <v>VŠVU</v>
          </cell>
        </row>
        <row r="2568">
          <cell r="H2568" t="str">
            <v>Vysoká škola výtvarných umení v Bratislave</v>
          </cell>
          <cell r="I2568">
            <v>0</v>
          </cell>
          <cell r="Y2568">
            <v>14.163810483870966</v>
          </cell>
          <cell r="AB2568" t="str">
            <v>VŠVU</v>
          </cell>
        </row>
        <row r="2569">
          <cell r="H2569" t="str">
            <v>Vysoká škola výtvarných umení v Bratislave</v>
          </cell>
          <cell r="I2569">
            <v>0</v>
          </cell>
          <cell r="Y2569">
            <v>28.327620967741932</v>
          </cell>
          <cell r="AB2569" t="str">
            <v>VŠVU</v>
          </cell>
        </row>
        <row r="2570">
          <cell r="H2570" t="str">
            <v>Vysoká škola výtvarných umení v Bratislave</v>
          </cell>
          <cell r="I2570">
            <v>0</v>
          </cell>
          <cell r="Y2570">
            <v>4.7212701612903221</v>
          </cell>
          <cell r="AB2570" t="str">
            <v>VŠVU</v>
          </cell>
        </row>
        <row r="2571">
          <cell r="H2571" t="str">
            <v>Vysoká škola výtvarných umení v Bratislave</v>
          </cell>
          <cell r="I2571">
            <v>0</v>
          </cell>
          <cell r="Y2571">
            <v>47.212701612903224</v>
          </cell>
          <cell r="AB2571" t="str">
            <v>VŠVU</v>
          </cell>
        </row>
        <row r="2572">
          <cell r="H2572" t="str">
            <v>Vysoká škola výtvarných umení v Bratislave</v>
          </cell>
          <cell r="I2572">
            <v>0</v>
          </cell>
          <cell r="Y2572">
            <v>33.048891129032256</v>
          </cell>
          <cell r="AB2572" t="str">
            <v>VŠVU</v>
          </cell>
        </row>
        <row r="2573">
          <cell r="H2573" t="str">
            <v>Vysoká škola výtvarných umení v Bratislave</v>
          </cell>
          <cell r="I2573">
            <v>0</v>
          </cell>
          <cell r="Y2573">
            <v>18.885080645161288</v>
          </cell>
          <cell r="AB2573" t="str">
            <v>VŠVU</v>
          </cell>
        </row>
        <row r="2574">
          <cell r="H2574" t="str">
            <v>Vysoká škola výtvarných umení v Bratislave</v>
          </cell>
          <cell r="I2574">
            <v>0</v>
          </cell>
          <cell r="Y2574">
            <v>42.491431451612897</v>
          </cell>
          <cell r="AB2574" t="str">
            <v>VŠVU</v>
          </cell>
        </row>
        <row r="2575">
          <cell r="H2575" t="str">
            <v>Vysoká škola výtvarných umení v Bratislave</v>
          </cell>
          <cell r="I2575">
            <v>0</v>
          </cell>
          <cell r="Y2575">
            <v>23.606350806451612</v>
          </cell>
          <cell r="AB2575" t="str">
            <v>VŠVU</v>
          </cell>
        </row>
        <row r="2576">
          <cell r="H2576" t="str">
            <v>Univerzita Mateja Bela v Banskej Bystrici</v>
          </cell>
          <cell r="I2576" t="str">
            <v>Fakulta prírodných vied</v>
          </cell>
          <cell r="Y2576">
            <v>5.8799799081515447E-2</v>
          </cell>
          <cell r="AB2576" t="str">
            <v>UMB</v>
          </cell>
        </row>
        <row r="2577">
          <cell r="H2577" t="str">
            <v>Vysoká škola DTI</v>
          </cell>
          <cell r="I2577">
            <v>0</v>
          </cell>
          <cell r="Y2577">
            <v>44.145000000000003</v>
          </cell>
          <cell r="AB2577" t="str">
            <v>DTI</v>
          </cell>
        </row>
        <row r="2578">
          <cell r="H2578" t="str">
            <v>Univerzita Komenského v Bratislave</v>
          </cell>
          <cell r="I2578" t="str">
            <v>Lekárska fakulta</v>
          </cell>
          <cell r="Y2578">
            <v>0</v>
          </cell>
          <cell r="AB2578" t="str">
            <v>UK</v>
          </cell>
        </row>
        <row r="2579">
          <cell r="H2579" t="str">
            <v>Vysoká škola zdravotníctva a sociálnej práce sv. Alžbety v Bratislave</v>
          </cell>
          <cell r="I2579">
            <v>0</v>
          </cell>
          <cell r="Y2579">
            <v>0</v>
          </cell>
          <cell r="AB2579" t="str">
            <v>VSZSP-Alžbety</v>
          </cell>
        </row>
        <row r="2580">
          <cell r="H2580" t="str">
            <v>Vysoká škola zdravotníctva a sociálnej práce sv. Alžbety v Bratislave</v>
          </cell>
          <cell r="I2580">
            <v>0</v>
          </cell>
          <cell r="Y2580">
            <v>0</v>
          </cell>
          <cell r="AB2580" t="str">
            <v>VSZSP-Alžbety</v>
          </cell>
        </row>
        <row r="2581">
          <cell r="H2581" t="str">
            <v>Vysoká škola medzinárodného podnikania ISM Slovakia v Prešove</v>
          </cell>
          <cell r="I2581">
            <v>0</v>
          </cell>
          <cell r="Y2581">
            <v>16.246153846153845</v>
          </cell>
          <cell r="AB2581" t="str">
            <v>ISM</v>
          </cell>
        </row>
        <row r="2582">
          <cell r="H2582" t="str">
            <v>Univerzita veterinárskeho lekárstva a farmácie v Košiciach</v>
          </cell>
          <cell r="I2582">
            <v>0</v>
          </cell>
          <cell r="Y2582">
            <v>0</v>
          </cell>
          <cell r="AB2582" t="str">
            <v>UVLF</v>
          </cell>
        </row>
        <row r="2583">
          <cell r="H2583" t="str">
            <v>Katolícka univerzita v Ružomberku</v>
          </cell>
          <cell r="I2583" t="str">
            <v>Teologická fakulta v Košiciach</v>
          </cell>
          <cell r="Y2583">
            <v>1.3928571428571428</v>
          </cell>
          <cell r="AB2583" t="str">
            <v>KU</v>
          </cell>
        </row>
        <row r="2584">
          <cell r="H2584" t="str">
            <v>Katolícka univerzita v Ružomberku</v>
          </cell>
          <cell r="I2584" t="str">
            <v>Pedagogická fakulta</v>
          </cell>
          <cell r="Y2584">
            <v>0</v>
          </cell>
          <cell r="AB2584" t="str">
            <v>KU</v>
          </cell>
        </row>
        <row r="2585">
          <cell r="H2585" t="str">
            <v>Technická univerzita v Košiciach</v>
          </cell>
          <cell r="I2585" t="str">
            <v>Ekonomická fakulta</v>
          </cell>
          <cell r="Y2585">
            <v>0</v>
          </cell>
          <cell r="AB2585" t="str">
            <v>TUKE</v>
          </cell>
        </row>
        <row r="2586">
          <cell r="H2586" t="str">
            <v>Vysoká škola manažmentu v Trenčíne</v>
          </cell>
          <cell r="I2586">
            <v>0</v>
          </cell>
          <cell r="Y2586">
            <v>0</v>
          </cell>
          <cell r="AB2586" t="str">
            <v>VSM-Trenčin</v>
          </cell>
        </row>
        <row r="2587">
          <cell r="H2587" t="str">
            <v>Prešovská univerzita v Prešove</v>
          </cell>
          <cell r="I2587" t="str">
            <v>Filozofická fakulta</v>
          </cell>
          <cell r="Y2587">
            <v>27.30166397741025</v>
          </cell>
          <cell r="AB2587" t="str">
            <v>PU</v>
          </cell>
        </row>
        <row r="2588">
          <cell r="H2588" t="str">
            <v>Prešovská univerzita v Prešove</v>
          </cell>
          <cell r="I2588" t="str">
            <v>Filozofická fakulta</v>
          </cell>
          <cell r="Y2588">
            <v>14.453822105687779</v>
          </cell>
          <cell r="AB2588" t="str">
            <v>PU</v>
          </cell>
        </row>
        <row r="2589">
          <cell r="H2589" t="str">
            <v>Prešovská univerzita v Prešove</v>
          </cell>
          <cell r="I2589" t="str">
            <v>Filozofická fakulta</v>
          </cell>
          <cell r="Y2589">
            <v>14.946368715083802</v>
          </cell>
          <cell r="AB2589" t="str">
            <v>PU</v>
          </cell>
        </row>
        <row r="2590">
          <cell r="H2590" t="str">
            <v>Prešovská univerzita v Prešove</v>
          </cell>
          <cell r="I2590" t="str">
            <v>Filozofická fakulta</v>
          </cell>
          <cell r="Y2590">
            <v>42.287499999999994</v>
          </cell>
          <cell r="AB2590" t="str">
            <v>PU</v>
          </cell>
        </row>
        <row r="2591">
          <cell r="H2591" t="str">
            <v>Prešovská univerzita v Prešove</v>
          </cell>
          <cell r="I2591" t="str">
            <v>Filozofická fakulta</v>
          </cell>
          <cell r="Y2591">
            <v>4.0149505849132723</v>
          </cell>
          <cell r="AB2591" t="str">
            <v>PU</v>
          </cell>
        </row>
        <row r="2592">
          <cell r="H2592" t="str">
            <v>Prešovská univerzita v Prešove</v>
          </cell>
          <cell r="I2592" t="str">
            <v>Filozofická fakulta</v>
          </cell>
          <cell r="Y2592">
            <v>4.0149505849132723</v>
          </cell>
          <cell r="AB2592" t="str">
            <v>PU</v>
          </cell>
        </row>
        <row r="2593">
          <cell r="H2593" t="str">
            <v>Prešovská univerzita v Prešove</v>
          </cell>
          <cell r="I2593" t="str">
            <v>Filozofická fakulta</v>
          </cell>
          <cell r="Y2593">
            <v>10.298076923076923</v>
          </cell>
          <cell r="AB2593" t="str">
            <v>PU</v>
          </cell>
        </row>
        <row r="2594">
          <cell r="H2594" t="str">
            <v>Prešovská univerzita v Prešove</v>
          </cell>
          <cell r="I2594" t="str">
            <v>Filozofická fakulta</v>
          </cell>
          <cell r="Y2594">
            <v>13.240384615384615</v>
          </cell>
          <cell r="AB2594" t="str">
            <v>PU</v>
          </cell>
        </row>
        <row r="2595">
          <cell r="H2595" t="str">
            <v>Prešovská univerzita v Prešove</v>
          </cell>
          <cell r="I2595" t="str">
            <v>Filozofická fakulta</v>
          </cell>
          <cell r="Y2595">
            <v>12.669230769230769</v>
          </cell>
          <cell r="AB2595" t="str">
            <v>PU</v>
          </cell>
        </row>
        <row r="2596">
          <cell r="H2596" t="str">
            <v>Prešovská univerzita v Prešove</v>
          </cell>
          <cell r="I2596" t="str">
            <v>Filozofická fakulta</v>
          </cell>
          <cell r="Y2596">
            <v>4.4839106145251399</v>
          </cell>
          <cell r="AB2596" t="str">
            <v>PU</v>
          </cell>
        </row>
        <row r="2597">
          <cell r="H2597" t="str">
            <v>Prešovská univerzita v Prešove</v>
          </cell>
          <cell r="I2597" t="str">
            <v>Filozofická fakulta</v>
          </cell>
          <cell r="Y2597">
            <v>4.311452513966481</v>
          </cell>
          <cell r="AB2597" t="str">
            <v>PU</v>
          </cell>
        </row>
        <row r="2598">
          <cell r="H2598" t="str">
            <v>Prešovská univerzita v Prešove</v>
          </cell>
          <cell r="I2598" t="str">
            <v>Filozofická fakulta</v>
          </cell>
          <cell r="Y2598">
            <v>7.5450418994413404</v>
          </cell>
          <cell r="AB2598" t="str">
            <v>PU</v>
          </cell>
        </row>
        <row r="2599">
          <cell r="H2599" t="str">
            <v>Prešovská univerzita v Prešove</v>
          </cell>
          <cell r="I2599" t="str">
            <v>Filozofická fakulta</v>
          </cell>
          <cell r="Y2599">
            <v>4.8179407018959264</v>
          </cell>
          <cell r="AB2599" t="str">
            <v>PU</v>
          </cell>
        </row>
        <row r="2600">
          <cell r="H2600" t="str">
            <v>Prešovská univerzita v Prešove</v>
          </cell>
          <cell r="I2600" t="str">
            <v>Filozofická fakulta</v>
          </cell>
          <cell r="Y2600">
            <v>9.6358814037918528</v>
          </cell>
          <cell r="AB2600" t="str">
            <v>PU</v>
          </cell>
        </row>
        <row r="2601">
          <cell r="H2601" t="str">
            <v>Prešovská univerzita v Prešove</v>
          </cell>
          <cell r="I2601" t="str">
            <v>Filozofická fakulta</v>
          </cell>
          <cell r="Y2601">
            <v>5.8144329896907214</v>
          </cell>
          <cell r="AB2601" t="str">
            <v>PU</v>
          </cell>
        </row>
        <row r="2602">
          <cell r="H2602" t="str">
            <v>Prešovská univerzita v Prešove</v>
          </cell>
          <cell r="I2602" t="str">
            <v>Filozofická fakulta</v>
          </cell>
          <cell r="Y2602">
            <v>5.9785474860335199</v>
          </cell>
          <cell r="AB2602" t="str">
            <v>PU</v>
          </cell>
        </row>
        <row r="2603">
          <cell r="H2603" t="str">
            <v>Prešovská univerzita v Prešove</v>
          </cell>
          <cell r="I2603" t="str">
            <v>Filozofická fakulta</v>
          </cell>
          <cell r="Y2603">
            <v>0.80299011698265432</v>
          </cell>
          <cell r="AB2603" t="str">
            <v>PU</v>
          </cell>
        </row>
        <row r="2604">
          <cell r="H2604" t="str">
            <v>Prešovská univerzita v Prešove</v>
          </cell>
          <cell r="I2604" t="str">
            <v>Filozofická fakulta</v>
          </cell>
          <cell r="Y2604">
            <v>1.0778631284916202</v>
          </cell>
          <cell r="AB2604" t="str">
            <v>PU</v>
          </cell>
        </row>
        <row r="2605">
          <cell r="H2605" t="str">
            <v>Prešovská univerzita v Prešove</v>
          </cell>
          <cell r="I2605" t="str">
            <v>Gréckokatolícka teologická fakulta</v>
          </cell>
          <cell r="Y2605">
            <v>31.263157894736846</v>
          </cell>
          <cell r="AB2605" t="str">
            <v>PU</v>
          </cell>
        </row>
        <row r="2606">
          <cell r="H2606" t="str">
            <v>Prešovská univerzita v Prešove</v>
          </cell>
          <cell r="I2606" t="str">
            <v>Gréckokatolícka teologická fakulta</v>
          </cell>
          <cell r="Y2606">
            <v>8.7216494845360817</v>
          </cell>
          <cell r="AB2606" t="str">
            <v>PU</v>
          </cell>
        </row>
        <row r="2607">
          <cell r="H2607" t="str">
            <v>Prešovská univerzita v Prešove</v>
          </cell>
          <cell r="I2607" t="str">
            <v>Fakulta humanitných a prírodných vied</v>
          </cell>
          <cell r="Y2607">
            <v>25.291139240506332</v>
          </cell>
          <cell r="AB2607" t="str">
            <v>PU</v>
          </cell>
        </row>
        <row r="2608">
          <cell r="H2608" t="str">
            <v>Prešovská univerzita v Prešove</v>
          </cell>
          <cell r="I2608" t="str">
            <v>Fakulta humanitných a prírodných vied</v>
          </cell>
          <cell r="Y2608">
            <v>2.2199999999999998</v>
          </cell>
          <cell r="AB2608" t="str">
            <v>PU</v>
          </cell>
        </row>
        <row r="2609">
          <cell r="H2609" t="str">
            <v>Prešovská univerzita v Prešove</v>
          </cell>
          <cell r="I2609" t="str">
            <v>Fakulta humanitných a prírodných vied</v>
          </cell>
          <cell r="Y2609">
            <v>15.779860830980235</v>
          </cell>
          <cell r="AB2609" t="str">
            <v>PU</v>
          </cell>
        </row>
        <row r="2610">
          <cell r="H2610" t="str">
            <v>Prešovská univerzita v Prešove</v>
          </cell>
          <cell r="I2610" t="str">
            <v>Fakulta humanitných a prírodných vied</v>
          </cell>
          <cell r="Y2610">
            <v>28.642436466317058</v>
          </cell>
          <cell r="AB2610" t="str">
            <v>PU</v>
          </cell>
        </row>
        <row r="2611">
          <cell r="H2611" t="str">
            <v>Prešovská univerzita v Prešove</v>
          </cell>
          <cell r="I2611" t="str">
            <v>Fakulta humanitných a prírodných vied</v>
          </cell>
          <cell r="Y2611">
            <v>10.608309802339654</v>
          </cell>
          <cell r="AB2611" t="str">
            <v>PU</v>
          </cell>
        </row>
        <row r="2612">
          <cell r="H2612" t="str">
            <v>Prešovská univerzita v Prešove</v>
          </cell>
          <cell r="I2612" t="str">
            <v>Fakulta humanitných a prírodných vied</v>
          </cell>
          <cell r="Y2612">
            <v>9.5474788221056883</v>
          </cell>
          <cell r="AB2612" t="str">
            <v>PU</v>
          </cell>
        </row>
        <row r="2613">
          <cell r="H2613" t="str">
            <v>Prešovská univerzita v Prešove</v>
          </cell>
          <cell r="I2613" t="str">
            <v>Fakulta humanitných a prírodných vied</v>
          </cell>
          <cell r="Y2613">
            <v>6.3649858814037916</v>
          </cell>
          <cell r="AB2613" t="str">
            <v>PU</v>
          </cell>
        </row>
        <row r="2614">
          <cell r="H2614" t="str">
            <v>Prešovská univerzita v Prešove</v>
          </cell>
          <cell r="I2614" t="str">
            <v>Fakulta humanitných a prírodných vied</v>
          </cell>
          <cell r="Y2614">
            <v>4.3832946752722872</v>
          </cell>
          <cell r="AB2614" t="str">
            <v>PU</v>
          </cell>
        </row>
        <row r="2615">
          <cell r="H2615" t="str">
            <v>Prešovská univerzita v Prešove</v>
          </cell>
          <cell r="I2615" t="str">
            <v>Fakulta humanitných a prírodných vied</v>
          </cell>
          <cell r="Y2615">
            <v>4.2433239209358611</v>
          </cell>
          <cell r="AB2615" t="str">
            <v>PU</v>
          </cell>
        </row>
        <row r="2616">
          <cell r="H2616" t="str">
            <v>Prešovská univerzita v Prešove</v>
          </cell>
          <cell r="I2616" t="str">
            <v>Fakulta manažmentu</v>
          </cell>
          <cell r="Y2616">
            <v>26.152682926829272</v>
          </cell>
          <cell r="AB2616" t="str">
            <v>PU</v>
          </cell>
        </row>
        <row r="2617">
          <cell r="H2617" t="str">
            <v>Prešovská univerzita v Prešove</v>
          </cell>
          <cell r="I2617" t="str">
            <v>Pedagogická fakulta</v>
          </cell>
          <cell r="Y2617">
            <v>0</v>
          </cell>
          <cell r="AB2617" t="str">
            <v>PU</v>
          </cell>
        </row>
        <row r="2618">
          <cell r="H2618" t="str">
            <v>Prešovská univerzita v Prešove</v>
          </cell>
          <cell r="I2618" t="str">
            <v>Pedagogická fakulta</v>
          </cell>
          <cell r="Y2618">
            <v>0</v>
          </cell>
          <cell r="AB2618" t="str">
            <v>PU</v>
          </cell>
        </row>
        <row r="2619">
          <cell r="H2619" t="str">
            <v>Prešovská univerzita v Prešove</v>
          </cell>
          <cell r="I2619" t="str">
            <v>Pedagogická fakulta</v>
          </cell>
          <cell r="Y2619">
            <v>0</v>
          </cell>
          <cell r="AB2619" t="str">
            <v>PU</v>
          </cell>
        </row>
        <row r="2620">
          <cell r="H2620" t="str">
            <v>Prešovská univerzita v Prešove</v>
          </cell>
          <cell r="I2620" t="str">
            <v>Pedagogická fakulta</v>
          </cell>
          <cell r="Y2620">
            <v>0</v>
          </cell>
          <cell r="AB2620" t="str">
            <v>PU</v>
          </cell>
        </row>
        <row r="2621">
          <cell r="H2621" t="str">
            <v>Prešovská univerzita v Prešove</v>
          </cell>
          <cell r="I2621" t="str">
            <v>Pedagogická fakulta</v>
          </cell>
          <cell r="Y2621">
            <v>0</v>
          </cell>
          <cell r="AB2621" t="str">
            <v>PU</v>
          </cell>
        </row>
        <row r="2622">
          <cell r="H2622" t="str">
            <v>Prešovská univerzita v Prešove</v>
          </cell>
          <cell r="I2622" t="str">
            <v>Pedagogická fakulta</v>
          </cell>
          <cell r="Y2622">
            <v>189.3583299717628</v>
          </cell>
          <cell r="AB2622" t="str">
            <v>PU</v>
          </cell>
        </row>
        <row r="2623">
          <cell r="H2623" t="str">
            <v>Prešovská univerzita v Prešove</v>
          </cell>
          <cell r="I2623" t="str">
            <v>Pedagogická fakulta</v>
          </cell>
          <cell r="Y2623">
            <v>12.273225090762402</v>
          </cell>
          <cell r="AB2623" t="str">
            <v>PU</v>
          </cell>
        </row>
        <row r="2624">
          <cell r="H2624" t="str">
            <v>Prešovská univerzita v Prešove</v>
          </cell>
          <cell r="I2624" t="str">
            <v>Pedagogická fakulta</v>
          </cell>
          <cell r="Y2624">
            <v>66.626079064138764</v>
          </cell>
          <cell r="AB2624" t="str">
            <v>PU</v>
          </cell>
        </row>
        <row r="2625">
          <cell r="H2625" t="str">
            <v>Prešovská univerzita v Prešove</v>
          </cell>
          <cell r="I2625" t="str">
            <v>Pedagogická fakulta</v>
          </cell>
          <cell r="Y2625">
            <v>40.326311012505045</v>
          </cell>
          <cell r="AB2625" t="str">
            <v>PU</v>
          </cell>
        </row>
        <row r="2626">
          <cell r="H2626" t="str">
            <v>Prešovská univerzita v Prešove</v>
          </cell>
          <cell r="I2626" t="str">
            <v>Fakulta športu</v>
          </cell>
          <cell r="Y2626">
            <v>11.396566155707946</v>
          </cell>
          <cell r="AB2626" t="str">
            <v>PU</v>
          </cell>
        </row>
        <row r="2627">
          <cell r="H2627" t="str">
            <v>Prešovská univerzita v Prešove</v>
          </cell>
          <cell r="I2627" t="str">
            <v>Fakulta zdravotníckych odborov</v>
          </cell>
          <cell r="Y2627">
            <v>26.52</v>
          </cell>
          <cell r="AB2627" t="str">
            <v>PU</v>
          </cell>
        </row>
        <row r="2628">
          <cell r="H2628" t="str">
            <v>Prešovská univerzita v Prešove</v>
          </cell>
          <cell r="I2628" t="str">
            <v>Fakulta zdravotníckych odborov</v>
          </cell>
          <cell r="Y2628">
            <v>16.82446927374302</v>
          </cell>
          <cell r="AB2628" t="str">
            <v>PU</v>
          </cell>
        </row>
        <row r="2629">
          <cell r="H2629" t="str">
            <v>Prešovská univerzita v Prešove</v>
          </cell>
          <cell r="I2629" t="str">
            <v>Fakulta zdravotníckych odborov</v>
          </cell>
          <cell r="Y2629">
            <v>31.27469758064516</v>
          </cell>
          <cell r="AB2629" t="str">
            <v>PU</v>
          </cell>
        </row>
        <row r="2630">
          <cell r="H2630" t="str">
            <v>Prešovská univerzita v Prešove</v>
          </cell>
          <cell r="I2630">
            <v>0</v>
          </cell>
          <cell r="Y2630">
            <v>1.0778631284916202</v>
          </cell>
          <cell r="AB2630" t="str">
            <v>PU</v>
          </cell>
        </row>
        <row r="2631">
          <cell r="H2631" t="str">
            <v>Vysoká škola zdravotníctva a sociálnej práce sv. Alžbety v Bratislave</v>
          </cell>
          <cell r="I2631">
            <v>0</v>
          </cell>
          <cell r="Y2631">
            <v>0</v>
          </cell>
          <cell r="AB2631" t="str">
            <v>VSZSP-Alžbety</v>
          </cell>
        </row>
        <row r="2632">
          <cell r="H2632" t="str">
            <v>Vysoká škola zdravotníctva a sociálnej práce sv. Alžbety v Bratislave</v>
          </cell>
          <cell r="I2632">
            <v>0</v>
          </cell>
          <cell r="Y2632">
            <v>0</v>
          </cell>
          <cell r="AB2632" t="str">
            <v>VSZSP-Alžbety</v>
          </cell>
        </row>
        <row r="2633">
          <cell r="H2633" t="str">
            <v>Vysoká škola zdravotníctva a sociálnej práce sv. Alžbety v Bratislave</v>
          </cell>
          <cell r="I2633">
            <v>0</v>
          </cell>
          <cell r="Y2633">
            <v>0</v>
          </cell>
          <cell r="AB2633" t="str">
            <v>VSZSP-Alžbety</v>
          </cell>
        </row>
        <row r="2634">
          <cell r="H2634" t="str">
            <v>Vysoká škola zdravotníctva a sociálnej práce sv. Alžbety v Bratislave</v>
          </cell>
          <cell r="I2634">
            <v>0</v>
          </cell>
          <cell r="Y2634">
            <v>8.3909090909090907</v>
          </cell>
          <cell r="AB2634" t="str">
            <v>VSZSP-Alžbety</v>
          </cell>
        </row>
        <row r="2635">
          <cell r="H2635" t="str">
            <v>Univerzita J. Selyeho</v>
          </cell>
          <cell r="I2635" t="str">
            <v>Reformovaná teologická fakulta</v>
          </cell>
          <cell r="Y2635">
            <v>0</v>
          </cell>
          <cell r="AB2635" t="str">
            <v>UJS</v>
          </cell>
        </row>
        <row r="2636">
          <cell r="H2636" t="str">
            <v>Katolícka univerzita v Ružomberku</v>
          </cell>
          <cell r="I2636" t="str">
            <v>Pedagogická fakulta</v>
          </cell>
          <cell r="Y2636">
            <v>0</v>
          </cell>
          <cell r="AB2636" t="str">
            <v>KU</v>
          </cell>
        </row>
        <row r="2637">
          <cell r="H2637" t="str">
            <v>Univerzita Mateja Bela v Banskej Bystrici</v>
          </cell>
          <cell r="I2637" t="str">
            <v>Filozofická fakulta</v>
          </cell>
          <cell r="Y2637">
            <v>0</v>
          </cell>
          <cell r="AB2637" t="str">
            <v>UMB</v>
          </cell>
        </row>
        <row r="2638">
          <cell r="H2638" t="str">
            <v>Univerzita sv. Cyrila a Metoda v Trnave</v>
          </cell>
          <cell r="I2638" t="str">
            <v>Fakulta sociálnych vied</v>
          </cell>
          <cell r="Y2638">
            <v>0</v>
          </cell>
          <cell r="AB2638" t="str">
            <v>UCM</v>
          </cell>
        </row>
        <row r="2639">
          <cell r="H2639" t="str">
            <v>Vysoká škola zdravotníctva a sociálnej práce sv. Alžbety v Bratislave</v>
          </cell>
          <cell r="I2639">
            <v>0</v>
          </cell>
          <cell r="Y2639">
            <v>8.7096774193548399</v>
          </cell>
          <cell r="AB2639" t="str">
            <v>VSZSP-Alžbety</v>
          </cell>
        </row>
        <row r="2640">
          <cell r="H2640" t="str">
            <v>Univerzita Komenského v Bratislave</v>
          </cell>
          <cell r="I2640" t="str">
            <v>Pedagogická fakulta</v>
          </cell>
          <cell r="Y2640">
            <v>0</v>
          </cell>
          <cell r="AB2640" t="str">
            <v>UK</v>
          </cell>
        </row>
        <row r="2641">
          <cell r="H2641" t="str">
            <v>Vysoká škola Danubius</v>
          </cell>
          <cell r="I2641" t="str">
            <v>Fakulta verejnej politiky a verejnej správy</v>
          </cell>
          <cell r="Y2641">
            <v>0</v>
          </cell>
          <cell r="AB2641" t="str">
            <v>Danubius</v>
          </cell>
        </row>
        <row r="2642">
          <cell r="H2642" t="str">
            <v>Vysoká škola Danubius</v>
          </cell>
          <cell r="I2642" t="str">
            <v>Fakulta verejnej politiky a verejnej správy</v>
          </cell>
          <cell r="Y2642">
            <v>5.4017857142857153</v>
          </cell>
          <cell r="AB2642" t="str">
            <v>Danubius</v>
          </cell>
        </row>
        <row r="2643">
          <cell r="H2643" t="str">
            <v>Technická univerzita vo Zvolene</v>
          </cell>
          <cell r="I2643" t="str">
            <v>Drevárska fakulta</v>
          </cell>
          <cell r="Y2643">
            <v>0</v>
          </cell>
          <cell r="AB2643" t="str">
            <v>TUZVO</v>
          </cell>
        </row>
        <row r="2644">
          <cell r="H2644" t="str">
            <v>Paneurópska vysoká škola</v>
          </cell>
          <cell r="I2644" t="str">
            <v>Fakulta práva</v>
          </cell>
          <cell r="Y2644">
            <v>0</v>
          </cell>
          <cell r="AB2644" t="str">
            <v>B-VšP</v>
          </cell>
        </row>
        <row r="2645">
          <cell r="H2645" t="str">
            <v>Paneurópska vysoká škola</v>
          </cell>
          <cell r="I2645" t="str">
            <v>Fakulta práva</v>
          </cell>
          <cell r="Y2645">
            <v>0</v>
          </cell>
          <cell r="AB2645" t="str">
            <v>B-VšP</v>
          </cell>
        </row>
        <row r="2646">
          <cell r="H2646" t="str">
            <v>Paneurópska vysoká škola</v>
          </cell>
          <cell r="I2646" t="str">
            <v>Fakulta masmédií</v>
          </cell>
          <cell r="Y2646">
            <v>0</v>
          </cell>
          <cell r="AB2646" t="str">
            <v>B-VšP</v>
          </cell>
        </row>
        <row r="2647">
          <cell r="H2647" t="str">
            <v>Trenčianska univerzita Alexandra Dubčeka v Trenčíne</v>
          </cell>
          <cell r="I2647">
            <v>0</v>
          </cell>
          <cell r="Y2647">
            <v>0</v>
          </cell>
          <cell r="AB2647" t="str">
            <v>TUAD</v>
          </cell>
        </row>
        <row r="2648">
          <cell r="H2648" t="str">
            <v>Slovenská technická univerzita v Bratislave</v>
          </cell>
          <cell r="I2648" t="str">
            <v>Strojnícka fakulta</v>
          </cell>
          <cell r="Y2648">
            <v>0</v>
          </cell>
          <cell r="AB2648" t="str">
            <v>STU</v>
          </cell>
        </row>
        <row r="2649">
          <cell r="H2649" t="str">
            <v>Univerzita Pavla Jozefa Šafárika v Košiciach</v>
          </cell>
          <cell r="I2649" t="str">
            <v>Prírodovedecká fakulta</v>
          </cell>
          <cell r="Y2649">
            <v>0</v>
          </cell>
          <cell r="AB2649" t="str">
            <v>UPJŠ</v>
          </cell>
        </row>
        <row r="2650">
          <cell r="H2650" t="str">
            <v>Paneurópska vysoká škola</v>
          </cell>
          <cell r="I2650" t="str">
            <v>Fakulta práva</v>
          </cell>
          <cell r="Y2650">
            <v>0</v>
          </cell>
          <cell r="AB2650" t="str">
            <v>B-VšP</v>
          </cell>
        </row>
        <row r="2651">
          <cell r="H2651" t="str">
            <v>Paneurópska vysoká škola</v>
          </cell>
          <cell r="I2651" t="str">
            <v>Fakulta psychológie</v>
          </cell>
          <cell r="Y2651">
            <v>9.8601398601398604E-2</v>
          </cell>
          <cell r="AB2651" t="str">
            <v>B-VšP</v>
          </cell>
        </row>
        <row r="2652">
          <cell r="H2652" t="str">
            <v>Paneurópska vysoká škola</v>
          </cell>
          <cell r="I2652" t="str">
            <v>Fakulta práva</v>
          </cell>
          <cell r="Y2652">
            <v>0</v>
          </cell>
          <cell r="AB2652" t="str">
            <v>B-VšP</v>
          </cell>
        </row>
        <row r="2653">
          <cell r="H2653" t="str">
            <v>Technická univerzita v Košiciach</v>
          </cell>
          <cell r="I2653" t="str">
            <v>Strojnícka fakulta</v>
          </cell>
          <cell r="Y2653">
            <v>0</v>
          </cell>
          <cell r="AB2653" t="str">
            <v>TUKE</v>
          </cell>
        </row>
        <row r="2654">
          <cell r="H2654" t="str">
            <v>Technická univerzita v Košiciach</v>
          </cell>
          <cell r="I2654" t="str">
            <v>Strojnícka fakulta</v>
          </cell>
          <cell r="Y2654">
            <v>0</v>
          </cell>
          <cell r="AB2654" t="str">
            <v>TUKE</v>
          </cell>
        </row>
        <row r="2655">
          <cell r="H2655" t="str">
            <v>Technická univerzita v Košiciach</v>
          </cell>
          <cell r="I2655" t="str">
            <v>Letecká fakulta</v>
          </cell>
          <cell r="Y2655">
            <v>0</v>
          </cell>
          <cell r="AB2655" t="str">
            <v>TUKE</v>
          </cell>
        </row>
        <row r="2656">
          <cell r="H2656" t="str">
            <v>Žilinská univerzita v Žiline</v>
          </cell>
          <cell r="I2656" t="str">
            <v>Fakulta prevádzky a ekonomiky dopravy a spojov</v>
          </cell>
          <cell r="Y2656">
            <v>0.20434629861982434</v>
          </cell>
          <cell r="AB2656" t="str">
            <v>ŽU</v>
          </cell>
        </row>
        <row r="2657">
          <cell r="H2657" t="str">
            <v>Trnavská univerzita v Trnave</v>
          </cell>
          <cell r="I2657" t="str">
            <v>Fakulta zdravotníctva a sociálnej práce</v>
          </cell>
          <cell r="Y2657">
            <v>0</v>
          </cell>
          <cell r="AB2657" t="str">
            <v>TVU</v>
          </cell>
        </row>
        <row r="2658">
          <cell r="H2658" t="str">
            <v>Technická univerzita vo Zvolene</v>
          </cell>
          <cell r="I2658" t="str">
            <v>Drevárska fakulta</v>
          </cell>
          <cell r="Y2658">
            <v>0</v>
          </cell>
          <cell r="AB2658" t="str">
            <v>TUZVO</v>
          </cell>
        </row>
        <row r="2659">
          <cell r="H2659" t="str">
            <v>Technická univerzita vo Zvolene</v>
          </cell>
          <cell r="I2659" t="str">
            <v>Drevárska fakulta</v>
          </cell>
          <cell r="Y2659">
            <v>0</v>
          </cell>
          <cell r="AB2659" t="str">
            <v>TUZVO</v>
          </cell>
        </row>
        <row r="2660">
          <cell r="H2660" t="str">
            <v>Univerzita Pavla Jozefa Šafárika v Košiciach</v>
          </cell>
          <cell r="I2660" t="str">
            <v>Právnická fakulta</v>
          </cell>
          <cell r="Y2660">
            <v>0</v>
          </cell>
          <cell r="AB2660" t="str">
            <v>UPJŠ</v>
          </cell>
        </row>
        <row r="2661">
          <cell r="H2661" t="str">
            <v>Katolícka univerzita v Ružomberku</v>
          </cell>
          <cell r="I2661" t="str">
            <v>Teologická fakulta v Košiciach</v>
          </cell>
          <cell r="Y2661">
            <v>0</v>
          </cell>
          <cell r="AB2661" t="str">
            <v>KU</v>
          </cell>
        </row>
        <row r="2662">
          <cell r="H2662" t="str">
            <v>Katolícka univerzita v Ružomberku</v>
          </cell>
          <cell r="I2662" t="str">
            <v>Teologická fakulta v Košiciach</v>
          </cell>
          <cell r="Y2662">
            <v>0</v>
          </cell>
          <cell r="AB2662" t="str">
            <v>KU</v>
          </cell>
        </row>
        <row r="2663">
          <cell r="H2663" t="str">
            <v>Vysoká škola múzických umení v Bratislave</v>
          </cell>
          <cell r="I2663" t="str">
            <v>Divadelná fakulta</v>
          </cell>
          <cell r="Y2663">
            <v>4.3435897435897441</v>
          </cell>
          <cell r="AB2663" t="str">
            <v>VŠMU</v>
          </cell>
        </row>
        <row r="2664">
          <cell r="H2664" t="str">
            <v>Katolícka univerzita v Ružomberku</v>
          </cell>
          <cell r="I2664" t="str">
            <v>Filozofická fakulta</v>
          </cell>
          <cell r="Y2664">
            <v>0</v>
          </cell>
          <cell r="AB2664" t="str">
            <v>KU</v>
          </cell>
        </row>
        <row r="2665">
          <cell r="H2665" t="str">
            <v>Slovenská poľnohospodárska univerzita v Nitre</v>
          </cell>
          <cell r="I2665" t="str">
            <v>Fakulta biotechnológie a potravinárstva</v>
          </cell>
          <cell r="Y2665">
            <v>0</v>
          </cell>
          <cell r="AB2665" t="str">
            <v>SPU</v>
          </cell>
        </row>
        <row r="2666">
          <cell r="H2666" t="str">
            <v>Slovenská poľnohospodárska univerzita v Nitre</v>
          </cell>
          <cell r="I2666" t="str">
            <v>Technická fakulta</v>
          </cell>
          <cell r="Y2666">
            <v>0</v>
          </cell>
          <cell r="AB2666" t="str">
            <v>SPU</v>
          </cell>
        </row>
        <row r="2667">
          <cell r="H2667" t="str">
            <v>Slovenská poľnohospodárska univerzita v Nitre</v>
          </cell>
          <cell r="I2667" t="str">
            <v>Fakulta ekonomiky a manažmentu</v>
          </cell>
          <cell r="Y2667">
            <v>9.2104511278195496</v>
          </cell>
          <cell r="AB2667" t="str">
            <v>SPU</v>
          </cell>
        </row>
        <row r="2668">
          <cell r="H2668" t="str">
            <v>Slovenská poľnohospodárska univerzita v Nitre</v>
          </cell>
          <cell r="I2668" t="str">
            <v>Fakulta ekonomiky a manažmentu</v>
          </cell>
          <cell r="Y2668">
            <v>15.350751879699249</v>
          </cell>
          <cell r="AB2668" t="str">
            <v>SPU</v>
          </cell>
        </row>
        <row r="2669">
          <cell r="H2669" t="str">
            <v>Slovenská poľnohospodárska univerzita v Nitre</v>
          </cell>
          <cell r="I2669" t="str">
            <v>Fakulta európskych štúdií a regionálneho rozvoja</v>
          </cell>
          <cell r="Y2669">
            <v>23.178305084745766</v>
          </cell>
          <cell r="AB2669" t="str">
            <v>SPU</v>
          </cell>
        </row>
        <row r="2670">
          <cell r="H2670" t="str">
            <v>Slovenská poľnohospodárska univerzita v Nitre</v>
          </cell>
          <cell r="I2670" t="str">
            <v>Technická fakulta</v>
          </cell>
          <cell r="Y2670">
            <v>0</v>
          </cell>
          <cell r="AB2670" t="str">
            <v>SPU</v>
          </cell>
        </row>
        <row r="2671">
          <cell r="H2671" t="str">
            <v>Slovenská poľnohospodárska univerzita v Nitre</v>
          </cell>
          <cell r="I2671" t="str">
            <v>Fakulta biotechnológie a potravinárstva</v>
          </cell>
          <cell r="Y2671">
            <v>0</v>
          </cell>
          <cell r="AB2671" t="str">
            <v>SPU</v>
          </cell>
        </row>
        <row r="2672">
          <cell r="H2672" t="str">
            <v>Slovenská poľnohospodárska univerzita v Nitre</v>
          </cell>
          <cell r="I2672" t="str">
            <v>Fakulta ekonomiky a manažmentu</v>
          </cell>
          <cell r="Y2672">
            <v>3.3771654135338345</v>
          </cell>
          <cell r="AB2672" t="str">
            <v>SPU</v>
          </cell>
        </row>
        <row r="2673">
          <cell r="H2673" t="str">
            <v>Slovenská poľnohospodárska univerzita v Nitre</v>
          </cell>
          <cell r="I2673" t="str">
            <v>Fakulta európskych štúdií a regionálneho rozvoja</v>
          </cell>
          <cell r="Y2673">
            <v>0</v>
          </cell>
          <cell r="AB2673" t="str">
            <v>SPU</v>
          </cell>
        </row>
        <row r="2674">
          <cell r="H2674" t="str">
            <v>Slovenská poľnohospodárska univerzita v Nitre</v>
          </cell>
          <cell r="I2674" t="str">
            <v>Fakulta ekonomiky a manažmentu</v>
          </cell>
          <cell r="Y2674">
            <v>0</v>
          </cell>
          <cell r="AB2674" t="str">
            <v>SPU</v>
          </cell>
        </row>
        <row r="2675">
          <cell r="H2675" t="str">
            <v>Slovenská poľnohospodárska univerzita v Nitre</v>
          </cell>
          <cell r="I2675" t="str">
            <v>Fakulta európskych štúdií a regionálneho rozvoja</v>
          </cell>
          <cell r="Y2675">
            <v>0.42142372881355916</v>
          </cell>
          <cell r="AB2675" t="str">
            <v>SPU</v>
          </cell>
        </row>
        <row r="2676">
          <cell r="H2676" t="str">
            <v>Slovenská poľnohospodárska univerzita v Nitre</v>
          </cell>
          <cell r="I2676" t="str">
            <v>Technická fakulta</v>
          </cell>
          <cell r="Y2676">
            <v>0</v>
          </cell>
          <cell r="AB2676" t="str">
            <v>SPU</v>
          </cell>
        </row>
        <row r="2677">
          <cell r="H2677" t="str">
            <v>Ekonomická univerzita v Bratislave</v>
          </cell>
          <cell r="I2677" t="str">
            <v>Podnikovohospodárska fakulta v Košiciach</v>
          </cell>
          <cell r="Y2677">
            <v>0</v>
          </cell>
          <cell r="AB2677" t="str">
            <v>EU</v>
          </cell>
        </row>
        <row r="2678">
          <cell r="H2678" t="str">
            <v>Univerzita Konštantína Filozofa v Nitre</v>
          </cell>
          <cell r="I2678" t="str">
            <v>Fakulta prírodných vied</v>
          </cell>
          <cell r="Y2678">
            <v>0</v>
          </cell>
          <cell r="AB2678" t="str">
            <v>UKF</v>
          </cell>
        </row>
        <row r="2679">
          <cell r="H2679" t="str">
            <v>Slovenská technická univerzita v Bratislave</v>
          </cell>
          <cell r="I2679" t="str">
            <v>Fakulta chemickej a potravinárskej technológie</v>
          </cell>
          <cell r="Y2679">
            <v>0</v>
          </cell>
          <cell r="AB2679" t="str">
            <v>STU</v>
          </cell>
        </row>
        <row r="2680">
          <cell r="H2680" t="str">
            <v>Slovenská technická univerzita v Bratislave</v>
          </cell>
          <cell r="I2680" t="str">
            <v>Materiálovotechnologická fakulta so sídlom v Trnave</v>
          </cell>
          <cell r="Y2680">
            <v>0</v>
          </cell>
          <cell r="AB2680" t="str">
            <v>STU</v>
          </cell>
        </row>
        <row r="2681">
          <cell r="H2681" t="str">
            <v>Katolícka univerzita v Ružomberku</v>
          </cell>
          <cell r="I2681" t="str">
            <v>Pedagogická fakulta</v>
          </cell>
          <cell r="Y2681">
            <v>0</v>
          </cell>
          <cell r="AB2681" t="str">
            <v>KU</v>
          </cell>
        </row>
        <row r="2682">
          <cell r="H2682" t="str">
            <v>Katolícka univerzita v Ružomberku</v>
          </cell>
          <cell r="I2682" t="str">
            <v>Pedagogická fakulta</v>
          </cell>
          <cell r="Y2682">
            <v>0.10126315789473683</v>
          </cell>
          <cell r="AB2682" t="str">
            <v>KU</v>
          </cell>
        </row>
        <row r="2683">
          <cell r="H2683" t="str">
            <v>Katolícka univerzita v Ružomberku</v>
          </cell>
          <cell r="I2683" t="str">
            <v>Pedagogická fakulta</v>
          </cell>
          <cell r="Y2683">
            <v>0</v>
          </cell>
          <cell r="AB2683" t="str">
            <v>KU</v>
          </cell>
        </row>
        <row r="2684">
          <cell r="H2684" t="str">
            <v>Technická univerzita v Košiciach</v>
          </cell>
          <cell r="I2684" t="str">
            <v>Ekonomická fakulta</v>
          </cell>
          <cell r="Y2684">
            <v>4.340882917466411</v>
          </cell>
          <cell r="AB2684" t="str">
            <v>TUKE</v>
          </cell>
        </row>
        <row r="2685">
          <cell r="H2685" t="str">
            <v>Univerzita Komenského v Bratislave</v>
          </cell>
          <cell r="I2685" t="str">
            <v>Jesseniova lekárska fakulta v Martine</v>
          </cell>
          <cell r="Y2685">
            <v>0</v>
          </cell>
          <cell r="AB2685" t="str">
            <v>UK</v>
          </cell>
        </row>
        <row r="2686">
          <cell r="H2686" t="str">
            <v>Katolícka univerzita v Ružomberku</v>
          </cell>
          <cell r="I2686" t="str">
            <v>Teologická fakulta v Košiciach</v>
          </cell>
          <cell r="Y2686">
            <v>0</v>
          </cell>
          <cell r="AB2686" t="str">
            <v>KU</v>
          </cell>
        </row>
        <row r="2687">
          <cell r="H2687" t="str">
            <v>Vysoká škola zdravotníctva a sociálnej práce sv. Alžbety v Bratislave</v>
          </cell>
          <cell r="I2687">
            <v>0</v>
          </cell>
          <cell r="Y2687">
            <v>0</v>
          </cell>
          <cell r="AB2687" t="str">
            <v>VSZSP-Alžbety</v>
          </cell>
        </row>
        <row r="2688">
          <cell r="H2688" t="str">
            <v>Slovenská technická univerzita v Bratislave</v>
          </cell>
          <cell r="I2688" t="str">
            <v>Fakulta chemickej a potravinárskej technológie</v>
          </cell>
          <cell r="Y2688">
            <v>0</v>
          </cell>
          <cell r="AB2688" t="str">
            <v>STU</v>
          </cell>
        </row>
        <row r="2689">
          <cell r="H2689" t="str">
            <v>Žilinská univerzita v Žiline</v>
          </cell>
          <cell r="I2689" t="str">
            <v>Stavebná fakulta</v>
          </cell>
          <cell r="Y2689">
            <v>0</v>
          </cell>
          <cell r="AB2689" t="str">
            <v>ŽU</v>
          </cell>
        </row>
        <row r="2690">
          <cell r="H2690" t="str">
            <v>Žilinská univerzita v Žiline</v>
          </cell>
          <cell r="I2690" t="str">
            <v>Fakulta prevádzky a ekonomiky dopravy a spojov</v>
          </cell>
          <cell r="Y2690">
            <v>0</v>
          </cell>
          <cell r="AB2690" t="str">
            <v>ŽU</v>
          </cell>
        </row>
        <row r="2691">
          <cell r="H2691" t="str">
            <v>Žilinská univerzita v Žiline</v>
          </cell>
          <cell r="I2691" t="str">
            <v>Stavebná fakulta</v>
          </cell>
          <cell r="Y2691">
            <v>0</v>
          </cell>
          <cell r="AB2691" t="str">
            <v>ŽU</v>
          </cell>
        </row>
        <row r="2692">
          <cell r="H2692" t="str">
            <v>Žilinská univerzita v Žiline</v>
          </cell>
          <cell r="I2692" t="str">
            <v>Strojnícka fakulta</v>
          </cell>
          <cell r="Y2692">
            <v>0</v>
          </cell>
          <cell r="AB2692" t="str">
            <v>ŽU</v>
          </cell>
        </row>
        <row r="2693">
          <cell r="H2693" t="str">
            <v>Žilinská univerzita v Žiline</v>
          </cell>
          <cell r="I2693" t="str">
            <v>Fakulta riadenia a informatiky</v>
          </cell>
          <cell r="Y2693">
            <v>30.924599999999998</v>
          </cell>
          <cell r="AB2693" t="str">
            <v>ŽU</v>
          </cell>
        </row>
        <row r="2694">
          <cell r="H2694" t="str">
            <v>Žilinská univerzita v Žiline</v>
          </cell>
          <cell r="I2694" t="str">
            <v>Fakulta riadenia a informatiky</v>
          </cell>
          <cell r="Y2694">
            <v>13.253399999999999</v>
          </cell>
          <cell r="AB2694" t="str">
            <v>ŽU</v>
          </cell>
        </row>
        <row r="2695">
          <cell r="H2695" t="str">
            <v>Žilinská univerzita v Žiline</v>
          </cell>
          <cell r="I2695" t="str">
            <v>Strojnícka fakulta</v>
          </cell>
          <cell r="Y2695">
            <v>0</v>
          </cell>
          <cell r="AB2695" t="str">
            <v>ŽU</v>
          </cell>
        </row>
        <row r="2696">
          <cell r="H2696" t="str">
            <v>Žilinská univerzita v Žiline</v>
          </cell>
          <cell r="I2696" t="str">
            <v>Fakulta prevádzky a ekonomiky dopravy a spojov</v>
          </cell>
          <cell r="Y2696">
            <v>0</v>
          </cell>
          <cell r="AB2696" t="str">
            <v>ŽU</v>
          </cell>
        </row>
        <row r="2697">
          <cell r="H2697" t="str">
            <v>Žilinská univerzita v Žiline</v>
          </cell>
          <cell r="I2697" t="str">
            <v>Fakulta humanitných vied</v>
          </cell>
          <cell r="Y2697">
            <v>1.452</v>
          </cell>
          <cell r="AB2697" t="str">
            <v>ŽU</v>
          </cell>
        </row>
        <row r="2698">
          <cell r="H2698" t="str">
            <v>Žilinská univerzita v Žiline</v>
          </cell>
          <cell r="I2698" t="str">
            <v>Fakulta riadenia a informatiky</v>
          </cell>
          <cell r="Y2698">
            <v>0</v>
          </cell>
          <cell r="AB2698" t="str">
            <v>ŽU</v>
          </cell>
        </row>
        <row r="2699">
          <cell r="H2699" t="str">
            <v>Paneurópska vysoká škola</v>
          </cell>
          <cell r="I2699" t="str">
            <v>Fakulta psychológie</v>
          </cell>
          <cell r="Y2699">
            <v>0</v>
          </cell>
          <cell r="AB2699" t="str">
            <v>B-VšP</v>
          </cell>
        </row>
        <row r="2700">
          <cell r="H2700" t="str">
            <v>Vysoká škola zdravotníctva a sociálnej práce sv. Alžbety v Bratislave</v>
          </cell>
          <cell r="I2700">
            <v>0</v>
          </cell>
          <cell r="Y2700">
            <v>0</v>
          </cell>
          <cell r="AB2700" t="str">
            <v>VSZSP-Alžbety</v>
          </cell>
        </row>
        <row r="2701">
          <cell r="H2701" t="str">
            <v>Prešovská univerzita v Prešove</v>
          </cell>
          <cell r="I2701" t="str">
            <v>Filozofická fakulta</v>
          </cell>
          <cell r="Y2701">
            <v>9.8076923076923062E-2</v>
          </cell>
          <cell r="AB2701" t="str">
            <v>PU</v>
          </cell>
        </row>
        <row r="2702">
          <cell r="H2702" t="str">
            <v>Prešovská univerzita v Prešove</v>
          </cell>
          <cell r="I2702" t="str">
            <v>Fakulta manažmentu</v>
          </cell>
          <cell r="Y2702">
            <v>0</v>
          </cell>
          <cell r="AB2702" t="str">
            <v>PU</v>
          </cell>
        </row>
        <row r="2703">
          <cell r="H2703" t="str">
            <v>Univerzita sv. Cyrila a Metoda v Trnave</v>
          </cell>
          <cell r="I2703" t="str">
            <v>Fakulta sociálnych vied</v>
          </cell>
          <cell r="Y2703">
            <v>22.129411764705882</v>
          </cell>
          <cell r="AB2703" t="str">
            <v>UCM</v>
          </cell>
        </row>
        <row r="2704">
          <cell r="H2704" t="str">
            <v>Vysoká škola medzinárodného podnikania ISM Slovakia v Prešove</v>
          </cell>
          <cell r="I2704">
            <v>0</v>
          </cell>
          <cell r="Y2704">
            <v>0</v>
          </cell>
          <cell r="AB2704" t="str">
            <v>ISM</v>
          </cell>
        </row>
        <row r="2705">
          <cell r="H2705" t="str">
            <v>Vysoká škola medzinárodného podnikania ISM Slovakia v Prešove</v>
          </cell>
          <cell r="I2705">
            <v>0</v>
          </cell>
          <cell r="Y2705">
            <v>3.7914117647058827</v>
          </cell>
          <cell r="AB2705" t="str">
            <v>ISM</v>
          </cell>
        </row>
        <row r="2706">
          <cell r="H2706" t="str">
            <v>Vysoká škola medzinárodného podnikania ISM Slovakia v Prešove</v>
          </cell>
          <cell r="I2706">
            <v>0</v>
          </cell>
          <cell r="Y2706">
            <v>0</v>
          </cell>
          <cell r="AB2706" t="str">
            <v>ISM</v>
          </cell>
        </row>
        <row r="2707">
          <cell r="H2707" t="str">
            <v>Univerzita Komenského v Bratislave</v>
          </cell>
          <cell r="I2707" t="str">
            <v>Pedagogická fakulta</v>
          </cell>
          <cell r="Y2707">
            <v>0</v>
          </cell>
          <cell r="AB2707" t="str">
            <v>UK</v>
          </cell>
        </row>
        <row r="2708">
          <cell r="H2708" t="str">
            <v>Katolícka univerzita v Ružomberku</v>
          </cell>
          <cell r="I2708" t="str">
            <v>Pedagogická fakulta</v>
          </cell>
          <cell r="Y2708">
            <v>5.349676616915422E-2</v>
          </cell>
          <cell r="AB2708" t="str">
            <v>KU</v>
          </cell>
        </row>
        <row r="2709">
          <cell r="H2709" t="str">
            <v>Slovenská poľnohospodárska univerzita v Nitre</v>
          </cell>
          <cell r="I2709" t="str">
            <v>Fakulta ekonomiky a manažmentu</v>
          </cell>
          <cell r="Y2709">
            <v>1.5350751879699249</v>
          </cell>
          <cell r="AB2709" t="str">
            <v>SPU</v>
          </cell>
        </row>
        <row r="2710">
          <cell r="H2710" t="str">
            <v>Katolícka univerzita v Ružomberku</v>
          </cell>
          <cell r="I2710" t="str">
            <v>Teologická fakulta v Košiciach</v>
          </cell>
          <cell r="Y2710">
            <v>5.349676616915422E-2</v>
          </cell>
          <cell r="AB2710" t="str">
            <v>KU</v>
          </cell>
        </row>
        <row r="2711">
          <cell r="H2711" t="str">
            <v>Katolícka univerzita v Ružomberku</v>
          </cell>
          <cell r="I2711" t="str">
            <v>Teologická fakulta v Košiciach</v>
          </cell>
          <cell r="Y2711">
            <v>5.349676616915422E-2</v>
          </cell>
          <cell r="AB2711" t="str">
            <v>KU</v>
          </cell>
        </row>
        <row r="2712">
          <cell r="H2712" t="str">
            <v>Slovenská technická univerzita v Bratislave</v>
          </cell>
          <cell r="I2712" t="str">
            <v>Fakulta chemickej a potravinárskej technológie</v>
          </cell>
          <cell r="Y2712">
            <v>0</v>
          </cell>
          <cell r="AB2712" t="str">
            <v>STU</v>
          </cell>
        </row>
        <row r="2713">
          <cell r="H2713" t="str">
            <v>Slovenská poľnohospodárska univerzita v Nitre</v>
          </cell>
          <cell r="I2713" t="str">
            <v>Technická fakulta</v>
          </cell>
          <cell r="Y2713">
            <v>0</v>
          </cell>
          <cell r="AB2713" t="str">
            <v>SPU</v>
          </cell>
        </row>
        <row r="2714">
          <cell r="H2714" t="str">
            <v>Stredoeurópska vysoká škola v Skalici</v>
          </cell>
          <cell r="I2714">
            <v>0</v>
          </cell>
          <cell r="Y2714">
            <v>0</v>
          </cell>
          <cell r="AB2714" t="str">
            <v>Svš-Skal</v>
          </cell>
        </row>
      </sheetData>
      <sheetData sheetId="9">
        <row r="1">
          <cell r="L1" t="str">
            <v>den,ext</v>
          </cell>
          <cell r="M1" t="str">
            <v>stupeň</v>
          </cell>
          <cell r="AM1">
            <v>107997</v>
          </cell>
          <cell r="AN1" t="str">
            <v>bez pay, len I. a II.st. len den</v>
          </cell>
          <cell r="AO1">
            <v>107997</v>
          </cell>
          <cell r="AP1">
            <v>107997</v>
          </cell>
          <cell r="AQ1">
            <v>94823</v>
          </cell>
          <cell r="AV1">
            <v>94823</v>
          </cell>
          <cell r="AX1" t="str">
            <v>PPS*KO*(KAP+1)/2</v>
          </cell>
          <cell r="AY1">
            <v>139348</v>
          </cell>
          <cell r="AZ1">
            <v>3459</v>
          </cell>
        </row>
        <row r="2">
          <cell r="D2" t="str">
            <v>university</v>
          </cell>
          <cell r="E2" t="str">
            <v>fakulta</v>
          </cell>
          <cell r="L2" t="str">
            <v>form</v>
          </cell>
          <cell r="M2" t="str">
            <v>level</v>
          </cell>
          <cell r="AM2" t="str">
            <v>počet neplatiacich (uč+PaT polovica)</v>
          </cell>
          <cell r="AN2" t="str">
            <v>zaklad pre motivacne_stipendia_zakladne</v>
          </cell>
          <cell r="AO2" t="str">
            <v>zaklad pre motivacne_odborove</v>
          </cell>
          <cell r="AP2" t="str">
            <v>pocet pre TaS vybrane odbory</v>
          </cell>
          <cell r="AQ2" t="str">
            <v>pocet studetnov v DF - kultura</v>
          </cell>
          <cell r="AV2" t="str">
            <v>PPS</v>
          </cell>
          <cell r="AW2" t="str">
            <v>PPS*KO</v>
          </cell>
          <cell r="AX2" t="str">
            <v>PPS*KO*KAP</v>
          </cell>
          <cell r="AY2" t="str">
            <v>student</v>
          </cell>
          <cell r="AZ2" t="str">
            <v>DrŠ denní neplatiaci</v>
          </cell>
          <cell r="BA2" t="str">
            <v>VVŠ</v>
          </cell>
        </row>
        <row r="3">
          <cell r="D3" t="str">
            <v>Trnavská univerzita v Trnave</v>
          </cell>
          <cell r="E3" t="str">
            <v>Filozofická fakulta</v>
          </cell>
          <cell r="L3">
            <v>2</v>
          </cell>
          <cell r="M3">
            <v>3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V3">
            <v>0</v>
          </cell>
          <cell r="AW3">
            <v>0</v>
          </cell>
          <cell r="AX3">
            <v>0</v>
          </cell>
          <cell r="AY3">
            <v>2</v>
          </cell>
          <cell r="AZ3">
            <v>0</v>
          </cell>
          <cell r="BA3" t="str">
            <v>TVU</v>
          </cell>
        </row>
        <row r="4">
          <cell r="D4" t="str">
            <v>Univerzita Konštantína Filozofa v Nitre</v>
          </cell>
          <cell r="E4" t="str">
            <v>Pedagogická fakulta</v>
          </cell>
          <cell r="L4">
            <v>2</v>
          </cell>
          <cell r="M4">
            <v>3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V4">
            <v>0</v>
          </cell>
          <cell r="AW4">
            <v>0</v>
          </cell>
          <cell r="AX4">
            <v>0</v>
          </cell>
          <cell r="AY4">
            <v>3</v>
          </cell>
          <cell r="AZ4">
            <v>0</v>
          </cell>
          <cell r="BA4" t="str">
            <v>UKF</v>
          </cell>
        </row>
        <row r="5">
          <cell r="D5" t="str">
            <v>Univerzita Konštantína Filozofa v Nitre</v>
          </cell>
          <cell r="E5" t="str">
            <v>Filozofická fakulta</v>
          </cell>
          <cell r="L5">
            <v>2</v>
          </cell>
          <cell r="M5">
            <v>3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V5">
            <v>0</v>
          </cell>
          <cell r="AW5">
            <v>0</v>
          </cell>
          <cell r="AX5">
            <v>0</v>
          </cell>
          <cell r="AY5">
            <v>1</v>
          </cell>
          <cell r="AZ5">
            <v>0</v>
          </cell>
          <cell r="BA5" t="str">
            <v>UKF</v>
          </cell>
        </row>
        <row r="6">
          <cell r="D6" t="str">
            <v>Univerzita Konštantína Filozofa v Nitre</v>
          </cell>
          <cell r="E6" t="str">
            <v>Filozofická fakulta</v>
          </cell>
          <cell r="L6">
            <v>2</v>
          </cell>
          <cell r="M6">
            <v>3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V6">
            <v>0</v>
          </cell>
          <cell r="AW6">
            <v>0</v>
          </cell>
          <cell r="AX6">
            <v>0</v>
          </cell>
          <cell r="AY6">
            <v>1</v>
          </cell>
          <cell r="AZ6">
            <v>0</v>
          </cell>
          <cell r="BA6" t="str">
            <v>UKF</v>
          </cell>
        </row>
        <row r="7">
          <cell r="D7" t="str">
            <v>Akadémia Policajného zboru</v>
          </cell>
          <cell r="E7" t="str">
            <v/>
          </cell>
          <cell r="L7">
            <v>2</v>
          </cell>
          <cell r="M7">
            <v>3</v>
          </cell>
          <cell r="AM7">
            <v>6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V7">
            <v>0</v>
          </cell>
          <cell r="AW7">
            <v>0</v>
          </cell>
          <cell r="AX7">
            <v>0</v>
          </cell>
          <cell r="AY7">
            <v>29</v>
          </cell>
          <cell r="AZ7">
            <v>0</v>
          </cell>
          <cell r="BA7" t="str">
            <v>APZ</v>
          </cell>
        </row>
        <row r="8">
          <cell r="D8" t="str">
            <v>Univerzita Konštantína Filozofa v Nitre</v>
          </cell>
          <cell r="E8" t="str">
            <v>Fakulta prírodných vied</v>
          </cell>
          <cell r="L8">
            <v>1</v>
          </cell>
          <cell r="M8">
            <v>3</v>
          </cell>
          <cell r="AM8">
            <v>27</v>
          </cell>
          <cell r="AN8">
            <v>0</v>
          </cell>
          <cell r="AO8">
            <v>0</v>
          </cell>
          <cell r="AP8">
            <v>27</v>
          </cell>
          <cell r="AQ8">
            <v>27</v>
          </cell>
          <cell r="AV8">
            <v>81</v>
          </cell>
          <cell r="AW8">
            <v>172.53</v>
          </cell>
          <cell r="AX8">
            <v>170.47607142857143</v>
          </cell>
          <cell r="AY8">
            <v>28</v>
          </cell>
          <cell r="AZ8">
            <v>27</v>
          </cell>
          <cell r="BA8" t="str">
            <v>UKF</v>
          </cell>
        </row>
        <row r="9">
          <cell r="D9" t="str">
            <v>Univerzita Pavla Jozefa Šafárika v Košiciach</v>
          </cell>
          <cell r="E9" t="str">
            <v>Lekárska fakulta</v>
          </cell>
          <cell r="L9">
            <v>2</v>
          </cell>
          <cell r="M9">
            <v>3</v>
          </cell>
          <cell r="AM9">
            <v>16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V9">
            <v>0</v>
          </cell>
          <cell r="AW9">
            <v>0</v>
          </cell>
          <cell r="AX9">
            <v>0</v>
          </cell>
          <cell r="AY9">
            <v>16</v>
          </cell>
          <cell r="AZ9">
            <v>0</v>
          </cell>
          <cell r="BA9" t="str">
            <v>UPJŠ</v>
          </cell>
        </row>
        <row r="10">
          <cell r="D10" t="str">
            <v>Univerzita Pavla Jozefa Šafárika v Košiciach</v>
          </cell>
          <cell r="E10" t="str">
            <v>Lekárska fakulta</v>
          </cell>
          <cell r="L10">
            <v>1</v>
          </cell>
          <cell r="M10">
            <v>3</v>
          </cell>
          <cell r="AM10">
            <v>16</v>
          </cell>
          <cell r="AN10">
            <v>0</v>
          </cell>
          <cell r="AO10">
            <v>0</v>
          </cell>
          <cell r="AP10">
            <v>0</v>
          </cell>
          <cell r="AQ10">
            <v>16</v>
          </cell>
          <cell r="AV10">
            <v>48</v>
          </cell>
          <cell r="AW10">
            <v>163.68</v>
          </cell>
          <cell r="AX10">
            <v>163.38875444839857</v>
          </cell>
          <cell r="AY10">
            <v>16</v>
          </cell>
          <cell r="AZ10">
            <v>16</v>
          </cell>
          <cell r="BA10" t="str">
            <v>UPJŠ</v>
          </cell>
        </row>
        <row r="11">
          <cell r="D11" t="str">
            <v>Univerzita Pavla Jozefa Šafárika v Košiciach</v>
          </cell>
          <cell r="E11" t="str">
            <v>Právnická fakulta</v>
          </cell>
          <cell r="L11">
            <v>2</v>
          </cell>
          <cell r="M11">
            <v>3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2</v>
          </cell>
          <cell r="AZ11">
            <v>0</v>
          </cell>
          <cell r="BA11" t="str">
            <v>UPJŠ</v>
          </cell>
        </row>
        <row r="12">
          <cell r="D12" t="str">
            <v>Univerzita Pavla Jozefa Šafárika v Košiciach</v>
          </cell>
          <cell r="E12" t="str">
            <v>Lekárska fakulta</v>
          </cell>
          <cell r="L12">
            <v>2</v>
          </cell>
          <cell r="M12">
            <v>3</v>
          </cell>
          <cell r="AM12">
            <v>8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8</v>
          </cell>
          <cell r="AZ12">
            <v>0</v>
          </cell>
          <cell r="BA12" t="str">
            <v>UPJŠ</v>
          </cell>
        </row>
        <row r="13">
          <cell r="D13" t="str">
            <v>Univerzita Pavla Jozefa Šafárika v Košiciach</v>
          </cell>
          <cell r="E13" t="str">
            <v>Lekárska fakulta</v>
          </cell>
          <cell r="L13">
            <v>2</v>
          </cell>
          <cell r="M13">
            <v>3</v>
          </cell>
          <cell r="AM13">
            <v>12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12</v>
          </cell>
          <cell r="AZ13">
            <v>0</v>
          </cell>
          <cell r="BA13" t="str">
            <v>UPJŠ</v>
          </cell>
        </row>
        <row r="14">
          <cell r="D14" t="str">
            <v>Univerzita Pavla Jozefa Šafárika v Košiciach</v>
          </cell>
          <cell r="E14" t="str">
            <v>Lekárska fakulta</v>
          </cell>
          <cell r="L14">
            <v>1</v>
          </cell>
          <cell r="M14">
            <v>3</v>
          </cell>
          <cell r="AM14">
            <v>4</v>
          </cell>
          <cell r="AN14">
            <v>0</v>
          </cell>
          <cell r="AO14">
            <v>0</v>
          </cell>
          <cell r="AP14">
            <v>0</v>
          </cell>
          <cell r="AQ14">
            <v>4</v>
          </cell>
          <cell r="AV14">
            <v>12</v>
          </cell>
          <cell r="AW14">
            <v>40.92</v>
          </cell>
          <cell r="AX14">
            <v>40.847188612099643</v>
          </cell>
          <cell r="AY14">
            <v>4</v>
          </cell>
          <cell r="AZ14">
            <v>4</v>
          </cell>
          <cell r="BA14" t="str">
            <v>UPJŠ</v>
          </cell>
        </row>
        <row r="15">
          <cell r="D15" t="str">
            <v>Univerzita Pavla Jozefa Šafárika v Košiciach</v>
          </cell>
          <cell r="E15" t="str">
            <v>Právnická fakulta</v>
          </cell>
          <cell r="L15">
            <v>2</v>
          </cell>
          <cell r="M15">
            <v>3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5</v>
          </cell>
          <cell r="AZ15">
            <v>0</v>
          </cell>
          <cell r="BA15" t="str">
            <v>UPJŠ</v>
          </cell>
        </row>
        <row r="16">
          <cell r="D16" t="str">
            <v>Univerzita Pavla Jozefa Šafárika v Košiciach</v>
          </cell>
          <cell r="E16" t="str">
            <v>Filozofická fakulta</v>
          </cell>
          <cell r="L16">
            <v>1</v>
          </cell>
          <cell r="M16">
            <v>3</v>
          </cell>
          <cell r="AM16">
            <v>9</v>
          </cell>
          <cell r="AN16">
            <v>0</v>
          </cell>
          <cell r="AO16">
            <v>0</v>
          </cell>
          <cell r="AP16">
            <v>0</v>
          </cell>
          <cell r="AQ16">
            <v>9</v>
          </cell>
          <cell r="AV16">
            <v>36</v>
          </cell>
          <cell r="AW16">
            <v>39.6</v>
          </cell>
          <cell r="AX16">
            <v>39.372413793103448</v>
          </cell>
          <cell r="AY16">
            <v>10</v>
          </cell>
          <cell r="AZ16">
            <v>9</v>
          </cell>
          <cell r="BA16" t="str">
            <v>UPJŠ</v>
          </cell>
        </row>
        <row r="17">
          <cell r="D17" t="str">
            <v>Univerzita Pavla Jozefa Šafárika v Košiciach</v>
          </cell>
          <cell r="E17" t="str">
            <v>Lekárska fakulta</v>
          </cell>
          <cell r="L17">
            <v>1</v>
          </cell>
          <cell r="M17">
            <v>4</v>
          </cell>
          <cell r="AM17">
            <v>1203</v>
          </cell>
          <cell r="AN17">
            <v>1252</v>
          </cell>
          <cell r="AO17">
            <v>0</v>
          </cell>
          <cell r="AP17">
            <v>1203</v>
          </cell>
          <cell r="AQ17">
            <v>1203</v>
          </cell>
          <cell r="AV17">
            <v>1404.9</v>
          </cell>
          <cell r="AW17">
            <v>4397.3370000000004</v>
          </cell>
          <cell r="AX17">
            <v>4389.5125569395022</v>
          </cell>
          <cell r="AY17">
            <v>1252</v>
          </cell>
          <cell r="AZ17">
            <v>0</v>
          </cell>
          <cell r="BA17" t="str">
            <v>UPJŠ</v>
          </cell>
        </row>
        <row r="18">
          <cell r="D18" t="str">
            <v>Univerzita Pavla Jozefa Šafárika v Košiciach</v>
          </cell>
          <cell r="E18" t="str">
            <v>Lekárska fakulta</v>
          </cell>
          <cell r="L18">
            <v>2</v>
          </cell>
          <cell r="M18">
            <v>3</v>
          </cell>
          <cell r="AM18">
            <v>25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26</v>
          </cell>
          <cell r="AZ18">
            <v>0</v>
          </cell>
          <cell r="BA18" t="str">
            <v>UPJŠ</v>
          </cell>
        </row>
        <row r="19">
          <cell r="D19" t="str">
            <v>Univerzita Pavla Jozefa Šafárika v Košiciach</v>
          </cell>
          <cell r="E19" t="str">
            <v>Lekárska fakulta</v>
          </cell>
          <cell r="L19">
            <v>1</v>
          </cell>
          <cell r="M19">
            <v>4</v>
          </cell>
          <cell r="AM19">
            <v>33</v>
          </cell>
          <cell r="AN19">
            <v>1113</v>
          </cell>
          <cell r="AO19">
            <v>0</v>
          </cell>
          <cell r="AP19">
            <v>33</v>
          </cell>
          <cell r="AQ19">
            <v>33</v>
          </cell>
          <cell r="AV19">
            <v>24.5</v>
          </cell>
          <cell r="AW19">
            <v>76.685000000000002</v>
          </cell>
          <cell r="AX19">
            <v>76.548549822064061</v>
          </cell>
          <cell r="AY19">
            <v>1113</v>
          </cell>
          <cell r="AZ19">
            <v>0</v>
          </cell>
          <cell r="BA19" t="str">
            <v>UPJŠ</v>
          </cell>
        </row>
        <row r="20">
          <cell r="D20" t="str">
            <v>Univerzita Pavla Jozefa Šafárika v Košiciach</v>
          </cell>
          <cell r="E20" t="str">
            <v>Právnická fakulta</v>
          </cell>
          <cell r="L20">
            <v>2</v>
          </cell>
          <cell r="M20">
            <v>3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4</v>
          </cell>
          <cell r="AZ20">
            <v>0</v>
          </cell>
          <cell r="BA20" t="str">
            <v>UPJŠ</v>
          </cell>
        </row>
        <row r="21">
          <cell r="D21" t="str">
            <v>Univerzita Pavla Jozefa Šafárika v Košiciach</v>
          </cell>
          <cell r="E21" t="str">
            <v>Prírodovedecká fakulta</v>
          </cell>
          <cell r="L21">
            <v>2</v>
          </cell>
          <cell r="M21">
            <v>3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1</v>
          </cell>
          <cell r="AZ21">
            <v>0</v>
          </cell>
          <cell r="BA21" t="str">
            <v>UPJŠ</v>
          </cell>
        </row>
        <row r="22">
          <cell r="D22" t="str">
            <v>Univerzita Pavla Jozefa Šafárika v Košiciach</v>
          </cell>
          <cell r="E22" t="str">
            <v>Lekárska fakulta</v>
          </cell>
          <cell r="L22">
            <v>2</v>
          </cell>
          <cell r="M22">
            <v>3</v>
          </cell>
          <cell r="AM22">
            <v>26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26</v>
          </cell>
          <cell r="AZ22">
            <v>0</v>
          </cell>
          <cell r="BA22" t="str">
            <v>UPJŠ</v>
          </cell>
        </row>
        <row r="23">
          <cell r="D23" t="str">
            <v>Univerzita Pavla Jozefa Šafárika v Košiciach</v>
          </cell>
          <cell r="E23" t="str">
            <v>Lekárska fakulta</v>
          </cell>
          <cell r="L23">
            <v>2</v>
          </cell>
          <cell r="M23">
            <v>3</v>
          </cell>
          <cell r="AM23">
            <v>7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7</v>
          </cell>
          <cell r="AZ23">
            <v>0</v>
          </cell>
          <cell r="BA23" t="str">
            <v>UPJŠ</v>
          </cell>
        </row>
        <row r="24">
          <cell r="D24" t="str">
            <v>Ekonomická univerzita v Bratislave</v>
          </cell>
          <cell r="E24" t="str">
            <v>Fakulta medzinárodných vzťahov</v>
          </cell>
          <cell r="L24">
            <v>2</v>
          </cell>
          <cell r="M24">
            <v>3</v>
          </cell>
          <cell r="AM24">
            <v>2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10</v>
          </cell>
          <cell r="AZ24">
            <v>0</v>
          </cell>
          <cell r="BA24" t="str">
            <v>EU</v>
          </cell>
        </row>
        <row r="25">
          <cell r="D25" t="str">
            <v>Trnavská univerzita v Trnave</v>
          </cell>
          <cell r="E25" t="str">
            <v>Právnická fakulta</v>
          </cell>
          <cell r="L25">
            <v>2</v>
          </cell>
          <cell r="M25">
            <v>3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6</v>
          </cell>
          <cell r="AZ25">
            <v>0</v>
          </cell>
          <cell r="BA25" t="str">
            <v>TVU</v>
          </cell>
        </row>
        <row r="26">
          <cell r="D26" t="str">
            <v>Technická univerzita v Košiciach</v>
          </cell>
          <cell r="E26" t="str">
            <v>Fakulta baníctva, ekológie, riadenia a geotechnológií</v>
          </cell>
          <cell r="L26">
            <v>2</v>
          </cell>
          <cell r="M26">
            <v>3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11</v>
          </cell>
          <cell r="AZ26">
            <v>0</v>
          </cell>
          <cell r="BA26" t="str">
            <v>TUKE</v>
          </cell>
        </row>
        <row r="27">
          <cell r="D27" t="str">
            <v>Technická univerzita v Košiciach</v>
          </cell>
          <cell r="E27" t="str">
            <v>Fakulta baníctva, ekológie, riadenia a geotechnológií</v>
          </cell>
          <cell r="L27">
            <v>2</v>
          </cell>
          <cell r="M27">
            <v>3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3</v>
          </cell>
          <cell r="AZ27">
            <v>0</v>
          </cell>
          <cell r="BA27" t="str">
            <v>TUKE</v>
          </cell>
        </row>
        <row r="28">
          <cell r="D28" t="str">
            <v>Technická univerzita v Košiciach</v>
          </cell>
          <cell r="E28" t="str">
            <v>Fakulta materiálov, metalurgie a recyklácie</v>
          </cell>
          <cell r="L28">
            <v>2</v>
          </cell>
          <cell r="M28">
            <v>3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1</v>
          </cell>
          <cell r="AZ28">
            <v>0</v>
          </cell>
          <cell r="BA28" t="str">
            <v>TUKE</v>
          </cell>
        </row>
        <row r="29">
          <cell r="D29" t="str">
            <v>Technická univerzita v Košiciach</v>
          </cell>
          <cell r="E29" t="str">
            <v>Fakulta elektrotechniky a informatiky</v>
          </cell>
          <cell r="L29">
            <v>2</v>
          </cell>
          <cell r="M29">
            <v>3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1</v>
          </cell>
          <cell r="AZ29">
            <v>0</v>
          </cell>
          <cell r="BA29" t="str">
            <v>TUKE</v>
          </cell>
        </row>
        <row r="30">
          <cell r="D30" t="str">
            <v>Technická univerzita v Košiciach</v>
          </cell>
          <cell r="E30" t="str">
            <v>Fakulta elektrotechniky a informatiky</v>
          </cell>
          <cell r="L30">
            <v>2</v>
          </cell>
          <cell r="M30">
            <v>3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1</v>
          </cell>
          <cell r="AZ30">
            <v>0</v>
          </cell>
          <cell r="BA30" t="str">
            <v>TUKE</v>
          </cell>
        </row>
        <row r="31">
          <cell r="D31" t="str">
            <v>Technická univerzita v Košiciach</v>
          </cell>
          <cell r="E31" t="str">
            <v>Letecká fakulta</v>
          </cell>
          <cell r="L31">
            <v>2</v>
          </cell>
          <cell r="M31">
            <v>3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7</v>
          </cell>
          <cell r="AZ31">
            <v>0</v>
          </cell>
          <cell r="BA31" t="str">
            <v>TUKE</v>
          </cell>
        </row>
        <row r="32">
          <cell r="D32" t="str">
            <v>Technická univerzita v Košiciach</v>
          </cell>
          <cell r="E32" t="str">
            <v>Letecká fakulta</v>
          </cell>
          <cell r="L32">
            <v>2</v>
          </cell>
          <cell r="M32">
            <v>3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3</v>
          </cell>
          <cell r="AZ32">
            <v>0</v>
          </cell>
          <cell r="BA32" t="str">
            <v>TUKE</v>
          </cell>
        </row>
        <row r="33">
          <cell r="D33" t="str">
            <v>Technická univerzita v Košiciach</v>
          </cell>
          <cell r="E33" t="str">
            <v>Stavebná fakulta</v>
          </cell>
          <cell r="L33">
            <v>1</v>
          </cell>
          <cell r="M33">
            <v>3</v>
          </cell>
          <cell r="AM33">
            <v>7</v>
          </cell>
          <cell r="AN33">
            <v>0</v>
          </cell>
          <cell r="AO33">
            <v>0</v>
          </cell>
          <cell r="AP33">
            <v>7</v>
          </cell>
          <cell r="AQ33">
            <v>7</v>
          </cell>
          <cell r="AV33">
            <v>21</v>
          </cell>
          <cell r="AW33">
            <v>44.73</v>
          </cell>
          <cell r="AX33">
            <v>43.552894736842099</v>
          </cell>
          <cell r="AY33">
            <v>8</v>
          </cell>
          <cell r="AZ33">
            <v>7</v>
          </cell>
          <cell r="BA33" t="str">
            <v>TUKE</v>
          </cell>
        </row>
        <row r="34">
          <cell r="D34" t="str">
            <v>Technická univerzita v Košiciach</v>
          </cell>
          <cell r="E34" t="str">
            <v>Stavebná fakulta</v>
          </cell>
          <cell r="L34">
            <v>2</v>
          </cell>
          <cell r="M34">
            <v>3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2</v>
          </cell>
          <cell r="AZ34">
            <v>0</v>
          </cell>
          <cell r="BA34" t="str">
            <v>TUKE</v>
          </cell>
        </row>
        <row r="35">
          <cell r="D35" t="str">
            <v>Vysoká škola ekonómie a manažmentu verejnej správy v Bratislave</v>
          </cell>
          <cell r="E35" t="str">
            <v/>
          </cell>
          <cell r="L35">
            <v>2</v>
          </cell>
          <cell r="M35">
            <v>1</v>
          </cell>
          <cell r="AM35">
            <v>268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268</v>
          </cell>
          <cell r="AZ35">
            <v>0</v>
          </cell>
          <cell r="BA35" t="str">
            <v>VšEaM</v>
          </cell>
        </row>
        <row r="36">
          <cell r="D36" t="str">
            <v>Vysoká škola ekonómie a manažmentu verejnej správy v Bratislave</v>
          </cell>
          <cell r="E36" t="str">
            <v/>
          </cell>
          <cell r="L36">
            <v>2</v>
          </cell>
          <cell r="M36">
            <v>1</v>
          </cell>
          <cell r="AM36">
            <v>446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446</v>
          </cell>
          <cell r="AZ36">
            <v>0</v>
          </cell>
          <cell r="BA36" t="str">
            <v>VšEaM</v>
          </cell>
        </row>
        <row r="37">
          <cell r="D37" t="str">
            <v>Vysoká škola ekonómie a manažmentu verejnej správy v Bratislave</v>
          </cell>
          <cell r="E37" t="str">
            <v/>
          </cell>
          <cell r="L37">
            <v>1</v>
          </cell>
          <cell r="M37">
            <v>1</v>
          </cell>
          <cell r="AM37">
            <v>143</v>
          </cell>
          <cell r="AN37">
            <v>143</v>
          </cell>
          <cell r="AO37">
            <v>0</v>
          </cell>
          <cell r="AP37">
            <v>0</v>
          </cell>
          <cell r="AQ37">
            <v>143</v>
          </cell>
          <cell r="AV37">
            <v>143</v>
          </cell>
          <cell r="AW37">
            <v>148.72</v>
          </cell>
          <cell r="AX37">
            <v>147.25236842105261</v>
          </cell>
          <cell r="AY37">
            <v>143</v>
          </cell>
          <cell r="AZ37">
            <v>0</v>
          </cell>
          <cell r="BA37" t="str">
            <v>VšEaM</v>
          </cell>
        </row>
        <row r="38">
          <cell r="D38" t="str">
            <v>Vysoká škola ekonómie a manažmentu verejnej správy v Bratislave</v>
          </cell>
          <cell r="E38" t="str">
            <v/>
          </cell>
          <cell r="L38">
            <v>1</v>
          </cell>
          <cell r="M38">
            <v>1</v>
          </cell>
          <cell r="AM38">
            <v>41</v>
          </cell>
          <cell r="AN38">
            <v>41</v>
          </cell>
          <cell r="AO38">
            <v>0</v>
          </cell>
          <cell r="AP38">
            <v>0</v>
          </cell>
          <cell r="AQ38">
            <v>41</v>
          </cell>
          <cell r="AV38">
            <v>41</v>
          </cell>
          <cell r="AW38">
            <v>42.64</v>
          </cell>
          <cell r="AX38">
            <v>42.219210526315784</v>
          </cell>
          <cell r="AY38">
            <v>41</v>
          </cell>
          <cell r="AZ38">
            <v>0</v>
          </cell>
          <cell r="BA38" t="str">
            <v>VšEaM</v>
          </cell>
        </row>
        <row r="39">
          <cell r="D39" t="str">
            <v>Trnavská univerzita v Trnave</v>
          </cell>
          <cell r="E39" t="str">
            <v>Právnická fakulta</v>
          </cell>
          <cell r="L39">
            <v>2</v>
          </cell>
          <cell r="M39">
            <v>1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7</v>
          </cell>
          <cell r="AZ39">
            <v>0</v>
          </cell>
          <cell r="BA39" t="str">
            <v>TVU</v>
          </cell>
        </row>
        <row r="40">
          <cell r="D40" t="str">
            <v>Univerzita veterinárskeho lekárstva a farmácie v Košiciach</v>
          </cell>
          <cell r="E40" t="str">
            <v/>
          </cell>
          <cell r="L40">
            <v>1</v>
          </cell>
          <cell r="M40">
            <v>3</v>
          </cell>
          <cell r="AM40">
            <v>10</v>
          </cell>
          <cell r="AN40">
            <v>0</v>
          </cell>
          <cell r="AO40">
            <v>0</v>
          </cell>
          <cell r="AP40">
            <v>0</v>
          </cell>
          <cell r="AQ40">
            <v>10</v>
          </cell>
          <cell r="AV40">
            <v>30</v>
          </cell>
          <cell r="AW40">
            <v>63.9</v>
          </cell>
          <cell r="AX40">
            <v>61.838709677419352</v>
          </cell>
          <cell r="AY40">
            <v>10</v>
          </cell>
          <cell r="AZ40">
            <v>10</v>
          </cell>
          <cell r="BA40" t="str">
            <v>UVLF</v>
          </cell>
        </row>
        <row r="41">
          <cell r="D41" t="str">
            <v>Univerzita veterinárskeho lekárstva a farmácie v Košiciach</v>
          </cell>
          <cell r="E41" t="str">
            <v/>
          </cell>
          <cell r="L41">
            <v>1</v>
          </cell>
          <cell r="M41">
            <v>4</v>
          </cell>
          <cell r="AM41">
            <v>601</v>
          </cell>
          <cell r="AN41">
            <v>662</v>
          </cell>
          <cell r="AO41">
            <v>0</v>
          </cell>
          <cell r="AP41">
            <v>0</v>
          </cell>
          <cell r="AQ41">
            <v>601</v>
          </cell>
          <cell r="AV41">
            <v>686.3</v>
          </cell>
          <cell r="AW41">
            <v>3026.5830000000001</v>
          </cell>
          <cell r="AX41">
            <v>2928.9512903225809</v>
          </cell>
          <cell r="AY41">
            <v>662</v>
          </cell>
          <cell r="AZ41">
            <v>0</v>
          </cell>
          <cell r="BA41" t="str">
            <v>UVLF</v>
          </cell>
        </row>
        <row r="42">
          <cell r="D42" t="str">
            <v>Univerzita veterinárskeho lekárstva a farmácie v Košiciach</v>
          </cell>
          <cell r="E42" t="str">
            <v/>
          </cell>
          <cell r="L42">
            <v>1</v>
          </cell>
          <cell r="M42">
            <v>4</v>
          </cell>
          <cell r="AM42">
            <v>68</v>
          </cell>
          <cell r="AN42">
            <v>77</v>
          </cell>
          <cell r="AO42">
            <v>0</v>
          </cell>
          <cell r="AP42">
            <v>0</v>
          </cell>
          <cell r="AQ42">
            <v>68</v>
          </cell>
          <cell r="AV42">
            <v>59.599999999999994</v>
          </cell>
          <cell r="AW42">
            <v>262.83599999999996</v>
          </cell>
          <cell r="AX42">
            <v>254.35741935483867</v>
          </cell>
          <cell r="AY42">
            <v>77</v>
          </cell>
          <cell r="AZ42">
            <v>0</v>
          </cell>
          <cell r="BA42" t="str">
            <v>UVLF</v>
          </cell>
        </row>
        <row r="43">
          <cell r="D43" t="str">
            <v>Univerzita veterinárskeho lekárstva a farmácie v Košiciach</v>
          </cell>
          <cell r="E43" t="str">
            <v/>
          </cell>
          <cell r="L43">
            <v>2</v>
          </cell>
          <cell r="M43">
            <v>3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4</v>
          </cell>
          <cell r="AZ43">
            <v>0</v>
          </cell>
          <cell r="BA43" t="str">
            <v>UVLF</v>
          </cell>
        </row>
        <row r="44">
          <cell r="D44" t="str">
            <v>Ekonomická univerzita v Bratislave</v>
          </cell>
          <cell r="E44" t="str">
            <v>Obchodná fakulta</v>
          </cell>
          <cell r="L44">
            <v>2</v>
          </cell>
          <cell r="M44">
            <v>3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1</v>
          </cell>
          <cell r="AZ44">
            <v>0</v>
          </cell>
          <cell r="BA44" t="str">
            <v>EU</v>
          </cell>
        </row>
        <row r="45">
          <cell r="D45" t="str">
            <v>Ekonomická univerzita v Bratislave</v>
          </cell>
          <cell r="E45" t="str">
            <v>Národohospodárska fakulta</v>
          </cell>
          <cell r="L45">
            <v>2</v>
          </cell>
          <cell r="M45">
            <v>3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2</v>
          </cell>
          <cell r="AZ45">
            <v>0</v>
          </cell>
          <cell r="BA45" t="str">
            <v>EU</v>
          </cell>
        </row>
        <row r="46">
          <cell r="D46" t="str">
            <v>Akadémia ozbrojených síl generála Milana Rastislava Štefánika</v>
          </cell>
          <cell r="E46" t="str">
            <v/>
          </cell>
          <cell r="L46">
            <v>2</v>
          </cell>
          <cell r="M46">
            <v>2</v>
          </cell>
          <cell r="AM46">
            <v>3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3</v>
          </cell>
          <cell r="AZ46">
            <v>0</v>
          </cell>
          <cell r="BA46" t="str">
            <v>AOS</v>
          </cell>
        </row>
        <row r="47">
          <cell r="D47" t="str">
            <v>Akadémia ozbrojených síl generála Milana Rastislava Štefánika</v>
          </cell>
          <cell r="E47" t="str">
            <v/>
          </cell>
          <cell r="L47">
            <v>2</v>
          </cell>
          <cell r="M47">
            <v>3</v>
          </cell>
          <cell r="AM47">
            <v>2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2</v>
          </cell>
          <cell r="AZ47">
            <v>0</v>
          </cell>
          <cell r="BA47" t="str">
            <v>AOS</v>
          </cell>
        </row>
        <row r="48">
          <cell r="D48" t="str">
            <v>Akadémia ozbrojených síl generála Milana Rastislava Štefánika</v>
          </cell>
          <cell r="E48" t="str">
            <v/>
          </cell>
          <cell r="L48">
            <v>2</v>
          </cell>
          <cell r="M48">
            <v>3</v>
          </cell>
          <cell r="AM48">
            <v>23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23</v>
          </cell>
          <cell r="AZ48">
            <v>0</v>
          </cell>
          <cell r="BA48" t="str">
            <v>AOS</v>
          </cell>
        </row>
        <row r="49">
          <cell r="D49" t="str">
            <v>Prešovská univerzita v Prešove</v>
          </cell>
          <cell r="E49" t="str">
            <v>Pravoslávna bohoslovecká fakulta</v>
          </cell>
          <cell r="L49">
            <v>2</v>
          </cell>
          <cell r="M49">
            <v>3</v>
          </cell>
          <cell r="AM49">
            <v>1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8</v>
          </cell>
          <cell r="AZ49">
            <v>0</v>
          </cell>
          <cell r="BA49" t="str">
            <v>PU</v>
          </cell>
        </row>
        <row r="50">
          <cell r="D50" t="str">
            <v>Prešovská univerzita v Prešove</v>
          </cell>
          <cell r="E50" t="str">
            <v>Fakulta humanitných a prírodných vied</v>
          </cell>
          <cell r="L50">
            <v>2</v>
          </cell>
          <cell r="M50">
            <v>3</v>
          </cell>
          <cell r="AM50">
            <v>1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4</v>
          </cell>
          <cell r="AZ50">
            <v>0</v>
          </cell>
          <cell r="BA50" t="str">
            <v>PU</v>
          </cell>
        </row>
        <row r="51">
          <cell r="D51" t="str">
            <v>Prešovská univerzita v Prešove</v>
          </cell>
          <cell r="E51" t="str">
            <v>Fakulta humanitných a prírodných vied</v>
          </cell>
          <cell r="L51">
            <v>1</v>
          </cell>
          <cell r="M51">
            <v>3</v>
          </cell>
          <cell r="AM51">
            <v>10</v>
          </cell>
          <cell r="AN51">
            <v>0</v>
          </cell>
          <cell r="AO51">
            <v>0</v>
          </cell>
          <cell r="AP51">
            <v>0</v>
          </cell>
          <cell r="AQ51">
            <v>10</v>
          </cell>
          <cell r="AV51">
            <v>30</v>
          </cell>
          <cell r="AW51">
            <v>63.9</v>
          </cell>
          <cell r="AX51">
            <v>60.664556962025316</v>
          </cell>
          <cell r="AY51">
            <v>10</v>
          </cell>
          <cell r="AZ51">
            <v>10</v>
          </cell>
          <cell r="BA51" t="str">
            <v>PU</v>
          </cell>
        </row>
        <row r="52">
          <cell r="D52" t="str">
            <v>Prešovská univerzita v Prešove</v>
          </cell>
          <cell r="E52" t="str">
            <v>Filozofická fakulta</v>
          </cell>
          <cell r="L52">
            <v>2</v>
          </cell>
          <cell r="M52">
            <v>3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7</v>
          </cell>
          <cell r="AZ52">
            <v>0</v>
          </cell>
          <cell r="BA52" t="str">
            <v>PU</v>
          </cell>
        </row>
        <row r="53">
          <cell r="D53" t="str">
            <v>Prešovská univerzita v Prešove</v>
          </cell>
          <cell r="E53" t="str">
            <v>Filozofická fakulta</v>
          </cell>
          <cell r="L53">
            <v>2</v>
          </cell>
          <cell r="M53">
            <v>3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4</v>
          </cell>
          <cell r="AZ53">
            <v>0</v>
          </cell>
          <cell r="BA53" t="str">
            <v>PU</v>
          </cell>
        </row>
        <row r="54">
          <cell r="D54" t="str">
            <v>Prešovská univerzita v Prešove</v>
          </cell>
          <cell r="E54" t="str">
            <v>Filozofická fakulta</v>
          </cell>
          <cell r="L54">
            <v>2</v>
          </cell>
          <cell r="M54">
            <v>3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3</v>
          </cell>
          <cell r="AZ54">
            <v>0</v>
          </cell>
          <cell r="BA54" t="str">
            <v>PU</v>
          </cell>
        </row>
        <row r="55">
          <cell r="D55" t="str">
            <v>Univerzita veterinárskeho lekárstva a farmácie v Košiciach</v>
          </cell>
          <cell r="E55" t="str">
            <v/>
          </cell>
          <cell r="L55">
            <v>1</v>
          </cell>
          <cell r="M55">
            <v>4</v>
          </cell>
          <cell r="AM55">
            <v>313</v>
          </cell>
          <cell r="AN55">
            <v>369</v>
          </cell>
          <cell r="AO55">
            <v>0</v>
          </cell>
          <cell r="AP55">
            <v>0</v>
          </cell>
          <cell r="AQ55">
            <v>313</v>
          </cell>
          <cell r="AV55">
            <v>413</v>
          </cell>
          <cell r="AW55">
            <v>1292.69</v>
          </cell>
          <cell r="AX55">
            <v>1275.2212162162164</v>
          </cell>
          <cell r="AY55">
            <v>369</v>
          </cell>
          <cell r="AZ55">
            <v>0</v>
          </cell>
          <cell r="BA55" t="str">
            <v>UVLF</v>
          </cell>
        </row>
        <row r="56">
          <cell r="D56" t="str">
            <v>Univerzita veterinárskeho lekárstva a farmácie v Košiciach</v>
          </cell>
          <cell r="E56" t="str">
            <v/>
          </cell>
          <cell r="L56">
            <v>2</v>
          </cell>
          <cell r="M56">
            <v>3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1</v>
          </cell>
          <cell r="AZ56">
            <v>0</v>
          </cell>
          <cell r="BA56" t="str">
            <v>UVLF</v>
          </cell>
        </row>
        <row r="57">
          <cell r="D57" t="str">
            <v>Univerzita veterinárskeho lekárstva a farmácie v Košiciach</v>
          </cell>
          <cell r="E57" t="str">
            <v/>
          </cell>
          <cell r="L57">
            <v>2</v>
          </cell>
          <cell r="M57">
            <v>3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3</v>
          </cell>
          <cell r="AZ57">
            <v>0</v>
          </cell>
          <cell r="BA57" t="str">
            <v>UVLF</v>
          </cell>
        </row>
        <row r="58">
          <cell r="D58" t="str">
            <v>Univerzita veterinárskeho lekárstva a farmácie v Košiciach</v>
          </cell>
          <cell r="E58" t="str">
            <v/>
          </cell>
          <cell r="L58">
            <v>1</v>
          </cell>
          <cell r="M58">
            <v>4</v>
          </cell>
          <cell r="AM58">
            <v>242</v>
          </cell>
          <cell r="AN58">
            <v>242</v>
          </cell>
          <cell r="AO58">
            <v>0</v>
          </cell>
          <cell r="AP58">
            <v>0</v>
          </cell>
          <cell r="AQ58">
            <v>242</v>
          </cell>
          <cell r="AV58">
            <v>262.10000000000002</v>
          </cell>
          <cell r="AW58">
            <v>1155.8610000000001</v>
          </cell>
          <cell r="AX58">
            <v>1118.5751612903227</v>
          </cell>
          <cell r="AY58">
            <v>242</v>
          </cell>
          <cell r="AZ58">
            <v>0</v>
          </cell>
          <cell r="BA58" t="str">
            <v>UVLF</v>
          </cell>
        </row>
        <row r="59">
          <cell r="D59" t="str">
            <v>Vysoká škola DTI</v>
          </cell>
          <cell r="E59" t="str">
            <v/>
          </cell>
          <cell r="L59">
            <v>2</v>
          </cell>
          <cell r="M59">
            <v>2</v>
          </cell>
          <cell r="AM59">
            <v>11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11</v>
          </cell>
          <cell r="AZ59">
            <v>0</v>
          </cell>
          <cell r="BA59" t="str">
            <v>DTI</v>
          </cell>
        </row>
        <row r="60">
          <cell r="D60" t="str">
            <v>Slovenská technická univerzita v Bratislave</v>
          </cell>
          <cell r="E60" t="str">
            <v>Fakulta elektrotechniky a informatiky</v>
          </cell>
          <cell r="L60">
            <v>2</v>
          </cell>
          <cell r="M60">
            <v>3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3</v>
          </cell>
          <cell r="AZ60">
            <v>0</v>
          </cell>
          <cell r="BA60" t="str">
            <v>STU</v>
          </cell>
        </row>
        <row r="61">
          <cell r="D61" t="str">
            <v>Slovenská technická univerzita v Bratislave</v>
          </cell>
          <cell r="E61" t="str">
            <v>Fakulta architektúry</v>
          </cell>
          <cell r="L61">
            <v>2</v>
          </cell>
          <cell r="M61">
            <v>3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2</v>
          </cell>
          <cell r="AZ61">
            <v>0</v>
          </cell>
          <cell r="BA61" t="str">
            <v>STU</v>
          </cell>
        </row>
        <row r="62">
          <cell r="D62" t="str">
            <v>Slovenská technická univerzita v Bratislave</v>
          </cell>
          <cell r="E62" t="str">
            <v>Stavebná fakulta</v>
          </cell>
          <cell r="L62">
            <v>2</v>
          </cell>
          <cell r="M62">
            <v>3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1</v>
          </cell>
          <cell r="AZ62">
            <v>0</v>
          </cell>
          <cell r="BA62" t="str">
            <v>STU</v>
          </cell>
        </row>
        <row r="63">
          <cell r="D63" t="str">
            <v>Slovenská technická univerzita v Bratislave</v>
          </cell>
          <cell r="E63" t="str">
            <v/>
          </cell>
          <cell r="L63">
            <v>2</v>
          </cell>
          <cell r="M63">
            <v>3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8</v>
          </cell>
          <cell r="AZ63">
            <v>0</v>
          </cell>
          <cell r="BA63" t="str">
            <v>STU</v>
          </cell>
        </row>
        <row r="64">
          <cell r="D64" t="str">
            <v>Slovenská technická univerzita v Bratislave</v>
          </cell>
          <cell r="E64" t="str">
            <v>Fakulta chemickej a potravinárskej technológie</v>
          </cell>
          <cell r="L64">
            <v>2</v>
          </cell>
          <cell r="M64">
            <v>3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2</v>
          </cell>
          <cell r="AZ64">
            <v>0</v>
          </cell>
          <cell r="BA64" t="str">
            <v>STU</v>
          </cell>
        </row>
        <row r="65">
          <cell r="D65" t="str">
            <v>Slovenská technická univerzita v Bratislave</v>
          </cell>
          <cell r="E65" t="str">
            <v>Strojnícka fakulta</v>
          </cell>
          <cell r="L65">
            <v>2</v>
          </cell>
          <cell r="M65">
            <v>3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1</v>
          </cell>
          <cell r="AZ65">
            <v>0</v>
          </cell>
          <cell r="BA65" t="str">
            <v>STU</v>
          </cell>
        </row>
        <row r="66">
          <cell r="D66" t="str">
            <v>Slovenská technická univerzita v Bratislave</v>
          </cell>
          <cell r="E66" t="str">
            <v>Fakulta elektrotechniky a informatiky</v>
          </cell>
          <cell r="L66">
            <v>2</v>
          </cell>
          <cell r="M66">
            <v>3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6</v>
          </cell>
          <cell r="AZ66">
            <v>0</v>
          </cell>
          <cell r="BA66" t="str">
            <v>STU</v>
          </cell>
        </row>
        <row r="67">
          <cell r="D67" t="str">
            <v>Slovenská technická univerzita v Bratislave</v>
          </cell>
          <cell r="E67" t="str">
            <v>Fakulta chemickej a potravinárskej technológie</v>
          </cell>
          <cell r="L67">
            <v>2</v>
          </cell>
          <cell r="M67">
            <v>3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1</v>
          </cell>
          <cell r="AZ67">
            <v>0</v>
          </cell>
          <cell r="BA67" t="str">
            <v>STU</v>
          </cell>
        </row>
        <row r="68">
          <cell r="D68" t="str">
            <v>Slovenská technická univerzita v Bratislave</v>
          </cell>
          <cell r="E68" t="str">
            <v>Strojnícka fakulta</v>
          </cell>
          <cell r="L68">
            <v>2</v>
          </cell>
          <cell r="M68">
            <v>3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1</v>
          </cell>
          <cell r="AZ68">
            <v>0</v>
          </cell>
          <cell r="BA68" t="str">
            <v>STU</v>
          </cell>
        </row>
        <row r="69">
          <cell r="D69" t="str">
            <v>Slovenská technická univerzita v Bratislave</v>
          </cell>
          <cell r="E69" t="str">
            <v>Fakulta chemickej a potravinárskej technológie</v>
          </cell>
          <cell r="L69">
            <v>2</v>
          </cell>
          <cell r="M69">
            <v>3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3</v>
          </cell>
          <cell r="AZ69">
            <v>0</v>
          </cell>
          <cell r="BA69" t="str">
            <v>STU</v>
          </cell>
        </row>
        <row r="70">
          <cell r="D70" t="str">
            <v>Slovenská poľnohospodárska univerzita v Nitre</v>
          </cell>
          <cell r="E70" t="str">
            <v>Fakulta európskych štúdií a regionálneho rozvoja</v>
          </cell>
          <cell r="L70">
            <v>2</v>
          </cell>
          <cell r="M70">
            <v>3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2</v>
          </cell>
          <cell r="AZ70">
            <v>0</v>
          </cell>
          <cell r="BA70" t="str">
            <v>SPU</v>
          </cell>
        </row>
        <row r="71">
          <cell r="D71" t="str">
            <v>Slovenská technická univerzita v Bratislave</v>
          </cell>
          <cell r="E71" t="str">
            <v>Strojnícka fakulta</v>
          </cell>
          <cell r="L71">
            <v>2</v>
          </cell>
          <cell r="M71">
            <v>3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2</v>
          </cell>
          <cell r="AZ71">
            <v>0</v>
          </cell>
          <cell r="BA71" t="str">
            <v>STU</v>
          </cell>
        </row>
        <row r="72">
          <cell r="D72" t="str">
            <v>Slovenská technická univerzita v Bratislave</v>
          </cell>
          <cell r="E72" t="str">
            <v>Fakulta architektúry</v>
          </cell>
          <cell r="L72">
            <v>1</v>
          </cell>
          <cell r="M72">
            <v>3</v>
          </cell>
          <cell r="AM72">
            <v>22</v>
          </cell>
          <cell r="AN72">
            <v>0</v>
          </cell>
          <cell r="AO72">
            <v>0</v>
          </cell>
          <cell r="AP72">
            <v>22</v>
          </cell>
          <cell r="AQ72">
            <v>22</v>
          </cell>
          <cell r="AV72">
            <v>88</v>
          </cell>
          <cell r="AW72">
            <v>187.44</v>
          </cell>
          <cell r="AX72">
            <v>182.66048780487804</v>
          </cell>
          <cell r="AY72">
            <v>38</v>
          </cell>
          <cell r="AZ72">
            <v>22</v>
          </cell>
          <cell r="BA72" t="str">
            <v>STU</v>
          </cell>
        </row>
        <row r="73">
          <cell r="D73" t="str">
            <v>Slovenská technická univerzita v Bratislave</v>
          </cell>
          <cell r="E73" t="str">
            <v>Stavebná fakulta</v>
          </cell>
          <cell r="L73">
            <v>1</v>
          </cell>
          <cell r="M73">
            <v>3</v>
          </cell>
          <cell r="AM73">
            <v>6</v>
          </cell>
          <cell r="AN73">
            <v>0</v>
          </cell>
          <cell r="AO73">
            <v>0</v>
          </cell>
          <cell r="AP73">
            <v>6</v>
          </cell>
          <cell r="AQ73">
            <v>6</v>
          </cell>
          <cell r="AV73">
            <v>18</v>
          </cell>
          <cell r="AW73">
            <v>38.339999999999996</v>
          </cell>
          <cell r="AX73">
            <v>37.92232156273478</v>
          </cell>
          <cell r="AY73">
            <v>11</v>
          </cell>
          <cell r="AZ73">
            <v>6</v>
          </cell>
          <cell r="BA73" t="str">
            <v>STU</v>
          </cell>
        </row>
        <row r="74">
          <cell r="D74" t="str">
            <v>Slovenská technická univerzita v Bratislave</v>
          </cell>
          <cell r="E74" t="str">
            <v>Fakulta informatiky a informačných technológií</v>
          </cell>
          <cell r="L74">
            <v>1</v>
          </cell>
          <cell r="M74">
            <v>3</v>
          </cell>
          <cell r="AM74">
            <v>16</v>
          </cell>
          <cell r="AN74">
            <v>0</v>
          </cell>
          <cell r="AO74">
            <v>0</v>
          </cell>
          <cell r="AP74">
            <v>16</v>
          </cell>
          <cell r="AQ74">
            <v>16</v>
          </cell>
          <cell r="AV74">
            <v>64</v>
          </cell>
          <cell r="AW74">
            <v>136.32</v>
          </cell>
          <cell r="AX74">
            <v>136.09523495465785</v>
          </cell>
          <cell r="AY74">
            <v>20</v>
          </cell>
          <cell r="AZ74">
            <v>16</v>
          </cell>
          <cell r="BA74" t="str">
            <v>STU</v>
          </cell>
        </row>
        <row r="75">
          <cell r="D75" t="str">
            <v>Slovenská technická univerzita v Bratislave</v>
          </cell>
          <cell r="E75" t="str">
            <v>Stavebná fakulta</v>
          </cell>
          <cell r="L75">
            <v>1</v>
          </cell>
          <cell r="M75">
            <v>3</v>
          </cell>
          <cell r="AM75">
            <v>7</v>
          </cell>
          <cell r="AN75">
            <v>0</v>
          </cell>
          <cell r="AO75">
            <v>0</v>
          </cell>
          <cell r="AP75">
            <v>7</v>
          </cell>
          <cell r="AQ75">
            <v>7</v>
          </cell>
          <cell r="AV75">
            <v>21</v>
          </cell>
          <cell r="AW75">
            <v>44.73</v>
          </cell>
          <cell r="AX75">
            <v>44.497031249999999</v>
          </cell>
          <cell r="AY75">
            <v>11</v>
          </cell>
          <cell r="AZ75">
            <v>7</v>
          </cell>
          <cell r="BA75" t="str">
            <v>STU</v>
          </cell>
        </row>
        <row r="76">
          <cell r="D76" t="str">
            <v>Slovenská technická univerzita v Bratislave</v>
          </cell>
          <cell r="E76" t="str">
            <v>Stavebná fakulta</v>
          </cell>
          <cell r="L76">
            <v>2</v>
          </cell>
          <cell r="M76">
            <v>3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3</v>
          </cell>
          <cell r="AZ76">
            <v>0</v>
          </cell>
          <cell r="BA76" t="str">
            <v>STU</v>
          </cell>
        </row>
        <row r="77">
          <cell r="D77" t="str">
            <v>Slovenská technická univerzita v Bratislave</v>
          </cell>
          <cell r="E77" t="str">
            <v>Stavebná fakulta</v>
          </cell>
          <cell r="L77">
            <v>2</v>
          </cell>
          <cell r="M77">
            <v>3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6</v>
          </cell>
          <cell r="AZ77">
            <v>0</v>
          </cell>
          <cell r="BA77" t="str">
            <v>STU</v>
          </cell>
        </row>
        <row r="78">
          <cell r="D78" t="str">
            <v>Slovenská technická univerzita v Bratislave</v>
          </cell>
          <cell r="E78" t="str">
            <v>Strojnícka fakulta</v>
          </cell>
          <cell r="L78">
            <v>1</v>
          </cell>
          <cell r="M78">
            <v>3</v>
          </cell>
          <cell r="AM78">
            <v>6</v>
          </cell>
          <cell r="AN78">
            <v>0</v>
          </cell>
          <cell r="AO78">
            <v>0</v>
          </cell>
          <cell r="AP78">
            <v>6</v>
          </cell>
          <cell r="AQ78">
            <v>6</v>
          </cell>
          <cell r="AV78">
            <v>24</v>
          </cell>
          <cell r="AW78">
            <v>51.12</v>
          </cell>
          <cell r="AX78">
            <v>50.787022332506197</v>
          </cell>
          <cell r="AY78">
            <v>8</v>
          </cell>
          <cell r="AZ78">
            <v>6</v>
          </cell>
          <cell r="BA78" t="str">
            <v>STU</v>
          </cell>
        </row>
        <row r="79">
          <cell r="D79" t="str">
            <v>Slovenská technická univerzita v Bratislave</v>
          </cell>
          <cell r="E79" t="str">
            <v>Fakulta architektúry</v>
          </cell>
          <cell r="L79">
            <v>2</v>
          </cell>
          <cell r="M79">
            <v>3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10</v>
          </cell>
          <cell r="AZ79">
            <v>0</v>
          </cell>
          <cell r="BA79" t="str">
            <v>STU</v>
          </cell>
        </row>
        <row r="80">
          <cell r="D80" t="str">
            <v>Slovenská technická univerzita v Bratislave</v>
          </cell>
          <cell r="E80" t="str">
            <v>Fakulta chemickej a potravinárskej technológie</v>
          </cell>
          <cell r="L80">
            <v>1</v>
          </cell>
          <cell r="M80">
            <v>3</v>
          </cell>
          <cell r="AM80">
            <v>15</v>
          </cell>
          <cell r="AN80">
            <v>0</v>
          </cell>
          <cell r="AO80">
            <v>0</v>
          </cell>
          <cell r="AP80">
            <v>15</v>
          </cell>
          <cell r="AQ80">
            <v>15</v>
          </cell>
          <cell r="AV80">
            <v>45</v>
          </cell>
          <cell r="AW80">
            <v>95.85</v>
          </cell>
          <cell r="AX80">
            <v>94.599782608695648</v>
          </cell>
          <cell r="AY80">
            <v>17</v>
          </cell>
          <cell r="AZ80">
            <v>15</v>
          </cell>
          <cell r="BA80" t="str">
            <v>STU</v>
          </cell>
        </row>
        <row r="81">
          <cell r="D81" t="str">
            <v>Slovenská technická univerzita v Bratislave</v>
          </cell>
          <cell r="E81" t="str">
            <v>Fakulta elektrotechniky a informatiky</v>
          </cell>
          <cell r="L81">
            <v>1</v>
          </cell>
          <cell r="M81">
            <v>1</v>
          </cell>
          <cell r="AM81">
            <v>578</v>
          </cell>
          <cell r="AN81">
            <v>757</v>
          </cell>
          <cell r="AO81">
            <v>757</v>
          </cell>
          <cell r="AP81">
            <v>578</v>
          </cell>
          <cell r="AQ81">
            <v>578</v>
          </cell>
          <cell r="AV81">
            <v>473</v>
          </cell>
          <cell r="AW81">
            <v>700.04</v>
          </cell>
          <cell r="AX81">
            <v>698.88577081615824</v>
          </cell>
          <cell r="AY81">
            <v>757</v>
          </cell>
          <cell r="AZ81">
            <v>0</v>
          </cell>
          <cell r="BA81" t="str">
            <v>STU</v>
          </cell>
        </row>
        <row r="82">
          <cell r="D82" t="str">
            <v>Slovenská technická univerzita v Bratislave</v>
          </cell>
          <cell r="E82" t="str">
            <v>Fakulta architektúry</v>
          </cell>
          <cell r="L82">
            <v>2</v>
          </cell>
          <cell r="M82">
            <v>3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2</v>
          </cell>
          <cell r="AZ82">
            <v>0</v>
          </cell>
          <cell r="BA82" t="str">
            <v>STU</v>
          </cell>
        </row>
        <row r="83">
          <cell r="D83" t="str">
            <v>Slovenská technická univerzita v Bratislave</v>
          </cell>
          <cell r="E83" t="str">
            <v/>
          </cell>
          <cell r="L83">
            <v>2</v>
          </cell>
          <cell r="M83">
            <v>3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11</v>
          </cell>
          <cell r="AZ83">
            <v>0</v>
          </cell>
          <cell r="BA83" t="str">
            <v>STU</v>
          </cell>
        </row>
        <row r="84">
          <cell r="D84" t="str">
            <v>Slovenská poľnohospodárska univerzita v Nitre</v>
          </cell>
          <cell r="E84" t="str">
            <v>Fakulta agrobiológie a potravinových zdrojov</v>
          </cell>
          <cell r="L84">
            <v>2</v>
          </cell>
          <cell r="M84">
            <v>3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3</v>
          </cell>
          <cell r="AZ84">
            <v>0</v>
          </cell>
          <cell r="BA84" t="str">
            <v>SPU</v>
          </cell>
        </row>
        <row r="85">
          <cell r="D85" t="str">
            <v>Slovenská poľnohospodárska univerzita v Nitre</v>
          </cell>
          <cell r="E85" t="str">
            <v>Fakulta ekonomiky a manažmentu</v>
          </cell>
          <cell r="L85">
            <v>2</v>
          </cell>
          <cell r="M85">
            <v>3</v>
          </cell>
          <cell r="AM85">
            <v>2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4</v>
          </cell>
          <cell r="AZ85">
            <v>0</v>
          </cell>
          <cell r="BA85" t="str">
            <v>SPU</v>
          </cell>
        </row>
        <row r="86">
          <cell r="D86" t="str">
            <v>Vysoká škola DTI</v>
          </cell>
          <cell r="E86" t="str">
            <v/>
          </cell>
          <cell r="L86">
            <v>1</v>
          </cell>
          <cell r="M86">
            <v>2</v>
          </cell>
          <cell r="AM86">
            <v>2</v>
          </cell>
          <cell r="AN86">
            <v>2</v>
          </cell>
          <cell r="AO86">
            <v>0</v>
          </cell>
          <cell r="AP86">
            <v>0</v>
          </cell>
          <cell r="AQ86">
            <v>2</v>
          </cell>
          <cell r="AV86">
            <v>3</v>
          </cell>
          <cell r="AW86">
            <v>3.2700000000000005</v>
          </cell>
          <cell r="AX86">
            <v>3.2700000000000005</v>
          </cell>
          <cell r="AY86">
            <v>2</v>
          </cell>
          <cell r="AZ86">
            <v>0</v>
          </cell>
          <cell r="BA86" t="str">
            <v>DTI</v>
          </cell>
        </row>
        <row r="87">
          <cell r="D87" t="str">
            <v>Vysoká škola DTI</v>
          </cell>
          <cell r="E87" t="str">
            <v/>
          </cell>
          <cell r="L87">
            <v>2</v>
          </cell>
          <cell r="M87">
            <v>1</v>
          </cell>
          <cell r="AM87">
            <v>796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796</v>
          </cell>
          <cell r="AZ87">
            <v>0</v>
          </cell>
          <cell r="BA87" t="str">
            <v>DTI</v>
          </cell>
        </row>
        <row r="88">
          <cell r="D88" t="str">
            <v>Vysoká škola DTI</v>
          </cell>
          <cell r="E88" t="str">
            <v/>
          </cell>
          <cell r="L88">
            <v>2</v>
          </cell>
          <cell r="M88">
            <v>1</v>
          </cell>
          <cell r="AM88">
            <v>321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321</v>
          </cell>
          <cell r="AZ88">
            <v>0</v>
          </cell>
          <cell r="BA88" t="str">
            <v>DTI</v>
          </cell>
        </row>
        <row r="89">
          <cell r="D89" t="str">
            <v>Vysoká škola DTI</v>
          </cell>
          <cell r="E89" t="str">
            <v/>
          </cell>
          <cell r="L89">
            <v>1</v>
          </cell>
          <cell r="M89">
            <v>1</v>
          </cell>
          <cell r="AM89">
            <v>108</v>
          </cell>
          <cell r="AN89">
            <v>108</v>
          </cell>
          <cell r="AO89">
            <v>0</v>
          </cell>
          <cell r="AP89">
            <v>0</v>
          </cell>
          <cell r="AQ89">
            <v>108</v>
          </cell>
          <cell r="AV89">
            <v>98.1</v>
          </cell>
          <cell r="AW89">
            <v>102.024</v>
          </cell>
          <cell r="AX89">
            <v>101.4019024390244</v>
          </cell>
          <cell r="AY89">
            <v>108</v>
          </cell>
          <cell r="AZ89">
            <v>0</v>
          </cell>
          <cell r="BA89" t="str">
            <v>DTI</v>
          </cell>
        </row>
        <row r="90">
          <cell r="D90" t="str">
            <v>Technická univerzita v Košiciach</v>
          </cell>
          <cell r="E90" t="str">
            <v>Stavebná fakulta</v>
          </cell>
          <cell r="L90">
            <v>2</v>
          </cell>
          <cell r="M90">
            <v>3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3</v>
          </cell>
          <cell r="AZ90">
            <v>0</v>
          </cell>
          <cell r="BA90" t="str">
            <v>TUKE</v>
          </cell>
        </row>
        <row r="91">
          <cell r="D91" t="str">
            <v>Technická univerzita v Košiciach</v>
          </cell>
          <cell r="E91" t="str">
            <v>Fakulta materiálov, metalurgie a recyklácie</v>
          </cell>
          <cell r="L91">
            <v>1</v>
          </cell>
          <cell r="M91">
            <v>3</v>
          </cell>
          <cell r="AM91">
            <v>4</v>
          </cell>
          <cell r="AN91">
            <v>0</v>
          </cell>
          <cell r="AO91">
            <v>0</v>
          </cell>
          <cell r="AP91">
            <v>4</v>
          </cell>
          <cell r="AQ91">
            <v>4</v>
          </cell>
          <cell r="AV91">
            <v>12</v>
          </cell>
          <cell r="AW91">
            <v>25.56</v>
          </cell>
          <cell r="AX91">
            <v>25.103571428571428</v>
          </cell>
          <cell r="AY91">
            <v>7</v>
          </cell>
          <cell r="AZ91">
            <v>4</v>
          </cell>
          <cell r="BA91" t="str">
            <v>TUKE</v>
          </cell>
        </row>
        <row r="92">
          <cell r="D92" t="str">
            <v>Technická univerzita v Košiciach</v>
          </cell>
          <cell r="E92" t="str">
            <v>Fakulta materiálov, metalurgie a recyklácie</v>
          </cell>
          <cell r="L92">
            <v>2</v>
          </cell>
          <cell r="M92">
            <v>3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5</v>
          </cell>
          <cell r="AZ92">
            <v>0</v>
          </cell>
          <cell r="BA92" t="str">
            <v>TUKE</v>
          </cell>
        </row>
        <row r="93">
          <cell r="D93" t="str">
            <v>Technická univerzita v Košiciach</v>
          </cell>
          <cell r="E93" t="str">
            <v>Strojnícka fakulta</v>
          </cell>
          <cell r="L93">
            <v>2</v>
          </cell>
          <cell r="M93">
            <v>3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2</v>
          </cell>
          <cell r="AZ93">
            <v>0</v>
          </cell>
          <cell r="BA93" t="str">
            <v>TUKE</v>
          </cell>
        </row>
        <row r="94">
          <cell r="D94" t="str">
            <v>Univerzita Pavla Jozefa Šafárika v Košiciach</v>
          </cell>
          <cell r="E94" t="str">
            <v>Lekárska fakulta</v>
          </cell>
          <cell r="L94">
            <v>1</v>
          </cell>
          <cell r="M94">
            <v>3</v>
          </cell>
          <cell r="AM94">
            <v>13</v>
          </cell>
          <cell r="AN94">
            <v>0</v>
          </cell>
          <cell r="AO94">
            <v>0</v>
          </cell>
          <cell r="AP94">
            <v>0</v>
          </cell>
          <cell r="AQ94">
            <v>13</v>
          </cell>
          <cell r="AV94">
            <v>39</v>
          </cell>
          <cell r="AW94">
            <v>132.99</v>
          </cell>
          <cell r="AX94">
            <v>132.75336298932385</v>
          </cell>
          <cell r="AY94">
            <v>13</v>
          </cell>
          <cell r="AZ94">
            <v>13</v>
          </cell>
          <cell r="BA94" t="str">
            <v>UPJŠ</v>
          </cell>
        </row>
        <row r="95">
          <cell r="D95" t="str">
            <v>Univerzita Pavla Jozefa Šafárika v Košiciach</v>
          </cell>
          <cell r="E95" t="str">
            <v>Lekárska fakulta</v>
          </cell>
          <cell r="L95">
            <v>2</v>
          </cell>
          <cell r="M95">
            <v>3</v>
          </cell>
          <cell r="AM95">
            <v>2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2</v>
          </cell>
          <cell r="AZ95">
            <v>0</v>
          </cell>
          <cell r="BA95" t="str">
            <v>UPJŠ</v>
          </cell>
        </row>
        <row r="96">
          <cell r="D96" t="str">
            <v>Univerzita Pavla Jozefa Šafárika v Košiciach</v>
          </cell>
          <cell r="E96" t="str">
            <v>Prírodovedecká fakulta</v>
          </cell>
          <cell r="L96">
            <v>1</v>
          </cell>
          <cell r="M96">
            <v>3</v>
          </cell>
          <cell r="AM96">
            <v>14</v>
          </cell>
          <cell r="AN96">
            <v>0</v>
          </cell>
          <cell r="AO96">
            <v>0</v>
          </cell>
          <cell r="AP96">
            <v>14</v>
          </cell>
          <cell r="AQ96">
            <v>14</v>
          </cell>
          <cell r="AV96">
            <v>42</v>
          </cell>
          <cell r="AW96">
            <v>89.46</v>
          </cell>
          <cell r="AX96">
            <v>88.144411764705879</v>
          </cell>
          <cell r="AY96">
            <v>15</v>
          </cell>
          <cell r="AZ96">
            <v>14</v>
          </cell>
          <cell r="BA96" t="str">
            <v>UPJŠ</v>
          </cell>
        </row>
        <row r="97">
          <cell r="D97" t="str">
            <v>Univerzita Pavla Jozefa Šafárika v Košiciach</v>
          </cell>
          <cell r="E97" t="str">
            <v>Prírodovedecká fakulta</v>
          </cell>
          <cell r="L97">
            <v>1</v>
          </cell>
          <cell r="M97">
            <v>3</v>
          </cell>
          <cell r="AM97">
            <v>11</v>
          </cell>
          <cell r="AN97">
            <v>0</v>
          </cell>
          <cell r="AO97">
            <v>0</v>
          </cell>
          <cell r="AP97">
            <v>11</v>
          </cell>
          <cell r="AQ97">
            <v>11</v>
          </cell>
          <cell r="AV97">
            <v>33</v>
          </cell>
          <cell r="AW97">
            <v>70.289999999999992</v>
          </cell>
          <cell r="AX97">
            <v>69.256323529411759</v>
          </cell>
          <cell r="AY97">
            <v>12</v>
          </cell>
          <cell r="AZ97">
            <v>11</v>
          </cell>
          <cell r="BA97" t="str">
            <v>UPJŠ</v>
          </cell>
        </row>
        <row r="98">
          <cell r="D98" t="str">
            <v>Univerzita Pavla Jozefa Šafárika v Košiciach</v>
          </cell>
          <cell r="E98" t="str">
            <v>Prírodovedecká fakulta</v>
          </cell>
          <cell r="L98">
            <v>1</v>
          </cell>
          <cell r="M98">
            <v>3</v>
          </cell>
          <cell r="AM98">
            <v>6</v>
          </cell>
          <cell r="AN98">
            <v>0</v>
          </cell>
          <cell r="AO98">
            <v>0</v>
          </cell>
          <cell r="AP98">
            <v>6</v>
          </cell>
          <cell r="AQ98">
            <v>6</v>
          </cell>
          <cell r="AV98">
            <v>18</v>
          </cell>
          <cell r="AW98">
            <v>38.339999999999996</v>
          </cell>
          <cell r="AX98">
            <v>38.339999999999996</v>
          </cell>
          <cell r="AY98">
            <v>7</v>
          </cell>
          <cell r="AZ98">
            <v>6</v>
          </cell>
          <cell r="BA98" t="str">
            <v>UPJŠ</v>
          </cell>
        </row>
        <row r="99">
          <cell r="D99" t="str">
            <v>Univerzita Pavla Jozefa Šafárika v Košiciach</v>
          </cell>
          <cell r="E99" t="str">
            <v>Filozofická fakulta</v>
          </cell>
          <cell r="L99">
            <v>1</v>
          </cell>
          <cell r="M99">
            <v>2</v>
          </cell>
          <cell r="AM99">
            <v>21</v>
          </cell>
          <cell r="AN99">
            <v>21</v>
          </cell>
          <cell r="AO99">
            <v>0</v>
          </cell>
          <cell r="AP99">
            <v>0</v>
          </cell>
          <cell r="AQ99">
            <v>21</v>
          </cell>
          <cell r="AV99">
            <v>31.5</v>
          </cell>
          <cell r="AW99">
            <v>34.335000000000001</v>
          </cell>
          <cell r="AX99">
            <v>33.612157894736839</v>
          </cell>
          <cell r="AY99">
            <v>21</v>
          </cell>
          <cell r="AZ99">
            <v>0</v>
          </cell>
          <cell r="BA99" t="str">
            <v>UPJŠ</v>
          </cell>
        </row>
        <row r="100">
          <cell r="D100" t="str">
            <v>Univerzita Pavla Jozefa Šafárika v Košiciach</v>
          </cell>
          <cell r="E100" t="str">
            <v>Filozofická fakulta</v>
          </cell>
          <cell r="L100">
            <v>1</v>
          </cell>
          <cell r="M100">
            <v>2</v>
          </cell>
          <cell r="AM100">
            <v>6</v>
          </cell>
          <cell r="AN100">
            <v>6.5</v>
          </cell>
          <cell r="AO100">
            <v>0</v>
          </cell>
          <cell r="AP100">
            <v>0</v>
          </cell>
          <cell r="AQ100">
            <v>6</v>
          </cell>
          <cell r="AV100">
            <v>9</v>
          </cell>
          <cell r="AW100">
            <v>9.81</v>
          </cell>
          <cell r="AX100">
            <v>9.6034736842105257</v>
          </cell>
          <cell r="AY100">
            <v>6.5</v>
          </cell>
          <cell r="AZ100">
            <v>0</v>
          </cell>
          <cell r="BA100" t="str">
            <v>UPJŠ</v>
          </cell>
        </row>
        <row r="101">
          <cell r="D101" t="str">
            <v>Univerzita Pavla Jozefa Šafárika v Košiciach</v>
          </cell>
          <cell r="E101" t="str">
            <v>Lekárska fakulta</v>
          </cell>
          <cell r="L101">
            <v>1</v>
          </cell>
          <cell r="M101">
            <v>3</v>
          </cell>
          <cell r="AM101">
            <v>2</v>
          </cell>
          <cell r="AN101">
            <v>0</v>
          </cell>
          <cell r="AO101">
            <v>0</v>
          </cell>
          <cell r="AP101">
            <v>0</v>
          </cell>
          <cell r="AQ101">
            <v>2</v>
          </cell>
          <cell r="AV101">
            <v>6</v>
          </cell>
          <cell r="AW101">
            <v>20.46</v>
          </cell>
          <cell r="AX101">
            <v>20.423594306049822</v>
          </cell>
          <cell r="AY101">
            <v>2</v>
          </cell>
          <cell r="AZ101">
            <v>2</v>
          </cell>
          <cell r="BA101" t="str">
            <v>UPJŠ</v>
          </cell>
        </row>
        <row r="102">
          <cell r="D102" t="str">
            <v>Univerzita Pavla Jozefa Šafárika v Košiciach</v>
          </cell>
          <cell r="E102" t="str">
            <v>Prírodovedecká fakulta</v>
          </cell>
          <cell r="L102">
            <v>1</v>
          </cell>
          <cell r="M102">
            <v>3</v>
          </cell>
          <cell r="AM102">
            <v>2</v>
          </cell>
          <cell r="AN102">
            <v>0</v>
          </cell>
          <cell r="AO102">
            <v>0</v>
          </cell>
          <cell r="AP102">
            <v>2</v>
          </cell>
          <cell r="AQ102">
            <v>2</v>
          </cell>
          <cell r="AV102">
            <v>6</v>
          </cell>
          <cell r="AW102">
            <v>12.78</v>
          </cell>
          <cell r="AX102">
            <v>12.78</v>
          </cell>
          <cell r="AY102">
            <v>3</v>
          </cell>
          <cell r="AZ102">
            <v>2</v>
          </cell>
          <cell r="BA102" t="str">
            <v>UPJŠ</v>
          </cell>
        </row>
        <row r="103">
          <cell r="D103" t="str">
            <v>Univerzita Pavla Jozefa Šafárika v Košiciach</v>
          </cell>
          <cell r="E103" t="str">
            <v>Právnická fakulta</v>
          </cell>
          <cell r="L103">
            <v>1</v>
          </cell>
          <cell r="M103">
            <v>1</v>
          </cell>
          <cell r="AM103">
            <v>351</v>
          </cell>
          <cell r="AN103">
            <v>395</v>
          </cell>
          <cell r="AO103">
            <v>0</v>
          </cell>
          <cell r="AP103">
            <v>0</v>
          </cell>
          <cell r="AQ103">
            <v>351</v>
          </cell>
          <cell r="AV103">
            <v>313.2</v>
          </cell>
          <cell r="AW103">
            <v>313.2</v>
          </cell>
          <cell r="AX103">
            <v>305.77652370203162</v>
          </cell>
          <cell r="AY103">
            <v>395</v>
          </cell>
          <cell r="AZ103">
            <v>0</v>
          </cell>
          <cell r="BA103" t="str">
            <v>UPJŠ</v>
          </cell>
        </row>
        <row r="104">
          <cell r="D104" t="str">
            <v>Univerzita Pavla Jozefa Šafárika v Košiciach</v>
          </cell>
          <cell r="E104" t="str">
            <v>Lekárska fakulta</v>
          </cell>
          <cell r="L104">
            <v>1</v>
          </cell>
          <cell r="M104">
            <v>4</v>
          </cell>
          <cell r="AM104">
            <v>232</v>
          </cell>
          <cell r="AN104">
            <v>252</v>
          </cell>
          <cell r="AO104">
            <v>0</v>
          </cell>
          <cell r="AP104">
            <v>0</v>
          </cell>
          <cell r="AQ104">
            <v>232</v>
          </cell>
          <cell r="AV104">
            <v>274.89999999999998</v>
          </cell>
          <cell r="AW104">
            <v>860.4369999999999</v>
          </cell>
          <cell r="AX104">
            <v>853.81825384615377</v>
          </cell>
          <cell r="AY104">
            <v>252</v>
          </cell>
          <cell r="AZ104">
            <v>0</v>
          </cell>
          <cell r="BA104" t="str">
            <v>UPJŠ</v>
          </cell>
        </row>
        <row r="105">
          <cell r="D105" t="str">
            <v>Univerzita Pavla Jozefa Šafárika v Košiciach</v>
          </cell>
          <cell r="E105" t="str">
            <v>Fakulta verejnej správy</v>
          </cell>
          <cell r="L105">
            <v>1</v>
          </cell>
          <cell r="M105">
            <v>1</v>
          </cell>
          <cell r="AM105">
            <v>244</v>
          </cell>
          <cell r="AN105">
            <v>282</v>
          </cell>
          <cell r="AO105">
            <v>0</v>
          </cell>
          <cell r="AP105">
            <v>0</v>
          </cell>
          <cell r="AQ105">
            <v>244</v>
          </cell>
          <cell r="AV105">
            <v>209.8</v>
          </cell>
          <cell r="AW105">
            <v>209.8</v>
          </cell>
          <cell r="AX105">
            <v>205.92378752886839</v>
          </cell>
          <cell r="AY105">
            <v>282</v>
          </cell>
          <cell r="AZ105">
            <v>0</v>
          </cell>
          <cell r="BA105" t="str">
            <v>UPJŠ</v>
          </cell>
        </row>
        <row r="106">
          <cell r="D106" t="str">
            <v>Prešovská univerzita v Prešove</v>
          </cell>
          <cell r="E106" t="str">
            <v>Gréckokatolícka teologická fakulta</v>
          </cell>
          <cell r="L106">
            <v>1</v>
          </cell>
          <cell r="M106">
            <v>4</v>
          </cell>
          <cell r="AM106">
            <v>66</v>
          </cell>
          <cell r="AN106">
            <v>70</v>
          </cell>
          <cell r="AO106">
            <v>0</v>
          </cell>
          <cell r="AP106">
            <v>0</v>
          </cell>
          <cell r="AQ106">
            <v>66</v>
          </cell>
          <cell r="AV106">
            <v>78.599999999999994</v>
          </cell>
          <cell r="AW106">
            <v>78.599999999999994</v>
          </cell>
          <cell r="AX106">
            <v>74.463157894736838</v>
          </cell>
          <cell r="AY106">
            <v>70</v>
          </cell>
          <cell r="AZ106">
            <v>0</v>
          </cell>
          <cell r="BA106" t="str">
            <v>PU</v>
          </cell>
        </row>
        <row r="107">
          <cell r="D107" t="str">
            <v>Prešovská univerzita v Prešove</v>
          </cell>
          <cell r="E107" t="str">
            <v>Gréckokatolícka teologická fakulta</v>
          </cell>
          <cell r="L107">
            <v>2</v>
          </cell>
          <cell r="M107">
            <v>3</v>
          </cell>
          <cell r="AM107">
            <v>1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16</v>
          </cell>
          <cell r="AZ107">
            <v>0</v>
          </cell>
          <cell r="BA107" t="str">
            <v>PU</v>
          </cell>
        </row>
        <row r="108">
          <cell r="D108" t="str">
            <v>Prešovská univerzita v Prešove</v>
          </cell>
          <cell r="E108" t="str">
            <v>Fakulta humanitných a prírodných vied</v>
          </cell>
          <cell r="L108">
            <v>2</v>
          </cell>
          <cell r="M108">
            <v>3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2</v>
          </cell>
          <cell r="AZ108">
            <v>0</v>
          </cell>
          <cell r="BA108" t="str">
            <v>PU</v>
          </cell>
        </row>
        <row r="109">
          <cell r="D109" t="str">
            <v>Katolícka univerzita v Ružomberku</v>
          </cell>
          <cell r="E109" t="str">
            <v>Filozofická fakulta</v>
          </cell>
          <cell r="L109">
            <v>2</v>
          </cell>
          <cell r="M109">
            <v>3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1</v>
          </cell>
          <cell r="AZ109">
            <v>0</v>
          </cell>
          <cell r="BA109" t="str">
            <v>KU</v>
          </cell>
        </row>
        <row r="110">
          <cell r="D110" t="str">
            <v>Katolícka univerzita v Ružomberku</v>
          </cell>
          <cell r="E110" t="str">
            <v>Teologická fakulta v Košiciach</v>
          </cell>
          <cell r="L110">
            <v>2</v>
          </cell>
          <cell r="M110">
            <v>3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4</v>
          </cell>
          <cell r="AZ110">
            <v>0</v>
          </cell>
          <cell r="BA110" t="str">
            <v>KU</v>
          </cell>
        </row>
        <row r="111">
          <cell r="D111" t="str">
            <v>Prešovská univerzita v Prešove</v>
          </cell>
          <cell r="E111" t="str">
            <v>Pedagogická fakulta</v>
          </cell>
          <cell r="L111">
            <v>2</v>
          </cell>
          <cell r="M111">
            <v>3</v>
          </cell>
          <cell r="AM111">
            <v>4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16</v>
          </cell>
          <cell r="AZ111">
            <v>0</v>
          </cell>
          <cell r="BA111" t="str">
            <v>PU</v>
          </cell>
        </row>
        <row r="112">
          <cell r="D112" t="str">
            <v>Prešovská univerzita v Prešove</v>
          </cell>
          <cell r="E112" t="str">
            <v>Filozofická fakulta</v>
          </cell>
          <cell r="L112">
            <v>2</v>
          </cell>
          <cell r="M112">
            <v>3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2</v>
          </cell>
          <cell r="AZ112">
            <v>0</v>
          </cell>
          <cell r="BA112" t="str">
            <v>PU</v>
          </cell>
        </row>
        <row r="113">
          <cell r="D113" t="str">
            <v>Prešovská univerzita v Prešove</v>
          </cell>
          <cell r="E113" t="str">
            <v>Filozofická fakulta</v>
          </cell>
          <cell r="L113">
            <v>2</v>
          </cell>
          <cell r="M113">
            <v>3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7</v>
          </cell>
          <cell r="AZ113">
            <v>0</v>
          </cell>
          <cell r="BA113" t="str">
            <v>PU</v>
          </cell>
        </row>
        <row r="114">
          <cell r="D114" t="str">
            <v>Žilinská univerzita v Žiline</v>
          </cell>
          <cell r="E114" t="str">
            <v>Fakulta riadenia a informatiky</v>
          </cell>
          <cell r="L114">
            <v>1</v>
          </cell>
          <cell r="M114">
            <v>1</v>
          </cell>
          <cell r="AM114">
            <v>507</v>
          </cell>
          <cell r="AN114">
            <v>635</v>
          </cell>
          <cell r="AO114">
            <v>635</v>
          </cell>
          <cell r="AP114">
            <v>507</v>
          </cell>
          <cell r="AQ114">
            <v>507</v>
          </cell>
          <cell r="AV114">
            <v>443.4</v>
          </cell>
          <cell r="AW114">
            <v>656.23199999999997</v>
          </cell>
          <cell r="AX114">
            <v>652.95083999999997</v>
          </cell>
          <cell r="AY114">
            <v>635</v>
          </cell>
          <cell r="AZ114">
            <v>0</v>
          </cell>
          <cell r="BA114" t="str">
            <v>ŽU</v>
          </cell>
        </row>
        <row r="115">
          <cell r="D115" t="str">
            <v>Slovenská zdravotnícka univerzita v Bratislave</v>
          </cell>
          <cell r="E115" t="str">
            <v>Lekárska fakulta</v>
          </cell>
          <cell r="L115">
            <v>1</v>
          </cell>
          <cell r="M115">
            <v>3</v>
          </cell>
          <cell r="AM115">
            <v>1</v>
          </cell>
          <cell r="AN115">
            <v>0</v>
          </cell>
          <cell r="AO115">
            <v>0</v>
          </cell>
          <cell r="AP115">
            <v>0</v>
          </cell>
          <cell r="AQ115">
            <v>1</v>
          </cell>
          <cell r="AV115">
            <v>4</v>
          </cell>
          <cell r="AW115">
            <v>13.64</v>
          </cell>
          <cell r="AX115">
            <v>13.5718</v>
          </cell>
          <cell r="AY115">
            <v>1</v>
          </cell>
          <cell r="AZ115">
            <v>1</v>
          </cell>
          <cell r="BA115" t="str">
            <v>SZU</v>
          </cell>
        </row>
        <row r="116">
          <cell r="D116" t="str">
            <v>Slovenská zdravotnícka univerzita v Bratislave</v>
          </cell>
          <cell r="E116" t="str">
            <v>Lekárska fakulta</v>
          </cell>
          <cell r="L116">
            <v>1</v>
          </cell>
          <cell r="M116">
            <v>3</v>
          </cell>
          <cell r="AM116">
            <v>4</v>
          </cell>
          <cell r="AN116">
            <v>0</v>
          </cell>
          <cell r="AO116">
            <v>0</v>
          </cell>
          <cell r="AP116">
            <v>0</v>
          </cell>
          <cell r="AQ116">
            <v>4</v>
          </cell>
          <cell r="AV116">
            <v>16</v>
          </cell>
          <cell r="AW116">
            <v>54.56</v>
          </cell>
          <cell r="AX116">
            <v>54.287199999999999</v>
          </cell>
          <cell r="AY116">
            <v>4</v>
          </cell>
          <cell r="AZ116">
            <v>4</v>
          </cell>
          <cell r="BA116" t="str">
            <v>SZU</v>
          </cell>
        </row>
        <row r="117">
          <cell r="D117" t="str">
            <v>Slovenská zdravotnícka univerzita v Bratislave</v>
          </cell>
          <cell r="E117" t="str">
            <v>Lekárska fakulta</v>
          </cell>
          <cell r="L117">
            <v>2</v>
          </cell>
          <cell r="M117">
            <v>3</v>
          </cell>
          <cell r="AM117">
            <v>4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24</v>
          </cell>
          <cell r="AZ117">
            <v>0</v>
          </cell>
          <cell r="BA117" t="str">
            <v>SZU</v>
          </cell>
        </row>
        <row r="118">
          <cell r="D118" t="str">
            <v>Žilinská univerzita v Žiline</v>
          </cell>
          <cell r="E118" t="str">
            <v>Fakulta humanitných vied</v>
          </cell>
          <cell r="L118">
            <v>1</v>
          </cell>
          <cell r="M118">
            <v>2</v>
          </cell>
          <cell r="AM118">
            <v>44</v>
          </cell>
          <cell r="AN118">
            <v>45</v>
          </cell>
          <cell r="AO118">
            <v>0</v>
          </cell>
          <cell r="AP118">
            <v>0</v>
          </cell>
          <cell r="AQ118">
            <v>44</v>
          </cell>
          <cell r="AV118">
            <v>66</v>
          </cell>
          <cell r="AW118">
            <v>71.940000000000012</v>
          </cell>
          <cell r="AX118">
            <v>70.632000000000005</v>
          </cell>
          <cell r="AY118">
            <v>45</v>
          </cell>
          <cell r="AZ118">
            <v>0</v>
          </cell>
          <cell r="BA118" t="str">
            <v>ŽU</v>
          </cell>
        </row>
        <row r="119">
          <cell r="D119" t="str">
            <v>Žilinská univerzita v Žiline</v>
          </cell>
          <cell r="E119" t="str">
            <v>Fakulta humanitných vied</v>
          </cell>
          <cell r="L119">
            <v>1</v>
          </cell>
          <cell r="M119">
            <v>2</v>
          </cell>
          <cell r="AM119">
            <v>32.5</v>
          </cell>
          <cell r="AN119">
            <v>32.5</v>
          </cell>
          <cell r="AO119">
            <v>0</v>
          </cell>
          <cell r="AP119">
            <v>0</v>
          </cell>
          <cell r="AQ119">
            <v>32.5</v>
          </cell>
          <cell r="AV119">
            <v>48.75</v>
          </cell>
          <cell r="AW119">
            <v>53.137500000000003</v>
          </cell>
          <cell r="AX119">
            <v>52.171363636363637</v>
          </cell>
          <cell r="AY119">
            <v>32.5</v>
          </cell>
          <cell r="AZ119">
            <v>0</v>
          </cell>
          <cell r="BA119" t="str">
            <v>ŽU</v>
          </cell>
        </row>
        <row r="120">
          <cell r="D120" t="str">
            <v>Slovenská zdravotnícka univerzita v Bratislave</v>
          </cell>
          <cell r="E120" t="str">
            <v>Fakulta verejného zdravotníctva</v>
          </cell>
          <cell r="L120">
            <v>2</v>
          </cell>
          <cell r="M120">
            <v>3</v>
          </cell>
          <cell r="AM120">
            <v>12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28</v>
          </cell>
          <cell r="AZ120">
            <v>0</v>
          </cell>
          <cell r="BA120" t="str">
            <v>SZU</v>
          </cell>
        </row>
        <row r="121">
          <cell r="D121" t="str">
            <v>Univerzita sv. Cyrila a Metoda v Trnave</v>
          </cell>
          <cell r="E121" t="str">
            <v>Fakulta masmediálnej komunikácie</v>
          </cell>
          <cell r="L121">
            <v>2</v>
          </cell>
          <cell r="M121">
            <v>3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1</v>
          </cell>
          <cell r="AZ121">
            <v>0</v>
          </cell>
          <cell r="BA121" t="str">
            <v>UCM</v>
          </cell>
        </row>
        <row r="122">
          <cell r="D122" t="str">
            <v>Žilinská univerzita v Žiline</v>
          </cell>
          <cell r="E122" t="str">
            <v>Fakulta bezpečnostného inžinierstva</v>
          </cell>
          <cell r="L122">
            <v>2</v>
          </cell>
          <cell r="M122">
            <v>3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5</v>
          </cell>
          <cell r="AZ122">
            <v>0</v>
          </cell>
          <cell r="BA122" t="str">
            <v>ŽU</v>
          </cell>
        </row>
        <row r="123">
          <cell r="D123" t="str">
            <v>Akadémia médií, odborná vysoká škola mediálnej a marketingovej komunikácie v Bratislave</v>
          </cell>
          <cell r="E123" t="str">
            <v/>
          </cell>
          <cell r="L123">
            <v>1</v>
          </cell>
          <cell r="M123">
            <v>1</v>
          </cell>
          <cell r="AM123">
            <v>44</v>
          </cell>
          <cell r="AN123">
            <v>44</v>
          </cell>
          <cell r="AO123">
            <v>0</v>
          </cell>
          <cell r="AP123">
            <v>0</v>
          </cell>
          <cell r="AQ123">
            <v>44</v>
          </cell>
          <cell r="AV123">
            <v>44</v>
          </cell>
          <cell r="AW123">
            <v>52.36</v>
          </cell>
          <cell r="AX123">
            <v>51.507095748907432</v>
          </cell>
          <cell r="AY123">
            <v>44</v>
          </cell>
          <cell r="AZ123">
            <v>0</v>
          </cell>
          <cell r="BA123" t="str">
            <v>Ak-Medii</v>
          </cell>
        </row>
        <row r="124">
          <cell r="D124" t="str">
            <v>Akadémia médií, odborná vysoká škola mediálnej a marketingovej komunikácie v Bratislave</v>
          </cell>
          <cell r="E124" t="str">
            <v/>
          </cell>
          <cell r="L124">
            <v>1</v>
          </cell>
          <cell r="M124">
            <v>1</v>
          </cell>
          <cell r="AM124">
            <v>36</v>
          </cell>
          <cell r="AN124">
            <v>36</v>
          </cell>
          <cell r="AO124">
            <v>0</v>
          </cell>
          <cell r="AP124">
            <v>0</v>
          </cell>
          <cell r="AQ124">
            <v>36</v>
          </cell>
          <cell r="AV124">
            <v>36</v>
          </cell>
          <cell r="AW124">
            <v>42.839999999999996</v>
          </cell>
          <cell r="AX124">
            <v>42.142169249106075</v>
          </cell>
          <cell r="AY124">
            <v>36</v>
          </cell>
          <cell r="AZ124">
            <v>0</v>
          </cell>
          <cell r="BA124" t="str">
            <v>Ak-Medii</v>
          </cell>
        </row>
        <row r="125">
          <cell r="D125" t="str">
            <v>Akadémia médií, odborná vysoká škola mediálnej a marketingovej komunikácie v Bratislave</v>
          </cell>
          <cell r="E125" t="str">
            <v/>
          </cell>
          <cell r="L125">
            <v>1</v>
          </cell>
          <cell r="M125">
            <v>1</v>
          </cell>
          <cell r="AM125">
            <v>4</v>
          </cell>
          <cell r="AN125">
            <v>4</v>
          </cell>
          <cell r="AO125">
            <v>0</v>
          </cell>
          <cell r="AP125">
            <v>0</v>
          </cell>
          <cell r="AQ125">
            <v>4</v>
          </cell>
          <cell r="AV125">
            <v>4</v>
          </cell>
          <cell r="AW125">
            <v>4.76</v>
          </cell>
          <cell r="AX125">
            <v>4.6824632499006755</v>
          </cell>
          <cell r="AY125">
            <v>4</v>
          </cell>
          <cell r="AZ125">
            <v>0</v>
          </cell>
          <cell r="BA125" t="str">
            <v>Ak-Medii</v>
          </cell>
        </row>
        <row r="126">
          <cell r="D126" t="str">
            <v>Katolícka univerzita v Ružomberku</v>
          </cell>
          <cell r="E126" t="str">
            <v>Teologická fakulta v Košiciach</v>
          </cell>
          <cell r="L126">
            <v>2</v>
          </cell>
          <cell r="M126">
            <v>3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1</v>
          </cell>
          <cell r="AZ126">
            <v>0</v>
          </cell>
          <cell r="BA126" t="str">
            <v>KU</v>
          </cell>
        </row>
        <row r="127">
          <cell r="D127" t="str">
            <v>Katolícka univerzita v Ružomberku</v>
          </cell>
          <cell r="E127" t="str">
            <v>Teologická fakulta v Košiciach</v>
          </cell>
          <cell r="L127">
            <v>1</v>
          </cell>
          <cell r="M127">
            <v>4</v>
          </cell>
          <cell r="AM127">
            <v>37</v>
          </cell>
          <cell r="AN127">
            <v>53</v>
          </cell>
          <cell r="AO127">
            <v>0</v>
          </cell>
          <cell r="AP127">
            <v>0</v>
          </cell>
          <cell r="AQ127">
            <v>37</v>
          </cell>
          <cell r="AV127">
            <v>44.1</v>
          </cell>
          <cell r="AW127">
            <v>44.1</v>
          </cell>
          <cell r="AX127">
            <v>43.365000000000002</v>
          </cell>
          <cell r="AY127">
            <v>53</v>
          </cell>
          <cell r="AZ127">
            <v>0</v>
          </cell>
          <cell r="BA127" t="str">
            <v>KU</v>
          </cell>
        </row>
        <row r="128">
          <cell r="D128" t="str">
            <v>Slovenská zdravotnícka univerzita v Bratislave</v>
          </cell>
          <cell r="E128" t="str">
            <v>Fakulta zdravotníctva so sídlom v Banskej Bystrici</v>
          </cell>
          <cell r="L128">
            <v>1</v>
          </cell>
          <cell r="M128">
            <v>5</v>
          </cell>
          <cell r="AM128">
            <v>69</v>
          </cell>
          <cell r="AN128">
            <v>74</v>
          </cell>
          <cell r="AO128">
            <v>0</v>
          </cell>
          <cell r="AP128">
            <v>0</v>
          </cell>
          <cell r="AQ128">
            <v>69</v>
          </cell>
          <cell r="AV128">
            <v>59.4</v>
          </cell>
          <cell r="AW128">
            <v>127.71</v>
          </cell>
          <cell r="AX128">
            <v>125.83191176470588</v>
          </cell>
          <cell r="AY128">
            <v>74</v>
          </cell>
          <cell r="AZ128">
            <v>0</v>
          </cell>
          <cell r="BA128" t="str">
            <v>SZU</v>
          </cell>
        </row>
        <row r="129">
          <cell r="D129" t="str">
            <v>Katolícka univerzita v Ružomberku</v>
          </cell>
          <cell r="E129" t="str">
            <v>Pedagogická fakulta</v>
          </cell>
          <cell r="L129">
            <v>1</v>
          </cell>
          <cell r="M129">
            <v>3</v>
          </cell>
          <cell r="AM129">
            <v>11</v>
          </cell>
          <cell r="AN129">
            <v>0</v>
          </cell>
          <cell r="AO129">
            <v>0</v>
          </cell>
          <cell r="AP129">
            <v>0</v>
          </cell>
          <cell r="AQ129">
            <v>11</v>
          </cell>
          <cell r="AV129">
            <v>44</v>
          </cell>
          <cell r="AW129">
            <v>48.400000000000006</v>
          </cell>
          <cell r="AX129">
            <v>47.489655172413798</v>
          </cell>
          <cell r="AY129">
            <v>12</v>
          </cell>
          <cell r="AZ129">
            <v>11</v>
          </cell>
          <cell r="BA129" t="str">
            <v>KU</v>
          </cell>
        </row>
        <row r="130">
          <cell r="D130" t="str">
            <v>Katolícka univerzita v Ružomberku</v>
          </cell>
          <cell r="E130" t="str">
            <v>Pedagogická fakulta</v>
          </cell>
          <cell r="L130">
            <v>2</v>
          </cell>
          <cell r="M130">
            <v>3</v>
          </cell>
          <cell r="AM130">
            <v>1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23</v>
          </cell>
          <cell r="AZ130">
            <v>0</v>
          </cell>
          <cell r="BA130" t="str">
            <v>KU</v>
          </cell>
        </row>
        <row r="131">
          <cell r="D131" t="str">
            <v>Katolícka univerzita v Ružomberku</v>
          </cell>
          <cell r="E131" t="str">
            <v>Pedagogická fakulta</v>
          </cell>
          <cell r="L131">
            <v>2</v>
          </cell>
          <cell r="M131">
            <v>1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2</v>
          </cell>
          <cell r="AZ131">
            <v>0</v>
          </cell>
          <cell r="BA131" t="str">
            <v>KU</v>
          </cell>
        </row>
        <row r="132">
          <cell r="D132" t="str">
            <v>Univerzita Mateja Bela v Banskej Bystrici</v>
          </cell>
          <cell r="E132" t="str">
            <v>Filozofická fakulta</v>
          </cell>
          <cell r="L132">
            <v>2</v>
          </cell>
          <cell r="M132">
            <v>3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2</v>
          </cell>
          <cell r="AZ132">
            <v>0</v>
          </cell>
          <cell r="BA132" t="str">
            <v>UMB</v>
          </cell>
        </row>
        <row r="133">
          <cell r="D133" t="str">
            <v>Univerzita Mateja Bela v Banskej Bystrici</v>
          </cell>
          <cell r="E133" t="str">
            <v>Filozofická fakulta</v>
          </cell>
          <cell r="L133">
            <v>2</v>
          </cell>
          <cell r="M133">
            <v>3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2</v>
          </cell>
          <cell r="AZ133">
            <v>0</v>
          </cell>
          <cell r="BA133" t="str">
            <v>UMB</v>
          </cell>
        </row>
        <row r="134">
          <cell r="D134" t="str">
            <v>Univerzita Mateja Bela v Banskej Bystrici</v>
          </cell>
          <cell r="E134" t="str">
            <v>Fakulta politických vied a medzinárodných vzťahov</v>
          </cell>
          <cell r="L134">
            <v>2</v>
          </cell>
          <cell r="M134">
            <v>3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1</v>
          </cell>
          <cell r="AZ134">
            <v>0</v>
          </cell>
          <cell r="BA134" t="str">
            <v>UMB</v>
          </cell>
        </row>
        <row r="135">
          <cell r="D135" t="str">
            <v>Univerzita Mateja Bela v Banskej Bystrici</v>
          </cell>
          <cell r="E135" t="str">
            <v>Pedagogická fakulta</v>
          </cell>
          <cell r="L135">
            <v>2</v>
          </cell>
          <cell r="M135">
            <v>3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2</v>
          </cell>
          <cell r="AZ135">
            <v>0</v>
          </cell>
          <cell r="BA135" t="str">
            <v>UMB</v>
          </cell>
        </row>
        <row r="136">
          <cell r="D136" t="str">
            <v>Univerzita Mateja Bela v Banskej Bystrici</v>
          </cell>
          <cell r="E136" t="str">
            <v>Ekonomická fakulta</v>
          </cell>
          <cell r="L136">
            <v>2</v>
          </cell>
          <cell r="M136">
            <v>3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8</v>
          </cell>
          <cell r="AZ136">
            <v>0</v>
          </cell>
          <cell r="BA136" t="str">
            <v>UMB</v>
          </cell>
        </row>
        <row r="137">
          <cell r="D137" t="str">
            <v>Univerzita Mateja Bela v Banskej Bystrici</v>
          </cell>
          <cell r="E137" t="str">
            <v>Ekonomická fakulta</v>
          </cell>
          <cell r="L137">
            <v>2</v>
          </cell>
          <cell r="M137">
            <v>3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V137">
            <v>0</v>
          </cell>
          <cell r="AW137">
            <v>0</v>
          </cell>
          <cell r="AX137">
            <v>0</v>
          </cell>
          <cell r="AY137">
            <v>5</v>
          </cell>
          <cell r="AZ137">
            <v>0</v>
          </cell>
          <cell r="BA137" t="str">
            <v>UMB</v>
          </cell>
        </row>
        <row r="138">
          <cell r="D138" t="str">
            <v>Vysoká škola DTI</v>
          </cell>
          <cell r="E138" t="str">
            <v/>
          </cell>
          <cell r="L138">
            <v>2</v>
          </cell>
          <cell r="M138">
            <v>2</v>
          </cell>
          <cell r="AM138">
            <v>10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10</v>
          </cell>
          <cell r="AZ138">
            <v>0</v>
          </cell>
          <cell r="BA138" t="str">
            <v>DTI</v>
          </cell>
        </row>
        <row r="139">
          <cell r="D139" t="str">
            <v>Paneurópska vysoká škola</v>
          </cell>
          <cell r="E139" t="str">
            <v>Fakulta masmédií</v>
          </cell>
          <cell r="L139">
            <v>2</v>
          </cell>
          <cell r="M139">
            <v>3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3</v>
          </cell>
          <cell r="AZ139">
            <v>0</v>
          </cell>
          <cell r="BA139" t="str">
            <v>B-VšP</v>
          </cell>
        </row>
        <row r="140">
          <cell r="D140" t="str">
            <v>Paneurópska vysoká škola</v>
          </cell>
          <cell r="E140" t="str">
            <v>Fakulta ekonómie a podnikania</v>
          </cell>
          <cell r="L140">
            <v>2</v>
          </cell>
          <cell r="M140">
            <v>3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7</v>
          </cell>
          <cell r="AZ140">
            <v>0</v>
          </cell>
          <cell r="BA140" t="str">
            <v>B-VšP</v>
          </cell>
        </row>
        <row r="141">
          <cell r="D141" t="str">
            <v>Paneurópska vysoká škola</v>
          </cell>
          <cell r="E141" t="str">
            <v>Fakulta práva</v>
          </cell>
          <cell r="L141">
            <v>1</v>
          </cell>
          <cell r="M141">
            <v>1</v>
          </cell>
          <cell r="AM141">
            <v>7</v>
          </cell>
          <cell r="AN141">
            <v>136</v>
          </cell>
          <cell r="AO141">
            <v>0</v>
          </cell>
          <cell r="AP141">
            <v>0</v>
          </cell>
          <cell r="AQ141">
            <v>7</v>
          </cell>
          <cell r="AV141">
            <v>5.5</v>
          </cell>
          <cell r="AW141">
            <v>5.5</v>
          </cell>
          <cell r="AX141">
            <v>5.4039682539682543</v>
          </cell>
          <cell r="AY141">
            <v>136</v>
          </cell>
          <cell r="AZ141">
            <v>0</v>
          </cell>
          <cell r="BA141" t="str">
            <v>B-VšP</v>
          </cell>
        </row>
        <row r="142">
          <cell r="D142" t="str">
            <v>Paneurópska vysoká škola</v>
          </cell>
          <cell r="E142" t="str">
            <v>Fakulta práva</v>
          </cell>
          <cell r="L142">
            <v>2</v>
          </cell>
          <cell r="M142">
            <v>3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4</v>
          </cell>
          <cell r="AZ142">
            <v>0</v>
          </cell>
          <cell r="BA142" t="str">
            <v>B-VšP</v>
          </cell>
        </row>
        <row r="143">
          <cell r="D143" t="str">
            <v>Stredoeurópska vysoká škola v Skalici</v>
          </cell>
          <cell r="E143" t="str">
            <v/>
          </cell>
          <cell r="L143">
            <v>2</v>
          </cell>
          <cell r="M143">
            <v>2</v>
          </cell>
          <cell r="AM143">
            <v>30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30</v>
          </cell>
          <cell r="AZ143">
            <v>0</v>
          </cell>
          <cell r="BA143" t="str">
            <v>Svš-Skal</v>
          </cell>
        </row>
        <row r="144">
          <cell r="D144" t="str">
            <v>Stredoeurópska vysoká škola v Skalici</v>
          </cell>
          <cell r="E144" t="str">
            <v/>
          </cell>
          <cell r="L144">
            <v>1</v>
          </cell>
          <cell r="M144">
            <v>2</v>
          </cell>
          <cell r="AM144">
            <v>22</v>
          </cell>
          <cell r="AN144">
            <v>22</v>
          </cell>
          <cell r="AO144">
            <v>0</v>
          </cell>
          <cell r="AP144">
            <v>0</v>
          </cell>
          <cell r="AQ144">
            <v>22</v>
          </cell>
          <cell r="AV144">
            <v>33</v>
          </cell>
          <cell r="AW144">
            <v>33</v>
          </cell>
          <cell r="AX144">
            <v>31.322033898305087</v>
          </cell>
          <cell r="AY144">
            <v>22</v>
          </cell>
          <cell r="AZ144">
            <v>0</v>
          </cell>
          <cell r="BA144" t="str">
            <v>Svš-Skal</v>
          </cell>
        </row>
        <row r="145">
          <cell r="D145" t="str">
            <v>Stredoeurópska vysoká škola v Skalici</v>
          </cell>
          <cell r="E145" t="str">
            <v/>
          </cell>
          <cell r="L145">
            <v>2</v>
          </cell>
          <cell r="M145">
            <v>1</v>
          </cell>
          <cell r="AM145">
            <v>323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323</v>
          </cell>
          <cell r="AZ145">
            <v>0</v>
          </cell>
          <cell r="BA145" t="str">
            <v>Svš-Skal</v>
          </cell>
        </row>
        <row r="146">
          <cell r="D146" t="str">
            <v>Stredoeurópska vysoká škola v Skalici</v>
          </cell>
          <cell r="E146" t="str">
            <v/>
          </cell>
          <cell r="L146">
            <v>2</v>
          </cell>
          <cell r="M146">
            <v>1</v>
          </cell>
          <cell r="AM146">
            <v>53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53</v>
          </cell>
          <cell r="AZ146">
            <v>0</v>
          </cell>
          <cell r="BA146" t="str">
            <v>Svš-Skal</v>
          </cell>
        </row>
        <row r="147">
          <cell r="D147" t="str">
            <v>Stredoeurópska vysoká škola v Skalici</v>
          </cell>
          <cell r="E147" t="str">
            <v/>
          </cell>
          <cell r="L147">
            <v>2</v>
          </cell>
          <cell r="M147">
            <v>2</v>
          </cell>
          <cell r="AM147">
            <v>30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30</v>
          </cell>
          <cell r="AZ147">
            <v>0</v>
          </cell>
          <cell r="BA147" t="str">
            <v>Svš-Skal</v>
          </cell>
        </row>
        <row r="148">
          <cell r="D148" t="str">
            <v>Stredoeurópska vysoká škola v Skalici</v>
          </cell>
          <cell r="E148" t="str">
            <v/>
          </cell>
          <cell r="L148">
            <v>1</v>
          </cell>
          <cell r="M148">
            <v>1</v>
          </cell>
          <cell r="AM148">
            <v>29</v>
          </cell>
          <cell r="AN148">
            <v>29</v>
          </cell>
          <cell r="AO148">
            <v>0</v>
          </cell>
          <cell r="AP148">
            <v>0</v>
          </cell>
          <cell r="AQ148">
            <v>29</v>
          </cell>
          <cell r="AV148">
            <v>26.3</v>
          </cell>
          <cell r="AW148">
            <v>26.3</v>
          </cell>
          <cell r="AX148">
            <v>24.962711864406781</v>
          </cell>
          <cell r="AY148">
            <v>29</v>
          </cell>
          <cell r="AZ148">
            <v>0</v>
          </cell>
          <cell r="BA148" t="str">
            <v>Svš-Skal</v>
          </cell>
        </row>
        <row r="149">
          <cell r="D149" t="str">
            <v>Stredoeurópska vysoká škola v Skalici</v>
          </cell>
          <cell r="E149" t="str">
            <v/>
          </cell>
          <cell r="L149">
            <v>2</v>
          </cell>
          <cell r="M149">
            <v>3</v>
          </cell>
          <cell r="AM149">
            <v>5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5</v>
          </cell>
          <cell r="AZ149">
            <v>0</v>
          </cell>
          <cell r="BA149" t="str">
            <v>Svš-Skal</v>
          </cell>
        </row>
        <row r="150">
          <cell r="D150" t="str">
            <v>Stredoeurópska vysoká škola v Skalici</v>
          </cell>
          <cell r="E150" t="str">
            <v/>
          </cell>
          <cell r="L150">
            <v>1</v>
          </cell>
          <cell r="M150">
            <v>1</v>
          </cell>
          <cell r="AM150">
            <v>12</v>
          </cell>
          <cell r="AN150">
            <v>12</v>
          </cell>
          <cell r="AO150">
            <v>0</v>
          </cell>
          <cell r="AP150">
            <v>0</v>
          </cell>
          <cell r="AQ150">
            <v>12</v>
          </cell>
          <cell r="AV150">
            <v>9.8999999999999986</v>
          </cell>
          <cell r="AW150">
            <v>14.651999999999997</v>
          </cell>
          <cell r="AX150">
            <v>13.880842105263156</v>
          </cell>
          <cell r="AY150">
            <v>12</v>
          </cell>
          <cell r="AZ150">
            <v>0</v>
          </cell>
          <cell r="BA150" t="str">
            <v>Svš-Skal</v>
          </cell>
        </row>
        <row r="151">
          <cell r="D151" t="str">
            <v>Stredoeurópska vysoká škola v Skalici</v>
          </cell>
          <cell r="E151" t="str">
            <v/>
          </cell>
          <cell r="L151">
            <v>1</v>
          </cell>
          <cell r="M151">
            <v>1</v>
          </cell>
          <cell r="AM151">
            <v>1</v>
          </cell>
          <cell r="AN151">
            <v>1</v>
          </cell>
          <cell r="AO151">
            <v>0</v>
          </cell>
          <cell r="AP151">
            <v>0</v>
          </cell>
          <cell r="AQ151">
            <v>1</v>
          </cell>
          <cell r="AV151">
            <v>1</v>
          </cell>
          <cell r="AW151">
            <v>1.48</v>
          </cell>
          <cell r="AX151">
            <v>1.4021052631578947</v>
          </cell>
          <cell r="AY151">
            <v>1</v>
          </cell>
          <cell r="AZ151">
            <v>0</v>
          </cell>
          <cell r="BA151" t="str">
            <v>Svš-Skal</v>
          </cell>
        </row>
        <row r="152">
          <cell r="D152" t="str">
            <v>Stredoeurópska vysoká škola v Skalici</v>
          </cell>
          <cell r="E152" t="str">
            <v/>
          </cell>
          <cell r="L152">
            <v>1</v>
          </cell>
          <cell r="M152">
            <v>3</v>
          </cell>
          <cell r="AM152">
            <v>2</v>
          </cell>
          <cell r="AN152">
            <v>0</v>
          </cell>
          <cell r="AO152">
            <v>0</v>
          </cell>
          <cell r="AP152">
            <v>0</v>
          </cell>
          <cell r="AQ152">
            <v>2</v>
          </cell>
          <cell r="AV152">
            <v>8</v>
          </cell>
          <cell r="AW152">
            <v>17.04</v>
          </cell>
          <cell r="AX152">
            <v>16.143157894736841</v>
          </cell>
          <cell r="AY152">
            <v>2</v>
          </cell>
          <cell r="AZ152">
            <v>2</v>
          </cell>
          <cell r="BA152" t="str">
            <v>Svš-Skal</v>
          </cell>
        </row>
        <row r="153">
          <cell r="D153" t="str">
            <v>Vysoká škola výtvarných umení v Bratislave</v>
          </cell>
          <cell r="E153" t="str">
            <v/>
          </cell>
          <cell r="L153">
            <v>1</v>
          </cell>
          <cell r="M153">
            <v>3</v>
          </cell>
          <cell r="AM153">
            <v>14</v>
          </cell>
          <cell r="AN153">
            <v>0</v>
          </cell>
          <cell r="AO153">
            <v>0</v>
          </cell>
          <cell r="AP153">
            <v>0</v>
          </cell>
          <cell r="AQ153">
            <v>14</v>
          </cell>
          <cell r="AV153">
            <v>56</v>
          </cell>
          <cell r="AW153">
            <v>61.600000000000009</v>
          </cell>
          <cell r="AX153">
            <v>60.026881720430119</v>
          </cell>
          <cell r="AY153">
            <v>17</v>
          </cell>
          <cell r="AZ153">
            <v>14</v>
          </cell>
          <cell r="BA153" t="str">
            <v>VŠVU</v>
          </cell>
        </row>
        <row r="154">
          <cell r="D154" t="str">
            <v>Univerzita Komenského v Bratislave</v>
          </cell>
          <cell r="E154" t="str">
            <v>Lekárska fakulta</v>
          </cell>
          <cell r="L154">
            <v>2</v>
          </cell>
          <cell r="M154">
            <v>3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8</v>
          </cell>
          <cell r="AZ154">
            <v>0</v>
          </cell>
          <cell r="BA154" t="str">
            <v>UK</v>
          </cell>
        </row>
        <row r="155">
          <cell r="D155" t="str">
            <v>Univerzita Komenského v Bratislave</v>
          </cell>
          <cell r="E155" t="str">
            <v>Fakulta matematiky, fyziky a informatiky</v>
          </cell>
          <cell r="L155">
            <v>1</v>
          </cell>
          <cell r="M155">
            <v>3</v>
          </cell>
          <cell r="AM155">
            <v>12</v>
          </cell>
          <cell r="AN155">
            <v>0</v>
          </cell>
          <cell r="AO155">
            <v>0</v>
          </cell>
          <cell r="AP155">
            <v>12</v>
          </cell>
          <cell r="AQ155">
            <v>12</v>
          </cell>
          <cell r="AV155">
            <v>36</v>
          </cell>
          <cell r="AW155">
            <v>76.679999999999993</v>
          </cell>
          <cell r="AX155">
            <v>76.286769230769224</v>
          </cell>
          <cell r="AY155">
            <v>13</v>
          </cell>
          <cell r="AZ155">
            <v>12</v>
          </cell>
          <cell r="BA155" t="str">
            <v>UK</v>
          </cell>
        </row>
        <row r="156">
          <cell r="D156" t="str">
            <v>Univerzita Komenského v Bratislave</v>
          </cell>
          <cell r="E156" t="str">
            <v>Fakulta managementu</v>
          </cell>
          <cell r="L156">
            <v>2</v>
          </cell>
          <cell r="M156">
            <v>3</v>
          </cell>
          <cell r="AM156">
            <v>30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80</v>
          </cell>
          <cell r="AZ156">
            <v>0</v>
          </cell>
          <cell r="BA156" t="str">
            <v>UK</v>
          </cell>
        </row>
        <row r="157">
          <cell r="D157" t="str">
            <v>Univerzita Komenského v Bratislave</v>
          </cell>
          <cell r="E157" t="str">
            <v>Filozofická fakulta</v>
          </cell>
          <cell r="L157">
            <v>1</v>
          </cell>
          <cell r="M157">
            <v>3</v>
          </cell>
          <cell r="AM157">
            <v>7</v>
          </cell>
          <cell r="AN157">
            <v>0</v>
          </cell>
          <cell r="AO157">
            <v>0</v>
          </cell>
          <cell r="AP157">
            <v>0</v>
          </cell>
          <cell r="AQ157">
            <v>7</v>
          </cell>
          <cell r="AV157">
            <v>21</v>
          </cell>
          <cell r="AW157">
            <v>23.1</v>
          </cell>
          <cell r="AX157">
            <v>22.773113207547173</v>
          </cell>
          <cell r="AY157">
            <v>9</v>
          </cell>
          <cell r="AZ157">
            <v>7</v>
          </cell>
          <cell r="BA157" t="str">
            <v>UK</v>
          </cell>
        </row>
        <row r="158">
          <cell r="D158" t="str">
            <v>Univerzita Komenského v Bratislave</v>
          </cell>
          <cell r="E158" t="str">
            <v>Lekárska fakulta</v>
          </cell>
          <cell r="L158">
            <v>2</v>
          </cell>
          <cell r="M158">
            <v>3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22</v>
          </cell>
          <cell r="AZ158">
            <v>0</v>
          </cell>
          <cell r="BA158" t="str">
            <v>UK</v>
          </cell>
        </row>
        <row r="159">
          <cell r="D159" t="str">
            <v>Univerzita Komenského v Bratislave</v>
          </cell>
          <cell r="E159" t="str">
            <v>Lekárska fakulta</v>
          </cell>
          <cell r="L159">
            <v>2</v>
          </cell>
          <cell r="M159">
            <v>3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7</v>
          </cell>
          <cell r="AZ159">
            <v>0</v>
          </cell>
          <cell r="BA159" t="str">
            <v>UK</v>
          </cell>
        </row>
        <row r="160">
          <cell r="D160" t="str">
            <v>Univerzita Komenského v Bratislave</v>
          </cell>
          <cell r="E160" t="str">
            <v>Fakulta matematiky, fyziky a informatiky</v>
          </cell>
          <cell r="L160">
            <v>1</v>
          </cell>
          <cell r="M160">
            <v>3</v>
          </cell>
          <cell r="AM160">
            <v>15</v>
          </cell>
          <cell r="AN160">
            <v>0</v>
          </cell>
          <cell r="AO160">
            <v>0</v>
          </cell>
          <cell r="AP160">
            <v>15</v>
          </cell>
          <cell r="AQ160">
            <v>15</v>
          </cell>
          <cell r="AV160">
            <v>45</v>
          </cell>
          <cell r="AW160">
            <v>95.85</v>
          </cell>
          <cell r="AX160">
            <v>95.667775665399233</v>
          </cell>
          <cell r="AY160">
            <v>17</v>
          </cell>
          <cell r="AZ160">
            <v>15</v>
          </cell>
          <cell r="BA160" t="str">
            <v>UK</v>
          </cell>
        </row>
        <row r="161">
          <cell r="D161" t="str">
            <v>Univerzita Komenského v Bratislave</v>
          </cell>
          <cell r="E161" t="str">
            <v>Prírodovedecká fakulta</v>
          </cell>
          <cell r="L161">
            <v>1</v>
          </cell>
          <cell r="M161">
            <v>3</v>
          </cell>
          <cell r="AM161">
            <v>17</v>
          </cell>
          <cell r="AN161">
            <v>0</v>
          </cell>
          <cell r="AO161">
            <v>0</v>
          </cell>
          <cell r="AP161">
            <v>17</v>
          </cell>
          <cell r="AQ161">
            <v>17</v>
          </cell>
          <cell r="AV161">
            <v>51</v>
          </cell>
          <cell r="AW161">
            <v>108.63</v>
          </cell>
          <cell r="AX161">
            <v>107.19398911353032</v>
          </cell>
          <cell r="AY161">
            <v>21</v>
          </cell>
          <cell r="AZ161">
            <v>17</v>
          </cell>
          <cell r="BA161" t="str">
            <v>UK</v>
          </cell>
        </row>
        <row r="162">
          <cell r="D162" t="str">
            <v>Univerzita Komenského v Bratislave</v>
          </cell>
          <cell r="E162" t="str">
            <v>Filozofická fakulta</v>
          </cell>
          <cell r="L162">
            <v>2</v>
          </cell>
          <cell r="M162">
            <v>3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7</v>
          </cell>
          <cell r="AZ162">
            <v>0</v>
          </cell>
          <cell r="BA162" t="str">
            <v>UK</v>
          </cell>
        </row>
        <row r="163">
          <cell r="D163" t="str">
            <v>Univerzita Komenského v Bratislave</v>
          </cell>
          <cell r="E163" t="str">
            <v>Prírodovedecká fakulta</v>
          </cell>
          <cell r="L163">
            <v>1</v>
          </cell>
          <cell r="M163">
            <v>3</v>
          </cell>
          <cell r="AM163">
            <v>33</v>
          </cell>
          <cell r="AN163">
            <v>0</v>
          </cell>
          <cell r="AO163">
            <v>0</v>
          </cell>
          <cell r="AP163">
            <v>33</v>
          </cell>
          <cell r="AQ163">
            <v>33</v>
          </cell>
          <cell r="AV163">
            <v>99</v>
          </cell>
          <cell r="AW163">
            <v>210.86999999999998</v>
          </cell>
          <cell r="AX163">
            <v>208.08244945567648</v>
          </cell>
          <cell r="AY163">
            <v>35</v>
          </cell>
          <cell r="AZ163">
            <v>33</v>
          </cell>
          <cell r="BA163" t="str">
            <v>UK</v>
          </cell>
        </row>
        <row r="164">
          <cell r="D164" t="str">
            <v>Univerzita Komenského v Bratislave</v>
          </cell>
          <cell r="E164" t="str">
            <v>Prírodovedecká fakulta</v>
          </cell>
          <cell r="L164">
            <v>1</v>
          </cell>
          <cell r="M164">
            <v>3</v>
          </cell>
          <cell r="AM164">
            <v>20</v>
          </cell>
          <cell r="AN164">
            <v>0</v>
          </cell>
          <cell r="AO164">
            <v>0</v>
          </cell>
          <cell r="AP164">
            <v>20</v>
          </cell>
          <cell r="AQ164">
            <v>20</v>
          </cell>
          <cell r="AV164">
            <v>60</v>
          </cell>
          <cell r="AW164">
            <v>127.8</v>
          </cell>
          <cell r="AX164">
            <v>126.76518218623481</v>
          </cell>
          <cell r="AY164">
            <v>21</v>
          </cell>
          <cell r="AZ164">
            <v>20</v>
          </cell>
          <cell r="BA164" t="str">
            <v>UK</v>
          </cell>
        </row>
        <row r="165">
          <cell r="D165" t="str">
            <v>Univerzita Komenského v Bratislave</v>
          </cell>
          <cell r="E165" t="str">
            <v>Filozofická fakulta</v>
          </cell>
          <cell r="L165">
            <v>1</v>
          </cell>
          <cell r="M165">
            <v>3</v>
          </cell>
          <cell r="AM165">
            <v>2</v>
          </cell>
          <cell r="AN165">
            <v>0</v>
          </cell>
          <cell r="AO165">
            <v>0</v>
          </cell>
          <cell r="AP165">
            <v>0</v>
          </cell>
          <cell r="AQ165">
            <v>2</v>
          </cell>
          <cell r="AV165">
            <v>6</v>
          </cell>
          <cell r="AW165">
            <v>6.6000000000000005</v>
          </cell>
          <cell r="AX165">
            <v>6.5691300280636105</v>
          </cell>
          <cell r="AY165">
            <v>3</v>
          </cell>
          <cell r="AZ165">
            <v>2</v>
          </cell>
          <cell r="BA165" t="str">
            <v>UK</v>
          </cell>
        </row>
        <row r="166">
          <cell r="D166" t="str">
            <v>Univerzita Komenského v Bratislave</v>
          </cell>
          <cell r="E166" t="str">
            <v>Filozofická fakulta</v>
          </cell>
          <cell r="L166">
            <v>2</v>
          </cell>
          <cell r="M166">
            <v>3</v>
          </cell>
          <cell r="AM166">
            <v>1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6</v>
          </cell>
          <cell r="AZ166">
            <v>0</v>
          </cell>
          <cell r="BA166" t="str">
            <v>UK</v>
          </cell>
        </row>
        <row r="167">
          <cell r="D167" t="str">
            <v>Univerzita Komenského v Bratislave</v>
          </cell>
          <cell r="E167" t="str">
            <v>Filozofická fakulta</v>
          </cell>
          <cell r="L167">
            <v>1</v>
          </cell>
          <cell r="M167">
            <v>3</v>
          </cell>
          <cell r="AM167">
            <v>7</v>
          </cell>
          <cell r="AN167">
            <v>0</v>
          </cell>
          <cell r="AO167">
            <v>0</v>
          </cell>
          <cell r="AP167">
            <v>0</v>
          </cell>
          <cell r="AQ167">
            <v>7</v>
          </cell>
          <cell r="AV167">
            <v>21</v>
          </cell>
          <cell r="AW167">
            <v>23.1</v>
          </cell>
          <cell r="AX167">
            <v>22.991955098222636</v>
          </cell>
          <cell r="AY167">
            <v>9</v>
          </cell>
          <cell r="AZ167">
            <v>7</v>
          </cell>
          <cell r="BA167" t="str">
            <v>UK</v>
          </cell>
        </row>
        <row r="168">
          <cell r="D168" t="str">
            <v>Univerzita Komenského v Bratislave</v>
          </cell>
          <cell r="E168" t="str">
            <v>Lekárska fakulta</v>
          </cell>
          <cell r="L168">
            <v>2</v>
          </cell>
          <cell r="M168">
            <v>3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22</v>
          </cell>
          <cell r="AZ168">
            <v>0</v>
          </cell>
          <cell r="BA168" t="str">
            <v>UK</v>
          </cell>
        </row>
        <row r="169">
          <cell r="D169" t="str">
            <v>Univerzita Komenského v Bratislave</v>
          </cell>
          <cell r="E169" t="str">
            <v>Jesseniova lekárska fakulta v Martine</v>
          </cell>
          <cell r="L169">
            <v>2</v>
          </cell>
          <cell r="M169">
            <v>3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3</v>
          </cell>
          <cell r="AZ169">
            <v>0</v>
          </cell>
          <cell r="BA169" t="str">
            <v>UK</v>
          </cell>
        </row>
        <row r="170">
          <cell r="D170" t="str">
            <v>Univerzita Komenského v Bratislave</v>
          </cell>
          <cell r="E170" t="str">
            <v>Lekárska fakulta</v>
          </cell>
          <cell r="L170">
            <v>2</v>
          </cell>
          <cell r="M170">
            <v>3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10</v>
          </cell>
          <cell r="AZ170">
            <v>0</v>
          </cell>
          <cell r="BA170" t="str">
            <v>UK</v>
          </cell>
        </row>
        <row r="171">
          <cell r="D171" t="str">
            <v>Univerzita Komenského v Bratislave</v>
          </cell>
          <cell r="E171" t="str">
            <v>Lekárska fakulta</v>
          </cell>
          <cell r="L171">
            <v>2</v>
          </cell>
          <cell r="M171">
            <v>3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14</v>
          </cell>
          <cell r="AZ171">
            <v>0</v>
          </cell>
          <cell r="BA171" t="str">
            <v>UK</v>
          </cell>
        </row>
        <row r="172">
          <cell r="D172" t="str">
            <v>Univerzita Komenského v Bratislave</v>
          </cell>
          <cell r="E172" t="str">
            <v>Filozofická fakulta</v>
          </cell>
          <cell r="L172">
            <v>2</v>
          </cell>
          <cell r="M172">
            <v>3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7</v>
          </cell>
          <cell r="AZ172">
            <v>0</v>
          </cell>
          <cell r="BA172" t="str">
            <v>UK</v>
          </cell>
        </row>
        <row r="173">
          <cell r="D173" t="str">
            <v>Univerzita Komenského v Bratislave</v>
          </cell>
          <cell r="E173" t="str">
            <v>Filozofická fakulta</v>
          </cell>
          <cell r="L173">
            <v>2</v>
          </cell>
          <cell r="M173">
            <v>3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12</v>
          </cell>
          <cell r="AZ173">
            <v>0</v>
          </cell>
          <cell r="BA173" t="str">
            <v>UK</v>
          </cell>
        </row>
        <row r="174">
          <cell r="D174" t="str">
            <v>Univerzita Komenského v Bratislave</v>
          </cell>
          <cell r="E174" t="str">
            <v>Filozofická fakulta</v>
          </cell>
          <cell r="L174">
            <v>2</v>
          </cell>
          <cell r="M174">
            <v>3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1</v>
          </cell>
          <cell r="AZ174">
            <v>0</v>
          </cell>
          <cell r="BA174" t="str">
            <v>UK</v>
          </cell>
        </row>
        <row r="175">
          <cell r="D175" t="str">
            <v>Univerzita Komenského v Bratislave</v>
          </cell>
          <cell r="E175" t="str">
            <v>Lekárska fakulta</v>
          </cell>
          <cell r="L175">
            <v>2</v>
          </cell>
          <cell r="M175">
            <v>3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5</v>
          </cell>
          <cell r="AZ175">
            <v>0</v>
          </cell>
          <cell r="BA175" t="str">
            <v>UK</v>
          </cell>
        </row>
        <row r="176">
          <cell r="D176" t="str">
            <v>Univerzita Komenského v Bratislave</v>
          </cell>
          <cell r="E176" t="str">
            <v>Lekárska fakulta</v>
          </cell>
          <cell r="L176">
            <v>2</v>
          </cell>
          <cell r="M176">
            <v>3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0</v>
          </cell>
          <cell r="AV176">
            <v>0</v>
          </cell>
          <cell r="AW176">
            <v>0</v>
          </cell>
          <cell r="AX176">
            <v>0</v>
          </cell>
          <cell r="AY176">
            <v>10</v>
          </cell>
          <cell r="AZ176">
            <v>0</v>
          </cell>
          <cell r="BA176" t="str">
            <v>UK</v>
          </cell>
        </row>
        <row r="177">
          <cell r="D177" t="str">
            <v>Univerzita Komenského v Bratislave</v>
          </cell>
          <cell r="E177" t="str">
            <v>Filozofická fakulta</v>
          </cell>
          <cell r="L177">
            <v>2</v>
          </cell>
          <cell r="M177">
            <v>3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5</v>
          </cell>
          <cell r="AZ177">
            <v>0</v>
          </cell>
          <cell r="BA177" t="str">
            <v>UK</v>
          </cell>
        </row>
        <row r="178">
          <cell r="D178" t="str">
            <v>Univerzita Komenského v Bratislave</v>
          </cell>
          <cell r="E178" t="str">
            <v>Lekárska fakulta</v>
          </cell>
          <cell r="L178">
            <v>1</v>
          </cell>
          <cell r="M178">
            <v>4</v>
          </cell>
          <cell r="AM178">
            <v>1681</v>
          </cell>
          <cell r="AN178">
            <v>1815</v>
          </cell>
          <cell r="AO178">
            <v>0</v>
          </cell>
          <cell r="AP178">
            <v>1681</v>
          </cell>
          <cell r="AQ178">
            <v>1681</v>
          </cell>
          <cell r="AV178">
            <v>1993.9</v>
          </cell>
          <cell r="AW178">
            <v>6240.9070000000002</v>
          </cell>
          <cell r="AX178">
            <v>6190.6928057471268</v>
          </cell>
          <cell r="AY178">
            <v>1815</v>
          </cell>
          <cell r="AZ178">
            <v>0</v>
          </cell>
          <cell r="BA178" t="str">
            <v>UK</v>
          </cell>
        </row>
        <row r="179">
          <cell r="D179" t="str">
            <v>Univerzita Komenského v Bratislave</v>
          </cell>
          <cell r="E179" t="str">
            <v>Fakulta matematiky, fyziky a informatiky</v>
          </cell>
          <cell r="L179">
            <v>2</v>
          </cell>
          <cell r="M179">
            <v>3</v>
          </cell>
          <cell r="AM179">
            <v>0</v>
          </cell>
          <cell r="AN179">
            <v>0</v>
          </cell>
          <cell r="AO179">
            <v>0</v>
          </cell>
          <cell r="AP179">
            <v>0</v>
          </cell>
          <cell r="AQ179">
            <v>0</v>
          </cell>
          <cell r="AV179">
            <v>0</v>
          </cell>
          <cell r="AW179">
            <v>0</v>
          </cell>
          <cell r="AX179">
            <v>0</v>
          </cell>
          <cell r="AY179">
            <v>3</v>
          </cell>
          <cell r="AZ179">
            <v>0</v>
          </cell>
          <cell r="BA179" t="str">
            <v>UK</v>
          </cell>
        </row>
        <row r="180">
          <cell r="D180" t="str">
            <v>Univerzita Komenského v Bratislave</v>
          </cell>
          <cell r="E180" t="str">
            <v>Lekárska fakulta</v>
          </cell>
          <cell r="L180">
            <v>1</v>
          </cell>
          <cell r="M180">
            <v>3</v>
          </cell>
          <cell r="AM180">
            <v>1</v>
          </cell>
          <cell r="AN180">
            <v>0</v>
          </cell>
          <cell r="AO180">
            <v>0</v>
          </cell>
          <cell r="AP180">
            <v>0</v>
          </cell>
          <cell r="AQ180">
            <v>1</v>
          </cell>
          <cell r="AV180">
            <v>3</v>
          </cell>
          <cell r="AW180">
            <v>10.23</v>
          </cell>
          <cell r="AX180">
            <v>10.147689655172414</v>
          </cell>
          <cell r="AY180">
            <v>2</v>
          </cell>
          <cell r="AZ180">
            <v>1</v>
          </cell>
          <cell r="BA180" t="str">
            <v>UK</v>
          </cell>
        </row>
        <row r="181">
          <cell r="D181" t="str">
            <v>Univerzita Komenského v Bratislave</v>
          </cell>
          <cell r="E181" t="str">
            <v>Prírodovedecká fakulta</v>
          </cell>
          <cell r="L181">
            <v>2</v>
          </cell>
          <cell r="M181">
            <v>3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1</v>
          </cell>
          <cell r="AZ181">
            <v>0</v>
          </cell>
          <cell r="BA181" t="str">
            <v>UK</v>
          </cell>
        </row>
        <row r="182">
          <cell r="D182" t="str">
            <v>Univerzita Komenského v Bratislave</v>
          </cell>
          <cell r="E182" t="str">
            <v>Rímskokatolícka cyrilometodská bohoslovecká fakulta</v>
          </cell>
          <cell r="L182">
            <v>2</v>
          </cell>
          <cell r="M182">
            <v>3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9</v>
          </cell>
          <cell r="AZ182">
            <v>0</v>
          </cell>
          <cell r="BA182" t="str">
            <v>UK</v>
          </cell>
        </row>
        <row r="183">
          <cell r="D183" t="str">
            <v>Univerzita Komenského v Bratislave</v>
          </cell>
          <cell r="E183" t="str">
            <v>Jesseniova lekárska fakulta v Martine</v>
          </cell>
          <cell r="L183">
            <v>2</v>
          </cell>
          <cell r="M183">
            <v>3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8</v>
          </cell>
          <cell r="AZ183">
            <v>0</v>
          </cell>
          <cell r="BA183" t="str">
            <v>UK</v>
          </cell>
        </row>
        <row r="184">
          <cell r="D184" t="str">
            <v>Univerzita Komenského v Bratislave</v>
          </cell>
          <cell r="E184" t="str">
            <v>Lekárska fakulta</v>
          </cell>
          <cell r="L184">
            <v>1</v>
          </cell>
          <cell r="M184">
            <v>4</v>
          </cell>
          <cell r="AM184">
            <v>1</v>
          </cell>
          <cell r="AN184">
            <v>778</v>
          </cell>
          <cell r="AO184">
            <v>0</v>
          </cell>
          <cell r="AP184">
            <v>1</v>
          </cell>
          <cell r="AQ184">
            <v>1</v>
          </cell>
          <cell r="AV184">
            <v>1.5</v>
          </cell>
          <cell r="AW184">
            <v>4.6950000000000003</v>
          </cell>
          <cell r="AX184">
            <v>4.6572241379310348</v>
          </cell>
          <cell r="AY184">
            <v>778</v>
          </cell>
          <cell r="AZ184">
            <v>0</v>
          </cell>
          <cell r="BA184" t="str">
            <v>UK</v>
          </cell>
        </row>
        <row r="185">
          <cell r="D185" t="str">
            <v>Univerzita Komenského v Bratislave</v>
          </cell>
          <cell r="E185" t="str">
            <v>Jesseniova lekárska fakulta v Martine</v>
          </cell>
          <cell r="L185">
            <v>2</v>
          </cell>
          <cell r="M185">
            <v>3</v>
          </cell>
          <cell r="AM185">
            <v>1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8</v>
          </cell>
          <cell r="AZ185">
            <v>0</v>
          </cell>
          <cell r="BA185" t="str">
            <v>UK</v>
          </cell>
        </row>
        <row r="186">
          <cell r="D186" t="str">
            <v>Univerzita Komenského v Bratislave</v>
          </cell>
          <cell r="E186" t="str">
            <v>Právnická fakulta</v>
          </cell>
          <cell r="L186">
            <v>2</v>
          </cell>
          <cell r="M186">
            <v>3</v>
          </cell>
          <cell r="AM186">
            <v>1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12</v>
          </cell>
          <cell r="AZ186">
            <v>0</v>
          </cell>
          <cell r="BA186" t="str">
            <v>UK</v>
          </cell>
        </row>
        <row r="187">
          <cell r="D187" t="str">
            <v>Vysoká škola múzických umení v Bratislave</v>
          </cell>
          <cell r="E187" t="str">
            <v>Hudobná a tanečná fakulta</v>
          </cell>
          <cell r="L187">
            <v>2</v>
          </cell>
          <cell r="M187">
            <v>3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1</v>
          </cell>
          <cell r="AZ187">
            <v>0</v>
          </cell>
          <cell r="BA187" t="str">
            <v>VŠMU</v>
          </cell>
        </row>
        <row r="188">
          <cell r="D188" t="str">
            <v>Univerzita Komenského v Bratislave</v>
          </cell>
          <cell r="E188" t="str">
            <v>Právnická fakulta</v>
          </cell>
          <cell r="L188">
            <v>1</v>
          </cell>
          <cell r="M188">
            <v>2</v>
          </cell>
          <cell r="AM188">
            <v>504</v>
          </cell>
          <cell r="AN188">
            <v>578</v>
          </cell>
          <cell r="AO188">
            <v>0</v>
          </cell>
          <cell r="AP188">
            <v>0</v>
          </cell>
          <cell r="AQ188">
            <v>504</v>
          </cell>
          <cell r="AV188">
            <v>756</v>
          </cell>
          <cell r="AW188">
            <v>756</v>
          </cell>
          <cell r="AX188">
            <v>751.23837209302326</v>
          </cell>
          <cell r="AY188">
            <v>578</v>
          </cell>
          <cell r="AZ188">
            <v>0</v>
          </cell>
          <cell r="BA188" t="str">
            <v>UK</v>
          </cell>
        </row>
        <row r="189">
          <cell r="D189" t="str">
            <v>Univerzita Komenského v Bratislave</v>
          </cell>
          <cell r="E189" t="str">
            <v>Fakulta matematiky, fyziky a informatiky</v>
          </cell>
          <cell r="L189">
            <v>1</v>
          </cell>
          <cell r="M189">
            <v>3</v>
          </cell>
          <cell r="AM189">
            <v>6</v>
          </cell>
          <cell r="AN189">
            <v>0</v>
          </cell>
          <cell r="AO189">
            <v>0</v>
          </cell>
          <cell r="AP189">
            <v>6</v>
          </cell>
          <cell r="AQ189">
            <v>6</v>
          </cell>
          <cell r="AV189">
            <v>18</v>
          </cell>
          <cell r="AW189">
            <v>38.339999999999996</v>
          </cell>
          <cell r="AX189">
            <v>38.143384615384612</v>
          </cell>
          <cell r="AY189">
            <v>7</v>
          </cell>
          <cell r="AZ189">
            <v>6</v>
          </cell>
          <cell r="BA189" t="str">
            <v>UK</v>
          </cell>
        </row>
        <row r="190">
          <cell r="D190" t="str">
            <v>Univerzita Komenského v Bratislave</v>
          </cell>
          <cell r="E190" t="str">
            <v>Lekárska fakulta</v>
          </cell>
          <cell r="L190">
            <v>1</v>
          </cell>
          <cell r="M190">
            <v>3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1</v>
          </cell>
          <cell r="AZ190">
            <v>0</v>
          </cell>
          <cell r="BA190" t="str">
            <v>UK</v>
          </cell>
        </row>
        <row r="191">
          <cell r="D191" t="str">
            <v>Univerzita Komenského v Bratislave</v>
          </cell>
          <cell r="E191" t="str">
            <v>Lekárska fakulta</v>
          </cell>
          <cell r="L191">
            <v>2</v>
          </cell>
          <cell r="M191">
            <v>3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13</v>
          </cell>
          <cell r="AZ191">
            <v>0</v>
          </cell>
          <cell r="BA191" t="str">
            <v>UK</v>
          </cell>
        </row>
        <row r="192">
          <cell r="D192" t="str">
            <v>Univerzita Komenského v Bratislave</v>
          </cell>
          <cell r="E192" t="str">
            <v>Jesseniova lekárska fakulta v Martine</v>
          </cell>
          <cell r="L192">
            <v>2</v>
          </cell>
          <cell r="M192">
            <v>3</v>
          </cell>
          <cell r="AM192">
            <v>0</v>
          </cell>
          <cell r="AN192">
            <v>0</v>
          </cell>
          <cell r="AO192">
            <v>0</v>
          </cell>
          <cell r="AP192">
            <v>0</v>
          </cell>
          <cell r="AQ192">
            <v>0</v>
          </cell>
          <cell r="AV192">
            <v>0</v>
          </cell>
          <cell r="AW192">
            <v>0</v>
          </cell>
          <cell r="AX192">
            <v>0</v>
          </cell>
          <cell r="AY192">
            <v>3</v>
          </cell>
          <cell r="AZ192">
            <v>0</v>
          </cell>
          <cell r="BA192" t="str">
            <v>UK</v>
          </cell>
        </row>
        <row r="193">
          <cell r="D193" t="str">
            <v>Univerzita Komenského v Bratislave</v>
          </cell>
          <cell r="E193" t="str">
            <v>Filozofická fakulta</v>
          </cell>
          <cell r="L193">
            <v>2</v>
          </cell>
          <cell r="M193">
            <v>3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V193">
            <v>0</v>
          </cell>
          <cell r="AW193">
            <v>0</v>
          </cell>
          <cell r="AX193">
            <v>0</v>
          </cell>
          <cell r="AY193">
            <v>2</v>
          </cell>
          <cell r="AZ193">
            <v>0</v>
          </cell>
          <cell r="BA193" t="str">
            <v>UK</v>
          </cell>
        </row>
        <row r="194">
          <cell r="D194" t="str">
            <v>Univerzita Komenského v Bratislave</v>
          </cell>
          <cell r="E194" t="str">
            <v>Farmaceutická fakulta</v>
          </cell>
          <cell r="L194">
            <v>1</v>
          </cell>
          <cell r="M194">
            <v>4</v>
          </cell>
          <cell r="AM194">
            <v>847</v>
          </cell>
          <cell r="AN194">
            <v>887</v>
          </cell>
          <cell r="AO194">
            <v>0</v>
          </cell>
          <cell r="AP194">
            <v>0</v>
          </cell>
          <cell r="AQ194">
            <v>847</v>
          </cell>
          <cell r="AV194">
            <v>937.9</v>
          </cell>
          <cell r="AW194">
            <v>2935.627</v>
          </cell>
          <cell r="AX194">
            <v>2910.3198706896551</v>
          </cell>
          <cell r="AY194">
            <v>887</v>
          </cell>
          <cell r="AZ194">
            <v>0</v>
          </cell>
          <cell r="BA194" t="str">
            <v>UK</v>
          </cell>
        </row>
        <row r="195">
          <cell r="D195" t="str">
            <v>Univerzita Komenského v Bratislave</v>
          </cell>
          <cell r="E195" t="str">
            <v>Fakulta managementu</v>
          </cell>
          <cell r="L195">
            <v>2</v>
          </cell>
          <cell r="M195">
            <v>3</v>
          </cell>
          <cell r="AM195">
            <v>28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V195">
            <v>0</v>
          </cell>
          <cell r="AW195">
            <v>0</v>
          </cell>
          <cell r="AX195">
            <v>0</v>
          </cell>
          <cell r="AY195">
            <v>72</v>
          </cell>
          <cell r="AZ195">
            <v>0</v>
          </cell>
          <cell r="BA195" t="str">
            <v>UK</v>
          </cell>
        </row>
        <row r="196">
          <cell r="D196" t="str">
            <v>Univerzita Komenského v Bratislave</v>
          </cell>
          <cell r="E196" t="str">
            <v>Jesseniova lekárska fakulta v Martine</v>
          </cell>
          <cell r="L196">
            <v>2</v>
          </cell>
          <cell r="M196">
            <v>3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V196">
            <v>0</v>
          </cell>
          <cell r="AW196">
            <v>0</v>
          </cell>
          <cell r="AX196">
            <v>0</v>
          </cell>
          <cell r="AY196">
            <v>16</v>
          </cell>
          <cell r="AZ196">
            <v>0</v>
          </cell>
          <cell r="BA196" t="str">
            <v>UK</v>
          </cell>
        </row>
        <row r="197">
          <cell r="D197" t="str">
            <v>Univerzita Komenského v Bratislave</v>
          </cell>
          <cell r="E197" t="str">
            <v>Prírodovedecká fakulta</v>
          </cell>
          <cell r="L197">
            <v>1</v>
          </cell>
          <cell r="M197">
            <v>3</v>
          </cell>
          <cell r="AM197">
            <v>7</v>
          </cell>
          <cell r="AN197">
            <v>0</v>
          </cell>
          <cell r="AO197">
            <v>0</v>
          </cell>
          <cell r="AP197">
            <v>7</v>
          </cell>
          <cell r="AQ197">
            <v>7</v>
          </cell>
          <cell r="AV197">
            <v>21</v>
          </cell>
          <cell r="AW197">
            <v>44.73</v>
          </cell>
          <cell r="AX197">
            <v>43.916727272727272</v>
          </cell>
          <cell r="AY197">
            <v>8</v>
          </cell>
          <cell r="AZ197">
            <v>7</v>
          </cell>
          <cell r="BA197" t="str">
            <v>UK</v>
          </cell>
        </row>
        <row r="198">
          <cell r="D198" t="str">
            <v>Univerzita Komenského v Bratislave</v>
          </cell>
          <cell r="E198" t="str">
            <v>Lekárska fakulta</v>
          </cell>
          <cell r="L198">
            <v>1</v>
          </cell>
          <cell r="M198">
            <v>3</v>
          </cell>
          <cell r="AM198">
            <v>34</v>
          </cell>
          <cell r="AN198">
            <v>0</v>
          </cell>
          <cell r="AO198">
            <v>0</v>
          </cell>
          <cell r="AP198">
            <v>0</v>
          </cell>
          <cell r="AQ198">
            <v>34</v>
          </cell>
          <cell r="AV198">
            <v>102</v>
          </cell>
          <cell r="AW198">
            <v>347.82</v>
          </cell>
          <cell r="AX198">
            <v>345.02144827586204</v>
          </cell>
          <cell r="AY198">
            <v>37</v>
          </cell>
          <cell r="AZ198">
            <v>34</v>
          </cell>
          <cell r="BA198" t="str">
            <v>UK</v>
          </cell>
        </row>
        <row r="199">
          <cell r="D199" t="str">
            <v>Univerzita Komenského v Bratislave</v>
          </cell>
          <cell r="E199" t="str">
            <v>Filozofická fakulta</v>
          </cell>
          <cell r="L199">
            <v>1</v>
          </cell>
          <cell r="M199">
            <v>3</v>
          </cell>
          <cell r="AM199">
            <v>9</v>
          </cell>
          <cell r="AN199">
            <v>0</v>
          </cell>
          <cell r="AO199">
            <v>0</v>
          </cell>
          <cell r="AP199">
            <v>0</v>
          </cell>
          <cell r="AQ199">
            <v>9</v>
          </cell>
          <cell r="AV199">
            <v>27</v>
          </cell>
          <cell r="AW199">
            <v>29.700000000000003</v>
          </cell>
          <cell r="AX199">
            <v>29.108366533864544</v>
          </cell>
          <cell r="AY199">
            <v>13</v>
          </cell>
          <cell r="AZ199">
            <v>9</v>
          </cell>
          <cell r="BA199" t="str">
            <v>UK</v>
          </cell>
        </row>
        <row r="200">
          <cell r="D200" t="str">
            <v>Univerzita Komenského v Bratislave</v>
          </cell>
          <cell r="E200" t="str">
            <v>Prírodovedecká fakulta</v>
          </cell>
          <cell r="L200">
            <v>2</v>
          </cell>
          <cell r="M200">
            <v>3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2</v>
          </cell>
          <cell r="AZ200">
            <v>0</v>
          </cell>
          <cell r="BA200" t="str">
            <v>UK</v>
          </cell>
        </row>
        <row r="201">
          <cell r="D201" t="str">
            <v>Univerzita Komenského v Bratislave</v>
          </cell>
          <cell r="E201" t="str">
            <v>Fakulta matematiky, fyziky a informatiky</v>
          </cell>
          <cell r="L201">
            <v>1</v>
          </cell>
          <cell r="M201">
            <v>3</v>
          </cell>
          <cell r="AM201">
            <v>10</v>
          </cell>
          <cell r="AN201">
            <v>0</v>
          </cell>
          <cell r="AO201">
            <v>0</v>
          </cell>
          <cell r="AP201">
            <v>10</v>
          </cell>
          <cell r="AQ201">
            <v>10</v>
          </cell>
          <cell r="AV201">
            <v>30</v>
          </cell>
          <cell r="AW201">
            <v>63.9</v>
          </cell>
          <cell r="AX201">
            <v>62.630463576158938</v>
          </cell>
          <cell r="AY201">
            <v>11</v>
          </cell>
          <cell r="AZ201">
            <v>10</v>
          </cell>
          <cell r="BA201" t="str">
            <v>UK</v>
          </cell>
        </row>
        <row r="202">
          <cell r="D202" t="str">
            <v>Univerzita Komenského v Bratislave</v>
          </cell>
          <cell r="E202" t="str">
            <v>Jesseniova lekárska fakulta v Martine</v>
          </cell>
          <cell r="L202">
            <v>1</v>
          </cell>
          <cell r="M202">
            <v>4</v>
          </cell>
          <cell r="AM202">
            <v>699</v>
          </cell>
          <cell r="AN202">
            <v>730</v>
          </cell>
          <cell r="AO202">
            <v>0</v>
          </cell>
          <cell r="AP202">
            <v>699</v>
          </cell>
          <cell r="AQ202">
            <v>699</v>
          </cell>
          <cell r="AV202">
            <v>800.1</v>
          </cell>
          <cell r="AW202">
            <v>2504.3130000000001</v>
          </cell>
          <cell r="AX202">
            <v>2484.163355172414</v>
          </cell>
          <cell r="AY202">
            <v>730</v>
          </cell>
          <cell r="AZ202">
            <v>0</v>
          </cell>
          <cell r="BA202" t="str">
            <v>UK</v>
          </cell>
        </row>
        <row r="203">
          <cell r="D203" t="str">
            <v>Univerzita Komenského v Bratislave</v>
          </cell>
          <cell r="E203" t="str">
            <v>Lekárska fakulta</v>
          </cell>
          <cell r="L203">
            <v>1</v>
          </cell>
          <cell r="M203">
            <v>4</v>
          </cell>
          <cell r="AM203">
            <v>222</v>
          </cell>
          <cell r="AN203">
            <v>242</v>
          </cell>
          <cell r="AO203">
            <v>0</v>
          </cell>
          <cell r="AP203">
            <v>0</v>
          </cell>
          <cell r="AQ203">
            <v>222</v>
          </cell>
          <cell r="AV203">
            <v>270.60000000000002</v>
          </cell>
          <cell r="AW203">
            <v>846.97800000000007</v>
          </cell>
          <cell r="AX203">
            <v>830.93675000000007</v>
          </cell>
          <cell r="AY203">
            <v>242</v>
          </cell>
          <cell r="AZ203">
            <v>0</v>
          </cell>
          <cell r="BA203" t="str">
            <v>UK</v>
          </cell>
        </row>
        <row r="204">
          <cell r="D204" t="str">
            <v>Univerzita Komenského v Bratislave</v>
          </cell>
          <cell r="E204" t="str">
            <v>Rímskokatolícka cyrilometodská bohoslovecká fakulta</v>
          </cell>
          <cell r="L204">
            <v>1</v>
          </cell>
          <cell r="M204">
            <v>4</v>
          </cell>
          <cell r="AM204">
            <v>108</v>
          </cell>
          <cell r="AN204">
            <v>125</v>
          </cell>
          <cell r="AO204">
            <v>0</v>
          </cell>
          <cell r="AP204">
            <v>0</v>
          </cell>
          <cell r="AQ204">
            <v>108</v>
          </cell>
          <cell r="AV204">
            <v>129.6</v>
          </cell>
          <cell r="AW204">
            <v>129.6</v>
          </cell>
          <cell r="AX204">
            <v>128.79</v>
          </cell>
          <cell r="AY204">
            <v>125</v>
          </cell>
          <cell r="AZ204">
            <v>0</v>
          </cell>
          <cell r="BA204" t="str">
            <v>UK</v>
          </cell>
        </row>
        <row r="205">
          <cell r="D205" t="str">
            <v>Univerzita Komenského v Bratislave</v>
          </cell>
          <cell r="E205" t="str">
            <v>Právnická fakulta</v>
          </cell>
          <cell r="L205">
            <v>2</v>
          </cell>
          <cell r="M205">
            <v>1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22</v>
          </cell>
          <cell r="AZ205">
            <v>0</v>
          </cell>
          <cell r="BA205" t="str">
            <v>UK</v>
          </cell>
        </row>
        <row r="206">
          <cell r="D206" t="str">
            <v>Univerzita Komenského v Bratislave</v>
          </cell>
          <cell r="E206" t="str">
            <v>Rímskokatolícka cyrilometodská bohoslovecká fakulta</v>
          </cell>
          <cell r="L206">
            <v>2</v>
          </cell>
          <cell r="M206">
            <v>4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26</v>
          </cell>
          <cell r="AZ206">
            <v>0</v>
          </cell>
          <cell r="BA206" t="str">
            <v>UK</v>
          </cell>
        </row>
        <row r="207">
          <cell r="D207" t="str">
            <v>Univerzita Komenského v Bratislave</v>
          </cell>
          <cell r="E207" t="str">
            <v>Jesseniova lekárska fakulta v Martine</v>
          </cell>
          <cell r="L207">
            <v>2</v>
          </cell>
          <cell r="M207">
            <v>3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2</v>
          </cell>
          <cell r="AZ207">
            <v>0</v>
          </cell>
          <cell r="BA207" t="str">
            <v>UK</v>
          </cell>
        </row>
        <row r="208">
          <cell r="D208" t="str">
            <v>Univerzita Komenského v Bratislave</v>
          </cell>
          <cell r="E208" t="str">
            <v>Jesseniova lekárska fakulta v Martine</v>
          </cell>
          <cell r="L208">
            <v>2</v>
          </cell>
          <cell r="M208">
            <v>3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Q208">
            <v>0</v>
          </cell>
          <cell r="AV208">
            <v>0</v>
          </cell>
          <cell r="AW208">
            <v>0</v>
          </cell>
          <cell r="AX208">
            <v>0</v>
          </cell>
          <cell r="AY208">
            <v>32</v>
          </cell>
          <cell r="AZ208">
            <v>0</v>
          </cell>
          <cell r="BA208" t="str">
            <v>UK</v>
          </cell>
        </row>
        <row r="209">
          <cell r="D209" t="str">
            <v>Univerzita Komenského v Bratislave</v>
          </cell>
          <cell r="E209" t="str">
            <v>Lekárska fakulta</v>
          </cell>
          <cell r="L209">
            <v>1</v>
          </cell>
          <cell r="M209">
            <v>4</v>
          </cell>
          <cell r="AM209">
            <v>0</v>
          </cell>
          <cell r="AN209">
            <v>128</v>
          </cell>
          <cell r="AO209">
            <v>0</v>
          </cell>
          <cell r="AP209">
            <v>0</v>
          </cell>
          <cell r="AQ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128</v>
          </cell>
          <cell r="AZ209">
            <v>0</v>
          </cell>
          <cell r="BA209" t="str">
            <v>UK</v>
          </cell>
        </row>
        <row r="210">
          <cell r="D210" t="str">
            <v>Univerzita Komenského v Bratislave</v>
          </cell>
          <cell r="E210" t="str">
            <v>Filozofická fakulta</v>
          </cell>
          <cell r="L210">
            <v>2</v>
          </cell>
          <cell r="M210">
            <v>3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V210">
            <v>0</v>
          </cell>
          <cell r="AW210">
            <v>0</v>
          </cell>
          <cell r="AX210">
            <v>0</v>
          </cell>
          <cell r="AY210">
            <v>1</v>
          </cell>
          <cell r="AZ210">
            <v>0</v>
          </cell>
          <cell r="BA210" t="str">
            <v>UK</v>
          </cell>
        </row>
        <row r="211">
          <cell r="D211" t="str">
            <v>Univerzita Komenského v Bratislave</v>
          </cell>
          <cell r="E211" t="str">
            <v>Evanjelická bohoslovecká fakulta</v>
          </cell>
          <cell r="L211">
            <v>1</v>
          </cell>
          <cell r="M211">
            <v>4</v>
          </cell>
          <cell r="AM211">
            <v>37</v>
          </cell>
          <cell r="AN211">
            <v>46</v>
          </cell>
          <cell r="AO211">
            <v>0</v>
          </cell>
          <cell r="AP211">
            <v>0</v>
          </cell>
          <cell r="AQ211">
            <v>37</v>
          </cell>
          <cell r="AV211">
            <v>42.9</v>
          </cell>
          <cell r="AW211">
            <v>42.9</v>
          </cell>
          <cell r="AX211">
            <v>42.631875000000001</v>
          </cell>
          <cell r="AY211">
            <v>46</v>
          </cell>
          <cell r="AZ211">
            <v>0</v>
          </cell>
          <cell r="BA211" t="str">
            <v>UK</v>
          </cell>
        </row>
        <row r="212">
          <cell r="D212" t="str">
            <v>Univerzita Komenského v Bratislave</v>
          </cell>
          <cell r="E212" t="str">
            <v>Fakulta managementu</v>
          </cell>
          <cell r="L212">
            <v>2</v>
          </cell>
          <cell r="M212">
            <v>1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248</v>
          </cell>
          <cell r="AZ212">
            <v>0</v>
          </cell>
          <cell r="BA212" t="str">
            <v>UK</v>
          </cell>
        </row>
        <row r="213">
          <cell r="D213" t="str">
            <v>Univerzita Komenského v Bratislave</v>
          </cell>
          <cell r="E213" t="str">
            <v>Farmaceutická fakulta</v>
          </cell>
          <cell r="L213">
            <v>1</v>
          </cell>
          <cell r="M213">
            <v>4</v>
          </cell>
          <cell r="AM213">
            <v>0</v>
          </cell>
          <cell r="AN213">
            <v>94</v>
          </cell>
          <cell r="AO213">
            <v>0</v>
          </cell>
          <cell r="AP213">
            <v>0</v>
          </cell>
          <cell r="AQ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94</v>
          </cell>
          <cell r="AZ213">
            <v>0</v>
          </cell>
          <cell r="BA213" t="str">
            <v>UK</v>
          </cell>
        </row>
        <row r="214">
          <cell r="D214" t="str">
            <v>Univerzita Komenského v Bratislave</v>
          </cell>
          <cell r="E214" t="str">
            <v>Právnická fakulta</v>
          </cell>
          <cell r="L214">
            <v>2</v>
          </cell>
          <cell r="M214">
            <v>3</v>
          </cell>
          <cell r="AM214">
            <v>1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3</v>
          </cell>
          <cell r="AZ214">
            <v>0</v>
          </cell>
          <cell r="BA214" t="str">
            <v>UK</v>
          </cell>
        </row>
        <row r="215">
          <cell r="D215" t="str">
            <v>Univerzita Komenského v Bratislave</v>
          </cell>
          <cell r="E215" t="str">
            <v>Jesseniova lekárska fakulta v Martine</v>
          </cell>
          <cell r="L215">
            <v>1</v>
          </cell>
          <cell r="M215">
            <v>4</v>
          </cell>
          <cell r="AM215">
            <v>0</v>
          </cell>
          <cell r="AN215">
            <v>663</v>
          </cell>
          <cell r="AO215">
            <v>0</v>
          </cell>
          <cell r="AP215">
            <v>0</v>
          </cell>
          <cell r="AQ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663</v>
          </cell>
          <cell r="AZ215">
            <v>0</v>
          </cell>
          <cell r="BA215" t="str">
            <v>UK</v>
          </cell>
        </row>
        <row r="216">
          <cell r="D216" t="str">
            <v>Žilinská univerzita v Žiline</v>
          </cell>
          <cell r="E216" t="str">
            <v>Strojnícka fakulta</v>
          </cell>
          <cell r="L216">
            <v>1</v>
          </cell>
          <cell r="M216">
            <v>1</v>
          </cell>
          <cell r="AM216">
            <v>130</v>
          </cell>
          <cell r="AN216">
            <v>140</v>
          </cell>
          <cell r="AO216">
            <v>140</v>
          </cell>
          <cell r="AP216">
            <v>130</v>
          </cell>
          <cell r="AQ216">
            <v>130</v>
          </cell>
          <cell r="AV216">
            <v>106.9</v>
          </cell>
          <cell r="AW216">
            <v>158.21200000000002</v>
          </cell>
          <cell r="AX216">
            <v>156.14386928104577</v>
          </cell>
          <cell r="AY216">
            <v>140</v>
          </cell>
          <cell r="AZ216">
            <v>0</v>
          </cell>
          <cell r="BA216" t="str">
            <v>ŽU</v>
          </cell>
        </row>
        <row r="217">
          <cell r="D217" t="str">
            <v>Žilinská univerzita v Žiline</v>
          </cell>
          <cell r="E217" t="str">
            <v>Fakulta elektrotechniky a informačných technológií</v>
          </cell>
          <cell r="L217">
            <v>1</v>
          </cell>
          <cell r="M217">
            <v>1</v>
          </cell>
          <cell r="AM217">
            <v>141</v>
          </cell>
          <cell r="AN217">
            <v>166</v>
          </cell>
          <cell r="AO217">
            <v>166</v>
          </cell>
          <cell r="AP217">
            <v>141</v>
          </cell>
          <cell r="AQ217">
            <v>141</v>
          </cell>
          <cell r="AV217">
            <v>122.1</v>
          </cell>
          <cell r="AW217">
            <v>180.708</v>
          </cell>
          <cell r="AX217">
            <v>178.37628387096774</v>
          </cell>
          <cell r="AY217">
            <v>166</v>
          </cell>
          <cell r="AZ217">
            <v>0</v>
          </cell>
          <cell r="BA217" t="str">
            <v>ŽU</v>
          </cell>
        </row>
        <row r="218">
          <cell r="D218" t="str">
            <v>Trnavská univerzita v Trnave</v>
          </cell>
          <cell r="E218" t="str">
            <v>Pedagogická fakulta</v>
          </cell>
          <cell r="L218">
            <v>2</v>
          </cell>
          <cell r="M218">
            <v>1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11</v>
          </cell>
          <cell r="AZ218">
            <v>0</v>
          </cell>
          <cell r="BA218" t="str">
            <v>TVU</v>
          </cell>
        </row>
        <row r="219">
          <cell r="D219" t="str">
            <v>Trnavská univerzita v Trnave</v>
          </cell>
          <cell r="E219" t="str">
            <v>Fakulta zdravotníctva a sociálnej práce</v>
          </cell>
          <cell r="L219">
            <v>2</v>
          </cell>
          <cell r="M219">
            <v>3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3</v>
          </cell>
          <cell r="AZ219">
            <v>0</v>
          </cell>
          <cell r="BA219" t="str">
            <v>TVU</v>
          </cell>
        </row>
        <row r="220">
          <cell r="D220" t="str">
            <v>Trnavská univerzita v Trnave</v>
          </cell>
          <cell r="E220" t="str">
            <v>Fakulta zdravotníctva a sociálnej práce</v>
          </cell>
          <cell r="L220">
            <v>2</v>
          </cell>
          <cell r="M220">
            <v>3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V220">
            <v>0</v>
          </cell>
          <cell r="AW220">
            <v>0</v>
          </cell>
          <cell r="AX220">
            <v>0</v>
          </cell>
          <cell r="AY220">
            <v>4</v>
          </cell>
          <cell r="AZ220">
            <v>0</v>
          </cell>
          <cell r="BA220" t="str">
            <v>TVU</v>
          </cell>
        </row>
        <row r="221">
          <cell r="D221" t="str">
            <v>Slovenská zdravotnícka univerzita v Bratislave</v>
          </cell>
          <cell r="E221" t="str">
            <v>Fakulta ošetrovateľstva a zdravotníckych odborných štúdií</v>
          </cell>
          <cell r="L221">
            <v>1</v>
          </cell>
          <cell r="M221">
            <v>5</v>
          </cell>
          <cell r="AM221">
            <v>54</v>
          </cell>
          <cell r="AN221">
            <v>61</v>
          </cell>
          <cell r="AO221">
            <v>61</v>
          </cell>
          <cell r="AP221">
            <v>0</v>
          </cell>
          <cell r="AQ221">
            <v>54</v>
          </cell>
          <cell r="AV221">
            <v>47.4</v>
          </cell>
          <cell r="AW221">
            <v>101.91</v>
          </cell>
          <cell r="AX221">
            <v>100.15293103448276</v>
          </cell>
          <cell r="AY221">
            <v>61</v>
          </cell>
          <cell r="AZ221">
            <v>0</v>
          </cell>
          <cell r="BA221" t="str">
            <v>SZU</v>
          </cell>
        </row>
        <row r="222">
          <cell r="D222" t="str">
            <v>Slovenská zdravotnícka univerzita v Bratislave</v>
          </cell>
          <cell r="E222" t="str">
            <v>Fakulta ošetrovateľstva a zdravotníckych odborných štúdií</v>
          </cell>
          <cell r="L222">
            <v>1</v>
          </cell>
          <cell r="M222">
            <v>5</v>
          </cell>
          <cell r="AM222">
            <v>40</v>
          </cell>
          <cell r="AN222">
            <v>44</v>
          </cell>
          <cell r="AO222">
            <v>0</v>
          </cell>
          <cell r="AP222">
            <v>0</v>
          </cell>
          <cell r="AQ222">
            <v>40</v>
          </cell>
          <cell r="AV222">
            <v>32.5</v>
          </cell>
          <cell r="AW222">
            <v>69.875</v>
          </cell>
          <cell r="AX222">
            <v>68.847426470588232</v>
          </cell>
          <cell r="AY222">
            <v>44</v>
          </cell>
          <cell r="AZ222">
            <v>0</v>
          </cell>
          <cell r="BA222" t="str">
            <v>SZU</v>
          </cell>
        </row>
        <row r="223">
          <cell r="D223" t="str">
            <v>Slovenská zdravotnícka univerzita v Bratislave</v>
          </cell>
          <cell r="E223" t="str">
            <v>Fakulta ošetrovateľstva a zdravotníckych odborných štúdií</v>
          </cell>
          <cell r="L223">
            <v>1</v>
          </cell>
          <cell r="M223">
            <v>5</v>
          </cell>
          <cell r="AM223">
            <v>127</v>
          </cell>
          <cell r="AN223">
            <v>136</v>
          </cell>
          <cell r="AO223">
            <v>136</v>
          </cell>
          <cell r="AP223">
            <v>0</v>
          </cell>
          <cell r="AQ223">
            <v>127</v>
          </cell>
          <cell r="AV223">
            <v>111.4</v>
          </cell>
          <cell r="AW223">
            <v>239.51</v>
          </cell>
          <cell r="AX223">
            <v>236.80875939849625</v>
          </cell>
          <cell r="AY223">
            <v>136</v>
          </cell>
          <cell r="AZ223">
            <v>0</v>
          </cell>
          <cell r="BA223" t="str">
            <v>SZU</v>
          </cell>
        </row>
        <row r="224">
          <cell r="D224" t="str">
            <v>Slovenská zdravotnícka univerzita v Bratislave</v>
          </cell>
          <cell r="E224" t="str">
            <v>Fakulta ošetrovateľstva a zdravotníckych odborných štúdií</v>
          </cell>
          <cell r="L224">
            <v>1</v>
          </cell>
          <cell r="M224">
            <v>5</v>
          </cell>
          <cell r="AM224">
            <v>91</v>
          </cell>
          <cell r="AN224">
            <v>108</v>
          </cell>
          <cell r="AO224">
            <v>0</v>
          </cell>
          <cell r="AP224">
            <v>0</v>
          </cell>
          <cell r="AQ224">
            <v>91</v>
          </cell>
          <cell r="AV224">
            <v>78.099999999999994</v>
          </cell>
          <cell r="AW224">
            <v>167.91499999999999</v>
          </cell>
          <cell r="AX224">
            <v>165.44566176470587</v>
          </cell>
          <cell r="AY224">
            <v>108</v>
          </cell>
          <cell r="AZ224">
            <v>0</v>
          </cell>
          <cell r="BA224" t="str">
            <v>SZU</v>
          </cell>
        </row>
        <row r="225">
          <cell r="D225" t="str">
            <v>Slovenská zdravotnícka univerzita v Bratislave</v>
          </cell>
          <cell r="E225" t="str">
            <v>Fakulta ošetrovateľstva a zdravotníckych odborných štúdií</v>
          </cell>
          <cell r="L225">
            <v>2</v>
          </cell>
          <cell r="M225">
            <v>1</v>
          </cell>
          <cell r="AM225">
            <v>5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5</v>
          </cell>
          <cell r="AZ225">
            <v>0</v>
          </cell>
          <cell r="BA225" t="str">
            <v>SZU</v>
          </cell>
        </row>
        <row r="226">
          <cell r="D226" t="str">
            <v>Slovenská zdravotnícka univerzita v Bratislave</v>
          </cell>
          <cell r="E226" t="str">
            <v>Fakulta ošetrovateľstva a zdravotníckych odborných štúdií</v>
          </cell>
          <cell r="L226">
            <v>1</v>
          </cell>
          <cell r="M226">
            <v>5</v>
          </cell>
          <cell r="AM226">
            <v>66</v>
          </cell>
          <cell r="AN226">
            <v>74</v>
          </cell>
          <cell r="AO226">
            <v>0</v>
          </cell>
          <cell r="AP226">
            <v>0</v>
          </cell>
          <cell r="AQ226">
            <v>66</v>
          </cell>
          <cell r="AV226">
            <v>60.9</v>
          </cell>
          <cell r="AW226">
            <v>90.131999999999991</v>
          </cell>
          <cell r="AX226">
            <v>88.8065294117647</v>
          </cell>
          <cell r="AY226">
            <v>74</v>
          </cell>
          <cell r="AZ226">
            <v>0</v>
          </cell>
          <cell r="BA226" t="str">
            <v>SZU</v>
          </cell>
        </row>
        <row r="227">
          <cell r="D227" t="str">
            <v>Trnavská univerzita v Trnave</v>
          </cell>
          <cell r="E227" t="str">
            <v>Filozofická fakulta</v>
          </cell>
          <cell r="L227">
            <v>2</v>
          </cell>
          <cell r="M227">
            <v>3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1</v>
          </cell>
          <cell r="AZ227">
            <v>0</v>
          </cell>
          <cell r="BA227" t="str">
            <v>TVU</v>
          </cell>
        </row>
        <row r="228">
          <cell r="D228" t="str">
            <v>Trnavská univerzita v Trnave</v>
          </cell>
          <cell r="E228" t="str">
            <v>Filozofická fakulta</v>
          </cell>
          <cell r="L228">
            <v>2</v>
          </cell>
          <cell r="M228">
            <v>1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7</v>
          </cell>
          <cell r="AZ228">
            <v>0</v>
          </cell>
          <cell r="BA228" t="str">
            <v>TVU</v>
          </cell>
        </row>
        <row r="229">
          <cell r="D229" t="str">
            <v>Trnavská univerzita v Trnave</v>
          </cell>
          <cell r="E229" t="str">
            <v>Filozofická fakulta</v>
          </cell>
          <cell r="L229">
            <v>2</v>
          </cell>
          <cell r="M229">
            <v>3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1</v>
          </cell>
          <cell r="AZ229">
            <v>0</v>
          </cell>
          <cell r="BA229" t="str">
            <v>TVU</v>
          </cell>
        </row>
        <row r="230">
          <cell r="D230" t="str">
            <v>Slovenská zdravotnícka univerzita v Bratislave</v>
          </cell>
          <cell r="E230" t="str">
            <v>Lekárska fakulta</v>
          </cell>
          <cell r="L230">
            <v>1</v>
          </cell>
          <cell r="M230">
            <v>4</v>
          </cell>
          <cell r="AM230">
            <v>354</v>
          </cell>
          <cell r="AN230">
            <v>549</v>
          </cell>
          <cell r="AO230">
            <v>0</v>
          </cell>
          <cell r="AP230">
            <v>354</v>
          </cell>
          <cell r="AQ230">
            <v>354</v>
          </cell>
          <cell r="AV230">
            <v>404.1</v>
          </cell>
          <cell r="AW230">
            <v>1264.8330000000001</v>
          </cell>
          <cell r="AX230">
            <v>1258.5088350000001</v>
          </cell>
          <cell r="AY230">
            <v>549</v>
          </cell>
          <cell r="AZ230">
            <v>0</v>
          </cell>
          <cell r="BA230" t="str">
            <v>SZU</v>
          </cell>
        </row>
        <row r="231">
          <cell r="D231" t="str">
            <v>Slovenská zdravotnícka univerzita v Bratislave</v>
          </cell>
          <cell r="E231" t="str">
            <v>Lekárska fakulta</v>
          </cell>
          <cell r="L231">
            <v>2</v>
          </cell>
          <cell r="M231">
            <v>3</v>
          </cell>
          <cell r="AM231">
            <v>3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41</v>
          </cell>
          <cell r="AZ231">
            <v>0</v>
          </cell>
          <cell r="BA231" t="str">
            <v>SZU</v>
          </cell>
        </row>
        <row r="232">
          <cell r="D232" t="str">
            <v>Slovenská zdravotnícka univerzita v Bratislave</v>
          </cell>
          <cell r="E232" t="str">
            <v>Fakulta verejného zdravotníctva</v>
          </cell>
          <cell r="L232">
            <v>1</v>
          </cell>
          <cell r="M232">
            <v>5</v>
          </cell>
          <cell r="AM232">
            <v>28</v>
          </cell>
          <cell r="AN232">
            <v>35</v>
          </cell>
          <cell r="AO232">
            <v>0</v>
          </cell>
          <cell r="AP232">
            <v>0</v>
          </cell>
          <cell r="AQ232">
            <v>28</v>
          </cell>
          <cell r="AV232">
            <v>26.2</v>
          </cell>
          <cell r="AW232">
            <v>38.775999999999996</v>
          </cell>
          <cell r="AX232">
            <v>37.500473684210519</v>
          </cell>
          <cell r="AY232">
            <v>35</v>
          </cell>
          <cell r="AZ232">
            <v>0</v>
          </cell>
          <cell r="BA232" t="str">
            <v>SZU</v>
          </cell>
        </row>
        <row r="233">
          <cell r="D233" t="str">
            <v>Technická univerzita v Košiciach</v>
          </cell>
          <cell r="E233" t="str">
            <v>Strojnícka fakulta</v>
          </cell>
          <cell r="L233">
            <v>2</v>
          </cell>
          <cell r="M233">
            <v>3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4</v>
          </cell>
          <cell r="AZ233">
            <v>0</v>
          </cell>
          <cell r="BA233" t="str">
            <v>TUKE</v>
          </cell>
        </row>
        <row r="234">
          <cell r="D234" t="str">
            <v>Technická univerzita v Košiciach</v>
          </cell>
          <cell r="E234" t="str">
            <v>Strojnícka fakulta</v>
          </cell>
          <cell r="L234">
            <v>2</v>
          </cell>
          <cell r="M234">
            <v>3</v>
          </cell>
          <cell r="AM234">
            <v>0</v>
          </cell>
          <cell r="AN234">
            <v>0</v>
          </cell>
          <cell r="AO234">
            <v>0</v>
          </cell>
          <cell r="AP234">
            <v>0</v>
          </cell>
          <cell r="AQ234">
            <v>0</v>
          </cell>
          <cell r="AV234">
            <v>0</v>
          </cell>
          <cell r="AW234">
            <v>0</v>
          </cell>
          <cell r="AX234">
            <v>0</v>
          </cell>
          <cell r="AY234">
            <v>13</v>
          </cell>
          <cell r="AZ234">
            <v>0</v>
          </cell>
          <cell r="BA234" t="str">
            <v>TUKE</v>
          </cell>
        </row>
        <row r="235">
          <cell r="D235" t="str">
            <v>Technická univerzita v Košiciach</v>
          </cell>
          <cell r="E235" t="str">
            <v>Stavebná fakulta</v>
          </cell>
          <cell r="L235">
            <v>1</v>
          </cell>
          <cell r="M235">
            <v>3</v>
          </cell>
          <cell r="AM235">
            <v>2</v>
          </cell>
          <cell r="AN235">
            <v>0</v>
          </cell>
          <cell r="AO235">
            <v>0</v>
          </cell>
          <cell r="AP235">
            <v>2</v>
          </cell>
          <cell r="AQ235">
            <v>2</v>
          </cell>
          <cell r="AV235">
            <v>6</v>
          </cell>
          <cell r="AW235">
            <v>12.78</v>
          </cell>
          <cell r="AX235">
            <v>12.443684210526314</v>
          </cell>
          <cell r="AY235">
            <v>3</v>
          </cell>
          <cell r="AZ235">
            <v>2</v>
          </cell>
          <cell r="BA235" t="str">
            <v>TUKE</v>
          </cell>
        </row>
        <row r="236">
          <cell r="D236" t="str">
            <v>Technická univerzita v Košiciach</v>
          </cell>
          <cell r="E236" t="str">
            <v>Fakulta baníctva, ekológie, riadenia a geotechnológií</v>
          </cell>
          <cell r="L236">
            <v>2</v>
          </cell>
          <cell r="M236">
            <v>3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1</v>
          </cell>
          <cell r="AZ236">
            <v>0</v>
          </cell>
          <cell r="BA236" t="str">
            <v>TUKE</v>
          </cell>
        </row>
        <row r="237">
          <cell r="D237" t="str">
            <v>Technická univerzita v Košiciach</v>
          </cell>
          <cell r="E237" t="str">
            <v>Fakulta elektrotechniky a informatiky</v>
          </cell>
          <cell r="L237">
            <v>2</v>
          </cell>
          <cell r="M237">
            <v>3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6</v>
          </cell>
          <cell r="AZ237">
            <v>0</v>
          </cell>
          <cell r="BA237" t="str">
            <v>TUKE</v>
          </cell>
        </row>
        <row r="238">
          <cell r="D238" t="str">
            <v>Technická univerzita v Košiciach</v>
          </cell>
          <cell r="E238" t="str">
            <v>Fakulta elektrotechniky a informatiky</v>
          </cell>
          <cell r="L238">
            <v>2</v>
          </cell>
          <cell r="M238">
            <v>3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5</v>
          </cell>
          <cell r="AZ238">
            <v>0</v>
          </cell>
          <cell r="BA238" t="str">
            <v>TUKE</v>
          </cell>
        </row>
        <row r="239">
          <cell r="D239" t="str">
            <v>Technická univerzita v Košiciach</v>
          </cell>
          <cell r="E239" t="str">
            <v>Fakulta výrobných technológií so sídlom v Prešove</v>
          </cell>
          <cell r="L239">
            <v>2</v>
          </cell>
          <cell r="M239">
            <v>3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5</v>
          </cell>
          <cell r="AZ239">
            <v>0</v>
          </cell>
          <cell r="BA239" t="str">
            <v>TUKE</v>
          </cell>
        </row>
        <row r="240">
          <cell r="D240" t="str">
            <v>Technická univerzita v Košiciach</v>
          </cell>
          <cell r="E240" t="str">
            <v>Fakulta výrobných technológií so sídlom v Prešove</v>
          </cell>
          <cell r="L240">
            <v>2</v>
          </cell>
          <cell r="M240">
            <v>3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3</v>
          </cell>
          <cell r="AZ240">
            <v>0</v>
          </cell>
          <cell r="BA240" t="str">
            <v>TUKE</v>
          </cell>
        </row>
        <row r="241">
          <cell r="D241" t="str">
            <v>Univerzita Mateja Bela v Banskej Bystrici</v>
          </cell>
          <cell r="E241" t="str">
            <v>Filozofická fakulta</v>
          </cell>
          <cell r="L241">
            <v>2</v>
          </cell>
          <cell r="M241">
            <v>1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2</v>
          </cell>
          <cell r="AZ241">
            <v>0</v>
          </cell>
          <cell r="BA241" t="str">
            <v>UMB</v>
          </cell>
        </row>
        <row r="242">
          <cell r="D242" t="str">
            <v>Slovenská zdravotnícka univerzita v Bratislave</v>
          </cell>
          <cell r="E242" t="str">
            <v>Lekárska fakulta</v>
          </cell>
          <cell r="L242">
            <v>1</v>
          </cell>
          <cell r="M242">
            <v>4</v>
          </cell>
          <cell r="AM242">
            <v>95</v>
          </cell>
          <cell r="AN242">
            <v>119</v>
          </cell>
          <cell r="AO242">
            <v>0</v>
          </cell>
          <cell r="AP242">
            <v>0</v>
          </cell>
          <cell r="AQ242">
            <v>95</v>
          </cell>
          <cell r="AV242">
            <v>110.3</v>
          </cell>
          <cell r="AW242">
            <v>345.23899999999998</v>
          </cell>
          <cell r="AX242">
            <v>340.62702862595421</v>
          </cell>
          <cell r="AY242">
            <v>119</v>
          </cell>
          <cell r="AZ242">
            <v>0</v>
          </cell>
          <cell r="BA242" t="str">
            <v>SZU</v>
          </cell>
        </row>
        <row r="243">
          <cell r="D243" t="str">
            <v>Trnavská univerzita v Trnave</v>
          </cell>
          <cell r="E243" t="str">
            <v>Teologická fakulta</v>
          </cell>
          <cell r="L243">
            <v>2</v>
          </cell>
          <cell r="M243">
            <v>3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4</v>
          </cell>
          <cell r="AZ243">
            <v>0</v>
          </cell>
          <cell r="BA243" t="str">
            <v>TVU</v>
          </cell>
        </row>
        <row r="244">
          <cell r="D244" t="str">
            <v>Univerzita Konštantína Filozofa v Nitre</v>
          </cell>
          <cell r="E244" t="str">
            <v>Filozofická fakulta</v>
          </cell>
          <cell r="L244">
            <v>2</v>
          </cell>
          <cell r="M244">
            <v>3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1</v>
          </cell>
          <cell r="AZ244">
            <v>0</v>
          </cell>
          <cell r="BA244" t="str">
            <v>UKF</v>
          </cell>
        </row>
        <row r="245">
          <cell r="D245" t="str">
            <v>Univerzita Konštantína Filozofa v Nitre</v>
          </cell>
          <cell r="E245" t="str">
            <v>Filozofická fakulta</v>
          </cell>
          <cell r="L245">
            <v>2</v>
          </cell>
          <cell r="M245">
            <v>1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5</v>
          </cell>
          <cell r="AZ245">
            <v>0</v>
          </cell>
          <cell r="BA245" t="str">
            <v>UKF</v>
          </cell>
        </row>
        <row r="246">
          <cell r="D246" t="str">
            <v>Univerzita Konštantína Filozofa v Nitre</v>
          </cell>
          <cell r="E246" t="str">
            <v>Filozofická fakulta</v>
          </cell>
          <cell r="L246">
            <v>2</v>
          </cell>
          <cell r="M246">
            <v>3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1</v>
          </cell>
          <cell r="AZ246">
            <v>0</v>
          </cell>
          <cell r="BA246" t="str">
            <v>UKF</v>
          </cell>
        </row>
        <row r="247">
          <cell r="D247" t="str">
            <v>Univerzita Konštantína Filozofa v Nitre</v>
          </cell>
          <cell r="E247" t="str">
            <v>Filozofická fakulta</v>
          </cell>
          <cell r="L247">
            <v>2</v>
          </cell>
          <cell r="M247">
            <v>3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5</v>
          </cell>
          <cell r="AZ247">
            <v>0</v>
          </cell>
          <cell r="BA247" t="str">
            <v>UKF</v>
          </cell>
        </row>
        <row r="248">
          <cell r="D248" t="str">
            <v>Slovenská zdravotnícka univerzita v Bratislave</v>
          </cell>
          <cell r="E248" t="str">
            <v>Fakulta ošetrovateľstva a zdravotníckych odborných štúdií</v>
          </cell>
          <cell r="L248">
            <v>2</v>
          </cell>
          <cell r="M248">
            <v>3</v>
          </cell>
          <cell r="AM248">
            <v>2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2</v>
          </cell>
          <cell r="AZ248">
            <v>0</v>
          </cell>
          <cell r="BA248" t="str">
            <v>SZU</v>
          </cell>
        </row>
        <row r="249">
          <cell r="D249" t="str">
            <v>Slovenská zdravotnícka univerzita v Bratislave</v>
          </cell>
          <cell r="E249" t="str">
            <v>Fakulta ošetrovateľstva a zdravotníckych odborných štúdií</v>
          </cell>
          <cell r="L249">
            <v>1</v>
          </cell>
          <cell r="M249">
            <v>3</v>
          </cell>
          <cell r="AM249">
            <v>1</v>
          </cell>
          <cell r="AN249">
            <v>0</v>
          </cell>
          <cell r="AO249">
            <v>0</v>
          </cell>
          <cell r="AP249">
            <v>0</v>
          </cell>
          <cell r="AQ249">
            <v>1</v>
          </cell>
          <cell r="AV249">
            <v>4</v>
          </cell>
          <cell r="AW249">
            <v>4.4000000000000004</v>
          </cell>
          <cell r="AX249">
            <v>4.3503759398496245</v>
          </cell>
          <cell r="AY249">
            <v>1</v>
          </cell>
          <cell r="AZ249">
            <v>1</v>
          </cell>
          <cell r="BA249" t="str">
            <v>SZU</v>
          </cell>
        </row>
        <row r="250">
          <cell r="D250" t="str">
            <v>Vysoká škola ekonómie a manažmentu verejnej správy v Bratislave</v>
          </cell>
          <cell r="E250" t="str">
            <v/>
          </cell>
          <cell r="L250">
            <v>2</v>
          </cell>
          <cell r="M250">
            <v>2</v>
          </cell>
          <cell r="AM250">
            <v>271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271</v>
          </cell>
          <cell r="AZ250">
            <v>0</v>
          </cell>
          <cell r="BA250" t="str">
            <v>VšEaM</v>
          </cell>
        </row>
        <row r="251">
          <cell r="D251" t="str">
            <v>Vysoká škola ekonómie a manažmentu verejnej správy v Bratislave</v>
          </cell>
          <cell r="E251" t="str">
            <v/>
          </cell>
          <cell r="L251">
            <v>2</v>
          </cell>
          <cell r="M251">
            <v>2</v>
          </cell>
          <cell r="AM251">
            <v>57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57</v>
          </cell>
          <cell r="AZ251">
            <v>0</v>
          </cell>
          <cell r="BA251" t="str">
            <v>VšEaM</v>
          </cell>
        </row>
        <row r="252">
          <cell r="D252" t="str">
            <v>Vysoká škola medzinárodného podnikania ISM Slovakia v Prešove</v>
          </cell>
          <cell r="E252" t="str">
            <v/>
          </cell>
          <cell r="L252">
            <v>2</v>
          </cell>
          <cell r="M252">
            <v>1</v>
          </cell>
          <cell r="AM252">
            <v>35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35</v>
          </cell>
          <cell r="AZ252">
            <v>0</v>
          </cell>
          <cell r="BA252" t="str">
            <v>ISM</v>
          </cell>
        </row>
        <row r="253">
          <cell r="D253" t="str">
            <v>Vysoká škola medzinárodného podnikania ISM Slovakia v Prešove</v>
          </cell>
          <cell r="E253" t="str">
            <v/>
          </cell>
          <cell r="L253">
            <v>2</v>
          </cell>
          <cell r="M253">
            <v>1</v>
          </cell>
          <cell r="AM253">
            <v>49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49</v>
          </cell>
          <cell r="AZ253">
            <v>0</v>
          </cell>
          <cell r="BA253" t="str">
            <v>ISM</v>
          </cell>
        </row>
        <row r="254">
          <cell r="D254" t="str">
            <v>Vysoká škola medzinárodného podnikania ISM Slovakia v Prešove</v>
          </cell>
          <cell r="E254" t="str">
            <v/>
          </cell>
          <cell r="L254">
            <v>1</v>
          </cell>
          <cell r="M254">
            <v>1</v>
          </cell>
          <cell r="AM254">
            <v>42</v>
          </cell>
          <cell r="AN254">
            <v>42</v>
          </cell>
          <cell r="AO254">
            <v>0</v>
          </cell>
          <cell r="AP254">
            <v>0</v>
          </cell>
          <cell r="AQ254">
            <v>42</v>
          </cell>
          <cell r="AV254">
            <v>42</v>
          </cell>
          <cell r="AW254">
            <v>43.68</v>
          </cell>
          <cell r="AX254">
            <v>43.037647058823531</v>
          </cell>
          <cell r="AY254">
            <v>42</v>
          </cell>
          <cell r="AZ254">
            <v>0</v>
          </cell>
          <cell r="BA254" t="str">
            <v>ISM</v>
          </cell>
        </row>
        <row r="255">
          <cell r="D255" t="str">
            <v>Vysoká škola medzinárodného podnikania ISM Slovakia v Prešove</v>
          </cell>
          <cell r="E255" t="str">
            <v/>
          </cell>
          <cell r="L255">
            <v>2</v>
          </cell>
          <cell r="M255">
            <v>1</v>
          </cell>
          <cell r="AM255">
            <v>61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61</v>
          </cell>
          <cell r="AZ255">
            <v>0</v>
          </cell>
          <cell r="BA255" t="str">
            <v>ISM</v>
          </cell>
        </row>
        <row r="256">
          <cell r="D256" t="str">
            <v>Vysoká škola ekonómie a manažmentu verejnej správy v Bratislave</v>
          </cell>
          <cell r="E256" t="str">
            <v/>
          </cell>
          <cell r="L256">
            <v>1</v>
          </cell>
          <cell r="M256">
            <v>2</v>
          </cell>
          <cell r="AM256">
            <v>8</v>
          </cell>
          <cell r="AN256">
            <v>8</v>
          </cell>
          <cell r="AO256">
            <v>0</v>
          </cell>
          <cell r="AP256">
            <v>0</v>
          </cell>
          <cell r="AQ256">
            <v>8</v>
          </cell>
          <cell r="AV256">
            <v>12</v>
          </cell>
          <cell r="AW256">
            <v>12.48</v>
          </cell>
          <cell r="AX256">
            <v>12.356842105263157</v>
          </cell>
          <cell r="AY256">
            <v>8</v>
          </cell>
          <cell r="AZ256">
            <v>0</v>
          </cell>
          <cell r="BA256" t="str">
            <v>VšEaM</v>
          </cell>
        </row>
        <row r="257">
          <cell r="D257" t="str">
            <v>Paneurópska vysoká škola</v>
          </cell>
          <cell r="E257" t="str">
            <v>Fakulta práva</v>
          </cell>
          <cell r="L257">
            <v>2</v>
          </cell>
          <cell r="M257">
            <v>3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9</v>
          </cell>
          <cell r="AZ257">
            <v>0</v>
          </cell>
          <cell r="BA257" t="str">
            <v>B-VšP</v>
          </cell>
        </row>
        <row r="258">
          <cell r="D258" t="str">
            <v>Paneurópska vysoká škola</v>
          </cell>
          <cell r="E258" t="str">
            <v>Fakulta psychológie</v>
          </cell>
          <cell r="L258">
            <v>1</v>
          </cell>
          <cell r="M258">
            <v>2</v>
          </cell>
          <cell r="AM258">
            <v>0</v>
          </cell>
          <cell r="AN258">
            <v>1</v>
          </cell>
          <cell r="AO258">
            <v>0</v>
          </cell>
          <cell r="AP258">
            <v>0</v>
          </cell>
          <cell r="AQ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1</v>
          </cell>
          <cell r="AZ258">
            <v>0</v>
          </cell>
          <cell r="BA258" t="str">
            <v>B-VšP</v>
          </cell>
        </row>
        <row r="259">
          <cell r="D259" t="str">
            <v>Slovenská poľnohospodárska univerzita v Nitre</v>
          </cell>
          <cell r="E259" t="str">
            <v>Fakulta ekonomiky a manažmentu</v>
          </cell>
          <cell r="L259">
            <v>1</v>
          </cell>
          <cell r="M259">
            <v>1</v>
          </cell>
          <cell r="AM259">
            <v>240</v>
          </cell>
          <cell r="AN259">
            <v>259</v>
          </cell>
          <cell r="AO259">
            <v>0</v>
          </cell>
          <cell r="AP259">
            <v>0</v>
          </cell>
          <cell r="AQ259">
            <v>240</v>
          </cell>
          <cell r="AV259">
            <v>213.6</v>
          </cell>
          <cell r="AW259">
            <v>222.14400000000001</v>
          </cell>
          <cell r="AX259">
            <v>218.59470676691731</v>
          </cell>
          <cell r="AY259">
            <v>259</v>
          </cell>
          <cell r="AZ259">
            <v>0</v>
          </cell>
          <cell r="BA259" t="str">
            <v>SPU</v>
          </cell>
        </row>
        <row r="260">
          <cell r="D260" t="str">
            <v>Slovenská poľnohospodárska univerzita v Nitre</v>
          </cell>
          <cell r="E260" t="str">
            <v>Fakulta záhradníctva a krajinného inžinierstva</v>
          </cell>
          <cell r="L260">
            <v>1</v>
          </cell>
          <cell r="M260">
            <v>3</v>
          </cell>
          <cell r="AM260">
            <v>4</v>
          </cell>
          <cell r="AN260">
            <v>0</v>
          </cell>
          <cell r="AO260">
            <v>0</v>
          </cell>
          <cell r="AP260">
            <v>0</v>
          </cell>
          <cell r="AQ260">
            <v>4</v>
          </cell>
          <cell r="AV260">
            <v>16</v>
          </cell>
          <cell r="AW260">
            <v>34.08</v>
          </cell>
          <cell r="AX260">
            <v>33.546249021143304</v>
          </cell>
          <cell r="AY260">
            <v>5</v>
          </cell>
          <cell r="AZ260">
            <v>4</v>
          </cell>
          <cell r="BA260" t="str">
            <v>SPU</v>
          </cell>
        </row>
        <row r="261">
          <cell r="D261" t="str">
            <v>Slovenská poľnohospodárska univerzita v Nitre</v>
          </cell>
          <cell r="E261" t="str">
            <v>Fakulta záhradníctva a krajinného inžinierstva</v>
          </cell>
          <cell r="L261">
            <v>2</v>
          </cell>
          <cell r="M261">
            <v>3</v>
          </cell>
          <cell r="AM261">
            <v>0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1</v>
          </cell>
          <cell r="AZ261">
            <v>0</v>
          </cell>
          <cell r="BA261" t="str">
            <v>SPU</v>
          </cell>
        </row>
        <row r="262">
          <cell r="D262" t="str">
            <v>Slovenská technická univerzita v Bratislave</v>
          </cell>
          <cell r="E262" t="str">
            <v>Stavebná fakulta</v>
          </cell>
          <cell r="L262">
            <v>2</v>
          </cell>
          <cell r="M262">
            <v>3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4</v>
          </cell>
          <cell r="AZ262">
            <v>0</v>
          </cell>
          <cell r="BA262" t="str">
            <v>STU</v>
          </cell>
        </row>
        <row r="263">
          <cell r="D263" t="str">
            <v>Slovenská technická univerzita v Bratislave</v>
          </cell>
          <cell r="E263" t="str">
            <v>Fakulta elektrotechniky a informatiky</v>
          </cell>
          <cell r="L263">
            <v>2</v>
          </cell>
          <cell r="M263">
            <v>3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3</v>
          </cell>
          <cell r="AZ263">
            <v>0</v>
          </cell>
          <cell r="BA263" t="str">
            <v>STU</v>
          </cell>
        </row>
        <row r="264">
          <cell r="D264" t="str">
            <v>Slovenská technická univerzita v Bratislave</v>
          </cell>
          <cell r="E264" t="str">
            <v>Stavebná fakulta</v>
          </cell>
          <cell r="L264">
            <v>2</v>
          </cell>
          <cell r="M264">
            <v>3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2</v>
          </cell>
          <cell r="AZ264">
            <v>0</v>
          </cell>
          <cell r="BA264" t="str">
            <v>STU</v>
          </cell>
        </row>
        <row r="265">
          <cell r="D265" t="str">
            <v>Slovenská technická univerzita v Bratislave</v>
          </cell>
          <cell r="E265" t="str">
            <v>Fakulta architektúry</v>
          </cell>
          <cell r="L265">
            <v>1</v>
          </cell>
          <cell r="M265">
            <v>3</v>
          </cell>
          <cell r="AM265">
            <v>7</v>
          </cell>
          <cell r="AN265">
            <v>0</v>
          </cell>
          <cell r="AO265">
            <v>0</v>
          </cell>
          <cell r="AP265">
            <v>7</v>
          </cell>
          <cell r="AQ265">
            <v>7</v>
          </cell>
          <cell r="AV265">
            <v>28</v>
          </cell>
          <cell r="AW265">
            <v>59.64</v>
          </cell>
          <cell r="AX265">
            <v>58.119246119733923</v>
          </cell>
          <cell r="AY265">
            <v>10</v>
          </cell>
          <cell r="AZ265">
            <v>7</v>
          </cell>
          <cell r="BA265" t="str">
            <v>STU</v>
          </cell>
        </row>
        <row r="266">
          <cell r="D266" t="str">
            <v>Slovenská technická univerzita v Bratislave</v>
          </cell>
          <cell r="E266" t="str">
            <v>Stavebná fakulta</v>
          </cell>
          <cell r="L266">
            <v>1</v>
          </cell>
          <cell r="M266">
            <v>3</v>
          </cell>
          <cell r="AM266">
            <v>7</v>
          </cell>
          <cell r="AN266">
            <v>0</v>
          </cell>
          <cell r="AO266">
            <v>0</v>
          </cell>
          <cell r="AP266">
            <v>7</v>
          </cell>
          <cell r="AQ266">
            <v>7</v>
          </cell>
          <cell r="AV266">
            <v>21</v>
          </cell>
          <cell r="AW266">
            <v>44.73</v>
          </cell>
          <cell r="AX266">
            <v>44.73</v>
          </cell>
          <cell r="AY266">
            <v>8</v>
          </cell>
          <cell r="AZ266">
            <v>7</v>
          </cell>
          <cell r="BA266" t="str">
            <v>STU</v>
          </cell>
        </row>
        <row r="267">
          <cell r="D267" t="str">
            <v>Slovenská technická univerzita v Bratislave</v>
          </cell>
          <cell r="E267" t="str">
            <v>Stavebná fakulta</v>
          </cell>
          <cell r="L267">
            <v>1</v>
          </cell>
          <cell r="M267">
            <v>3</v>
          </cell>
          <cell r="AM267">
            <v>21</v>
          </cell>
          <cell r="AN267">
            <v>0</v>
          </cell>
          <cell r="AO267">
            <v>0</v>
          </cell>
          <cell r="AP267">
            <v>21</v>
          </cell>
          <cell r="AQ267">
            <v>21</v>
          </cell>
          <cell r="AV267">
            <v>63</v>
          </cell>
          <cell r="AW267">
            <v>134.19</v>
          </cell>
          <cell r="AX267">
            <v>132.72812546957175</v>
          </cell>
          <cell r="AY267">
            <v>32</v>
          </cell>
          <cell r="AZ267">
            <v>21</v>
          </cell>
          <cell r="BA267" t="str">
            <v>STU</v>
          </cell>
        </row>
        <row r="268">
          <cell r="D268" t="str">
            <v>Slovenská technická univerzita v Bratislave</v>
          </cell>
          <cell r="E268" t="str">
            <v>Fakulta elektrotechniky a informatiky</v>
          </cell>
          <cell r="L268">
            <v>2</v>
          </cell>
          <cell r="M268">
            <v>3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4</v>
          </cell>
          <cell r="AZ268">
            <v>0</v>
          </cell>
          <cell r="BA268" t="str">
            <v>STU</v>
          </cell>
        </row>
        <row r="269">
          <cell r="D269" t="str">
            <v>Slovenská technická univerzita v Bratislave</v>
          </cell>
          <cell r="E269" t="str">
            <v>Stavebná fakulta</v>
          </cell>
          <cell r="L269">
            <v>1</v>
          </cell>
          <cell r="M269">
            <v>3</v>
          </cell>
          <cell r="AM269">
            <v>10</v>
          </cell>
          <cell r="AN269">
            <v>0</v>
          </cell>
          <cell r="AO269">
            <v>0</v>
          </cell>
          <cell r="AP269">
            <v>10</v>
          </cell>
          <cell r="AQ269">
            <v>10</v>
          </cell>
          <cell r="AV269">
            <v>30</v>
          </cell>
          <cell r="AW269">
            <v>63.9</v>
          </cell>
          <cell r="AX269">
            <v>63.20386927122464</v>
          </cell>
          <cell r="AY269">
            <v>11</v>
          </cell>
          <cell r="AZ269">
            <v>10</v>
          </cell>
          <cell r="BA269" t="str">
            <v>STU</v>
          </cell>
        </row>
        <row r="270">
          <cell r="D270" t="str">
            <v>Slovenská technická univerzita v Bratislave</v>
          </cell>
          <cell r="E270" t="str">
            <v>Fakulta architektúry</v>
          </cell>
          <cell r="L270">
            <v>1</v>
          </cell>
          <cell r="M270">
            <v>1</v>
          </cell>
          <cell r="AM270">
            <v>406</v>
          </cell>
          <cell r="AN270">
            <v>459</v>
          </cell>
          <cell r="AO270">
            <v>0</v>
          </cell>
          <cell r="AP270">
            <v>406</v>
          </cell>
          <cell r="AQ270">
            <v>406</v>
          </cell>
          <cell r="AV270">
            <v>366.4</v>
          </cell>
          <cell r="AW270">
            <v>549.59999999999991</v>
          </cell>
          <cell r="AX270">
            <v>535.5858093126385</v>
          </cell>
          <cell r="AY270">
            <v>459</v>
          </cell>
          <cell r="AZ270">
            <v>0</v>
          </cell>
          <cell r="BA270" t="str">
            <v>STU</v>
          </cell>
        </row>
        <row r="271">
          <cell r="D271" t="str">
            <v>Slovenská technická univerzita v Bratislave</v>
          </cell>
          <cell r="E271" t="str">
            <v>Fakulta informatiky a informačných technológií</v>
          </cell>
          <cell r="L271">
            <v>1</v>
          </cell>
          <cell r="M271">
            <v>1</v>
          </cell>
          <cell r="AM271">
            <v>181</v>
          </cell>
          <cell r="AN271">
            <v>195</v>
          </cell>
          <cell r="AO271">
            <v>195</v>
          </cell>
          <cell r="AP271">
            <v>181</v>
          </cell>
          <cell r="AQ271">
            <v>181</v>
          </cell>
          <cell r="AV271">
            <v>151.6</v>
          </cell>
          <cell r="AW271">
            <v>224.36799999999999</v>
          </cell>
          <cell r="AX271">
            <v>223.99806100577081</v>
          </cell>
          <cell r="AY271">
            <v>195</v>
          </cell>
          <cell r="AZ271">
            <v>0</v>
          </cell>
          <cell r="BA271" t="str">
            <v>STU</v>
          </cell>
        </row>
        <row r="272">
          <cell r="D272" t="str">
            <v>Slovenská technická univerzita v Bratislave</v>
          </cell>
          <cell r="E272" t="str">
            <v>Materiálovotechnologická fakulta so sídlom v Trnave</v>
          </cell>
          <cell r="L272">
            <v>2</v>
          </cell>
          <cell r="M272">
            <v>3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2</v>
          </cell>
          <cell r="AZ272">
            <v>0</v>
          </cell>
          <cell r="BA272" t="str">
            <v>STU</v>
          </cell>
        </row>
        <row r="273">
          <cell r="D273" t="str">
            <v>Slovenská technická univerzita v Bratislave</v>
          </cell>
          <cell r="E273" t="str">
            <v>Fakulta chemickej a potravinárskej technológie</v>
          </cell>
          <cell r="L273">
            <v>2</v>
          </cell>
          <cell r="M273">
            <v>3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3</v>
          </cell>
          <cell r="AZ273">
            <v>0</v>
          </cell>
          <cell r="BA273" t="str">
            <v>STU</v>
          </cell>
        </row>
        <row r="274">
          <cell r="D274" t="str">
            <v>Slovenská zdravotnícka univerzita v Bratislave</v>
          </cell>
          <cell r="E274" t="str">
            <v>Fakulta zdravotníctva so sídlom v Banskej Bystrici</v>
          </cell>
          <cell r="L274">
            <v>1</v>
          </cell>
          <cell r="M274">
            <v>5</v>
          </cell>
          <cell r="AM274">
            <v>125</v>
          </cell>
          <cell r="AN274">
            <v>133</v>
          </cell>
          <cell r="AO274">
            <v>133</v>
          </cell>
          <cell r="AP274">
            <v>0</v>
          </cell>
          <cell r="AQ274">
            <v>125</v>
          </cell>
          <cell r="AV274">
            <v>111.8</v>
          </cell>
          <cell r="AW274">
            <v>240.36999999999998</v>
          </cell>
          <cell r="AX274">
            <v>237.65906015037592</v>
          </cell>
          <cell r="AY274">
            <v>133</v>
          </cell>
          <cell r="AZ274">
            <v>0</v>
          </cell>
          <cell r="BA274" t="str">
            <v>SZU</v>
          </cell>
        </row>
        <row r="275">
          <cell r="D275" t="str">
            <v>Prešovská univerzita v Prešove</v>
          </cell>
          <cell r="E275" t="str">
            <v>Filozofická fakulta</v>
          </cell>
          <cell r="L275">
            <v>2</v>
          </cell>
          <cell r="M275">
            <v>3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6</v>
          </cell>
          <cell r="AZ275">
            <v>0</v>
          </cell>
          <cell r="BA275" t="str">
            <v>PU</v>
          </cell>
        </row>
        <row r="276">
          <cell r="D276" t="str">
            <v>Prešovská univerzita v Prešove</v>
          </cell>
          <cell r="E276" t="str">
            <v>Filozofická fakulta</v>
          </cell>
          <cell r="L276">
            <v>2</v>
          </cell>
          <cell r="M276">
            <v>3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5</v>
          </cell>
          <cell r="AZ276">
            <v>0</v>
          </cell>
          <cell r="BA276" t="str">
            <v>PU</v>
          </cell>
        </row>
        <row r="277">
          <cell r="D277" t="str">
            <v>Prešovská univerzita v Prešove</v>
          </cell>
          <cell r="E277" t="str">
            <v>Pravoslávna bohoslovecká fakulta</v>
          </cell>
          <cell r="L277">
            <v>2</v>
          </cell>
          <cell r="M277">
            <v>3</v>
          </cell>
          <cell r="AM277">
            <v>1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11</v>
          </cell>
          <cell r="AZ277">
            <v>0</v>
          </cell>
          <cell r="BA277" t="str">
            <v>PU</v>
          </cell>
        </row>
        <row r="278">
          <cell r="D278" t="str">
            <v>Katolícka univerzita v Ružomberku</v>
          </cell>
          <cell r="E278" t="str">
            <v>Filozofická fakulta</v>
          </cell>
          <cell r="L278">
            <v>1</v>
          </cell>
          <cell r="M278">
            <v>1</v>
          </cell>
          <cell r="AM278">
            <v>7</v>
          </cell>
          <cell r="AN278">
            <v>8.5</v>
          </cell>
          <cell r="AO278">
            <v>0</v>
          </cell>
          <cell r="AP278">
            <v>0</v>
          </cell>
          <cell r="AQ278">
            <v>7</v>
          </cell>
          <cell r="AV278">
            <v>5.65</v>
          </cell>
          <cell r="AW278">
            <v>6.158500000000001</v>
          </cell>
          <cell r="AX278">
            <v>6.0451345771144283</v>
          </cell>
          <cell r="AY278">
            <v>8.5</v>
          </cell>
          <cell r="AZ278">
            <v>0</v>
          </cell>
          <cell r="BA278" t="str">
            <v>KU</v>
          </cell>
        </row>
        <row r="279">
          <cell r="D279" t="str">
            <v>Katolícka univerzita v Ružomberku</v>
          </cell>
          <cell r="E279" t="str">
            <v>Filozofická fakulta</v>
          </cell>
          <cell r="L279">
            <v>1</v>
          </cell>
          <cell r="M279">
            <v>1</v>
          </cell>
          <cell r="AM279">
            <v>17</v>
          </cell>
          <cell r="AN279">
            <v>23</v>
          </cell>
          <cell r="AO279">
            <v>0</v>
          </cell>
          <cell r="AP279">
            <v>0</v>
          </cell>
          <cell r="AQ279">
            <v>17</v>
          </cell>
          <cell r="AV279">
            <v>14.6</v>
          </cell>
          <cell r="AW279">
            <v>15.914000000000001</v>
          </cell>
          <cell r="AX279">
            <v>15.621055721393036</v>
          </cell>
          <cell r="AY279">
            <v>23</v>
          </cell>
          <cell r="AZ279">
            <v>0</v>
          </cell>
          <cell r="BA279" t="str">
            <v>KU</v>
          </cell>
        </row>
        <row r="280">
          <cell r="D280" t="str">
            <v>Katolícka univerzita v Ružomberku</v>
          </cell>
          <cell r="E280" t="str">
            <v>Filozofická fakulta</v>
          </cell>
          <cell r="L280">
            <v>1</v>
          </cell>
          <cell r="M280">
            <v>3</v>
          </cell>
          <cell r="AM280">
            <v>5</v>
          </cell>
          <cell r="AN280">
            <v>0</v>
          </cell>
          <cell r="AO280">
            <v>0</v>
          </cell>
          <cell r="AP280">
            <v>0</v>
          </cell>
          <cell r="AQ280">
            <v>5</v>
          </cell>
          <cell r="AV280">
            <v>20</v>
          </cell>
          <cell r="AW280">
            <v>22</v>
          </cell>
          <cell r="AX280">
            <v>20.428571428571431</v>
          </cell>
          <cell r="AY280">
            <v>6</v>
          </cell>
          <cell r="AZ280">
            <v>5</v>
          </cell>
          <cell r="BA280" t="str">
            <v>KU</v>
          </cell>
        </row>
        <row r="281">
          <cell r="D281" t="str">
            <v>Katolícka univerzita v Ružomberku</v>
          </cell>
          <cell r="E281" t="str">
            <v>Filozofická fakulta</v>
          </cell>
          <cell r="L281">
            <v>2</v>
          </cell>
          <cell r="M281">
            <v>3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1</v>
          </cell>
          <cell r="AZ281">
            <v>0</v>
          </cell>
          <cell r="BA281" t="str">
            <v>KU</v>
          </cell>
        </row>
        <row r="282">
          <cell r="D282" t="str">
            <v>Univerzita Pavla Jozefa Šafárika v Košiciach</v>
          </cell>
          <cell r="E282" t="str">
            <v>Fakulta verejnej správy</v>
          </cell>
          <cell r="L282">
            <v>2</v>
          </cell>
          <cell r="M282">
            <v>3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3</v>
          </cell>
          <cell r="AZ282">
            <v>0</v>
          </cell>
          <cell r="BA282" t="str">
            <v>UPJŠ</v>
          </cell>
        </row>
        <row r="283">
          <cell r="D283" t="str">
            <v>Univerzita Pavla Jozefa Šafárika v Košiciach</v>
          </cell>
          <cell r="E283" t="str">
            <v>Fakulta verejnej správy</v>
          </cell>
          <cell r="L283">
            <v>2</v>
          </cell>
          <cell r="M283">
            <v>1</v>
          </cell>
          <cell r="AM283">
            <v>4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10</v>
          </cell>
          <cell r="AZ283">
            <v>0</v>
          </cell>
          <cell r="BA283" t="str">
            <v>UPJŠ</v>
          </cell>
        </row>
        <row r="284">
          <cell r="D284" t="str">
            <v>Katolícka univerzita v Ružomberku</v>
          </cell>
          <cell r="E284" t="str">
            <v>Fakulta zdravotníctva</v>
          </cell>
          <cell r="L284">
            <v>1</v>
          </cell>
          <cell r="M284">
            <v>5</v>
          </cell>
          <cell r="AM284">
            <v>199</v>
          </cell>
          <cell r="AN284">
            <v>229</v>
          </cell>
          <cell r="AO284">
            <v>229</v>
          </cell>
          <cell r="AP284">
            <v>0</v>
          </cell>
          <cell r="AQ284">
            <v>199</v>
          </cell>
          <cell r="AV284">
            <v>173.5</v>
          </cell>
          <cell r="AW284">
            <v>373.02499999999998</v>
          </cell>
          <cell r="AX284">
            <v>370.53816666666665</v>
          </cell>
          <cell r="AY284">
            <v>229</v>
          </cell>
          <cell r="AZ284">
            <v>0</v>
          </cell>
          <cell r="BA284" t="str">
            <v>KU</v>
          </cell>
        </row>
        <row r="285">
          <cell r="D285" t="str">
            <v>Akadémia ozbrojených síl generála Milana Rastislava Štefánika</v>
          </cell>
          <cell r="E285" t="str">
            <v/>
          </cell>
          <cell r="L285">
            <v>2</v>
          </cell>
          <cell r="M285">
            <v>2</v>
          </cell>
          <cell r="AM285">
            <v>23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23</v>
          </cell>
          <cell r="AZ285">
            <v>0</v>
          </cell>
          <cell r="BA285" t="str">
            <v>AOS</v>
          </cell>
        </row>
        <row r="286">
          <cell r="D286" t="str">
            <v>Akadémia ozbrojených síl generála Milana Rastislava Štefánika</v>
          </cell>
          <cell r="E286" t="str">
            <v/>
          </cell>
          <cell r="L286">
            <v>2</v>
          </cell>
          <cell r="M286">
            <v>2</v>
          </cell>
          <cell r="AM286">
            <v>7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7</v>
          </cell>
          <cell r="AZ286">
            <v>0</v>
          </cell>
          <cell r="BA286" t="str">
            <v>AOS</v>
          </cell>
        </row>
        <row r="287">
          <cell r="D287" t="str">
            <v>Akadémia ozbrojených síl generála Milana Rastislava Štefánika</v>
          </cell>
          <cell r="E287" t="str">
            <v/>
          </cell>
          <cell r="L287">
            <v>2</v>
          </cell>
          <cell r="M287">
            <v>3</v>
          </cell>
          <cell r="AM287">
            <v>2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V287">
            <v>0</v>
          </cell>
          <cell r="AW287">
            <v>0</v>
          </cell>
          <cell r="AX287">
            <v>0</v>
          </cell>
          <cell r="AY287">
            <v>2</v>
          </cell>
          <cell r="AZ287">
            <v>0</v>
          </cell>
          <cell r="BA287" t="str">
            <v>AOS</v>
          </cell>
        </row>
        <row r="288">
          <cell r="D288" t="str">
            <v>Katolícka univerzita v Ružomberku</v>
          </cell>
          <cell r="E288" t="str">
            <v>Pedagogická fakulta</v>
          </cell>
          <cell r="L288">
            <v>2</v>
          </cell>
          <cell r="M288">
            <v>1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1.5</v>
          </cell>
          <cell r="AZ288">
            <v>0</v>
          </cell>
          <cell r="BA288" t="str">
            <v>KU</v>
          </cell>
        </row>
        <row r="289">
          <cell r="D289" t="str">
            <v>Katolícka univerzita v Ružomberku</v>
          </cell>
          <cell r="E289" t="str">
            <v>Pedagogická fakulta</v>
          </cell>
          <cell r="L289">
            <v>2</v>
          </cell>
          <cell r="M289">
            <v>1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1</v>
          </cell>
          <cell r="AZ289">
            <v>0</v>
          </cell>
          <cell r="BA289" t="str">
            <v>KU</v>
          </cell>
        </row>
        <row r="290">
          <cell r="D290" t="str">
            <v>Univerzita Pavla Jozefa Šafárika v Košiciach</v>
          </cell>
          <cell r="E290" t="str">
            <v>Prírodovedecká fakulta</v>
          </cell>
          <cell r="L290">
            <v>1</v>
          </cell>
          <cell r="M290">
            <v>3</v>
          </cell>
          <cell r="AM290">
            <v>14</v>
          </cell>
          <cell r="AN290">
            <v>0</v>
          </cell>
          <cell r="AO290">
            <v>0</v>
          </cell>
          <cell r="AP290">
            <v>14</v>
          </cell>
          <cell r="AQ290">
            <v>14</v>
          </cell>
          <cell r="AV290">
            <v>42</v>
          </cell>
          <cell r="AW290">
            <v>89.46</v>
          </cell>
          <cell r="AX290">
            <v>89.46</v>
          </cell>
          <cell r="AY290">
            <v>14</v>
          </cell>
          <cell r="AZ290">
            <v>14</v>
          </cell>
          <cell r="BA290" t="str">
            <v>UPJŠ</v>
          </cell>
        </row>
        <row r="291">
          <cell r="D291" t="str">
            <v>Univerzita Pavla Jozefa Šafárika v Košiciach</v>
          </cell>
          <cell r="E291" t="str">
            <v>Prírodovedecká fakulta</v>
          </cell>
          <cell r="L291">
            <v>1</v>
          </cell>
          <cell r="M291">
            <v>3</v>
          </cell>
          <cell r="AM291">
            <v>3</v>
          </cell>
          <cell r="AN291">
            <v>0</v>
          </cell>
          <cell r="AO291">
            <v>0</v>
          </cell>
          <cell r="AP291">
            <v>3</v>
          </cell>
          <cell r="AQ291">
            <v>3</v>
          </cell>
          <cell r="AV291">
            <v>9</v>
          </cell>
          <cell r="AW291">
            <v>19.169999999999998</v>
          </cell>
          <cell r="AX291">
            <v>19.169999999999998</v>
          </cell>
          <cell r="AY291">
            <v>3</v>
          </cell>
          <cell r="AZ291">
            <v>3</v>
          </cell>
          <cell r="BA291" t="str">
            <v>UPJŠ</v>
          </cell>
        </row>
        <row r="292">
          <cell r="D292" t="str">
            <v>Univerzita Pavla Jozefa Šafárika v Košiciach</v>
          </cell>
          <cell r="E292" t="str">
            <v>Prírodovedecká fakulta</v>
          </cell>
          <cell r="L292">
            <v>1</v>
          </cell>
          <cell r="M292">
            <v>1</v>
          </cell>
          <cell r="AM292">
            <v>96</v>
          </cell>
          <cell r="AN292">
            <v>108</v>
          </cell>
          <cell r="AO292">
            <v>108</v>
          </cell>
          <cell r="AP292">
            <v>96</v>
          </cell>
          <cell r="AQ292">
            <v>96</v>
          </cell>
          <cell r="AV292">
            <v>82.199999999999989</v>
          </cell>
          <cell r="AW292">
            <v>121.65599999999998</v>
          </cell>
          <cell r="AX292">
            <v>119.86694117647058</v>
          </cell>
          <cell r="AY292">
            <v>108</v>
          </cell>
          <cell r="AZ292">
            <v>0</v>
          </cell>
          <cell r="BA292" t="str">
            <v>UPJŠ</v>
          </cell>
        </row>
        <row r="293">
          <cell r="D293" t="str">
            <v>Univerzita Pavla Jozefa Šafárika v Košiciach</v>
          </cell>
          <cell r="E293" t="str">
            <v>Prírodovedecká fakulta</v>
          </cell>
          <cell r="L293">
            <v>1</v>
          </cell>
          <cell r="M293">
            <v>1</v>
          </cell>
          <cell r="AM293">
            <v>35</v>
          </cell>
          <cell r="AN293">
            <v>41</v>
          </cell>
          <cell r="AO293">
            <v>41</v>
          </cell>
          <cell r="AP293">
            <v>35</v>
          </cell>
          <cell r="AQ293">
            <v>35</v>
          </cell>
          <cell r="AV293">
            <v>30.5</v>
          </cell>
          <cell r="AW293">
            <v>45.14</v>
          </cell>
          <cell r="AX293">
            <v>43.837884615384617</v>
          </cell>
          <cell r="AY293">
            <v>41</v>
          </cell>
          <cell r="AZ293">
            <v>0</v>
          </cell>
          <cell r="BA293" t="str">
            <v>UPJŠ</v>
          </cell>
        </row>
        <row r="294">
          <cell r="D294" t="str">
            <v>Univerzita Pavla Jozefa Šafárika v Košiciach</v>
          </cell>
          <cell r="E294" t="str">
            <v>Prírodovedecká fakulta</v>
          </cell>
          <cell r="L294">
            <v>1</v>
          </cell>
          <cell r="M294">
            <v>1</v>
          </cell>
          <cell r="AM294">
            <v>31</v>
          </cell>
          <cell r="AN294">
            <v>33</v>
          </cell>
          <cell r="AO294">
            <v>33</v>
          </cell>
          <cell r="AP294">
            <v>31</v>
          </cell>
          <cell r="AQ294">
            <v>31</v>
          </cell>
          <cell r="AV294">
            <v>27.4</v>
          </cell>
          <cell r="AW294">
            <v>40.552</v>
          </cell>
          <cell r="AX294">
            <v>40.552</v>
          </cell>
          <cell r="AY294">
            <v>33</v>
          </cell>
          <cell r="AZ294">
            <v>0</v>
          </cell>
          <cell r="BA294" t="str">
            <v>UPJŠ</v>
          </cell>
        </row>
        <row r="295">
          <cell r="D295" t="str">
            <v>Ekonomická univerzita v Bratislave</v>
          </cell>
          <cell r="E295" t="str">
            <v>Fakulta hospodárskej informatiky</v>
          </cell>
          <cell r="L295">
            <v>2</v>
          </cell>
          <cell r="M295">
            <v>3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3</v>
          </cell>
          <cell r="AZ295">
            <v>0</v>
          </cell>
          <cell r="BA295" t="str">
            <v>EU</v>
          </cell>
        </row>
        <row r="296">
          <cell r="D296" t="str">
            <v>Ekonomická univerzita v Bratislave</v>
          </cell>
          <cell r="E296" t="str">
            <v>Fakulta hospodárskej informatiky</v>
          </cell>
          <cell r="L296">
            <v>2</v>
          </cell>
          <cell r="M296">
            <v>1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4</v>
          </cell>
          <cell r="AZ296">
            <v>0</v>
          </cell>
          <cell r="BA296" t="str">
            <v>EU</v>
          </cell>
        </row>
        <row r="297">
          <cell r="D297" t="str">
            <v>Ekonomická univerzita v Bratislave</v>
          </cell>
          <cell r="E297" t="str">
            <v>Národohospodárska fakulta</v>
          </cell>
          <cell r="L297">
            <v>1</v>
          </cell>
          <cell r="M297">
            <v>3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3</v>
          </cell>
          <cell r="AZ297">
            <v>0</v>
          </cell>
          <cell r="BA297" t="str">
            <v>EU</v>
          </cell>
        </row>
        <row r="298">
          <cell r="D298" t="str">
            <v>Ekonomická univerzita v Bratislave</v>
          </cell>
          <cell r="E298" t="str">
            <v>Národohospodárska fakulta</v>
          </cell>
          <cell r="L298">
            <v>1</v>
          </cell>
          <cell r="M298">
            <v>5</v>
          </cell>
          <cell r="AM298">
            <v>505</v>
          </cell>
          <cell r="AN298">
            <v>532</v>
          </cell>
          <cell r="AO298">
            <v>0</v>
          </cell>
          <cell r="AP298">
            <v>0</v>
          </cell>
          <cell r="AQ298">
            <v>505</v>
          </cell>
          <cell r="AV298">
            <v>442</v>
          </cell>
          <cell r="AW298">
            <v>459.68</v>
          </cell>
          <cell r="AX298">
            <v>455.69223974763412</v>
          </cell>
          <cell r="AY298">
            <v>532</v>
          </cell>
          <cell r="AZ298">
            <v>0</v>
          </cell>
          <cell r="BA298" t="str">
            <v>EU</v>
          </cell>
        </row>
        <row r="299">
          <cell r="D299" t="str">
            <v>Univerzita Komenského v Bratislave</v>
          </cell>
          <cell r="E299" t="str">
            <v>Evanjelická bohoslovecká fakulta</v>
          </cell>
          <cell r="L299">
            <v>1</v>
          </cell>
          <cell r="M299">
            <v>3</v>
          </cell>
          <cell r="AM299">
            <v>6</v>
          </cell>
          <cell r="AN299">
            <v>0</v>
          </cell>
          <cell r="AO299">
            <v>0</v>
          </cell>
          <cell r="AP299">
            <v>0</v>
          </cell>
          <cell r="AQ299">
            <v>6</v>
          </cell>
          <cell r="AV299">
            <v>24</v>
          </cell>
          <cell r="AW299">
            <v>26.400000000000002</v>
          </cell>
          <cell r="AX299">
            <v>26.235000000000003</v>
          </cell>
          <cell r="AY299">
            <v>9</v>
          </cell>
          <cell r="AZ299">
            <v>6</v>
          </cell>
          <cell r="BA299" t="str">
            <v>UK</v>
          </cell>
        </row>
        <row r="300">
          <cell r="D300" t="str">
            <v>Univerzita Pavla Jozefa Šafárika v Košiciach</v>
          </cell>
          <cell r="E300" t="str">
            <v>Lekárska fakulta</v>
          </cell>
          <cell r="L300">
            <v>2</v>
          </cell>
          <cell r="M300">
            <v>3</v>
          </cell>
          <cell r="AM300">
            <v>18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18</v>
          </cell>
          <cell r="AZ300">
            <v>0</v>
          </cell>
          <cell r="BA300" t="str">
            <v>UPJŠ</v>
          </cell>
        </row>
        <row r="301">
          <cell r="D301" t="str">
            <v>Univerzita Komenského v Bratislave</v>
          </cell>
          <cell r="E301" t="str">
            <v>Fakulta matematiky, fyziky a informatiky</v>
          </cell>
          <cell r="L301">
            <v>1</v>
          </cell>
          <cell r="M301">
            <v>3</v>
          </cell>
          <cell r="AM301">
            <v>6</v>
          </cell>
          <cell r="AN301">
            <v>0</v>
          </cell>
          <cell r="AO301">
            <v>0</v>
          </cell>
          <cell r="AP301">
            <v>6</v>
          </cell>
          <cell r="AQ301">
            <v>6</v>
          </cell>
          <cell r="AV301">
            <v>18</v>
          </cell>
          <cell r="AW301">
            <v>38.339999999999996</v>
          </cell>
          <cell r="AX301">
            <v>37.578278145695364</v>
          </cell>
          <cell r="AY301">
            <v>8</v>
          </cell>
          <cell r="AZ301">
            <v>6</v>
          </cell>
          <cell r="BA301" t="str">
            <v>UK</v>
          </cell>
        </row>
        <row r="302">
          <cell r="D302" t="str">
            <v>Univerzita Komenského v Bratislave</v>
          </cell>
          <cell r="E302" t="str">
            <v>Fakulta matematiky, fyziky a informatiky</v>
          </cell>
          <cell r="L302">
            <v>1</v>
          </cell>
          <cell r="M302">
            <v>3</v>
          </cell>
          <cell r="AM302">
            <v>20</v>
          </cell>
          <cell r="AN302">
            <v>0</v>
          </cell>
          <cell r="AO302">
            <v>0</v>
          </cell>
          <cell r="AP302">
            <v>20</v>
          </cell>
          <cell r="AQ302">
            <v>20</v>
          </cell>
          <cell r="AV302">
            <v>60</v>
          </cell>
          <cell r="AW302">
            <v>127.8</v>
          </cell>
          <cell r="AX302">
            <v>125.26092715231788</v>
          </cell>
          <cell r="AY302">
            <v>22</v>
          </cell>
          <cell r="AZ302">
            <v>20</v>
          </cell>
          <cell r="BA302" t="str">
            <v>UK</v>
          </cell>
        </row>
        <row r="303">
          <cell r="D303" t="str">
            <v>Univerzita Komenského v Bratislave</v>
          </cell>
          <cell r="E303" t="str">
            <v>Fakulta matematiky, fyziky a informatiky</v>
          </cell>
          <cell r="L303">
            <v>2</v>
          </cell>
          <cell r="M303">
            <v>3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2</v>
          </cell>
          <cell r="AZ303">
            <v>0</v>
          </cell>
          <cell r="BA303" t="str">
            <v>UK</v>
          </cell>
        </row>
        <row r="304">
          <cell r="D304" t="str">
            <v>Ekonomická univerzita v Bratislave</v>
          </cell>
          <cell r="E304" t="str">
            <v>Obchodná fakulta</v>
          </cell>
          <cell r="L304">
            <v>2</v>
          </cell>
          <cell r="M304">
            <v>3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3</v>
          </cell>
          <cell r="AZ304">
            <v>0</v>
          </cell>
          <cell r="BA304" t="str">
            <v>EU</v>
          </cell>
        </row>
        <row r="305">
          <cell r="D305" t="str">
            <v>Ekonomická univerzita v Bratislave</v>
          </cell>
          <cell r="E305" t="str">
            <v>Obchodná fakulta</v>
          </cell>
          <cell r="L305">
            <v>2</v>
          </cell>
          <cell r="M305">
            <v>3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1</v>
          </cell>
          <cell r="AZ305">
            <v>0</v>
          </cell>
          <cell r="BA305" t="str">
            <v>EU</v>
          </cell>
        </row>
        <row r="306">
          <cell r="D306" t="str">
            <v>Univerzita Pavla Jozefa Šafárika v Košiciach</v>
          </cell>
          <cell r="E306" t="str">
            <v>Právnická fakulta</v>
          </cell>
          <cell r="L306">
            <v>1</v>
          </cell>
          <cell r="M306">
            <v>3</v>
          </cell>
          <cell r="AM306">
            <v>4</v>
          </cell>
          <cell r="AN306">
            <v>0</v>
          </cell>
          <cell r="AO306">
            <v>0</v>
          </cell>
          <cell r="AP306">
            <v>0</v>
          </cell>
          <cell r="AQ306">
            <v>4</v>
          </cell>
          <cell r="AV306">
            <v>16</v>
          </cell>
          <cell r="AW306">
            <v>17.600000000000001</v>
          </cell>
          <cell r="AX306">
            <v>17.182844243792328</v>
          </cell>
          <cell r="AY306">
            <v>6</v>
          </cell>
          <cell r="AZ306">
            <v>4</v>
          </cell>
          <cell r="BA306" t="str">
            <v>UPJŠ</v>
          </cell>
        </row>
        <row r="307">
          <cell r="D307" t="str">
            <v>Vysoká škola výtvarných umení v Bratislave</v>
          </cell>
          <cell r="E307" t="str">
            <v/>
          </cell>
          <cell r="L307">
            <v>2</v>
          </cell>
          <cell r="M307">
            <v>3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1</v>
          </cell>
          <cell r="AZ307">
            <v>0</v>
          </cell>
          <cell r="BA307" t="str">
            <v>VŠVU</v>
          </cell>
        </row>
        <row r="308">
          <cell r="D308" t="str">
            <v>Vysoká škola výtvarných umení v Bratislave</v>
          </cell>
          <cell r="E308" t="str">
            <v/>
          </cell>
          <cell r="L308">
            <v>1</v>
          </cell>
          <cell r="M308">
            <v>3</v>
          </cell>
          <cell r="AM308">
            <v>9</v>
          </cell>
          <cell r="AN308">
            <v>0</v>
          </cell>
          <cell r="AO308">
            <v>0</v>
          </cell>
          <cell r="AP308">
            <v>0</v>
          </cell>
          <cell r="AQ308">
            <v>9</v>
          </cell>
          <cell r="AV308">
            <v>36</v>
          </cell>
          <cell r="AW308">
            <v>39.6</v>
          </cell>
          <cell r="AX308">
            <v>38.588709677419359</v>
          </cell>
          <cell r="AY308">
            <v>13</v>
          </cell>
          <cell r="AZ308">
            <v>9</v>
          </cell>
          <cell r="BA308" t="str">
            <v>VŠVU</v>
          </cell>
        </row>
        <row r="309">
          <cell r="D309" t="str">
            <v>Vysoká škola výtvarných umení v Bratislave</v>
          </cell>
          <cell r="E309" t="str">
            <v/>
          </cell>
          <cell r="L309">
            <v>2</v>
          </cell>
          <cell r="M309">
            <v>3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1</v>
          </cell>
          <cell r="AZ309">
            <v>0</v>
          </cell>
          <cell r="BA309" t="str">
            <v>VŠVU</v>
          </cell>
        </row>
        <row r="310">
          <cell r="D310" t="str">
            <v>Univerzita Komenského v Bratislave</v>
          </cell>
          <cell r="E310" t="str">
            <v>Lekárska fakulta</v>
          </cell>
          <cell r="L310">
            <v>1</v>
          </cell>
          <cell r="M310">
            <v>3</v>
          </cell>
          <cell r="AM310">
            <v>8</v>
          </cell>
          <cell r="AN310">
            <v>0</v>
          </cell>
          <cell r="AO310">
            <v>0</v>
          </cell>
          <cell r="AP310">
            <v>0</v>
          </cell>
          <cell r="AQ310">
            <v>8</v>
          </cell>
          <cell r="AV310">
            <v>24</v>
          </cell>
          <cell r="AW310">
            <v>81.84</v>
          </cell>
          <cell r="AX310">
            <v>81.181517241379311</v>
          </cell>
          <cell r="AY310">
            <v>9</v>
          </cell>
          <cell r="AZ310">
            <v>8</v>
          </cell>
          <cell r="BA310" t="str">
            <v>UK</v>
          </cell>
        </row>
        <row r="311">
          <cell r="D311" t="str">
            <v>Univerzita Komenského v Bratislave</v>
          </cell>
          <cell r="E311" t="str">
            <v>Lekárska fakulta</v>
          </cell>
          <cell r="L311">
            <v>2</v>
          </cell>
          <cell r="M311">
            <v>3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25</v>
          </cell>
          <cell r="AZ311">
            <v>0</v>
          </cell>
          <cell r="BA311" t="str">
            <v>UK</v>
          </cell>
        </row>
        <row r="312">
          <cell r="D312" t="str">
            <v>Univerzita Komenského v Bratislave</v>
          </cell>
          <cell r="E312" t="str">
            <v>Lekárska fakulta</v>
          </cell>
          <cell r="L312">
            <v>2</v>
          </cell>
          <cell r="M312">
            <v>3</v>
          </cell>
          <cell r="AM312">
            <v>0</v>
          </cell>
          <cell r="AN312">
            <v>0</v>
          </cell>
          <cell r="AO312">
            <v>0</v>
          </cell>
          <cell r="AP312">
            <v>0</v>
          </cell>
          <cell r="AQ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1</v>
          </cell>
          <cell r="AZ312">
            <v>0</v>
          </cell>
          <cell r="BA312" t="str">
            <v>UK</v>
          </cell>
        </row>
        <row r="313">
          <cell r="D313" t="str">
            <v>Univerzita Komenského v Bratislave</v>
          </cell>
          <cell r="E313" t="str">
            <v>Lekárska fakulta</v>
          </cell>
          <cell r="L313">
            <v>2</v>
          </cell>
          <cell r="M313">
            <v>3</v>
          </cell>
          <cell r="AM313">
            <v>0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V313">
            <v>0</v>
          </cell>
          <cell r="AW313">
            <v>0</v>
          </cell>
          <cell r="AX313">
            <v>0</v>
          </cell>
          <cell r="AY313">
            <v>5</v>
          </cell>
          <cell r="AZ313">
            <v>0</v>
          </cell>
          <cell r="BA313" t="str">
            <v>UK</v>
          </cell>
        </row>
        <row r="314">
          <cell r="D314" t="str">
            <v>Katolícka univerzita v Ružomberku</v>
          </cell>
          <cell r="E314" t="str">
            <v>Teologická fakulta v Košiciach</v>
          </cell>
          <cell r="L314">
            <v>1</v>
          </cell>
          <cell r="M314">
            <v>1</v>
          </cell>
          <cell r="AM314">
            <v>72</v>
          </cell>
          <cell r="AN314">
            <v>78</v>
          </cell>
          <cell r="AO314">
            <v>0</v>
          </cell>
          <cell r="AP314">
            <v>0</v>
          </cell>
          <cell r="AQ314">
            <v>72</v>
          </cell>
          <cell r="AV314">
            <v>60.3</v>
          </cell>
          <cell r="AW314">
            <v>60.3</v>
          </cell>
          <cell r="AX314">
            <v>59.165830721003132</v>
          </cell>
          <cell r="AY314">
            <v>78</v>
          </cell>
          <cell r="AZ314">
            <v>0</v>
          </cell>
          <cell r="BA314" t="str">
            <v>KU</v>
          </cell>
        </row>
        <row r="315">
          <cell r="D315" t="str">
            <v>Vysoká škola výtvarných umení v Bratislave</v>
          </cell>
          <cell r="E315" t="str">
            <v/>
          </cell>
          <cell r="L315">
            <v>2</v>
          </cell>
          <cell r="M315">
            <v>3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0</v>
          </cell>
          <cell r="AV315">
            <v>0</v>
          </cell>
          <cell r="AW315">
            <v>0</v>
          </cell>
          <cell r="AX315">
            <v>0</v>
          </cell>
          <cell r="AY315">
            <v>1</v>
          </cell>
          <cell r="AZ315">
            <v>0</v>
          </cell>
          <cell r="BA315" t="str">
            <v>VŠVU</v>
          </cell>
        </row>
        <row r="316">
          <cell r="D316" t="str">
            <v>Univerzita Komenského v Bratislave</v>
          </cell>
          <cell r="E316" t="str">
            <v>Jesseniova lekárska fakulta v Martine</v>
          </cell>
          <cell r="L316">
            <v>2</v>
          </cell>
          <cell r="M316">
            <v>3</v>
          </cell>
          <cell r="AM316">
            <v>1</v>
          </cell>
          <cell r="AN316">
            <v>0</v>
          </cell>
          <cell r="AO316">
            <v>0</v>
          </cell>
          <cell r="AP316">
            <v>0</v>
          </cell>
          <cell r="AQ316">
            <v>0</v>
          </cell>
          <cell r="AV316">
            <v>0</v>
          </cell>
          <cell r="AW316">
            <v>0</v>
          </cell>
          <cell r="AX316">
            <v>0</v>
          </cell>
          <cell r="AY316">
            <v>20</v>
          </cell>
          <cell r="AZ316">
            <v>0</v>
          </cell>
          <cell r="BA316" t="str">
            <v>UK</v>
          </cell>
        </row>
        <row r="317">
          <cell r="D317" t="str">
            <v>Univerzita Komenského v Bratislave</v>
          </cell>
          <cell r="E317" t="str">
            <v>Jesseniova lekárska fakulta v Martine</v>
          </cell>
          <cell r="L317">
            <v>1</v>
          </cell>
          <cell r="M317">
            <v>4</v>
          </cell>
          <cell r="AM317">
            <v>51</v>
          </cell>
          <cell r="AN317">
            <v>52</v>
          </cell>
          <cell r="AO317">
            <v>0</v>
          </cell>
          <cell r="AP317">
            <v>0</v>
          </cell>
          <cell r="AQ317">
            <v>51</v>
          </cell>
          <cell r="AV317">
            <v>62.1</v>
          </cell>
          <cell r="AW317">
            <v>194.37299999999999</v>
          </cell>
          <cell r="AX317">
            <v>190.69169318181818</v>
          </cell>
          <cell r="AY317">
            <v>52</v>
          </cell>
          <cell r="AZ317">
            <v>0</v>
          </cell>
          <cell r="BA317" t="str">
            <v>UK</v>
          </cell>
        </row>
        <row r="318">
          <cell r="D318" t="str">
            <v>Univerzita Komenského v Bratislave</v>
          </cell>
          <cell r="E318" t="str">
            <v>Jesseniova lekárska fakulta v Martine</v>
          </cell>
          <cell r="L318">
            <v>1</v>
          </cell>
          <cell r="M318">
            <v>5</v>
          </cell>
          <cell r="AM318">
            <v>30</v>
          </cell>
          <cell r="AN318">
            <v>32</v>
          </cell>
          <cell r="AO318">
            <v>32</v>
          </cell>
          <cell r="AP318">
            <v>0</v>
          </cell>
          <cell r="AQ318">
            <v>30</v>
          </cell>
          <cell r="AV318">
            <v>24.299999999999997</v>
          </cell>
          <cell r="AW318">
            <v>52.24499999999999</v>
          </cell>
          <cell r="AX318">
            <v>51.001071428571414</v>
          </cell>
          <cell r="AY318">
            <v>32</v>
          </cell>
          <cell r="AZ318">
            <v>0</v>
          </cell>
          <cell r="BA318" t="str">
            <v>UK</v>
          </cell>
        </row>
        <row r="319">
          <cell r="D319" t="str">
            <v>Univerzita Komenského v Bratislave</v>
          </cell>
          <cell r="E319" t="str">
            <v>Jesseniova lekárska fakulta v Martine</v>
          </cell>
          <cell r="L319">
            <v>2</v>
          </cell>
          <cell r="M319">
            <v>3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5</v>
          </cell>
          <cell r="AZ319">
            <v>0</v>
          </cell>
          <cell r="BA319" t="str">
            <v>UK</v>
          </cell>
        </row>
        <row r="320">
          <cell r="D320" t="str">
            <v>Univerzita Komenského v Bratislave</v>
          </cell>
          <cell r="E320" t="str">
            <v>Fakulta sociálnych a ekonomických vied</v>
          </cell>
          <cell r="L320">
            <v>1</v>
          </cell>
          <cell r="M320">
            <v>3</v>
          </cell>
          <cell r="AM320">
            <v>3</v>
          </cell>
          <cell r="AN320">
            <v>0</v>
          </cell>
          <cell r="AO320">
            <v>0</v>
          </cell>
          <cell r="AP320">
            <v>0</v>
          </cell>
          <cell r="AQ320">
            <v>3</v>
          </cell>
          <cell r="AV320">
            <v>12</v>
          </cell>
          <cell r="AW320">
            <v>13.200000000000001</v>
          </cell>
          <cell r="AX320">
            <v>13.125842696629215</v>
          </cell>
          <cell r="AY320">
            <v>4</v>
          </cell>
          <cell r="AZ320">
            <v>3</v>
          </cell>
          <cell r="BA320" t="str">
            <v>UK</v>
          </cell>
        </row>
        <row r="321">
          <cell r="D321" t="str">
            <v>Univerzita Pavla Jozefa Šafárika v Košiciach</v>
          </cell>
          <cell r="E321" t="str">
            <v>Lekárska fakulta</v>
          </cell>
          <cell r="L321">
            <v>1</v>
          </cell>
          <cell r="M321">
            <v>4</v>
          </cell>
          <cell r="AM321">
            <v>5</v>
          </cell>
          <cell r="AN321">
            <v>155</v>
          </cell>
          <cell r="AO321">
            <v>0</v>
          </cell>
          <cell r="AP321">
            <v>0</v>
          </cell>
          <cell r="AQ321">
            <v>5</v>
          </cell>
          <cell r="AV321">
            <v>4.3</v>
          </cell>
          <cell r="AW321">
            <v>13.459</v>
          </cell>
          <cell r="AX321">
            <v>13.355469230769231</v>
          </cell>
          <cell r="AY321">
            <v>155</v>
          </cell>
          <cell r="AZ321">
            <v>0</v>
          </cell>
          <cell r="BA321" t="str">
            <v>UPJŠ</v>
          </cell>
        </row>
        <row r="322">
          <cell r="D322" t="str">
            <v>Univerzita Komenského v Bratislave</v>
          </cell>
          <cell r="E322" t="str">
            <v>Filozofická fakulta</v>
          </cell>
          <cell r="L322">
            <v>1</v>
          </cell>
          <cell r="M322">
            <v>3</v>
          </cell>
          <cell r="AM322">
            <v>0</v>
          </cell>
          <cell r="AN322">
            <v>0</v>
          </cell>
          <cell r="AO322">
            <v>0</v>
          </cell>
          <cell r="AP322">
            <v>0</v>
          </cell>
          <cell r="AQ322">
            <v>0</v>
          </cell>
          <cell r="AV322">
            <v>0</v>
          </cell>
          <cell r="AW322">
            <v>0</v>
          </cell>
          <cell r="AX322">
            <v>0</v>
          </cell>
          <cell r="AY322">
            <v>1</v>
          </cell>
          <cell r="AZ322">
            <v>0</v>
          </cell>
          <cell r="BA322" t="str">
            <v>UK</v>
          </cell>
        </row>
        <row r="323">
          <cell r="D323" t="str">
            <v>Univerzita Komenského v Bratislave</v>
          </cell>
          <cell r="E323" t="str">
            <v>Filozofická fakulta</v>
          </cell>
          <cell r="L323">
            <v>1</v>
          </cell>
          <cell r="M323">
            <v>3</v>
          </cell>
          <cell r="AM323">
            <v>13</v>
          </cell>
          <cell r="AN323">
            <v>0</v>
          </cell>
          <cell r="AO323">
            <v>0</v>
          </cell>
          <cell r="AP323">
            <v>0</v>
          </cell>
          <cell r="AQ323">
            <v>13</v>
          </cell>
          <cell r="AV323">
            <v>39</v>
          </cell>
          <cell r="AW323">
            <v>42.900000000000006</v>
          </cell>
          <cell r="AX323">
            <v>42.699345182413474</v>
          </cell>
          <cell r="AY323">
            <v>15</v>
          </cell>
          <cell r="AZ323">
            <v>13</v>
          </cell>
          <cell r="BA323" t="str">
            <v>UK</v>
          </cell>
        </row>
        <row r="324">
          <cell r="D324" t="str">
            <v>Univerzita Komenského v Bratislave</v>
          </cell>
          <cell r="E324" t="str">
            <v>Filozofická fakulta</v>
          </cell>
          <cell r="L324">
            <v>1</v>
          </cell>
          <cell r="M324">
            <v>3</v>
          </cell>
          <cell r="AM324">
            <v>9</v>
          </cell>
          <cell r="AN324">
            <v>0</v>
          </cell>
          <cell r="AO324">
            <v>0</v>
          </cell>
          <cell r="AP324">
            <v>0</v>
          </cell>
          <cell r="AQ324">
            <v>9</v>
          </cell>
          <cell r="AV324">
            <v>27</v>
          </cell>
          <cell r="AW324">
            <v>29.700000000000003</v>
          </cell>
          <cell r="AX324">
            <v>29.108366533864544</v>
          </cell>
          <cell r="AY324">
            <v>13</v>
          </cell>
          <cell r="AZ324">
            <v>9</v>
          </cell>
          <cell r="BA324" t="str">
            <v>UK</v>
          </cell>
        </row>
        <row r="325">
          <cell r="D325" t="str">
            <v>Univerzita Komenského v Bratislave</v>
          </cell>
          <cell r="E325" t="str">
            <v>Filozofická fakulta</v>
          </cell>
          <cell r="L325">
            <v>2</v>
          </cell>
          <cell r="M325">
            <v>3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0</v>
          </cell>
          <cell r="AV325">
            <v>0</v>
          </cell>
          <cell r="AW325">
            <v>0</v>
          </cell>
          <cell r="AX325">
            <v>0</v>
          </cell>
          <cell r="AY325">
            <v>2</v>
          </cell>
          <cell r="AZ325">
            <v>0</v>
          </cell>
          <cell r="BA325" t="str">
            <v>UK</v>
          </cell>
        </row>
        <row r="326">
          <cell r="D326" t="str">
            <v>Univerzita Komenského v Bratislave</v>
          </cell>
          <cell r="E326" t="str">
            <v>Filozofická fakulta</v>
          </cell>
          <cell r="L326">
            <v>2</v>
          </cell>
          <cell r="M326">
            <v>3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0</v>
          </cell>
          <cell r="AV326">
            <v>0</v>
          </cell>
          <cell r="AW326">
            <v>0</v>
          </cell>
          <cell r="AX326">
            <v>0</v>
          </cell>
          <cell r="AY326">
            <v>4</v>
          </cell>
          <cell r="AZ326">
            <v>0</v>
          </cell>
          <cell r="BA326" t="str">
            <v>UK</v>
          </cell>
        </row>
        <row r="327">
          <cell r="D327" t="str">
            <v>Univerzita Komenského v Bratislave</v>
          </cell>
          <cell r="E327" t="str">
            <v>Filozofická fakulta</v>
          </cell>
          <cell r="L327">
            <v>1</v>
          </cell>
          <cell r="M327">
            <v>1</v>
          </cell>
          <cell r="AM327">
            <v>205</v>
          </cell>
          <cell r="AN327">
            <v>237</v>
          </cell>
          <cell r="AO327">
            <v>0</v>
          </cell>
          <cell r="AP327">
            <v>0</v>
          </cell>
          <cell r="AQ327">
            <v>205</v>
          </cell>
          <cell r="AV327">
            <v>182.5</v>
          </cell>
          <cell r="AW327">
            <v>182.5</v>
          </cell>
          <cell r="AX327">
            <v>180.14516129032256</v>
          </cell>
          <cell r="AY327">
            <v>237</v>
          </cell>
          <cell r="AZ327">
            <v>0</v>
          </cell>
          <cell r="BA327" t="str">
            <v>UK</v>
          </cell>
        </row>
        <row r="328">
          <cell r="D328" t="str">
            <v>Univerzita Komenského v Bratislave</v>
          </cell>
          <cell r="E328" t="str">
            <v>Filozofická fakulta</v>
          </cell>
          <cell r="L328">
            <v>1</v>
          </cell>
          <cell r="M328">
            <v>1</v>
          </cell>
          <cell r="AM328">
            <v>47</v>
          </cell>
          <cell r="AN328">
            <v>52</v>
          </cell>
          <cell r="AO328">
            <v>0</v>
          </cell>
          <cell r="AP328">
            <v>0</v>
          </cell>
          <cell r="AQ328">
            <v>47</v>
          </cell>
          <cell r="AV328">
            <v>43.1</v>
          </cell>
          <cell r="AW328">
            <v>43.1</v>
          </cell>
          <cell r="AX328">
            <v>42.857865168539327</v>
          </cell>
          <cell r="AY328">
            <v>52</v>
          </cell>
          <cell r="AZ328">
            <v>0</v>
          </cell>
          <cell r="BA328" t="str">
            <v>UK</v>
          </cell>
        </row>
        <row r="329">
          <cell r="D329" t="str">
            <v>Univerzita Komenského v Bratislave</v>
          </cell>
          <cell r="E329" t="str">
            <v>Filozofická fakulta</v>
          </cell>
          <cell r="L329">
            <v>1</v>
          </cell>
          <cell r="M329">
            <v>1</v>
          </cell>
          <cell r="AM329">
            <v>83</v>
          </cell>
          <cell r="AN329">
            <v>93.5</v>
          </cell>
          <cell r="AO329">
            <v>0</v>
          </cell>
          <cell r="AP329">
            <v>0</v>
          </cell>
          <cell r="AQ329">
            <v>83</v>
          </cell>
          <cell r="AV329">
            <v>74.45</v>
          </cell>
          <cell r="AW329">
            <v>111.67500000000001</v>
          </cell>
          <cell r="AX329">
            <v>111.15266604303088</v>
          </cell>
          <cell r="AY329">
            <v>93.5</v>
          </cell>
          <cell r="AZ329">
            <v>0</v>
          </cell>
          <cell r="BA329" t="str">
            <v>UK</v>
          </cell>
        </row>
        <row r="330">
          <cell r="D330" t="str">
            <v>Univerzita Komenského v Bratislave</v>
          </cell>
          <cell r="E330" t="str">
            <v>Filozofická fakulta</v>
          </cell>
          <cell r="L330">
            <v>1</v>
          </cell>
          <cell r="M330">
            <v>1</v>
          </cell>
          <cell r="AM330">
            <v>42.5</v>
          </cell>
          <cell r="AN330">
            <v>48.5</v>
          </cell>
          <cell r="AO330">
            <v>0</v>
          </cell>
          <cell r="AP330">
            <v>0</v>
          </cell>
          <cell r="AQ330">
            <v>42.5</v>
          </cell>
          <cell r="AV330">
            <v>37.700000000000003</v>
          </cell>
          <cell r="AW330">
            <v>56.550000000000004</v>
          </cell>
          <cell r="AX330">
            <v>56.285500467726848</v>
          </cell>
          <cell r="AY330">
            <v>48.5</v>
          </cell>
          <cell r="AZ330">
            <v>0</v>
          </cell>
          <cell r="BA330" t="str">
            <v>UK</v>
          </cell>
        </row>
        <row r="331">
          <cell r="D331" t="str">
            <v>Univerzita Komenského v Bratislave</v>
          </cell>
          <cell r="E331" t="str">
            <v>Filozofická fakulta</v>
          </cell>
          <cell r="L331">
            <v>2</v>
          </cell>
          <cell r="M331">
            <v>3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5</v>
          </cell>
          <cell r="AZ331">
            <v>0</v>
          </cell>
          <cell r="BA331" t="str">
            <v>UK</v>
          </cell>
        </row>
        <row r="332">
          <cell r="D332" t="str">
            <v>Univerzita Komenského v Bratislave</v>
          </cell>
          <cell r="E332" t="str">
            <v>Filozofická fakulta</v>
          </cell>
          <cell r="L332">
            <v>2</v>
          </cell>
          <cell r="M332">
            <v>3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2</v>
          </cell>
          <cell r="AZ332">
            <v>0</v>
          </cell>
          <cell r="BA332" t="str">
            <v>UK</v>
          </cell>
        </row>
        <row r="333">
          <cell r="D333" t="str">
            <v>Univerzita Komenského v Bratislave</v>
          </cell>
          <cell r="E333" t="str">
            <v>Pedagogická fakulta</v>
          </cell>
          <cell r="L333">
            <v>1</v>
          </cell>
          <cell r="M333">
            <v>4</v>
          </cell>
          <cell r="AM333">
            <v>101</v>
          </cell>
          <cell r="AN333">
            <v>102</v>
          </cell>
          <cell r="AO333">
            <v>0</v>
          </cell>
          <cell r="AP333">
            <v>0</v>
          </cell>
          <cell r="AQ333">
            <v>101</v>
          </cell>
          <cell r="AV333">
            <v>116</v>
          </cell>
          <cell r="AW333">
            <v>138.04</v>
          </cell>
          <cell r="AX333">
            <v>135.7134831460674</v>
          </cell>
          <cell r="AY333">
            <v>102</v>
          </cell>
          <cell r="AZ333">
            <v>0</v>
          </cell>
          <cell r="BA333" t="str">
            <v>UK</v>
          </cell>
        </row>
        <row r="334">
          <cell r="D334" t="str">
            <v>Stredoeurópska vysoká škola v Skalici</v>
          </cell>
          <cell r="E334" t="str">
            <v/>
          </cell>
          <cell r="L334">
            <v>2</v>
          </cell>
          <cell r="M334">
            <v>1</v>
          </cell>
          <cell r="AM334">
            <v>271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271</v>
          </cell>
          <cell r="AZ334">
            <v>0</v>
          </cell>
          <cell r="BA334" t="str">
            <v>Svš-Skal</v>
          </cell>
        </row>
        <row r="335">
          <cell r="D335" t="str">
            <v>Univerzita Komenského v Bratislave</v>
          </cell>
          <cell r="E335" t="str">
            <v>Právnická fakulta</v>
          </cell>
          <cell r="L335">
            <v>1</v>
          </cell>
          <cell r="M335">
            <v>3</v>
          </cell>
          <cell r="AM335">
            <v>2</v>
          </cell>
          <cell r="AN335">
            <v>0</v>
          </cell>
          <cell r="AO335">
            <v>0</v>
          </cell>
          <cell r="AP335">
            <v>0</v>
          </cell>
          <cell r="AQ335">
            <v>2</v>
          </cell>
          <cell r="AV335">
            <v>8</v>
          </cell>
          <cell r="AW335">
            <v>8.8000000000000007</v>
          </cell>
          <cell r="AX335">
            <v>8.7445736434108525</v>
          </cell>
          <cell r="AY335">
            <v>4</v>
          </cell>
          <cell r="AZ335">
            <v>2</v>
          </cell>
          <cell r="BA335" t="str">
            <v>UK</v>
          </cell>
        </row>
        <row r="336">
          <cell r="D336" t="str">
            <v>Univerzita Komenského v Bratislave</v>
          </cell>
          <cell r="E336" t="str">
            <v>Farmaceutická fakulta</v>
          </cell>
          <cell r="L336">
            <v>1</v>
          </cell>
          <cell r="M336">
            <v>3</v>
          </cell>
          <cell r="AM336">
            <v>14</v>
          </cell>
          <cell r="AN336">
            <v>0</v>
          </cell>
          <cell r="AO336">
            <v>0</v>
          </cell>
          <cell r="AP336">
            <v>0</v>
          </cell>
          <cell r="AQ336">
            <v>14</v>
          </cell>
          <cell r="AV336">
            <v>42</v>
          </cell>
          <cell r="AW336">
            <v>89.46</v>
          </cell>
          <cell r="AX336">
            <v>88.688793103448276</v>
          </cell>
          <cell r="AY336">
            <v>14</v>
          </cell>
          <cell r="AZ336">
            <v>14</v>
          </cell>
          <cell r="BA336" t="str">
            <v>UK</v>
          </cell>
        </row>
        <row r="337">
          <cell r="D337" t="str">
            <v>Univerzita Komenského v Bratislave</v>
          </cell>
          <cell r="E337" t="str">
            <v>Farmaceutická fakulta</v>
          </cell>
          <cell r="L337">
            <v>2</v>
          </cell>
          <cell r="M337">
            <v>3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8</v>
          </cell>
          <cell r="AZ337">
            <v>0</v>
          </cell>
          <cell r="BA337" t="str">
            <v>UK</v>
          </cell>
        </row>
        <row r="338">
          <cell r="D338" t="str">
            <v>Univerzita Komenského v Bratislave</v>
          </cell>
          <cell r="E338" t="str">
            <v>Farmaceutická fakulta</v>
          </cell>
          <cell r="L338">
            <v>2</v>
          </cell>
          <cell r="M338">
            <v>3</v>
          </cell>
          <cell r="AM338">
            <v>2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3</v>
          </cell>
          <cell r="AZ338">
            <v>0</v>
          </cell>
          <cell r="BA338" t="str">
            <v>UK</v>
          </cell>
        </row>
        <row r="339">
          <cell r="D339" t="str">
            <v>Univerzita Komenského v Bratislave</v>
          </cell>
          <cell r="E339" t="str">
            <v>Farmaceutická fakulta</v>
          </cell>
          <cell r="L339">
            <v>2</v>
          </cell>
          <cell r="M339">
            <v>3</v>
          </cell>
          <cell r="AM339">
            <v>1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3</v>
          </cell>
          <cell r="AZ339">
            <v>0</v>
          </cell>
          <cell r="BA339" t="str">
            <v>UK</v>
          </cell>
        </row>
        <row r="340">
          <cell r="D340" t="str">
            <v>Univerzita Komenského v Bratislave</v>
          </cell>
          <cell r="E340" t="str">
            <v>Prírodovedecká fakulta</v>
          </cell>
          <cell r="L340">
            <v>1</v>
          </cell>
          <cell r="M340">
            <v>3</v>
          </cell>
          <cell r="AM340">
            <v>35</v>
          </cell>
          <cell r="AN340">
            <v>0</v>
          </cell>
          <cell r="AO340">
            <v>0</v>
          </cell>
          <cell r="AP340">
            <v>35</v>
          </cell>
          <cell r="AQ340">
            <v>35</v>
          </cell>
          <cell r="AV340">
            <v>105</v>
          </cell>
          <cell r="AW340">
            <v>223.64999999999998</v>
          </cell>
          <cell r="AX340">
            <v>220.69350699844478</v>
          </cell>
          <cell r="AY340">
            <v>40</v>
          </cell>
          <cell r="AZ340">
            <v>35</v>
          </cell>
          <cell r="BA340" t="str">
            <v>UK</v>
          </cell>
        </row>
        <row r="341">
          <cell r="D341" t="str">
            <v>Univerzita Komenského v Bratislave</v>
          </cell>
          <cell r="E341" t="str">
            <v>Prírodovedecká fakulta</v>
          </cell>
          <cell r="L341">
            <v>1</v>
          </cell>
          <cell r="M341">
            <v>3</v>
          </cell>
          <cell r="AM341">
            <v>6</v>
          </cell>
          <cell r="AN341">
            <v>0</v>
          </cell>
          <cell r="AO341">
            <v>0</v>
          </cell>
          <cell r="AP341">
            <v>6</v>
          </cell>
          <cell r="AQ341">
            <v>6</v>
          </cell>
          <cell r="AV341">
            <v>18</v>
          </cell>
          <cell r="AW341">
            <v>38.339999999999996</v>
          </cell>
          <cell r="AX341">
            <v>38.029554655870442</v>
          </cell>
          <cell r="AY341">
            <v>9</v>
          </cell>
          <cell r="AZ341">
            <v>6</v>
          </cell>
          <cell r="BA341" t="str">
            <v>UK</v>
          </cell>
        </row>
        <row r="342">
          <cell r="D342" t="str">
            <v>Univerzita Komenského v Bratislave</v>
          </cell>
          <cell r="E342" t="str">
            <v>Prírodovedecká fakulta</v>
          </cell>
          <cell r="L342">
            <v>1</v>
          </cell>
          <cell r="M342">
            <v>3</v>
          </cell>
          <cell r="AM342">
            <v>6</v>
          </cell>
          <cell r="AN342">
            <v>0</v>
          </cell>
          <cell r="AO342">
            <v>0</v>
          </cell>
          <cell r="AP342">
            <v>6</v>
          </cell>
          <cell r="AQ342">
            <v>6</v>
          </cell>
          <cell r="AV342">
            <v>18</v>
          </cell>
          <cell r="AW342">
            <v>38.339999999999996</v>
          </cell>
          <cell r="AX342">
            <v>37.934047058823531</v>
          </cell>
          <cell r="AY342">
            <v>7</v>
          </cell>
          <cell r="AZ342">
            <v>6</v>
          </cell>
          <cell r="BA342" t="str">
            <v>UK</v>
          </cell>
        </row>
        <row r="343">
          <cell r="D343" t="str">
            <v>Univerzita Komenského v Bratislave</v>
          </cell>
          <cell r="E343" t="str">
            <v>Prírodovedecká fakulta</v>
          </cell>
          <cell r="L343">
            <v>1</v>
          </cell>
          <cell r="M343">
            <v>3</v>
          </cell>
          <cell r="AM343">
            <v>7</v>
          </cell>
          <cell r="AN343">
            <v>0</v>
          </cell>
          <cell r="AO343">
            <v>0</v>
          </cell>
          <cell r="AP343">
            <v>7</v>
          </cell>
          <cell r="AQ343">
            <v>7</v>
          </cell>
          <cell r="AV343">
            <v>21</v>
          </cell>
          <cell r="AW343">
            <v>44.73</v>
          </cell>
          <cell r="AX343">
            <v>44.256388235294118</v>
          </cell>
          <cell r="AY343">
            <v>10</v>
          </cell>
          <cell r="AZ343">
            <v>7</v>
          </cell>
          <cell r="BA343" t="str">
            <v>UK</v>
          </cell>
        </row>
        <row r="344">
          <cell r="D344" t="str">
            <v>Univerzita Komenského v Bratislave</v>
          </cell>
          <cell r="E344" t="str">
            <v>Prírodovedecká fakulta</v>
          </cell>
          <cell r="L344">
            <v>2</v>
          </cell>
          <cell r="M344">
            <v>3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1</v>
          </cell>
          <cell r="AZ344">
            <v>0</v>
          </cell>
          <cell r="BA344" t="str">
            <v>UK</v>
          </cell>
        </row>
        <row r="345">
          <cell r="D345" t="str">
            <v>Univerzita Komenského v Bratislave</v>
          </cell>
          <cell r="E345" t="str">
            <v>Prírodovedecká fakulta</v>
          </cell>
          <cell r="L345">
            <v>1</v>
          </cell>
          <cell r="M345">
            <v>3</v>
          </cell>
          <cell r="AM345">
            <v>17</v>
          </cell>
          <cell r="AN345">
            <v>0</v>
          </cell>
          <cell r="AO345">
            <v>0</v>
          </cell>
          <cell r="AP345">
            <v>17</v>
          </cell>
          <cell r="AQ345">
            <v>17</v>
          </cell>
          <cell r="AV345">
            <v>51</v>
          </cell>
          <cell r="AW345">
            <v>108.63</v>
          </cell>
          <cell r="AX345">
            <v>107.19398911353032</v>
          </cell>
          <cell r="AY345">
            <v>19</v>
          </cell>
          <cell r="AZ345">
            <v>17</v>
          </cell>
          <cell r="BA345" t="str">
            <v>UK</v>
          </cell>
        </row>
        <row r="346">
          <cell r="D346" t="str">
            <v>Univerzita Komenského v Bratislave</v>
          </cell>
          <cell r="E346" t="str">
            <v>Prírodovedecká fakulta</v>
          </cell>
          <cell r="L346">
            <v>2</v>
          </cell>
          <cell r="M346">
            <v>3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2</v>
          </cell>
          <cell r="AZ346">
            <v>0</v>
          </cell>
          <cell r="BA346" t="str">
            <v>UK</v>
          </cell>
        </row>
        <row r="347">
          <cell r="D347" t="str">
            <v>Univerzita Komenského v Bratislave</v>
          </cell>
          <cell r="E347" t="str">
            <v>Prírodovedecká fakulta</v>
          </cell>
          <cell r="L347">
            <v>1</v>
          </cell>
          <cell r="M347">
            <v>3</v>
          </cell>
          <cell r="AM347">
            <v>16</v>
          </cell>
          <cell r="AN347">
            <v>0</v>
          </cell>
          <cell r="AO347">
            <v>0</v>
          </cell>
          <cell r="AP347">
            <v>16</v>
          </cell>
          <cell r="AQ347">
            <v>16</v>
          </cell>
          <cell r="AV347">
            <v>48</v>
          </cell>
          <cell r="AW347">
            <v>102.24</v>
          </cell>
          <cell r="AX347">
            <v>101.41214574898784</v>
          </cell>
          <cell r="AY347">
            <v>20</v>
          </cell>
          <cell r="AZ347">
            <v>16</v>
          </cell>
          <cell r="BA347" t="str">
            <v>UK</v>
          </cell>
        </row>
        <row r="348">
          <cell r="D348" t="str">
            <v>Univerzita sv. Cyrila a Metoda v Trnave</v>
          </cell>
          <cell r="E348" t="str">
            <v>Filozofická fakulta</v>
          </cell>
          <cell r="L348">
            <v>2</v>
          </cell>
          <cell r="M348">
            <v>1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0.5</v>
          </cell>
          <cell r="AZ348">
            <v>0</v>
          </cell>
          <cell r="BA348" t="str">
            <v>UCM</v>
          </cell>
        </row>
        <row r="349">
          <cell r="D349" t="str">
            <v>Univerzita sv. Cyrila a Metoda v Trnave</v>
          </cell>
          <cell r="E349" t="str">
            <v>Filozofická fakulta</v>
          </cell>
          <cell r="L349">
            <v>2</v>
          </cell>
          <cell r="M349">
            <v>1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0.5</v>
          </cell>
          <cell r="AZ349">
            <v>0</v>
          </cell>
          <cell r="BA349" t="str">
            <v>UCM</v>
          </cell>
        </row>
        <row r="350">
          <cell r="D350" t="str">
            <v>Univerzita sv. Cyrila a Metoda v Trnave</v>
          </cell>
          <cell r="E350" t="str">
            <v>Fakulta masmediálnej komunikácie</v>
          </cell>
          <cell r="L350">
            <v>2</v>
          </cell>
          <cell r="M350">
            <v>1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56</v>
          </cell>
          <cell r="AZ350">
            <v>0</v>
          </cell>
          <cell r="BA350" t="str">
            <v>UCM</v>
          </cell>
        </row>
        <row r="351">
          <cell r="D351" t="str">
            <v>Vysoká škola Danubius</v>
          </cell>
          <cell r="E351" t="str">
            <v>Fakulta práva Janka Jesenského</v>
          </cell>
          <cell r="L351">
            <v>2</v>
          </cell>
          <cell r="M351">
            <v>1</v>
          </cell>
          <cell r="AM351">
            <v>46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46</v>
          </cell>
          <cell r="AZ351">
            <v>0</v>
          </cell>
          <cell r="BA351" t="str">
            <v>Danubius</v>
          </cell>
        </row>
        <row r="352">
          <cell r="D352" t="str">
            <v>Slovenská technická univerzita v Bratislave</v>
          </cell>
          <cell r="E352" t="str">
            <v>Fakulta elektrotechniky a informatiky</v>
          </cell>
          <cell r="L352">
            <v>2</v>
          </cell>
          <cell r="M352">
            <v>3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1</v>
          </cell>
          <cell r="AZ352">
            <v>0</v>
          </cell>
          <cell r="BA352" t="str">
            <v>STU</v>
          </cell>
        </row>
        <row r="353">
          <cell r="D353" t="str">
            <v>Žilinská univerzita v Žiline</v>
          </cell>
          <cell r="E353" t="str">
            <v>Fakulta prevádzky a ekonomiky dopravy a spojov</v>
          </cell>
          <cell r="L353">
            <v>1</v>
          </cell>
          <cell r="M353">
            <v>1</v>
          </cell>
          <cell r="AM353">
            <v>107</v>
          </cell>
          <cell r="AN353">
            <v>111</v>
          </cell>
          <cell r="AO353">
            <v>0</v>
          </cell>
          <cell r="AP353">
            <v>107</v>
          </cell>
          <cell r="AQ353">
            <v>107</v>
          </cell>
          <cell r="AV353">
            <v>93.199999999999989</v>
          </cell>
          <cell r="AW353">
            <v>137.93599999999998</v>
          </cell>
          <cell r="AX353">
            <v>136.591796101949</v>
          </cell>
          <cell r="AY353">
            <v>111</v>
          </cell>
          <cell r="AZ353">
            <v>0</v>
          </cell>
          <cell r="BA353" t="str">
            <v>ŽU</v>
          </cell>
        </row>
        <row r="354">
          <cell r="D354" t="str">
            <v>Žilinská univerzita v Žiline</v>
          </cell>
          <cell r="E354" t="str">
            <v>Fakulta prevádzky a ekonomiky dopravy a spojov</v>
          </cell>
          <cell r="L354">
            <v>1</v>
          </cell>
          <cell r="M354">
            <v>1</v>
          </cell>
          <cell r="AM354">
            <v>151</v>
          </cell>
          <cell r="AN354">
            <v>169</v>
          </cell>
          <cell r="AO354">
            <v>0</v>
          </cell>
          <cell r="AP354">
            <v>151</v>
          </cell>
          <cell r="AQ354">
            <v>151</v>
          </cell>
          <cell r="AV354">
            <v>126.1</v>
          </cell>
          <cell r="AW354">
            <v>186.62799999999999</v>
          </cell>
          <cell r="AX354">
            <v>184.80928635682159</v>
          </cell>
          <cell r="AY354">
            <v>169</v>
          </cell>
          <cell r="AZ354">
            <v>0</v>
          </cell>
          <cell r="BA354" t="str">
            <v>ŽU</v>
          </cell>
        </row>
        <row r="355">
          <cell r="D355" t="str">
            <v>Žilinská univerzita v Žiline</v>
          </cell>
          <cell r="E355" t="str">
            <v>Stavebná fakulta</v>
          </cell>
          <cell r="L355">
            <v>1</v>
          </cell>
          <cell r="M355">
            <v>1</v>
          </cell>
          <cell r="AM355">
            <v>38</v>
          </cell>
          <cell r="AN355">
            <v>45</v>
          </cell>
          <cell r="AO355">
            <v>0</v>
          </cell>
          <cell r="AP355">
            <v>38</v>
          </cell>
          <cell r="AQ355">
            <v>38</v>
          </cell>
          <cell r="AV355">
            <v>30.5</v>
          </cell>
          <cell r="AW355">
            <v>45.75</v>
          </cell>
          <cell r="AX355">
            <v>45.75</v>
          </cell>
          <cell r="AY355">
            <v>45</v>
          </cell>
          <cell r="AZ355">
            <v>0</v>
          </cell>
          <cell r="BA355" t="str">
            <v>ŽU</v>
          </cell>
        </row>
        <row r="356">
          <cell r="D356" t="str">
            <v>Žilinská univerzita v Žiline</v>
          </cell>
          <cell r="E356" t="str">
            <v>Fakulta prevádzky a ekonomiky dopravy a spojov</v>
          </cell>
          <cell r="L356">
            <v>1</v>
          </cell>
          <cell r="M356">
            <v>1</v>
          </cell>
          <cell r="AM356">
            <v>355</v>
          </cell>
          <cell r="AN356">
            <v>368</v>
          </cell>
          <cell r="AO356">
            <v>0</v>
          </cell>
          <cell r="AP356">
            <v>0</v>
          </cell>
          <cell r="AQ356">
            <v>355</v>
          </cell>
          <cell r="AV356">
            <v>293.5</v>
          </cell>
          <cell r="AW356">
            <v>305.24</v>
          </cell>
          <cell r="AX356">
            <v>299.87819322459222</v>
          </cell>
          <cell r="AY356">
            <v>368</v>
          </cell>
          <cell r="AZ356">
            <v>0</v>
          </cell>
          <cell r="BA356" t="str">
            <v>ŽU</v>
          </cell>
        </row>
        <row r="357">
          <cell r="D357" t="str">
            <v>Žilinská univerzita v Žiline</v>
          </cell>
          <cell r="E357" t="str">
            <v>Fakulta prevádzky a ekonomiky dopravy a spojov</v>
          </cell>
          <cell r="L357">
            <v>1</v>
          </cell>
          <cell r="M357">
            <v>1</v>
          </cell>
          <cell r="AM357">
            <v>156</v>
          </cell>
          <cell r="AN357">
            <v>175</v>
          </cell>
          <cell r="AO357">
            <v>0</v>
          </cell>
          <cell r="AP357">
            <v>0</v>
          </cell>
          <cell r="AQ357">
            <v>156</v>
          </cell>
          <cell r="AV357">
            <v>130.5</v>
          </cell>
          <cell r="AW357">
            <v>135.72</v>
          </cell>
          <cell r="AX357">
            <v>133.33595984943537</v>
          </cell>
          <cell r="AY357">
            <v>175</v>
          </cell>
          <cell r="AZ357">
            <v>0</v>
          </cell>
          <cell r="BA357" t="str">
            <v>ŽU</v>
          </cell>
        </row>
        <row r="358">
          <cell r="D358" t="str">
            <v>Žilinská univerzita v Žiline</v>
          </cell>
          <cell r="E358" t="str">
            <v>Stavebná fakulta</v>
          </cell>
          <cell r="L358">
            <v>1</v>
          </cell>
          <cell r="M358">
            <v>1</v>
          </cell>
          <cell r="AM358">
            <v>143</v>
          </cell>
          <cell r="AN358">
            <v>151</v>
          </cell>
          <cell r="AO358">
            <v>151</v>
          </cell>
          <cell r="AP358">
            <v>143</v>
          </cell>
          <cell r="AQ358">
            <v>143</v>
          </cell>
          <cell r="AV358">
            <v>120.8</v>
          </cell>
          <cell r="AW358">
            <v>178.78399999999999</v>
          </cell>
          <cell r="AX358">
            <v>176.67569811320755</v>
          </cell>
          <cell r="AY358">
            <v>151</v>
          </cell>
          <cell r="AZ358">
            <v>0</v>
          </cell>
          <cell r="BA358" t="str">
            <v>ŽU</v>
          </cell>
        </row>
        <row r="359">
          <cell r="D359" t="str">
            <v>Žilinská univerzita v Žiline</v>
          </cell>
          <cell r="E359" t="str">
            <v>Fakulta humanitných vied</v>
          </cell>
          <cell r="L359">
            <v>1</v>
          </cell>
          <cell r="M359">
            <v>2</v>
          </cell>
          <cell r="AM359">
            <v>7.5</v>
          </cell>
          <cell r="AN359">
            <v>7.5</v>
          </cell>
          <cell r="AO359">
            <v>0</v>
          </cell>
          <cell r="AP359">
            <v>0</v>
          </cell>
          <cell r="AQ359">
            <v>7.5</v>
          </cell>
          <cell r="AV359">
            <v>11.25</v>
          </cell>
          <cell r="AW359">
            <v>12.262500000000001</v>
          </cell>
          <cell r="AX359">
            <v>12.039545454545456</v>
          </cell>
          <cell r="AY359">
            <v>7.5</v>
          </cell>
          <cell r="AZ359">
            <v>0</v>
          </cell>
          <cell r="BA359" t="str">
            <v>ŽU</v>
          </cell>
        </row>
        <row r="360">
          <cell r="D360" t="str">
            <v>Žilinská univerzita v Žiline</v>
          </cell>
          <cell r="E360" t="str">
            <v>Fakulta humanitných vied</v>
          </cell>
          <cell r="L360">
            <v>1</v>
          </cell>
          <cell r="M360">
            <v>1</v>
          </cell>
          <cell r="AM360">
            <v>10.5</v>
          </cell>
          <cell r="AN360">
            <v>15.5</v>
          </cell>
          <cell r="AO360">
            <v>0</v>
          </cell>
          <cell r="AP360">
            <v>0</v>
          </cell>
          <cell r="AQ360">
            <v>10.5</v>
          </cell>
          <cell r="AV360">
            <v>7.5</v>
          </cell>
          <cell r="AW360">
            <v>8.1750000000000007</v>
          </cell>
          <cell r="AX360">
            <v>8.0263636363636373</v>
          </cell>
          <cell r="AY360">
            <v>15.5</v>
          </cell>
          <cell r="AZ360">
            <v>0</v>
          </cell>
          <cell r="BA360" t="str">
            <v>ŽU</v>
          </cell>
        </row>
        <row r="361">
          <cell r="D361" t="str">
            <v>Žilinská univerzita v Žiline</v>
          </cell>
          <cell r="E361" t="str">
            <v>Fakulta humanitných vied</v>
          </cell>
          <cell r="L361">
            <v>1</v>
          </cell>
          <cell r="M361">
            <v>1</v>
          </cell>
          <cell r="AM361">
            <v>9</v>
          </cell>
          <cell r="AN361">
            <v>13.5</v>
          </cell>
          <cell r="AO361">
            <v>0</v>
          </cell>
          <cell r="AP361">
            <v>0</v>
          </cell>
          <cell r="AQ361">
            <v>9</v>
          </cell>
          <cell r="AV361">
            <v>6.6</v>
          </cell>
          <cell r="AW361">
            <v>7.194</v>
          </cell>
          <cell r="AX361">
            <v>7.0632000000000001</v>
          </cell>
          <cell r="AY361">
            <v>13.5</v>
          </cell>
          <cell r="AZ361">
            <v>0</v>
          </cell>
          <cell r="BA361" t="str">
            <v>ŽU</v>
          </cell>
        </row>
        <row r="362">
          <cell r="D362" t="str">
            <v>Univerzita Mateja Bela v Banskej Bystrici</v>
          </cell>
          <cell r="E362" t="str">
            <v>Fakulta prírodných vied</v>
          </cell>
          <cell r="L362">
            <v>1</v>
          </cell>
          <cell r="M362">
            <v>3</v>
          </cell>
          <cell r="AM362">
            <v>4</v>
          </cell>
          <cell r="AN362">
            <v>0</v>
          </cell>
          <cell r="AO362">
            <v>0</v>
          </cell>
          <cell r="AP362">
            <v>0</v>
          </cell>
          <cell r="AQ362">
            <v>4</v>
          </cell>
          <cell r="AV362">
            <v>12</v>
          </cell>
          <cell r="AW362">
            <v>25.56</v>
          </cell>
          <cell r="AX362">
            <v>24.684657534246572</v>
          </cell>
          <cell r="AY362">
            <v>5</v>
          </cell>
          <cell r="AZ362">
            <v>4</v>
          </cell>
          <cell r="BA362" t="str">
            <v>UMB</v>
          </cell>
        </row>
        <row r="363">
          <cell r="D363" t="str">
            <v>Trnavská univerzita v Trnave</v>
          </cell>
          <cell r="E363" t="str">
            <v>Teologická fakulta</v>
          </cell>
          <cell r="L363">
            <v>1</v>
          </cell>
          <cell r="M363">
            <v>1</v>
          </cell>
          <cell r="AM363">
            <v>0</v>
          </cell>
          <cell r="AN363">
            <v>1</v>
          </cell>
          <cell r="AO363">
            <v>0</v>
          </cell>
          <cell r="AP363">
            <v>0</v>
          </cell>
          <cell r="AQ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1</v>
          </cell>
          <cell r="AZ363">
            <v>0</v>
          </cell>
          <cell r="BA363" t="str">
            <v>TVU</v>
          </cell>
        </row>
        <row r="364">
          <cell r="D364" t="str">
            <v>Trnavská univerzita v Trnave</v>
          </cell>
          <cell r="E364" t="str">
            <v>Teologická fakulta</v>
          </cell>
          <cell r="L364">
            <v>2</v>
          </cell>
          <cell r="M364">
            <v>1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1</v>
          </cell>
          <cell r="AZ364">
            <v>0</v>
          </cell>
          <cell r="BA364" t="str">
            <v>TVU</v>
          </cell>
        </row>
        <row r="365">
          <cell r="D365" t="str">
            <v>Univerzita Mateja Bela v Banskej Bystrici</v>
          </cell>
          <cell r="E365" t="str">
            <v>Právnická fakulta</v>
          </cell>
          <cell r="L365">
            <v>2</v>
          </cell>
          <cell r="M365">
            <v>2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9</v>
          </cell>
          <cell r="AZ365">
            <v>0</v>
          </cell>
          <cell r="BA365" t="str">
            <v>UMB</v>
          </cell>
        </row>
        <row r="366">
          <cell r="D366" t="str">
            <v>Univerzita Mateja Bela v Banskej Bystrici</v>
          </cell>
          <cell r="E366" t="str">
            <v>Pedagogická fakulta</v>
          </cell>
          <cell r="L366">
            <v>1</v>
          </cell>
          <cell r="M366">
            <v>3</v>
          </cell>
          <cell r="AM366">
            <v>3</v>
          </cell>
          <cell r="AN366">
            <v>0</v>
          </cell>
          <cell r="AO366">
            <v>0</v>
          </cell>
          <cell r="AP366">
            <v>0</v>
          </cell>
          <cell r="AQ366">
            <v>3</v>
          </cell>
          <cell r="AV366">
            <v>12</v>
          </cell>
          <cell r="AW366">
            <v>13.200000000000001</v>
          </cell>
          <cell r="AX366">
            <v>13.044661308840414</v>
          </cell>
          <cell r="AY366">
            <v>4</v>
          </cell>
          <cell r="AZ366">
            <v>3</v>
          </cell>
          <cell r="BA366" t="str">
            <v>UMB</v>
          </cell>
        </row>
        <row r="367">
          <cell r="D367" t="str">
            <v>Univerzita Mateja Bela v Banskej Bystrici</v>
          </cell>
          <cell r="E367" t="str">
            <v>Pedagogická fakulta</v>
          </cell>
          <cell r="L367">
            <v>1</v>
          </cell>
          <cell r="M367">
            <v>3</v>
          </cell>
          <cell r="AM367">
            <v>1</v>
          </cell>
          <cell r="AN367">
            <v>0</v>
          </cell>
          <cell r="AO367">
            <v>0</v>
          </cell>
          <cell r="AP367">
            <v>0</v>
          </cell>
          <cell r="AQ367">
            <v>1</v>
          </cell>
          <cell r="AV367">
            <v>4</v>
          </cell>
          <cell r="AW367">
            <v>4.4000000000000004</v>
          </cell>
          <cell r="AX367">
            <v>4.3482204362801378</v>
          </cell>
          <cell r="AY367">
            <v>3</v>
          </cell>
          <cell r="AZ367">
            <v>1</v>
          </cell>
          <cell r="BA367" t="str">
            <v>UMB</v>
          </cell>
        </row>
        <row r="368">
          <cell r="D368" t="str">
            <v>Univerzita Mateja Bela v Banskej Bystrici</v>
          </cell>
          <cell r="E368" t="str">
            <v>Pedagogická fakulta</v>
          </cell>
          <cell r="L368">
            <v>2</v>
          </cell>
          <cell r="M368">
            <v>1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5</v>
          </cell>
          <cell r="AZ368">
            <v>0</v>
          </cell>
          <cell r="BA368" t="str">
            <v>UMB</v>
          </cell>
        </row>
        <row r="369">
          <cell r="D369" t="str">
            <v>Univerzita Mateja Bela v Banskej Bystrici</v>
          </cell>
          <cell r="E369" t="str">
            <v>Pedagogická fakulta</v>
          </cell>
          <cell r="L369">
            <v>1</v>
          </cell>
          <cell r="M369">
            <v>1</v>
          </cell>
          <cell r="AM369">
            <v>31.5</v>
          </cell>
          <cell r="AN369">
            <v>37.5</v>
          </cell>
          <cell r="AO369">
            <v>0</v>
          </cell>
          <cell r="AP369">
            <v>0</v>
          </cell>
          <cell r="AQ369">
            <v>31.5</v>
          </cell>
          <cell r="AV369">
            <v>28.049999999999997</v>
          </cell>
          <cell r="AW369">
            <v>33.379499999999993</v>
          </cell>
          <cell r="AX369">
            <v>32.986687284730188</v>
          </cell>
          <cell r="AY369">
            <v>37.5</v>
          </cell>
          <cell r="AZ369">
            <v>0</v>
          </cell>
          <cell r="BA369" t="str">
            <v>UMB</v>
          </cell>
        </row>
        <row r="370">
          <cell r="D370" t="str">
            <v>Univerzita Mateja Bela v Banskej Bystrici</v>
          </cell>
          <cell r="E370" t="str">
            <v>Pedagogická fakulta</v>
          </cell>
          <cell r="L370">
            <v>1</v>
          </cell>
          <cell r="M370">
            <v>1</v>
          </cell>
          <cell r="AM370">
            <v>18</v>
          </cell>
          <cell r="AN370">
            <v>21</v>
          </cell>
          <cell r="AO370">
            <v>0</v>
          </cell>
          <cell r="AP370">
            <v>0</v>
          </cell>
          <cell r="AQ370">
            <v>18</v>
          </cell>
          <cell r="AV370">
            <v>14.549999999999999</v>
          </cell>
          <cell r="AW370">
            <v>31.282499999999995</v>
          </cell>
          <cell r="AX370">
            <v>30.914364954075769</v>
          </cell>
          <cell r="AY370">
            <v>21</v>
          </cell>
          <cell r="AZ370">
            <v>0</v>
          </cell>
          <cell r="BA370" t="str">
            <v>UMB</v>
          </cell>
        </row>
        <row r="371">
          <cell r="D371" t="str">
            <v>Univerzita Mateja Bela v Banskej Bystrici</v>
          </cell>
          <cell r="E371" t="str">
            <v>Pedagogická fakulta</v>
          </cell>
          <cell r="L371">
            <v>2</v>
          </cell>
          <cell r="M371">
            <v>3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1</v>
          </cell>
          <cell r="AZ371">
            <v>0</v>
          </cell>
          <cell r="BA371" t="str">
            <v>UMB</v>
          </cell>
        </row>
        <row r="372">
          <cell r="D372" t="str">
            <v>Univerzita Mateja Bela v Banskej Bystrici</v>
          </cell>
          <cell r="E372" t="str">
            <v>Filozofická fakulta</v>
          </cell>
          <cell r="L372">
            <v>1</v>
          </cell>
          <cell r="M372">
            <v>1</v>
          </cell>
          <cell r="AM372">
            <v>20</v>
          </cell>
          <cell r="AN372">
            <v>22</v>
          </cell>
          <cell r="AO372">
            <v>0</v>
          </cell>
          <cell r="AP372">
            <v>0</v>
          </cell>
          <cell r="AQ372">
            <v>20</v>
          </cell>
          <cell r="AV372">
            <v>17</v>
          </cell>
          <cell r="AW372">
            <v>17</v>
          </cell>
          <cell r="AX372">
            <v>16.451612903225808</v>
          </cell>
          <cell r="AY372">
            <v>22</v>
          </cell>
          <cell r="AZ372">
            <v>0</v>
          </cell>
          <cell r="BA372" t="str">
            <v>UMB</v>
          </cell>
        </row>
        <row r="373">
          <cell r="D373" t="str">
            <v>Univerzita Mateja Bela v Banskej Bystrici</v>
          </cell>
          <cell r="E373" t="str">
            <v>Filozofická fakulta</v>
          </cell>
          <cell r="L373">
            <v>2</v>
          </cell>
          <cell r="M373">
            <v>1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4</v>
          </cell>
          <cell r="AZ373">
            <v>0</v>
          </cell>
          <cell r="BA373" t="str">
            <v>UMB</v>
          </cell>
        </row>
        <row r="374">
          <cell r="D374" t="str">
            <v>Univerzita Mateja Bela v Banskej Bystrici</v>
          </cell>
          <cell r="E374" t="str">
            <v>Filozofická fakulta</v>
          </cell>
          <cell r="L374">
            <v>1</v>
          </cell>
          <cell r="M374">
            <v>1</v>
          </cell>
          <cell r="AM374">
            <v>73</v>
          </cell>
          <cell r="AN374">
            <v>82.5</v>
          </cell>
          <cell r="AO374">
            <v>0</v>
          </cell>
          <cell r="AP374">
            <v>0</v>
          </cell>
          <cell r="AQ374">
            <v>73</v>
          </cell>
          <cell r="AV374">
            <v>62.05</v>
          </cell>
          <cell r="AW374">
            <v>93.074999999999989</v>
          </cell>
          <cell r="AX374">
            <v>91.482461977186304</v>
          </cell>
          <cell r="AY374">
            <v>82.5</v>
          </cell>
          <cell r="AZ374">
            <v>0</v>
          </cell>
          <cell r="BA374" t="str">
            <v>UMB</v>
          </cell>
        </row>
        <row r="375">
          <cell r="D375" t="str">
            <v>Univerzita Mateja Bela v Banskej Bystrici</v>
          </cell>
          <cell r="E375" t="str">
            <v>Filozofická fakulta</v>
          </cell>
          <cell r="L375">
            <v>1</v>
          </cell>
          <cell r="M375">
            <v>1</v>
          </cell>
          <cell r="AM375">
            <v>25</v>
          </cell>
          <cell r="AN375">
            <v>29.5</v>
          </cell>
          <cell r="AO375">
            <v>0</v>
          </cell>
          <cell r="AP375">
            <v>0</v>
          </cell>
          <cell r="AQ375">
            <v>25</v>
          </cell>
          <cell r="AV375">
            <v>20.95</v>
          </cell>
          <cell r="AW375">
            <v>31.424999999999997</v>
          </cell>
          <cell r="AX375">
            <v>30.887309885931558</v>
          </cell>
          <cell r="AY375">
            <v>29.5</v>
          </cell>
          <cell r="AZ375">
            <v>0</v>
          </cell>
          <cell r="BA375" t="str">
            <v>UMB</v>
          </cell>
        </row>
        <row r="376">
          <cell r="D376" t="str">
            <v>Univerzita Mateja Bela v Banskej Bystrici</v>
          </cell>
          <cell r="E376" t="str">
            <v>Filozofická fakulta</v>
          </cell>
          <cell r="L376">
            <v>1</v>
          </cell>
          <cell r="M376">
            <v>1</v>
          </cell>
          <cell r="AM376">
            <v>28</v>
          </cell>
          <cell r="AN376">
            <v>30.5</v>
          </cell>
          <cell r="AO376">
            <v>0</v>
          </cell>
          <cell r="AP376">
            <v>0</v>
          </cell>
          <cell r="AQ376">
            <v>28</v>
          </cell>
          <cell r="AV376">
            <v>23.799999999999997</v>
          </cell>
          <cell r="AW376">
            <v>35.699999999999996</v>
          </cell>
          <cell r="AX376">
            <v>35.089163498098856</v>
          </cell>
          <cell r="AY376">
            <v>30.5</v>
          </cell>
          <cell r="AZ376">
            <v>0</v>
          </cell>
          <cell r="BA376" t="str">
            <v>UMB</v>
          </cell>
        </row>
        <row r="377">
          <cell r="D377" t="str">
            <v>Univerzita Mateja Bela v Banskej Bystrici</v>
          </cell>
          <cell r="E377" t="str">
            <v>Filozofická fakulta</v>
          </cell>
          <cell r="L377">
            <v>1</v>
          </cell>
          <cell r="M377">
            <v>1</v>
          </cell>
          <cell r="AM377">
            <v>1.5</v>
          </cell>
          <cell r="AN377">
            <v>3</v>
          </cell>
          <cell r="AO377">
            <v>0</v>
          </cell>
          <cell r="AP377">
            <v>0</v>
          </cell>
          <cell r="AQ377">
            <v>1.5</v>
          </cell>
          <cell r="AV377">
            <v>1.5</v>
          </cell>
          <cell r="AW377">
            <v>2.25</v>
          </cell>
          <cell r="AX377">
            <v>2.2115019011406845</v>
          </cell>
          <cell r="AY377">
            <v>3</v>
          </cell>
          <cell r="AZ377">
            <v>0</v>
          </cell>
          <cell r="BA377" t="str">
            <v>UMB</v>
          </cell>
        </row>
        <row r="378">
          <cell r="D378" t="str">
            <v>Univerzita Mateja Bela v Banskej Bystrici</v>
          </cell>
          <cell r="E378" t="str">
            <v>Filozofická fakulta</v>
          </cell>
          <cell r="L378">
            <v>1</v>
          </cell>
          <cell r="M378">
            <v>1</v>
          </cell>
          <cell r="AM378">
            <v>9</v>
          </cell>
          <cell r="AN378">
            <v>11</v>
          </cell>
          <cell r="AO378">
            <v>0</v>
          </cell>
          <cell r="AP378">
            <v>0</v>
          </cell>
          <cell r="AQ378">
            <v>9</v>
          </cell>
          <cell r="AV378">
            <v>7.9499999999999993</v>
          </cell>
          <cell r="AW378">
            <v>11.924999999999999</v>
          </cell>
          <cell r="AX378">
            <v>11.720960076045627</v>
          </cell>
          <cell r="AY378">
            <v>11</v>
          </cell>
          <cell r="AZ378">
            <v>0</v>
          </cell>
          <cell r="BA378" t="str">
            <v>UMB</v>
          </cell>
        </row>
        <row r="379">
          <cell r="D379" t="str">
            <v>Univerzita Mateja Bela v Banskej Bystrici</v>
          </cell>
          <cell r="E379" t="str">
            <v>Filozofická fakulta</v>
          </cell>
          <cell r="L379">
            <v>1</v>
          </cell>
          <cell r="M379">
            <v>1</v>
          </cell>
          <cell r="AM379">
            <v>18</v>
          </cell>
          <cell r="AN379">
            <v>22</v>
          </cell>
          <cell r="AO379">
            <v>0</v>
          </cell>
          <cell r="AP379">
            <v>0</v>
          </cell>
          <cell r="AQ379">
            <v>18</v>
          </cell>
          <cell r="AV379">
            <v>15</v>
          </cell>
          <cell r="AW379">
            <v>22.5</v>
          </cell>
          <cell r="AX379">
            <v>22.115019011406844</v>
          </cell>
          <cell r="AY379">
            <v>22</v>
          </cell>
          <cell r="AZ379">
            <v>0</v>
          </cell>
          <cell r="BA379" t="str">
            <v>UMB</v>
          </cell>
        </row>
        <row r="380">
          <cell r="D380" t="str">
            <v>Univerzita Mateja Bela v Banskej Bystrici</v>
          </cell>
          <cell r="E380" t="str">
            <v>Filozofická fakulta</v>
          </cell>
          <cell r="L380">
            <v>1</v>
          </cell>
          <cell r="M380">
            <v>1</v>
          </cell>
          <cell r="AM380">
            <v>71</v>
          </cell>
          <cell r="AN380">
            <v>81.5</v>
          </cell>
          <cell r="AO380">
            <v>0</v>
          </cell>
          <cell r="AP380">
            <v>0</v>
          </cell>
          <cell r="AQ380">
            <v>71</v>
          </cell>
          <cell r="AV380">
            <v>60.349999999999994</v>
          </cell>
          <cell r="AW380">
            <v>65.781499999999994</v>
          </cell>
          <cell r="AX380">
            <v>65.007377870264051</v>
          </cell>
          <cell r="AY380">
            <v>81.5</v>
          </cell>
          <cell r="AZ380">
            <v>0</v>
          </cell>
          <cell r="BA380" t="str">
            <v>UMB</v>
          </cell>
        </row>
        <row r="381">
          <cell r="D381" t="str">
            <v>Univerzita Mateja Bela v Banskej Bystrici</v>
          </cell>
          <cell r="E381" t="str">
            <v>Filozofická fakulta</v>
          </cell>
          <cell r="L381">
            <v>1</v>
          </cell>
          <cell r="M381">
            <v>1</v>
          </cell>
          <cell r="AM381">
            <v>5.5</v>
          </cell>
          <cell r="AN381">
            <v>7</v>
          </cell>
          <cell r="AO381">
            <v>0</v>
          </cell>
          <cell r="AP381">
            <v>0</v>
          </cell>
          <cell r="AQ381">
            <v>5.5</v>
          </cell>
          <cell r="AV381">
            <v>4.4499999999999993</v>
          </cell>
          <cell r="AW381">
            <v>4.8504999999999994</v>
          </cell>
          <cell r="AX381">
            <v>4.7934189150401831</v>
          </cell>
          <cell r="AY381">
            <v>7</v>
          </cell>
          <cell r="AZ381">
            <v>0</v>
          </cell>
          <cell r="BA381" t="str">
            <v>UMB</v>
          </cell>
        </row>
        <row r="382">
          <cell r="D382" t="str">
            <v>Univerzita Mateja Bela v Banskej Bystrici</v>
          </cell>
          <cell r="E382" t="str">
            <v>Filozofická fakulta</v>
          </cell>
          <cell r="L382">
            <v>2</v>
          </cell>
          <cell r="M382">
            <v>3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1</v>
          </cell>
          <cell r="AZ382">
            <v>0</v>
          </cell>
          <cell r="BA382" t="str">
            <v>UMB</v>
          </cell>
        </row>
        <row r="383">
          <cell r="D383" t="str">
            <v>Univerzita Pavla Jozefa Šafárika v Košiciach</v>
          </cell>
          <cell r="E383" t="str">
            <v>Prírodovedecká fakulta</v>
          </cell>
          <cell r="L383">
            <v>1</v>
          </cell>
          <cell r="M383">
            <v>1</v>
          </cell>
          <cell r="AM383">
            <v>8</v>
          </cell>
          <cell r="AN383">
            <v>9</v>
          </cell>
          <cell r="AO383">
            <v>9</v>
          </cell>
          <cell r="AP383">
            <v>8</v>
          </cell>
          <cell r="AQ383">
            <v>8</v>
          </cell>
          <cell r="AV383">
            <v>7.7</v>
          </cell>
          <cell r="AW383">
            <v>10.78</v>
          </cell>
          <cell r="AX383">
            <v>10.682</v>
          </cell>
          <cell r="AY383">
            <v>9</v>
          </cell>
          <cell r="AZ383">
            <v>0</v>
          </cell>
          <cell r="BA383" t="str">
            <v>UPJŠ</v>
          </cell>
        </row>
        <row r="384">
          <cell r="D384" t="str">
            <v>Trnavská univerzita v Trnave</v>
          </cell>
          <cell r="E384" t="str">
            <v>Filozofická fakulta</v>
          </cell>
          <cell r="L384">
            <v>2</v>
          </cell>
          <cell r="M384">
            <v>1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1</v>
          </cell>
          <cell r="AZ384">
            <v>0</v>
          </cell>
          <cell r="BA384" t="str">
            <v>TVU</v>
          </cell>
        </row>
        <row r="385">
          <cell r="D385" t="str">
            <v>Univerzita Pavla Jozefa Šafárika v Košiciach</v>
          </cell>
          <cell r="E385" t="str">
            <v>Filozofická fakulta</v>
          </cell>
          <cell r="L385">
            <v>1</v>
          </cell>
          <cell r="M385">
            <v>1</v>
          </cell>
          <cell r="AM385">
            <v>3</v>
          </cell>
          <cell r="AN385">
            <v>4</v>
          </cell>
          <cell r="AO385">
            <v>0</v>
          </cell>
          <cell r="AP385">
            <v>0</v>
          </cell>
          <cell r="AQ385">
            <v>3</v>
          </cell>
          <cell r="AV385">
            <v>2.7</v>
          </cell>
          <cell r="AW385">
            <v>2.8080000000000003</v>
          </cell>
          <cell r="AX385">
            <v>2.7918620689655174</v>
          </cell>
          <cell r="AY385">
            <v>4</v>
          </cell>
          <cell r="AZ385">
            <v>0</v>
          </cell>
          <cell r="BA385" t="str">
            <v>UPJŠ</v>
          </cell>
        </row>
        <row r="386">
          <cell r="D386" t="str">
            <v>Univerzita Pavla Jozefa Šafárika v Košiciach</v>
          </cell>
          <cell r="E386" t="str">
            <v>Filozofická fakulta</v>
          </cell>
          <cell r="L386">
            <v>1</v>
          </cell>
          <cell r="M386">
            <v>1</v>
          </cell>
          <cell r="AM386">
            <v>60</v>
          </cell>
          <cell r="AN386">
            <v>69</v>
          </cell>
          <cell r="AO386">
            <v>0</v>
          </cell>
          <cell r="AP386">
            <v>0</v>
          </cell>
          <cell r="AQ386">
            <v>60</v>
          </cell>
          <cell r="AV386">
            <v>49.2</v>
          </cell>
          <cell r="AW386">
            <v>73.800000000000011</v>
          </cell>
          <cell r="AX386">
            <v>73.375862068965532</v>
          </cell>
          <cell r="AY386">
            <v>69</v>
          </cell>
          <cell r="AZ386">
            <v>0</v>
          </cell>
          <cell r="BA386" t="str">
            <v>UPJŠ</v>
          </cell>
        </row>
        <row r="387">
          <cell r="D387" t="str">
            <v>Univerzita Pavla Jozefa Šafárika v Košiciach</v>
          </cell>
          <cell r="E387" t="str">
            <v>Filozofická fakulta</v>
          </cell>
          <cell r="L387">
            <v>1</v>
          </cell>
          <cell r="M387">
            <v>1</v>
          </cell>
          <cell r="AM387">
            <v>19</v>
          </cell>
          <cell r="AN387">
            <v>22</v>
          </cell>
          <cell r="AO387">
            <v>22</v>
          </cell>
          <cell r="AP387">
            <v>0</v>
          </cell>
          <cell r="AQ387">
            <v>19</v>
          </cell>
          <cell r="AV387">
            <v>16.600000000000001</v>
          </cell>
          <cell r="AW387">
            <v>20.584000000000003</v>
          </cell>
          <cell r="AX387">
            <v>20.220752941176475</v>
          </cell>
          <cell r="AY387">
            <v>22</v>
          </cell>
          <cell r="AZ387">
            <v>0</v>
          </cell>
          <cell r="BA387" t="str">
            <v>UPJŠ</v>
          </cell>
        </row>
        <row r="388">
          <cell r="D388" t="str">
            <v>Univerzita Pavla Jozefa Šafárika v Košiciach</v>
          </cell>
          <cell r="E388" t="str">
            <v>Filozofická fakulta</v>
          </cell>
          <cell r="L388">
            <v>1</v>
          </cell>
          <cell r="M388">
            <v>1</v>
          </cell>
          <cell r="AM388">
            <v>25</v>
          </cell>
          <cell r="AN388">
            <v>26</v>
          </cell>
          <cell r="AO388">
            <v>0</v>
          </cell>
          <cell r="AP388">
            <v>0</v>
          </cell>
          <cell r="AQ388">
            <v>25</v>
          </cell>
          <cell r="AV388">
            <v>21.1</v>
          </cell>
          <cell r="AW388">
            <v>21.522000000000002</v>
          </cell>
          <cell r="AX388">
            <v>21.142200000000003</v>
          </cell>
          <cell r="AY388">
            <v>26</v>
          </cell>
          <cell r="AZ388">
            <v>0</v>
          </cell>
          <cell r="BA388" t="str">
            <v>UPJŠ</v>
          </cell>
        </row>
        <row r="389">
          <cell r="D389" t="str">
            <v>Univerzita Pavla Jozefa Šafárika v Košiciach</v>
          </cell>
          <cell r="E389" t="str">
            <v>Filozofická fakulta</v>
          </cell>
          <cell r="L389">
            <v>1</v>
          </cell>
          <cell r="M389">
            <v>1</v>
          </cell>
          <cell r="AM389">
            <v>2</v>
          </cell>
          <cell r="AN389">
            <v>2</v>
          </cell>
          <cell r="AO389">
            <v>0</v>
          </cell>
          <cell r="AP389">
            <v>0</v>
          </cell>
          <cell r="AQ389">
            <v>2</v>
          </cell>
          <cell r="AV389">
            <v>2</v>
          </cell>
          <cell r="AW389">
            <v>2.08</v>
          </cell>
          <cell r="AX389">
            <v>2.0680459770114941</v>
          </cell>
          <cell r="AY389">
            <v>2</v>
          </cell>
          <cell r="AZ389">
            <v>0</v>
          </cell>
          <cell r="BA389" t="str">
            <v>UPJŠ</v>
          </cell>
        </row>
        <row r="390">
          <cell r="D390" t="str">
            <v>Univerzita Pavla Jozefa Šafárika v Košiciach</v>
          </cell>
          <cell r="E390" t="str">
            <v>Filozofická fakulta</v>
          </cell>
          <cell r="L390">
            <v>1</v>
          </cell>
          <cell r="M390">
            <v>1</v>
          </cell>
          <cell r="AM390">
            <v>50</v>
          </cell>
          <cell r="AN390">
            <v>53</v>
          </cell>
          <cell r="AO390">
            <v>0</v>
          </cell>
          <cell r="AP390">
            <v>0</v>
          </cell>
          <cell r="AQ390">
            <v>50</v>
          </cell>
          <cell r="AV390">
            <v>39.200000000000003</v>
          </cell>
          <cell r="AW390">
            <v>40.768000000000008</v>
          </cell>
          <cell r="AX390">
            <v>40.533701149425291</v>
          </cell>
          <cell r="AY390">
            <v>53</v>
          </cell>
          <cell r="AZ390">
            <v>0</v>
          </cell>
          <cell r="BA390" t="str">
            <v>UPJŠ</v>
          </cell>
        </row>
        <row r="391">
          <cell r="D391" t="str">
            <v>Univerzita Mateja Bela v Banskej Bystrici</v>
          </cell>
          <cell r="E391" t="str">
            <v>Fakulta politických vied a medzinárodných vzťahov</v>
          </cell>
          <cell r="L391">
            <v>1</v>
          </cell>
          <cell r="M391">
            <v>1</v>
          </cell>
          <cell r="AM391">
            <v>301</v>
          </cell>
          <cell r="AN391">
            <v>319</v>
          </cell>
          <cell r="AO391">
            <v>0</v>
          </cell>
          <cell r="AP391">
            <v>0</v>
          </cell>
          <cell r="AQ391">
            <v>301</v>
          </cell>
          <cell r="AV391">
            <v>262.60000000000002</v>
          </cell>
          <cell r="AW391">
            <v>262.60000000000002</v>
          </cell>
          <cell r="AX391">
            <v>258.07241379310346</v>
          </cell>
          <cell r="AY391">
            <v>319</v>
          </cell>
          <cell r="AZ391">
            <v>0</v>
          </cell>
          <cell r="BA391" t="str">
            <v>UMB</v>
          </cell>
        </row>
        <row r="392">
          <cell r="D392" t="str">
            <v>Univerzita Pavla Jozefa Šafárika v Košiciach</v>
          </cell>
          <cell r="E392" t="str">
            <v>Prírodovedecká fakulta</v>
          </cell>
          <cell r="L392">
            <v>1</v>
          </cell>
          <cell r="M392">
            <v>3</v>
          </cell>
          <cell r="AM392">
            <v>5</v>
          </cell>
          <cell r="AN392">
            <v>0</v>
          </cell>
          <cell r="AO392">
            <v>0</v>
          </cell>
          <cell r="AP392">
            <v>5</v>
          </cell>
          <cell r="AQ392">
            <v>5</v>
          </cell>
          <cell r="AV392">
            <v>15</v>
          </cell>
          <cell r="AW392">
            <v>31.95</v>
          </cell>
          <cell r="AX392">
            <v>31.358333333333331</v>
          </cell>
          <cell r="AY392">
            <v>5</v>
          </cell>
          <cell r="AZ392">
            <v>5</v>
          </cell>
          <cell r="BA392" t="str">
            <v>UPJŠ</v>
          </cell>
        </row>
        <row r="393">
          <cell r="D393" t="str">
            <v>Univerzita Pavla Jozefa Šafárika v Košiciach</v>
          </cell>
          <cell r="E393" t="str">
            <v>Prírodovedecká fakulta</v>
          </cell>
          <cell r="L393">
            <v>2</v>
          </cell>
          <cell r="M393">
            <v>3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1</v>
          </cell>
          <cell r="AZ393">
            <v>0</v>
          </cell>
          <cell r="BA393" t="str">
            <v>UPJŠ</v>
          </cell>
        </row>
        <row r="394">
          <cell r="D394" t="str">
            <v>Univerzita Pavla Jozefa Šafárika v Košiciach</v>
          </cell>
          <cell r="E394" t="str">
            <v>Lekárska fakulta</v>
          </cell>
          <cell r="L394">
            <v>2</v>
          </cell>
          <cell r="M394">
            <v>3</v>
          </cell>
          <cell r="AM394">
            <v>5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5</v>
          </cell>
          <cell r="AZ394">
            <v>0</v>
          </cell>
          <cell r="BA394" t="str">
            <v>UPJŠ</v>
          </cell>
        </row>
        <row r="395">
          <cell r="D395" t="str">
            <v>Univerzita Pavla Jozefa Šafárika v Košiciach</v>
          </cell>
          <cell r="E395" t="str">
            <v>Lekárska fakulta</v>
          </cell>
          <cell r="L395">
            <v>2</v>
          </cell>
          <cell r="M395">
            <v>3</v>
          </cell>
          <cell r="AM395">
            <v>9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9</v>
          </cell>
          <cell r="AZ395">
            <v>0</v>
          </cell>
          <cell r="BA395" t="str">
            <v>UPJŠ</v>
          </cell>
        </row>
        <row r="396">
          <cell r="D396" t="str">
            <v>Univerzita Mateja Bela v Banskej Bystrici</v>
          </cell>
          <cell r="E396" t="str">
            <v>Ekonomická fakulta</v>
          </cell>
          <cell r="L396">
            <v>2</v>
          </cell>
          <cell r="M396">
            <v>1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2</v>
          </cell>
          <cell r="AZ396">
            <v>0</v>
          </cell>
          <cell r="BA396" t="str">
            <v>UMB</v>
          </cell>
        </row>
        <row r="397">
          <cell r="D397" t="str">
            <v>Univerzita Mateja Bela v Banskej Bystrici</v>
          </cell>
          <cell r="E397" t="str">
            <v>Ekonomická fakulta</v>
          </cell>
          <cell r="L397">
            <v>1</v>
          </cell>
          <cell r="M397">
            <v>1</v>
          </cell>
          <cell r="AM397">
            <v>158</v>
          </cell>
          <cell r="AN397">
            <v>189</v>
          </cell>
          <cell r="AO397">
            <v>0</v>
          </cell>
          <cell r="AP397">
            <v>0</v>
          </cell>
          <cell r="AQ397">
            <v>158</v>
          </cell>
          <cell r="AV397">
            <v>140.9</v>
          </cell>
          <cell r="AW397">
            <v>146.536</v>
          </cell>
          <cell r="AX397">
            <v>145.16371661237787</v>
          </cell>
          <cell r="AY397">
            <v>189</v>
          </cell>
          <cell r="AZ397">
            <v>0</v>
          </cell>
          <cell r="BA397" t="str">
            <v>UMB</v>
          </cell>
        </row>
        <row r="398">
          <cell r="D398" t="str">
            <v>Univerzita Mateja Bela v Banskej Bystrici</v>
          </cell>
          <cell r="E398" t="str">
            <v>Ekonomická fakulta</v>
          </cell>
          <cell r="L398">
            <v>1</v>
          </cell>
          <cell r="M398">
            <v>1</v>
          </cell>
          <cell r="AM398">
            <v>264</v>
          </cell>
          <cell r="AN398">
            <v>287</v>
          </cell>
          <cell r="AO398">
            <v>0</v>
          </cell>
          <cell r="AP398">
            <v>0</v>
          </cell>
          <cell r="AQ398">
            <v>264</v>
          </cell>
          <cell r="AV398">
            <v>227.39999999999998</v>
          </cell>
          <cell r="AW398">
            <v>236.49599999999998</v>
          </cell>
          <cell r="AX398">
            <v>234.28125732899022</v>
          </cell>
          <cell r="AY398">
            <v>287</v>
          </cell>
          <cell r="AZ398">
            <v>0</v>
          </cell>
          <cell r="BA398" t="str">
            <v>UMB</v>
          </cell>
        </row>
        <row r="399">
          <cell r="D399" t="str">
            <v>Univerzita Mateja Bela v Banskej Bystrici</v>
          </cell>
          <cell r="E399" t="str">
            <v>Ekonomická fakulta</v>
          </cell>
          <cell r="L399">
            <v>2</v>
          </cell>
          <cell r="M399">
            <v>3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2</v>
          </cell>
          <cell r="AZ399">
            <v>0</v>
          </cell>
          <cell r="BA399" t="str">
            <v>UMB</v>
          </cell>
        </row>
        <row r="400">
          <cell r="D400" t="str">
            <v>Univerzita Konštantína Filozofa v Nitre</v>
          </cell>
          <cell r="E400" t="str">
            <v>Fakulta stredoeurópskych štúdií</v>
          </cell>
          <cell r="L400">
            <v>1</v>
          </cell>
          <cell r="M400">
            <v>3</v>
          </cell>
          <cell r="AM400">
            <v>3</v>
          </cell>
          <cell r="AN400">
            <v>0</v>
          </cell>
          <cell r="AO400">
            <v>0</v>
          </cell>
          <cell r="AP400">
            <v>0</v>
          </cell>
          <cell r="AQ400">
            <v>3</v>
          </cell>
          <cell r="AV400">
            <v>12</v>
          </cell>
          <cell r="AW400">
            <v>13.200000000000001</v>
          </cell>
          <cell r="AX400">
            <v>13.072849462365593</v>
          </cell>
          <cell r="AY400">
            <v>3</v>
          </cell>
          <cell r="AZ400">
            <v>3</v>
          </cell>
          <cell r="BA400" t="str">
            <v>UKF</v>
          </cell>
        </row>
        <row r="401">
          <cell r="D401" t="str">
            <v>Univerzita Konštantína Filozofa v Nitre</v>
          </cell>
          <cell r="E401" t="str">
            <v>Fakulta stredoeurópskych štúdií</v>
          </cell>
          <cell r="L401">
            <v>1</v>
          </cell>
          <cell r="M401">
            <v>1</v>
          </cell>
          <cell r="AM401">
            <v>18</v>
          </cell>
          <cell r="AN401">
            <v>22</v>
          </cell>
          <cell r="AO401">
            <v>0</v>
          </cell>
          <cell r="AP401">
            <v>0</v>
          </cell>
          <cell r="AQ401">
            <v>18</v>
          </cell>
          <cell r="AV401">
            <v>16.8</v>
          </cell>
          <cell r="AW401">
            <v>17.472000000000001</v>
          </cell>
          <cell r="AX401">
            <v>17.21624653312789</v>
          </cell>
          <cell r="AY401">
            <v>22</v>
          </cell>
          <cell r="AZ401">
            <v>0</v>
          </cell>
          <cell r="BA401" t="str">
            <v>UKF</v>
          </cell>
        </row>
        <row r="402">
          <cell r="D402" t="str">
            <v>Univerzita Konštantína Filozofa v Nitre</v>
          </cell>
          <cell r="E402" t="str">
            <v>Fakulta stredoeurópskych štúdií</v>
          </cell>
          <cell r="L402">
            <v>1</v>
          </cell>
          <cell r="M402">
            <v>1</v>
          </cell>
          <cell r="AM402">
            <v>59</v>
          </cell>
          <cell r="AN402">
            <v>60</v>
          </cell>
          <cell r="AO402">
            <v>0</v>
          </cell>
          <cell r="AP402">
            <v>0</v>
          </cell>
          <cell r="AQ402">
            <v>59</v>
          </cell>
          <cell r="AV402">
            <v>50.9</v>
          </cell>
          <cell r="AW402">
            <v>60.570999999999998</v>
          </cell>
          <cell r="AX402">
            <v>59.987542786738352</v>
          </cell>
          <cell r="AY402">
            <v>60</v>
          </cell>
          <cell r="AZ402">
            <v>0</v>
          </cell>
          <cell r="BA402" t="str">
            <v>UKF</v>
          </cell>
        </row>
        <row r="403">
          <cell r="D403" t="str">
            <v>Akadémia umení v Banskej Bystrici</v>
          </cell>
          <cell r="E403" t="str">
            <v>Fakulta výtvarných umení</v>
          </cell>
          <cell r="L403">
            <v>1</v>
          </cell>
          <cell r="M403">
            <v>1</v>
          </cell>
          <cell r="AM403">
            <v>44</v>
          </cell>
          <cell r="AN403">
            <v>45</v>
          </cell>
          <cell r="AO403">
            <v>0</v>
          </cell>
          <cell r="AP403">
            <v>0</v>
          </cell>
          <cell r="AQ403">
            <v>44</v>
          </cell>
          <cell r="AV403">
            <v>40.700000000000003</v>
          </cell>
          <cell r="AW403">
            <v>131.46100000000001</v>
          </cell>
          <cell r="AX403">
            <v>128.95514516129035</v>
          </cell>
          <cell r="AY403">
            <v>45</v>
          </cell>
          <cell r="AZ403">
            <v>0</v>
          </cell>
          <cell r="BA403" t="str">
            <v>AU</v>
          </cell>
        </row>
        <row r="404">
          <cell r="D404" t="str">
            <v>Trnavská univerzita v Trnave</v>
          </cell>
          <cell r="E404" t="str">
            <v>Fakulta zdravotníctva a sociálnej práce</v>
          </cell>
          <cell r="L404">
            <v>1</v>
          </cell>
          <cell r="M404">
            <v>3</v>
          </cell>
          <cell r="AM404">
            <v>5</v>
          </cell>
          <cell r="AN404">
            <v>0</v>
          </cell>
          <cell r="AO404">
            <v>0</v>
          </cell>
          <cell r="AP404">
            <v>0</v>
          </cell>
          <cell r="AQ404">
            <v>5</v>
          </cell>
          <cell r="AV404">
            <v>20</v>
          </cell>
          <cell r="AW404">
            <v>22</v>
          </cell>
          <cell r="AX404">
            <v>21.421052631578945</v>
          </cell>
          <cell r="AY404">
            <v>7</v>
          </cell>
          <cell r="AZ404">
            <v>5</v>
          </cell>
          <cell r="BA404" t="str">
            <v>TVU</v>
          </cell>
        </row>
        <row r="405">
          <cell r="D405" t="str">
            <v>Trnavská univerzita v Trnave</v>
          </cell>
          <cell r="E405" t="str">
            <v>Fakulta zdravotníctva a sociálnej práce</v>
          </cell>
          <cell r="L405">
            <v>1</v>
          </cell>
          <cell r="M405">
            <v>5</v>
          </cell>
          <cell r="AM405">
            <v>199</v>
          </cell>
          <cell r="AN405">
            <v>222</v>
          </cell>
          <cell r="AO405">
            <v>0</v>
          </cell>
          <cell r="AP405">
            <v>0</v>
          </cell>
          <cell r="AQ405">
            <v>199</v>
          </cell>
          <cell r="AV405">
            <v>172.9</v>
          </cell>
          <cell r="AW405">
            <v>255.892</v>
          </cell>
          <cell r="AX405">
            <v>253.68603448275863</v>
          </cell>
          <cell r="AY405">
            <v>222</v>
          </cell>
          <cell r="AZ405">
            <v>0</v>
          </cell>
          <cell r="BA405" t="str">
            <v>TVU</v>
          </cell>
        </row>
        <row r="406">
          <cell r="D406" t="str">
            <v>Trnavská univerzita v Trnave</v>
          </cell>
          <cell r="E406" t="str">
            <v>Fakulta zdravotníctva a sociálnej práce</v>
          </cell>
          <cell r="L406">
            <v>1</v>
          </cell>
          <cell r="M406">
            <v>5</v>
          </cell>
          <cell r="AM406">
            <v>125</v>
          </cell>
          <cell r="AN406">
            <v>133</v>
          </cell>
          <cell r="AO406">
            <v>0</v>
          </cell>
          <cell r="AP406">
            <v>0</v>
          </cell>
          <cell r="AQ406">
            <v>125</v>
          </cell>
          <cell r="AV406">
            <v>112.7</v>
          </cell>
          <cell r="AW406">
            <v>166.79599999999999</v>
          </cell>
          <cell r="AX406">
            <v>161.27701470588235</v>
          </cell>
          <cell r="AY406">
            <v>133</v>
          </cell>
          <cell r="AZ406">
            <v>0</v>
          </cell>
          <cell r="BA406" t="str">
            <v>TVU</v>
          </cell>
        </row>
        <row r="407">
          <cell r="D407" t="str">
            <v>Univerzita Pavla Jozefa Šafárika v Košiciach</v>
          </cell>
          <cell r="E407" t="str">
            <v>Fakulta verejnej správy</v>
          </cell>
          <cell r="L407">
            <v>2</v>
          </cell>
          <cell r="M407">
            <v>2</v>
          </cell>
          <cell r="AM407">
            <v>1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1</v>
          </cell>
          <cell r="AZ407">
            <v>0</v>
          </cell>
          <cell r="BA407" t="str">
            <v>UPJŠ</v>
          </cell>
        </row>
        <row r="408">
          <cell r="D408" t="str">
            <v>Univerzita Pavla Jozefa Šafárika v Košiciach</v>
          </cell>
          <cell r="E408" t="str">
            <v>Fakulta verejnej správy</v>
          </cell>
          <cell r="L408">
            <v>1</v>
          </cell>
          <cell r="M408">
            <v>2</v>
          </cell>
          <cell r="AM408">
            <v>129</v>
          </cell>
          <cell r="AN408">
            <v>137</v>
          </cell>
          <cell r="AO408">
            <v>0</v>
          </cell>
          <cell r="AP408">
            <v>0</v>
          </cell>
          <cell r="AQ408">
            <v>129</v>
          </cell>
          <cell r="AV408">
            <v>193.5</v>
          </cell>
          <cell r="AW408">
            <v>193.5</v>
          </cell>
          <cell r="AX408">
            <v>189.92494226327946</v>
          </cell>
          <cell r="AY408">
            <v>137</v>
          </cell>
          <cell r="AZ408">
            <v>0</v>
          </cell>
          <cell r="BA408" t="str">
            <v>UPJŠ</v>
          </cell>
        </row>
        <row r="409">
          <cell r="D409" t="str">
            <v>Univerzita sv. Cyrila a Metoda v Trnave</v>
          </cell>
          <cell r="E409" t="str">
            <v>Fakulta sociálnych vied</v>
          </cell>
          <cell r="L409">
            <v>1</v>
          </cell>
          <cell r="M409">
            <v>1</v>
          </cell>
          <cell r="AM409">
            <v>85</v>
          </cell>
          <cell r="AN409">
            <v>121</v>
          </cell>
          <cell r="AO409">
            <v>0</v>
          </cell>
          <cell r="AP409">
            <v>0</v>
          </cell>
          <cell r="AQ409">
            <v>85</v>
          </cell>
          <cell r="AV409">
            <v>77.5</v>
          </cell>
          <cell r="AW409">
            <v>77.5</v>
          </cell>
          <cell r="AX409">
            <v>76.223529411764702</v>
          </cell>
          <cell r="AY409">
            <v>121</v>
          </cell>
          <cell r="AZ409">
            <v>0</v>
          </cell>
          <cell r="BA409" t="str">
            <v>UCM</v>
          </cell>
        </row>
        <row r="410">
          <cell r="D410" t="str">
            <v>Univerzita sv. Cyrila a Metoda v Trnave</v>
          </cell>
          <cell r="E410" t="str">
            <v>Fakulta sociálnych vied</v>
          </cell>
          <cell r="L410">
            <v>2</v>
          </cell>
          <cell r="M410">
            <v>1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18</v>
          </cell>
          <cell r="AZ410">
            <v>0</v>
          </cell>
          <cell r="BA410" t="str">
            <v>UCM</v>
          </cell>
        </row>
        <row r="411">
          <cell r="D411" t="str">
            <v>Univerzita sv. Cyrila a Metoda v Trnave</v>
          </cell>
          <cell r="E411" t="str">
            <v>Fakulta masmediálnej komunikácie</v>
          </cell>
          <cell r="L411">
            <v>2</v>
          </cell>
          <cell r="M411">
            <v>3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2</v>
          </cell>
          <cell r="AZ411">
            <v>0</v>
          </cell>
          <cell r="BA411" t="str">
            <v>UCM</v>
          </cell>
        </row>
        <row r="412">
          <cell r="D412" t="str">
            <v>Univerzita sv. Cyrila a Metoda v Trnave</v>
          </cell>
          <cell r="E412" t="str">
            <v>Fakulta sociálnych vied</v>
          </cell>
          <cell r="L412">
            <v>2</v>
          </cell>
          <cell r="M412">
            <v>3</v>
          </cell>
          <cell r="AM412">
            <v>1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6</v>
          </cell>
          <cell r="AZ412">
            <v>0</v>
          </cell>
          <cell r="BA412" t="str">
            <v>UCM</v>
          </cell>
        </row>
        <row r="413">
          <cell r="D413" t="str">
            <v>Univerzita Konštantína Filozofa v Nitre</v>
          </cell>
          <cell r="E413" t="str">
            <v>Fakulta prírodných vied</v>
          </cell>
          <cell r="L413">
            <v>1</v>
          </cell>
          <cell r="M413">
            <v>1</v>
          </cell>
          <cell r="AM413">
            <v>70</v>
          </cell>
          <cell r="AN413">
            <v>77.5</v>
          </cell>
          <cell r="AO413">
            <v>77.5</v>
          </cell>
          <cell r="AP413">
            <v>70</v>
          </cell>
          <cell r="AQ413">
            <v>70</v>
          </cell>
          <cell r="AV413">
            <v>58.15</v>
          </cell>
          <cell r="AW413">
            <v>83.73599999999999</v>
          </cell>
          <cell r="AX413">
            <v>82.929403225806439</v>
          </cell>
          <cell r="AY413">
            <v>77.5</v>
          </cell>
          <cell r="AZ413">
            <v>0</v>
          </cell>
          <cell r="BA413" t="str">
            <v>UKF</v>
          </cell>
        </row>
        <row r="414">
          <cell r="D414" t="str">
            <v>Univerzita Konštantína Filozofa v Nitre</v>
          </cell>
          <cell r="E414" t="str">
            <v>Fakulta prírodných vied</v>
          </cell>
          <cell r="L414">
            <v>1</v>
          </cell>
          <cell r="M414">
            <v>1</v>
          </cell>
          <cell r="AM414">
            <v>22</v>
          </cell>
          <cell r="AN414">
            <v>24.5</v>
          </cell>
          <cell r="AO414">
            <v>24.5</v>
          </cell>
          <cell r="AP414">
            <v>22</v>
          </cell>
          <cell r="AQ414">
            <v>22</v>
          </cell>
          <cell r="AV414">
            <v>18.7</v>
          </cell>
          <cell r="AW414">
            <v>26.927999999999997</v>
          </cell>
          <cell r="AX414">
            <v>26.668612903225803</v>
          </cell>
          <cell r="AY414">
            <v>24.5</v>
          </cell>
          <cell r="AZ414">
            <v>0</v>
          </cell>
          <cell r="BA414" t="str">
            <v>UKF</v>
          </cell>
        </row>
        <row r="415">
          <cell r="D415" t="str">
            <v>Univerzita Konštantína Filozofa v Nitre</v>
          </cell>
          <cell r="E415" t="str">
            <v>Fakulta prírodných vied</v>
          </cell>
          <cell r="L415">
            <v>1</v>
          </cell>
          <cell r="M415">
            <v>1</v>
          </cell>
          <cell r="AM415">
            <v>163</v>
          </cell>
          <cell r="AN415">
            <v>183</v>
          </cell>
          <cell r="AO415">
            <v>183</v>
          </cell>
          <cell r="AP415">
            <v>163</v>
          </cell>
          <cell r="AQ415">
            <v>163</v>
          </cell>
          <cell r="AV415">
            <v>139.9</v>
          </cell>
          <cell r="AW415">
            <v>207.05199999999999</v>
          </cell>
          <cell r="AX415">
            <v>202.082752</v>
          </cell>
          <cell r="AY415">
            <v>183</v>
          </cell>
          <cell r="AZ415">
            <v>0</v>
          </cell>
          <cell r="BA415" t="str">
            <v>UKF</v>
          </cell>
        </row>
        <row r="416">
          <cell r="D416" t="str">
            <v>Univerzita Komenského v Bratislave</v>
          </cell>
          <cell r="E416" t="str">
            <v>Fakulta telesnej výchovy a športu</v>
          </cell>
          <cell r="L416">
            <v>1</v>
          </cell>
          <cell r="M416">
            <v>1</v>
          </cell>
          <cell r="AM416">
            <v>161</v>
          </cell>
          <cell r="AN416">
            <v>184</v>
          </cell>
          <cell r="AO416">
            <v>184</v>
          </cell>
          <cell r="AP416">
            <v>0</v>
          </cell>
          <cell r="AQ416">
            <v>161</v>
          </cell>
          <cell r="AV416">
            <v>139.1</v>
          </cell>
          <cell r="AW416">
            <v>165.529</v>
          </cell>
          <cell r="AX416">
            <v>164.03438148984199</v>
          </cell>
          <cell r="AY416">
            <v>184</v>
          </cell>
          <cell r="AZ416">
            <v>0</v>
          </cell>
          <cell r="BA416" t="str">
            <v>UK</v>
          </cell>
        </row>
        <row r="417">
          <cell r="D417" t="str">
            <v>Univerzita Komenského v Bratislave</v>
          </cell>
          <cell r="E417" t="str">
            <v>Fakulta telesnej výchovy a športu</v>
          </cell>
          <cell r="L417">
            <v>2</v>
          </cell>
          <cell r="M417">
            <v>3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3</v>
          </cell>
          <cell r="AZ417">
            <v>0</v>
          </cell>
          <cell r="BA417" t="str">
            <v>UK</v>
          </cell>
        </row>
        <row r="418">
          <cell r="D418" t="str">
            <v>Trnavská univerzita v Trnave</v>
          </cell>
          <cell r="E418" t="str">
            <v>Právnická fakulta</v>
          </cell>
          <cell r="L418">
            <v>1</v>
          </cell>
          <cell r="M418">
            <v>1</v>
          </cell>
          <cell r="AM418">
            <v>355</v>
          </cell>
          <cell r="AN418">
            <v>420</v>
          </cell>
          <cell r="AO418">
            <v>0</v>
          </cell>
          <cell r="AP418">
            <v>0</v>
          </cell>
          <cell r="AQ418">
            <v>355</v>
          </cell>
          <cell r="AV418">
            <v>307.60000000000002</v>
          </cell>
          <cell r="AW418">
            <v>307.60000000000002</v>
          </cell>
          <cell r="AX418">
            <v>304.36890756302523</v>
          </cell>
          <cell r="AY418">
            <v>420</v>
          </cell>
          <cell r="AZ418">
            <v>0</v>
          </cell>
          <cell r="BA418" t="str">
            <v>TVU</v>
          </cell>
        </row>
        <row r="419">
          <cell r="D419" t="str">
            <v>Trnavská univerzita v Trnave</v>
          </cell>
          <cell r="E419" t="str">
            <v>Právnická fakulta</v>
          </cell>
          <cell r="L419">
            <v>1</v>
          </cell>
          <cell r="M419">
            <v>3</v>
          </cell>
          <cell r="AM419">
            <v>3</v>
          </cell>
          <cell r="AN419">
            <v>0</v>
          </cell>
          <cell r="AO419">
            <v>0</v>
          </cell>
          <cell r="AP419">
            <v>0</v>
          </cell>
          <cell r="AQ419">
            <v>3</v>
          </cell>
          <cell r="AV419">
            <v>12</v>
          </cell>
          <cell r="AW419">
            <v>13.200000000000001</v>
          </cell>
          <cell r="AX419">
            <v>13.061344537815128</v>
          </cell>
          <cell r="AY419">
            <v>5</v>
          </cell>
          <cell r="AZ419">
            <v>3</v>
          </cell>
          <cell r="BA419" t="str">
            <v>TVU</v>
          </cell>
        </row>
        <row r="420">
          <cell r="D420" t="str">
            <v>Trnavská univerzita v Trnave</v>
          </cell>
          <cell r="E420" t="str">
            <v>Právnická fakulta</v>
          </cell>
          <cell r="L420">
            <v>2</v>
          </cell>
          <cell r="M420">
            <v>3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Q420">
            <v>0</v>
          </cell>
          <cell r="AV420">
            <v>0</v>
          </cell>
          <cell r="AW420">
            <v>0</v>
          </cell>
          <cell r="AX420">
            <v>0</v>
          </cell>
          <cell r="AY420">
            <v>4</v>
          </cell>
          <cell r="AZ420">
            <v>0</v>
          </cell>
          <cell r="BA420" t="str">
            <v>TVU</v>
          </cell>
        </row>
        <row r="421">
          <cell r="D421" t="str">
            <v>Trnavská univerzita v Trnave</v>
          </cell>
          <cell r="E421" t="str">
            <v>Právnická fakulta</v>
          </cell>
          <cell r="L421">
            <v>2</v>
          </cell>
          <cell r="M421">
            <v>3</v>
          </cell>
          <cell r="AM421">
            <v>0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V421">
            <v>0</v>
          </cell>
          <cell r="AW421">
            <v>0</v>
          </cell>
          <cell r="AX421">
            <v>0</v>
          </cell>
          <cell r="AY421">
            <v>3</v>
          </cell>
          <cell r="AZ421">
            <v>0</v>
          </cell>
          <cell r="BA421" t="str">
            <v>TVU</v>
          </cell>
        </row>
        <row r="422">
          <cell r="D422" t="str">
            <v>Univerzita Komenského v Bratislave</v>
          </cell>
          <cell r="E422" t="str">
            <v>Filozofická fakulta</v>
          </cell>
          <cell r="L422">
            <v>1</v>
          </cell>
          <cell r="M422">
            <v>3</v>
          </cell>
          <cell r="AM422">
            <v>16</v>
          </cell>
          <cell r="AN422">
            <v>0</v>
          </cell>
          <cell r="AO422">
            <v>0</v>
          </cell>
          <cell r="AP422">
            <v>0</v>
          </cell>
          <cell r="AQ422">
            <v>16</v>
          </cell>
          <cell r="AV422">
            <v>48</v>
          </cell>
          <cell r="AW422">
            <v>52.800000000000004</v>
          </cell>
          <cell r="AX422">
            <v>52.553040224508884</v>
          </cell>
          <cell r="AY422">
            <v>17</v>
          </cell>
          <cell r="AZ422">
            <v>16</v>
          </cell>
          <cell r="BA422" t="str">
            <v>UK</v>
          </cell>
        </row>
        <row r="423">
          <cell r="D423" t="str">
            <v>Univerzita Komenského v Bratislave</v>
          </cell>
          <cell r="E423" t="str">
            <v>Filozofická fakulta</v>
          </cell>
          <cell r="L423">
            <v>1</v>
          </cell>
          <cell r="M423">
            <v>3</v>
          </cell>
          <cell r="AM423">
            <v>6</v>
          </cell>
          <cell r="AN423">
            <v>0</v>
          </cell>
          <cell r="AO423">
            <v>0</v>
          </cell>
          <cell r="AP423">
            <v>0</v>
          </cell>
          <cell r="AQ423">
            <v>6</v>
          </cell>
          <cell r="AV423">
            <v>18</v>
          </cell>
          <cell r="AW423">
            <v>19.8</v>
          </cell>
          <cell r="AX423">
            <v>19.405577689243028</v>
          </cell>
          <cell r="AY423">
            <v>6</v>
          </cell>
          <cell r="AZ423">
            <v>6</v>
          </cell>
          <cell r="BA423" t="str">
            <v>UK</v>
          </cell>
        </row>
        <row r="424">
          <cell r="D424" t="str">
            <v>Univerzita Komenského v Bratislave</v>
          </cell>
          <cell r="E424" t="str">
            <v>Filozofická fakulta</v>
          </cell>
          <cell r="L424">
            <v>1</v>
          </cell>
          <cell r="M424">
            <v>3</v>
          </cell>
          <cell r="AM424">
            <v>7</v>
          </cell>
          <cell r="AN424">
            <v>0</v>
          </cell>
          <cell r="AO424">
            <v>0</v>
          </cell>
          <cell r="AP424">
            <v>0</v>
          </cell>
          <cell r="AQ424">
            <v>7</v>
          </cell>
          <cell r="AV424">
            <v>21</v>
          </cell>
          <cell r="AW424">
            <v>23.1</v>
          </cell>
          <cell r="AX424">
            <v>22.970224719101125</v>
          </cell>
          <cell r="AY424">
            <v>7</v>
          </cell>
          <cell r="AZ424">
            <v>7</v>
          </cell>
          <cell r="BA424" t="str">
            <v>UK</v>
          </cell>
        </row>
        <row r="425">
          <cell r="D425" t="str">
            <v>Univerzita Komenského v Bratislave</v>
          </cell>
          <cell r="E425" t="str">
            <v>Filozofická fakulta</v>
          </cell>
          <cell r="L425">
            <v>2</v>
          </cell>
          <cell r="M425">
            <v>3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5</v>
          </cell>
          <cell r="AZ425">
            <v>0</v>
          </cell>
          <cell r="BA425" t="str">
            <v>UK</v>
          </cell>
        </row>
        <row r="426">
          <cell r="D426" t="str">
            <v>Univerzita Komenského v Bratislave</v>
          </cell>
          <cell r="E426" t="str">
            <v>Filozofická fakulta</v>
          </cell>
          <cell r="L426">
            <v>1</v>
          </cell>
          <cell r="M426">
            <v>3</v>
          </cell>
          <cell r="AM426">
            <v>14</v>
          </cell>
          <cell r="AN426">
            <v>0</v>
          </cell>
          <cell r="AO426">
            <v>0</v>
          </cell>
          <cell r="AP426">
            <v>0</v>
          </cell>
          <cell r="AQ426">
            <v>14</v>
          </cell>
          <cell r="AV426">
            <v>42</v>
          </cell>
          <cell r="AW426">
            <v>46.2</v>
          </cell>
          <cell r="AX426">
            <v>45.279681274900405</v>
          </cell>
          <cell r="AY426">
            <v>15</v>
          </cell>
          <cell r="AZ426">
            <v>14</v>
          </cell>
          <cell r="BA426" t="str">
            <v>UK</v>
          </cell>
        </row>
        <row r="427">
          <cell r="D427" t="str">
            <v>Univerzita Komenského v Bratislave</v>
          </cell>
          <cell r="E427" t="str">
            <v>Filozofická fakulta</v>
          </cell>
          <cell r="L427">
            <v>1</v>
          </cell>
          <cell r="M427">
            <v>3</v>
          </cell>
          <cell r="AM427">
            <v>3</v>
          </cell>
          <cell r="AN427">
            <v>0</v>
          </cell>
          <cell r="AO427">
            <v>0</v>
          </cell>
          <cell r="AP427">
            <v>0</v>
          </cell>
          <cell r="AQ427">
            <v>3</v>
          </cell>
          <cell r="AV427">
            <v>9</v>
          </cell>
          <cell r="AW427">
            <v>9.9</v>
          </cell>
          <cell r="AX427">
            <v>9.7599056603773597</v>
          </cell>
          <cell r="AY427">
            <v>4</v>
          </cell>
          <cell r="AZ427">
            <v>3</v>
          </cell>
          <cell r="BA427" t="str">
            <v>UK</v>
          </cell>
        </row>
        <row r="428">
          <cell r="D428" t="str">
            <v>Univerzita Komenského v Bratislave</v>
          </cell>
          <cell r="E428" t="str">
            <v>Filozofická fakulta</v>
          </cell>
          <cell r="L428">
            <v>1</v>
          </cell>
          <cell r="M428">
            <v>1</v>
          </cell>
          <cell r="AM428">
            <v>17</v>
          </cell>
          <cell r="AN428">
            <v>20.5</v>
          </cell>
          <cell r="AO428">
            <v>0</v>
          </cell>
          <cell r="AP428">
            <v>0</v>
          </cell>
          <cell r="AQ428">
            <v>17</v>
          </cell>
          <cell r="AV428">
            <v>14.45</v>
          </cell>
          <cell r="AW428">
            <v>21.674999999999997</v>
          </cell>
          <cell r="AX428">
            <v>21.573620205799809</v>
          </cell>
          <cell r="AY428">
            <v>20.5</v>
          </cell>
          <cell r="AZ428">
            <v>0</v>
          </cell>
          <cell r="BA428" t="str">
            <v>UK</v>
          </cell>
        </row>
        <row r="429">
          <cell r="D429" t="str">
            <v>Univerzita Komenského v Bratislave</v>
          </cell>
          <cell r="E429" t="str">
            <v>Filozofická fakulta</v>
          </cell>
          <cell r="L429">
            <v>2</v>
          </cell>
          <cell r="M429">
            <v>3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1</v>
          </cell>
          <cell r="AZ429">
            <v>0</v>
          </cell>
          <cell r="BA429" t="str">
            <v>UK</v>
          </cell>
        </row>
        <row r="430">
          <cell r="D430" t="str">
            <v>Univerzita Komenského v Bratislave</v>
          </cell>
          <cell r="E430" t="str">
            <v>Filozofická fakulta</v>
          </cell>
          <cell r="L430">
            <v>1</v>
          </cell>
          <cell r="M430">
            <v>2</v>
          </cell>
          <cell r="AM430">
            <v>162</v>
          </cell>
          <cell r="AN430">
            <v>184</v>
          </cell>
          <cell r="AO430">
            <v>0</v>
          </cell>
          <cell r="AP430">
            <v>0</v>
          </cell>
          <cell r="AQ430">
            <v>162</v>
          </cell>
          <cell r="AV430">
            <v>243</v>
          </cell>
          <cell r="AW430">
            <v>243</v>
          </cell>
          <cell r="AX430">
            <v>239.86451612903224</v>
          </cell>
          <cell r="AY430">
            <v>184</v>
          </cell>
          <cell r="AZ430">
            <v>0</v>
          </cell>
          <cell r="BA430" t="str">
            <v>UK</v>
          </cell>
        </row>
        <row r="431">
          <cell r="D431" t="str">
            <v>Univerzita Komenského v Bratislave</v>
          </cell>
          <cell r="E431" t="str">
            <v>Filozofická fakulta</v>
          </cell>
          <cell r="L431">
            <v>1</v>
          </cell>
          <cell r="M431">
            <v>2</v>
          </cell>
          <cell r="AM431">
            <v>7</v>
          </cell>
          <cell r="AN431">
            <v>9</v>
          </cell>
          <cell r="AO431">
            <v>0</v>
          </cell>
          <cell r="AP431">
            <v>0</v>
          </cell>
          <cell r="AQ431">
            <v>7</v>
          </cell>
          <cell r="AV431">
            <v>10.5</v>
          </cell>
          <cell r="AW431">
            <v>10.5</v>
          </cell>
          <cell r="AX431">
            <v>10.290836653386455</v>
          </cell>
          <cell r="AY431">
            <v>9</v>
          </cell>
          <cell r="AZ431">
            <v>0</v>
          </cell>
          <cell r="BA431" t="str">
            <v>UK</v>
          </cell>
        </row>
        <row r="432">
          <cell r="D432" t="str">
            <v>Univerzita Komenského v Bratislave</v>
          </cell>
          <cell r="E432" t="str">
            <v>Filozofická fakulta</v>
          </cell>
          <cell r="L432">
            <v>1</v>
          </cell>
          <cell r="M432">
            <v>1</v>
          </cell>
          <cell r="AM432">
            <v>32</v>
          </cell>
          <cell r="AN432">
            <v>41</v>
          </cell>
          <cell r="AO432">
            <v>0</v>
          </cell>
          <cell r="AP432">
            <v>0</v>
          </cell>
          <cell r="AQ432">
            <v>32</v>
          </cell>
          <cell r="AV432">
            <v>28.4</v>
          </cell>
          <cell r="AW432">
            <v>28.4</v>
          </cell>
          <cell r="AX432">
            <v>28.4</v>
          </cell>
          <cell r="AY432">
            <v>41</v>
          </cell>
          <cell r="AZ432">
            <v>0</v>
          </cell>
          <cell r="BA432" t="str">
            <v>UK</v>
          </cell>
        </row>
        <row r="433">
          <cell r="D433" t="str">
            <v>Univerzita Komenského v Bratislave</v>
          </cell>
          <cell r="E433" t="str">
            <v>Filozofická fakulta</v>
          </cell>
          <cell r="L433">
            <v>1</v>
          </cell>
          <cell r="M433">
            <v>1</v>
          </cell>
          <cell r="AM433">
            <v>27</v>
          </cell>
          <cell r="AN433">
            <v>33</v>
          </cell>
          <cell r="AO433">
            <v>0</v>
          </cell>
          <cell r="AP433">
            <v>0</v>
          </cell>
          <cell r="AQ433">
            <v>27</v>
          </cell>
          <cell r="AV433">
            <v>25.8</v>
          </cell>
          <cell r="AW433">
            <v>30.701999999999998</v>
          </cell>
          <cell r="AX433">
            <v>30.489312958435207</v>
          </cell>
          <cell r="AY433">
            <v>33</v>
          </cell>
          <cell r="AZ433">
            <v>0</v>
          </cell>
          <cell r="BA433" t="str">
            <v>UK</v>
          </cell>
        </row>
        <row r="434">
          <cell r="D434" t="str">
            <v>Univerzita Komenského v Bratislave</v>
          </cell>
          <cell r="E434" t="str">
            <v>Filozofická fakulta</v>
          </cell>
          <cell r="L434">
            <v>1</v>
          </cell>
          <cell r="M434">
            <v>1</v>
          </cell>
          <cell r="AM434">
            <v>32</v>
          </cell>
          <cell r="AN434">
            <v>41</v>
          </cell>
          <cell r="AO434">
            <v>0</v>
          </cell>
          <cell r="AP434">
            <v>0</v>
          </cell>
          <cell r="AQ434">
            <v>32</v>
          </cell>
          <cell r="AV434">
            <v>28.1</v>
          </cell>
          <cell r="AW434">
            <v>28.1</v>
          </cell>
          <cell r="AX434">
            <v>28.1</v>
          </cell>
          <cell r="AY434">
            <v>41</v>
          </cell>
          <cell r="AZ434">
            <v>0</v>
          </cell>
          <cell r="BA434" t="str">
            <v>UK</v>
          </cell>
        </row>
        <row r="435">
          <cell r="D435" t="str">
            <v>Univerzita Komenského v Bratislave</v>
          </cell>
          <cell r="E435" t="str">
            <v>Filozofická fakulta</v>
          </cell>
          <cell r="L435">
            <v>1</v>
          </cell>
          <cell r="M435">
            <v>1</v>
          </cell>
          <cell r="AM435">
            <v>5</v>
          </cell>
          <cell r="AN435">
            <v>9</v>
          </cell>
          <cell r="AO435">
            <v>0</v>
          </cell>
          <cell r="AP435">
            <v>0</v>
          </cell>
          <cell r="AQ435">
            <v>5</v>
          </cell>
          <cell r="AV435">
            <v>5</v>
          </cell>
          <cell r="AW435">
            <v>5</v>
          </cell>
          <cell r="AX435">
            <v>4.9003984063745021</v>
          </cell>
          <cell r="AY435">
            <v>9</v>
          </cell>
          <cell r="AZ435">
            <v>0</v>
          </cell>
          <cell r="BA435" t="str">
            <v>UK</v>
          </cell>
        </row>
        <row r="436">
          <cell r="D436" t="str">
            <v>Univerzita Komenského v Bratislave</v>
          </cell>
          <cell r="E436" t="str">
            <v>Filozofická fakulta</v>
          </cell>
          <cell r="L436">
            <v>1</v>
          </cell>
          <cell r="M436">
            <v>1</v>
          </cell>
          <cell r="AM436">
            <v>25</v>
          </cell>
          <cell r="AN436">
            <v>33</v>
          </cell>
          <cell r="AO436">
            <v>0</v>
          </cell>
          <cell r="AP436">
            <v>0</v>
          </cell>
          <cell r="AQ436">
            <v>25</v>
          </cell>
          <cell r="AV436">
            <v>20.799999999999997</v>
          </cell>
          <cell r="AW436">
            <v>20.799999999999997</v>
          </cell>
          <cell r="AX436">
            <v>20.385657370517926</v>
          </cell>
          <cell r="AY436">
            <v>33</v>
          </cell>
          <cell r="AZ436">
            <v>0</v>
          </cell>
          <cell r="BA436" t="str">
            <v>UK</v>
          </cell>
        </row>
        <row r="437">
          <cell r="D437" t="str">
            <v>Univerzita Komenského v Bratislave</v>
          </cell>
          <cell r="E437" t="str">
            <v>Filozofická fakulta</v>
          </cell>
          <cell r="L437">
            <v>1</v>
          </cell>
          <cell r="M437">
            <v>1</v>
          </cell>
          <cell r="AM437">
            <v>116</v>
          </cell>
          <cell r="AN437">
            <v>122</v>
          </cell>
          <cell r="AO437">
            <v>0</v>
          </cell>
          <cell r="AP437">
            <v>0</v>
          </cell>
          <cell r="AQ437">
            <v>116</v>
          </cell>
          <cell r="AV437">
            <v>101.3</v>
          </cell>
          <cell r="AW437">
            <v>120.547</v>
          </cell>
          <cell r="AX437">
            <v>119.83370414201183</v>
          </cell>
          <cell r="AY437">
            <v>122</v>
          </cell>
          <cell r="AZ437">
            <v>0</v>
          </cell>
          <cell r="BA437" t="str">
            <v>UK</v>
          </cell>
        </row>
        <row r="438">
          <cell r="D438" t="str">
            <v>Univerzita Komenského v Bratislave</v>
          </cell>
          <cell r="E438" t="str">
            <v>Filozofická fakulta</v>
          </cell>
          <cell r="L438">
            <v>1</v>
          </cell>
          <cell r="M438">
            <v>1</v>
          </cell>
          <cell r="AM438">
            <v>2</v>
          </cell>
          <cell r="AN438">
            <v>7</v>
          </cell>
          <cell r="AO438">
            <v>0</v>
          </cell>
          <cell r="AP438">
            <v>0</v>
          </cell>
          <cell r="AQ438">
            <v>2</v>
          </cell>
          <cell r="AV438">
            <v>1.7</v>
          </cell>
          <cell r="AW438">
            <v>1.768</v>
          </cell>
          <cell r="AX438">
            <v>1.7597305893358277</v>
          </cell>
          <cell r="AY438">
            <v>7</v>
          </cell>
          <cell r="AZ438">
            <v>0</v>
          </cell>
          <cell r="BA438" t="str">
            <v>UK</v>
          </cell>
        </row>
        <row r="439">
          <cell r="D439" t="str">
            <v>Univerzita Komenského v Bratislave</v>
          </cell>
          <cell r="E439" t="str">
            <v>Filozofická fakulta</v>
          </cell>
          <cell r="L439">
            <v>1</v>
          </cell>
          <cell r="M439">
            <v>1</v>
          </cell>
          <cell r="AM439">
            <v>26</v>
          </cell>
          <cell r="AN439">
            <v>30.5</v>
          </cell>
          <cell r="AO439">
            <v>0</v>
          </cell>
          <cell r="AP439">
            <v>0</v>
          </cell>
          <cell r="AQ439">
            <v>26</v>
          </cell>
          <cell r="AV439">
            <v>21.5</v>
          </cell>
          <cell r="AW439">
            <v>23.435000000000002</v>
          </cell>
          <cell r="AX439">
            <v>23.272654849225756</v>
          </cell>
          <cell r="AY439">
            <v>30.5</v>
          </cell>
          <cell r="AZ439">
            <v>0</v>
          </cell>
          <cell r="BA439" t="str">
            <v>UK</v>
          </cell>
        </row>
        <row r="440">
          <cell r="D440" t="str">
            <v>Univerzita Komenského v Bratislave</v>
          </cell>
          <cell r="E440" t="str">
            <v>Filozofická fakulta</v>
          </cell>
          <cell r="L440">
            <v>1</v>
          </cell>
          <cell r="M440">
            <v>1</v>
          </cell>
          <cell r="AM440">
            <v>29</v>
          </cell>
          <cell r="AN440">
            <v>33.5</v>
          </cell>
          <cell r="AO440">
            <v>0</v>
          </cell>
          <cell r="AP440">
            <v>0</v>
          </cell>
          <cell r="AQ440">
            <v>29</v>
          </cell>
          <cell r="AV440">
            <v>24.35</v>
          </cell>
          <cell r="AW440">
            <v>26.541500000000003</v>
          </cell>
          <cell r="AX440">
            <v>26.357634678076611</v>
          </cell>
          <cell r="AY440">
            <v>33.5</v>
          </cell>
          <cell r="AZ440">
            <v>0</v>
          </cell>
          <cell r="BA440" t="str">
            <v>UK</v>
          </cell>
        </row>
        <row r="441">
          <cell r="D441" t="str">
            <v>Univerzita Komenského v Bratislave</v>
          </cell>
          <cell r="E441" t="str">
            <v>Filozofická fakulta</v>
          </cell>
          <cell r="L441">
            <v>1</v>
          </cell>
          <cell r="M441">
            <v>1</v>
          </cell>
          <cell r="AM441">
            <v>7</v>
          </cell>
          <cell r="AN441">
            <v>9</v>
          </cell>
          <cell r="AO441">
            <v>0</v>
          </cell>
          <cell r="AP441">
            <v>0</v>
          </cell>
          <cell r="AQ441">
            <v>7</v>
          </cell>
          <cell r="AV441">
            <v>5.9499999999999993</v>
          </cell>
          <cell r="AW441">
            <v>8.9249999999999989</v>
          </cell>
          <cell r="AX441">
            <v>8.8832553788587454</v>
          </cell>
          <cell r="AY441">
            <v>9</v>
          </cell>
          <cell r="AZ441">
            <v>0</v>
          </cell>
          <cell r="BA441" t="str">
            <v>UK</v>
          </cell>
        </row>
        <row r="442">
          <cell r="D442" t="str">
            <v>Univerzita Komenského v Bratislave</v>
          </cell>
          <cell r="E442" t="str">
            <v>Filozofická fakulta</v>
          </cell>
          <cell r="L442">
            <v>1</v>
          </cell>
          <cell r="M442">
            <v>3</v>
          </cell>
          <cell r="AM442">
            <v>3</v>
          </cell>
          <cell r="AN442">
            <v>0</v>
          </cell>
          <cell r="AO442">
            <v>0</v>
          </cell>
          <cell r="AP442">
            <v>0</v>
          </cell>
          <cell r="AQ442">
            <v>3</v>
          </cell>
          <cell r="AV442">
            <v>9</v>
          </cell>
          <cell r="AW442">
            <v>9.9</v>
          </cell>
          <cell r="AX442">
            <v>9.9</v>
          </cell>
          <cell r="AY442">
            <v>4</v>
          </cell>
          <cell r="AZ442">
            <v>3</v>
          </cell>
          <cell r="BA442" t="str">
            <v>UK</v>
          </cell>
        </row>
        <row r="443">
          <cell r="D443" t="str">
            <v>Univerzita Komenského v Bratislave</v>
          </cell>
          <cell r="E443" t="str">
            <v>Filozofická fakulta</v>
          </cell>
          <cell r="L443">
            <v>1</v>
          </cell>
          <cell r="M443">
            <v>3</v>
          </cell>
          <cell r="AM443">
            <v>5</v>
          </cell>
          <cell r="AN443">
            <v>0</v>
          </cell>
          <cell r="AO443">
            <v>0</v>
          </cell>
          <cell r="AP443">
            <v>0</v>
          </cell>
          <cell r="AQ443">
            <v>5</v>
          </cell>
          <cell r="AV443">
            <v>15</v>
          </cell>
          <cell r="AW443">
            <v>16.5</v>
          </cell>
          <cell r="AX443">
            <v>16.171314741035857</v>
          </cell>
          <cell r="AY443">
            <v>6</v>
          </cell>
          <cell r="AZ443">
            <v>5</v>
          </cell>
          <cell r="BA443" t="str">
            <v>UK</v>
          </cell>
        </row>
        <row r="444">
          <cell r="D444" t="str">
            <v>Univerzita Komenského v Bratislave</v>
          </cell>
          <cell r="E444" t="str">
            <v>Filozofická fakulta</v>
          </cell>
          <cell r="L444">
            <v>2</v>
          </cell>
          <cell r="M444">
            <v>3</v>
          </cell>
          <cell r="AM444">
            <v>0</v>
          </cell>
          <cell r="AN444">
            <v>0</v>
          </cell>
          <cell r="AO444">
            <v>0</v>
          </cell>
          <cell r="AP444">
            <v>0</v>
          </cell>
          <cell r="AQ444">
            <v>0</v>
          </cell>
          <cell r="AV444">
            <v>0</v>
          </cell>
          <cell r="AW444">
            <v>0</v>
          </cell>
          <cell r="AX444">
            <v>0</v>
          </cell>
          <cell r="AY444">
            <v>5</v>
          </cell>
          <cell r="AZ444">
            <v>0</v>
          </cell>
          <cell r="BA444" t="str">
            <v>UK</v>
          </cell>
        </row>
        <row r="445">
          <cell r="D445" t="str">
            <v>Univerzita Komenského v Bratislave</v>
          </cell>
          <cell r="E445" t="str">
            <v>Pedagogická fakulta</v>
          </cell>
          <cell r="L445">
            <v>1</v>
          </cell>
          <cell r="M445">
            <v>1</v>
          </cell>
          <cell r="AM445">
            <v>37.5</v>
          </cell>
          <cell r="AN445">
            <v>48</v>
          </cell>
          <cell r="AO445">
            <v>0</v>
          </cell>
          <cell r="AP445">
            <v>0</v>
          </cell>
          <cell r="AQ445">
            <v>37.5</v>
          </cell>
          <cell r="AV445">
            <v>33.450000000000003</v>
          </cell>
          <cell r="AW445">
            <v>36.460500000000003</v>
          </cell>
          <cell r="AX445">
            <v>36.207921149144255</v>
          </cell>
          <cell r="AY445">
            <v>48</v>
          </cell>
          <cell r="AZ445">
            <v>0</v>
          </cell>
          <cell r="BA445" t="str">
            <v>UK</v>
          </cell>
        </row>
        <row r="446">
          <cell r="D446" t="str">
            <v>Univerzita Komenského v Bratislave</v>
          </cell>
          <cell r="E446" t="str">
            <v>Pedagogická fakulta</v>
          </cell>
          <cell r="L446">
            <v>1</v>
          </cell>
          <cell r="M446">
            <v>1</v>
          </cell>
          <cell r="AM446">
            <v>9.5</v>
          </cell>
          <cell r="AN446">
            <v>12</v>
          </cell>
          <cell r="AO446">
            <v>0</v>
          </cell>
          <cell r="AP446">
            <v>0</v>
          </cell>
          <cell r="AQ446">
            <v>9.5</v>
          </cell>
          <cell r="AV446">
            <v>8.15</v>
          </cell>
          <cell r="AW446">
            <v>8.8835000000000015</v>
          </cell>
          <cell r="AX446">
            <v>8.8219598614506936</v>
          </cell>
          <cell r="AY446">
            <v>12</v>
          </cell>
          <cell r="AZ446">
            <v>0</v>
          </cell>
          <cell r="BA446" t="str">
            <v>UK</v>
          </cell>
        </row>
        <row r="447">
          <cell r="D447" t="str">
            <v>Univerzita Komenského v Bratislave</v>
          </cell>
          <cell r="E447" t="str">
            <v>Pedagogická fakulta</v>
          </cell>
          <cell r="L447">
            <v>1</v>
          </cell>
          <cell r="M447">
            <v>1</v>
          </cell>
          <cell r="AM447">
            <v>5</v>
          </cell>
          <cell r="AN447">
            <v>8</v>
          </cell>
          <cell r="AO447">
            <v>0</v>
          </cell>
          <cell r="AP447">
            <v>0</v>
          </cell>
          <cell r="AQ447">
            <v>5</v>
          </cell>
          <cell r="AV447">
            <v>5</v>
          </cell>
          <cell r="AW447">
            <v>5.45</v>
          </cell>
          <cell r="AX447">
            <v>5.4122453137734317</v>
          </cell>
          <cell r="AY447">
            <v>8</v>
          </cell>
          <cell r="AZ447">
            <v>0</v>
          </cell>
          <cell r="BA447" t="str">
            <v>UK</v>
          </cell>
        </row>
        <row r="448">
          <cell r="D448" t="str">
            <v>Univerzita Komenského v Bratislave</v>
          </cell>
          <cell r="E448" t="str">
            <v>Pedagogická fakulta</v>
          </cell>
          <cell r="L448">
            <v>1</v>
          </cell>
          <cell r="M448">
            <v>1</v>
          </cell>
          <cell r="AM448">
            <v>170</v>
          </cell>
          <cell r="AN448">
            <v>183</v>
          </cell>
          <cell r="AO448">
            <v>0</v>
          </cell>
          <cell r="AP448">
            <v>0</v>
          </cell>
          <cell r="AQ448">
            <v>170</v>
          </cell>
          <cell r="AV448">
            <v>150.5</v>
          </cell>
          <cell r="AW448">
            <v>179.095</v>
          </cell>
          <cell r="AX448">
            <v>177.85432559087204</v>
          </cell>
          <cell r="AY448">
            <v>183</v>
          </cell>
          <cell r="AZ448">
            <v>0</v>
          </cell>
          <cell r="BA448" t="str">
            <v>UK</v>
          </cell>
        </row>
        <row r="449">
          <cell r="D449" t="str">
            <v>Univerzita Komenského v Bratislave</v>
          </cell>
          <cell r="E449" t="str">
            <v>Pedagogická fakulta</v>
          </cell>
          <cell r="L449">
            <v>2</v>
          </cell>
          <cell r="M449">
            <v>1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126</v>
          </cell>
          <cell r="AZ449">
            <v>0</v>
          </cell>
          <cell r="BA449" t="str">
            <v>UK</v>
          </cell>
        </row>
        <row r="450">
          <cell r="D450" t="str">
            <v>Univerzita Komenského v Bratislave</v>
          </cell>
          <cell r="E450" t="str">
            <v>Pedagogická fakulta</v>
          </cell>
          <cell r="L450">
            <v>1</v>
          </cell>
          <cell r="M450">
            <v>1</v>
          </cell>
          <cell r="AM450">
            <v>41</v>
          </cell>
          <cell r="AN450">
            <v>50.5</v>
          </cell>
          <cell r="AO450">
            <v>0</v>
          </cell>
          <cell r="AP450">
            <v>0</v>
          </cell>
          <cell r="AQ450">
            <v>41</v>
          </cell>
          <cell r="AV450">
            <v>35.75</v>
          </cell>
          <cell r="AW450">
            <v>42.542499999999997</v>
          </cell>
          <cell r="AX450">
            <v>42.247788304808473</v>
          </cell>
          <cell r="AY450">
            <v>50.5</v>
          </cell>
          <cell r="AZ450">
            <v>0</v>
          </cell>
          <cell r="BA450" t="str">
            <v>UK</v>
          </cell>
        </row>
        <row r="451">
          <cell r="D451" t="str">
            <v>Univerzita Komenského v Bratislave</v>
          </cell>
          <cell r="E451" t="str">
            <v>Pedagogická fakulta</v>
          </cell>
          <cell r="L451">
            <v>1</v>
          </cell>
          <cell r="M451">
            <v>1</v>
          </cell>
          <cell r="AM451">
            <v>22.5</v>
          </cell>
          <cell r="AN451">
            <v>27</v>
          </cell>
          <cell r="AO451">
            <v>0</v>
          </cell>
          <cell r="AP451">
            <v>0</v>
          </cell>
          <cell r="AQ451">
            <v>22.5</v>
          </cell>
          <cell r="AV451">
            <v>19.649999999999999</v>
          </cell>
          <cell r="AW451">
            <v>23.383499999999998</v>
          </cell>
          <cell r="AX451">
            <v>23.221511613691931</v>
          </cell>
          <cell r="AY451">
            <v>27</v>
          </cell>
          <cell r="AZ451">
            <v>0</v>
          </cell>
          <cell r="BA451" t="str">
            <v>UK</v>
          </cell>
        </row>
        <row r="452">
          <cell r="D452" t="str">
            <v>Akadémia ozbrojených síl generála Milana Rastislava Štefánika</v>
          </cell>
          <cell r="E452" t="str">
            <v/>
          </cell>
          <cell r="L452">
            <v>2</v>
          </cell>
          <cell r="M452">
            <v>2</v>
          </cell>
          <cell r="AM452">
            <v>4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4</v>
          </cell>
          <cell r="AZ452">
            <v>0</v>
          </cell>
          <cell r="BA452" t="str">
            <v>AOS</v>
          </cell>
        </row>
        <row r="453">
          <cell r="D453" t="str">
            <v>Akadémia ozbrojených síl generála Milana Rastislava Štefánika</v>
          </cell>
          <cell r="E453" t="str">
            <v/>
          </cell>
          <cell r="L453">
            <v>2</v>
          </cell>
          <cell r="M453">
            <v>2</v>
          </cell>
          <cell r="AM453">
            <v>1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1</v>
          </cell>
          <cell r="AZ453">
            <v>0</v>
          </cell>
          <cell r="BA453" t="str">
            <v>AOS</v>
          </cell>
        </row>
        <row r="454">
          <cell r="D454" t="str">
            <v>Katolícka univerzita v Ružomberku</v>
          </cell>
          <cell r="E454" t="str">
            <v>Filozofická fakulta</v>
          </cell>
          <cell r="L454">
            <v>1</v>
          </cell>
          <cell r="M454">
            <v>3</v>
          </cell>
          <cell r="AM454">
            <v>4</v>
          </cell>
          <cell r="AN454">
            <v>0</v>
          </cell>
          <cell r="AO454">
            <v>0</v>
          </cell>
          <cell r="AP454">
            <v>0</v>
          </cell>
          <cell r="AQ454">
            <v>4</v>
          </cell>
          <cell r="AV454">
            <v>16</v>
          </cell>
          <cell r="AW454">
            <v>17.600000000000001</v>
          </cell>
          <cell r="AX454">
            <v>16.400000000000002</v>
          </cell>
          <cell r="AY454">
            <v>7</v>
          </cell>
          <cell r="AZ454">
            <v>4</v>
          </cell>
          <cell r="BA454" t="str">
            <v>KU</v>
          </cell>
        </row>
        <row r="455">
          <cell r="D455" t="str">
            <v>Katolícka univerzita v Ružomberku</v>
          </cell>
          <cell r="E455" t="str">
            <v>Filozofická fakulta</v>
          </cell>
          <cell r="L455">
            <v>1</v>
          </cell>
          <cell r="M455">
            <v>1</v>
          </cell>
          <cell r="AM455">
            <v>3.5</v>
          </cell>
          <cell r="AN455">
            <v>5.5</v>
          </cell>
          <cell r="AO455">
            <v>0</v>
          </cell>
          <cell r="AP455">
            <v>0</v>
          </cell>
          <cell r="AQ455">
            <v>3.5</v>
          </cell>
          <cell r="AV455">
            <v>2.4499999999999997</v>
          </cell>
          <cell r="AW455">
            <v>2.6705000000000001</v>
          </cell>
          <cell r="AX455">
            <v>2.6213415422885573</v>
          </cell>
          <cell r="AY455">
            <v>5.5</v>
          </cell>
          <cell r="AZ455">
            <v>0</v>
          </cell>
          <cell r="BA455" t="str">
            <v>KU</v>
          </cell>
        </row>
        <row r="456">
          <cell r="D456" t="str">
            <v>Univerzita Komenského v Bratislave</v>
          </cell>
          <cell r="E456" t="str">
            <v>Jesseniova lekárska fakulta v Martine</v>
          </cell>
          <cell r="L456">
            <v>1</v>
          </cell>
          <cell r="M456">
            <v>3</v>
          </cell>
          <cell r="AM456">
            <v>17</v>
          </cell>
          <cell r="AN456">
            <v>0</v>
          </cell>
          <cell r="AO456">
            <v>0</v>
          </cell>
          <cell r="AP456">
            <v>0</v>
          </cell>
          <cell r="AQ456">
            <v>17</v>
          </cell>
          <cell r="AV456">
            <v>51</v>
          </cell>
          <cell r="AW456">
            <v>173.91</v>
          </cell>
          <cell r="AX456">
            <v>172.51072413793102</v>
          </cell>
          <cell r="AY456">
            <v>18</v>
          </cell>
          <cell r="AZ456">
            <v>17</v>
          </cell>
          <cell r="BA456" t="str">
            <v>UK</v>
          </cell>
        </row>
        <row r="457">
          <cell r="D457" t="str">
            <v>Univerzita Komenského v Bratislave</v>
          </cell>
          <cell r="E457" t="str">
            <v>Jesseniova lekárska fakulta v Martine</v>
          </cell>
          <cell r="L457">
            <v>1</v>
          </cell>
          <cell r="M457">
            <v>3</v>
          </cell>
          <cell r="AM457">
            <v>12</v>
          </cell>
          <cell r="AN457">
            <v>0</v>
          </cell>
          <cell r="AO457">
            <v>0</v>
          </cell>
          <cell r="AP457">
            <v>0</v>
          </cell>
          <cell r="AQ457">
            <v>12</v>
          </cell>
          <cell r="AV457">
            <v>36</v>
          </cell>
          <cell r="AW457">
            <v>122.76</v>
          </cell>
          <cell r="AX457">
            <v>121.77227586206898</v>
          </cell>
          <cell r="AY457">
            <v>13</v>
          </cell>
          <cell r="AZ457">
            <v>12</v>
          </cell>
          <cell r="BA457" t="str">
            <v>UK</v>
          </cell>
        </row>
        <row r="458">
          <cell r="D458" t="str">
            <v>Univerzita Komenského v Bratislave</v>
          </cell>
          <cell r="E458" t="str">
            <v>Jesseniova lekárska fakulta v Martine</v>
          </cell>
          <cell r="L458">
            <v>1</v>
          </cell>
          <cell r="M458">
            <v>3</v>
          </cell>
          <cell r="AM458">
            <v>15</v>
          </cell>
          <cell r="AN458">
            <v>0</v>
          </cell>
          <cell r="AO458">
            <v>0</v>
          </cell>
          <cell r="AP458">
            <v>0</v>
          </cell>
          <cell r="AQ458">
            <v>15</v>
          </cell>
          <cell r="AV458">
            <v>45</v>
          </cell>
          <cell r="AW458">
            <v>153.45000000000002</v>
          </cell>
          <cell r="AX458">
            <v>152.21534482758622</v>
          </cell>
          <cell r="AY458">
            <v>16</v>
          </cell>
          <cell r="AZ458">
            <v>15</v>
          </cell>
          <cell r="BA458" t="str">
            <v>UK</v>
          </cell>
        </row>
        <row r="459">
          <cell r="D459" t="str">
            <v>Univerzita Komenského v Bratislave</v>
          </cell>
          <cell r="E459" t="str">
            <v>Jesseniova lekárska fakulta v Martine</v>
          </cell>
          <cell r="L459">
            <v>2</v>
          </cell>
          <cell r="M459">
            <v>3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Q459">
            <v>0</v>
          </cell>
          <cell r="AV459">
            <v>0</v>
          </cell>
          <cell r="AW459">
            <v>0</v>
          </cell>
          <cell r="AX459">
            <v>0</v>
          </cell>
          <cell r="AY459">
            <v>5</v>
          </cell>
          <cell r="AZ459">
            <v>0</v>
          </cell>
          <cell r="BA459" t="str">
            <v>UK</v>
          </cell>
        </row>
        <row r="460">
          <cell r="D460" t="str">
            <v>Univerzita Komenského v Bratislave</v>
          </cell>
          <cell r="E460" t="str">
            <v>Jesseniova lekárska fakulta v Martine</v>
          </cell>
          <cell r="L460">
            <v>2</v>
          </cell>
          <cell r="M460">
            <v>3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Q460">
            <v>0</v>
          </cell>
          <cell r="AV460">
            <v>0</v>
          </cell>
          <cell r="AW460">
            <v>0</v>
          </cell>
          <cell r="AX460">
            <v>0</v>
          </cell>
          <cell r="AY460">
            <v>1</v>
          </cell>
          <cell r="AZ460">
            <v>0</v>
          </cell>
          <cell r="BA460" t="str">
            <v>UK</v>
          </cell>
        </row>
        <row r="461">
          <cell r="D461" t="str">
            <v>Ekonomická univerzita v Bratislave</v>
          </cell>
          <cell r="E461" t="str">
            <v>Národohospodárska fakulta</v>
          </cell>
          <cell r="L461">
            <v>2</v>
          </cell>
          <cell r="M461">
            <v>3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Q461">
            <v>0</v>
          </cell>
          <cell r="AV461">
            <v>0</v>
          </cell>
          <cell r="AW461">
            <v>0</v>
          </cell>
          <cell r="AX461">
            <v>0</v>
          </cell>
          <cell r="AY461">
            <v>1</v>
          </cell>
          <cell r="AZ461">
            <v>0</v>
          </cell>
          <cell r="BA461" t="str">
            <v>EU</v>
          </cell>
        </row>
        <row r="462">
          <cell r="D462" t="str">
            <v>Ekonomická univerzita v Bratislave</v>
          </cell>
          <cell r="E462" t="str">
            <v>Fakulta medzinárodných vzťahov</v>
          </cell>
          <cell r="L462">
            <v>1</v>
          </cell>
          <cell r="M462">
            <v>3</v>
          </cell>
          <cell r="AM462">
            <v>9</v>
          </cell>
          <cell r="AN462">
            <v>0</v>
          </cell>
          <cell r="AO462">
            <v>0</v>
          </cell>
          <cell r="AP462">
            <v>0</v>
          </cell>
          <cell r="AQ462">
            <v>9</v>
          </cell>
          <cell r="AV462">
            <v>36</v>
          </cell>
          <cell r="AW462">
            <v>39.6</v>
          </cell>
          <cell r="AX462">
            <v>39.256466876971615</v>
          </cell>
          <cell r="AY462">
            <v>10</v>
          </cell>
          <cell r="AZ462">
            <v>9</v>
          </cell>
          <cell r="BA462" t="str">
            <v>EU</v>
          </cell>
        </row>
        <row r="463">
          <cell r="D463" t="str">
            <v>Ekonomická univerzita v Bratislave</v>
          </cell>
          <cell r="E463" t="str">
            <v>Národohospodárska fakulta</v>
          </cell>
          <cell r="L463">
            <v>1</v>
          </cell>
          <cell r="M463">
            <v>3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1</v>
          </cell>
          <cell r="AZ463">
            <v>0</v>
          </cell>
          <cell r="BA463" t="str">
            <v>EU</v>
          </cell>
        </row>
        <row r="464">
          <cell r="D464" t="str">
            <v>Ekonomická univerzita v Bratislave</v>
          </cell>
          <cell r="E464" t="str">
            <v>Národohospodárska fakulta</v>
          </cell>
          <cell r="L464">
            <v>1</v>
          </cell>
          <cell r="M464">
            <v>1</v>
          </cell>
          <cell r="AM464">
            <v>17</v>
          </cell>
          <cell r="AN464">
            <v>19</v>
          </cell>
          <cell r="AO464">
            <v>0</v>
          </cell>
          <cell r="AP464">
            <v>0</v>
          </cell>
          <cell r="AQ464">
            <v>17</v>
          </cell>
          <cell r="AV464">
            <v>13.399999999999999</v>
          </cell>
          <cell r="AW464">
            <v>13.935999999999998</v>
          </cell>
          <cell r="AX464">
            <v>13.815104100946371</v>
          </cell>
          <cell r="AY464">
            <v>19</v>
          </cell>
          <cell r="AZ464">
            <v>0</v>
          </cell>
          <cell r="BA464" t="str">
            <v>EU</v>
          </cell>
        </row>
        <row r="465">
          <cell r="D465" t="str">
            <v>Ekonomická univerzita v Bratislave</v>
          </cell>
          <cell r="E465" t="str">
            <v>Podnikovohospodárska fakulta v Košiciach</v>
          </cell>
          <cell r="L465">
            <v>1</v>
          </cell>
          <cell r="M465">
            <v>1</v>
          </cell>
          <cell r="AM465">
            <v>267</v>
          </cell>
          <cell r="AN465">
            <v>285</v>
          </cell>
          <cell r="AO465">
            <v>0</v>
          </cell>
          <cell r="AP465">
            <v>0</v>
          </cell>
          <cell r="AQ465">
            <v>267</v>
          </cell>
          <cell r="AV465">
            <v>225.89999999999998</v>
          </cell>
          <cell r="AW465">
            <v>234.93599999999998</v>
          </cell>
          <cell r="AX465">
            <v>232.89791167192428</v>
          </cell>
          <cell r="AY465">
            <v>285</v>
          </cell>
          <cell r="AZ465">
            <v>0</v>
          </cell>
          <cell r="BA465" t="str">
            <v>EU</v>
          </cell>
        </row>
        <row r="466">
          <cell r="D466" t="str">
            <v>Ekonomická univerzita v Bratislave</v>
          </cell>
          <cell r="E466" t="str">
            <v>Fakulta hospodárskej informatiky</v>
          </cell>
          <cell r="L466">
            <v>1</v>
          </cell>
          <cell r="M466">
            <v>1</v>
          </cell>
          <cell r="AM466">
            <v>340</v>
          </cell>
          <cell r="AN466">
            <v>356</v>
          </cell>
          <cell r="AO466">
            <v>0</v>
          </cell>
          <cell r="AP466">
            <v>0</v>
          </cell>
          <cell r="AQ466">
            <v>340</v>
          </cell>
          <cell r="AV466">
            <v>296.2</v>
          </cell>
          <cell r="AW466">
            <v>308.048</v>
          </cell>
          <cell r="AX466">
            <v>305.37565930599374</v>
          </cell>
          <cell r="AY466">
            <v>356</v>
          </cell>
          <cell r="AZ466">
            <v>0</v>
          </cell>
          <cell r="BA466" t="str">
            <v>EU</v>
          </cell>
        </row>
        <row r="467">
          <cell r="D467" t="str">
            <v>Ekonomická univerzita v Bratislave</v>
          </cell>
          <cell r="E467" t="str">
            <v>Národohospodárska fakulta</v>
          </cell>
          <cell r="L467">
            <v>1</v>
          </cell>
          <cell r="M467">
            <v>3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V467">
            <v>0</v>
          </cell>
          <cell r="AW467">
            <v>0</v>
          </cell>
          <cell r="AX467">
            <v>0</v>
          </cell>
          <cell r="AY467">
            <v>1</v>
          </cell>
          <cell r="AZ467">
            <v>0</v>
          </cell>
          <cell r="BA467" t="str">
            <v>EU</v>
          </cell>
        </row>
        <row r="468">
          <cell r="D468" t="str">
            <v>Univerzita Komenského v Bratislave</v>
          </cell>
          <cell r="E468" t="str">
            <v>Fakulta matematiky, fyziky a informatiky</v>
          </cell>
          <cell r="L468">
            <v>1</v>
          </cell>
          <cell r="M468">
            <v>3</v>
          </cell>
          <cell r="AM468">
            <v>5</v>
          </cell>
          <cell r="AN468">
            <v>0</v>
          </cell>
          <cell r="AO468">
            <v>0</v>
          </cell>
          <cell r="AP468">
            <v>5</v>
          </cell>
          <cell r="AQ468">
            <v>5</v>
          </cell>
          <cell r="AV468">
            <v>15</v>
          </cell>
          <cell r="AW468">
            <v>31.95</v>
          </cell>
          <cell r="AX468">
            <v>31.315231788079469</v>
          </cell>
          <cell r="AY468">
            <v>5</v>
          </cell>
          <cell r="AZ468">
            <v>5</v>
          </cell>
          <cell r="BA468" t="str">
            <v>UK</v>
          </cell>
        </row>
        <row r="469">
          <cell r="D469" t="str">
            <v>Univerzita Komenského v Bratislave</v>
          </cell>
          <cell r="E469" t="str">
            <v>Fakulta matematiky, fyziky a informatiky</v>
          </cell>
          <cell r="L469">
            <v>1</v>
          </cell>
          <cell r="M469">
            <v>3</v>
          </cell>
          <cell r="AM469">
            <v>15</v>
          </cell>
          <cell r="AN469">
            <v>0</v>
          </cell>
          <cell r="AO469">
            <v>0</v>
          </cell>
          <cell r="AP469">
            <v>15</v>
          </cell>
          <cell r="AQ469">
            <v>15</v>
          </cell>
          <cell r="AV469">
            <v>45</v>
          </cell>
          <cell r="AW469">
            <v>95.85</v>
          </cell>
          <cell r="AX469">
            <v>93.945695364238404</v>
          </cell>
          <cell r="AY469">
            <v>16</v>
          </cell>
          <cell r="AZ469">
            <v>15</v>
          </cell>
          <cell r="BA469" t="str">
            <v>UK</v>
          </cell>
        </row>
        <row r="470">
          <cell r="D470" t="str">
            <v>Univerzita Komenského v Bratislave</v>
          </cell>
          <cell r="E470" t="str">
            <v>Fakulta matematiky, fyziky a informatiky</v>
          </cell>
          <cell r="L470">
            <v>2</v>
          </cell>
          <cell r="M470">
            <v>3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4</v>
          </cell>
          <cell r="AZ470">
            <v>0</v>
          </cell>
          <cell r="BA470" t="str">
            <v>UK</v>
          </cell>
        </row>
        <row r="471">
          <cell r="D471" t="str">
            <v>Univerzita Komenského v Bratislave</v>
          </cell>
          <cell r="E471" t="str">
            <v>Fakulta matematiky, fyziky a informatiky</v>
          </cell>
          <cell r="L471">
            <v>2</v>
          </cell>
          <cell r="M471">
            <v>3</v>
          </cell>
          <cell r="AM471">
            <v>0</v>
          </cell>
          <cell r="AN471">
            <v>0</v>
          </cell>
          <cell r="AO471">
            <v>0</v>
          </cell>
          <cell r="AP471">
            <v>0</v>
          </cell>
          <cell r="AQ471">
            <v>0</v>
          </cell>
          <cell r="AV471">
            <v>0</v>
          </cell>
          <cell r="AW471">
            <v>0</v>
          </cell>
          <cell r="AX471">
            <v>0</v>
          </cell>
          <cell r="AY471">
            <v>3</v>
          </cell>
          <cell r="AZ471">
            <v>0</v>
          </cell>
          <cell r="BA471" t="str">
            <v>UK</v>
          </cell>
        </row>
        <row r="472">
          <cell r="D472" t="str">
            <v>Univerzita Komenského v Bratislave</v>
          </cell>
          <cell r="E472" t="str">
            <v>Fakulta matematiky, fyziky a informatiky</v>
          </cell>
          <cell r="L472">
            <v>2</v>
          </cell>
          <cell r="M472">
            <v>3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4</v>
          </cell>
          <cell r="AZ472">
            <v>0</v>
          </cell>
          <cell r="BA472" t="str">
            <v>UK</v>
          </cell>
        </row>
        <row r="473">
          <cell r="D473" t="str">
            <v>Univerzita Komenského v Bratislave</v>
          </cell>
          <cell r="E473" t="str">
            <v>Fakulta matematiky, fyziky a informatiky</v>
          </cell>
          <cell r="L473">
            <v>1</v>
          </cell>
          <cell r="M473">
            <v>3</v>
          </cell>
          <cell r="AM473">
            <v>2</v>
          </cell>
          <cell r="AN473">
            <v>0</v>
          </cell>
          <cell r="AO473">
            <v>0</v>
          </cell>
          <cell r="AP473">
            <v>2</v>
          </cell>
          <cell r="AQ473">
            <v>2</v>
          </cell>
          <cell r="AV473">
            <v>6</v>
          </cell>
          <cell r="AW473">
            <v>12.78</v>
          </cell>
          <cell r="AX473">
            <v>12.526092715231787</v>
          </cell>
          <cell r="AY473">
            <v>3</v>
          </cell>
          <cell r="AZ473">
            <v>2</v>
          </cell>
          <cell r="BA473" t="str">
            <v>UK</v>
          </cell>
        </row>
        <row r="474">
          <cell r="D474" t="str">
            <v>Univerzita Komenského v Bratislave</v>
          </cell>
          <cell r="E474" t="str">
            <v>Fakulta matematiky, fyziky a informatiky</v>
          </cell>
          <cell r="L474">
            <v>1</v>
          </cell>
          <cell r="M474">
            <v>2</v>
          </cell>
          <cell r="AM474">
            <v>19</v>
          </cell>
          <cell r="AN474">
            <v>30</v>
          </cell>
          <cell r="AO474">
            <v>30</v>
          </cell>
          <cell r="AP474">
            <v>19</v>
          </cell>
          <cell r="AQ474">
            <v>19</v>
          </cell>
          <cell r="AV474">
            <v>28.5</v>
          </cell>
          <cell r="AW474">
            <v>42.18</v>
          </cell>
          <cell r="AX474">
            <v>42.099809885931556</v>
          </cell>
          <cell r="AY474">
            <v>30</v>
          </cell>
          <cell r="AZ474">
            <v>0</v>
          </cell>
          <cell r="BA474" t="str">
            <v>UK</v>
          </cell>
        </row>
        <row r="475">
          <cell r="D475" t="str">
            <v>Univerzita Komenského v Bratislave</v>
          </cell>
          <cell r="E475" t="str">
            <v>Fakulta matematiky, fyziky a informatiky</v>
          </cell>
          <cell r="L475">
            <v>1</v>
          </cell>
          <cell r="M475">
            <v>2</v>
          </cell>
          <cell r="AM475">
            <v>0</v>
          </cell>
          <cell r="AN475">
            <v>1</v>
          </cell>
          <cell r="AO475">
            <v>1</v>
          </cell>
          <cell r="AP475">
            <v>0</v>
          </cell>
          <cell r="AQ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1</v>
          </cell>
          <cell r="AZ475">
            <v>0</v>
          </cell>
          <cell r="BA475" t="str">
            <v>UK</v>
          </cell>
        </row>
        <row r="476">
          <cell r="D476" t="str">
            <v>Univerzita Komenského v Bratislave</v>
          </cell>
          <cell r="E476" t="str">
            <v>Fakulta matematiky, fyziky a informatiky</v>
          </cell>
          <cell r="L476">
            <v>1</v>
          </cell>
          <cell r="M476">
            <v>1</v>
          </cell>
          <cell r="AM476">
            <v>72</v>
          </cell>
          <cell r="AN476">
            <v>89</v>
          </cell>
          <cell r="AO476">
            <v>89</v>
          </cell>
          <cell r="AP476">
            <v>72</v>
          </cell>
          <cell r="AQ476">
            <v>72</v>
          </cell>
          <cell r="AV476">
            <v>62.4</v>
          </cell>
          <cell r="AW476">
            <v>92.352000000000004</v>
          </cell>
          <cell r="AX476">
            <v>90.517192052980135</v>
          </cell>
          <cell r="AY476">
            <v>89</v>
          </cell>
          <cell r="AZ476">
            <v>0</v>
          </cell>
          <cell r="BA476" t="str">
            <v>UK</v>
          </cell>
        </row>
        <row r="477">
          <cell r="D477" t="str">
            <v>Univerzita Komenského v Bratislave</v>
          </cell>
          <cell r="E477" t="str">
            <v>Fakulta matematiky, fyziky a informatiky</v>
          </cell>
          <cell r="L477">
            <v>1</v>
          </cell>
          <cell r="M477">
            <v>1</v>
          </cell>
          <cell r="AM477">
            <v>161</v>
          </cell>
          <cell r="AN477">
            <v>191</v>
          </cell>
          <cell r="AO477">
            <v>191</v>
          </cell>
          <cell r="AP477">
            <v>161</v>
          </cell>
          <cell r="AQ477">
            <v>161</v>
          </cell>
          <cell r="AV477">
            <v>137.9</v>
          </cell>
          <cell r="AW477">
            <v>204.09200000000001</v>
          </cell>
          <cell r="AX477">
            <v>203.70399239543727</v>
          </cell>
          <cell r="AY477">
            <v>191</v>
          </cell>
          <cell r="AZ477">
            <v>0</v>
          </cell>
          <cell r="BA477" t="str">
            <v>UK</v>
          </cell>
        </row>
        <row r="478">
          <cell r="D478" t="str">
            <v>Univerzita Komenského v Bratislave</v>
          </cell>
          <cell r="E478" t="str">
            <v>Fakulta matematiky, fyziky a informatiky</v>
          </cell>
          <cell r="L478">
            <v>1</v>
          </cell>
          <cell r="M478">
            <v>1</v>
          </cell>
          <cell r="AM478">
            <v>84</v>
          </cell>
          <cell r="AN478">
            <v>96</v>
          </cell>
          <cell r="AO478">
            <v>96</v>
          </cell>
          <cell r="AP478">
            <v>84</v>
          </cell>
          <cell r="AQ478">
            <v>84</v>
          </cell>
          <cell r="AV478">
            <v>75.900000000000006</v>
          </cell>
          <cell r="AW478">
            <v>100.18800000000002</v>
          </cell>
          <cell r="AX478">
            <v>99.674215384615408</v>
          </cell>
          <cell r="AY478">
            <v>96</v>
          </cell>
          <cell r="AZ478">
            <v>0</v>
          </cell>
          <cell r="BA478" t="str">
            <v>UK</v>
          </cell>
        </row>
        <row r="479">
          <cell r="D479" t="str">
            <v>Univerzita Komenského v Bratislave</v>
          </cell>
          <cell r="E479" t="str">
            <v>Fakulta matematiky, fyziky a informatiky</v>
          </cell>
          <cell r="L479">
            <v>2</v>
          </cell>
          <cell r="M479">
            <v>3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Q479">
            <v>0</v>
          </cell>
          <cell r="AV479">
            <v>0</v>
          </cell>
          <cell r="AW479">
            <v>0</v>
          </cell>
          <cell r="AX479">
            <v>0</v>
          </cell>
          <cell r="AY479">
            <v>1</v>
          </cell>
          <cell r="AZ479">
            <v>0</v>
          </cell>
          <cell r="BA479" t="str">
            <v>UK</v>
          </cell>
        </row>
        <row r="480">
          <cell r="D480" t="str">
            <v>Univerzita Komenského v Bratislave</v>
          </cell>
          <cell r="E480" t="str">
            <v>Farmaceutická fakulta</v>
          </cell>
          <cell r="L480">
            <v>1</v>
          </cell>
          <cell r="M480">
            <v>5</v>
          </cell>
          <cell r="AM480">
            <v>29</v>
          </cell>
          <cell r="AN480">
            <v>30</v>
          </cell>
          <cell r="AO480">
            <v>0</v>
          </cell>
          <cell r="AP480">
            <v>0</v>
          </cell>
          <cell r="AQ480">
            <v>29</v>
          </cell>
          <cell r="AV480">
            <v>25.7</v>
          </cell>
          <cell r="AW480">
            <v>38.036000000000001</v>
          </cell>
          <cell r="AX480">
            <v>36.88339393939394</v>
          </cell>
          <cell r="AY480">
            <v>30</v>
          </cell>
          <cell r="AZ480">
            <v>0</v>
          </cell>
          <cell r="BA480" t="str">
            <v>UK</v>
          </cell>
        </row>
        <row r="481">
          <cell r="D481" t="str">
            <v>Technická univerzita vo Zvolene</v>
          </cell>
          <cell r="E481" t="str">
            <v>Lesnícka fakulta</v>
          </cell>
          <cell r="L481">
            <v>1</v>
          </cell>
          <cell r="M481">
            <v>3</v>
          </cell>
          <cell r="AM481">
            <v>5</v>
          </cell>
          <cell r="AN481">
            <v>0</v>
          </cell>
          <cell r="AO481">
            <v>0</v>
          </cell>
          <cell r="AP481">
            <v>0</v>
          </cell>
          <cell r="AQ481">
            <v>5</v>
          </cell>
          <cell r="AV481">
            <v>20</v>
          </cell>
          <cell r="AW481">
            <v>42.599999999999994</v>
          </cell>
          <cell r="AX481">
            <v>41.978514588859412</v>
          </cell>
          <cell r="AY481">
            <v>6</v>
          </cell>
          <cell r="AZ481">
            <v>5</v>
          </cell>
          <cell r="BA481" t="str">
            <v>TUZVO</v>
          </cell>
        </row>
        <row r="482">
          <cell r="D482" t="str">
            <v>Technická univerzita vo Zvolene</v>
          </cell>
          <cell r="E482" t="str">
            <v>Drevárska fakulta</v>
          </cell>
          <cell r="L482">
            <v>2</v>
          </cell>
          <cell r="M482">
            <v>1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18</v>
          </cell>
          <cell r="AZ482">
            <v>0</v>
          </cell>
          <cell r="BA482" t="str">
            <v>TUZVO</v>
          </cell>
        </row>
        <row r="483">
          <cell r="D483" t="str">
            <v>Technická univerzita vo Zvolene</v>
          </cell>
          <cell r="E483" t="str">
            <v>Lesnícka fakulta</v>
          </cell>
          <cell r="L483">
            <v>1</v>
          </cell>
          <cell r="M483">
            <v>1</v>
          </cell>
          <cell r="AM483">
            <v>212</v>
          </cell>
          <cell r="AN483">
            <v>245</v>
          </cell>
          <cell r="AO483">
            <v>0</v>
          </cell>
          <cell r="AP483">
            <v>0</v>
          </cell>
          <cell r="AQ483">
            <v>212</v>
          </cell>
          <cell r="AV483">
            <v>182</v>
          </cell>
          <cell r="AW483">
            <v>289.38</v>
          </cell>
          <cell r="AX483">
            <v>285.15827586206899</v>
          </cell>
          <cell r="AY483">
            <v>245</v>
          </cell>
          <cell r="AZ483">
            <v>0</v>
          </cell>
          <cell r="BA483" t="str">
            <v>TUZVO</v>
          </cell>
        </row>
        <row r="484">
          <cell r="D484" t="str">
            <v>Technická univerzita vo Zvolene</v>
          </cell>
          <cell r="E484" t="str">
            <v>Fakulta techniky</v>
          </cell>
          <cell r="L484">
            <v>2</v>
          </cell>
          <cell r="M484">
            <v>1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5</v>
          </cell>
          <cell r="AZ484">
            <v>0</v>
          </cell>
          <cell r="BA484" t="str">
            <v>TUZVO</v>
          </cell>
        </row>
        <row r="485">
          <cell r="D485" t="str">
            <v>Technická univerzita vo Zvolene</v>
          </cell>
          <cell r="E485" t="str">
            <v>Fakulta techniky</v>
          </cell>
          <cell r="L485">
            <v>2</v>
          </cell>
          <cell r="M485">
            <v>3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V485">
            <v>0</v>
          </cell>
          <cell r="AW485">
            <v>0</v>
          </cell>
          <cell r="AX485">
            <v>0</v>
          </cell>
          <cell r="AY485">
            <v>2</v>
          </cell>
          <cell r="AZ485">
            <v>0</v>
          </cell>
          <cell r="BA485" t="str">
            <v>TUZVO</v>
          </cell>
        </row>
        <row r="486">
          <cell r="D486" t="str">
            <v>Univerzita Konštantína Filozofa v Nitre</v>
          </cell>
          <cell r="E486" t="str">
            <v>Fakulta sociálnych vied a zdravotníctva</v>
          </cell>
          <cell r="L486">
            <v>1</v>
          </cell>
          <cell r="M486">
            <v>1</v>
          </cell>
          <cell r="AM486">
            <v>93</v>
          </cell>
          <cell r="AN486">
            <v>104</v>
          </cell>
          <cell r="AO486">
            <v>0</v>
          </cell>
          <cell r="AP486">
            <v>0</v>
          </cell>
          <cell r="AQ486">
            <v>93</v>
          </cell>
          <cell r="AV486">
            <v>83.7</v>
          </cell>
          <cell r="AW486">
            <v>179.95500000000001</v>
          </cell>
          <cell r="AX486">
            <v>179.95500000000001</v>
          </cell>
          <cell r="AY486">
            <v>104</v>
          </cell>
          <cell r="AZ486">
            <v>0</v>
          </cell>
          <cell r="BA486" t="str">
            <v>UKF</v>
          </cell>
        </row>
        <row r="487">
          <cell r="D487" t="str">
            <v>Katolícka univerzita v Ružomberku</v>
          </cell>
          <cell r="E487" t="str">
            <v>Fakulta zdravotníctva</v>
          </cell>
          <cell r="L487">
            <v>1</v>
          </cell>
          <cell r="M487">
            <v>5</v>
          </cell>
          <cell r="AM487">
            <v>91</v>
          </cell>
          <cell r="AN487">
            <v>105</v>
          </cell>
          <cell r="AO487">
            <v>0</v>
          </cell>
          <cell r="AP487">
            <v>0</v>
          </cell>
          <cell r="AQ487">
            <v>91</v>
          </cell>
          <cell r="AV487">
            <v>80.8</v>
          </cell>
          <cell r="AW487">
            <v>173.72</v>
          </cell>
          <cell r="AX487">
            <v>172.49661971830986</v>
          </cell>
          <cell r="AY487">
            <v>105</v>
          </cell>
          <cell r="AZ487">
            <v>0</v>
          </cell>
          <cell r="BA487" t="str">
            <v>KU</v>
          </cell>
        </row>
        <row r="488">
          <cell r="D488" t="str">
            <v>Technická univerzita v Košiciach</v>
          </cell>
          <cell r="E488" t="str">
            <v>Strojnícka fakulta</v>
          </cell>
          <cell r="L488">
            <v>2</v>
          </cell>
          <cell r="M488">
            <v>3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5</v>
          </cell>
          <cell r="AZ488">
            <v>0</v>
          </cell>
          <cell r="BA488" t="str">
            <v>TUKE</v>
          </cell>
        </row>
        <row r="489">
          <cell r="D489" t="str">
            <v>Technická univerzita v Košiciach</v>
          </cell>
          <cell r="E489" t="str">
            <v>Strojnícka fakulta</v>
          </cell>
          <cell r="L489">
            <v>2</v>
          </cell>
          <cell r="M489">
            <v>3</v>
          </cell>
          <cell r="AM489">
            <v>0</v>
          </cell>
          <cell r="AN489">
            <v>0</v>
          </cell>
          <cell r="AO489">
            <v>0</v>
          </cell>
          <cell r="AP489">
            <v>0</v>
          </cell>
          <cell r="AQ489">
            <v>0</v>
          </cell>
          <cell r="AV489">
            <v>0</v>
          </cell>
          <cell r="AW489">
            <v>0</v>
          </cell>
          <cell r="AX489">
            <v>0</v>
          </cell>
          <cell r="AY489">
            <v>3</v>
          </cell>
          <cell r="AZ489">
            <v>0</v>
          </cell>
          <cell r="BA489" t="str">
            <v>TUKE</v>
          </cell>
        </row>
        <row r="490">
          <cell r="D490" t="str">
            <v>Technická univerzita v Košiciach</v>
          </cell>
          <cell r="E490" t="str">
            <v>Fakulta elektrotechniky a informatiky</v>
          </cell>
          <cell r="L490">
            <v>1</v>
          </cell>
          <cell r="M490">
            <v>3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1</v>
          </cell>
          <cell r="AZ490">
            <v>0</v>
          </cell>
          <cell r="BA490" t="str">
            <v>TUKE</v>
          </cell>
        </row>
        <row r="491">
          <cell r="D491" t="str">
            <v>Technická univerzita v Košiciach</v>
          </cell>
          <cell r="E491" t="str">
            <v>Stavebná fakulta</v>
          </cell>
          <cell r="L491">
            <v>1</v>
          </cell>
          <cell r="M491">
            <v>3</v>
          </cell>
          <cell r="AM491">
            <v>6</v>
          </cell>
          <cell r="AN491">
            <v>0</v>
          </cell>
          <cell r="AO491">
            <v>0</v>
          </cell>
          <cell r="AP491">
            <v>6</v>
          </cell>
          <cell r="AQ491">
            <v>6</v>
          </cell>
          <cell r="AV491">
            <v>18</v>
          </cell>
          <cell r="AW491">
            <v>38.339999999999996</v>
          </cell>
          <cell r="AX491">
            <v>37.655357142857142</v>
          </cell>
          <cell r="AY491">
            <v>7</v>
          </cell>
          <cell r="AZ491">
            <v>6</v>
          </cell>
          <cell r="BA491" t="str">
            <v>TUKE</v>
          </cell>
        </row>
        <row r="492">
          <cell r="D492" t="str">
            <v>Technická univerzita v Košiciach</v>
          </cell>
          <cell r="E492" t="str">
            <v>Stavebná fakulta</v>
          </cell>
          <cell r="L492">
            <v>2</v>
          </cell>
          <cell r="M492">
            <v>3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Q492">
            <v>0</v>
          </cell>
          <cell r="AV492">
            <v>0</v>
          </cell>
          <cell r="AW492">
            <v>0</v>
          </cell>
          <cell r="AX492">
            <v>0</v>
          </cell>
          <cell r="AY492">
            <v>6</v>
          </cell>
          <cell r="AZ492">
            <v>0</v>
          </cell>
          <cell r="BA492" t="str">
            <v>TUKE</v>
          </cell>
        </row>
        <row r="493">
          <cell r="D493" t="str">
            <v>Technická univerzita v Košiciach</v>
          </cell>
          <cell r="E493" t="str">
            <v>Fakulta umení</v>
          </cell>
          <cell r="L493">
            <v>1</v>
          </cell>
          <cell r="M493">
            <v>1</v>
          </cell>
          <cell r="AM493">
            <v>71</v>
          </cell>
          <cell r="AN493">
            <v>73</v>
          </cell>
          <cell r="AO493">
            <v>0</v>
          </cell>
          <cell r="AP493">
            <v>0</v>
          </cell>
          <cell r="AQ493">
            <v>71</v>
          </cell>
          <cell r="AV493">
            <v>64.400000000000006</v>
          </cell>
          <cell r="AW493">
            <v>208.01200000000003</v>
          </cell>
          <cell r="AX493">
            <v>201.67017073170734</v>
          </cell>
          <cell r="AY493">
            <v>73</v>
          </cell>
          <cell r="AZ493">
            <v>0</v>
          </cell>
          <cell r="BA493" t="str">
            <v>TUKE</v>
          </cell>
        </row>
        <row r="494">
          <cell r="D494" t="str">
            <v>Technická univerzita v Košiciach</v>
          </cell>
          <cell r="E494" t="str">
            <v>Ekonomická fakulta</v>
          </cell>
          <cell r="L494">
            <v>1</v>
          </cell>
          <cell r="M494">
            <v>1</v>
          </cell>
          <cell r="AM494">
            <v>517</v>
          </cell>
          <cell r="AN494">
            <v>536</v>
          </cell>
          <cell r="AO494">
            <v>0</v>
          </cell>
          <cell r="AP494">
            <v>0</v>
          </cell>
          <cell r="AQ494">
            <v>517</v>
          </cell>
          <cell r="AV494">
            <v>449.5</v>
          </cell>
          <cell r="AW494">
            <v>467.48</v>
          </cell>
          <cell r="AX494">
            <v>461.19907869481773</v>
          </cell>
          <cell r="AY494">
            <v>536</v>
          </cell>
          <cell r="AZ494">
            <v>0</v>
          </cell>
          <cell r="BA494" t="str">
            <v>TUKE</v>
          </cell>
        </row>
        <row r="495">
          <cell r="D495" t="str">
            <v>Technická univerzita v Košiciach</v>
          </cell>
          <cell r="E495" t="str">
            <v>Fakulta výrobných technológií so sídlom v Prešove</v>
          </cell>
          <cell r="L495">
            <v>2</v>
          </cell>
          <cell r="M495">
            <v>3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1</v>
          </cell>
          <cell r="AZ495">
            <v>0</v>
          </cell>
          <cell r="BA495" t="str">
            <v>TUKE</v>
          </cell>
        </row>
        <row r="496">
          <cell r="D496" t="str">
            <v>Technická univerzita v Košiciach</v>
          </cell>
          <cell r="E496" t="str">
            <v>Fakulta baníctva, ekológie, riadenia a geotechnológií</v>
          </cell>
          <cell r="L496">
            <v>2</v>
          </cell>
          <cell r="M496">
            <v>3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1</v>
          </cell>
          <cell r="AZ496">
            <v>0</v>
          </cell>
          <cell r="BA496" t="str">
            <v>TUKE</v>
          </cell>
        </row>
        <row r="497">
          <cell r="D497" t="str">
            <v>Technická univerzita v Košiciach</v>
          </cell>
          <cell r="E497" t="str">
            <v>Fakulta baníctva, ekológie, riadenia a geotechnológií</v>
          </cell>
          <cell r="L497">
            <v>2</v>
          </cell>
          <cell r="M497">
            <v>3</v>
          </cell>
          <cell r="AM497">
            <v>0</v>
          </cell>
          <cell r="AN497">
            <v>0</v>
          </cell>
          <cell r="AO497">
            <v>0</v>
          </cell>
          <cell r="AP497">
            <v>0</v>
          </cell>
          <cell r="AQ497">
            <v>0</v>
          </cell>
          <cell r="AV497">
            <v>0</v>
          </cell>
          <cell r="AW497">
            <v>0</v>
          </cell>
          <cell r="AX497">
            <v>0</v>
          </cell>
          <cell r="AY497">
            <v>1</v>
          </cell>
          <cell r="AZ497">
            <v>0</v>
          </cell>
          <cell r="BA497" t="str">
            <v>TUKE</v>
          </cell>
        </row>
        <row r="498">
          <cell r="D498" t="str">
            <v>Katolícka univerzita v Ružomberku</v>
          </cell>
          <cell r="E498" t="str">
            <v>Pedagogická fakulta</v>
          </cell>
          <cell r="L498">
            <v>2</v>
          </cell>
          <cell r="M498">
            <v>1</v>
          </cell>
          <cell r="AM498">
            <v>0</v>
          </cell>
          <cell r="AN498">
            <v>0</v>
          </cell>
          <cell r="AO498">
            <v>0</v>
          </cell>
          <cell r="AP498">
            <v>0</v>
          </cell>
          <cell r="AQ498">
            <v>0</v>
          </cell>
          <cell r="AV498">
            <v>0</v>
          </cell>
          <cell r="AW498">
            <v>0</v>
          </cell>
          <cell r="AX498">
            <v>0</v>
          </cell>
          <cell r="AY498">
            <v>2</v>
          </cell>
          <cell r="AZ498">
            <v>0</v>
          </cell>
          <cell r="BA498" t="str">
            <v>KU</v>
          </cell>
        </row>
        <row r="499">
          <cell r="D499" t="str">
            <v>Katolícka univerzita v Ružomberku</v>
          </cell>
          <cell r="E499" t="str">
            <v>Pedagogická fakulta</v>
          </cell>
          <cell r="L499">
            <v>2</v>
          </cell>
          <cell r="M499">
            <v>1</v>
          </cell>
          <cell r="AM499">
            <v>0</v>
          </cell>
          <cell r="AN499">
            <v>0</v>
          </cell>
          <cell r="AO499">
            <v>0</v>
          </cell>
          <cell r="AP499">
            <v>0</v>
          </cell>
          <cell r="AQ499">
            <v>0</v>
          </cell>
          <cell r="AV499">
            <v>0</v>
          </cell>
          <cell r="AW499">
            <v>0</v>
          </cell>
          <cell r="AX499">
            <v>0</v>
          </cell>
          <cell r="AY499">
            <v>0.5</v>
          </cell>
          <cell r="AZ499">
            <v>0</v>
          </cell>
          <cell r="BA499" t="str">
            <v>KU</v>
          </cell>
        </row>
        <row r="500">
          <cell r="D500" t="str">
            <v>Katolícka univerzita v Ružomberku</v>
          </cell>
          <cell r="E500" t="str">
            <v>Pedagogická fakulta</v>
          </cell>
          <cell r="L500">
            <v>1</v>
          </cell>
          <cell r="M500">
            <v>1</v>
          </cell>
          <cell r="AM500">
            <v>5.5</v>
          </cell>
          <cell r="AN500">
            <v>6.5</v>
          </cell>
          <cell r="AO500">
            <v>6.5</v>
          </cell>
          <cell r="AP500">
            <v>5.5</v>
          </cell>
          <cell r="AQ500">
            <v>5.5</v>
          </cell>
          <cell r="AV500">
            <v>4.9000000000000004</v>
          </cell>
          <cell r="AW500">
            <v>5.8310000000000004</v>
          </cell>
          <cell r="AX500">
            <v>5.7236631840796024</v>
          </cell>
          <cell r="AY500">
            <v>6.5</v>
          </cell>
          <cell r="AZ500">
            <v>0</v>
          </cell>
          <cell r="BA500" t="str">
            <v>KU</v>
          </cell>
        </row>
        <row r="501">
          <cell r="D501" t="str">
            <v>Katolícka univerzita v Ružomberku</v>
          </cell>
          <cell r="E501" t="str">
            <v>Filozofická fakulta</v>
          </cell>
          <cell r="L501">
            <v>1</v>
          </cell>
          <cell r="M501">
            <v>1</v>
          </cell>
          <cell r="AM501">
            <v>3.5</v>
          </cell>
          <cell r="AN501">
            <v>5</v>
          </cell>
          <cell r="AO501">
            <v>0</v>
          </cell>
          <cell r="AP501">
            <v>0</v>
          </cell>
          <cell r="AQ501">
            <v>3.5</v>
          </cell>
          <cell r="AV501">
            <v>2.75</v>
          </cell>
          <cell r="AW501">
            <v>2.9975000000000001</v>
          </cell>
          <cell r="AX501">
            <v>2.9423221393034824</v>
          </cell>
          <cell r="AY501">
            <v>5</v>
          </cell>
          <cell r="AZ501">
            <v>0</v>
          </cell>
          <cell r="BA501" t="str">
            <v>KU</v>
          </cell>
        </row>
        <row r="502">
          <cell r="D502" t="str">
            <v>Katolícka univerzita v Ružomberku</v>
          </cell>
          <cell r="E502" t="str">
            <v>Pedagogická fakulta</v>
          </cell>
          <cell r="L502">
            <v>2</v>
          </cell>
          <cell r="M502">
            <v>1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Q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4</v>
          </cell>
          <cell r="AZ502">
            <v>0</v>
          </cell>
          <cell r="BA502" t="str">
            <v>KU</v>
          </cell>
        </row>
        <row r="503">
          <cell r="D503" t="str">
            <v>Katolícka univerzita v Ružomberku</v>
          </cell>
          <cell r="E503" t="str">
            <v>Pedagogická fakulta</v>
          </cell>
          <cell r="L503">
            <v>1</v>
          </cell>
          <cell r="M503">
            <v>1</v>
          </cell>
          <cell r="AM503">
            <v>75</v>
          </cell>
          <cell r="AN503">
            <v>87</v>
          </cell>
          <cell r="AO503">
            <v>0</v>
          </cell>
          <cell r="AP503">
            <v>0</v>
          </cell>
          <cell r="AQ503">
            <v>75</v>
          </cell>
          <cell r="AV503">
            <v>67.5</v>
          </cell>
          <cell r="AW503">
            <v>80.325000000000003</v>
          </cell>
          <cell r="AX503">
            <v>78.846380597014928</v>
          </cell>
          <cell r="AY503">
            <v>87</v>
          </cell>
          <cell r="AZ503">
            <v>0</v>
          </cell>
          <cell r="BA503" t="str">
            <v>KU</v>
          </cell>
        </row>
        <row r="504">
          <cell r="D504" t="str">
            <v>Katolícka univerzita v Ružomberku</v>
          </cell>
          <cell r="E504" t="str">
            <v>Pedagogická fakulta</v>
          </cell>
          <cell r="L504">
            <v>2</v>
          </cell>
          <cell r="M504">
            <v>3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Q504">
            <v>0</v>
          </cell>
          <cell r="AV504">
            <v>0</v>
          </cell>
          <cell r="AW504">
            <v>0</v>
          </cell>
          <cell r="AX504">
            <v>0</v>
          </cell>
          <cell r="AY504">
            <v>5</v>
          </cell>
          <cell r="AZ504">
            <v>0</v>
          </cell>
          <cell r="BA504" t="str">
            <v>KU</v>
          </cell>
        </row>
        <row r="505">
          <cell r="D505" t="str">
            <v>Univerzita Konštantína Filozofa v Nitre</v>
          </cell>
          <cell r="E505" t="str">
            <v>Filozofická fakulta</v>
          </cell>
          <cell r="L505">
            <v>2</v>
          </cell>
          <cell r="M505">
            <v>1</v>
          </cell>
          <cell r="AM505">
            <v>0</v>
          </cell>
          <cell r="AN505">
            <v>0</v>
          </cell>
          <cell r="AO505">
            <v>0</v>
          </cell>
          <cell r="AP505">
            <v>0</v>
          </cell>
          <cell r="AQ505">
            <v>0</v>
          </cell>
          <cell r="AV505">
            <v>0</v>
          </cell>
          <cell r="AW505">
            <v>0</v>
          </cell>
          <cell r="AX505">
            <v>0</v>
          </cell>
          <cell r="AY505">
            <v>1</v>
          </cell>
          <cell r="AZ505">
            <v>0</v>
          </cell>
          <cell r="BA505" t="str">
            <v>UKF</v>
          </cell>
        </row>
        <row r="506">
          <cell r="D506" t="str">
            <v>Univerzita Konštantína Filozofa v Nitre</v>
          </cell>
          <cell r="E506" t="str">
            <v>Filozofická fakulta</v>
          </cell>
          <cell r="L506">
            <v>1</v>
          </cell>
          <cell r="M506">
            <v>1</v>
          </cell>
          <cell r="AM506">
            <v>5</v>
          </cell>
          <cell r="AN506">
            <v>6</v>
          </cell>
          <cell r="AO506">
            <v>0</v>
          </cell>
          <cell r="AP506">
            <v>0</v>
          </cell>
          <cell r="AQ506">
            <v>5</v>
          </cell>
          <cell r="AV506">
            <v>3.8</v>
          </cell>
          <cell r="AW506">
            <v>4.1420000000000003</v>
          </cell>
          <cell r="AX506">
            <v>4.1021017025089614</v>
          </cell>
          <cell r="AY506">
            <v>6</v>
          </cell>
          <cell r="AZ506">
            <v>0</v>
          </cell>
          <cell r="BA506" t="str">
            <v>UKF</v>
          </cell>
        </row>
        <row r="507">
          <cell r="D507" t="str">
            <v>Univerzita Konštantína Filozofa v Nitre</v>
          </cell>
          <cell r="E507" t="str">
            <v>Filozofická fakulta</v>
          </cell>
          <cell r="L507">
            <v>1</v>
          </cell>
          <cell r="M507">
            <v>1</v>
          </cell>
          <cell r="AM507">
            <v>29.5</v>
          </cell>
          <cell r="AN507">
            <v>33.5</v>
          </cell>
          <cell r="AO507">
            <v>0</v>
          </cell>
          <cell r="AP507">
            <v>0</v>
          </cell>
          <cell r="AQ507">
            <v>29.5</v>
          </cell>
          <cell r="AV507">
            <v>24.7</v>
          </cell>
          <cell r="AW507">
            <v>26.923000000000002</v>
          </cell>
          <cell r="AX507">
            <v>26.663661066308247</v>
          </cell>
          <cell r="AY507">
            <v>33.5</v>
          </cell>
          <cell r="AZ507">
            <v>0</v>
          </cell>
          <cell r="BA507" t="str">
            <v>UKF</v>
          </cell>
        </row>
        <row r="508">
          <cell r="D508" t="str">
            <v>Univerzita Konštantína Filozofa v Nitre</v>
          </cell>
          <cell r="E508" t="str">
            <v>Filozofická fakulta</v>
          </cell>
          <cell r="L508">
            <v>1</v>
          </cell>
          <cell r="M508">
            <v>1</v>
          </cell>
          <cell r="AM508">
            <v>27</v>
          </cell>
          <cell r="AN508">
            <v>30</v>
          </cell>
          <cell r="AO508">
            <v>0</v>
          </cell>
          <cell r="AP508">
            <v>0</v>
          </cell>
          <cell r="AQ508">
            <v>27</v>
          </cell>
          <cell r="AV508">
            <v>22.2</v>
          </cell>
          <cell r="AW508">
            <v>22.2</v>
          </cell>
          <cell r="AX508">
            <v>21.443181818181817</v>
          </cell>
          <cell r="AY508">
            <v>30</v>
          </cell>
          <cell r="AZ508">
            <v>0</v>
          </cell>
          <cell r="BA508" t="str">
            <v>UKF</v>
          </cell>
        </row>
        <row r="509">
          <cell r="D509" t="str">
            <v>Univerzita Konštantína Filozofa v Nitre</v>
          </cell>
          <cell r="E509" t="str">
            <v>Filozofická fakulta</v>
          </cell>
          <cell r="L509">
            <v>1</v>
          </cell>
          <cell r="M509">
            <v>1</v>
          </cell>
          <cell r="AM509">
            <v>67.5</v>
          </cell>
          <cell r="AN509">
            <v>81.5</v>
          </cell>
          <cell r="AO509">
            <v>0</v>
          </cell>
          <cell r="AP509">
            <v>0</v>
          </cell>
          <cell r="AQ509">
            <v>67.5</v>
          </cell>
          <cell r="AV509">
            <v>56.849999999999994</v>
          </cell>
          <cell r="AW509">
            <v>61.966499999999996</v>
          </cell>
          <cell r="AX509">
            <v>61.369600470430107</v>
          </cell>
          <cell r="AY509">
            <v>81.5</v>
          </cell>
          <cell r="AZ509">
            <v>0</v>
          </cell>
          <cell r="BA509" t="str">
            <v>UKF</v>
          </cell>
        </row>
        <row r="510">
          <cell r="D510" t="str">
            <v>Univerzita Konštantína Filozofa v Nitre</v>
          </cell>
          <cell r="E510" t="str">
            <v>Filozofická fakulta</v>
          </cell>
          <cell r="L510">
            <v>1</v>
          </cell>
          <cell r="M510">
            <v>1</v>
          </cell>
          <cell r="AM510">
            <v>70</v>
          </cell>
          <cell r="AN510">
            <v>82</v>
          </cell>
          <cell r="AO510">
            <v>0</v>
          </cell>
          <cell r="AP510">
            <v>0</v>
          </cell>
          <cell r="AQ510">
            <v>70</v>
          </cell>
          <cell r="AV510">
            <v>58.45</v>
          </cell>
          <cell r="AW510">
            <v>63.71050000000001</v>
          </cell>
          <cell r="AX510">
            <v>63.096801187276</v>
          </cell>
          <cell r="AY510">
            <v>82</v>
          </cell>
          <cell r="AZ510">
            <v>0</v>
          </cell>
          <cell r="BA510" t="str">
            <v>UKF</v>
          </cell>
        </row>
        <row r="511">
          <cell r="D511" t="str">
            <v>Univerzita Konštantína Filozofa v Nitre</v>
          </cell>
          <cell r="E511" t="str">
            <v>Filozofická fakulta</v>
          </cell>
          <cell r="L511">
            <v>1</v>
          </cell>
          <cell r="M511">
            <v>1</v>
          </cell>
          <cell r="AM511">
            <v>16</v>
          </cell>
          <cell r="AN511">
            <v>19</v>
          </cell>
          <cell r="AO511">
            <v>0</v>
          </cell>
          <cell r="AP511">
            <v>0</v>
          </cell>
          <cell r="AQ511">
            <v>16</v>
          </cell>
          <cell r="AV511">
            <v>13.6</v>
          </cell>
          <cell r="AW511">
            <v>13.6</v>
          </cell>
          <cell r="AX511">
            <v>13.49375</v>
          </cell>
          <cell r="AY511">
            <v>19</v>
          </cell>
          <cell r="AZ511">
            <v>0</v>
          </cell>
          <cell r="BA511" t="str">
            <v>UKF</v>
          </cell>
        </row>
        <row r="512">
          <cell r="D512" t="str">
            <v>Univerzita Konštantína Filozofa v Nitre</v>
          </cell>
          <cell r="E512" t="str">
            <v>Filozofická fakulta</v>
          </cell>
          <cell r="L512">
            <v>2</v>
          </cell>
          <cell r="M512">
            <v>1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2</v>
          </cell>
          <cell r="AZ512">
            <v>0</v>
          </cell>
          <cell r="BA512" t="str">
            <v>UKF</v>
          </cell>
        </row>
        <row r="513">
          <cell r="D513" t="str">
            <v>Univerzita Konštantína Filozofa v Nitre</v>
          </cell>
          <cell r="E513" t="str">
            <v>Filozofická fakulta</v>
          </cell>
          <cell r="L513">
            <v>1</v>
          </cell>
          <cell r="M513">
            <v>1</v>
          </cell>
          <cell r="AM513">
            <v>50.5</v>
          </cell>
          <cell r="AN513">
            <v>60.5</v>
          </cell>
          <cell r="AO513">
            <v>0</v>
          </cell>
          <cell r="AP513">
            <v>0</v>
          </cell>
          <cell r="AQ513">
            <v>50.5</v>
          </cell>
          <cell r="AV513">
            <v>42.7</v>
          </cell>
          <cell r="AW513">
            <v>46.543000000000006</v>
          </cell>
          <cell r="AX513">
            <v>46.094669130824379</v>
          </cell>
          <cell r="AY513">
            <v>60.5</v>
          </cell>
          <cell r="AZ513">
            <v>0</v>
          </cell>
          <cell r="BA513" t="str">
            <v>UKF</v>
          </cell>
        </row>
        <row r="514">
          <cell r="D514" t="str">
            <v>Univerzita Konštantína Filozofa v Nitre</v>
          </cell>
          <cell r="E514" t="str">
            <v>Filozofická fakulta</v>
          </cell>
          <cell r="L514">
            <v>2</v>
          </cell>
          <cell r="M514">
            <v>1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1</v>
          </cell>
          <cell r="AZ514">
            <v>0</v>
          </cell>
          <cell r="BA514" t="str">
            <v>UKF</v>
          </cell>
        </row>
        <row r="515">
          <cell r="D515" t="str">
            <v>Univerzita Konštantína Filozofa v Nitre</v>
          </cell>
          <cell r="E515" t="str">
            <v>Filozofická fakulta</v>
          </cell>
          <cell r="L515">
            <v>2</v>
          </cell>
          <cell r="M515">
            <v>1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1</v>
          </cell>
          <cell r="AZ515">
            <v>0</v>
          </cell>
          <cell r="BA515" t="str">
            <v>UKF</v>
          </cell>
        </row>
        <row r="516">
          <cell r="D516" t="str">
            <v>Univerzita Konštantína Filozofa v Nitre</v>
          </cell>
          <cell r="E516" t="str">
            <v>Filozofická fakulta</v>
          </cell>
          <cell r="L516">
            <v>2</v>
          </cell>
          <cell r="M516">
            <v>1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0.5</v>
          </cell>
          <cell r="AZ516">
            <v>0</v>
          </cell>
          <cell r="BA516" t="str">
            <v>UKF</v>
          </cell>
        </row>
        <row r="517">
          <cell r="D517" t="str">
            <v>Univerzita Konštantína Filozofa v Nitre</v>
          </cell>
          <cell r="E517" t="str">
            <v>Filozofická fakulta</v>
          </cell>
          <cell r="L517">
            <v>2</v>
          </cell>
          <cell r="M517">
            <v>1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1</v>
          </cell>
          <cell r="AZ517">
            <v>0</v>
          </cell>
          <cell r="BA517" t="str">
            <v>UKF</v>
          </cell>
        </row>
        <row r="518">
          <cell r="D518" t="str">
            <v>Univerzita Komenského v Bratislave</v>
          </cell>
          <cell r="E518" t="str">
            <v>Lekárska fakulta</v>
          </cell>
          <cell r="L518">
            <v>2</v>
          </cell>
          <cell r="M518">
            <v>3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9</v>
          </cell>
          <cell r="AZ518">
            <v>0</v>
          </cell>
          <cell r="BA518" t="str">
            <v>UK</v>
          </cell>
        </row>
        <row r="519">
          <cell r="D519" t="str">
            <v>Univerzita Komenského v Bratislave</v>
          </cell>
          <cell r="E519" t="str">
            <v>Lekárska fakulta</v>
          </cell>
          <cell r="L519">
            <v>2</v>
          </cell>
          <cell r="M519">
            <v>3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13</v>
          </cell>
          <cell r="AZ519">
            <v>0</v>
          </cell>
          <cell r="BA519" t="str">
            <v>UK</v>
          </cell>
        </row>
        <row r="520">
          <cell r="D520" t="str">
            <v>Vysoká škola ekonómie a manažmentu verejnej správy v Bratislave</v>
          </cell>
          <cell r="E520" t="str">
            <v/>
          </cell>
          <cell r="L520">
            <v>1</v>
          </cell>
          <cell r="M520">
            <v>2</v>
          </cell>
          <cell r="AM520">
            <v>1</v>
          </cell>
          <cell r="AN520">
            <v>1</v>
          </cell>
          <cell r="AO520">
            <v>0</v>
          </cell>
          <cell r="AP520">
            <v>0</v>
          </cell>
          <cell r="AQ520">
            <v>1</v>
          </cell>
          <cell r="AV520">
            <v>1.5</v>
          </cell>
          <cell r="AW520">
            <v>1.56</v>
          </cell>
          <cell r="AX520">
            <v>1.5446052631578946</v>
          </cell>
          <cell r="AY520">
            <v>1</v>
          </cell>
          <cell r="AZ520">
            <v>0</v>
          </cell>
          <cell r="BA520" t="str">
            <v>VšEaM</v>
          </cell>
        </row>
        <row r="521">
          <cell r="D521" t="str">
            <v>Katolícka univerzita v Ružomberku</v>
          </cell>
          <cell r="E521" t="str">
            <v>Teologická fakulta v Košiciach</v>
          </cell>
          <cell r="L521">
            <v>1</v>
          </cell>
          <cell r="M521">
            <v>2</v>
          </cell>
          <cell r="AM521">
            <v>17</v>
          </cell>
          <cell r="AN521">
            <v>28</v>
          </cell>
          <cell r="AO521">
            <v>0</v>
          </cell>
          <cell r="AP521">
            <v>0</v>
          </cell>
          <cell r="AQ521">
            <v>17</v>
          </cell>
          <cell r="AV521">
            <v>25.5</v>
          </cell>
          <cell r="AW521">
            <v>25.5</v>
          </cell>
          <cell r="AX521">
            <v>25.020376175548591</v>
          </cell>
          <cell r="AY521">
            <v>28</v>
          </cell>
          <cell r="AZ521">
            <v>0</v>
          </cell>
          <cell r="BA521" t="str">
            <v>KU</v>
          </cell>
        </row>
        <row r="522">
          <cell r="D522" t="str">
            <v>Akadémia médií, odborná vysoká škola mediálnej a marketingovej komunikácie v Bratislave</v>
          </cell>
          <cell r="E522" t="str">
            <v/>
          </cell>
          <cell r="L522">
            <v>2</v>
          </cell>
          <cell r="M522">
            <v>1</v>
          </cell>
          <cell r="AM522">
            <v>1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1</v>
          </cell>
          <cell r="AZ522">
            <v>0</v>
          </cell>
          <cell r="BA522" t="str">
            <v>Ak-Medii</v>
          </cell>
        </row>
        <row r="523">
          <cell r="D523" t="str">
            <v>Akadémia médií, odborná vysoká škola mediálnej a marketingovej komunikácie v Bratislave</v>
          </cell>
          <cell r="E523" t="str">
            <v/>
          </cell>
          <cell r="L523">
            <v>1</v>
          </cell>
          <cell r="M523">
            <v>2</v>
          </cell>
          <cell r="AM523">
            <v>25</v>
          </cell>
          <cell r="AN523">
            <v>25</v>
          </cell>
          <cell r="AO523">
            <v>0</v>
          </cell>
          <cell r="AP523">
            <v>0</v>
          </cell>
          <cell r="AQ523">
            <v>25</v>
          </cell>
          <cell r="AV523">
            <v>37.5</v>
          </cell>
          <cell r="AW523">
            <v>44.625</v>
          </cell>
          <cell r="AX523">
            <v>43.898092967818833</v>
          </cell>
          <cell r="AY523">
            <v>25</v>
          </cell>
          <cell r="AZ523">
            <v>0</v>
          </cell>
          <cell r="BA523" t="str">
            <v>Ak-Medii</v>
          </cell>
        </row>
        <row r="524">
          <cell r="D524" t="str">
            <v>Univerzita Konštantína Filozofa v Nitre</v>
          </cell>
          <cell r="E524" t="str">
            <v>Filozofická fakulta</v>
          </cell>
          <cell r="L524">
            <v>1</v>
          </cell>
          <cell r="M524">
            <v>3</v>
          </cell>
          <cell r="AM524">
            <v>3</v>
          </cell>
          <cell r="AN524">
            <v>0</v>
          </cell>
          <cell r="AO524">
            <v>0</v>
          </cell>
          <cell r="AP524">
            <v>0</v>
          </cell>
          <cell r="AQ524">
            <v>3</v>
          </cell>
          <cell r="AV524">
            <v>12</v>
          </cell>
          <cell r="AW524">
            <v>13.200000000000001</v>
          </cell>
          <cell r="AX524">
            <v>12.75</v>
          </cell>
          <cell r="AY524">
            <v>5</v>
          </cell>
          <cell r="AZ524">
            <v>3</v>
          </cell>
          <cell r="BA524" t="str">
            <v>UKF</v>
          </cell>
        </row>
        <row r="525">
          <cell r="D525" t="str">
            <v>Univerzita Konštantína Filozofa v Nitre</v>
          </cell>
          <cell r="E525" t="str">
            <v>Filozofická fakulta</v>
          </cell>
          <cell r="L525">
            <v>1</v>
          </cell>
          <cell r="M525">
            <v>3</v>
          </cell>
          <cell r="AM525">
            <v>3</v>
          </cell>
          <cell r="AN525">
            <v>0</v>
          </cell>
          <cell r="AO525">
            <v>0</v>
          </cell>
          <cell r="AP525">
            <v>0</v>
          </cell>
          <cell r="AQ525">
            <v>3</v>
          </cell>
          <cell r="AV525">
            <v>12</v>
          </cell>
          <cell r="AW525">
            <v>13.200000000000001</v>
          </cell>
          <cell r="AX525">
            <v>13.006779661016949</v>
          </cell>
          <cell r="AY525">
            <v>4</v>
          </cell>
          <cell r="AZ525">
            <v>3</v>
          </cell>
          <cell r="BA525" t="str">
            <v>UKF</v>
          </cell>
        </row>
        <row r="526">
          <cell r="D526" t="str">
            <v>Univerzita Konštantína Filozofa v Nitre</v>
          </cell>
          <cell r="E526" t="str">
            <v>Filozofická fakulta</v>
          </cell>
          <cell r="L526">
            <v>2</v>
          </cell>
          <cell r="M526">
            <v>3</v>
          </cell>
          <cell r="AM526">
            <v>1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5</v>
          </cell>
          <cell r="AZ526">
            <v>0</v>
          </cell>
          <cell r="BA526" t="str">
            <v>UKF</v>
          </cell>
        </row>
        <row r="527">
          <cell r="D527" t="str">
            <v>Trnavská univerzita v Trnave</v>
          </cell>
          <cell r="E527" t="str">
            <v>Pedagogická fakulta</v>
          </cell>
          <cell r="L527">
            <v>2</v>
          </cell>
          <cell r="M527">
            <v>1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4</v>
          </cell>
          <cell r="AZ527">
            <v>0</v>
          </cell>
          <cell r="BA527" t="str">
            <v>TVU</v>
          </cell>
        </row>
        <row r="528">
          <cell r="D528" t="str">
            <v>Trnavská univerzita v Trnave</v>
          </cell>
          <cell r="E528" t="str">
            <v>Pedagogická fakulta</v>
          </cell>
          <cell r="L528">
            <v>1</v>
          </cell>
          <cell r="M528">
            <v>1</v>
          </cell>
          <cell r="AM528">
            <v>51</v>
          </cell>
          <cell r="AN528">
            <v>66</v>
          </cell>
          <cell r="AO528">
            <v>66</v>
          </cell>
          <cell r="AP528">
            <v>51</v>
          </cell>
          <cell r="AQ528">
            <v>51</v>
          </cell>
          <cell r="AV528">
            <v>45</v>
          </cell>
          <cell r="AW528">
            <v>64.8</v>
          </cell>
          <cell r="AX528">
            <v>64.357031249999991</v>
          </cell>
          <cell r="AY528">
            <v>66</v>
          </cell>
          <cell r="AZ528">
            <v>0</v>
          </cell>
          <cell r="BA528" t="str">
            <v>TVU</v>
          </cell>
        </row>
        <row r="529">
          <cell r="D529" t="str">
            <v>Trnavská univerzita v Trnave</v>
          </cell>
          <cell r="E529" t="str">
            <v>Pedagogická fakulta</v>
          </cell>
          <cell r="L529">
            <v>1</v>
          </cell>
          <cell r="M529">
            <v>1</v>
          </cell>
          <cell r="AM529">
            <v>24.5</v>
          </cell>
          <cell r="AN529">
            <v>33.5</v>
          </cell>
          <cell r="AO529">
            <v>33.5</v>
          </cell>
          <cell r="AP529">
            <v>24.5</v>
          </cell>
          <cell r="AQ529">
            <v>24.5</v>
          </cell>
          <cell r="AV529">
            <v>20.9</v>
          </cell>
          <cell r="AW529">
            <v>30.095999999999997</v>
          </cell>
          <cell r="AX529">
            <v>29.890265624999998</v>
          </cell>
          <cell r="AY529">
            <v>33.5</v>
          </cell>
          <cell r="AZ529">
            <v>0</v>
          </cell>
          <cell r="BA529" t="str">
            <v>TVU</v>
          </cell>
        </row>
        <row r="530">
          <cell r="D530" t="str">
            <v>Trnavská univerzita v Trnave</v>
          </cell>
          <cell r="E530" t="str">
            <v>Pedagogická fakulta</v>
          </cell>
          <cell r="L530">
            <v>1</v>
          </cell>
          <cell r="M530">
            <v>1</v>
          </cell>
          <cell r="AM530">
            <v>18.5</v>
          </cell>
          <cell r="AN530">
            <v>24</v>
          </cell>
          <cell r="AO530">
            <v>24</v>
          </cell>
          <cell r="AP530">
            <v>18.5</v>
          </cell>
          <cell r="AQ530">
            <v>18.5</v>
          </cell>
          <cell r="AV530">
            <v>16.100000000000001</v>
          </cell>
          <cell r="AW530">
            <v>19.159000000000002</v>
          </cell>
          <cell r="AX530">
            <v>19.028030273437501</v>
          </cell>
          <cell r="AY530">
            <v>24</v>
          </cell>
          <cell r="AZ530">
            <v>0</v>
          </cell>
          <cell r="BA530" t="str">
            <v>TVU</v>
          </cell>
        </row>
        <row r="531">
          <cell r="D531" t="str">
            <v>Trnavská univerzita v Trnave</v>
          </cell>
          <cell r="E531" t="str">
            <v>Pedagogická fakulta</v>
          </cell>
          <cell r="L531">
            <v>1</v>
          </cell>
          <cell r="M531">
            <v>1</v>
          </cell>
          <cell r="AM531">
            <v>50.5</v>
          </cell>
          <cell r="AN531">
            <v>59</v>
          </cell>
          <cell r="AO531">
            <v>0</v>
          </cell>
          <cell r="AP531">
            <v>0</v>
          </cell>
          <cell r="AQ531">
            <v>50.5</v>
          </cell>
          <cell r="AV531">
            <v>43</v>
          </cell>
          <cell r="AW531">
            <v>46.870000000000005</v>
          </cell>
          <cell r="AX531">
            <v>46.549599609375008</v>
          </cell>
          <cell r="AY531">
            <v>59</v>
          </cell>
          <cell r="AZ531">
            <v>0</v>
          </cell>
          <cell r="BA531" t="str">
            <v>TVU</v>
          </cell>
        </row>
        <row r="532">
          <cell r="D532" t="str">
            <v>Trnavská univerzita v Trnave</v>
          </cell>
          <cell r="E532" t="str">
            <v>Pedagogická fakulta</v>
          </cell>
          <cell r="L532">
            <v>1</v>
          </cell>
          <cell r="M532">
            <v>1</v>
          </cell>
          <cell r="AM532">
            <v>17.5</v>
          </cell>
          <cell r="AN532">
            <v>21</v>
          </cell>
          <cell r="AO532">
            <v>21</v>
          </cell>
          <cell r="AP532">
            <v>17.5</v>
          </cell>
          <cell r="AQ532">
            <v>17.5</v>
          </cell>
          <cell r="AV532">
            <v>15.1</v>
          </cell>
          <cell r="AW532">
            <v>17.968999999999998</v>
          </cell>
          <cell r="AX532">
            <v>17.846165039062498</v>
          </cell>
          <cell r="AY532">
            <v>21</v>
          </cell>
          <cell r="AZ532">
            <v>0</v>
          </cell>
          <cell r="BA532" t="str">
            <v>TVU</v>
          </cell>
        </row>
        <row r="533">
          <cell r="D533" t="str">
            <v>Trnavská univerzita v Trnave</v>
          </cell>
          <cell r="E533" t="str">
            <v>Pedagogická fakulta</v>
          </cell>
          <cell r="L533">
            <v>1</v>
          </cell>
          <cell r="M533">
            <v>1</v>
          </cell>
          <cell r="AM533">
            <v>317</v>
          </cell>
          <cell r="AN533">
            <v>328</v>
          </cell>
          <cell r="AO533">
            <v>0</v>
          </cell>
          <cell r="AP533">
            <v>0</v>
          </cell>
          <cell r="AQ533">
            <v>317</v>
          </cell>
          <cell r="AV533">
            <v>273.5</v>
          </cell>
          <cell r="AW533">
            <v>325.46499999999997</v>
          </cell>
          <cell r="AX533">
            <v>323.24014160156247</v>
          </cell>
          <cell r="AY533">
            <v>328</v>
          </cell>
          <cell r="AZ533">
            <v>0</v>
          </cell>
          <cell r="BA533" t="str">
            <v>TVU</v>
          </cell>
        </row>
        <row r="534">
          <cell r="D534" t="str">
            <v>Trnavská univerzita v Trnave</v>
          </cell>
          <cell r="E534" t="str">
            <v>Pedagogická fakulta</v>
          </cell>
          <cell r="L534">
            <v>1</v>
          </cell>
          <cell r="M534">
            <v>1</v>
          </cell>
          <cell r="AM534">
            <v>62</v>
          </cell>
          <cell r="AN534">
            <v>72.5</v>
          </cell>
          <cell r="AO534">
            <v>0</v>
          </cell>
          <cell r="AP534">
            <v>0</v>
          </cell>
          <cell r="AQ534">
            <v>62</v>
          </cell>
          <cell r="AV534">
            <v>52.7</v>
          </cell>
          <cell r="AW534">
            <v>57.443000000000005</v>
          </cell>
          <cell r="AX534">
            <v>57.050323242187503</v>
          </cell>
          <cell r="AY534">
            <v>72.5</v>
          </cell>
          <cell r="AZ534">
            <v>0</v>
          </cell>
          <cell r="BA534" t="str">
            <v>TVU</v>
          </cell>
        </row>
        <row r="535">
          <cell r="D535" t="str">
            <v>Trnavská univerzita v Trnave</v>
          </cell>
          <cell r="E535" t="str">
            <v>Pedagogická fakulta</v>
          </cell>
          <cell r="L535">
            <v>2</v>
          </cell>
          <cell r="M535">
            <v>3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1</v>
          </cell>
          <cell r="AZ535">
            <v>0</v>
          </cell>
          <cell r="BA535" t="str">
            <v>TVU</v>
          </cell>
        </row>
        <row r="536">
          <cell r="D536" t="str">
            <v>Trnavská univerzita v Trnave</v>
          </cell>
          <cell r="E536" t="str">
            <v>Pedagogická fakulta</v>
          </cell>
          <cell r="L536">
            <v>2</v>
          </cell>
          <cell r="M536">
            <v>3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1</v>
          </cell>
          <cell r="AZ536">
            <v>0</v>
          </cell>
          <cell r="BA536" t="str">
            <v>TVU</v>
          </cell>
        </row>
        <row r="537">
          <cell r="D537" t="str">
            <v>Trnavská univerzita v Trnave</v>
          </cell>
          <cell r="E537" t="str">
            <v>Pedagogická fakulta</v>
          </cell>
          <cell r="L537">
            <v>2</v>
          </cell>
          <cell r="M537">
            <v>2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1</v>
          </cell>
          <cell r="AZ537">
            <v>0</v>
          </cell>
          <cell r="BA537" t="str">
            <v>TVU</v>
          </cell>
        </row>
        <row r="538">
          <cell r="D538" t="str">
            <v>Univerzita Komenského v Bratislave</v>
          </cell>
          <cell r="E538" t="str">
            <v>Fakulta managementu</v>
          </cell>
          <cell r="L538">
            <v>2</v>
          </cell>
          <cell r="M538">
            <v>2</v>
          </cell>
          <cell r="AM538">
            <v>1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35</v>
          </cell>
          <cell r="AZ538">
            <v>0</v>
          </cell>
          <cell r="BA538" t="str">
            <v>UK</v>
          </cell>
        </row>
        <row r="539">
          <cell r="D539" t="str">
            <v>Univerzita Komenského v Bratislave</v>
          </cell>
          <cell r="E539" t="str">
            <v>Právnická fakulta</v>
          </cell>
          <cell r="L539">
            <v>2</v>
          </cell>
          <cell r="M539">
            <v>2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39</v>
          </cell>
          <cell r="AZ539">
            <v>0</v>
          </cell>
          <cell r="BA539" t="str">
            <v>UK</v>
          </cell>
        </row>
        <row r="540">
          <cell r="D540" t="str">
            <v>Univerzita Komenského v Bratislave</v>
          </cell>
          <cell r="E540" t="str">
            <v>Právnická fakulta</v>
          </cell>
          <cell r="L540">
            <v>2</v>
          </cell>
          <cell r="M540">
            <v>3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4</v>
          </cell>
          <cell r="AZ540">
            <v>0</v>
          </cell>
          <cell r="BA540" t="str">
            <v>UK</v>
          </cell>
        </row>
        <row r="541">
          <cell r="D541" t="str">
            <v>Univerzita Komenského v Bratislave</v>
          </cell>
          <cell r="E541" t="str">
            <v>Právnická fakulta</v>
          </cell>
          <cell r="L541">
            <v>1</v>
          </cell>
          <cell r="M541">
            <v>1</v>
          </cell>
          <cell r="AM541">
            <v>271</v>
          </cell>
          <cell r="AN541">
            <v>333</v>
          </cell>
          <cell r="AO541">
            <v>0</v>
          </cell>
          <cell r="AP541">
            <v>0</v>
          </cell>
          <cell r="AQ541">
            <v>271</v>
          </cell>
          <cell r="AV541">
            <v>271</v>
          </cell>
          <cell r="AW541">
            <v>271</v>
          </cell>
          <cell r="AX541">
            <v>269.29312015503876</v>
          </cell>
          <cell r="AY541">
            <v>333</v>
          </cell>
          <cell r="AZ541">
            <v>0</v>
          </cell>
          <cell r="BA541" t="str">
            <v>UK</v>
          </cell>
        </row>
        <row r="542">
          <cell r="D542" t="str">
            <v>Slovenská technická univerzita v Bratislave</v>
          </cell>
          <cell r="E542" t="str">
            <v>Fakulta architektúry</v>
          </cell>
          <cell r="L542">
            <v>1</v>
          </cell>
          <cell r="M542">
            <v>3</v>
          </cell>
          <cell r="AM542">
            <v>10</v>
          </cell>
          <cell r="AN542">
            <v>0</v>
          </cell>
          <cell r="AO542">
            <v>0</v>
          </cell>
          <cell r="AP542">
            <v>0</v>
          </cell>
          <cell r="AQ542">
            <v>10</v>
          </cell>
          <cell r="AV542">
            <v>40</v>
          </cell>
          <cell r="AW542">
            <v>44</v>
          </cell>
          <cell r="AX542">
            <v>43.137254901960787</v>
          </cell>
          <cell r="AY542">
            <v>18</v>
          </cell>
          <cell r="AZ542">
            <v>10</v>
          </cell>
          <cell r="BA542" t="str">
            <v>STU</v>
          </cell>
        </row>
        <row r="543">
          <cell r="D543" t="str">
            <v>Slovenská technická univerzita v Bratislave</v>
          </cell>
          <cell r="E543" t="str">
            <v>Materiálovotechnologická fakulta so sídlom v Trnave</v>
          </cell>
          <cell r="L543">
            <v>2</v>
          </cell>
          <cell r="M543">
            <v>3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1</v>
          </cell>
          <cell r="AZ543">
            <v>0</v>
          </cell>
          <cell r="BA543" t="str">
            <v>STU</v>
          </cell>
        </row>
        <row r="544">
          <cell r="D544" t="str">
            <v>Slovenská technická univerzita v Bratislave</v>
          </cell>
          <cell r="E544" t="str">
            <v>Stavebná fakulta</v>
          </cell>
          <cell r="L544">
            <v>1</v>
          </cell>
          <cell r="M544">
            <v>1</v>
          </cell>
          <cell r="AM544">
            <v>621</v>
          </cell>
          <cell r="AN544">
            <v>733</v>
          </cell>
          <cell r="AO544">
            <v>733</v>
          </cell>
          <cell r="AP544">
            <v>621</v>
          </cell>
          <cell r="AQ544">
            <v>621</v>
          </cell>
          <cell r="AV544">
            <v>542.70000000000005</v>
          </cell>
          <cell r="AW544">
            <v>808.62300000000005</v>
          </cell>
          <cell r="AX544">
            <v>799.81380879038329</v>
          </cell>
          <cell r="AY544">
            <v>733</v>
          </cell>
          <cell r="AZ544">
            <v>0</v>
          </cell>
          <cell r="BA544" t="str">
            <v>STU</v>
          </cell>
        </row>
        <row r="545">
          <cell r="D545" t="str">
            <v>Slovenská technická univerzita v Bratislave</v>
          </cell>
          <cell r="E545" t="str">
            <v>Fakulta elektrotechniky a informatiky</v>
          </cell>
          <cell r="L545">
            <v>2</v>
          </cell>
          <cell r="M545">
            <v>3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2</v>
          </cell>
          <cell r="AZ545">
            <v>0</v>
          </cell>
          <cell r="BA545" t="str">
            <v>STU</v>
          </cell>
        </row>
        <row r="546">
          <cell r="D546" t="str">
            <v>Slovenská technická univerzita v Bratislave</v>
          </cell>
          <cell r="E546" t="str">
            <v>Stavebná fakulta</v>
          </cell>
          <cell r="L546">
            <v>1</v>
          </cell>
          <cell r="M546">
            <v>3</v>
          </cell>
          <cell r="AM546">
            <v>7</v>
          </cell>
          <cell r="AN546">
            <v>0</v>
          </cell>
          <cell r="AO546">
            <v>0</v>
          </cell>
          <cell r="AP546">
            <v>0</v>
          </cell>
          <cell r="AQ546">
            <v>7</v>
          </cell>
          <cell r="AV546">
            <v>21</v>
          </cell>
          <cell r="AW546">
            <v>44.73</v>
          </cell>
          <cell r="AX546">
            <v>44.350932203389831</v>
          </cell>
          <cell r="AY546">
            <v>8</v>
          </cell>
          <cell r="AZ546">
            <v>7</v>
          </cell>
          <cell r="BA546" t="str">
            <v>STU</v>
          </cell>
        </row>
        <row r="547">
          <cell r="D547" t="str">
            <v>Slovenská technická univerzita v Bratislave</v>
          </cell>
          <cell r="E547" t="str">
            <v>Fakulta chemickej a potravinárskej technológie</v>
          </cell>
          <cell r="L547">
            <v>2</v>
          </cell>
          <cell r="M547">
            <v>3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4</v>
          </cell>
          <cell r="AZ547">
            <v>0</v>
          </cell>
          <cell r="BA547" t="str">
            <v>STU</v>
          </cell>
        </row>
        <row r="548">
          <cell r="D548" t="str">
            <v>Slovenská technická univerzita v Bratislave</v>
          </cell>
          <cell r="E548" t="str">
            <v>Materiálovotechnologická fakulta so sídlom v Trnave</v>
          </cell>
          <cell r="L548">
            <v>1</v>
          </cell>
          <cell r="M548">
            <v>1</v>
          </cell>
          <cell r="AM548">
            <v>138</v>
          </cell>
          <cell r="AN548">
            <v>188</v>
          </cell>
          <cell r="AO548">
            <v>188</v>
          </cell>
          <cell r="AP548">
            <v>138</v>
          </cell>
          <cell r="AQ548">
            <v>138</v>
          </cell>
          <cell r="AV548">
            <v>114.6</v>
          </cell>
          <cell r="AW548">
            <v>169.60799999999998</v>
          </cell>
          <cell r="AX548">
            <v>168.50323325062033</v>
          </cell>
          <cell r="AY548">
            <v>188</v>
          </cell>
          <cell r="AZ548">
            <v>0</v>
          </cell>
          <cell r="BA548" t="str">
            <v>STU</v>
          </cell>
        </row>
        <row r="549">
          <cell r="D549" t="str">
            <v>Slovenská technická univerzita v Bratislave</v>
          </cell>
          <cell r="E549" t="str">
            <v>Fakulta chemickej a potravinárskej technológie</v>
          </cell>
          <cell r="L549">
            <v>1</v>
          </cell>
          <cell r="M549">
            <v>3</v>
          </cell>
          <cell r="AM549">
            <v>9</v>
          </cell>
          <cell r="AN549">
            <v>0</v>
          </cell>
          <cell r="AO549">
            <v>0</v>
          </cell>
          <cell r="AP549">
            <v>9</v>
          </cell>
          <cell r="AQ549">
            <v>9</v>
          </cell>
          <cell r="AV549">
            <v>27</v>
          </cell>
          <cell r="AW549">
            <v>57.51</v>
          </cell>
          <cell r="AX549">
            <v>57.066763005780338</v>
          </cell>
          <cell r="AY549">
            <v>10</v>
          </cell>
          <cell r="AZ549">
            <v>9</v>
          </cell>
          <cell r="BA549" t="str">
            <v>STU</v>
          </cell>
        </row>
        <row r="550">
          <cell r="D550" t="str">
            <v>Slovenská technická univerzita v Bratislave</v>
          </cell>
          <cell r="E550" t="str">
            <v>Fakulta chemickej a potravinárskej technológie</v>
          </cell>
          <cell r="L550">
            <v>1</v>
          </cell>
          <cell r="M550">
            <v>3</v>
          </cell>
          <cell r="AM550">
            <v>8</v>
          </cell>
          <cell r="AN550">
            <v>0</v>
          </cell>
          <cell r="AO550">
            <v>0</v>
          </cell>
          <cell r="AP550">
            <v>8</v>
          </cell>
          <cell r="AQ550">
            <v>8</v>
          </cell>
          <cell r="AV550">
            <v>24</v>
          </cell>
          <cell r="AW550">
            <v>51.12</v>
          </cell>
          <cell r="AX550">
            <v>50.385517241379304</v>
          </cell>
          <cell r="AY550">
            <v>9</v>
          </cell>
          <cell r="AZ550">
            <v>8</v>
          </cell>
          <cell r="BA550" t="str">
            <v>STU</v>
          </cell>
        </row>
        <row r="551">
          <cell r="D551" t="str">
            <v>Slovenská technická univerzita v Bratislave</v>
          </cell>
          <cell r="E551" t="str">
            <v>Fakulta chemickej a potravinárskej technológie</v>
          </cell>
          <cell r="L551">
            <v>2</v>
          </cell>
          <cell r="M551">
            <v>3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0</v>
          </cell>
          <cell r="AV551">
            <v>0</v>
          </cell>
          <cell r="AW551">
            <v>0</v>
          </cell>
          <cell r="AX551">
            <v>0</v>
          </cell>
          <cell r="AY551">
            <v>2</v>
          </cell>
          <cell r="AZ551">
            <v>0</v>
          </cell>
          <cell r="BA551" t="str">
            <v>STU</v>
          </cell>
        </row>
        <row r="552">
          <cell r="D552" t="str">
            <v>Slovenská technická univerzita v Bratislave</v>
          </cell>
          <cell r="E552" t="str">
            <v>Fakulta chemickej a potravinárskej technológie</v>
          </cell>
          <cell r="L552">
            <v>1</v>
          </cell>
          <cell r="M552">
            <v>3</v>
          </cell>
          <cell r="AM552">
            <v>14</v>
          </cell>
          <cell r="AN552">
            <v>0</v>
          </cell>
          <cell r="AO552">
            <v>0</v>
          </cell>
          <cell r="AP552">
            <v>14</v>
          </cell>
          <cell r="AQ552">
            <v>14</v>
          </cell>
          <cell r="AV552">
            <v>42</v>
          </cell>
          <cell r="AW552">
            <v>89.46</v>
          </cell>
          <cell r="AX552">
            <v>88.293130434782611</v>
          </cell>
          <cell r="AY552">
            <v>15</v>
          </cell>
          <cell r="AZ552">
            <v>14</v>
          </cell>
          <cell r="BA552" t="str">
            <v>STU</v>
          </cell>
        </row>
        <row r="553">
          <cell r="D553" t="str">
            <v>Slovenská technická univerzita v Bratislave</v>
          </cell>
          <cell r="E553" t="str">
            <v>Materiálovotechnologická fakulta so sídlom v Trnave</v>
          </cell>
          <cell r="L553">
            <v>1</v>
          </cell>
          <cell r="M553">
            <v>1</v>
          </cell>
          <cell r="AM553">
            <v>173</v>
          </cell>
          <cell r="AN553">
            <v>241</v>
          </cell>
          <cell r="AO553">
            <v>241</v>
          </cell>
          <cell r="AP553">
            <v>173</v>
          </cell>
          <cell r="AQ553">
            <v>173</v>
          </cell>
          <cell r="AV553">
            <v>146</v>
          </cell>
          <cell r="AW553">
            <v>216.07999999999998</v>
          </cell>
          <cell r="AX553">
            <v>215.07962962962961</v>
          </cell>
          <cell r="AY553">
            <v>241</v>
          </cell>
          <cell r="AZ553">
            <v>0</v>
          </cell>
          <cell r="BA553" t="str">
            <v>STU</v>
          </cell>
        </row>
        <row r="554">
          <cell r="D554" t="str">
            <v>Slovenská technická univerzita v Bratislave</v>
          </cell>
          <cell r="E554" t="str">
            <v>Fakulta elektrotechniky a informatiky</v>
          </cell>
          <cell r="L554">
            <v>1</v>
          </cell>
          <cell r="M554">
            <v>1</v>
          </cell>
          <cell r="AM554">
            <v>145</v>
          </cell>
          <cell r="AN554">
            <v>187</v>
          </cell>
          <cell r="AO554">
            <v>187</v>
          </cell>
          <cell r="AP554">
            <v>145</v>
          </cell>
          <cell r="AQ554">
            <v>145</v>
          </cell>
          <cell r="AV554">
            <v>121.6</v>
          </cell>
          <cell r="AW554">
            <v>179.96799999999999</v>
          </cell>
          <cell r="AX554">
            <v>179.67126793075019</v>
          </cell>
          <cell r="AY554">
            <v>187</v>
          </cell>
          <cell r="AZ554">
            <v>0</v>
          </cell>
          <cell r="BA554" t="str">
            <v>STU</v>
          </cell>
        </row>
        <row r="555">
          <cell r="D555" t="str">
            <v>Slovenská technická univerzita v Bratislave</v>
          </cell>
          <cell r="E555" t="str">
            <v>Materiálovotechnologická fakulta so sídlom v Trnave</v>
          </cell>
          <cell r="L555">
            <v>2</v>
          </cell>
          <cell r="M555">
            <v>3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2</v>
          </cell>
          <cell r="AZ555">
            <v>0</v>
          </cell>
          <cell r="BA555" t="str">
            <v>STU</v>
          </cell>
        </row>
        <row r="556">
          <cell r="D556" t="str">
            <v>Slovenská technická univerzita v Bratislave</v>
          </cell>
          <cell r="E556" t="str">
            <v>Fakulta informatiky a informačných technológií</v>
          </cell>
          <cell r="L556">
            <v>1</v>
          </cell>
          <cell r="M556">
            <v>1</v>
          </cell>
          <cell r="AM556">
            <v>407</v>
          </cell>
          <cell r="AN556">
            <v>453</v>
          </cell>
          <cell r="AO556">
            <v>453</v>
          </cell>
          <cell r="AP556">
            <v>407</v>
          </cell>
          <cell r="AQ556">
            <v>407</v>
          </cell>
          <cell r="AV556">
            <v>353.6</v>
          </cell>
          <cell r="AW556">
            <v>523.32799999999997</v>
          </cell>
          <cell r="AX556">
            <v>522.46513437757619</v>
          </cell>
          <cell r="AY556">
            <v>453</v>
          </cell>
          <cell r="AZ556">
            <v>0</v>
          </cell>
          <cell r="BA556" t="str">
            <v>STU</v>
          </cell>
        </row>
        <row r="557">
          <cell r="D557" t="str">
            <v>Slovenská technická univerzita v Bratislave</v>
          </cell>
          <cell r="E557" t="str">
            <v>Fakulta chemickej a potravinárskej technológie</v>
          </cell>
          <cell r="L557">
            <v>1</v>
          </cell>
          <cell r="M557">
            <v>1</v>
          </cell>
          <cell r="AM557">
            <v>201</v>
          </cell>
          <cell r="AN557">
            <v>278</v>
          </cell>
          <cell r="AO557">
            <v>278</v>
          </cell>
          <cell r="AP557">
            <v>201</v>
          </cell>
          <cell r="AQ557">
            <v>201</v>
          </cell>
          <cell r="AV557">
            <v>170.7</v>
          </cell>
          <cell r="AW557">
            <v>332.01150000000001</v>
          </cell>
          <cell r="AX557">
            <v>329.45264450867052</v>
          </cell>
          <cell r="AY557">
            <v>278</v>
          </cell>
          <cell r="AZ557">
            <v>0</v>
          </cell>
          <cell r="BA557" t="str">
            <v>STU</v>
          </cell>
        </row>
        <row r="558">
          <cell r="D558" t="str">
            <v>Slovenská technická univerzita v Bratislave</v>
          </cell>
          <cell r="E558" t="str">
            <v>Fakulta elektrotechniky a informatiky</v>
          </cell>
          <cell r="L558">
            <v>1</v>
          </cell>
          <cell r="M558">
            <v>1</v>
          </cell>
          <cell r="AM558">
            <v>55</v>
          </cell>
          <cell r="AN558">
            <v>71</v>
          </cell>
          <cell r="AO558">
            <v>71</v>
          </cell>
          <cell r="AP558">
            <v>55</v>
          </cell>
          <cell r="AQ558">
            <v>55</v>
          </cell>
          <cell r="AV558">
            <v>45.4</v>
          </cell>
          <cell r="AW558">
            <v>67.191999999999993</v>
          </cell>
          <cell r="AX558">
            <v>66.725388888888887</v>
          </cell>
          <cell r="AY558">
            <v>71</v>
          </cell>
          <cell r="AZ558">
            <v>0</v>
          </cell>
          <cell r="BA558" t="str">
            <v>STU</v>
          </cell>
        </row>
        <row r="559">
          <cell r="D559" t="str">
            <v>Slovenská technická univerzita v Bratislave</v>
          </cell>
          <cell r="E559" t="str">
            <v>Fakulta chemickej a potravinárskej technológie</v>
          </cell>
          <cell r="L559">
            <v>2</v>
          </cell>
          <cell r="M559">
            <v>3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1</v>
          </cell>
          <cell r="AZ559">
            <v>0</v>
          </cell>
          <cell r="BA559" t="str">
            <v>STU</v>
          </cell>
        </row>
        <row r="560">
          <cell r="D560" t="str">
            <v>Slovenská technická univerzita v Bratislave</v>
          </cell>
          <cell r="E560" t="str">
            <v>Fakulta chemickej a potravinárskej technológie</v>
          </cell>
          <cell r="L560">
            <v>1</v>
          </cell>
          <cell r="M560">
            <v>3</v>
          </cell>
          <cell r="AM560">
            <v>12</v>
          </cell>
          <cell r="AN560">
            <v>0</v>
          </cell>
          <cell r="AO560">
            <v>0</v>
          </cell>
          <cell r="AP560">
            <v>12</v>
          </cell>
          <cell r="AQ560">
            <v>12</v>
          </cell>
          <cell r="AV560">
            <v>36</v>
          </cell>
          <cell r="AW560">
            <v>76.679999999999993</v>
          </cell>
          <cell r="AX560">
            <v>75.679826086956524</v>
          </cell>
          <cell r="AY560">
            <v>13</v>
          </cell>
          <cell r="AZ560">
            <v>12</v>
          </cell>
          <cell r="BA560" t="str">
            <v>STU</v>
          </cell>
        </row>
        <row r="561">
          <cell r="D561" t="str">
            <v>Slovenská technická univerzita v Bratislave</v>
          </cell>
          <cell r="E561" t="str">
            <v>Fakulta informatiky a informačných technológií</v>
          </cell>
          <cell r="L561">
            <v>2</v>
          </cell>
          <cell r="M561">
            <v>3</v>
          </cell>
          <cell r="AM561">
            <v>3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3</v>
          </cell>
          <cell r="AZ561">
            <v>0</v>
          </cell>
          <cell r="BA561" t="str">
            <v>STU</v>
          </cell>
        </row>
        <row r="562">
          <cell r="D562" t="str">
            <v>Slovenská technická univerzita v Bratislave</v>
          </cell>
          <cell r="E562" t="str">
            <v>Fakulta elektrotechniky a informatiky</v>
          </cell>
          <cell r="L562">
            <v>2</v>
          </cell>
          <cell r="M562">
            <v>3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1</v>
          </cell>
          <cell r="AZ562">
            <v>0</v>
          </cell>
          <cell r="BA562" t="str">
            <v>STU</v>
          </cell>
        </row>
        <row r="563">
          <cell r="D563" t="str">
            <v>Slovenská technická univerzita v Bratislave</v>
          </cell>
          <cell r="E563" t="str">
            <v>Fakulta chemickej a potravinárskej technológie</v>
          </cell>
          <cell r="L563">
            <v>1</v>
          </cell>
          <cell r="M563">
            <v>1</v>
          </cell>
          <cell r="AM563">
            <v>76</v>
          </cell>
          <cell r="AN563">
            <v>101</v>
          </cell>
          <cell r="AO563">
            <v>101</v>
          </cell>
          <cell r="AP563">
            <v>76</v>
          </cell>
          <cell r="AQ563">
            <v>76</v>
          </cell>
          <cell r="AV563">
            <v>64.900000000000006</v>
          </cell>
          <cell r="AW563">
            <v>156.40900000000002</v>
          </cell>
          <cell r="AX563">
            <v>155.20353564547207</v>
          </cell>
          <cell r="AY563">
            <v>101</v>
          </cell>
          <cell r="AZ563">
            <v>0</v>
          </cell>
          <cell r="BA563" t="str">
            <v>STU</v>
          </cell>
        </row>
        <row r="564">
          <cell r="D564" t="str">
            <v>Univerzita Konštantína Filozofa v Nitre</v>
          </cell>
          <cell r="E564" t="str">
            <v>Pedagogická fakulta</v>
          </cell>
          <cell r="L564">
            <v>2</v>
          </cell>
          <cell r="M564">
            <v>1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V564">
            <v>0</v>
          </cell>
          <cell r="AW564">
            <v>0</v>
          </cell>
          <cell r="AX564">
            <v>0</v>
          </cell>
          <cell r="AY564">
            <v>3</v>
          </cell>
          <cell r="AZ564">
            <v>0</v>
          </cell>
          <cell r="BA564" t="str">
            <v>UKF</v>
          </cell>
        </row>
        <row r="565">
          <cell r="D565" t="str">
            <v>Univerzita Konštantína Filozofa v Nitre</v>
          </cell>
          <cell r="E565" t="str">
            <v>Pedagogická fakulta</v>
          </cell>
          <cell r="L565">
            <v>1</v>
          </cell>
          <cell r="M565">
            <v>1</v>
          </cell>
          <cell r="AM565">
            <v>0</v>
          </cell>
          <cell r="AN565">
            <v>2</v>
          </cell>
          <cell r="AO565">
            <v>0</v>
          </cell>
          <cell r="AP565">
            <v>0</v>
          </cell>
          <cell r="AQ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2</v>
          </cell>
          <cell r="AZ565">
            <v>0</v>
          </cell>
          <cell r="BA565" t="str">
            <v>UKF</v>
          </cell>
        </row>
        <row r="566">
          <cell r="D566" t="str">
            <v>Univerzita Konštantína Filozofa v Nitre</v>
          </cell>
          <cell r="E566" t="str">
            <v>Pedagogická fakulta</v>
          </cell>
          <cell r="L566">
            <v>1</v>
          </cell>
          <cell r="M566">
            <v>1</v>
          </cell>
          <cell r="AM566">
            <v>41</v>
          </cell>
          <cell r="AN566">
            <v>49</v>
          </cell>
          <cell r="AO566">
            <v>0</v>
          </cell>
          <cell r="AP566">
            <v>0</v>
          </cell>
          <cell r="AQ566">
            <v>41</v>
          </cell>
          <cell r="AV566">
            <v>34.4</v>
          </cell>
          <cell r="AW566">
            <v>37.496000000000002</v>
          </cell>
          <cell r="AX566">
            <v>37.134815412186384</v>
          </cell>
          <cell r="AY566">
            <v>49</v>
          </cell>
          <cell r="AZ566">
            <v>0</v>
          </cell>
          <cell r="BA566" t="str">
            <v>UKF</v>
          </cell>
        </row>
        <row r="567">
          <cell r="D567" t="str">
            <v>Univerzita Konštantína Filozofa v Nitre</v>
          </cell>
          <cell r="E567" t="str">
            <v>Pedagogická fakulta</v>
          </cell>
          <cell r="L567">
            <v>1</v>
          </cell>
          <cell r="M567">
            <v>1</v>
          </cell>
          <cell r="AM567">
            <v>16.5</v>
          </cell>
          <cell r="AN567">
            <v>21</v>
          </cell>
          <cell r="AO567">
            <v>0</v>
          </cell>
          <cell r="AP567">
            <v>0</v>
          </cell>
          <cell r="AQ567">
            <v>16.5</v>
          </cell>
          <cell r="AV567">
            <v>14.399999999999999</v>
          </cell>
          <cell r="AW567">
            <v>17.135999999999999</v>
          </cell>
          <cell r="AX567">
            <v>16.970935483870967</v>
          </cell>
          <cell r="AY567">
            <v>21</v>
          </cell>
          <cell r="AZ567">
            <v>0</v>
          </cell>
          <cell r="BA567" t="str">
            <v>UKF</v>
          </cell>
        </row>
        <row r="568">
          <cell r="D568" t="str">
            <v>Univerzita Konštantína Filozofa v Nitre</v>
          </cell>
          <cell r="E568" t="str">
            <v>Pedagogická fakulta</v>
          </cell>
          <cell r="L568">
            <v>1</v>
          </cell>
          <cell r="M568">
            <v>1</v>
          </cell>
          <cell r="AM568">
            <v>32</v>
          </cell>
          <cell r="AN568">
            <v>37</v>
          </cell>
          <cell r="AO568">
            <v>0</v>
          </cell>
          <cell r="AP568">
            <v>0</v>
          </cell>
          <cell r="AQ568">
            <v>32</v>
          </cell>
          <cell r="AV568">
            <v>29.3</v>
          </cell>
          <cell r="AW568">
            <v>62.994999999999997</v>
          </cell>
          <cell r="AX568">
            <v>62.388193324372757</v>
          </cell>
          <cell r="AY568">
            <v>37</v>
          </cell>
          <cell r="AZ568">
            <v>0</v>
          </cell>
          <cell r="BA568" t="str">
            <v>UKF</v>
          </cell>
        </row>
        <row r="569">
          <cell r="D569" t="str">
            <v>Univerzita Konštantína Filozofa v Nitre</v>
          </cell>
          <cell r="E569" t="str">
            <v>Pedagogická fakulta</v>
          </cell>
          <cell r="L569">
            <v>2</v>
          </cell>
          <cell r="M569">
            <v>1</v>
          </cell>
          <cell r="AM569">
            <v>0</v>
          </cell>
          <cell r="AN569">
            <v>0</v>
          </cell>
          <cell r="AO569">
            <v>0</v>
          </cell>
          <cell r="AP569">
            <v>0</v>
          </cell>
          <cell r="AQ569">
            <v>0</v>
          </cell>
          <cell r="AV569">
            <v>0</v>
          </cell>
          <cell r="AW569">
            <v>0</v>
          </cell>
          <cell r="AX569">
            <v>0</v>
          </cell>
          <cell r="AY569">
            <v>10</v>
          </cell>
          <cell r="AZ569">
            <v>0</v>
          </cell>
          <cell r="BA569" t="str">
            <v>UKF</v>
          </cell>
        </row>
        <row r="570">
          <cell r="D570" t="str">
            <v>Univerzita Konštantína Filozofa v Nitre</v>
          </cell>
          <cell r="E570" t="str">
            <v>Pedagogická fakulta</v>
          </cell>
          <cell r="L570">
            <v>1</v>
          </cell>
          <cell r="M570">
            <v>1</v>
          </cell>
          <cell r="AM570">
            <v>243</v>
          </cell>
          <cell r="AN570">
            <v>262</v>
          </cell>
          <cell r="AO570">
            <v>0</v>
          </cell>
          <cell r="AP570">
            <v>0</v>
          </cell>
          <cell r="AQ570">
            <v>243</v>
          </cell>
          <cell r="AV570">
            <v>221.4</v>
          </cell>
          <cell r="AW570">
            <v>263.46600000000001</v>
          </cell>
          <cell r="AX570">
            <v>260.92813306451615</v>
          </cell>
          <cell r="AY570">
            <v>262</v>
          </cell>
          <cell r="AZ570">
            <v>0</v>
          </cell>
          <cell r="BA570" t="str">
            <v>UKF</v>
          </cell>
        </row>
        <row r="571">
          <cell r="D571" t="str">
            <v>Trenčianska univerzita Alexandra Dubčeka v Trenčíne</v>
          </cell>
          <cell r="E571" t="str">
            <v/>
          </cell>
          <cell r="L571">
            <v>2</v>
          </cell>
          <cell r="M571">
            <v>1</v>
          </cell>
          <cell r="AM571">
            <v>4</v>
          </cell>
          <cell r="AN571">
            <v>0</v>
          </cell>
          <cell r="AO571">
            <v>0</v>
          </cell>
          <cell r="AP571">
            <v>0</v>
          </cell>
          <cell r="AQ571">
            <v>0</v>
          </cell>
          <cell r="AV571">
            <v>0</v>
          </cell>
          <cell r="AW571">
            <v>0</v>
          </cell>
          <cell r="AX571">
            <v>0</v>
          </cell>
          <cell r="AY571">
            <v>12</v>
          </cell>
          <cell r="AZ571">
            <v>0</v>
          </cell>
          <cell r="BA571" t="str">
            <v>TUAD</v>
          </cell>
        </row>
        <row r="572">
          <cell r="D572" t="str">
            <v>Trenčianska univerzita Alexandra Dubčeka v Trenčíne</v>
          </cell>
          <cell r="E572" t="str">
            <v>Fakulta priemyselných technológií v Púchove</v>
          </cell>
          <cell r="L572">
            <v>2</v>
          </cell>
          <cell r="M572">
            <v>1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11</v>
          </cell>
          <cell r="AZ572">
            <v>0</v>
          </cell>
          <cell r="BA572" t="str">
            <v>TUAD</v>
          </cell>
        </row>
        <row r="573">
          <cell r="D573" t="str">
            <v>Trenčianska univerzita Alexandra Dubčeka v Trenčíne</v>
          </cell>
          <cell r="E573" t="str">
            <v/>
          </cell>
          <cell r="L573">
            <v>1</v>
          </cell>
          <cell r="M573">
            <v>3</v>
          </cell>
          <cell r="AM573">
            <v>7</v>
          </cell>
          <cell r="AN573">
            <v>0</v>
          </cell>
          <cell r="AO573">
            <v>0</v>
          </cell>
          <cell r="AP573">
            <v>7</v>
          </cell>
          <cell r="AQ573">
            <v>7</v>
          </cell>
          <cell r="AV573">
            <v>21</v>
          </cell>
          <cell r="AW573">
            <v>44.73</v>
          </cell>
          <cell r="AX573">
            <v>44.73</v>
          </cell>
          <cell r="AY573">
            <v>8</v>
          </cell>
          <cell r="AZ573">
            <v>7</v>
          </cell>
          <cell r="BA573" t="str">
            <v>TUAD</v>
          </cell>
        </row>
        <row r="574">
          <cell r="D574" t="str">
            <v>Trenčianska univerzita Alexandra Dubčeka v Trenčíne</v>
          </cell>
          <cell r="E574" t="str">
            <v/>
          </cell>
          <cell r="L574">
            <v>2</v>
          </cell>
          <cell r="M574">
            <v>3</v>
          </cell>
          <cell r="AM574">
            <v>2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V574">
            <v>0</v>
          </cell>
          <cell r="AW574">
            <v>0</v>
          </cell>
          <cell r="AX574">
            <v>0</v>
          </cell>
          <cell r="AY574">
            <v>2</v>
          </cell>
          <cell r="AZ574">
            <v>0</v>
          </cell>
          <cell r="BA574" t="str">
            <v>TUAD</v>
          </cell>
        </row>
        <row r="575">
          <cell r="D575" t="str">
            <v>Univerzita Komenského v Bratislave</v>
          </cell>
          <cell r="E575" t="str">
            <v>Prírodovedecká fakulta</v>
          </cell>
          <cell r="L575">
            <v>1</v>
          </cell>
          <cell r="M575">
            <v>3</v>
          </cell>
          <cell r="AM575">
            <v>7</v>
          </cell>
          <cell r="AN575">
            <v>0</v>
          </cell>
          <cell r="AO575">
            <v>0</v>
          </cell>
          <cell r="AP575">
            <v>7</v>
          </cell>
          <cell r="AQ575">
            <v>7</v>
          </cell>
          <cell r="AV575">
            <v>21</v>
          </cell>
          <cell r="AW575">
            <v>44.73</v>
          </cell>
          <cell r="AX575">
            <v>44.138701399688955</v>
          </cell>
          <cell r="AY575">
            <v>8</v>
          </cell>
          <cell r="AZ575">
            <v>7</v>
          </cell>
          <cell r="BA575" t="str">
            <v>UK</v>
          </cell>
        </row>
        <row r="576">
          <cell r="D576" t="str">
            <v>Univerzita Komenského v Bratislave</v>
          </cell>
          <cell r="E576" t="str">
            <v>Prírodovedecká fakulta</v>
          </cell>
          <cell r="L576">
            <v>1</v>
          </cell>
          <cell r="M576">
            <v>3</v>
          </cell>
          <cell r="AM576">
            <v>3</v>
          </cell>
          <cell r="AN576">
            <v>0</v>
          </cell>
          <cell r="AO576">
            <v>0</v>
          </cell>
          <cell r="AP576">
            <v>0</v>
          </cell>
          <cell r="AQ576">
            <v>3</v>
          </cell>
          <cell r="AV576">
            <v>9</v>
          </cell>
          <cell r="AW576">
            <v>9.9</v>
          </cell>
          <cell r="AX576">
            <v>9.8314180929095354</v>
          </cell>
          <cell r="AY576">
            <v>3</v>
          </cell>
          <cell r="AZ576">
            <v>3</v>
          </cell>
          <cell r="BA576" t="str">
            <v>UK</v>
          </cell>
        </row>
        <row r="577">
          <cell r="D577" t="str">
            <v>Univerzita Komenského v Bratislave</v>
          </cell>
          <cell r="E577" t="str">
            <v>Prírodovedecká fakulta</v>
          </cell>
          <cell r="L577">
            <v>1</v>
          </cell>
          <cell r="M577">
            <v>3</v>
          </cell>
          <cell r="AM577">
            <v>10</v>
          </cell>
          <cell r="AN577">
            <v>0</v>
          </cell>
          <cell r="AO577">
            <v>0</v>
          </cell>
          <cell r="AP577">
            <v>10</v>
          </cell>
          <cell r="AQ577">
            <v>10</v>
          </cell>
          <cell r="AV577">
            <v>30</v>
          </cell>
          <cell r="AW577">
            <v>63.9</v>
          </cell>
          <cell r="AX577">
            <v>63.223411764705887</v>
          </cell>
          <cell r="AY577">
            <v>10</v>
          </cell>
          <cell r="AZ577">
            <v>10</v>
          </cell>
          <cell r="BA577" t="str">
            <v>UK</v>
          </cell>
        </row>
        <row r="578">
          <cell r="D578" t="str">
            <v>Univerzita Komenského v Bratislave</v>
          </cell>
          <cell r="E578" t="str">
            <v>Prírodovedecká fakulta</v>
          </cell>
          <cell r="L578">
            <v>1</v>
          </cell>
          <cell r="M578">
            <v>3</v>
          </cell>
          <cell r="AM578">
            <v>3</v>
          </cell>
          <cell r="AN578">
            <v>0</v>
          </cell>
          <cell r="AO578">
            <v>0</v>
          </cell>
          <cell r="AP578">
            <v>3</v>
          </cell>
          <cell r="AQ578">
            <v>3</v>
          </cell>
          <cell r="AV578">
            <v>9</v>
          </cell>
          <cell r="AW578">
            <v>19.169999999999998</v>
          </cell>
          <cell r="AX578">
            <v>18.967023529411765</v>
          </cell>
          <cell r="AY578">
            <v>4</v>
          </cell>
          <cell r="AZ578">
            <v>3</v>
          </cell>
          <cell r="BA578" t="str">
            <v>UK</v>
          </cell>
        </row>
        <row r="579">
          <cell r="D579" t="str">
            <v>Univerzita Komenského v Bratislave</v>
          </cell>
          <cell r="E579" t="str">
            <v>Prírodovedecká fakulta</v>
          </cell>
          <cell r="L579">
            <v>1</v>
          </cell>
          <cell r="M579">
            <v>3</v>
          </cell>
          <cell r="AM579">
            <v>4</v>
          </cell>
          <cell r="AN579">
            <v>0</v>
          </cell>
          <cell r="AO579">
            <v>0</v>
          </cell>
          <cell r="AP579">
            <v>4</v>
          </cell>
          <cell r="AQ579">
            <v>4</v>
          </cell>
          <cell r="AV579">
            <v>12</v>
          </cell>
          <cell r="AW579">
            <v>25.56</v>
          </cell>
          <cell r="AX579">
            <v>25.289364705882353</v>
          </cell>
          <cell r="AY579">
            <v>5</v>
          </cell>
          <cell r="AZ579">
            <v>4</v>
          </cell>
          <cell r="BA579" t="str">
            <v>UK</v>
          </cell>
        </row>
        <row r="580">
          <cell r="D580" t="str">
            <v>Univerzita Komenského v Bratislave</v>
          </cell>
          <cell r="E580" t="str">
            <v>Prírodovedecká fakulta</v>
          </cell>
          <cell r="L580">
            <v>1</v>
          </cell>
          <cell r="M580">
            <v>3</v>
          </cell>
          <cell r="AM580">
            <v>6</v>
          </cell>
          <cell r="AN580">
            <v>0</v>
          </cell>
          <cell r="AO580">
            <v>0</v>
          </cell>
          <cell r="AP580">
            <v>6</v>
          </cell>
          <cell r="AQ580">
            <v>6</v>
          </cell>
          <cell r="AV580">
            <v>18</v>
          </cell>
          <cell r="AW580">
            <v>38.339999999999996</v>
          </cell>
          <cell r="AX580">
            <v>38.029554655870442</v>
          </cell>
          <cell r="AY580">
            <v>8</v>
          </cell>
          <cell r="AZ580">
            <v>6</v>
          </cell>
          <cell r="BA580" t="str">
            <v>UK</v>
          </cell>
        </row>
        <row r="581">
          <cell r="D581" t="str">
            <v>Univerzita Komenského v Bratislave</v>
          </cell>
          <cell r="E581" t="str">
            <v>Prírodovedecká fakulta</v>
          </cell>
          <cell r="L581">
            <v>1</v>
          </cell>
          <cell r="M581">
            <v>3</v>
          </cell>
          <cell r="AM581">
            <v>11</v>
          </cell>
          <cell r="AN581">
            <v>0</v>
          </cell>
          <cell r="AO581">
            <v>0</v>
          </cell>
          <cell r="AP581">
            <v>11</v>
          </cell>
          <cell r="AQ581">
            <v>11</v>
          </cell>
          <cell r="AV581">
            <v>33</v>
          </cell>
          <cell r="AW581">
            <v>70.289999999999992</v>
          </cell>
          <cell r="AX581">
            <v>69.360816485225499</v>
          </cell>
          <cell r="AY581">
            <v>13</v>
          </cell>
          <cell r="AZ581">
            <v>11</v>
          </cell>
          <cell r="BA581" t="str">
            <v>UK</v>
          </cell>
        </row>
        <row r="582">
          <cell r="D582" t="str">
            <v>Univerzita Komenského v Bratislave</v>
          </cell>
          <cell r="E582" t="str">
            <v>Prírodovedecká fakulta</v>
          </cell>
          <cell r="L582">
            <v>1</v>
          </cell>
          <cell r="M582">
            <v>2</v>
          </cell>
          <cell r="AM582">
            <v>26</v>
          </cell>
          <cell r="AN582">
            <v>26</v>
          </cell>
          <cell r="AO582">
            <v>26</v>
          </cell>
          <cell r="AP582">
            <v>26</v>
          </cell>
          <cell r="AQ582">
            <v>26</v>
          </cell>
          <cell r="AV582">
            <v>39</v>
          </cell>
          <cell r="AW582">
            <v>57.72</v>
          </cell>
          <cell r="AX582">
            <v>57.252631578947366</v>
          </cell>
          <cell r="AY582">
            <v>26</v>
          </cell>
          <cell r="AZ582">
            <v>0</v>
          </cell>
          <cell r="BA582" t="str">
            <v>UK</v>
          </cell>
        </row>
        <row r="583">
          <cell r="D583" t="str">
            <v>Univerzita Komenského v Bratislave</v>
          </cell>
          <cell r="E583" t="str">
            <v>Prírodovedecká fakulta</v>
          </cell>
          <cell r="L583">
            <v>1</v>
          </cell>
          <cell r="M583">
            <v>3</v>
          </cell>
          <cell r="AM583">
            <v>2</v>
          </cell>
          <cell r="AN583">
            <v>0</v>
          </cell>
          <cell r="AO583">
            <v>0</v>
          </cell>
          <cell r="AP583">
            <v>2</v>
          </cell>
          <cell r="AQ583">
            <v>2</v>
          </cell>
          <cell r="AV583">
            <v>6</v>
          </cell>
          <cell r="AW583">
            <v>12.78</v>
          </cell>
          <cell r="AX583">
            <v>12.644682352941176</v>
          </cell>
          <cell r="AY583">
            <v>3</v>
          </cell>
          <cell r="AZ583">
            <v>2</v>
          </cell>
          <cell r="BA583" t="str">
            <v>UK</v>
          </cell>
        </row>
        <row r="584">
          <cell r="D584" t="str">
            <v>Prešovská univerzita v Prešove</v>
          </cell>
          <cell r="E584" t="str">
            <v/>
          </cell>
          <cell r="L584">
            <v>2</v>
          </cell>
          <cell r="M584">
            <v>3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3</v>
          </cell>
          <cell r="AZ584">
            <v>0</v>
          </cell>
          <cell r="BA584" t="str">
            <v>PU</v>
          </cell>
        </row>
        <row r="585">
          <cell r="D585" t="str">
            <v>Prešovská univerzita v Prešove</v>
          </cell>
          <cell r="E585" t="str">
            <v>Filozofická fakulta</v>
          </cell>
          <cell r="L585">
            <v>2</v>
          </cell>
          <cell r="M585">
            <v>3</v>
          </cell>
          <cell r="AM585">
            <v>0</v>
          </cell>
          <cell r="AN585">
            <v>0</v>
          </cell>
          <cell r="AO585">
            <v>0</v>
          </cell>
          <cell r="AP585">
            <v>0</v>
          </cell>
          <cell r="AQ585">
            <v>0</v>
          </cell>
          <cell r="AV585">
            <v>0</v>
          </cell>
          <cell r="AW585">
            <v>0</v>
          </cell>
          <cell r="AX585">
            <v>0</v>
          </cell>
          <cell r="AY585">
            <v>2</v>
          </cell>
          <cell r="AZ585">
            <v>0</v>
          </cell>
          <cell r="BA585" t="str">
            <v>PU</v>
          </cell>
        </row>
        <row r="586">
          <cell r="D586" t="str">
            <v>Prešovská univerzita v Prešove</v>
          </cell>
          <cell r="E586" t="str">
            <v>Filozofická fakulta</v>
          </cell>
          <cell r="L586">
            <v>1</v>
          </cell>
          <cell r="M586">
            <v>3</v>
          </cell>
          <cell r="AM586">
            <v>3</v>
          </cell>
          <cell r="AN586">
            <v>0</v>
          </cell>
          <cell r="AO586">
            <v>0</v>
          </cell>
          <cell r="AP586">
            <v>0</v>
          </cell>
          <cell r="AQ586">
            <v>3</v>
          </cell>
          <cell r="AV586">
            <v>9</v>
          </cell>
          <cell r="AW586">
            <v>9.9</v>
          </cell>
          <cell r="AX586">
            <v>9.5938144329896904</v>
          </cell>
          <cell r="AY586">
            <v>4</v>
          </cell>
          <cell r="AZ586">
            <v>3</v>
          </cell>
          <cell r="BA586" t="str">
            <v>PU</v>
          </cell>
        </row>
        <row r="587">
          <cell r="D587" t="str">
            <v>Prešovská univerzita v Prešove</v>
          </cell>
          <cell r="E587" t="str">
            <v>Filozofická fakulta</v>
          </cell>
          <cell r="L587">
            <v>2</v>
          </cell>
          <cell r="M587">
            <v>3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3</v>
          </cell>
          <cell r="AZ587">
            <v>0</v>
          </cell>
          <cell r="BA587" t="str">
            <v>PU</v>
          </cell>
        </row>
        <row r="588">
          <cell r="D588" t="str">
            <v>Prešovská univerzita v Prešove</v>
          </cell>
          <cell r="E588" t="str">
            <v>Filozofická fakulta</v>
          </cell>
          <cell r="L588">
            <v>1</v>
          </cell>
          <cell r="M588">
            <v>3</v>
          </cell>
          <cell r="AM588">
            <v>2</v>
          </cell>
          <cell r="AN588">
            <v>0</v>
          </cell>
          <cell r="AO588">
            <v>0</v>
          </cell>
          <cell r="AP588">
            <v>0</v>
          </cell>
          <cell r="AQ588">
            <v>2</v>
          </cell>
          <cell r="AV588">
            <v>6</v>
          </cell>
          <cell r="AW588">
            <v>6.6000000000000005</v>
          </cell>
          <cell r="AX588">
            <v>6.4730769230769241</v>
          </cell>
          <cell r="AY588">
            <v>3</v>
          </cell>
          <cell r="AZ588">
            <v>2</v>
          </cell>
          <cell r="BA588" t="str">
            <v>PU</v>
          </cell>
        </row>
        <row r="589">
          <cell r="D589" t="str">
            <v>Prešovská univerzita v Prešove</v>
          </cell>
          <cell r="E589" t="str">
            <v/>
          </cell>
          <cell r="L589">
            <v>1</v>
          </cell>
          <cell r="M589">
            <v>3</v>
          </cell>
          <cell r="AM589">
            <v>1</v>
          </cell>
          <cell r="AN589">
            <v>0</v>
          </cell>
          <cell r="AO589">
            <v>0</v>
          </cell>
          <cell r="AP589">
            <v>0</v>
          </cell>
          <cell r="AQ589">
            <v>1</v>
          </cell>
          <cell r="AV589">
            <v>3</v>
          </cell>
          <cell r="AW589">
            <v>3.3000000000000003</v>
          </cell>
          <cell r="AX589">
            <v>3.1617318435754194</v>
          </cell>
          <cell r="AY589">
            <v>2</v>
          </cell>
          <cell r="AZ589">
            <v>1</v>
          </cell>
          <cell r="BA589" t="str">
            <v>PU</v>
          </cell>
        </row>
        <row r="590">
          <cell r="D590" t="str">
            <v>Prešovská univerzita v Prešove</v>
          </cell>
          <cell r="E590" t="str">
            <v>Filozofická fakulta</v>
          </cell>
          <cell r="L590">
            <v>2</v>
          </cell>
          <cell r="M590">
            <v>3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V590">
            <v>0</v>
          </cell>
          <cell r="AW590">
            <v>0</v>
          </cell>
          <cell r="AX590">
            <v>0</v>
          </cell>
          <cell r="AY590">
            <v>2</v>
          </cell>
          <cell r="AZ590">
            <v>0</v>
          </cell>
          <cell r="BA590" t="str">
            <v>PU</v>
          </cell>
        </row>
        <row r="591">
          <cell r="D591" t="str">
            <v>Prešovská univerzita v Prešove</v>
          </cell>
          <cell r="E591" t="str">
            <v>Fakulta humanitných a prírodných vied</v>
          </cell>
          <cell r="L591">
            <v>1</v>
          </cell>
          <cell r="M591">
            <v>3</v>
          </cell>
          <cell r="AM591">
            <v>7</v>
          </cell>
          <cell r="AN591">
            <v>0</v>
          </cell>
          <cell r="AO591">
            <v>0</v>
          </cell>
          <cell r="AP591">
            <v>0</v>
          </cell>
          <cell r="AQ591">
            <v>7</v>
          </cell>
          <cell r="AV591">
            <v>21</v>
          </cell>
          <cell r="AW591">
            <v>44.73</v>
          </cell>
          <cell r="AX591">
            <v>41.198684210526309</v>
          </cell>
          <cell r="AY591">
            <v>7</v>
          </cell>
          <cell r="AZ591">
            <v>7</v>
          </cell>
          <cell r="BA591" t="str">
            <v>PU</v>
          </cell>
        </row>
        <row r="592">
          <cell r="D592" t="str">
            <v>Prešovská univerzita v Prešove</v>
          </cell>
          <cell r="E592" t="str">
            <v>Filozofická fakulta</v>
          </cell>
          <cell r="L592">
            <v>2</v>
          </cell>
          <cell r="M592">
            <v>3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12</v>
          </cell>
          <cell r="AZ592">
            <v>0</v>
          </cell>
          <cell r="BA592" t="str">
            <v>PU</v>
          </cell>
        </row>
        <row r="593">
          <cell r="D593" t="str">
            <v>Prešovská univerzita v Prešove</v>
          </cell>
          <cell r="E593" t="str">
            <v>Fakulta manažmentu</v>
          </cell>
          <cell r="L593">
            <v>1</v>
          </cell>
          <cell r="M593">
            <v>1</v>
          </cell>
          <cell r="AM593">
            <v>625</v>
          </cell>
          <cell r="AN593">
            <v>684</v>
          </cell>
          <cell r="AO593">
            <v>0</v>
          </cell>
          <cell r="AP593">
            <v>0</v>
          </cell>
          <cell r="AQ593">
            <v>625</v>
          </cell>
          <cell r="AV593">
            <v>553.9</v>
          </cell>
          <cell r="AW593">
            <v>576.05600000000004</v>
          </cell>
          <cell r="AX593">
            <v>560.99571241830063</v>
          </cell>
          <cell r="AY593">
            <v>684</v>
          </cell>
          <cell r="AZ593">
            <v>0</v>
          </cell>
          <cell r="BA593" t="str">
            <v>PU</v>
          </cell>
        </row>
        <row r="594">
          <cell r="D594" t="str">
            <v>Prešovská univerzita v Prešove</v>
          </cell>
          <cell r="E594" t="str">
            <v>Fakulta manažmentu</v>
          </cell>
          <cell r="L594">
            <v>2</v>
          </cell>
          <cell r="M594">
            <v>1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3</v>
          </cell>
          <cell r="AZ594">
            <v>0</v>
          </cell>
          <cell r="BA594" t="str">
            <v>PU</v>
          </cell>
        </row>
        <row r="595">
          <cell r="D595" t="str">
            <v>Prešovská univerzita v Prešove</v>
          </cell>
          <cell r="E595" t="str">
            <v>Pedagogická fakulta</v>
          </cell>
          <cell r="L595">
            <v>2</v>
          </cell>
          <cell r="M595">
            <v>3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8</v>
          </cell>
          <cell r="AZ595">
            <v>0</v>
          </cell>
          <cell r="BA595" t="str">
            <v>PU</v>
          </cell>
        </row>
        <row r="596">
          <cell r="D596" t="str">
            <v>Prešovská univerzita v Prešove</v>
          </cell>
          <cell r="E596" t="str">
            <v>Filozofická fakulta</v>
          </cell>
          <cell r="L596">
            <v>2</v>
          </cell>
          <cell r="M596">
            <v>3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2</v>
          </cell>
          <cell r="AZ596">
            <v>0</v>
          </cell>
          <cell r="BA596" t="str">
            <v>PU</v>
          </cell>
        </row>
        <row r="597">
          <cell r="D597" t="str">
            <v>Prešovská univerzita v Prešove</v>
          </cell>
          <cell r="E597" t="str">
            <v>Pravoslávna bohoslovecká fakulta</v>
          </cell>
          <cell r="L597">
            <v>1</v>
          </cell>
          <cell r="M597">
            <v>4</v>
          </cell>
          <cell r="AM597">
            <v>53</v>
          </cell>
          <cell r="AN597">
            <v>70</v>
          </cell>
          <cell r="AO597">
            <v>0</v>
          </cell>
          <cell r="AP597">
            <v>0</v>
          </cell>
          <cell r="AQ597">
            <v>53</v>
          </cell>
          <cell r="AV597">
            <v>48.3</v>
          </cell>
          <cell r="AW597">
            <v>48.3</v>
          </cell>
          <cell r="AX597">
            <v>45.757894736842104</v>
          </cell>
          <cell r="AY597">
            <v>70</v>
          </cell>
          <cell r="AZ597">
            <v>0</v>
          </cell>
          <cell r="BA597" t="str">
            <v>PU</v>
          </cell>
        </row>
        <row r="598">
          <cell r="D598" t="str">
            <v>Prešovská univerzita v Prešove</v>
          </cell>
          <cell r="E598" t="str">
            <v>Filozofická fakulta</v>
          </cell>
          <cell r="L598">
            <v>1</v>
          </cell>
          <cell r="M598">
            <v>1</v>
          </cell>
          <cell r="AM598">
            <v>77</v>
          </cell>
          <cell r="AN598">
            <v>84.5</v>
          </cell>
          <cell r="AO598">
            <v>0</v>
          </cell>
          <cell r="AP598">
            <v>0</v>
          </cell>
          <cell r="AQ598">
            <v>77</v>
          </cell>
          <cell r="AV598">
            <v>65</v>
          </cell>
          <cell r="AW598">
            <v>97.5</v>
          </cell>
          <cell r="AX598">
            <v>93.414804469273747</v>
          </cell>
          <cell r="AY598">
            <v>84.5</v>
          </cell>
          <cell r="AZ598">
            <v>0</v>
          </cell>
          <cell r="BA598" t="str">
            <v>PU</v>
          </cell>
        </row>
        <row r="599">
          <cell r="D599" t="str">
            <v>Prešovská univerzita v Prešove</v>
          </cell>
          <cell r="E599" t="str">
            <v>Filozofická fakulta</v>
          </cell>
          <cell r="L599">
            <v>1</v>
          </cell>
          <cell r="M599">
            <v>1</v>
          </cell>
          <cell r="AM599">
            <v>20.5</v>
          </cell>
          <cell r="AN599">
            <v>26</v>
          </cell>
          <cell r="AO599">
            <v>0</v>
          </cell>
          <cell r="AP599">
            <v>0</v>
          </cell>
          <cell r="AQ599">
            <v>20.5</v>
          </cell>
          <cell r="AV599">
            <v>17.350000000000001</v>
          </cell>
          <cell r="AW599">
            <v>26.025000000000002</v>
          </cell>
          <cell r="AX599">
            <v>24.934567039106149</v>
          </cell>
          <cell r="AY599">
            <v>26</v>
          </cell>
          <cell r="AZ599">
            <v>0</v>
          </cell>
          <cell r="BA599" t="str">
            <v>PU</v>
          </cell>
        </row>
        <row r="600">
          <cell r="D600" t="str">
            <v>Prešovská univerzita v Prešove</v>
          </cell>
          <cell r="E600" t="str">
            <v>Filozofická fakulta</v>
          </cell>
          <cell r="L600">
            <v>1</v>
          </cell>
          <cell r="M600">
            <v>1</v>
          </cell>
          <cell r="AM600">
            <v>91</v>
          </cell>
          <cell r="AN600">
            <v>100</v>
          </cell>
          <cell r="AO600">
            <v>0</v>
          </cell>
          <cell r="AP600">
            <v>0</v>
          </cell>
          <cell r="AQ600">
            <v>91</v>
          </cell>
          <cell r="AV600">
            <v>82</v>
          </cell>
          <cell r="AW600">
            <v>82</v>
          </cell>
          <cell r="AX600">
            <v>80.13636363636364</v>
          </cell>
          <cell r="AY600">
            <v>100</v>
          </cell>
          <cell r="AZ600">
            <v>0</v>
          </cell>
          <cell r="BA600" t="str">
            <v>PU</v>
          </cell>
        </row>
        <row r="601">
          <cell r="D601" t="str">
            <v>Prešovská univerzita v Prešove</v>
          </cell>
          <cell r="E601" t="str">
            <v>Fakulta humanitných a prírodných vied</v>
          </cell>
          <cell r="L601">
            <v>1</v>
          </cell>
          <cell r="M601">
            <v>1</v>
          </cell>
          <cell r="AM601">
            <v>79</v>
          </cell>
          <cell r="AN601">
            <v>88.5</v>
          </cell>
          <cell r="AO601">
            <v>88.5</v>
          </cell>
          <cell r="AP601">
            <v>79</v>
          </cell>
          <cell r="AQ601">
            <v>79</v>
          </cell>
          <cell r="AV601">
            <v>68.95</v>
          </cell>
          <cell r="AW601">
            <v>99.287999999999997</v>
          </cell>
          <cell r="AX601">
            <v>97.525728116175884</v>
          </cell>
          <cell r="AY601">
            <v>88.5</v>
          </cell>
          <cell r="AZ601">
            <v>0</v>
          </cell>
          <cell r="BA601" t="str">
            <v>PU</v>
          </cell>
        </row>
        <row r="602">
          <cell r="D602" t="str">
            <v>Prešovská univerzita v Prešove</v>
          </cell>
          <cell r="E602" t="str">
            <v>Fakulta humanitných a prírodných vied</v>
          </cell>
          <cell r="L602">
            <v>1</v>
          </cell>
          <cell r="M602">
            <v>1</v>
          </cell>
          <cell r="AM602">
            <v>90.5</v>
          </cell>
          <cell r="AN602">
            <v>101.5</v>
          </cell>
          <cell r="AO602">
            <v>101.5</v>
          </cell>
          <cell r="AP602">
            <v>90.5</v>
          </cell>
          <cell r="AQ602">
            <v>90.5</v>
          </cell>
          <cell r="AV602">
            <v>78.349999999999994</v>
          </cell>
          <cell r="AW602">
            <v>112.82399999999998</v>
          </cell>
          <cell r="AX602">
            <v>110.8214764017749</v>
          </cell>
          <cell r="AY602">
            <v>101.5</v>
          </cell>
          <cell r="AZ602">
            <v>0</v>
          </cell>
          <cell r="BA602" t="str">
            <v>PU</v>
          </cell>
        </row>
        <row r="603">
          <cell r="D603" t="str">
            <v>Prešovská univerzita v Prešove</v>
          </cell>
          <cell r="E603" t="str">
            <v>Pedagogická fakulta</v>
          </cell>
          <cell r="L603">
            <v>2</v>
          </cell>
          <cell r="M603">
            <v>1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1</v>
          </cell>
          <cell r="AZ603">
            <v>0</v>
          </cell>
          <cell r="BA603" t="str">
            <v>PU</v>
          </cell>
        </row>
        <row r="604">
          <cell r="D604" t="str">
            <v>Prešovská univerzita v Prešove</v>
          </cell>
          <cell r="E604" t="str">
            <v>Fakulta športu</v>
          </cell>
          <cell r="L604">
            <v>1</v>
          </cell>
          <cell r="M604">
            <v>1</v>
          </cell>
          <cell r="AM604">
            <v>99</v>
          </cell>
          <cell r="AN604">
            <v>135</v>
          </cell>
          <cell r="AO604">
            <v>0</v>
          </cell>
          <cell r="AP604">
            <v>0</v>
          </cell>
          <cell r="AQ604">
            <v>99</v>
          </cell>
          <cell r="AV604">
            <v>84.3</v>
          </cell>
          <cell r="AW604">
            <v>100.31699999999999</v>
          </cell>
          <cell r="AX604">
            <v>98.536464300121011</v>
          </cell>
          <cell r="AY604">
            <v>135</v>
          </cell>
          <cell r="AZ604">
            <v>0</v>
          </cell>
          <cell r="BA604" t="str">
            <v>PU</v>
          </cell>
        </row>
        <row r="605">
          <cell r="D605" t="str">
            <v>Prešovská univerzita v Prešove</v>
          </cell>
          <cell r="E605" t="str">
            <v>Filozofická fakulta</v>
          </cell>
          <cell r="L605">
            <v>1</v>
          </cell>
          <cell r="M605">
            <v>1</v>
          </cell>
          <cell r="AM605">
            <v>101</v>
          </cell>
          <cell r="AN605">
            <v>125.5</v>
          </cell>
          <cell r="AO605">
            <v>0</v>
          </cell>
          <cell r="AP605">
            <v>0</v>
          </cell>
          <cell r="AQ605">
            <v>101</v>
          </cell>
          <cell r="AV605">
            <v>88.4</v>
          </cell>
          <cell r="AW605">
            <v>96.356000000000009</v>
          </cell>
          <cell r="AX605">
            <v>94.645768455022193</v>
          </cell>
          <cell r="AY605">
            <v>125.5</v>
          </cell>
          <cell r="AZ605">
            <v>0</v>
          </cell>
          <cell r="BA605" t="str">
            <v>PU</v>
          </cell>
        </row>
        <row r="606">
          <cell r="D606" t="str">
            <v>Prešovská univerzita v Prešove</v>
          </cell>
          <cell r="E606" t="str">
            <v>Filozofická fakulta</v>
          </cell>
          <cell r="L606">
            <v>1</v>
          </cell>
          <cell r="M606">
            <v>1</v>
          </cell>
          <cell r="AM606">
            <v>17.5</v>
          </cell>
          <cell r="AN606">
            <v>24</v>
          </cell>
          <cell r="AO606">
            <v>0</v>
          </cell>
          <cell r="AP606">
            <v>0</v>
          </cell>
          <cell r="AQ606">
            <v>17.5</v>
          </cell>
          <cell r="AV606">
            <v>14.5</v>
          </cell>
          <cell r="AW606">
            <v>15.805000000000001</v>
          </cell>
          <cell r="AX606">
            <v>15.524475594997986</v>
          </cell>
          <cell r="AY606">
            <v>24</v>
          </cell>
          <cell r="AZ606">
            <v>0</v>
          </cell>
          <cell r="BA606" t="str">
            <v>PU</v>
          </cell>
        </row>
        <row r="607">
          <cell r="D607" t="str">
            <v>Prešovská univerzita v Prešove</v>
          </cell>
          <cell r="E607" t="str">
            <v>Filozofická fakulta</v>
          </cell>
          <cell r="L607">
            <v>1</v>
          </cell>
          <cell r="M607">
            <v>1</v>
          </cell>
          <cell r="AM607">
            <v>17</v>
          </cell>
          <cell r="AN607">
            <v>19.5</v>
          </cell>
          <cell r="AO607">
            <v>0</v>
          </cell>
          <cell r="AP607">
            <v>0</v>
          </cell>
          <cell r="AQ607">
            <v>17</v>
          </cell>
          <cell r="AV607">
            <v>15.05</v>
          </cell>
          <cell r="AW607">
            <v>22.575000000000003</v>
          </cell>
          <cell r="AX607">
            <v>21.629120111731847</v>
          </cell>
          <cell r="AY607">
            <v>19.5</v>
          </cell>
          <cell r="AZ607">
            <v>0</v>
          </cell>
          <cell r="BA607" t="str">
            <v>PU</v>
          </cell>
        </row>
        <row r="608">
          <cell r="D608" t="str">
            <v>Slovenská poľnohospodárska univerzita v Nitre</v>
          </cell>
          <cell r="E608" t="str">
            <v>Fakulta ekonomiky a manažmentu</v>
          </cell>
          <cell r="L608">
            <v>1</v>
          </cell>
          <cell r="M608">
            <v>3</v>
          </cell>
          <cell r="AM608">
            <v>10</v>
          </cell>
          <cell r="AN608">
            <v>0</v>
          </cell>
          <cell r="AO608">
            <v>0</v>
          </cell>
          <cell r="AP608">
            <v>0</v>
          </cell>
          <cell r="AQ608">
            <v>10</v>
          </cell>
          <cell r="AV608">
            <v>40</v>
          </cell>
          <cell r="AW608">
            <v>44</v>
          </cell>
          <cell r="AX608">
            <v>43.296992481203006</v>
          </cell>
          <cell r="AY608">
            <v>10</v>
          </cell>
          <cell r="AZ608">
            <v>10</v>
          </cell>
          <cell r="BA608" t="str">
            <v>SPU</v>
          </cell>
        </row>
        <row r="609">
          <cell r="D609" t="str">
            <v>Slovenská poľnohospodárska univerzita v Nitre</v>
          </cell>
          <cell r="E609" t="str">
            <v>Technická fakulta</v>
          </cell>
          <cell r="L609">
            <v>1</v>
          </cell>
          <cell r="M609">
            <v>3</v>
          </cell>
          <cell r="AM609">
            <v>2</v>
          </cell>
          <cell r="AN609">
            <v>0</v>
          </cell>
          <cell r="AO609">
            <v>0</v>
          </cell>
          <cell r="AP609">
            <v>2</v>
          </cell>
          <cell r="AQ609">
            <v>2</v>
          </cell>
          <cell r="AV609">
            <v>6</v>
          </cell>
          <cell r="AW609">
            <v>12.78</v>
          </cell>
          <cell r="AX609">
            <v>12.569550898203591</v>
          </cell>
          <cell r="AY609">
            <v>3</v>
          </cell>
          <cell r="AZ609">
            <v>2</v>
          </cell>
          <cell r="BA609" t="str">
            <v>SPU</v>
          </cell>
        </row>
        <row r="610">
          <cell r="D610" t="str">
            <v>Slovenská poľnohospodárska univerzita v Nitre</v>
          </cell>
          <cell r="E610" t="str">
            <v>Fakulta biotechnológie a potravinárstva</v>
          </cell>
          <cell r="L610">
            <v>2</v>
          </cell>
          <cell r="M610">
            <v>3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V610">
            <v>0</v>
          </cell>
          <cell r="AW610">
            <v>0</v>
          </cell>
          <cell r="AX610">
            <v>0</v>
          </cell>
          <cell r="AY610">
            <v>1</v>
          </cell>
          <cell r="AZ610">
            <v>0</v>
          </cell>
          <cell r="BA610" t="str">
            <v>SPU</v>
          </cell>
        </row>
        <row r="611">
          <cell r="D611" t="str">
            <v>Slovenská poľnohospodárska univerzita v Nitre</v>
          </cell>
          <cell r="E611" t="str">
            <v>Technická fakulta</v>
          </cell>
          <cell r="L611">
            <v>2</v>
          </cell>
          <cell r="M611">
            <v>3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5</v>
          </cell>
          <cell r="AZ611">
            <v>0</v>
          </cell>
          <cell r="BA611" t="str">
            <v>SPU</v>
          </cell>
        </row>
        <row r="612">
          <cell r="D612" t="str">
            <v>Slovenská poľnohospodárska univerzita v Nitre</v>
          </cell>
          <cell r="E612" t="str">
            <v>Fakulta agrobiológie a potravinových zdrojov</v>
          </cell>
          <cell r="L612">
            <v>2</v>
          </cell>
          <cell r="M612">
            <v>3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2</v>
          </cell>
          <cell r="AZ612">
            <v>0</v>
          </cell>
          <cell r="BA612" t="str">
            <v>SPU</v>
          </cell>
        </row>
        <row r="613">
          <cell r="D613" t="str">
            <v>Slovenská poľnohospodárska univerzita v Nitre</v>
          </cell>
          <cell r="E613" t="str">
            <v>Technická fakulta</v>
          </cell>
          <cell r="L613">
            <v>2</v>
          </cell>
          <cell r="M613">
            <v>3</v>
          </cell>
          <cell r="AM613">
            <v>0</v>
          </cell>
          <cell r="AN613">
            <v>0</v>
          </cell>
          <cell r="AO613">
            <v>0</v>
          </cell>
          <cell r="AP613">
            <v>0</v>
          </cell>
          <cell r="AQ613">
            <v>0</v>
          </cell>
          <cell r="AV613">
            <v>0</v>
          </cell>
          <cell r="AW613">
            <v>0</v>
          </cell>
          <cell r="AX613">
            <v>0</v>
          </cell>
          <cell r="AY613">
            <v>1</v>
          </cell>
          <cell r="AZ613">
            <v>0</v>
          </cell>
          <cell r="BA613" t="str">
            <v>SPU</v>
          </cell>
        </row>
        <row r="614">
          <cell r="D614" t="str">
            <v>Slovenská poľnohospodárska univerzita v Nitre</v>
          </cell>
          <cell r="E614" t="str">
            <v>Fakulta agrobiológie a potravinových zdrojov</v>
          </cell>
          <cell r="L614">
            <v>2</v>
          </cell>
          <cell r="M614">
            <v>1</v>
          </cell>
          <cell r="AM614">
            <v>0</v>
          </cell>
          <cell r="AN614">
            <v>0</v>
          </cell>
          <cell r="AO614">
            <v>0</v>
          </cell>
          <cell r="AP614">
            <v>0</v>
          </cell>
          <cell r="AQ614">
            <v>0</v>
          </cell>
          <cell r="AV614">
            <v>0</v>
          </cell>
          <cell r="AW614">
            <v>0</v>
          </cell>
          <cell r="AX614">
            <v>0</v>
          </cell>
          <cell r="AY614">
            <v>15</v>
          </cell>
          <cell r="AZ614">
            <v>0</v>
          </cell>
          <cell r="BA614" t="str">
            <v>SPU</v>
          </cell>
        </row>
        <row r="615">
          <cell r="D615" t="str">
            <v>Slovenská poľnohospodárska univerzita v Nitre</v>
          </cell>
          <cell r="E615" t="str">
            <v>Fakulta ekonomiky a manažmentu</v>
          </cell>
          <cell r="L615">
            <v>2</v>
          </cell>
          <cell r="M615">
            <v>3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3</v>
          </cell>
          <cell r="AZ615">
            <v>0</v>
          </cell>
          <cell r="BA615" t="str">
            <v>SPU</v>
          </cell>
        </row>
        <row r="616">
          <cell r="D616" t="str">
            <v>Slovenská poľnohospodárska univerzita v Nitre</v>
          </cell>
          <cell r="E616" t="str">
            <v>Fakulta ekonomiky a manažmentu</v>
          </cell>
          <cell r="L616">
            <v>1</v>
          </cell>
          <cell r="M616">
            <v>1</v>
          </cell>
          <cell r="AM616">
            <v>140</v>
          </cell>
          <cell r="AN616">
            <v>145</v>
          </cell>
          <cell r="AO616">
            <v>0</v>
          </cell>
          <cell r="AP616">
            <v>0</v>
          </cell>
          <cell r="AQ616">
            <v>140</v>
          </cell>
          <cell r="AV616">
            <v>125.6</v>
          </cell>
          <cell r="AW616">
            <v>130.624</v>
          </cell>
          <cell r="AX616">
            <v>128.53696240601502</v>
          </cell>
          <cell r="AY616">
            <v>145</v>
          </cell>
          <cell r="AZ616">
            <v>0</v>
          </cell>
          <cell r="BA616" t="str">
            <v>SPU</v>
          </cell>
        </row>
        <row r="617">
          <cell r="D617" t="str">
            <v>Slovenská poľnohospodárska univerzita v Nitre</v>
          </cell>
          <cell r="E617" t="str">
            <v>Fakulta agrobiológie a potravinových zdrojov</v>
          </cell>
          <cell r="L617">
            <v>1</v>
          </cell>
          <cell r="M617">
            <v>1</v>
          </cell>
          <cell r="AM617">
            <v>49</v>
          </cell>
          <cell r="AN617">
            <v>64</v>
          </cell>
          <cell r="AO617">
            <v>0</v>
          </cell>
          <cell r="AP617">
            <v>0</v>
          </cell>
          <cell r="AQ617">
            <v>49</v>
          </cell>
          <cell r="AV617">
            <v>42.4</v>
          </cell>
          <cell r="AW617">
            <v>67.415999999999997</v>
          </cell>
          <cell r="AX617">
            <v>66.360150352388402</v>
          </cell>
          <cell r="AY617">
            <v>64</v>
          </cell>
          <cell r="AZ617">
            <v>0</v>
          </cell>
          <cell r="BA617" t="str">
            <v>SPU</v>
          </cell>
        </row>
        <row r="618">
          <cell r="D618" t="str">
            <v>Slovenská poľnohospodárska univerzita v Nitre</v>
          </cell>
          <cell r="E618" t="str">
            <v>Fakulta ekonomiky a manažmentu</v>
          </cell>
          <cell r="L618">
            <v>1</v>
          </cell>
          <cell r="M618">
            <v>3</v>
          </cell>
          <cell r="AM618">
            <v>8</v>
          </cell>
          <cell r="AN618">
            <v>0</v>
          </cell>
          <cell r="AO618">
            <v>0</v>
          </cell>
          <cell r="AP618">
            <v>0</v>
          </cell>
          <cell r="AQ618">
            <v>8</v>
          </cell>
          <cell r="AV618">
            <v>32</v>
          </cell>
          <cell r="AW618">
            <v>35.200000000000003</v>
          </cell>
          <cell r="AX618">
            <v>34.637593984962407</v>
          </cell>
          <cell r="AY618">
            <v>9</v>
          </cell>
          <cell r="AZ618">
            <v>8</v>
          </cell>
          <cell r="BA618" t="str">
            <v>SPU</v>
          </cell>
        </row>
        <row r="619">
          <cell r="D619" t="str">
            <v>Slovenská poľnohospodárska univerzita v Nitre</v>
          </cell>
          <cell r="E619" t="str">
            <v>Fakulta ekonomiky a manažmentu</v>
          </cell>
          <cell r="L619">
            <v>1</v>
          </cell>
          <cell r="M619">
            <v>1</v>
          </cell>
          <cell r="AM619">
            <v>182</v>
          </cell>
          <cell r="AN619">
            <v>188</v>
          </cell>
          <cell r="AO619">
            <v>0</v>
          </cell>
          <cell r="AP619">
            <v>0</v>
          </cell>
          <cell r="AQ619">
            <v>182</v>
          </cell>
          <cell r="AV619">
            <v>161.6</v>
          </cell>
          <cell r="AW619">
            <v>168.06399999999999</v>
          </cell>
          <cell r="AX619">
            <v>165.37876691729323</v>
          </cell>
          <cell r="AY619">
            <v>188</v>
          </cell>
          <cell r="AZ619">
            <v>0</v>
          </cell>
          <cell r="BA619" t="str">
            <v>SPU</v>
          </cell>
        </row>
        <row r="620">
          <cell r="D620" t="str">
            <v>Univerzita Mateja Bela v Banskej Bystrici</v>
          </cell>
          <cell r="E620" t="str">
            <v>Právnická fakulta</v>
          </cell>
          <cell r="L620">
            <v>2</v>
          </cell>
          <cell r="M620">
            <v>3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35</v>
          </cell>
          <cell r="AZ620">
            <v>0</v>
          </cell>
          <cell r="BA620" t="str">
            <v>UMB</v>
          </cell>
        </row>
        <row r="621">
          <cell r="D621" t="str">
            <v>Slovenská zdravotnícka univerzita v Bratislave</v>
          </cell>
          <cell r="E621" t="str">
            <v>Fakulta zdravotníctva so sídlom v Banskej Bystrici</v>
          </cell>
          <cell r="L621">
            <v>1</v>
          </cell>
          <cell r="M621">
            <v>5</v>
          </cell>
          <cell r="AM621">
            <v>14</v>
          </cell>
          <cell r="AN621">
            <v>14</v>
          </cell>
          <cell r="AO621">
            <v>0</v>
          </cell>
          <cell r="AP621">
            <v>0</v>
          </cell>
          <cell r="AQ621">
            <v>14</v>
          </cell>
          <cell r="AV621">
            <v>11.6</v>
          </cell>
          <cell r="AW621">
            <v>17.167999999999999</v>
          </cell>
          <cell r="AX621">
            <v>16.915529411764705</v>
          </cell>
          <cell r="AY621">
            <v>14</v>
          </cell>
          <cell r="AZ621">
            <v>0</v>
          </cell>
          <cell r="BA621" t="str">
            <v>SZU</v>
          </cell>
        </row>
        <row r="622">
          <cell r="D622" t="str">
            <v>Slovenská poľnohospodárska univerzita v Nitre</v>
          </cell>
          <cell r="E622" t="str">
            <v>Fakulta záhradníctva a krajinného inžinierstva</v>
          </cell>
          <cell r="L622">
            <v>2</v>
          </cell>
          <cell r="M622">
            <v>3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2</v>
          </cell>
          <cell r="AZ622">
            <v>0</v>
          </cell>
          <cell r="BA622" t="str">
            <v>SPU</v>
          </cell>
        </row>
        <row r="623">
          <cell r="D623" t="str">
            <v>Žilinská univerzita v Žiline</v>
          </cell>
          <cell r="E623" t="str">
            <v>Stavebná fakulta</v>
          </cell>
          <cell r="L623">
            <v>2</v>
          </cell>
          <cell r="M623">
            <v>3</v>
          </cell>
          <cell r="AM623">
            <v>1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V623">
            <v>0</v>
          </cell>
          <cell r="AW623">
            <v>0</v>
          </cell>
          <cell r="AX623">
            <v>0</v>
          </cell>
          <cell r="AY623">
            <v>1</v>
          </cell>
          <cell r="AZ623">
            <v>0</v>
          </cell>
          <cell r="BA623" t="str">
            <v>ŽU</v>
          </cell>
        </row>
        <row r="624">
          <cell r="D624" t="str">
            <v>Žilinská univerzita v Žiline</v>
          </cell>
          <cell r="E624" t="str">
            <v>Fakulta prevádzky a ekonomiky dopravy a spojov</v>
          </cell>
          <cell r="L624">
            <v>2</v>
          </cell>
          <cell r="M624">
            <v>3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5</v>
          </cell>
          <cell r="AZ624">
            <v>0</v>
          </cell>
          <cell r="BA624" t="str">
            <v>ŽU</v>
          </cell>
        </row>
        <row r="625">
          <cell r="D625" t="str">
            <v>Žilinská univerzita v Žiline</v>
          </cell>
          <cell r="E625" t="str">
            <v>Fakulta prevádzky a ekonomiky dopravy a spojov</v>
          </cell>
          <cell r="L625">
            <v>2</v>
          </cell>
          <cell r="M625">
            <v>3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6</v>
          </cell>
          <cell r="AZ625">
            <v>0</v>
          </cell>
          <cell r="BA625" t="str">
            <v>ŽU</v>
          </cell>
        </row>
        <row r="626">
          <cell r="D626" t="str">
            <v>Žilinská univerzita v Žiline</v>
          </cell>
          <cell r="E626" t="str">
            <v>Fakulta prevádzky a ekonomiky dopravy a spojov</v>
          </cell>
          <cell r="L626">
            <v>2</v>
          </cell>
          <cell r="M626">
            <v>3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9</v>
          </cell>
          <cell r="AZ626">
            <v>0</v>
          </cell>
          <cell r="BA626" t="str">
            <v>ŽU</v>
          </cell>
        </row>
        <row r="627">
          <cell r="D627" t="str">
            <v>Žilinská univerzita v Žiline</v>
          </cell>
          <cell r="E627" t="str">
            <v>Stavebná fakulta</v>
          </cell>
          <cell r="L627">
            <v>1</v>
          </cell>
          <cell r="M627">
            <v>3</v>
          </cell>
          <cell r="AM627">
            <v>12</v>
          </cell>
          <cell r="AN627">
            <v>0</v>
          </cell>
          <cell r="AO627">
            <v>0</v>
          </cell>
          <cell r="AP627">
            <v>12</v>
          </cell>
          <cell r="AQ627">
            <v>12</v>
          </cell>
          <cell r="AV627">
            <v>48</v>
          </cell>
          <cell r="AW627">
            <v>102.24</v>
          </cell>
          <cell r="AX627">
            <v>101.0343396226415</v>
          </cell>
          <cell r="AY627">
            <v>14</v>
          </cell>
          <cell r="AZ627">
            <v>12</v>
          </cell>
          <cell r="BA627" t="str">
            <v>ŽU</v>
          </cell>
        </row>
        <row r="628">
          <cell r="D628" t="str">
            <v>Žilinská univerzita v Žiline</v>
          </cell>
          <cell r="E628" t="str">
            <v>Fakulta elektrotechniky a informačných technológií</v>
          </cell>
          <cell r="L628">
            <v>1</v>
          </cell>
          <cell r="M628">
            <v>3</v>
          </cell>
          <cell r="AM628">
            <v>18</v>
          </cell>
          <cell r="AN628">
            <v>0</v>
          </cell>
          <cell r="AO628">
            <v>0</v>
          </cell>
          <cell r="AP628">
            <v>18</v>
          </cell>
          <cell r="AQ628">
            <v>18</v>
          </cell>
          <cell r="AV628">
            <v>72</v>
          </cell>
          <cell r="AW628">
            <v>153.35999999999999</v>
          </cell>
          <cell r="AX628">
            <v>151.38116129032255</v>
          </cell>
          <cell r="AY628">
            <v>19</v>
          </cell>
          <cell r="AZ628">
            <v>18</v>
          </cell>
          <cell r="BA628" t="str">
            <v>ŽU</v>
          </cell>
        </row>
        <row r="629">
          <cell r="D629" t="str">
            <v>Žilinská univerzita v Žiline</v>
          </cell>
          <cell r="E629" t="str">
            <v>Fakulta elektrotechniky a informačných technológií</v>
          </cell>
          <cell r="L629">
            <v>1</v>
          </cell>
          <cell r="M629">
            <v>3</v>
          </cell>
          <cell r="AM629">
            <v>10</v>
          </cell>
          <cell r="AN629">
            <v>0</v>
          </cell>
          <cell r="AO629">
            <v>0</v>
          </cell>
          <cell r="AP629">
            <v>10</v>
          </cell>
          <cell r="AQ629">
            <v>10</v>
          </cell>
          <cell r="AV629">
            <v>40</v>
          </cell>
          <cell r="AW629">
            <v>85.199999999999989</v>
          </cell>
          <cell r="AX629">
            <v>84.773999999999987</v>
          </cell>
          <cell r="AY629">
            <v>12</v>
          </cell>
          <cell r="AZ629">
            <v>10</v>
          </cell>
          <cell r="BA629" t="str">
            <v>ŽU</v>
          </cell>
        </row>
        <row r="630">
          <cell r="D630" t="str">
            <v>Žilinská univerzita v Žiline</v>
          </cell>
          <cell r="E630" t="str">
            <v>Fakulta riadenia a informatiky</v>
          </cell>
          <cell r="L630">
            <v>1</v>
          </cell>
          <cell r="M630">
            <v>1</v>
          </cell>
          <cell r="AM630">
            <v>198</v>
          </cell>
          <cell r="AN630">
            <v>231</v>
          </cell>
          <cell r="AO630">
            <v>0</v>
          </cell>
          <cell r="AP630">
            <v>0</v>
          </cell>
          <cell r="AQ630">
            <v>198</v>
          </cell>
          <cell r="AV630">
            <v>173.4</v>
          </cell>
          <cell r="AW630">
            <v>180.33600000000001</v>
          </cell>
          <cell r="AX630">
            <v>177.1682409033877</v>
          </cell>
          <cell r="AY630">
            <v>231</v>
          </cell>
          <cell r="AZ630">
            <v>0</v>
          </cell>
          <cell r="BA630" t="str">
            <v>ŽU</v>
          </cell>
        </row>
        <row r="631">
          <cell r="D631" t="str">
            <v>Žilinská univerzita v Žiline</v>
          </cell>
          <cell r="E631" t="str">
            <v>Fakulta riadenia a informatiky</v>
          </cell>
          <cell r="L631">
            <v>1</v>
          </cell>
          <cell r="M631">
            <v>1</v>
          </cell>
          <cell r="AM631">
            <v>79</v>
          </cell>
          <cell r="AN631">
            <v>100</v>
          </cell>
          <cell r="AO631">
            <v>100</v>
          </cell>
          <cell r="AP631">
            <v>79</v>
          </cell>
          <cell r="AQ631">
            <v>79</v>
          </cell>
          <cell r="AV631">
            <v>65.8</v>
          </cell>
          <cell r="AW631">
            <v>97.384</v>
          </cell>
          <cell r="AX631">
            <v>96.897080000000003</v>
          </cell>
          <cell r="AY631">
            <v>100</v>
          </cell>
          <cell r="AZ631">
            <v>0</v>
          </cell>
          <cell r="BA631" t="str">
            <v>ŽU</v>
          </cell>
        </row>
        <row r="632">
          <cell r="D632" t="str">
            <v>Žilinská univerzita v Žiline</v>
          </cell>
          <cell r="E632" t="str">
            <v>Stavebná fakulta</v>
          </cell>
          <cell r="L632">
            <v>1</v>
          </cell>
          <cell r="M632">
            <v>1</v>
          </cell>
          <cell r="AM632">
            <v>67</v>
          </cell>
          <cell r="AN632">
            <v>74</v>
          </cell>
          <cell r="AO632">
            <v>74</v>
          </cell>
          <cell r="AP632">
            <v>67</v>
          </cell>
          <cell r="AQ632">
            <v>67</v>
          </cell>
          <cell r="AV632">
            <v>57.099999999999994</v>
          </cell>
          <cell r="AW632">
            <v>84.507999999999996</v>
          </cell>
          <cell r="AX632">
            <v>83.511443396226412</v>
          </cell>
          <cell r="AY632">
            <v>74</v>
          </cell>
          <cell r="AZ632">
            <v>0</v>
          </cell>
          <cell r="BA632" t="str">
            <v>ŽU</v>
          </cell>
        </row>
        <row r="633">
          <cell r="D633" t="str">
            <v>Univerzita Pavla Jozefa Šafárika v Košiciach</v>
          </cell>
          <cell r="E633" t="str">
            <v>Prírodovedecká fakulta</v>
          </cell>
          <cell r="L633">
            <v>1</v>
          </cell>
          <cell r="M633">
            <v>3</v>
          </cell>
          <cell r="AM633">
            <v>9</v>
          </cell>
          <cell r="AN633">
            <v>0</v>
          </cell>
          <cell r="AO633">
            <v>0</v>
          </cell>
          <cell r="AP633">
            <v>9</v>
          </cell>
          <cell r="AQ633">
            <v>9</v>
          </cell>
          <cell r="AV633">
            <v>27</v>
          </cell>
          <cell r="AW633">
            <v>57.51</v>
          </cell>
          <cell r="AX633">
            <v>56.444999999999993</v>
          </cell>
          <cell r="AY633">
            <v>9</v>
          </cell>
          <cell r="AZ633">
            <v>9</v>
          </cell>
          <cell r="BA633" t="str">
            <v>UPJŠ</v>
          </cell>
        </row>
        <row r="634">
          <cell r="D634" t="str">
            <v>Univerzita Pavla Jozefa Šafárika v Košiciach</v>
          </cell>
          <cell r="E634" t="str">
            <v>Právnická fakulta</v>
          </cell>
          <cell r="L634">
            <v>1</v>
          </cell>
          <cell r="M634">
            <v>3</v>
          </cell>
          <cell r="AM634">
            <v>3</v>
          </cell>
          <cell r="AN634">
            <v>0</v>
          </cell>
          <cell r="AO634">
            <v>0</v>
          </cell>
          <cell r="AP634">
            <v>0</v>
          </cell>
          <cell r="AQ634">
            <v>3</v>
          </cell>
          <cell r="AV634">
            <v>12</v>
          </cell>
          <cell r="AW634">
            <v>13.200000000000001</v>
          </cell>
          <cell r="AX634">
            <v>12.887133182844245</v>
          </cell>
          <cell r="AY634">
            <v>4</v>
          </cell>
          <cell r="AZ634">
            <v>3</v>
          </cell>
          <cell r="BA634" t="str">
            <v>UPJŠ</v>
          </cell>
        </row>
        <row r="635">
          <cell r="D635" t="str">
            <v>Univerzita J. Selyeho</v>
          </cell>
          <cell r="E635" t="str">
            <v>Pedagogická fakulta</v>
          </cell>
          <cell r="L635">
            <v>1</v>
          </cell>
          <cell r="M635">
            <v>3</v>
          </cell>
          <cell r="AM635">
            <v>4</v>
          </cell>
          <cell r="AN635">
            <v>0</v>
          </cell>
          <cell r="AO635">
            <v>0</v>
          </cell>
          <cell r="AP635">
            <v>0</v>
          </cell>
          <cell r="AQ635">
            <v>4</v>
          </cell>
          <cell r="AV635">
            <v>16</v>
          </cell>
          <cell r="AW635">
            <v>17.600000000000001</v>
          </cell>
          <cell r="AX635">
            <v>17.600000000000001</v>
          </cell>
          <cell r="AY635">
            <v>7</v>
          </cell>
          <cell r="AZ635">
            <v>4</v>
          </cell>
          <cell r="BA635" t="str">
            <v>UJS</v>
          </cell>
        </row>
        <row r="636">
          <cell r="D636" t="str">
            <v>Univerzita J. Selyeho</v>
          </cell>
          <cell r="E636" t="str">
            <v>Pedagogická fakulta</v>
          </cell>
          <cell r="L636">
            <v>1</v>
          </cell>
          <cell r="M636">
            <v>1</v>
          </cell>
          <cell r="AM636">
            <v>7</v>
          </cell>
          <cell r="AN636">
            <v>11.5</v>
          </cell>
          <cell r="AO636">
            <v>0</v>
          </cell>
          <cell r="AP636">
            <v>0</v>
          </cell>
          <cell r="AQ636">
            <v>7</v>
          </cell>
          <cell r="AV636">
            <v>5.8</v>
          </cell>
          <cell r="AW636">
            <v>6.3220000000000001</v>
          </cell>
          <cell r="AX636">
            <v>6.2408186195826643</v>
          </cell>
          <cell r="AY636">
            <v>11.5</v>
          </cell>
          <cell r="AZ636">
            <v>0</v>
          </cell>
          <cell r="BA636" t="str">
            <v>UJS</v>
          </cell>
        </row>
        <row r="637">
          <cell r="D637" t="str">
            <v>Univerzita J. Selyeho</v>
          </cell>
          <cell r="E637" t="str">
            <v>Pedagogická fakulta</v>
          </cell>
          <cell r="L637">
            <v>1</v>
          </cell>
          <cell r="M637">
            <v>1</v>
          </cell>
          <cell r="AM637">
            <v>41.5</v>
          </cell>
          <cell r="AN637">
            <v>52</v>
          </cell>
          <cell r="AO637">
            <v>0</v>
          </cell>
          <cell r="AP637">
            <v>0</v>
          </cell>
          <cell r="AQ637">
            <v>41.5</v>
          </cell>
          <cell r="AV637">
            <v>36.25</v>
          </cell>
          <cell r="AW637">
            <v>39.512500000000003</v>
          </cell>
          <cell r="AX637">
            <v>39.005116372391655</v>
          </cell>
          <cell r="AY637">
            <v>52</v>
          </cell>
          <cell r="AZ637">
            <v>0</v>
          </cell>
          <cell r="BA637" t="str">
            <v>UJS</v>
          </cell>
        </row>
        <row r="638">
          <cell r="D638" t="str">
            <v>Univerzita J. Selyeho</v>
          </cell>
          <cell r="E638" t="str">
            <v>Pedagogická fakulta</v>
          </cell>
          <cell r="L638">
            <v>2</v>
          </cell>
          <cell r="M638">
            <v>1</v>
          </cell>
          <cell r="AM638">
            <v>1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55</v>
          </cell>
          <cell r="AZ638">
            <v>0</v>
          </cell>
          <cell r="BA638" t="str">
            <v>UJS</v>
          </cell>
        </row>
        <row r="639">
          <cell r="D639" t="str">
            <v>Univerzita J. Selyeho</v>
          </cell>
          <cell r="E639" t="str">
            <v>Pedagogická fakulta</v>
          </cell>
          <cell r="L639">
            <v>1</v>
          </cell>
          <cell r="M639">
            <v>1</v>
          </cell>
          <cell r="AM639">
            <v>14.5</v>
          </cell>
          <cell r="AN639">
            <v>17</v>
          </cell>
          <cell r="AO639">
            <v>17</v>
          </cell>
          <cell r="AP639">
            <v>14.5</v>
          </cell>
          <cell r="AQ639">
            <v>14.5</v>
          </cell>
          <cell r="AV639">
            <v>12.55</v>
          </cell>
          <cell r="AW639">
            <v>14.9345</v>
          </cell>
          <cell r="AX639">
            <v>14.742724719101123</v>
          </cell>
          <cell r="AY639">
            <v>17</v>
          </cell>
          <cell r="AZ639">
            <v>0</v>
          </cell>
          <cell r="BA639" t="str">
            <v>UJS</v>
          </cell>
        </row>
        <row r="640">
          <cell r="D640" t="str">
            <v>Univerzita J. Selyeho</v>
          </cell>
          <cell r="E640" t="str">
            <v>Pedagogická fakulta</v>
          </cell>
          <cell r="L640">
            <v>1</v>
          </cell>
          <cell r="M640">
            <v>1</v>
          </cell>
          <cell r="AM640">
            <v>44</v>
          </cell>
          <cell r="AN640">
            <v>51</v>
          </cell>
          <cell r="AO640">
            <v>0</v>
          </cell>
          <cell r="AP640">
            <v>0</v>
          </cell>
          <cell r="AQ640">
            <v>44</v>
          </cell>
          <cell r="AV640">
            <v>37.4</v>
          </cell>
          <cell r="AW640">
            <v>40.765999999999998</v>
          </cell>
          <cell r="AX640">
            <v>40.242520064205458</v>
          </cell>
          <cell r="AY640">
            <v>51</v>
          </cell>
          <cell r="AZ640">
            <v>0</v>
          </cell>
          <cell r="BA640" t="str">
            <v>UJS</v>
          </cell>
        </row>
        <row r="641">
          <cell r="D641" t="str">
            <v>Univerzita J. Selyeho</v>
          </cell>
          <cell r="E641" t="str">
            <v>Fakulta ekonómie a informatiky</v>
          </cell>
          <cell r="L641">
            <v>1</v>
          </cell>
          <cell r="M641">
            <v>1</v>
          </cell>
          <cell r="AM641">
            <v>295</v>
          </cell>
          <cell r="AN641">
            <v>319</v>
          </cell>
          <cell r="AO641">
            <v>0</v>
          </cell>
          <cell r="AP641">
            <v>0</v>
          </cell>
          <cell r="AQ641">
            <v>295</v>
          </cell>
          <cell r="AV641">
            <v>252.1</v>
          </cell>
          <cell r="AW641">
            <v>262.18400000000003</v>
          </cell>
          <cell r="AX641">
            <v>259.49768852459022</v>
          </cell>
          <cell r="AY641">
            <v>319</v>
          </cell>
          <cell r="AZ641">
            <v>0</v>
          </cell>
          <cell r="BA641" t="str">
            <v>UJS</v>
          </cell>
        </row>
        <row r="642">
          <cell r="D642" t="str">
            <v>Univerzita veterinárskeho lekárstva a farmácie v Košiciach</v>
          </cell>
          <cell r="E642" t="str">
            <v/>
          </cell>
          <cell r="L642">
            <v>1</v>
          </cell>
          <cell r="M642">
            <v>1</v>
          </cell>
          <cell r="AM642">
            <v>18</v>
          </cell>
          <cell r="AN642">
            <v>22</v>
          </cell>
          <cell r="AO642">
            <v>0</v>
          </cell>
          <cell r="AP642">
            <v>0</v>
          </cell>
          <cell r="AQ642">
            <v>18</v>
          </cell>
          <cell r="AV642">
            <v>15.6</v>
          </cell>
          <cell r="AW642">
            <v>68.796000000000006</v>
          </cell>
          <cell r="AX642">
            <v>66.576774193548388</v>
          </cell>
          <cell r="AY642">
            <v>22</v>
          </cell>
          <cell r="AZ642">
            <v>0</v>
          </cell>
          <cell r="BA642" t="str">
            <v>UVLF</v>
          </cell>
        </row>
        <row r="643">
          <cell r="D643" t="str">
            <v>Univerzita veterinárskeho lekárstva a farmácie v Košiciach</v>
          </cell>
          <cell r="E643" t="str">
            <v/>
          </cell>
          <cell r="L643">
            <v>2</v>
          </cell>
          <cell r="M643">
            <v>3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5</v>
          </cell>
          <cell r="AZ643">
            <v>0</v>
          </cell>
          <cell r="BA643" t="str">
            <v>UVLF</v>
          </cell>
        </row>
        <row r="644">
          <cell r="D644" t="str">
            <v>Univerzita veterinárskeho lekárstva a farmácie v Košiciach</v>
          </cell>
          <cell r="E644" t="str">
            <v/>
          </cell>
          <cell r="L644">
            <v>2</v>
          </cell>
          <cell r="M644">
            <v>3</v>
          </cell>
          <cell r="AM644">
            <v>0</v>
          </cell>
          <cell r="AN644">
            <v>0</v>
          </cell>
          <cell r="AO644">
            <v>0</v>
          </cell>
          <cell r="AP644">
            <v>0</v>
          </cell>
          <cell r="AQ644">
            <v>0</v>
          </cell>
          <cell r="AV644">
            <v>0</v>
          </cell>
          <cell r="AW644">
            <v>0</v>
          </cell>
          <cell r="AX644">
            <v>0</v>
          </cell>
          <cell r="AY644">
            <v>3</v>
          </cell>
          <cell r="AZ644">
            <v>0</v>
          </cell>
          <cell r="BA644" t="str">
            <v>UVLF</v>
          </cell>
        </row>
        <row r="645">
          <cell r="D645" t="str">
            <v>Univerzita Komenského v Bratislave</v>
          </cell>
          <cell r="E645" t="str">
            <v>Lekárska fakulta</v>
          </cell>
          <cell r="L645">
            <v>2</v>
          </cell>
          <cell r="M645">
            <v>3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5</v>
          </cell>
          <cell r="AZ645">
            <v>0</v>
          </cell>
          <cell r="BA645" t="str">
            <v>UK</v>
          </cell>
        </row>
        <row r="646">
          <cell r="D646" t="str">
            <v>Hudobná a umelecká akadémia Jána Albrechta - Banská Štiavnica, s.r.o, odborná vysoká škola</v>
          </cell>
          <cell r="E646" t="str">
            <v/>
          </cell>
          <cell r="L646">
            <v>1</v>
          </cell>
          <cell r="M646">
            <v>1</v>
          </cell>
          <cell r="AM646">
            <v>11</v>
          </cell>
          <cell r="AN646">
            <v>15</v>
          </cell>
          <cell r="AO646">
            <v>0</v>
          </cell>
          <cell r="AP646">
            <v>0</v>
          </cell>
          <cell r="AQ646">
            <v>11</v>
          </cell>
          <cell r="AV646">
            <v>11</v>
          </cell>
          <cell r="AW646">
            <v>35.53</v>
          </cell>
          <cell r="AX646">
            <v>35.53</v>
          </cell>
          <cell r="AY646">
            <v>15</v>
          </cell>
          <cell r="AZ646">
            <v>0</v>
          </cell>
          <cell r="BA646" t="str">
            <v>HuaJA</v>
          </cell>
        </row>
        <row r="647">
          <cell r="D647" t="str">
            <v>Hudobná a umelecká akadémia Jána Albrechta - Banská Štiavnica, s.r.o, odborná vysoká škola</v>
          </cell>
          <cell r="E647" t="str">
            <v/>
          </cell>
          <cell r="L647">
            <v>1</v>
          </cell>
          <cell r="M647">
            <v>1</v>
          </cell>
          <cell r="AM647">
            <v>1</v>
          </cell>
          <cell r="AN647">
            <v>1</v>
          </cell>
          <cell r="AO647">
            <v>0</v>
          </cell>
          <cell r="AP647">
            <v>0</v>
          </cell>
          <cell r="AQ647">
            <v>1</v>
          </cell>
          <cell r="AV647">
            <v>1</v>
          </cell>
          <cell r="AW647">
            <v>3.23</v>
          </cell>
          <cell r="AX647">
            <v>3.23</v>
          </cell>
          <cell r="AY647">
            <v>1</v>
          </cell>
          <cell r="AZ647">
            <v>0</v>
          </cell>
          <cell r="BA647" t="str">
            <v>HuaJA</v>
          </cell>
        </row>
        <row r="648">
          <cell r="D648" t="str">
            <v>Vysoká škola manažmentu v Trenčíne</v>
          </cell>
          <cell r="E648" t="str">
            <v/>
          </cell>
          <cell r="L648">
            <v>1</v>
          </cell>
          <cell r="M648">
            <v>1</v>
          </cell>
          <cell r="AM648">
            <v>52</v>
          </cell>
          <cell r="AN648">
            <v>52</v>
          </cell>
          <cell r="AO648">
            <v>0</v>
          </cell>
          <cell r="AP648">
            <v>0</v>
          </cell>
          <cell r="AQ648">
            <v>52</v>
          </cell>
          <cell r="AV648">
            <v>52</v>
          </cell>
          <cell r="AW648">
            <v>54.08</v>
          </cell>
          <cell r="AX648">
            <v>53.896054421768703</v>
          </cell>
          <cell r="AY648">
            <v>52</v>
          </cell>
          <cell r="AZ648">
            <v>0</v>
          </cell>
          <cell r="BA648" t="str">
            <v>VSM-Trenčin</v>
          </cell>
        </row>
        <row r="649">
          <cell r="D649" t="str">
            <v>Vysoká škola manažmentu v Trenčíne</v>
          </cell>
          <cell r="E649" t="str">
            <v/>
          </cell>
          <cell r="L649">
            <v>1</v>
          </cell>
          <cell r="M649">
            <v>1</v>
          </cell>
          <cell r="AM649">
            <v>200</v>
          </cell>
          <cell r="AN649">
            <v>200</v>
          </cell>
          <cell r="AO649">
            <v>0</v>
          </cell>
          <cell r="AP649">
            <v>0</v>
          </cell>
          <cell r="AQ649">
            <v>200</v>
          </cell>
          <cell r="AV649">
            <v>180.8</v>
          </cell>
          <cell r="AW649">
            <v>188.03200000000001</v>
          </cell>
          <cell r="AX649">
            <v>187.39243537414967</v>
          </cell>
          <cell r="AY649">
            <v>200</v>
          </cell>
          <cell r="AZ649">
            <v>0</v>
          </cell>
          <cell r="BA649" t="str">
            <v>VSM-Trenčin</v>
          </cell>
        </row>
        <row r="650">
          <cell r="D650" t="str">
            <v>Vysoká škola manažmentu v Trenčíne</v>
          </cell>
          <cell r="E650" t="str">
            <v/>
          </cell>
          <cell r="L650">
            <v>2</v>
          </cell>
          <cell r="M650">
            <v>1</v>
          </cell>
          <cell r="AM650">
            <v>17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17</v>
          </cell>
          <cell r="AZ650">
            <v>0</v>
          </cell>
          <cell r="BA650" t="str">
            <v>VSM-Trenčin</v>
          </cell>
        </row>
        <row r="651">
          <cell r="D651" t="str">
            <v>Vysoká škola manažmentu v Trenčíne</v>
          </cell>
          <cell r="E651" t="str">
            <v/>
          </cell>
          <cell r="L651">
            <v>2</v>
          </cell>
          <cell r="M651">
            <v>1</v>
          </cell>
          <cell r="AM651">
            <v>3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3</v>
          </cell>
          <cell r="AZ651">
            <v>0</v>
          </cell>
          <cell r="BA651" t="str">
            <v>VSM-Trenčin</v>
          </cell>
        </row>
        <row r="652">
          <cell r="D652" t="str">
            <v>Vysoká škola manažmentu v Trenčíne</v>
          </cell>
          <cell r="E652" t="str">
            <v/>
          </cell>
          <cell r="L652">
            <v>1</v>
          </cell>
          <cell r="M652">
            <v>2</v>
          </cell>
          <cell r="AM652">
            <v>69</v>
          </cell>
          <cell r="AN652">
            <v>69</v>
          </cell>
          <cell r="AO652">
            <v>0</v>
          </cell>
          <cell r="AP652">
            <v>0</v>
          </cell>
          <cell r="AQ652">
            <v>69</v>
          </cell>
          <cell r="AV652">
            <v>103.5</v>
          </cell>
          <cell r="AW652">
            <v>107.64</v>
          </cell>
          <cell r="AX652">
            <v>107.27387755102041</v>
          </cell>
          <cell r="AY652">
            <v>69</v>
          </cell>
          <cell r="AZ652">
            <v>0</v>
          </cell>
          <cell r="BA652" t="str">
            <v>VSM-Trenčin</v>
          </cell>
        </row>
        <row r="653">
          <cell r="D653" t="str">
            <v>Vysoká škola manažmentu v Trenčíne</v>
          </cell>
          <cell r="E653" t="str">
            <v/>
          </cell>
          <cell r="L653">
            <v>2</v>
          </cell>
          <cell r="M653">
            <v>2</v>
          </cell>
          <cell r="AM653">
            <v>94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94</v>
          </cell>
          <cell r="AZ653">
            <v>0</v>
          </cell>
          <cell r="BA653" t="str">
            <v>VSM-Trenčin</v>
          </cell>
        </row>
        <row r="654">
          <cell r="D654" t="str">
            <v>Vysoká škola medzinárodného podnikania ISM Slovakia v Prešove</v>
          </cell>
          <cell r="E654" t="str">
            <v/>
          </cell>
          <cell r="L654">
            <v>1</v>
          </cell>
          <cell r="M654">
            <v>2</v>
          </cell>
          <cell r="AM654">
            <v>122</v>
          </cell>
          <cell r="AN654">
            <v>122</v>
          </cell>
          <cell r="AO654">
            <v>0</v>
          </cell>
          <cell r="AP654">
            <v>0</v>
          </cell>
          <cell r="AQ654">
            <v>122</v>
          </cell>
          <cell r="AV654">
            <v>183</v>
          </cell>
          <cell r="AW654">
            <v>183</v>
          </cell>
          <cell r="AX654">
            <v>180.1846153846154</v>
          </cell>
          <cell r="AY654">
            <v>122</v>
          </cell>
          <cell r="AZ654">
            <v>0</v>
          </cell>
          <cell r="BA654" t="str">
            <v>ISM</v>
          </cell>
        </row>
        <row r="655">
          <cell r="D655" t="str">
            <v>Vysoká škola medzinárodného podnikania ISM Slovakia v Prešove</v>
          </cell>
          <cell r="E655" t="str">
            <v/>
          </cell>
          <cell r="L655">
            <v>2</v>
          </cell>
          <cell r="M655">
            <v>2</v>
          </cell>
          <cell r="AM655">
            <v>62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62</v>
          </cell>
          <cell r="AZ655">
            <v>0</v>
          </cell>
          <cell r="BA655" t="str">
            <v>ISM</v>
          </cell>
        </row>
        <row r="656">
          <cell r="D656" t="str">
            <v>Paneurópska vysoká škola</v>
          </cell>
          <cell r="E656" t="str">
            <v>Fakulta práva</v>
          </cell>
          <cell r="L656">
            <v>1</v>
          </cell>
          <cell r="M656">
            <v>2</v>
          </cell>
          <cell r="AM656">
            <v>1</v>
          </cell>
          <cell r="AN656">
            <v>134</v>
          </cell>
          <cell r="AO656">
            <v>0</v>
          </cell>
          <cell r="AP656">
            <v>0</v>
          </cell>
          <cell r="AQ656">
            <v>1</v>
          </cell>
          <cell r="AV656">
            <v>1.5</v>
          </cell>
          <cell r="AW656">
            <v>1.5</v>
          </cell>
          <cell r="AX656">
            <v>1.4738095238095239</v>
          </cell>
          <cell r="AY656">
            <v>134</v>
          </cell>
          <cell r="AZ656">
            <v>0</v>
          </cell>
          <cell r="BA656" t="str">
            <v>B-VšP</v>
          </cell>
        </row>
        <row r="657">
          <cell r="D657" t="str">
            <v>Paneurópska vysoká škola</v>
          </cell>
          <cell r="E657" t="str">
            <v>Fakulta práva</v>
          </cell>
          <cell r="L657">
            <v>2</v>
          </cell>
          <cell r="M657">
            <v>1</v>
          </cell>
          <cell r="AM657">
            <v>1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14</v>
          </cell>
          <cell r="AZ657">
            <v>0</v>
          </cell>
          <cell r="BA657" t="str">
            <v>B-VšP</v>
          </cell>
        </row>
        <row r="658">
          <cell r="D658" t="str">
            <v>Paneurópska vysoká škola</v>
          </cell>
          <cell r="E658" t="str">
            <v>Fakulta práva</v>
          </cell>
          <cell r="L658">
            <v>2</v>
          </cell>
          <cell r="M658">
            <v>2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27</v>
          </cell>
          <cell r="AZ658">
            <v>0</v>
          </cell>
          <cell r="BA658" t="str">
            <v>B-VšP</v>
          </cell>
        </row>
        <row r="659">
          <cell r="D659" t="str">
            <v>Paneurópska vysoká škola</v>
          </cell>
          <cell r="E659" t="str">
            <v>Fakulta práva</v>
          </cell>
          <cell r="L659">
            <v>2</v>
          </cell>
          <cell r="M659">
            <v>3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7</v>
          </cell>
          <cell r="AZ659">
            <v>0</v>
          </cell>
          <cell r="BA659" t="str">
            <v>B-VšP</v>
          </cell>
        </row>
        <row r="660">
          <cell r="D660" t="str">
            <v>Paneurópska vysoká škola</v>
          </cell>
          <cell r="E660" t="str">
            <v>Fakulta psychológie</v>
          </cell>
          <cell r="L660">
            <v>2</v>
          </cell>
          <cell r="M660">
            <v>3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5</v>
          </cell>
          <cell r="AZ660">
            <v>0</v>
          </cell>
          <cell r="BA660" t="str">
            <v>B-VšP</v>
          </cell>
        </row>
        <row r="661">
          <cell r="D661" t="str">
            <v>Paneurópska vysoká škola</v>
          </cell>
          <cell r="E661" t="str">
            <v>Fakulta psychológie</v>
          </cell>
          <cell r="L661">
            <v>2</v>
          </cell>
          <cell r="M661">
            <v>1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18</v>
          </cell>
          <cell r="AZ661">
            <v>0</v>
          </cell>
          <cell r="BA661" t="str">
            <v>B-VšP</v>
          </cell>
        </row>
        <row r="662">
          <cell r="D662" t="str">
            <v>Technická univerzita v Košiciach</v>
          </cell>
          <cell r="E662" t="str">
            <v>Fakulta výrobných technológií so sídlom v Prešove</v>
          </cell>
          <cell r="L662">
            <v>2</v>
          </cell>
          <cell r="M662">
            <v>3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V662">
            <v>0</v>
          </cell>
          <cell r="AW662">
            <v>0</v>
          </cell>
          <cell r="AX662">
            <v>0</v>
          </cell>
          <cell r="AY662">
            <v>4</v>
          </cell>
          <cell r="AZ662">
            <v>0</v>
          </cell>
          <cell r="BA662" t="str">
            <v>TUKE</v>
          </cell>
        </row>
        <row r="663">
          <cell r="D663" t="str">
            <v>Vysoká škola DTI</v>
          </cell>
          <cell r="E663" t="str">
            <v/>
          </cell>
          <cell r="L663">
            <v>2</v>
          </cell>
          <cell r="M663">
            <v>2</v>
          </cell>
          <cell r="AM663">
            <v>15</v>
          </cell>
          <cell r="AN663">
            <v>0</v>
          </cell>
          <cell r="AO663">
            <v>0</v>
          </cell>
          <cell r="AP663">
            <v>0</v>
          </cell>
          <cell r="AQ663">
            <v>0</v>
          </cell>
          <cell r="AV663">
            <v>0</v>
          </cell>
          <cell r="AW663">
            <v>0</v>
          </cell>
          <cell r="AX663">
            <v>0</v>
          </cell>
          <cell r="AY663">
            <v>15</v>
          </cell>
          <cell r="AZ663">
            <v>0</v>
          </cell>
          <cell r="BA663" t="str">
            <v>DTI</v>
          </cell>
        </row>
        <row r="664">
          <cell r="D664" t="str">
            <v>Vysoká škola DTI</v>
          </cell>
          <cell r="E664" t="str">
            <v/>
          </cell>
          <cell r="L664">
            <v>1</v>
          </cell>
          <cell r="M664">
            <v>1</v>
          </cell>
          <cell r="AM664">
            <v>1</v>
          </cell>
          <cell r="AN664">
            <v>1</v>
          </cell>
          <cell r="AO664">
            <v>0</v>
          </cell>
          <cell r="AP664">
            <v>0</v>
          </cell>
          <cell r="AQ664">
            <v>1</v>
          </cell>
          <cell r="AV664">
            <v>1</v>
          </cell>
          <cell r="AW664">
            <v>1.0900000000000001</v>
          </cell>
          <cell r="AX664">
            <v>1.0900000000000001</v>
          </cell>
          <cell r="AY664">
            <v>1</v>
          </cell>
          <cell r="AZ664">
            <v>0</v>
          </cell>
          <cell r="BA664" t="str">
            <v>DTI</v>
          </cell>
        </row>
        <row r="665">
          <cell r="D665" t="str">
            <v>Technická univerzita v Košiciach</v>
          </cell>
          <cell r="E665" t="str">
            <v>Fakulta elektrotechniky a informatiky</v>
          </cell>
          <cell r="L665">
            <v>1</v>
          </cell>
          <cell r="M665">
            <v>3</v>
          </cell>
          <cell r="AM665">
            <v>20</v>
          </cell>
          <cell r="AN665">
            <v>0</v>
          </cell>
          <cell r="AO665">
            <v>0</v>
          </cell>
          <cell r="AP665">
            <v>20</v>
          </cell>
          <cell r="AQ665">
            <v>20</v>
          </cell>
          <cell r="AV665">
            <v>60</v>
          </cell>
          <cell r="AW665">
            <v>127.8</v>
          </cell>
          <cell r="AX665">
            <v>126.46547911547911</v>
          </cell>
          <cell r="AY665">
            <v>21</v>
          </cell>
          <cell r="AZ665">
            <v>20</v>
          </cell>
          <cell r="BA665" t="str">
            <v>TUKE</v>
          </cell>
        </row>
        <row r="666">
          <cell r="D666" t="str">
            <v>Univerzita Komenského v Bratislave</v>
          </cell>
          <cell r="E666" t="str">
            <v>Prírodovedecká fakulta</v>
          </cell>
          <cell r="L666">
            <v>1</v>
          </cell>
          <cell r="M666">
            <v>3</v>
          </cell>
          <cell r="AM666">
            <v>9</v>
          </cell>
          <cell r="AN666">
            <v>0</v>
          </cell>
          <cell r="AO666">
            <v>0</v>
          </cell>
          <cell r="AP666">
            <v>9</v>
          </cell>
          <cell r="AQ666">
            <v>9</v>
          </cell>
          <cell r="AV666">
            <v>27</v>
          </cell>
          <cell r="AW666">
            <v>57.51</v>
          </cell>
          <cell r="AX666">
            <v>57.044331983805662</v>
          </cell>
          <cell r="AY666">
            <v>10</v>
          </cell>
          <cell r="AZ666">
            <v>9</v>
          </cell>
          <cell r="BA666" t="str">
            <v>UK</v>
          </cell>
        </row>
        <row r="667">
          <cell r="D667" t="str">
            <v>Vysoká škola zdravotníctva a sociálnej práce sv. Alžbety v Bratislave</v>
          </cell>
          <cell r="E667" t="str">
            <v/>
          </cell>
          <cell r="L667">
            <v>2</v>
          </cell>
          <cell r="M667">
            <v>1</v>
          </cell>
          <cell r="AM667">
            <v>81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81</v>
          </cell>
          <cell r="AZ667">
            <v>0</v>
          </cell>
          <cell r="BA667" t="str">
            <v>VSZSP-Alžbety</v>
          </cell>
        </row>
        <row r="668">
          <cell r="D668" t="str">
            <v>Vysoká škola zdravotníctva a sociálnej práce sv. Alžbety v Bratislave</v>
          </cell>
          <cell r="E668" t="str">
            <v/>
          </cell>
          <cell r="L668">
            <v>2</v>
          </cell>
          <cell r="M668">
            <v>1</v>
          </cell>
          <cell r="AM668">
            <v>76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76</v>
          </cell>
          <cell r="AZ668">
            <v>0</v>
          </cell>
          <cell r="BA668" t="str">
            <v>VSZSP-Alžbety</v>
          </cell>
        </row>
        <row r="669">
          <cell r="D669" t="str">
            <v>Vysoká škola zdravotníctva a sociálnej práce sv. Alžbety v Bratislave</v>
          </cell>
          <cell r="E669" t="str">
            <v/>
          </cell>
          <cell r="L669">
            <v>2</v>
          </cell>
          <cell r="M669">
            <v>2</v>
          </cell>
          <cell r="AM669">
            <v>8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8</v>
          </cell>
          <cell r="AZ669">
            <v>0</v>
          </cell>
          <cell r="BA669" t="str">
            <v>VSZSP-Alžbety</v>
          </cell>
        </row>
        <row r="670">
          <cell r="D670" t="str">
            <v>Vysoká škola zdravotníctva a sociálnej práce sv. Alžbety v Bratislave</v>
          </cell>
          <cell r="E670" t="str">
            <v/>
          </cell>
          <cell r="L670">
            <v>2</v>
          </cell>
          <cell r="M670">
            <v>2</v>
          </cell>
          <cell r="AM670">
            <v>4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4</v>
          </cell>
          <cell r="AZ670">
            <v>0</v>
          </cell>
          <cell r="BA670" t="str">
            <v>VSZSP-Alžbety</v>
          </cell>
        </row>
        <row r="671">
          <cell r="D671" t="str">
            <v>Vysoká škola zdravotníctva a sociálnej práce sv. Alžbety v Bratislave</v>
          </cell>
          <cell r="E671" t="str">
            <v/>
          </cell>
          <cell r="L671">
            <v>1</v>
          </cell>
          <cell r="M671">
            <v>5</v>
          </cell>
          <cell r="AM671">
            <v>119</v>
          </cell>
          <cell r="AN671">
            <v>119</v>
          </cell>
          <cell r="AO671">
            <v>119</v>
          </cell>
          <cell r="AP671">
            <v>0</v>
          </cell>
          <cell r="AQ671">
            <v>119</v>
          </cell>
          <cell r="AV671">
            <v>104.3</v>
          </cell>
          <cell r="AW671">
            <v>224.24499999999998</v>
          </cell>
          <cell r="AX671">
            <v>223.42178046989721</v>
          </cell>
          <cell r="AY671">
            <v>119</v>
          </cell>
          <cell r="AZ671">
            <v>0</v>
          </cell>
          <cell r="BA671" t="str">
            <v>VSZSP-Alžbety</v>
          </cell>
        </row>
        <row r="672">
          <cell r="D672" t="str">
            <v>Vysoká škola zdravotníctva a sociálnej práce sv. Alžbety v Bratislave</v>
          </cell>
          <cell r="E672" t="str">
            <v/>
          </cell>
          <cell r="L672">
            <v>2</v>
          </cell>
          <cell r="M672">
            <v>1</v>
          </cell>
          <cell r="AM672">
            <v>3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3</v>
          </cell>
          <cell r="AZ672">
            <v>0</v>
          </cell>
          <cell r="BA672" t="str">
            <v>VSZSP-Alžbety</v>
          </cell>
        </row>
        <row r="673">
          <cell r="D673" t="str">
            <v>Vysoká škola zdravotníctva a sociálnej práce sv. Alžbety v Bratislave</v>
          </cell>
          <cell r="E673" t="str">
            <v/>
          </cell>
          <cell r="L673">
            <v>1</v>
          </cell>
          <cell r="M673">
            <v>5</v>
          </cell>
          <cell r="AM673">
            <v>37</v>
          </cell>
          <cell r="AN673">
            <v>37</v>
          </cell>
          <cell r="AO673">
            <v>0</v>
          </cell>
          <cell r="AP673">
            <v>0</v>
          </cell>
          <cell r="AQ673">
            <v>37</v>
          </cell>
          <cell r="AV673">
            <v>33.4</v>
          </cell>
          <cell r="AW673">
            <v>49.431999999999995</v>
          </cell>
          <cell r="AX673">
            <v>47.07809523809523</v>
          </cell>
          <cell r="AY673">
            <v>37</v>
          </cell>
          <cell r="AZ673">
            <v>0</v>
          </cell>
          <cell r="BA673" t="str">
            <v>VSZSP-Alžbety</v>
          </cell>
        </row>
        <row r="674">
          <cell r="D674" t="str">
            <v>Vysoká škola zdravotníctva a sociálnej práce sv. Alžbety v Bratislave</v>
          </cell>
          <cell r="E674" t="str">
            <v/>
          </cell>
          <cell r="L674">
            <v>1</v>
          </cell>
          <cell r="M674">
            <v>5</v>
          </cell>
          <cell r="AM674">
            <v>128</v>
          </cell>
          <cell r="AN674">
            <v>128</v>
          </cell>
          <cell r="AO674">
            <v>0</v>
          </cell>
          <cell r="AP674">
            <v>0</v>
          </cell>
          <cell r="AQ674">
            <v>128</v>
          </cell>
          <cell r="AV674">
            <v>111.5</v>
          </cell>
          <cell r="AW674">
            <v>111.5</v>
          </cell>
          <cell r="AX674">
            <v>110.97405660377358</v>
          </cell>
          <cell r="AY674">
            <v>128</v>
          </cell>
          <cell r="AZ674">
            <v>0</v>
          </cell>
          <cell r="BA674" t="str">
            <v>VSZSP-Alžbety</v>
          </cell>
        </row>
        <row r="675">
          <cell r="D675" t="str">
            <v>Vysoká škola zdravotníctva a sociálnej práce sv. Alžbety v Bratislave</v>
          </cell>
          <cell r="E675" t="str">
            <v/>
          </cell>
          <cell r="L675">
            <v>2</v>
          </cell>
          <cell r="M675">
            <v>1</v>
          </cell>
          <cell r="AM675">
            <v>105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105</v>
          </cell>
          <cell r="AZ675">
            <v>0</v>
          </cell>
          <cell r="BA675" t="str">
            <v>VSZSP-Alžbety</v>
          </cell>
        </row>
        <row r="676">
          <cell r="D676" t="str">
            <v>Vysoká škola zdravotníctva a sociálnej práce sv. Alžbety v Bratislave</v>
          </cell>
          <cell r="E676" t="str">
            <v/>
          </cell>
          <cell r="L676">
            <v>1</v>
          </cell>
          <cell r="M676">
            <v>5</v>
          </cell>
          <cell r="AM676">
            <v>543</v>
          </cell>
          <cell r="AN676">
            <v>543</v>
          </cell>
          <cell r="AO676">
            <v>543</v>
          </cell>
          <cell r="AP676">
            <v>0</v>
          </cell>
          <cell r="AQ676">
            <v>543</v>
          </cell>
          <cell r="AV676">
            <v>509.1</v>
          </cell>
          <cell r="AW676">
            <v>1094.5650000000001</v>
          </cell>
          <cell r="AX676">
            <v>1090.5467731277533</v>
          </cell>
          <cell r="AY676">
            <v>543</v>
          </cell>
          <cell r="AZ676">
            <v>0</v>
          </cell>
          <cell r="BA676" t="str">
            <v>VSZSP-Alžbety</v>
          </cell>
        </row>
        <row r="677">
          <cell r="D677" t="str">
            <v>Vysoká škola zdravotníctva a sociálnej práce sv. Alžbety v Bratislave</v>
          </cell>
          <cell r="E677" t="str">
            <v/>
          </cell>
          <cell r="L677">
            <v>2</v>
          </cell>
          <cell r="M677">
            <v>1</v>
          </cell>
          <cell r="AM677">
            <v>30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30</v>
          </cell>
          <cell r="AZ677">
            <v>0</v>
          </cell>
          <cell r="BA677" t="str">
            <v>VSZSP-Alžbety</v>
          </cell>
        </row>
        <row r="678">
          <cell r="D678" t="str">
            <v>Vysoká škola zdravotníctva a sociálnej práce sv. Alžbety v Bratislave</v>
          </cell>
          <cell r="E678" t="str">
            <v/>
          </cell>
          <cell r="L678">
            <v>2</v>
          </cell>
          <cell r="M678">
            <v>1</v>
          </cell>
          <cell r="AM678">
            <v>31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31</v>
          </cell>
          <cell r="AZ678">
            <v>0</v>
          </cell>
          <cell r="BA678" t="str">
            <v>VSZSP-Alžbety</v>
          </cell>
        </row>
        <row r="679">
          <cell r="D679" t="str">
            <v>Vysoká škola zdravotníctva a sociálnej práce sv. Alžbety v Bratislave</v>
          </cell>
          <cell r="E679" t="str">
            <v/>
          </cell>
          <cell r="L679">
            <v>2</v>
          </cell>
          <cell r="M679">
            <v>1</v>
          </cell>
          <cell r="AM679">
            <v>35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35</v>
          </cell>
          <cell r="AZ679">
            <v>0</v>
          </cell>
          <cell r="BA679" t="str">
            <v>VSZSP-Alžbety</v>
          </cell>
        </row>
        <row r="680">
          <cell r="D680" t="str">
            <v>Vysoká škola zdravotníctva a sociálnej práce sv. Alžbety v Bratislave</v>
          </cell>
          <cell r="E680" t="str">
            <v/>
          </cell>
          <cell r="L680">
            <v>2</v>
          </cell>
          <cell r="M680">
            <v>1</v>
          </cell>
          <cell r="AM680">
            <v>30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30</v>
          </cell>
          <cell r="AZ680">
            <v>0</v>
          </cell>
          <cell r="BA680" t="str">
            <v>VSZSP-Alžbety</v>
          </cell>
        </row>
        <row r="681">
          <cell r="D681" t="str">
            <v>Vysoká škola zdravotníctva a sociálnej práce sv. Alžbety v Bratislave</v>
          </cell>
          <cell r="E681" t="str">
            <v>Inštitút zdravotníctva a sociálnej práce sv. Ladislava</v>
          </cell>
          <cell r="L681">
            <v>2</v>
          </cell>
          <cell r="M681">
            <v>1</v>
          </cell>
          <cell r="AM681">
            <v>50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50</v>
          </cell>
          <cell r="AZ681">
            <v>0</v>
          </cell>
          <cell r="BA681" t="str">
            <v>VSZSP-Alžbety</v>
          </cell>
        </row>
        <row r="682">
          <cell r="D682" t="str">
            <v>Vysoká škola zdravotníctva a sociálnej práce sv. Alžbety v Bratislave</v>
          </cell>
          <cell r="E682" t="str">
            <v>Inštitút sociálnych vied a zdravotníctva bl. P. P. Gojdiča v Prešove</v>
          </cell>
          <cell r="L682">
            <v>2</v>
          </cell>
          <cell r="M682">
            <v>1</v>
          </cell>
          <cell r="AM682">
            <v>20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20</v>
          </cell>
          <cell r="AZ682">
            <v>0</v>
          </cell>
          <cell r="BA682" t="str">
            <v>VSZSP-Alžbety</v>
          </cell>
        </row>
        <row r="683">
          <cell r="D683" t="str">
            <v>Vysoká škola zdravotníctva a sociálnej práce sv. Alžbety v Bratislave</v>
          </cell>
          <cell r="E683" t="str">
            <v/>
          </cell>
          <cell r="L683">
            <v>2</v>
          </cell>
          <cell r="M683">
            <v>1</v>
          </cell>
          <cell r="AM683">
            <v>37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37</v>
          </cell>
          <cell r="AZ683">
            <v>0</v>
          </cell>
          <cell r="BA683" t="str">
            <v>VSZSP-Alžbety</v>
          </cell>
        </row>
        <row r="684">
          <cell r="D684" t="str">
            <v>Vysoká škola zdravotníctva a sociálnej práce sv. Alžbety v Bratislave</v>
          </cell>
          <cell r="E684" t="str">
            <v/>
          </cell>
          <cell r="L684">
            <v>2</v>
          </cell>
          <cell r="M684">
            <v>2</v>
          </cell>
          <cell r="AM684">
            <v>2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2</v>
          </cell>
          <cell r="AZ684">
            <v>0</v>
          </cell>
          <cell r="BA684" t="str">
            <v>VSZSP-Alžbety</v>
          </cell>
        </row>
        <row r="685">
          <cell r="D685" t="str">
            <v>Vysoká škola zdravotníctva a sociálnej práce sv. Alžbety v Bratislave</v>
          </cell>
          <cell r="E685" t="str">
            <v/>
          </cell>
          <cell r="L685">
            <v>2</v>
          </cell>
          <cell r="M685">
            <v>1</v>
          </cell>
          <cell r="AM685">
            <v>69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69</v>
          </cell>
          <cell r="AZ685">
            <v>0</v>
          </cell>
          <cell r="BA685" t="str">
            <v>VSZSP-Alžbety</v>
          </cell>
        </row>
        <row r="686">
          <cell r="D686" t="str">
            <v>Vysoká škola zdravotníctva a sociálnej práce sv. Alžbety v Bratislave</v>
          </cell>
          <cell r="E686" t="str">
            <v/>
          </cell>
          <cell r="L686">
            <v>2</v>
          </cell>
          <cell r="M686">
            <v>1</v>
          </cell>
          <cell r="AM686">
            <v>5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5</v>
          </cell>
          <cell r="AZ686">
            <v>0</v>
          </cell>
          <cell r="BA686" t="str">
            <v>VSZSP-Alžbety</v>
          </cell>
        </row>
        <row r="687">
          <cell r="D687" t="str">
            <v>Vysoká škola zdravotníctva a sociálnej práce sv. Alžbety v Bratislave</v>
          </cell>
          <cell r="E687" t="str">
            <v/>
          </cell>
          <cell r="L687">
            <v>2</v>
          </cell>
          <cell r="M687">
            <v>1</v>
          </cell>
          <cell r="AM687">
            <v>106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106</v>
          </cell>
          <cell r="AZ687">
            <v>0</v>
          </cell>
          <cell r="BA687" t="str">
            <v>VSZSP-Alžbety</v>
          </cell>
        </row>
        <row r="688">
          <cell r="D688" t="str">
            <v>Vysoká škola výtvarných umení v Bratislave</v>
          </cell>
          <cell r="E688" t="str">
            <v/>
          </cell>
          <cell r="L688">
            <v>1</v>
          </cell>
          <cell r="M688">
            <v>1</v>
          </cell>
          <cell r="AM688">
            <v>34</v>
          </cell>
          <cell r="AN688">
            <v>38</v>
          </cell>
          <cell r="AO688">
            <v>0</v>
          </cell>
          <cell r="AP688">
            <v>0</v>
          </cell>
          <cell r="AQ688">
            <v>34</v>
          </cell>
          <cell r="AV688">
            <v>30.7</v>
          </cell>
          <cell r="AW688">
            <v>99.161000000000001</v>
          </cell>
          <cell r="AX688">
            <v>96.628662634408599</v>
          </cell>
          <cell r="AY688">
            <v>38</v>
          </cell>
          <cell r="AZ688">
            <v>0</v>
          </cell>
          <cell r="BA688" t="str">
            <v>VŠVU</v>
          </cell>
        </row>
        <row r="689">
          <cell r="D689" t="str">
            <v>Vysoká škola výtvarných umení v Bratislave</v>
          </cell>
          <cell r="E689" t="str">
            <v/>
          </cell>
          <cell r="L689">
            <v>1</v>
          </cell>
          <cell r="M689">
            <v>1</v>
          </cell>
          <cell r="AM689">
            <v>41</v>
          </cell>
          <cell r="AN689">
            <v>45</v>
          </cell>
          <cell r="AO689">
            <v>0</v>
          </cell>
          <cell r="AP689">
            <v>0</v>
          </cell>
          <cell r="AQ689">
            <v>41</v>
          </cell>
          <cell r="AV689">
            <v>37.700000000000003</v>
          </cell>
          <cell r="AW689">
            <v>121.77100000000002</v>
          </cell>
          <cell r="AX689">
            <v>118.66125672043013</v>
          </cell>
          <cell r="AY689">
            <v>45</v>
          </cell>
          <cell r="AZ689">
            <v>0</v>
          </cell>
          <cell r="BA689" t="str">
            <v>VŠVU</v>
          </cell>
        </row>
        <row r="690">
          <cell r="D690" t="str">
            <v>Vysoká škola výtvarných umení v Bratislave</v>
          </cell>
          <cell r="E690" t="str">
            <v/>
          </cell>
          <cell r="L690">
            <v>1</v>
          </cell>
          <cell r="M690">
            <v>1</v>
          </cell>
          <cell r="AM690">
            <v>52</v>
          </cell>
          <cell r="AN690">
            <v>57</v>
          </cell>
          <cell r="AO690">
            <v>0</v>
          </cell>
          <cell r="AP690">
            <v>0</v>
          </cell>
          <cell r="AQ690">
            <v>52</v>
          </cell>
          <cell r="AV690">
            <v>47.2</v>
          </cell>
          <cell r="AW690">
            <v>152.45600000000002</v>
          </cell>
          <cell r="AX690">
            <v>148.56263440860218</v>
          </cell>
          <cell r="AY690">
            <v>57</v>
          </cell>
          <cell r="AZ690">
            <v>0</v>
          </cell>
          <cell r="BA690" t="str">
            <v>VŠVU</v>
          </cell>
        </row>
        <row r="691">
          <cell r="D691" t="str">
            <v>Vysoká škola výtvarných umení v Bratislave</v>
          </cell>
          <cell r="E691" t="str">
            <v/>
          </cell>
          <cell r="L691">
            <v>1</v>
          </cell>
          <cell r="M691">
            <v>1</v>
          </cell>
          <cell r="AM691">
            <v>18</v>
          </cell>
          <cell r="AN691">
            <v>20</v>
          </cell>
          <cell r="AO691">
            <v>0</v>
          </cell>
          <cell r="AP691">
            <v>0</v>
          </cell>
          <cell r="AQ691">
            <v>18</v>
          </cell>
          <cell r="AV691">
            <v>17.100000000000001</v>
          </cell>
          <cell r="AW691">
            <v>55.233000000000004</v>
          </cell>
          <cell r="AX691">
            <v>53.822479838709683</v>
          </cell>
          <cell r="AY691">
            <v>20</v>
          </cell>
          <cell r="AZ691">
            <v>0</v>
          </cell>
          <cell r="BA691" t="str">
            <v>VŠVU</v>
          </cell>
        </row>
        <row r="692">
          <cell r="D692" t="str">
            <v>Vysoká škola výtvarných umení v Bratislave</v>
          </cell>
          <cell r="E692" t="str">
            <v/>
          </cell>
          <cell r="L692">
            <v>1</v>
          </cell>
          <cell r="M692">
            <v>5</v>
          </cell>
          <cell r="AM692">
            <v>33</v>
          </cell>
          <cell r="AN692">
            <v>37</v>
          </cell>
          <cell r="AO692">
            <v>0</v>
          </cell>
          <cell r="AP692">
            <v>0</v>
          </cell>
          <cell r="AQ692">
            <v>33</v>
          </cell>
          <cell r="AV692">
            <v>30</v>
          </cell>
          <cell r="AW692">
            <v>96.9</v>
          </cell>
          <cell r="AX692">
            <v>94.425403225806463</v>
          </cell>
          <cell r="AY692">
            <v>37</v>
          </cell>
          <cell r="AZ692">
            <v>0</v>
          </cell>
          <cell r="BA692" t="str">
            <v>VŠVU</v>
          </cell>
        </row>
        <row r="693">
          <cell r="D693" t="str">
            <v>Vysoká škola výtvarných umení v Bratislave</v>
          </cell>
          <cell r="E693" t="str">
            <v/>
          </cell>
          <cell r="L693">
            <v>1</v>
          </cell>
          <cell r="M693">
            <v>2</v>
          </cell>
          <cell r="AM693">
            <v>19</v>
          </cell>
          <cell r="AN693">
            <v>24</v>
          </cell>
          <cell r="AO693">
            <v>0</v>
          </cell>
          <cell r="AP693">
            <v>0</v>
          </cell>
          <cell r="AQ693">
            <v>19</v>
          </cell>
          <cell r="AV693">
            <v>28.5</v>
          </cell>
          <cell r="AW693">
            <v>92.054999999999993</v>
          </cell>
          <cell r="AX693">
            <v>89.704133064516128</v>
          </cell>
          <cell r="AY693">
            <v>24</v>
          </cell>
          <cell r="AZ693">
            <v>0</v>
          </cell>
          <cell r="BA693" t="str">
            <v>VŠVU</v>
          </cell>
        </row>
        <row r="694">
          <cell r="D694" t="str">
            <v>Vysoká škola zdravotníctva a sociálnej práce sv. Alžbety v Bratislave</v>
          </cell>
          <cell r="E694" t="str">
            <v/>
          </cell>
          <cell r="L694">
            <v>1</v>
          </cell>
          <cell r="M694">
            <v>1</v>
          </cell>
          <cell r="AM694">
            <v>1</v>
          </cell>
          <cell r="AN694">
            <v>1</v>
          </cell>
          <cell r="AO694">
            <v>1</v>
          </cell>
          <cell r="AP694">
            <v>0</v>
          </cell>
          <cell r="AQ694">
            <v>1</v>
          </cell>
          <cell r="AV694">
            <v>1</v>
          </cell>
          <cell r="AW694">
            <v>2.15</v>
          </cell>
          <cell r="AX694">
            <v>2.142107195301028</v>
          </cell>
          <cell r="AY694">
            <v>1</v>
          </cell>
          <cell r="AZ694">
            <v>0</v>
          </cell>
          <cell r="BA694" t="str">
            <v>VSZSP-Alžbety</v>
          </cell>
        </row>
        <row r="695">
          <cell r="D695" t="str">
            <v>Prešovská univerzita v Prešove</v>
          </cell>
          <cell r="E695" t="str">
            <v>Gréckokatolícka teologická fakulta</v>
          </cell>
          <cell r="L695">
            <v>2</v>
          </cell>
          <cell r="M695">
            <v>1</v>
          </cell>
          <cell r="AM695">
            <v>1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16</v>
          </cell>
          <cell r="AZ695">
            <v>0</v>
          </cell>
          <cell r="BA695" t="str">
            <v>PU</v>
          </cell>
        </row>
        <row r="696">
          <cell r="D696" t="str">
            <v>Univerzita Konštantína Filozofa v Nitre</v>
          </cell>
          <cell r="E696" t="str">
            <v>Fakulta sociálnych vied a zdravotníctva</v>
          </cell>
          <cell r="L696">
            <v>2</v>
          </cell>
          <cell r="M696">
            <v>1</v>
          </cell>
          <cell r="AM696">
            <v>1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3</v>
          </cell>
          <cell r="AZ696">
            <v>0</v>
          </cell>
          <cell r="BA696" t="str">
            <v>UKF</v>
          </cell>
        </row>
        <row r="697">
          <cell r="D697" t="str">
            <v>Univerzita veterinárskeho lekárstva a farmácie v Košiciach</v>
          </cell>
          <cell r="E697" t="str">
            <v/>
          </cell>
          <cell r="L697">
            <v>1</v>
          </cell>
          <cell r="M697">
            <v>3</v>
          </cell>
          <cell r="AM697">
            <v>3</v>
          </cell>
          <cell r="AN697">
            <v>0</v>
          </cell>
          <cell r="AO697">
            <v>0</v>
          </cell>
          <cell r="AP697">
            <v>0</v>
          </cell>
          <cell r="AQ697">
            <v>3</v>
          </cell>
          <cell r="AV697">
            <v>9</v>
          </cell>
          <cell r="AW697">
            <v>19.169999999999998</v>
          </cell>
          <cell r="AX697">
            <v>18.551612903225806</v>
          </cell>
          <cell r="AY697">
            <v>3</v>
          </cell>
          <cell r="AZ697">
            <v>3</v>
          </cell>
          <cell r="BA697" t="str">
            <v>UVLF</v>
          </cell>
        </row>
        <row r="698">
          <cell r="D698" t="str">
            <v>Vysoká škola bezpečnostného manažérstva v Košiciach</v>
          </cell>
          <cell r="E698" t="str">
            <v/>
          </cell>
          <cell r="L698">
            <v>2</v>
          </cell>
          <cell r="M698">
            <v>1</v>
          </cell>
          <cell r="AM698">
            <v>363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363</v>
          </cell>
          <cell r="AZ698">
            <v>0</v>
          </cell>
          <cell r="BA698" t="str">
            <v>VSBM</v>
          </cell>
        </row>
        <row r="699">
          <cell r="D699" t="str">
            <v>Vysoká škola bezpečnostného manažérstva v Košiciach</v>
          </cell>
          <cell r="E699" t="str">
            <v/>
          </cell>
          <cell r="L699">
            <v>2</v>
          </cell>
          <cell r="M699">
            <v>2</v>
          </cell>
          <cell r="AM699">
            <v>292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292</v>
          </cell>
          <cell r="AZ699">
            <v>0</v>
          </cell>
          <cell r="BA699" t="str">
            <v>VSBM</v>
          </cell>
        </row>
        <row r="700">
          <cell r="D700" t="str">
            <v>Vysoká škola bezpečnostného manažérstva v Košiciach</v>
          </cell>
          <cell r="E700" t="str">
            <v/>
          </cell>
          <cell r="L700">
            <v>1</v>
          </cell>
          <cell r="M700">
            <v>2</v>
          </cell>
          <cell r="AM700">
            <v>119</v>
          </cell>
          <cell r="AN700">
            <v>119</v>
          </cell>
          <cell r="AO700">
            <v>0</v>
          </cell>
          <cell r="AP700">
            <v>0</v>
          </cell>
          <cell r="AQ700">
            <v>119</v>
          </cell>
          <cell r="AV700">
            <v>178.5</v>
          </cell>
          <cell r="AW700">
            <v>264.18</v>
          </cell>
          <cell r="AX700">
            <v>253.95367741935485</v>
          </cell>
          <cell r="AY700">
            <v>119</v>
          </cell>
          <cell r="AZ700">
            <v>0</v>
          </cell>
          <cell r="BA700" t="str">
            <v>VSBM</v>
          </cell>
        </row>
        <row r="701">
          <cell r="D701" t="str">
            <v>Vysoká škola bezpečnostného manažérstva v Košiciach</v>
          </cell>
          <cell r="E701" t="str">
            <v/>
          </cell>
          <cell r="L701">
            <v>1</v>
          </cell>
          <cell r="M701">
            <v>1</v>
          </cell>
          <cell r="AM701">
            <v>233</v>
          </cell>
          <cell r="AN701">
            <v>233</v>
          </cell>
          <cell r="AO701">
            <v>0</v>
          </cell>
          <cell r="AP701">
            <v>0</v>
          </cell>
          <cell r="AQ701">
            <v>233</v>
          </cell>
          <cell r="AV701">
            <v>217.7</v>
          </cell>
          <cell r="AW701">
            <v>322.19599999999997</v>
          </cell>
          <cell r="AX701">
            <v>309.72389677419352</v>
          </cell>
          <cell r="AY701">
            <v>233</v>
          </cell>
          <cell r="AZ701">
            <v>0</v>
          </cell>
          <cell r="BA701" t="str">
            <v>VSBM</v>
          </cell>
        </row>
        <row r="702">
          <cell r="D702" t="str">
            <v>Univerzita Pavla Jozefa Šafárika v Košiciach</v>
          </cell>
          <cell r="E702" t="str">
            <v/>
          </cell>
          <cell r="L702">
            <v>1</v>
          </cell>
          <cell r="M702">
            <v>1</v>
          </cell>
          <cell r="AM702">
            <v>68</v>
          </cell>
          <cell r="AN702">
            <v>81</v>
          </cell>
          <cell r="AO702">
            <v>0</v>
          </cell>
          <cell r="AP702">
            <v>0</v>
          </cell>
          <cell r="AQ702">
            <v>68</v>
          </cell>
          <cell r="AV702">
            <v>58.4</v>
          </cell>
          <cell r="AW702">
            <v>69.495999999999995</v>
          </cell>
          <cell r="AX702">
            <v>66.953463414634143</v>
          </cell>
          <cell r="AY702">
            <v>81</v>
          </cell>
          <cell r="AZ702">
            <v>0</v>
          </cell>
          <cell r="BA702" t="str">
            <v>UPJŠ</v>
          </cell>
        </row>
        <row r="703">
          <cell r="D703" t="str">
            <v>Univerzita Pavla Jozefa Šafárika v Košiciach</v>
          </cell>
          <cell r="E703" t="str">
            <v>Lekárska fakulta</v>
          </cell>
          <cell r="L703">
            <v>1</v>
          </cell>
          <cell r="M703">
            <v>5</v>
          </cell>
          <cell r="AM703">
            <v>38</v>
          </cell>
          <cell r="AN703">
            <v>43</v>
          </cell>
          <cell r="AO703">
            <v>0</v>
          </cell>
          <cell r="AP703">
            <v>0</v>
          </cell>
          <cell r="AQ703">
            <v>38</v>
          </cell>
          <cell r="AV703">
            <v>33.799999999999997</v>
          </cell>
          <cell r="AW703">
            <v>72.669999999999987</v>
          </cell>
          <cell r="AX703">
            <v>72.669999999999987</v>
          </cell>
          <cell r="AY703">
            <v>43</v>
          </cell>
          <cell r="AZ703">
            <v>0</v>
          </cell>
          <cell r="BA703" t="str">
            <v>UPJŠ</v>
          </cell>
        </row>
        <row r="704">
          <cell r="D704" t="str">
            <v>Univerzita Pavla Jozefa Šafárika v Košiciach</v>
          </cell>
          <cell r="E704" t="str">
            <v>Lekárska fakulta</v>
          </cell>
          <cell r="L704">
            <v>1</v>
          </cell>
          <cell r="M704">
            <v>3</v>
          </cell>
          <cell r="AM704">
            <v>1</v>
          </cell>
          <cell r="AN704">
            <v>0</v>
          </cell>
          <cell r="AO704">
            <v>0</v>
          </cell>
          <cell r="AP704">
            <v>0</v>
          </cell>
          <cell r="AQ704">
            <v>1</v>
          </cell>
          <cell r="AV704">
            <v>3</v>
          </cell>
          <cell r="AW704">
            <v>10.23</v>
          </cell>
          <cell r="AX704">
            <v>10.211797153024911</v>
          </cell>
          <cell r="AY704">
            <v>1</v>
          </cell>
          <cell r="AZ704">
            <v>1</v>
          </cell>
          <cell r="BA704" t="str">
            <v>UPJŠ</v>
          </cell>
        </row>
        <row r="705">
          <cell r="D705" t="str">
            <v>Univerzita Pavla Jozefa Šafárika v Košiciach</v>
          </cell>
          <cell r="E705" t="str">
            <v>Lekárska fakulta</v>
          </cell>
          <cell r="L705">
            <v>1</v>
          </cell>
          <cell r="M705">
            <v>3</v>
          </cell>
          <cell r="AM705">
            <v>3</v>
          </cell>
          <cell r="AN705">
            <v>0</v>
          </cell>
          <cell r="AO705">
            <v>0</v>
          </cell>
          <cell r="AP705">
            <v>0</v>
          </cell>
          <cell r="AQ705">
            <v>3</v>
          </cell>
          <cell r="AV705">
            <v>9</v>
          </cell>
          <cell r="AW705">
            <v>30.69</v>
          </cell>
          <cell r="AX705">
            <v>30.453923076923079</v>
          </cell>
          <cell r="AY705">
            <v>3</v>
          </cell>
          <cell r="AZ705">
            <v>3</v>
          </cell>
          <cell r="BA705" t="str">
            <v>UPJŠ</v>
          </cell>
        </row>
        <row r="706">
          <cell r="D706" t="str">
            <v>Univerzita Pavla Jozefa Šafárika v Košiciach</v>
          </cell>
          <cell r="E706" t="str">
            <v>Lekárska fakulta</v>
          </cell>
          <cell r="L706">
            <v>1</v>
          </cell>
          <cell r="M706">
            <v>3</v>
          </cell>
          <cell r="AM706">
            <v>8</v>
          </cell>
          <cell r="AN706">
            <v>0</v>
          </cell>
          <cell r="AO706">
            <v>0</v>
          </cell>
          <cell r="AP706">
            <v>0</v>
          </cell>
          <cell r="AQ706">
            <v>8</v>
          </cell>
          <cell r="AV706">
            <v>24</v>
          </cell>
          <cell r="AW706">
            <v>81.84</v>
          </cell>
          <cell r="AX706">
            <v>81.694377224199286</v>
          </cell>
          <cell r="AY706">
            <v>8</v>
          </cell>
          <cell r="AZ706">
            <v>8</v>
          </cell>
          <cell r="BA706" t="str">
            <v>UPJŠ</v>
          </cell>
        </row>
        <row r="707">
          <cell r="D707" t="str">
            <v>Univerzita Pavla Jozefa Šafárika v Košiciach</v>
          </cell>
          <cell r="E707" t="str">
            <v>Lekárska fakulta</v>
          </cell>
          <cell r="L707">
            <v>1</v>
          </cell>
          <cell r="M707">
            <v>3</v>
          </cell>
          <cell r="AM707">
            <v>6</v>
          </cell>
          <cell r="AN707">
            <v>0</v>
          </cell>
          <cell r="AO707">
            <v>0</v>
          </cell>
          <cell r="AP707">
            <v>0</v>
          </cell>
          <cell r="AQ707">
            <v>6</v>
          </cell>
          <cell r="AV707">
            <v>18</v>
          </cell>
          <cell r="AW707">
            <v>38.339999999999996</v>
          </cell>
          <cell r="AX707">
            <v>38.339999999999996</v>
          </cell>
          <cell r="AY707">
            <v>6</v>
          </cell>
          <cell r="AZ707">
            <v>6</v>
          </cell>
          <cell r="BA707" t="str">
            <v>UPJŠ</v>
          </cell>
        </row>
        <row r="708">
          <cell r="D708" t="str">
            <v>Univerzita Pavla Jozefa Šafárika v Košiciach</v>
          </cell>
          <cell r="E708" t="str">
            <v>Právnická fakulta</v>
          </cell>
          <cell r="L708">
            <v>2</v>
          </cell>
          <cell r="M708">
            <v>1</v>
          </cell>
          <cell r="AM708">
            <v>1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17</v>
          </cell>
          <cell r="AZ708">
            <v>0</v>
          </cell>
          <cell r="BA708" t="str">
            <v>UPJŠ</v>
          </cell>
        </row>
        <row r="709">
          <cell r="D709" t="str">
            <v>Univerzita Pavla Jozefa Šafárika v Košiciach</v>
          </cell>
          <cell r="E709" t="str">
            <v>Právnická fakulta</v>
          </cell>
          <cell r="L709">
            <v>1</v>
          </cell>
          <cell r="M709">
            <v>2</v>
          </cell>
          <cell r="AM709">
            <v>210</v>
          </cell>
          <cell r="AN709">
            <v>244</v>
          </cell>
          <cell r="AO709">
            <v>0</v>
          </cell>
          <cell r="AP709">
            <v>0</v>
          </cell>
          <cell r="AQ709">
            <v>210</v>
          </cell>
          <cell r="AV709">
            <v>315</v>
          </cell>
          <cell r="AW709">
            <v>315</v>
          </cell>
          <cell r="AX709">
            <v>307.53386004514675</v>
          </cell>
          <cell r="AY709">
            <v>244</v>
          </cell>
          <cell r="AZ709">
            <v>0</v>
          </cell>
          <cell r="BA709" t="str">
            <v>UPJŠ</v>
          </cell>
        </row>
        <row r="710">
          <cell r="D710" t="str">
            <v>Univerzita Mateja Bela v Banskej Bystrici</v>
          </cell>
          <cell r="E710" t="str">
            <v>Fakulta prírodných vied</v>
          </cell>
          <cell r="L710">
            <v>1</v>
          </cell>
          <cell r="M710">
            <v>2</v>
          </cell>
          <cell r="AM710">
            <v>10</v>
          </cell>
          <cell r="AN710">
            <v>12</v>
          </cell>
          <cell r="AO710">
            <v>12</v>
          </cell>
          <cell r="AP710">
            <v>10</v>
          </cell>
          <cell r="AQ710">
            <v>10</v>
          </cell>
          <cell r="AV710">
            <v>15</v>
          </cell>
          <cell r="AW710">
            <v>22.2</v>
          </cell>
          <cell r="AX710">
            <v>21.756</v>
          </cell>
          <cell r="AY710">
            <v>12</v>
          </cell>
          <cell r="AZ710">
            <v>0</v>
          </cell>
          <cell r="BA710" t="str">
            <v>UMB</v>
          </cell>
        </row>
        <row r="711">
          <cell r="D711" t="str">
            <v>Univerzita Mateja Bela v Banskej Bystrici</v>
          </cell>
          <cell r="E711" t="str">
            <v>Fakulta prírodných vied</v>
          </cell>
          <cell r="L711">
            <v>2</v>
          </cell>
          <cell r="M711">
            <v>1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1</v>
          </cell>
          <cell r="AZ711">
            <v>0</v>
          </cell>
          <cell r="BA711" t="str">
            <v>UMB</v>
          </cell>
        </row>
        <row r="712">
          <cell r="D712" t="str">
            <v>Univerzita Mateja Bela v Banskej Bystrici</v>
          </cell>
          <cell r="E712" t="str">
            <v>Fakulta prírodných vied</v>
          </cell>
          <cell r="L712">
            <v>1</v>
          </cell>
          <cell r="M712">
            <v>1</v>
          </cell>
          <cell r="AM712">
            <v>42</v>
          </cell>
          <cell r="AN712">
            <v>48.5</v>
          </cell>
          <cell r="AO712">
            <v>48.5</v>
          </cell>
          <cell r="AP712">
            <v>42</v>
          </cell>
          <cell r="AQ712">
            <v>42</v>
          </cell>
          <cell r="AV712">
            <v>34.200000000000003</v>
          </cell>
          <cell r="AW712">
            <v>49.248000000000005</v>
          </cell>
          <cell r="AX712">
            <v>48.668445464982781</v>
          </cell>
          <cell r="AY712">
            <v>48.5</v>
          </cell>
          <cell r="AZ712">
            <v>0</v>
          </cell>
          <cell r="BA712" t="str">
            <v>UMB</v>
          </cell>
        </row>
        <row r="713">
          <cell r="D713" t="str">
            <v>Univerzita Mateja Bela v Banskej Bystrici</v>
          </cell>
          <cell r="E713" t="str">
            <v>Fakulta prírodných vied</v>
          </cell>
          <cell r="L713">
            <v>1</v>
          </cell>
          <cell r="M713">
            <v>1</v>
          </cell>
          <cell r="AM713">
            <v>7.5</v>
          </cell>
          <cell r="AN713">
            <v>9.5</v>
          </cell>
          <cell r="AO713">
            <v>9.5</v>
          </cell>
          <cell r="AP713">
            <v>7.5</v>
          </cell>
          <cell r="AQ713">
            <v>7.5</v>
          </cell>
          <cell r="AV713">
            <v>5.85</v>
          </cell>
          <cell r="AW713">
            <v>6.9614999999999991</v>
          </cell>
          <cell r="AX713">
            <v>6.8795764925373124</v>
          </cell>
          <cell r="AY713">
            <v>9.5</v>
          </cell>
          <cell r="AZ713">
            <v>0</v>
          </cell>
          <cell r="BA713" t="str">
            <v>UMB</v>
          </cell>
        </row>
        <row r="714">
          <cell r="D714" t="str">
            <v>Univerzita Mateja Bela v Banskej Bystrici</v>
          </cell>
          <cell r="E714" t="str">
            <v>Fakulta prírodných vied</v>
          </cell>
          <cell r="L714">
            <v>1</v>
          </cell>
          <cell r="M714">
            <v>1</v>
          </cell>
          <cell r="AM714">
            <v>47.5</v>
          </cell>
          <cell r="AN714">
            <v>53</v>
          </cell>
          <cell r="AO714">
            <v>53</v>
          </cell>
          <cell r="AP714">
            <v>47.5</v>
          </cell>
          <cell r="AQ714">
            <v>47.5</v>
          </cell>
          <cell r="AV714">
            <v>40</v>
          </cell>
          <cell r="AW714">
            <v>57.599999999999994</v>
          </cell>
          <cell r="AX714">
            <v>56.922158438576339</v>
          </cell>
          <cell r="AY714">
            <v>53</v>
          </cell>
          <cell r="AZ714">
            <v>0</v>
          </cell>
          <cell r="BA714" t="str">
            <v>UMB</v>
          </cell>
        </row>
        <row r="715">
          <cell r="D715" t="str">
            <v>Univerzita Mateja Bela v Banskej Bystrici</v>
          </cell>
          <cell r="E715" t="str">
            <v>Fakulta prírodných vied</v>
          </cell>
          <cell r="L715">
            <v>2</v>
          </cell>
          <cell r="M715">
            <v>1</v>
          </cell>
          <cell r="AM715">
            <v>0</v>
          </cell>
          <cell r="AN715">
            <v>0</v>
          </cell>
          <cell r="AO715">
            <v>0</v>
          </cell>
          <cell r="AP715">
            <v>0</v>
          </cell>
          <cell r="AQ715">
            <v>0</v>
          </cell>
          <cell r="AV715">
            <v>0</v>
          </cell>
          <cell r="AW715">
            <v>0</v>
          </cell>
          <cell r="AX715">
            <v>0</v>
          </cell>
          <cell r="AY715">
            <v>1</v>
          </cell>
          <cell r="AZ715">
            <v>0</v>
          </cell>
          <cell r="BA715" t="str">
            <v>UMB</v>
          </cell>
        </row>
        <row r="716">
          <cell r="D716" t="str">
            <v>Univerzita Mateja Bela v Banskej Bystrici</v>
          </cell>
          <cell r="E716" t="str">
            <v>Fakulta prírodných vied</v>
          </cell>
          <cell r="L716">
            <v>1</v>
          </cell>
          <cell r="M716">
            <v>1</v>
          </cell>
          <cell r="AM716">
            <v>9.5</v>
          </cell>
          <cell r="AN716">
            <v>10.5</v>
          </cell>
          <cell r="AO716">
            <v>10.5</v>
          </cell>
          <cell r="AP716">
            <v>9.5</v>
          </cell>
          <cell r="AQ716">
            <v>9.5</v>
          </cell>
          <cell r="AV716">
            <v>7.25</v>
          </cell>
          <cell r="AW716">
            <v>10.44</v>
          </cell>
          <cell r="AX716">
            <v>10.317141216991963</v>
          </cell>
          <cell r="AY716">
            <v>10.5</v>
          </cell>
          <cell r="AZ716">
            <v>0</v>
          </cell>
          <cell r="BA716" t="str">
            <v>UMB</v>
          </cell>
        </row>
        <row r="717">
          <cell r="D717" t="str">
            <v>Univerzita Mateja Bela v Banskej Bystrici</v>
          </cell>
          <cell r="E717" t="str">
            <v>Fakulta prírodných vied</v>
          </cell>
          <cell r="L717">
            <v>1</v>
          </cell>
          <cell r="M717">
            <v>1</v>
          </cell>
          <cell r="AM717">
            <v>67</v>
          </cell>
          <cell r="AN717">
            <v>77</v>
          </cell>
          <cell r="AO717">
            <v>77</v>
          </cell>
          <cell r="AP717">
            <v>67</v>
          </cell>
          <cell r="AQ717">
            <v>67</v>
          </cell>
          <cell r="AV717">
            <v>57.4</v>
          </cell>
          <cell r="AW717">
            <v>84.951999999999998</v>
          </cell>
          <cell r="AX717">
            <v>84.951999999999998</v>
          </cell>
          <cell r="AY717">
            <v>77</v>
          </cell>
          <cell r="AZ717">
            <v>0</v>
          </cell>
          <cell r="BA717" t="str">
            <v>UMB</v>
          </cell>
        </row>
        <row r="718">
          <cell r="D718" t="str">
            <v>Univerzita Mateja Bela v Banskej Bystrici</v>
          </cell>
          <cell r="E718" t="str">
            <v>Fakulta prírodných vied</v>
          </cell>
          <cell r="L718">
            <v>1</v>
          </cell>
          <cell r="M718">
            <v>1</v>
          </cell>
          <cell r="AM718">
            <v>31</v>
          </cell>
          <cell r="AN718">
            <v>37</v>
          </cell>
          <cell r="AO718">
            <v>0</v>
          </cell>
          <cell r="AP718">
            <v>0</v>
          </cell>
          <cell r="AQ718">
            <v>31</v>
          </cell>
          <cell r="AV718">
            <v>27.1</v>
          </cell>
          <cell r="AW718">
            <v>39.024000000000001</v>
          </cell>
          <cell r="AX718">
            <v>38.564762342135474</v>
          </cell>
          <cell r="AY718">
            <v>37</v>
          </cell>
          <cell r="AZ718">
            <v>0</v>
          </cell>
          <cell r="BA718" t="str">
            <v>UMB</v>
          </cell>
        </row>
        <row r="719">
          <cell r="D719" t="str">
            <v>Univerzita Mateja Bela v Banskej Bystrici</v>
          </cell>
          <cell r="E719" t="str">
            <v>Ekonomická fakulta</v>
          </cell>
          <cell r="L719">
            <v>2</v>
          </cell>
          <cell r="M719">
            <v>2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0</v>
          </cell>
          <cell r="AV719">
            <v>0</v>
          </cell>
          <cell r="AW719">
            <v>0</v>
          </cell>
          <cell r="AX719">
            <v>0</v>
          </cell>
          <cell r="AY719">
            <v>2</v>
          </cell>
          <cell r="AZ719">
            <v>0</v>
          </cell>
          <cell r="BA719" t="str">
            <v>UMB</v>
          </cell>
        </row>
        <row r="720">
          <cell r="D720" t="str">
            <v>Univerzita Mateja Bela v Banskej Bystrici</v>
          </cell>
          <cell r="E720" t="str">
            <v>Ekonomická fakulta</v>
          </cell>
          <cell r="L720">
            <v>1</v>
          </cell>
          <cell r="M720">
            <v>3</v>
          </cell>
          <cell r="AM720">
            <v>4</v>
          </cell>
          <cell r="AN720">
            <v>0</v>
          </cell>
          <cell r="AO720">
            <v>0</v>
          </cell>
          <cell r="AP720">
            <v>0</v>
          </cell>
          <cell r="AQ720">
            <v>4</v>
          </cell>
          <cell r="AV720">
            <v>16</v>
          </cell>
          <cell r="AW720">
            <v>17.600000000000001</v>
          </cell>
          <cell r="AX720">
            <v>17.435179153094463</v>
          </cell>
          <cell r="AY720">
            <v>5</v>
          </cell>
          <cell r="AZ720">
            <v>4</v>
          </cell>
          <cell r="BA720" t="str">
            <v>UMB</v>
          </cell>
        </row>
        <row r="721">
          <cell r="D721" t="str">
            <v>Univerzita Mateja Bela v Banskej Bystrici</v>
          </cell>
          <cell r="E721" t="str">
            <v>Ekonomická fakulta</v>
          </cell>
          <cell r="L721">
            <v>1</v>
          </cell>
          <cell r="M721">
            <v>3</v>
          </cell>
          <cell r="AM721">
            <v>6</v>
          </cell>
          <cell r="AN721">
            <v>0</v>
          </cell>
          <cell r="AO721">
            <v>0</v>
          </cell>
          <cell r="AP721">
            <v>0</v>
          </cell>
          <cell r="AQ721">
            <v>6</v>
          </cell>
          <cell r="AV721">
            <v>24</v>
          </cell>
          <cell r="AW721">
            <v>26.400000000000002</v>
          </cell>
          <cell r="AX721">
            <v>26.152768729641696</v>
          </cell>
          <cell r="AY721">
            <v>6</v>
          </cell>
          <cell r="AZ721">
            <v>6</v>
          </cell>
          <cell r="BA721" t="str">
            <v>UMB</v>
          </cell>
        </row>
        <row r="722">
          <cell r="D722" t="str">
            <v>Univerzita Mateja Bela v Banskej Bystrici</v>
          </cell>
          <cell r="E722" t="str">
            <v>Ekonomická fakulta</v>
          </cell>
          <cell r="L722">
            <v>1</v>
          </cell>
          <cell r="M722">
            <v>2</v>
          </cell>
          <cell r="AM722">
            <v>147</v>
          </cell>
          <cell r="AN722">
            <v>173</v>
          </cell>
          <cell r="AO722">
            <v>0</v>
          </cell>
          <cell r="AP722">
            <v>0</v>
          </cell>
          <cell r="AQ722">
            <v>147</v>
          </cell>
          <cell r="AV722">
            <v>220.5</v>
          </cell>
          <cell r="AW722">
            <v>229.32000000000002</v>
          </cell>
          <cell r="AX722">
            <v>227.17245928338767</v>
          </cell>
          <cell r="AY722">
            <v>173</v>
          </cell>
          <cell r="AZ722">
            <v>0</v>
          </cell>
          <cell r="BA722" t="str">
            <v>UMB</v>
          </cell>
        </row>
        <row r="723">
          <cell r="D723" t="str">
            <v>Univerzita Mateja Bela v Banskej Bystrici</v>
          </cell>
          <cell r="E723" t="str">
            <v>Ekonomická fakulta</v>
          </cell>
          <cell r="L723">
            <v>1</v>
          </cell>
          <cell r="M723">
            <v>2</v>
          </cell>
          <cell r="AM723">
            <v>151</v>
          </cell>
          <cell r="AN723">
            <v>163</v>
          </cell>
          <cell r="AO723">
            <v>0</v>
          </cell>
          <cell r="AP723">
            <v>0</v>
          </cell>
          <cell r="AQ723">
            <v>151</v>
          </cell>
          <cell r="AV723">
            <v>226.5</v>
          </cell>
          <cell r="AW723">
            <v>235.56</v>
          </cell>
          <cell r="AX723">
            <v>233.35402280130293</v>
          </cell>
          <cell r="AY723">
            <v>163</v>
          </cell>
          <cell r="AZ723">
            <v>0</v>
          </cell>
          <cell r="BA723" t="str">
            <v>UMB</v>
          </cell>
        </row>
        <row r="724">
          <cell r="D724" t="str">
            <v>Univerzita Mateja Bela v Banskej Bystrici</v>
          </cell>
          <cell r="E724" t="str">
            <v>Ekonomická fakulta</v>
          </cell>
          <cell r="L724">
            <v>1</v>
          </cell>
          <cell r="M724">
            <v>1</v>
          </cell>
          <cell r="AM724">
            <v>201</v>
          </cell>
          <cell r="AN724">
            <v>226</v>
          </cell>
          <cell r="AO724">
            <v>0</v>
          </cell>
          <cell r="AP724">
            <v>0</v>
          </cell>
          <cell r="AQ724">
            <v>201</v>
          </cell>
          <cell r="AV724">
            <v>171.89999999999998</v>
          </cell>
          <cell r="AW724">
            <v>178.77599999999998</v>
          </cell>
          <cell r="AX724">
            <v>177.10179478827359</v>
          </cell>
          <cell r="AY724">
            <v>226</v>
          </cell>
          <cell r="AZ724">
            <v>0</v>
          </cell>
          <cell r="BA724" t="str">
            <v>UMB</v>
          </cell>
        </row>
        <row r="725">
          <cell r="D725" t="str">
            <v>Univerzita Mateja Bela v Banskej Bystrici</v>
          </cell>
          <cell r="E725" t="str">
            <v>Ekonomická fakulta</v>
          </cell>
          <cell r="L725">
            <v>2</v>
          </cell>
          <cell r="M725">
            <v>1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0</v>
          </cell>
          <cell r="AV725">
            <v>0</v>
          </cell>
          <cell r="AW725">
            <v>0</v>
          </cell>
          <cell r="AX725">
            <v>0</v>
          </cell>
          <cell r="AY725">
            <v>2</v>
          </cell>
          <cell r="AZ725">
            <v>0</v>
          </cell>
          <cell r="BA725" t="str">
            <v>UMB</v>
          </cell>
        </row>
        <row r="726">
          <cell r="D726" t="str">
            <v>Trnavská univerzita v Trnave</v>
          </cell>
          <cell r="E726" t="str">
            <v>Teologická fakulta</v>
          </cell>
          <cell r="L726">
            <v>1</v>
          </cell>
          <cell r="M726">
            <v>3</v>
          </cell>
          <cell r="AM726">
            <v>4</v>
          </cell>
          <cell r="AN726">
            <v>0</v>
          </cell>
          <cell r="AO726">
            <v>0</v>
          </cell>
          <cell r="AP726">
            <v>0</v>
          </cell>
          <cell r="AQ726">
            <v>4</v>
          </cell>
          <cell r="AV726">
            <v>16</v>
          </cell>
          <cell r="AW726">
            <v>17.600000000000001</v>
          </cell>
          <cell r="AX726">
            <v>17.200000000000003</v>
          </cell>
          <cell r="AY726">
            <v>8</v>
          </cell>
          <cell r="AZ726">
            <v>4</v>
          </cell>
          <cell r="BA726" t="str">
            <v>TVU</v>
          </cell>
        </row>
        <row r="727">
          <cell r="D727" t="str">
            <v>Univerzita Mateja Bela v Banskej Bystrici</v>
          </cell>
          <cell r="E727" t="str">
            <v>Fakulta politických vied a medzinárodných vzťahov</v>
          </cell>
          <cell r="L727">
            <v>1</v>
          </cell>
          <cell r="M727">
            <v>2</v>
          </cell>
          <cell r="AM727">
            <v>167</v>
          </cell>
          <cell r="AN727">
            <v>175</v>
          </cell>
          <cell r="AO727">
            <v>0</v>
          </cell>
          <cell r="AP727">
            <v>0</v>
          </cell>
          <cell r="AQ727">
            <v>167</v>
          </cell>
          <cell r="AV727">
            <v>250.5</v>
          </cell>
          <cell r="AW727">
            <v>250.5</v>
          </cell>
          <cell r="AX727">
            <v>246.18103448275863</v>
          </cell>
          <cell r="AY727">
            <v>175</v>
          </cell>
          <cell r="AZ727">
            <v>0</v>
          </cell>
          <cell r="BA727" t="str">
            <v>UMB</v>
          </cell>
        </row>
        <row r="728">
          <cell r="D728" t="str">
            <v>Univerzita Mateja Bela v Banskej Bystrici</v>
          </cell>
          <cell r="E728" t="str">
            <v>Fakulta politických vied a medzinárodných vzťahov</v>
          </cell>
          <cell r="L728">
            <v>1</v>
          </cell>
          <cell r="M728">
            <v>1</v>
          </cell>
          <cell r="AM728">
            <v>24</v>
          </cell>
          <cell r="AN728">
            <v>34</v>
          </cell>
          <cell r="AO728">
            <v>0</v>
          </cell>
          <cell r="AP728">
            <v>0</v>
          </cell>
          <cell r="AQ728">
            <v>24</v>
          </cell>
          <cell r="AV728">
            <v>21</v>
          </cell>
          <cell r="AW728">
            <v>21</v>
          </cell>
          <cell r="AX728">
            <v>20.637931034482762</v>
          </cell>
          <cell r="AY728">
            <v>34</v>
          </cell>
          <cell r="AZ728">
            <v>0</v>
          </cell>
          <cell r="BA728" t="str">
            <v>UMB</v>
          </cell>
        </row>
        <row r="729">
          <cell r="D729" t="str">
            <v>Univerzita Mateja Bela v Banskej Bystrici</v>
          </cell>
          <cell r="E729" t="str">
            <v>Fakulta politických vied a medzinárodných vzťahov</v>
          </cell>
          <cell r="L729">
            <v>1</v>
          </cell>
          <cell r="M729">
            <v>2</v>
          </cell>
          <cell r="AM729">
            <v>28</v>
          </cell>
          <cell r="AN729">
            <v>32</v>
          </cell>
          <cell r="AO729">
            <v>0</v>
          </cell>
          <cell r="AP729">
            <v>0</v>
          </cell>
          <cell r="AQ729">
            <v>28</v>
          </cell>
          <cell r="AV729">
            <v>42</v>
          </cell>
          <cell r="AW729">
            <v>42</v>
          </cell>
          <cell r="AX729">
            <v>41.275862068965523</v>
          </cell>
          <cell r="AY729">
            <v>32</v>
          </cell>
          <cell r="AZ729">
            <v>0</v>
          </cell>
          <cell r="BA729" t="str">
            <v>UMB</v>
          </cell>
        </row>
        <row r="730">
          <cell r="D730" t="str">
            <v>Univerzita Pavla Jozefa Šafárika v Košiciach</v>
          </cell>
          <cell r="E730" t="str">
            <v>Prírodovedecká fakulta</v>
          </cell>
          <cell r="L730">
            <v>1</v>
          </cell>
          <cell r="M730">
            <v>3</v>
          </cell>
          <cell r="AM730">
            <v>9</v>
          </cell>
          <cell r="AN730">
            <v>0</v>
          </cell>
          <cell r="AO730">
            <v>0</v>
          </cell>
          <cell r="AP730">
            <v>9</v>
          </cell>
          <cell r="AQ730">
            <v>9</v>
          </cell>
          <cell r="AV730">
            <v>27</v>
          </cell>
          <cell r="AW730">
            <v>57.51</v>
          </cell>
          <cell r="AX730">
            <v>57.51</v>
          </cell>
          <cell r="AY730">
            <v>9</v>
          </cell>
          <cell r="AZ730">
            <v>9</v>
          </cell>
          <cell r="BA730" t="str">
            <v>UPJŠ</v>
          </cell>
        </row>
        <row r="731">
          <cell r="D731" t="str">
            <v>Univerzita Pavla Jozefa Šafárika v Košiciach</v>
          </cell>
          <cell r="E731" t="str">
            <v>Prírodovedecká fakulta</v>
          </cell>
          <cell r="L731">
            <v>1</v>
          </cell>
          <cell r="M731">
            <v>3</v>
          </cell>
          <cell r="AM731">
            <v>8</v>
          </cell>
          <cell r="AN731">
            <v>0</v>
          </cell>
          <cell r="AO731">
            <v>0</v>
          </cell>
          <cell r="AP731">
            <v>8</v>
          </cell>
          <cell r="AQ731">
            <v>8</v>
          </cell>
          <cell r="AV731">
            <v>24</v>
          </cell>
          <cell r="AW731">
            <v>51.12</v>
          </cell>
          <cell r="AX731">
            <v>50.368235294117646</v>
          </cell>
          <cell r="AY731">
            <v>8</v>
          </cell>
          <cell r="AZ731">
            <v>8</v>
          </cell>
          <cell r="BA731" t="str">
            <v>UPJŠ</v>
          </cell>
        </row>
        <row r="732">
          <cell r="D732" t="str">
            <v>Univerzita Pavla Jozefa Šafárika v Košiciach</v>
          </cell>
          <cell r="E732" t="str">
            <v>Prírodovedecká fakulta</v>
          </cell>
          <cell r="L732">
            <v>1</v>
          </cell>
          <cell r="M732">
            <v>3</v>
          </cell>
          <cell r="AM732">
            <v>16</v>
          </cell>
          <cell r="AN732">
            <v>0</v>
          </cell>
          <cell r="AO732">
            <v>0</v>
          </cell>
          <cell r="AP732">
            <v>16</v>
          </cell>
          <cell r="AQ732">
            <v>16</v>
          </cell>
          <cell r="AV732">
            <v>48</v>
          </cell>
          <cell r="AW732">
            <v>102.24</v>
          </cell>
          <cell r="AX732">
            <v>102.24</v>
          </cell>
          <cell r="AY732">
            <v>16</v>
          </cell>
          <cell r="AZ732">
            <v>16</v>
          </cell>
          <cell r="BA732" t="str">
            <v>UPJŠ</v>
          </cell>
        </row>
        <row r="733">
          <cell r="D733" t="str">
            <v>Univerzita Pavla Jozefa Šafárika v Košiciach</v>
          </cell>
          <cell r="E733" t="str">
            <v>Prírodovedecká fakulta</v>
          </cell>
          <cell r="L733">
            <v>1</v>
          </cell>
          <cell r="M733">
            <v>3</v>
          </cell>
          <cell r="AM733">
            <v>6</v>
          </cell>
          <cell r="AN733">
            <v>0</v>
          </cell>
          <cell r="AO733">
            <v>0</v>
          </cell>
          <cell r="AP733">
            <v>6</v>
          </cell>
          <cell r="AQ733">
            <v>6</v>
          </cell>
          <cell r="AV733">
            <v>18</v>
          </cell>
          <cell r="AW733">
            <v>38.339999999999996</v>
          </cell>
          <cell r="AX733">
            <v>37.629999999999995</v>
          </cell>
          <cell r="AY733">
            <v>6</v>
          </cell>
          <cell r="AZ733">
            <v>6</v>
          </cell>
          <cell r="BA733" t="str">
            <v>UPJŠ</v>
          </cell>
        </row>
        <row r="734">
          <cell r="D734" t="str">
            <v>Univerzita Pavla Jozefa Šafárika v Košiciach</v>
          </cell>
          <cell r="E734" t="str">
            <v>Prírodovedecká fakulta</v>
          </cell>
          <cell r="L734">
            <v>1</v>
          </cell>
          <cell r="M734">
            <v>3</v>
          </cell>
          <cell r="AM734">
            <v>7</v>
          </cell>
          <cell r="AN734">
            <v>0</v>
          </cell>
          <cell r="AO734">
            <v>0</v>
          </cell>
          <cell r="AP734">
            <v>7</v>
          </cell>
          <cell r="AQ734">
            <v>7</v>
          </cell>
          <cell r="AV734">
            <v>21</v>
          </cell>
          <cell r="AW734">
            <v>44.73</v>
          </cell>
          <cell r="AX734">
            <v>44.323363636363638</v>
          </cell>
          <cell r="AY734">
            <v>7</v>
          </cell>
          <cell r="AZ734">
            <v>7</v>
          </cell>
          <cell r="BA734" t="str">
            <v>UPJŠ</v>
          </cell>
        </row>
        <row r="735">
          <cell r="D735" t="str">
            <v>Univerzita Pavla Jozefa Šafárika v Košiciach</v>
          </cell>
          <cell r="E735" t="str">
            <v>Prírodovedecká fakulta</v>
          </cell>
          <cell r="L735">
            <v>1</v>
          </cell>
          <cell r="M735">
            <v>3</v>
          </cell>
          <cell r="AM735">
            <v>2</v>
          </cell>
          <cell r="AN735">
            <v>0</v>
          </cell>
          <cell r="AO735">
            <v>0</v>
          </cell>
          <cell r="AP735">
            <v>2</v>
          </cell>
          <cell r="AQ735">
            <v>2</v>
          </cell>
          <cell r="AV735">
            <v>6</v>
          </cell>
          <cell r="AW735">
            <v>12.78</v>
          </cell>
          <cell r="AX735">
            <v>12.592058823529412</v>
          </cell>
          <cell r="AY735">
            <v>2</v>
          </cell>
          <cell r="AZ735">
            <v>2</v>
          </cell>
          <cell r="BA735" t="str">
            <v>UPJŠ</v>
          </cell>
        </row>
        <row r="736">
          <cell r="D736" t="str">
            <v>Univerzita Pavla Jozefa Šafárika v Košiciach</v>
          </cell>
          <cell r="E736" t="str">
            <v>Prírodovedecká fakulta</v>
          </cell>
          <cell r="L736">
            <v>1</v>
          </cell>
          <cell r="M736">
            <v>3</v>
          </cell>
          <cell r="AM736">
            <v>6</v>
          </cell>
          <cell r="AN736">
            <v>0</v>
          </cell>
          <cell r="AO736">
            <v>0</v>
          </cell>
          <cell r="AP736">
            <v>6</v>
          </cell>
          <cell r="AQ736">
            <v>6</v>
          </cell>
          <cell r="AV736">
            <v>18</v>
          </cell>
          <cell r="AW736">
            <v>38.339999999999996</v>
          </cell>
          <cell r="AX736">
            <v>38.339999999999996</v>
          </cell>
          <cell r="AY736">
            <v>6</v>
          </cell>
          <cell r="AZ736">
            <v>6</v>
          </cell>
          <cell r="BA736" t="str">
            <v>UPJŠ</v>
          </cell>
        </row>
        <row r="737">
          <cell r="D737" t="str">
            <v>Univerzita Pavla Jozefa Šafárika v Košiciach</v>
          </cell>
          <cell r="E737" t="str">
            <v>Prírodovedecká fakulta</v>
          </cell>
          <cell r="L737">
            <v>1</v>
          </cell>
          <cell r="M737">
            <v>3</v>
          </cell>
          <cell r="AM737">
            <v>6</v>
          </cell>
          <cell r="AN737">
            <v>0</v>
          </cell>
          <cell r="AO737">
            <v>0</v>
          </cell>
          <cell r="AP737">
            <v>6</v>
          </cell>
          <cell r="AQ737">
            <v>6</v>
          </cell>
          <cell r="AV737">
            <v>18</v>
          </cell>
          <cell r="AW737">
            <v>38.339999999999996</v>
          </cell>
          <cell r="AX737">
            <v>37.629999999999995</v>
          </cell>
          <cell r="AY737">
            <v>6</v>
          </cell>
          <cell r="AZ737">
            <v>6</v>
          </cell>
          <cell r="BA737" t="str">
            <v>UPJŠ</v>
          </cell>
        </row>
        <row r="738">
          <cell r="D738" t="str">
            <v>Univerzita Pavla Jozefa Šafárika v Košiciach</v>
          </cell>
          <cell r="E738" t="str">
            <v>Prírodovedecká fakulta</v>
          </cell>
          <cell r="L738">
            <v>1</v>
          </cell>
          <cell r="M738">
            <v>3</v>
          </cell>
          <cell r="AM738">
            <v>1</v>
          </cell>
          <cell r="AN738">
            <v>0</v>
          </cell>
          <cell r="AO738">
            <v>0</v>
          </cell>
          <cell r="AP738">
            <v>1</v>
          </cell>
          <cell r="AQ738">
            <v>1</v>
          </cell>
          <cell r="AV738">
            <v>3</v>
          </cell>
          <cell r="AW738">
            <v>6.39</v>
          </cell>
          <cell r="AX738">
            <v>6.3319090909090905</v>
          </cell>
          <cell r="AY738">
            <v>1</v>
          </cell>
          <cell r="AZ738">
            <v>1</v>
          </cell>
          <cell r="BA738" t="str">
            <v>UPJŠ</v>
          </cell>
        </row>
        <row r="739">
          <cell r="D739" t="str">
            <v>Univerzita Pavla Jozefa Šafárika v Košiciach</v>
          </cell>
          <cell r="E739" t="str">
            <v>Prírodovedecká fakulta</v>
          </cell>
          <cell r="L739">
            <v>1</v>
          </cell>
          <cell r="M739">
            <v>3</v>
          </cell>
          <cell r="AM739">
            <v>5</v>
          </cell>
          <cell r="AN739">
            <v>0</v>
          </cell>
          <cell r="AO739">
            <v>0</v>
          </cell>
          <cell r="AP739">
            <v>5</v>
          </cell>
          <cell r="AQ739">
            <v>5</v>
          </cell>
          <cell r="AV739">
            <v>15</v>
          </cell>
          <cell r="AW739">
            <v>31.95</v>
          </cell>
          <cell r="AX739">
            <v>31.659545454545455</v>
          </cell>
          <cell r="AY739">
            <v>5</v>
          </cell>
          <cell r="AZ739">
            <v>5</v>
          </cell>
          <cell r="BA739" t="str">
            <v>UPJŠ</v>
          </cell>
        </row>
        <row r="740">
          <cell r="D740" t="str">
            <v>Univerzita Pavla Jozefa Šafárika v Košiciach</v>
          </cell>
          <cell r="E740" t="str">
            <v>Prírodovedecká fakulta</v>
          </cell>
          <cell r="L740">
            <v>1</v>
          </cell>
          <cell r="M740">
            <v>3</v>
          </cell>
          <cell r="AM740">
            <v>11</v>
          </cell>
          <cell r="AN740">
            <v>0</v>
          </cell>
          <cell r="AO740">
            <v>0</v>
          </cell>
          <cell r="AP740">
            <v>11</v>
          </cell>
          <cell r="AQ740">
            <v>11</v>
          </cell>
          <cell r="AV740">
            <v>33</v>
          </cell>
          <cell r="AW740">
            <v>70.289999999999992</v>
          </cell>
          <cell r="AX740">
            <v>70.289999999999992</v>
          </cell>
          <cell r="AY740">
            <v>11</v>
          </cell>
          <cell r="AZ740">
            <v>11</v>
          </cell>
          <cell r="BA740" t="str">
            <v>UPJŠ</v>
          </cell>
        </row>
        <row r="741">
          <cell r="D741" t="str">
            <v>Univerzita Mateja Bela v Banskej Bystrici</v>
          </cell>
          <cell r="E741" t="str">
            <v>Pedagogická fakulta</v>
          </cell>
          <cell r="L741">
            <v>1</v>
          </cell>
          <cell r="M741">
            <v>2</v>
          </cell>
          <cell r="AM741">
            <v>36</v>
          </cell>
          <cell r="AN741">
            <v>37</v>
          </cell>
          <cell r="AO741">
            <v>0</v>
          </cell>
          <cell r="AP741">
            <v>0</v>
          </cell>
          <cell r="AQ741">
            <v>36</v>
          </cell>
          <cell r="AV741">
            <v>54</v>
          </cell>
          <cell r="AW741">
            <v>54</v>
          </cell>
          <cell r="AX741">
            <v>52.758620689655174</v>
          </cell>
          <cell r="AY741">
            <v>37</v>
          </cell>
          <cell r="AZ741">
            <v>0</v>
          </cell>
          <cell r="BA741" t="str">
            <v>UMB</v>
          </cell>
        </row>
        <row r="742">
          <cell r="D742" t="str">
            <v>Univerzita Mateja Bela v Banskej Bystrici</v>
          </cell>
          <cell r="E742" t="str">
            <v>Pedagogická fakulta</v>
          </cell>
          <cell r="L742">
            <v>1</v>
          </cell>
          <cell r="M742">
            <v>2</v>
          </cell>
          <cell r="AM742">
            <v>14</v>
          </cell>
          <cell r="AN742">
            <v>15</v>
          </cell>
          <cell r="AO742">
            <v>0</v>
          </cell>
          <cell r="AP742">
            <v>0</v>
          </cell>
          <cell r="AQ742">
            <v>14</v>
          </cell>
          <cell r="AV742">
            <v>21</v>
          </cell>
          <cell r="AW742">
            <v>45.15</v>
          </cell>
          <cell r="AX742">
            <v>44.618671067738227</v>
          </cell>
          <cell r="AY742">
            <v>15</v>
          </cell>
          <cell r="AZ742">
            <v>0</v>
          </cell>
          <cell r="BA742" t="str">
            <v>UMB</v>
          </cell>
        </row>
        <row r="743">
          <cell r="D743" t="str">
            <v>Univerzita Mateja Bela v Banskej Bystrici</v>
          </cell>
          <cell r="E743" t="str">
            <v>Pedagogická fakulta</v>
          </cell>
          <cell r="L743">
            <v>1</v>
          </cell>
          <cell r="M743">
            <v>1</v>
          </cell>
          <cell r="AM743">
            <v>23.5</v>
          </cell>
          <cell r="AN743">
            <v>29</v>
          </cell>
          <cell r="AO743">
            <v>0</v>
          </cell>
          <cell r="AP743">
            <v>0</v>
          </cell>
          <cell r="AQ743">
            <v>23.5</v>
          </cell>
          <cell r="AV743">
            <v>20.350000000000001</v>
          </cell>
          <cell r="AW743">
            <v>22.181500000000003</v>
          </cell>
          <cell r="AX743">
            <v>21.920466274397246</v>
          </cell>
          <cell r="AY743">
            <v>29</v>
          </cell>
          <cell r="AZ743">
            <v>0</v>
          </cell>
          <cell r="BA743" t="str">
            <v>UMB</v>
          </cell>
        </row>
        <row r="744">
          <cell r="D744" t="str">
            <v>Univerzita Mateja Bela v Banskej Bystrici</v>
          </cell>
          <cell r="E744" t="str">
            <v>Filozofická fakulta</v>
          </cell>
          <cell r="L744">
            <v>1</v>
          </cell>
          <cell r="M744">
            <v>1</v>
          </cell>
          <cell r="AM744">
            <v>52.5</v>
          </cell>
          <cell r="AN744">
            <v>56</v>
          </cell>
          <cell r="AO744">
            <v>0</v>
          </cell>
          <cell r="AP744">
            <v>0</v>
          </cell>
          <cell r="AQ744">
            <v>52.5</v>
          </cell>
          <cell r="AV744">
            <v>45.45</v>
          </cell>
          <cell r="AW744">
            <v>49.540500000000009</v>
          </cell>
          <cell r="AX744">
            <v>48.95750330080368</v>
          </cell>
          <cell r="AY744">
            <v>56</v>
          </cell>
          <cell r="AZ744">
            <v>0</v>
          </cell>
          <cell r="BA744" t="str">
            <v>UMB</v>
          </cell>
        </row>
        <row r="745">
          <cell r="D745" t="str">
            <v>Univerzita Mateja Bela v Banskej Bystrici</v>
          </cell>
          <cell r="E745" t="str">
            <v>Pedagogická fakulta</v>
          </cell>
          <cell r="L745">
            <v>2</v>
          </cell>
          <cell r="M745">
            <v>1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1</v>
          </cell>
          <cell r="AZ745">
            <v>0</v>
          </cell>
          <cell r="BA745" t="str">
            <v>UMB</v>
          </cell>
        </row>
        <row r="746">
          <cell r="D746" t="str">
            <v>Univerzita Mateja Bela v Banskej Bystrici</v>
          </cell>
          <cell r="E746" t="str">
            <v>Pedagogická fakulta</v>
          </cell>
          <cell r="L746">
            <v>1</v>
          </cell>
          <cell r="M746">
            <v>1</v>
          </cell>
          <cell r="AM746">
            <v>53</v>
          </cell>
          <cell r="AN746">
            <v>56</v>
          </cell>
          <cell r="AO746">
            <v>0</v>
          </cell>
          <cell r="AP746">
            <v>0</v>
          </cell>
          <cell r="AQ746">
            <v>53</v>
          </cell>
          <cell r="AV746">
            <v>47.3</v>
          </cell>
          <cell r="AW746">
            <v>47.3</v>
          </cell>
          <cell r="AX746">
            <v>46.212643678160916</v>
          </cell>
          <cell r="AY746">
            <v>56</v>
          </cell>
          <cell r="AZ746">
            <v>0</v>
          </cell>
          <cell r="BA746" t="str">
            <v>UMB</v>
          </cell>
        </row>
        <row r="747">
          <cell r="D747" t="str">
            <v>Univerzita Mateja Bela v Banskej Bystrici</v>
          </cell>
          <cell r="E747" t="str">
            <v>Pedagogická fakulta</v>
          </cell>
          <cell r="L747">
            <v>1</v>
          </cell>
          <cell r="M747">
            <v>1</v>
          </cell>
          <cell r="AM747">
            <v>6</v>
          </cell>
          <cell r="AN747">
            <v>6.5</v>
          </cell>
          <cell r="AO747">
            <v>0</v>
          </cell>
          <cell r="AP747">
            <v>0</v>
          </cell>
          <cell r="AQ747">
            <v>6</v>
          </cell>
          <cell r="AV747">
            <v>5.0999999999999996</v>
          </cell>
          <cell r="AW747">
            <v>6.0689999999999991</v>
          </cell>
          <cell r="AX747">
            <v>5.9975795063145796</v>
          </cell>
          <cell r="AY747">
            <v>6.5</v>
          </cell>
          <cell r="AZ747">
            <v>0</v>
          </cell>
          <cell r="BA747" t="str">
            <v>UMB</v>
          </cell>
        </row>
        <row r="748">
          <cell r="D748" t="str">
            <v>Univerzita Mateja Bela v Banskej Bystrici</v>
          </cell>
          <cell r="E748" t="str">
            <v>Pedagogická fakulta</v>
          </cell>
          <cell r="L748">
            <v>2</v>
          </cell>
          <cell r="M748">
            <v>1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1</v>
          </cell>
          <cell r="AZ748">
            <v>0</v>
          </cell>
          <cell r="BA748" t="str">
            <v>UMB</v>
          </cell>
        </row>
        <row r="749">
          <cell r="D749" t="str">
            <v>Univerzita Mateja Bela v Banskej Bystrici</v>
          </cell>
          <cell r="E749" t="str">
            <v>Pedagogická fakulta</v>
          </cell>
          <cell r="L749">
            <v>1</v>
          </cell>
          <cell r="M749">
            <v>1</v>
          </cell>
          <cell r="AM749">
            <v>24</v>
          </cell>
          <cell r="AN749">
            <v>32</v>
          </cell>
          <cell r="AO749">
            <v>0</v>
          </cell>
          <cell r="AP749">
            <v>0</v>
          </cell>
          <cell r="AQ749">
            <v>24</v>
          </cell>
          <cell r="AV749">
            <v>20.399999999999999</v>
          </cell>
          <cell r="AW749">
            <v>43.859999999999992</v>
          </cell>
          <cell r="AX749">
            <v>43.343851894374275</v>
          </cell>
          <cell r="AY749">
            <v>32</v>
          </cell>
          <cell r="AZ749">
            <v>0</v>
          </cell>
          <cell r="BA749" t="str">
            <v>UMB</v>
          </cell>
        </row>
        <row r="750">
          <cell r="D750" t="str">
            <v>Univerzita Mateja Bela v Banskej Bystrici</v>
          </cell>
          <cell r="E750" t="str">
            <v>Pedagogická fakulta</v>
          </cell>
          <cell r="L750">
            <v>1</v>
          </cell>
          <cell r="M750">
            <v>1</v>
          </cell>
          <cell r="AM750">
            <v>26</v>
          </cell>
          <cell r="AN750">
            <v>29</v>
          </cell>
          <cell r="AO750">
            <v>0</v>
          </cell>
          <cell r="AP750">
            <v>0</v>
          </cell>
          <cell r="AQ750">
            <v>26</v>
          </cell>
          <cell r="AV750">
            <v>23.6</v>
          </cell>
          <cell r="AW750">
            <v>23.6</v>
          </cell>
          <cell r="AX750">
            <v>23.01</v>
          </cell>
          <cell r="AY750">
            <v>29</v>
          </cell>
          <cell r="AZ750">
            <v>0</v>
          </cell>
          <cell r="BA750" t="str">
            <v>UMB</v>
          </cell>
        </row>
        <row r="751">
          <cell r="D751" t="str">
            <v>Univerzita Mateja Bela v Banskej Bystrici</v>
          </cell>
          <cell r="E751" t="str">
            <v>Právnická fakulta</v>
          </cell>
          <cell r="L751">
            <v>1</v>
          </cell>
          <cell r="M751">
            <v>1</v>
          </cell>
          <cell r="AM751">
            <v>298</v>
          </cell>
          <cell r="AN751">
            <v>320</v>
          </cell>
          <cell r="AO751">
            <v>0</v>
          </cell>
          <cell r="AP751">
            <v>0</v>
          </cell>
          <cell r="AQ751">
            <v>298</v>
          </cell>
          <cell r="AV751">
            <v>249.39999999999998</v>
          </cell>
          <cell r="AW751">
            <v>249.39999999999998</v>
          </cell>
          <cell r="AX751">
            <v>245.6315934065934</v>
          </cell>
          <cell r="AY751">
            <v>320</v>
          </cell>
          <cell r="AZ751">
            <v>0</v>
          </cell>
          <cell r="BA751" t="str">
            <v>UMB</v>
          </cell>
        </row>
        <row r="752">
          <cell r="D752" t="str">
            <v>Univerzita Pavla Jozefa Šafárika v Košiciach</v>
          </cell>
          <cell r="E752" t="str">
            <v>Filozofická fakulta</v>
          </cell>
          <cell r="L752">
            <v>1</v>
          </cell>
          <cell r="M752">
            <v>2</v>
          </cell>
          <cell r="AM752">
            <v>1</v>
          </cell>
          <cell r="AN752">
            <v>1</v>
          </cell>
          <cell r="AO752">
            <v>0</v>
          </cell>
          <cell r="AP752">
            <v>0</v>
          </cell>
          <cell r="AQ752">
            <v>1</v>
          </cell>
          <cell r="AV752">
            <v>1.5</v>
          </cell>
          <cell r="AW752">
            <v>1.56</v>
          </cell>
          <cell r="AX752">
            <v>1.5510344827586207</v>
          </cell>
          <cell r="AY752">
            <v>1</v>
          </cell>
          <cell r="AZ752">
            <v>0</v>
          </cell>
          <cell r="BA752" t="str">
            <v>UPJŠ</v>
          </cell>
        </row>
        <row r="753">
          <cell r="D753" t="str">
            <v>Univerzita Pavla Jozefa Šafárika v Košiciach</v>
          </cell>
          <cell r="E753" t="str">
            <v>Filozofická fakulta</v>
          </cell>
          <cell r="L753">
            <v>1</v>
          </cell>
          <cell r="M753">
            <v>2</v>
          </cell>
          <cell r="AM753">
            <v>7</v>
          </cell>
          <cell r="AN753">
            <v>7.5</v>
          </cell>
          <cell r="AO753">
            <v>0</v>
          </cell>
          <cell r="AP753">
            <v>0</v>
          </cell>
          <cell r="AQ753">
            <v>7</v>
          </cell>
          <cell r="AV753">
            <v>10.5</v>
          </cell>
          <cell r="AW753">
            <v>11.445</v>
          </cell>
          <cell r="AX753">
            <v>11.204052631578946</v>
          </cell>
          <cell r="AY753">
            <v>7.5</v>
          </cell>
          <cell r="AZ753">
            <v>0</v>
          </cell>
          <cell r="BA753" t="str">
            <v>UPJŠ</v>
          </cell>
        </row>
        <row r="754">
          <cell r="D754" t="str">
            <v>Univerzita Pavla Jozefa Šafárika v Košiciach</v>
          </cell>
          <cell r="E754" t="str">
            <v>Filozofická fakulta</v>
          </cell>
          <cell r="L754">
            <v>1</v>
          </cell>
          <cell r="M754">
            <v>2</v>
          </cell>
          <cell r="AM754">
            <v>20</v>
          </cell>
          <cell r="AN754">
            <v>21</v>
          </cell>
          <cell r="AO754">
            <v>0</v>
          </cell>
          <cell r="AP754">
            <v>0</v>
          </cell>
          <cell r="AQ754">
            <v>20</v>
          </cell>
          <cell r="AV754">
            <v>30</v>
          </cell>
          <cell r="AW754">
            <v>32.700000000000003</v>
          </cell>
          <cell r="AX754">
            <v>32.01157894736842</v>
          </cell>
          <cell r="AY754">
            <v>21</v>
          </cell>
          <cell r="AZ754">
            <v>0</v>
          </cell>
          <cell r="BA754" t="str">
            <v>UPJŠ</v>
          </cell>
        </row>
        <row r="755">
          <cell r="D755" t="str">
            <v>Univerzita Pavla Jozefa Šafárika v Košiciach</v>
          </cell>
          <cell r="E755" t="str">
            <v>Filozofická fakulta</v>
          </cell>
          <cell r="L755">
            <v>1</v>
          </cell>
          <cell r="M755">
            <v>2</v>
          </cell>
          <cell r="AM755">
            <v>30</v>
          </cell>
          <cell r="AN755">
            <v>30</v>
          </cell>
          <cell r="AO755">
            <v>0</v>
          </cell>
          <cell r="AP755">
            <v>0</v>
          </cell>
          <cell r="AQ755">
            <v>30</v>
          </cell>
          <cell r="AV755">
            <v>45</v>
          </cell>
          <cell r="AW755">
            <v>45</v>
          </cell>
          <cell r="AX755">
            <v>42.549504950495049</v>
          </cell>
          <cell r="AY755">
            <v>30</v>
          </cell>
          <cell r="AZ755">
            <v>0</v>
          </cell>
          <cell r="BA755" t="str">
            <v>UPJŠ</v>
          </cell>
        </row>
        <row r="756">
          <cell r="D756" t="str">
            <v>Univerzita Pavla Jozefa Šafárika v Košiciach</v>
          </cell>
          <cell r="E756" t="str">
            <v>Filozofická fakulta</v>
          </cell>
          <cell r="L756">
            <v>1</v>
          </cell>
          <cell r="M756">
            <v>2</v>
          </cell>
          <cell r="AM756">
            <v>25</v>
          </cell>
          <cell r="AN756">
            <v>27</v>
          </cell>
          <cell r="AO756">
            <v>0</v>
          </cell>
          <cell r="AP756">
            <v>0</v>
          </cell>
          <cell r="AQ756">
            <v>25</v>
          </cell>
          <cell r="AV756">
            <v>37.5</v>
          </cell>
          <cell r="AW756">
            <v>37.5</v>
          </cell>
          <cell r="AX756">
            <v>36.80715935334873</v>
          </cell>
          <cell r="AY756">
            <v>27</v>
          </cell>
          <cell r="AZ756">
            <v>0</v>
          </cell>
          <cell r="BA756" t="str">
            <v>UPJŠ</v>
          </cell>
        </row>
        <row r="757">
          <cell r="D757" t="str">
            <v>Univerzita Pavla Jozefa Šafárika v Košiciach</v>
          </cell>
          <cell r="E757" t="str">
            <v>Filozofická fakulta</v>
          </cell>
          <cell r="L757">
            <v>1</v>
          </cell>
          <cell r="M757">
            <v>1</v>
          </cell>
          <cell r="AM757">
            <v>19</v>
          </cell>
          <cell r="AN757">
            <v>22</v>
          </cell>
          <cell r="AO757">
            <v>22</v>
          </cell>
          <cell r="AP757">
            <v>0</v>
          </cell>
          <cell r="AQ757">
            <v>19</v>
          </cell>
          <cell r="AV757">
            <v>16</v>
          </cell>
          <cell r="AW757">
            <v>20.16</v>
          </cell>
          <cell r="AX757">
            <v>20.044137931034481</v>
          </cell>
          <cell r="AY757">
            <v>22</v>
          </cell>
          <cell r="AZ757">
            <v>0</v>
          </cell>
          <cell r="BA757" t="str">
            <v>UPJŠ</v>
          </cell>
        </row>
        <row r="758">
          <cell r="D758" t="str">
            <v>Univerzita Pavla Jozefa Šafárika v Košiciach</v>
          </cell>
          <cell r="E758" t="str">
            <v>Filozofická fakulta</v>
          </cell>
          <cell r="L758">
            <v>1</v>
          </cell>
          <cell r="M758">
            <v>1</v>
          </cell>
          <cell r="AM758">
            <v>1</v>
          </cell>
          <cell r="AN758">
            <v>2</v>
          </cell>
          <cell r="AO758">
            <v>0</v>
          </cell>
          <cell r="AP758">
            <v>0</v>
          </cell>
          <cell r="AQ758">
            <v>1</v>
          </cell>
          <cell r="AV758">
            <v>1</v>
          </cell>
          <cell r="AW758">
            <v>1.24</v>
          </cell>
          <cell r="AX758">
            <v>1.171111111111111</v>
          </cell>
          <cell r="AY758">
            <v>2</v>
          </cell>
          <cell r="AZ758">
            <v>0</v>
          </cell>
          <cell r="BA758" t="str">
            <v>UPJŠ</v>
          </cell>
        </row>
        <row r="759">
          <cell r="D759" t="str">
            <v>Univerzita Pavla Jozefa Šafárika v Košiciach</v>
          </cell>
          <cell r="E759" t="str">
            <v>Filozofická fakulta</v>
          </cell>
          <cell r="L759">
            <v>1</v>
          </cell>
          <cell r="M759">
            <v>1</v>
          </cell>
          <cell r="AM759">
            <v>109</v>
          </cell>
          <cell r="AN759">
            <v>121</v>
          </cell>
          <cell r="AO759">
            <v>0</v>
          </cell>
          <cell r="AP759">
            <v>0</v>
          </cell>
          <cell r="AQ759">
            <v>109</v>
          </cell>
          <cell r="AV759">
            <v>94.6</v>
          </cell>
          <cell r="AW759">
            <v>94.6</v>
          </cell>
          <cell r="AX759">
            <v>93.432098765432087</v>
          </cell>
          <cell r="AY759">
            <v>121</v>
          </cell>
          <cell r="AZ759">
            <v>0</v>
          </cell>
          <cell r="BA759" t="str">
            <v>UPJŠ</v>
          </cell>
        </row>
        <row r="760">
          <cell r="D760" t="str">
            <v>Univerzita Pavla Jozefa Šafárika v Košiciach</v>
          </cell>
          <cell r="E760" t="str">
            <v>Filozofická fakulta</v>
          </cell>
          <cell r="L760">
            <v>2</v>
          </cell>
          <cell r="M760">
            <v>1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2</v>
          </cell>
          <cell r="AZ760">
            <v>0</v>
          </cell>
          <cell r="BA760" t="str">
            <v>UPJŠ</v>
          </cell>
        </row>
        <row r="761">
          <cell r="D761" t="str">
            <v>Univerzita Pavla Jozefa Šafárika v Košiciach</v>
          </cell>
          <cell r="E761" t="str">
            <v>Filozofická fakulta</v>
          </cell>
          <cell r="L761">
            <v>1</v>
          </cell>
          <cell r="M761">
            <v>1</v>
          </cell>
          <cell r="AM761">
            <v>33</v>
          </cell>
          <cell r="AN761">
            <v>42</v>
          </cell>
          <cell r="AO761">
            <v>0</v>
          </cell>
          <cell r="AP761">
            <v>0</v>
          </cell>
          <cell r="AQ761">
            <v>33</v>
          </cell>
          <cell r="AV761">
            <v>29.1</v>
          </cell>
          <cell r="AW761">
            <v>29.1</v>
          </cell>
          <cell r="AX761">
            <v>27.515346534653464</v>
          </cell>
          <cell r="AY761">
            <v>42</v>
          </cell>
          <cell r="AZ761">
            <v>0</v>
          </cell>
          <cell r="BA761" t="str">
            <v>UPJŠ</v>
          </cell>
        </row>
        <row r="762">
          <cell r="D762" t="str">
            <v>Univerzita Pavla Jozefa Šafárika v Košiciach</v>
          </cell>
          <cell r="E762" t="str">
            <v>Filozofická fakulta</v>
          </cell>
          <cell r="L762">
            <v>1</v>
          </cell>
          <cell r="M762">
            <v>1</v>
          </cell>
          <cell r="AM762">
            <v>93</v>
          </cell>
          <cell r="AN762">
            <v>102</v>
          </cell>
          <cell r="AO762">
            <v>0</v>
          </cell>
          <cell r="AP762">
            <v>0</v>
          </cell>
          <cell r="AQ762">
            <v>93</v>
          </cell>
          <cell r="AV762">
            <v>81.599999999999994</v>
          </cell>
          <cell r="AW762">
            <v>97.103999999999985</v>
          </cell>
          <cell r="AX762">
            <v>94.548631578947351</v>
          </cell>
          <cell r="AY762">
            <v>102</v>
          </cell>
          <cell r="AZ762">
            <v>0</v>
          </cell>
          <cell r="BA762" t="str">
            <v>UPJŠ</v>
          </cell>
        </row>
        <row r="763">
          <cell r="D763" t="str">
            <v>Univerzita Pavla Jozefa Šafárika v Košiciach</v>
          </cell>
          <cell r="E763" t="str">
            <v>Filozofická fakulta</v>
          </cell>
          <cell r="L763">
            <v>1</v>
          </cell>
          <cell r="M763">
            <v>1</v>
          </cell>
          <cell r="AM763">
            <v>2</v>
          </cell>
          <cell r="AN763">
            <v>3</v>
          </cell>
          <cell r="AO763">
            <v>3</v>
          </cell>
          <cell r="AP763">
            <v>0</v>
          </cell>
          <cell r="AQ763">
            <v>2</v>
          </cell>
          <cell r="AV763">
            <v>1.7</v>
          </cell>
          <cell r="AW763">
            <v>2.1419999999999999</v>
          </cell>
          <cell r="AX763">
            <v>2.1296896551724136</v>
          </cell>
          <cell r="AY763">
            <v>3</v>
          </cell>
          <cell r="AZ763">
            <v>0</v>
          </cell>
          <cell r="BA763" t="str">
            <v>UPJŠ</v>
          </cell>
        </row>
        <row r="764">
          <cell r="D764" t="str">
            <v>Univerzita Pavla Jozefa Šafárika v Košiciach</v>
          </cell>
          <cell r="E764" t="str">
            <v>Filozofická fakulta</v>
          </cell>
          <cell r="L764">
            <v>1</v>
          </cell>
          <cell r="M764">
            <v>1</v>
          </cell>
          <cell r="AM764">
            <v>4</v>
          </cell>
          <cell r="AN764">
            <v>5</v>
          </cell>
          <cell r="AO764">
            <v>5</v>
          </cell>
          <cell r="AP764">
            <v>0</v>
          </cell>
          <cell r="AQ764">
            <v>4</v>
          </cell>
          <cell r="AV764">
            <v>3.4</v>
          </cell>
          <cell r="AW764">
            <v>4.2839999999999998</v>
          </cell>
          <cell r="AX764">
            <v>4.2593793103448272</v>
          </cell>
          <cell r="AY764">
            <v>5</v>
          </cell>
          <cell r="AZ764">
            <v>0</v>
          </cell>
          <cell r="BA764" t="str">
            <v>UPJŠ</v>
          </cell>
        </row>
        <row r="765">
          <cell r="D765" t="str">
            <v>Univerzita Pavla Jozefa Šafárika v Košiciach</v>
          </cell>
          <cell r="E765" t="str">
            <v>Filozofická fakulta</v>
          </cell>
          <cell r="L765">
            <v>1</v>
          </cell>
          <cell r="M765">
            <v>1</v>
          </cell>
          <cell r="AM765">
            <v>1</v>
          </cell>
          <cell r="AN765">
            <v>2</v>
          </cell>
          <cell r="AO765">
            <v>2</v>
          </cell>
          <cell r="AP765">
            <v>0</v>
          </cell>
          <cell r="AQ765">
            <v>1</v>
          </cell>
          <cell r="AV765">
            <v>0.7</v>
          </cell>
          <cell r="AW765">
            <v>0.82600000000000007</v>
          </cell>
          <cell r="AX765">
            <v>0.82125287356321841</v>
          </cell>
          <cell r="AY765">
            <v>2</v>
          </cell>
          <cell r="AZ765">
            <v>0</v>
          </cell>
          <cell r="BA765" t="str">
            <v>UPJŠ</v>
          </cell>
        </row>
        <row r="766">
          <cell r="D766" t="str">
            <v>Univerzita Pavla Jozefa Šafárika v Košiciach</v>
          </cell>
          <cell r="E766" t="str">
            <v>Filozofická fakulta</v>
          </cell>
          <cell r="L766">
            <v>1</v>
          </cell>
          <cell r="M766">
            <v>1</v>
          </cell>
          <cell r="AM766">
            <v>7</v>
          </cell>
          <cell r="AN766">
            <v>8</v>
          </cell>
          <cell r="AO766">
            <v>0</v>
          </cell>
          <cell r="AP766">
            <v>0</v>
          </cell>
          <cell r="AQ766">
            <v>7</v>
          </cell>
          <cell r="AV766">
            <v>6.1</v>
          </cell>
          <cell r="AW766">
            <v>6.2219999999999995</v>
          </cell>
          <cell r="AX766">
            <v>6.1862413793103439</v>
          </cell>
          <cell r="AY766">
            <v>8</v>
          </cell>
          <cell r="AZ766">
            <v>0</v>
          </cell>
          <cell r="BA766" t="str">
            <v>UPJŠ</v>
          </cell>
        </row>
        <row r="767">
          <cell r="D767" t="str">
            <v>Univerzita Pavla Jozefa Šafárika v Košiciach</v>
          </cell>
          <cell r="E767" t="str">
            <v>Filozofická fakulta</v>
          </cell>
          <cell r="L767">
            <v>1</v>
          </cell>
          <cell r="M767">
            <v>1</v>
          </cell>
          <cell r="AM767">
            <v>20</v>
          </cell>
          <cell r="AN767">
            <v>22</v>
          </cell>
          <cell r="AO767">
            <v>0</v>
          </cell>
          <cell r="AP767">
            <v>0</v>
          </cell>
          <cell r="AQ767">
            <v>20</v>
          </cell>
          <cell r="AV767">
            <v>17.600000000000001</v>
          </cell>
          <cell r="AW767">
            <v>26.400000000000002</v>
          </cell>
          <cell r="AX767">
            <v>26.248275862068965</v>
          </cell>
          <cell r="AY767">
            <v>22</v>
          </cell>
          <cell r="AZ767">
            <v>0</v>
          </cell>
          <cell r="BA767" t="str">
            <v>UPJŠ</v>
          </cell>
        </row>
        <row r="768">
          <cell r="D768" t="str">
            <v>Univerzita Pavla Jozefa Šafárika v Košiciach</v>
          </cell>
          <cell r="E768" t="str">
            <v>Filozofická fakulta</v>
          </cell>
          <cell r="L768">
            <v>2</v>
          </cell>
          <cell r="M768">
            <v>1</v>
          </cell>
          <cell r="AM768">
            <v>0</v>
          </cell>
          <cell r="AN768">
            <v>0</v>
          </cell>
          <cell r="AO768">
            <v>0</v>
          </cell>
          <cell r="AP768">
            <v>0</v>
          </cell>
          <cell r="AQ768">
            <v>0</v>
          </cell>
          <cell r="AV768">
            <v>0</v>
          </cell>
          <cell r="AW768">
            <v>0</v>
          </cell>
          <cell r="AX768">
            <v>0</v>
          </cell>
          <cell r="AY768">
            <v>2</v>
          </cell>
          <cell r="AZ768">
            <v>0</v>
          </cell>
          <cell r="BA768" t="str">
            <v>UPJŠ</v>
          </cell>
        </row>
        <row r="769">
          <cell r="D769" t="str">
            <v>Univerzita Pavla Jozefa Šafárika v Košiciach</v>
          </cell>
          <cell r="E769" t="str">
            <v>Filozofická fakulta</v>
          </cell>
          <cell r="L769">
            <v>1</v>
          </cell>
          <cell r="M769">
            <v>1</v>
          </cell>
          <cell r="AM769">
            <v>6</v>
          </cell>
          <cell r="AN769">
            <v>7</v>
          </cell>
          <cell r="AO769">
            <v>0</v>
          </cell>
          <cell r="AP769">
            <v>0</v>
          </cell>
          <cell r="AQ769">
            <v>6</v>
          </cell>
          <cell r="AV769">
            <v>4.8</v>
          </cell>
          <cell r="AW769">
            <v>4.992</v>
          </cell>
          <cell r="AX769">
            <v>4.9633103448275859</v>
          </cell>
          <cell r="AY769">
            <v>7</v>
          </cell>
          <cell r="AZ769">
            <v>0</v>
          </cell>
          <cell r="BA769" t="str">
            <v>UPJŠ</v>
          </cell>
        </row>
        <row r="770">
          <cell r="D770" t="str">
            <v>Univerzita Pavla Jozefa Šafárika v Košiciach</v>
          </cell>
          <cell r="E770" t="str">
            <v>Filozofická fakulta</v>
          </cell>
          <cell r="L770">
            <v>2</v>
          </cell>
          <cell r="M770">
            <v>1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1</v>
          </cell>
          <cell r="AZ770">
            <v>0</v>
          </cell>
          <cell r="BA770" t="str">
            <v>UPJŠ</v>
          </cell>
        </row>
        <row r="771">
          <cell r="D771" t="str">
            <v>Technická univerzita v Košiciach</v>
          </cell>
          <cell r="E771" t="str">
            <v>Fakulta výrobných technológií so sídlom v Prešove</v>
          </cell>
          <cell r="L771">
            <v>1</v>
          </cell>
          <cell r="M771">
            <v>3</v>
          </cell>
          <cell r="AM771">
            <v>5</v>
          </cell>
          <cell r="AN771">
            <v>0</v>
          </cell>
          <cell r="AO771">
            <v>0</v>
          </cell>
          <cell r="AP771">
            <v>5</v>
          </cell>
          <cell r="AQ771">
            <v>5</v>
          </cell>
          <cell r="AV771">
            <v>20</v>
          </cell>
          <cell r="AW771">
            <v>42.599999999999994</v>
          </cell>
          <cell r="AX771">
            <v>41.918798751950071</v>
          </cell>
          <cell r="AY771">
            <v>5</v>
          </cell>
          <cell r="AZ771">
            <v>5</v>
          </cell>
          <cell r="BA771" t="str">
            <v>TUKE</v>
          </cell>
        </row>
        <row r="772">
          <cell r="D772" t="str">
            <v>Technická univerzita v Košiciach</v>
          </cell>
          <cell r="E772" t="str">
            <v>Fakulta výrobných technológií so sídlom v Prešove</v>
          </cell>
          <cell r="L772">
            <v>1</v>
          </cell>
          <cell r="M772">
            <v>1</v>
          </cell>
          <cell r="AM772">
            <v>179</v>
          </cell>
          <cell r="AN772">
            <v>188</v>
          </cell>
          <cell r="AO772">
            <v>188</v>
          </cell>
          <cell r="AP772">
            <v>179</v>
          </cell>
          <cell r="AQ772">
            <v>179</v>
          </cell>
          <cell r="AV772">
            <v>155</v>
          </cell>
          <cell r="AW772">
            <v>229.4</v>
          </cell>
          <cell r="AX772">
            <v>225.7317472698908</v>
          </cell>
          <cell r="AY772">
            <v>188</v>
          </cell>
          <cell r="AZ772">
            <v>0</v>
          </cell>
          <cell r="BA772" t="str">
            <v>TUKE</v>
          </cell>
        </row>
        <row r="773">
          <cell r="D773" t="str">
            <v>Technická univerzita v Košiciach</v>
          </cell>
          <cell r="E773" t="str">
            <v>Fakulta výrobných technológií so sídlom v Prešove</v>
          </cell>
          <cell r="L773">
            <v>1</v>
          </cell>
          <cell r="M773">
            <v>1</v>
          </cell>
          <cell r="AM773">
            <v>12</v>
          </cell>
          <cell r="AN773">
            <v>13</v>
          </cell>
          <cell r="AO773">
            <v>13</v>
          </cell>
          <cell r="AP773">
            <v>12</v>
          </cell>
          <cell r="AQ773">
            <v>12</v>
          </cell>
          <cell r="AV773">
            <v>8.3999999999999986</v>
          </cell>
          <cell r="AW773">
            <v>12.431999999999999</v>
          </cell>
          <cell r="AX773">
            <v>12.233204368174725</v>
          </cell>
          <cell r="AY773">
            <v>13</v>
          </cell>
          <cell r="AZ773">
            <v>0</v>
          </cell>
          <cell r="BA773" t="str">
            <v>TUKE</v>
          </cell>
        </row>
        <row r="774">
          <cell r="D774" t="str">
            <v>Technická univerzita v Košiciach</v>
          </cell>
          <cell r="E774" t="str">
            <v>Fakulta umení</v>
          </cell>
          <cell r="L774">
            <v>2</v>
          </cell>
          <cell r="M774">
            <v>3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4</v>
          </cell>
          <cell r="AZ774">
            <v>0</v>
          </cell>
          <cell r="BA774" t="str">
            <v>TUKE</v>
          </cell>
        </row>
        <row r="775">
          <cell r="D775" t="str">
            <v>Technická univerzita v Košiciach</v>
          </cell>
          <cell r="E775" t="str">
            <v>Fakulta umení</v>
          </cell>
          <cell r="L775">
            <v>1</v>
          </cell>
          <cell r="M775">
            <v>1</v>
          </cell>
          <cell r="AM775">
            <v>75</v>
          </cell>
          <cell r="AN775">
            <v>77</v>
          </cell>
          <cell r="AO775">
            <v>0</v>
          </cell>
          <cell r="AP775">
            <v>0</v>
          </cell>
          <cell r="AQ775">
            <v>75</v>
          </cell>
          <cell r="AV775">
            <v>69.599999999999994</v>
          </cell>
          <cell r="AW775">
            <v>104.39999999999999</v>
          </cell>
          <cell r="AX775">
            <v>95.321739130434779</v>
          </cell>
          <cell r="AY775">
            <v>77</v>
          </cell>
          <cell r="AZ775">
            <v>0</v>
          </cell>
          <cell r="BA775" t="str">
            <v>TUKE</v>
          </cell>
        </row>
        <row r="776">
          <cell r="D776" t="str">
            <v>Technická univerzita v Košiciach</v>
          </cell>
          <cell r="E776" t="str">
            <v>Fakulta umení</v>
          </cell>
          <cell r="L776">
            <v>1</v>
          </cell>
          <cell r="M776">
            <v>1</v>
          </cell>
          <cell r="AM776">
            <v>53</v>
          </cell>
          <cell r="AN776">
            <v>54</v>
          </cell>
          <cell r="AO776">
            <v>0</v>
          </cell>
          <cell r="AP776">
            <v>0</v>
          </cell>
          <cell r="AQ776">
            <v>53</v>
          </cell>
          <cell r="AV776">
            <v>47.9</v>
          </cell>
          <cell r="AW776">
            <v>154.71699999999998</v>
          </cell>
          <cell r="AX776">
            <v>150.00001829268291</v>
          </cell>
          <cell r="AY776">
            <v>54</v>
          </cell>
          <cell r="AZ776">
            <v>0</v>
          </cell>
          <cell r="BA776" t="str">
            <v>TUKE</v>
          </cell>
        </row>
        <row r="777">
          <cell r="D777" t="str">
            <v>Univerzita Pavla Jozefa Šafárika v Košiciach</v>
          </cell>
          <cell r="E777" t="str">
            <v>Fakulta verejnej správy</v>
          </cell>
          <cell r="L777">
            <v>1</v>
          </cell>
          <cell r="M777">
            <v>2</v>
          </cell>
          <cell r="AM777">
            <v>28</v>
          </cell>
          <cell r="AN777">
            <v>29</v>
          </cell>
          <cell r="AO777">
            <v>0</v>
          </cell>
          <cell r="AP777">
            <v>0</v>
          </cell>
          <cell r="AQ777">
            <v>28</v>
          </cell>
          <cell r="AV777">
            <v>42</v>
          </cell>
          <cell r="AW777">
            <v>42</v>
          </cell>
          <cell r="AX777">
            <v>41.224018475750576</v>
          </cell>
          <cell r="AY777">
            <v>29</v>
          </cell>
          <cell r="AZ777">
            <v>0</v>
          </cell>
          <cell r="BA777" t="str">
            <v>UPJŠ</v>
          </cell>
        </row>
        <row r="778">
          <cell r="D778" t="str">
            <v>Univerzita Pavla Jozefa Šafárika v Košiciach</v>
          </cell>
          <cell r="E778" t="str">
            <v>Fakulta verejnej správy</v>
          </cell>
          <cell r="L778">
            <v>1</v>
          </cell>
          <cell r="M778">
            <v>1</v>
          </cell>
          <cell r="AM778">
            <v>104</v>
          </cell>
          <cell r="AN778">
            <v>107</v>
          </cell>
          <cell r="AO778">
            <v>0</v>
          </cell>
          <cell r="AP778">
            <v>0</v>
          </cell>
          <cell r="AQ778">
            <v>104</v>
          </cell>
          <cell r="AV778">
            <v>89</v>
          </cell>
          <cell r="AW778">
            <v>89</v>
          </cell>
          <cell r="AX778">
            <v>87.355658198614321</v>
          </cell>
          <cell r="AY778">
            <v>107</v>
          </cell>
          <cell r="AZ778">
            <v>0</v>
          </cell>
          <cell r="BA778" t="str">
            <v>UPJŠ</v>
          </cell>
        </row>
        <row r="779">
          <cell r="D779" t="str">
            <v>Technická univerzita v Košiciach</v>
          </cell>
          <cell r="E779" t="str">
            <v>Fakulta baníctva, ekológie, riadenia a geotechnológií</v>
          </cell>
          <cell r="L779">
            <v>2</v>
          </cell>
          <cell r="M779">
            <v>1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25</v>
          </cell>
          <cell r="AZ779">
            <v>0</v>
          </cell>
          <cell r="BA779" t="str">
            <v>TUKE</v>
          </cell>
        </row>
        <row r="780">
          <cell r="D780" t="str">
            <v>Technická univerzita v Košiciach</v>
          </cell>
          <cell r="E780" t="str">
            <v>Fakulta baníctva, ekológie, riadenia a geotechnológií</v>
          </cell>
          <cell r="L780">
            <v>1</v>
          </cell>
          <cell r="M780">
            <v>3</v>
          </cell>
          <cell r="AM780">
            <v>1</v>
          </cell>
          <cell r="AN780">
            <v>0</v>
          </cell>
          <cell r="AO780">
            <v>0</v>
          </cell>
          <cell r="AP780">
            <v>1</v>
          </cell>
          <cell r="AQ780">
            <v>1</v>
          </cell>
          <cell r="AV780">
            <v>4</v>
          </cell>
          <cell r="AW780">
            <v>8.52</v>
          </cell>
          <cell r="AX780">
            <v>8.2728327645051198</v>
          </cell>
          <cell r="AY780">
            <v>2</v>
          </cell>
          <cell r="AZ780">
            <v>1</v>
          </cell>
          <cell r="BA780" t="str">
            <v>TUKE</v>
          </cell>
        </row>
        <row r="781">
          <cell r="D781" t="str">
            <v>Technická univerzita v Košiciach</v>
          </cell>
          <cell r="E781" t="str">
            <v>Fakulta baníctva, ekológie, riadenia a geotechnológií</v>
          </cell>
          <cell r="L781">
            <v>1</v>
          </cell>
          <cell r="M781">
            <v>3</v>
          </cell>
          <cell r="AM781">
            <v>3</v>
          </cell>
          <cell r="AN781">
            <v>0</v>
          </cell>
          <cell r="AO781">
            <v>0</v>
          </cell>
          <cell r="AP781">
            <v>3</v>
          </cell>
          <cell r="AQ781">
            <v>3</v>
          </cell>
          <cell r="AV781">
            <v>12</v>
          </cell>
          <cell r="AW781">
            <v>25.56</v>
          </cell>
          <cell r="AX781">
            <v>24.818498293515358</v>
          </cell>
          <cell r="AY781">
            <v>4</v>
          </cell>
          <cell r="AZ781">
            <v>3</v>
          </cell>
          <cell r="BA781" t="str">
            <v>TUKE</v>
          </cell>
        </row>
        <row r="782">
          <cell r="D782" t="str">
            <v>Technická univerzita v Košiciach</v>
          </cell>
          <cell r="E782" t="str">
            <v>Fakulta baníctva, ekológie, riadenia a geotechnológií</v>
          </cell>
          <cell r="L782">
            <v>1</v>
          </cell>
          <cell r="M782">
            <v>1</v>
          </cell>
          <cell r="AM782">
            <v>55</v>
          </cell>
          <cell r="AN782">
            <v>61</v>
          </cell>
          <cell r="AO782">
            <v>61</v>
          </cell>
          <cell r="AP782">
            <v>55</v>
          </cell>
          <cell r="AQ782">
            <v>55</v>
          </cell>
          <cell r="AV782">
            <v>46.9</v>
          </cell>
          <cell r="AW782">
            <v>69.411999999999992</v>
          </cell>
          <cell r="AX782">
            <v>67.398341296928322</v>
          </cell>
          <cell r="AY782">
            <v>61</v>
          </cell>
          <cell r="AZ782">
            <v>0</v>
          </cell>
          <cell r="BA782" t="str">
            <v>TUKE</v>
          </cell>
        </row>
        <row r="783">
          <cell r="D783" t="str">
            <v>Technická univerzita v Košiciach</v>
          </cell>
          <cell r="E783" t="str">
            <v>Fakulta baníctva, ekológie, riadenia a geotechnológií</v>
          </cell>
          <cell r="L783">
            <v>1</v>
          </cell>
          <cell r="M783">
            <v>1</v>
          </cell>
          <cell r="AM783">
            <v>44</v>
          </cell>
          <cell r="AN783">
            <v>50</v>
          </cell>
          <cell r="AO783">
            <v>0</v>
          </cell>
          <cell r="AP783">
            <v>0</v>
          </cell>
          <cell r="AQ783">
            <v>44</v>
          </cell>
          <cell r="AV783">
            <v>38.6</v>
          </cell>
          <cell r="AW783">
            <v>57.128</v>
          </cell>
          <cell r="AX783">
            <v>55.163561338289966</v>
          </cell>
          <cell r="AY783">
            <v>50</v>
          </cell>
          <cell r="AZ783">
            <v>0</v>
          </cell>
          <cell r="BA783" t="str">
            <v>TUKE</v>
          </cell>
        </row>
        <row r="784">
          <cell r="D784" t="str">
            <v>Technická univerzita v Košiciach</v>
          </cell>
          <cell r="E784" t="str">
            <v>Fakulta baníctva, ekológie, riadenia a geotechnológií</v>
          </cell>
          <cell r="L784">
            <v>2</v>
          </cell>
          <cell r="M784">
            <v>3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1</v>
          </cell>
          <cell r="AZ784">
            <v>0</v>
          </cell>
          <cell r="BA784" t="str">
            <v>TUKE</v>
          </cell>
        </row>
        <row r="785">
          <cell r="D785" t="str">
            <v>Univerzita Pavla Jozefa Šafárika v Košiciach</v>
          </cell>
          <cell r="E785" t="str">
            <v>Filozofická fakulta</v>
          </cell>
          <cell r="L785">
            <v>1</v>
          </cell>
          <cell r="M785">
            <v>3</v>
          </cell>
          <cell r="AM785">
            <v>9</v>
          </cell>
          <cell r="AN785">
            <v>0</v>
          </cell>
          <cell r="AO785">
            <v>0</v>
          </cell>
          <cell r="AP785">
            <v>0</v>
          </cell>
          <cell r="AQ785">
            <v>9</v>
          </cell>
          <cell r="AV785">
            <v>36</v>
          </cell>
          <cell r="AW785">
            <v>39.6</v>
          </cell>
          <cell r="AX785">
            <v>39.372413793103448</v>
          </cell>
          <cell r="AY785">
            <v>10</v>
          </cell>
          <cell r="AZ785">
            <v>9</v>
          </cell>
          <cell r="BA785" t="str">
            <v>UPJŠ</v>
          </cell>
        </row>
        <row r="786">
          <cell r="D786" t="str">
            <v>Technická univerzita v Košiciach</v>
          </cell>
          <cell r="E786" t="str">
            <v>Letecká fakulta</v>
          </cell>
          <cell r="L786">
            <v>1</v>
          </cell>
          <cell r="M786">
            <v>1</v>
          </cell>
          <cell r="AM786">
            <v>160</v>
          </cell>
          <cell r="AN786">
            <v>205</v>
          </cell>
          <cell r="AO786">
            <v>0</v>
          </cell>
          <cell r="AP786">
            <v>0</v>
          </cell>
          <cell r="AQ786">
            <v>160</v>
          </cell>
          <cell r="AV786">
            <v>132.69999999999999</v>
          </cell>
          <cell r="AW786">
            <v>196.39599999999999</v>
          </cell>
          <cell r="AX786">
            <v>189.64260594795539</v>
          </cell>
          <cell r="AY786">
            <v>205</v>
          </cell>
          <cell r="AZ786">
            <v>0</v>
          </cell>
          <cell r="BA786" t="str">
            <v>TUKE</v>
          </cell>
        </row>
        <row r="787">
          <cell r="D787" t="str">
            <v>Technická univerzita v Košiciach</v>
          </cell>
          <cell r="E787" t="str">
            <v>Letecká fakulta</v>
          </cell>
          <cell r="L787">
            <v>1</v>
          </cell>
          <cell r="M787">
            <v>1</v>
          </cell>
          <cell r="AM787">
            <v>31</v>
          </cell>
          <cell r="AN787">
            <v>34</v>
          </cell>
          <cell r="AO787">
            <v>0</v>
          </cell>
          <cell r="AP787">
            <v>0</v>
          </cell>
          <cell r="AQ787">
            <v>31</v>
          </cell>
          <cell r="AV787">
            <v>26.5</v>
          </cell>
          <cell r="AW787">
            <v>39.22</v>
          </cell>
          <cell r="AX787">
            <v>37.871356877323421</v>
          </cell>
          <cell r="AY787">
            <v>34</v>
          </cell>
          <cell r="AZ787">
            <v>0</v>
          </cell>
          <cell r="BA787" t="str">
            <v>TUKE</v>
          </cell>
        </row>
        <row r="788">
          <cell r="D788" t="str">
            <v>Technická univerzita v Košiciach</v>
          </cell>
          <cell r="E788" t="str">
            <v>Letecká fakulta</v>
          </cell>
          <cell r="L788">
            <v>1</v>
          </cell>
          <cell r="M788">
            <v>1</v>
          </cell>
          <cell r="AM788">
            <v>30</v>
          </cell>
          <cell r="AN788">
            <v>35</v>
          </cell>
          <cell r="AO788">
            <v>35</v>
          </cell>
          <cell r="AP788">
            <v>30</v>
          </cell>
          <cell r="AQ788">
            <v>30</v>
          </cell>
          <cell r="AV788">
            <v>25.799999999999997</v>
          </cell>
          <cell r="AW788">
            <v>38.183999999999997</v>
          </cell>
          <cell r="AX788">
            <v>37.601038167938931</v>
          </cell>
          <cell r="AY788">
            <v>35</v>
          </cell>
          <cell r="AZ788">
            <v>0</v>
          </cell>
          <cell r="BA788" t="str">
            <v>TUKE</v>
          </cell>
        </row>
        <row r="789">
          <cell r="D789" t="str">
            <v>Univerzita Pavla Jozefa Šafárika v Košiciach</v>
          </cell>
          <cell r="E789" t="str">
            <v>Prírodovedecká fakulta</v>
          </cell>
          <cell r="L789">
            <v>1</v>
          </cell>
          <cell r="M789">
            <v>2</v>
          </cell>
          <cell r="AM789">
            <v>9</v>
          </cell>
          <cell r="AN789">
            <v>10</v>
          </cell>
          <cell r="AO789">
            <v>10</v>
          </cell>
          <cell r="AP789">
            <v>9</v>
          </cell>
          <cell r="AQ789">
            <v>9</v>
          </cell>
          <cell r="AV789">
            <v>13.5</v>
          </cell>
          <cell r="AW789">
            <v>19.98</v>
          </cell>
          <cell r="AX789">
            <v>19.98</v>
          </cell>
          <cell r="AY789">
            <v>10</v>
          </cell>
          <cell r="AZ789">
            <v>0</v>
          </cell>
          <cell r="BA789" t="str">
            <v>UPJŠ</v>
          </cell>
        </row>
        <row r="790">
          <cell r="D790" t="str">
            <v>Univerzita Pavla Jozefa Šafárika v Košiciach</v>
          </cell>
          <cell r="E790" t="str">
            <v>Prírodovedecká fakulta</v>
          </cell>
          <cell r="L790">
            <v>1</v>
          </cell>
          <cell r="M790">
            <v>1</v>
          </cell>
          <cell r="AM790">
            <v>22</v>
          </cell>
          <cell r="AN790">
            <v>28</v>
          </cell>
          <cell r="AO790">
            <v>28</v>
          </cell>
          <cell r="AP790">
            <v>22</v>
          </cell>
          <cell r="AQ790">
            <v>22</v>
          </cell>
          <cell r="AV790">
            <v>19.600000000000001</v>
          </cell>
          <cell r="AW790">
            <v>29.008000000000003</v>
          </cell>
          <cell r="AX790">
            <v>29.008000000000003</v>
          </cell>
          <cell r="AY790">
            <v>28</v>
          </cell>
          <cell r="AZ790">
            <v>0</v>
          </cell>
          <cell r="BA790" t="str">
            <v>UPJŠ</v>
          </cell>
        </row>
        <row r="791">
          <cell r="D791" t="str">
            <v>Univerzita Pavla Jozefa Šafárika v Košiciach</v>
          </cell>
          <cell r="E791" t="str">
            <v>Prírodovedecká fakulta</v>
          </cell>
          <cell r="L791">
            <v>1</v>
          </cell>
          <cell r="M791">
            <v>1</v>
          </cell>
          <cell r="AM791">
            <v>15</v>
          </cell>
          <cell r="AN791">
            <v>16</v>
          </cell>
          <cell r="AO791">
            <v>16</v>
          </cell>
          <cell r="AP791">
            <v>15</v>
          </cell>
          <cell r="AQ791">
            <v>15</v>
          </cell>
          <cell r="AV791">
            <v>12.899999999999999</v>
          </cell>
          <cell r="AW791">
            <v>15.995999999999999</v>
          </cell>
          <cell r="AX791">
            <v>15.760764705882352</v>
          </cell>
          <cell r="AY791">
            <v>16</v>
          </cell>
          <cell r="AZ791">
            <v>0</v>
          </cell>
          <cell r="BA791" t="str">
            <v>UPJŠ</v>
          </cell>
        </row>
        <row r="792">
          <cell r="D792" t="str">
            <v>Technická univerzita v Košiciach</v>
          </cell>
          <cell r="E792" t="str">
            <v>Fakulta elektrotechniky a informatiky</v>
          </cell>
          <cell r="L792">
            <v>2</v>
          </cell>
          <cell r="M792">
            <v>3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1</v>
          </cell>
          <cell r="AZ792">
            <v>0</v>
          </cell>
          <cell r="BA792" t="str">
            <v>TUKE</v>
          </cell>
        </row>
        <row r="793">
          <cell r="D793" t="str">
            <v>Technická univerzita v Košiciach</v>
          </cell>
          <cell r="E793" t="str">
            <v>Fakulta elektrotechniky a informatiky</v>
          </cell>
          <cell r="L793">
            <v>1</v>
          </cell>
          <cell r="M793">
            <v>3</v>
          </cell>
          <cell r="AM793">
            <v>7</v>
          </cell>
          <cell r="AN793">
            <v>0</v>
          </cell>
          <cell r="AO793">
            <v>0</v>
          </cell>
          <cell r="AP793">
            <v>7</v>
          </cell>
          <cell r="AQ793">
            <v>7</v>
          </cell>
          <cell r="AV793">
            <v>21</v>
          </cell>
          <cell r="AW793">
            <v>44.73</v>
          </cell>
          <cell r="AX793">
            <v>44.047099236641216</v>
          </cell>
          <cell r="AY793">
            <v>7</v>
          </cell>
          <cell r="AZ793">
            <v>7</v>
          </cell>
          <cell r="BA793" t="str">
            <v>TUKE</v>
          </cell>
        </row>
        <row r="794">
          <cell r="D794" t="str">
            <v>Technická univerzita v Košiciach</v>
          </cell>
          <cell r="E794" t="str">
            <v>Fakulta elektrotechniky a informatiky</v>
          </cell>
          <cell r="L794">
            <v>1</v>
          </cell>
          <cell r="M794">
            <v>3</v>
          </cell>
          <cell r="AM794">
            <v>7</v>
          </cell>
          <cell r="AN794">
            <v>0</v>
          </cell>
          <cell r="AO794">
            <v>0</v>
          </cell>
          <cell r="AP794">
            <v>7</v>
          </cell>
          <cell r="AQ794">
            <v>7</v>
          </cell>
          <cell r="AV794">
            <v>21</v>
          </cell>
          <cell r="AW794">
            <v>44.73</v>
          </cell>
          <cell r="AX794">
            <v>44.262917690417687</v>
          </cell>
          <cell r="AY794">
            <v>7</v>
          </cell>
          <cell r="AZ794">
            <v>7</v>
          </cell>
          <cell r="BA794" t="str">
            <v>TUKE</v>
          </cell>
        </row>
        <row r="795">
          <cell r="D795" t="str">
            <v>Technická univerzita v Košiciach</v>
          </cell>
          <cell r="E795" t="str">
            <v>Fakulta elektrotechniky a informatiky</v>
          </cell>
          <cell r="L795">
            <v>1</v>
          </cell>
          <cell r="M795">
            <v>2</v>
          </cell>
          <cell r="AM795">
            <v>9</v>
          </cell>
          <cell r="AN795">
            <v>10</v>
          </cell>
          <cell r="AO795">
            <v>10</v>
          </cell>
          <cell r="AP795">
            <v>9</v>
          </cell>
          <cell r="AQ795">
            <v>9</v>
          </cell>
          <cell r="AV795">
            <v>13.5</v>
          </cell>
          <cell r="AW795">
            <v>19.98</v>
          </cell>
          <cell r="AX795">
            <v>19.771363636363635</v>
          </cell>
          <cell r="AY795">
            <v>10</v>
          </cell>
          <cell r="AZ795">
            <v>0</v>
          </cell>
          <cell r="BA795" t="str">
            <v>TUKE</v>
          </cell>
        </row>
        <row r="796">
          <cell r="D796" t="str">
            <v>Technická univerzita v Košiciach</v>
          </cell>
          <cell r="E796" t="str">
            <v>Fakulta elektrotechniky a informatiky</v>
          </cell>
          <cell r="L796">
            <v>1</v>
          </cell>
          <cell r="M796">
            <v>1</v>
          </cell>
          <cell r="AM796">
            <v>745</v>
          </cell>
          <cell r="AN796">
            <v>781</v>
          </cell>
          <cell r="AO796">
            <v>781</v>
          </cell>
          <cell r="AP796">
            <v>745</v>
          </cell>
          <cell r="AQ796">
            <v>745</v>
          </cell>
          <cell r="AV796">
            <v>625.9</v>
          </cell>
          <cell r="AW796">
            <v>926.33199999999999</v>
          </cell>
          <cell r="AX796">
            <v>916.65899999999999</v>
          </cell>
          <cell r="AY796">
            <v>781</v>
          </cell>
          <cell r="AZ796">
            <v>0</v>
          </cell>
          <cell r="BA796" t="str">
            <v>TUKE</v>
          </cell>
        </row>
        <row r="797">
          <cell r="D797" t="str">
            <v>Technická univerzita v Košiciach</v>
          </cell>
          <cell r="E797" t="str">
            <v>Fakulta elektrotechniky a informatiky</v>
          </cell>
          <cell r="L797">
            <v>1</v>
          </cell>
          <cell r="M797">
            <v>1</v>
          </cell>
          <cell r="AM797">
            <v>168</v>
          </cell>
          <cell r="AN797">
            <v>179</v>
          </cell>
          <cell r="AO797">
            <v>179</v>
          </cell>
          <cell r="AP797">
            <v>168</v>
          </cell>
          <cell r="AQ797">
            <v>168</v>
          </cell>
          <cell r="AV797">
            <v>145.80000000000001</v>
          </cell>
          <cell r="AW797">
            <v>215.78400000000002</v>
          </cell>
          <cell r="AX797">
            <v>213.53072727272729</v>
          </cell>
          <cell r="AY797">
            <v>179</v>
          </cell>
          <cell r="AZ797">
            <v>0</v>
          </cell>
          <cell r="BA797" t="str">
            <v>TUKE</v>
          </cell>
        </row>
        <row r="798">
          <cell r="D798" t="str">
            <v>Technická univerzita v Košiciach</v>
          </cell>
          <cell r="E798" t="str">
            <v>Fakulta elektrotechniky a informatiky</v>
          </cell>
          <cell r="L798">
            <v>1</v>
          </cell>
          <cell r="M798">
            <v>1</v>
          </cell>
          <cell r="AM798">
            <v>155</v>
          </cell>
          <cell r="AN798">
            <v>169</v>
          </cell>
          <cell r="AO798">
            <v>169</v>
          </cell>
          <cell r="AP798">
            <v>155</v>
          </cell>
          <cell r="AQ798">
            <v>155</v>
          </cell>
          <cell r="AV798">
            <v>131</v>
          </cell>
          <cell r="AW798">
            <v>193.88</v>
          </cell>
          <cell r="AX798">
            <v>190.92</v>
          </cell>
          <cell r="AY798">
            <v>169</v>
          </cell>
          <cell r="AZ798">
            <v>0</v>
          </cell>
          <cell r="BA798" t="str">
            <v>TUKE</v>
          </cell>
        </row>
        <row r="799">
          <cell r="D799" t="str">
            <v>Technická univerzita v Košiciach</v>
          </cell>
          <cell r="E799" t="str">
            <v>Stavebná fakulta</v>
          </cell>
          <cell r="L799">
            <v>1</v>
          </cell>
          <cell r="M799">
            <v>3</v>
          </cell>
          <cell r="AM799">
            <v>10</v>
          </cell>
          <cell r="AN799">
            <v>0</v>
          </cell>
          <cell r="AO799">
            <v>0</v>
          </cell>
          <cell r="AP799">
            <v>10</v>
          </cell>
          <cell r="AQ799">
            <v>10</v>
          </cell>
          <cell r="AV799">
            <v>30</v>
          </cell>
          <cell r="AW799">
            <v>63.9</v>
          </cell>
          <cell r="AX799">
            <v>62.21842105263157</v>
          </cell>
          <cell r="AY799">
            <v>10</v>
          </cell>
          <cell r="AZ799">
            <v>10</v>
          </cell>
          <cell r="BA799" t="str">
            <v>TUKE</v>
          </cell>
        </row>
        <row r="800">
          <cell r="D800" t="str">
            <v>Technická univerzita v Košiciach</v>
          </cell>
          <cell r="E800" t="str">
            <v>Stavebná fakulta</v>
          </cell>
          <cell r="L800">
            <v>2</v>
          </cell>
          <cell r="M800">
            <v>1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9</v>
          </cell>
          <cell r="AZ800">
            <v>0</v>
          </cell>
          <cell r="BA800" t="str">
            <v>TUKE</v>
          </cell>
        </row>
        <row r="801">
          <cell r="D801" t="str">
            <v>Technická univerzita v Košiciach</v>
          </cell>
          <cell r="E801" t="str">
            <v>Stavebná fakulta</v>
          </cell>
          <cell r="L801">
            <v>1</v>
          </cell>
          <cell r="M801">
            <v>1</v>
          </cell>
          <cell r="AM801">
            <v>30</v>
          </cell>
          <cell r="AN801">
            <v>39</v>
          </cell>
          <cell r="AO801">
            <v>39</v>
          </cell>
          <cell r="AP801">
            <v>30</v>
          </cell>
          <cell r="AQ801">
            <v>30</v>
          </cell>
          <cell r="AV801">
            <v>23.4</v>
          </cell>
          <cell r="AW801">
            <v>34.631999999999998</v>
          </cell>
          <cell r="AX801">
            <v>33.720631578947362</v>
          </cell>
          <cell r="AY801">
            <v>39</v>
          </cell>
          <cell r="AZ801">
            <v>0</v>
          </cell>
          <cell r="BA801" t="str">
            <v>TUKE</v>
          </cell>
        </row>
        <row r="802">
          <cell r="D802" t="str">
            <v>Technická univerzita v Košiciach</v>
          </cell>
          <cell r="E802" t="str">
            <v>Ekonomická fakulta</v>
          </cell>
          <cell r="L802">
            <v>1</v>
          </cell>
          <cell r="M802">
            <v>2</v>
          </cell>
          <cell r="AM802">
            <v>241</v>
          </cell>
          <cell r="AN802">
            <v>249</v>
          </cell>
          <cell r="AO802">
            <v>0</v>
          </cell>
          <cell r="AP802">
            <v>0</v>
          </cell>
          <cell r="AQ802">
            <v>241</v>
          </cell>
          <cell r="AV802">
            <v>361.5</v>
          </cell>
          <cell r="AW802">
            <v>375.96000000000004</v>
          </cell>
          <cell r="AX802">
            <v>370.90871401151639</v>
          </cell>
          <cell r="AY802">
            <v>249</v>
          </cell>
          <cell r="AZ802">
            <v>0</v>
          </cell>
          <cell r="BA802" t="str">
            <v>TUKE</v>
          </cell>
        </row>
        <row r="803">
          <cell r="D803" t="str">
            <v>Technická univerzita v Košiciach</v>
          </cell>
          <cell r="E803" t="str">
            <v>Ekonomická fakulta</v>
          </cell>
          <cell r="L803">
            <v>2</v>
          </cell>
          <cell r="M803">
            <v>1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6</v>
          </cell>
          <cell r="AZ803">
            <v>0</v>
          </cell>
          <cell r="BA803" t="str">
            <v>TUKE</v>
          </cell>
        </row>
        <row r="804">
          <cell r="D804" t="str">
            <v>Technická univerzita v Košiciach</v>
          </cell>
          <cell r="E804" t="str">
            <v>Ekonomická fakulta</v>
          </cell>
          <cell r="L804">
            <v>1</v>
          </cell>
          <cell r="M804">
            <v>3</v>
          </cell>
          <cell r="AM804">
            <v>23</v>
          </cell>
          <cell r="AN804">
            <v>0</v>
          </cell>
          <cell r="AO804">
            <v>0</v>
          </cell>
          <cell r="AP804">
            <v>0</v>
          </cell>
          <cell r="AQ804">
            <v>23</v>
          </cell>
          <cell r="AV804">
            <v>92</v>
          </cell>
          <cell r="AW804">
            <v>101.2</v>
          </cell>
          <cell r="AX804">
            <v>99.840307101727461</v>
          </cell>
          <cell r="AY804">
            <v>24</v>
          </cell>
          <cell r="AZ804">
            <v>23</v>
          </cell>
          <cell r="BA804" t="str">
            <v>TUKE</v>
          </cell>
        </row>
        <row r="805">
          <cell r="D805" t="str">
            <v>Akadémia umení v Banskej Bystrici</v>
          </cell>
          <cell r="E805" t="str">
            <v>Fakulta výtvarných umení</v>
          </cell>
          <cell r="L805">
            <v>1</v>
          </cell>
          <cell r="M805">
            <v>1</v>
          </cell>
          <cell r="AM805">
            <v>44</v>
          </cell>
          <cell r="AN805">
            <v>46</v>
          </cell>
          <cell r="AO805">
            <v>0</v>
          </cell>
          <cell r="AP805">
            <v>0</v>
          </cell>
          <cell r="AQ805">
            <v>44</v>
          </cell>
          <cell r="AV805">
            <v>40.1</v>
          </cell>
          <cell r="AW805">
            <v>129.523</v>
          </cell>
          <cell r="AX805">
            <v>127.05408651026393</v>
          </cell>
          <cell r="AY805">
            <v>46</v>
          </cell>
          <cell r="AZ805">
            <v>0</v>
          </cell>
          <cell r="BA805" t="str">
            <v>AU</v>
          </cell>
        </row>
        <row r="806">
          <cell r="D806" t="str">
            <v>Technická univerzita v Košiciach</v>
          </cell>
          <cell r="E806" t="str">
            <v>Fakulta materiálov, metalurgie a recyklácie</v>
          </cell>
          <cell r="L806">
            <v>1</v>
          </cell>
          <cell r="M806">
            <v>3</v>
          </cell>
          <cell r="AM806">
            <v>3</v>
          </cell>
          <cell r="AN806">
            <v>0</v>
          </cell>
          <cell r="AO806">
            <v>0</v>
          </cell>
          <cell r="AP806">
            <v>3</v>
          </cell>
          <cell r="AQ806">
            <v>3</v>
          </cell>
          <cell r="AV806">
            <v>9</v>
          </cell>
          <cell r="AW806">
            <v>19.169999999999998</v>
          </cell>
          <cell r="AX806">
            <v>18.863459438377532</v>
          </cell>
          <cell r="AY806">
            <v>3</v>
          </cell>
          <cell r="AZ806">
            <v>3</v>
          </cell>
          <cell r="BA806" t="str">
            <v>TUKE</v>
          </cell>
        </row>
        <row r="807">
          <cell r="D807" t="str">
            <v>Technická univerzita v Košiciach</v>
          </cell>
          <cell r="E807" t="str">
            <v>Fakulta materiálov, metalurgie a recyklácie</v>
          </cell>
          <cell r="L807">
            <v>1</v>
          </cell>
          <cell r="M807">
            <v>5</v>
          </cell>
          <cell r="AM807">
            <v>92</v>
          </cell>
          <cell r="AN807">
            <v>100</v>
          </cell>
          <cell r="AO807">
            <v>100</v>
          </cell>
          <cell r="AP807">
            <v>92</v>
          </cell>
          <cell r="AQ807">
            <v>92</v>
          </cell>
          <cell r="AV807">
            <v>66.5</v>
          </cell>
          <cell r="AW807">
            <v>160.26500000000001</v>
          </cell>
          <cell r="AX807">
            <v>155.61567406143345</v>
          </cell>
          <cell r="AY807">
            <v>100</v>
          </cell>
          <cell r="AZ807">
            <v>0</v>
          </cell>
          <cell r="BA807" t="str">
            <v>TUKE</v>
          </cell>
        </row>
        <row r="808">
          <cell r="D808" t="str">
            <v>Technická univerzita v Košiciach</v>
          </cell>
          <cell r="E808" t="str">
            <v>Strojnícka fakulta</v>
          </cell>
          <cell r="L808">
            <v>2</v>
          </cell>
          <cell r="M808">
            <v>3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1</v>
          </cell>
          <cell r="AZ808">
            <v>0</v>
          </cell>
          <cell r="BA808" t="str">
            <v>TUKE</v>
          </cell>
        </row>
        <row r="809">
          <cell r="D809" t="str">
            <v>Technická univerzita v Košiciach</v>
          </cell>
          <cell r="E809" t="str">
            <v>Strojnícka fakulta</v>
          </cell>
          <cell r="L809">
            <v>1</v>
          </cell>
          <cell r="M809">
            <v>1</v>
          </cell>
          <cell r="AM809">
            <v>164</v>
          </cell>
          <cell r="AN809">
            <v>174</v>
          </cell>
          <cell r="AO809">
            <v>174</v>
          </cell>
          <cell r="AP809">
            <v>164</v>
          </cell>
          <cell r="AQ809">
            <v>164</v>
          </cell>
          <cell r="AV809">
            <v>140.6</v>
          </cell>
          <cell r="AW809">
            <v>208.08799999999999</v>
          </cell>
          <cell r="AX809">
            <v>204.76053978159126</v>
          </cell>
          <cell r="AY809">
            <v>174</v>
          </cell>
          <cell r="AZ809">
            <v>0</v>
          </cell>
          <cell r="BA809" t="str">
            <v>TUKE</v>
          </cell>
        </row>
        <row r="810">
          <cell r="D810" t="str">
            <v>Technická univerzita v Košiciach</v>
          </cell>
          <cell r="E810" t="str">
            <v>Strojnícka fakulta</v>
          </cell>
          <cell r="L810">
            <v>1</v>
          </cell>
          <cell r="M810">
            <v>1</v>
          </cell>
          <cell r="AM810">
            <v>111</v>
          </cell>
          <cell r="AN810">
            <v>124</v>
          </cell>
          <cell r="AO810">
            <v>124</v>
          </cell>
          <cell r="AP810">
            <v>111</v>
          </cell>
          <cell r="AQ810">
            <v>111</v>
          </cell>
          <cell r="AV810">
            <v>95.1</v>
          </cell>
          <cell r="AW810">
            <v>140.74799999999999</v>
          </cell>
          <cell r="AX810">
            <v>138.49734945397816</v>
          </cell>
          <cell r="AY810">
            <v>124</v>
          </cell>
          <cell r="AZ810">
            <v>0</v>
          </cell>
          <cell r="BA810" t="str">
            <v>TUKE</v>
          </cell>
        </row>
        <row r="811">
          <cell r="D811" t="str">
            <v>Technická univerzita v Košiciach</v>
          </cell>
          <cell r="E811" t="str">
            <v>Strojnícka fakulta</v>
          </cell>
          <cell r="L811">
            <v>1</v>
          </cell>
          <cell r="M811">
            <v>1</v>
          </cell>
          <cell r="AM811">
            <v>82</v>
          </cell>
          <cell r="AN811">
            <v>84</v>
          </cell>
          <cell r="AO811">
            <v>84</v>
          </cell>
          <cell r="AP811">
            <v>82</v>
          </cell>
          <cell r="AQ811">
            <v>82</v>
          </cell>
          <cell r="AV811">
            <v>67</v>
          </cell>
          <cell r="AW811">
            <v>99.16</v>
          </cell>
          <cell r="AX811">
            <v>97.574368174726985</v>
          </cell>
          <cell r="AY811">
            <v>84</v>
          </cell>
          <cell r="AZ811">
            <v>0</v>
          </cell>
          <cell r="BA811" t="str">
            <v>TUKE</v>
          </cell>
        </row>
        <row r="812">
          <cell r="D812" t="str">
            <v>Technická univerzita v Košiciach</v>
          </cell>
          <cell r="E812" t="str">
            <v>Strojnícka fakulta</v>
          </cell>
          <cell r="L812">
            <v>1</v>
          </cell>
          <cell r="M812">
            <v>1</v>
          </cell>
          <cell r="AM812">
            <v>37</v>
          </cell>
          <cell r="AN812">
            <v>50</v>
          </cell>
          <cell r="AO812">
            <v>50</v>
          </cell>
          <cell r="AP812">
            <v>37</v>
          </cell>
          <cell r="AQ812">
            <v>37</v>
          </cell>
          <cell r="AV812">
            <v>32.200000000000003</v>
          </cell>
          <cell r="AW812">
            <v>47.656000000000006</v>
          </cell>
          <cell r="AX812">
            <v>46.89395007800313</v>
          </cell>
          <cell r="AY812">
            <v>50</v>
          </cell>
          <cell r="AZ812">
            <v>0</v>
          </cell>
          <cell r="BA812" t="str">
            <v>TUKE</v>
          </cell>
        </row>
        <row r="813">
          <cell r="D813" t="str">
            <v>Univerzita Mateja Bela v Banskej Bystrici</v>
          </cell>
          <cell r="E813" t="str">
            <v>Filozofická fakulta</v>
          </cell>
          <cell r="L813">
            <v>1</v>
          </cell>
          <cell r="M813">
            <v>2</v>
          </cell>
          <cell r="AM813">
            <v>5</v>
          </cell>
          <cell r="AN813">
            <v>9</v>
          </cell>
          <cell r="AO813">
            <v>0</v>
          </cell>
          <cell r="AP813">
            <v>0</v>
          </cell>
          <cell r="AQ813">
            <v>5</v>
          </cell>
          <cell r="AV813">
            <v>7.5</v>
          </cell>
          <cell r="AW813">
            <v>11.25</v>
          </cell>
          <cell r="AX813">
            <v>11.057509505703422</v>
          </cell>
          <cell r="AY813">
            <v>9</v>
          </cell>
          <cell r="AZ813">
            <v>0</v>
          </cell>
          <cell r="BA813" t="str">
            <v>UMB</v>
          </cell>
        </row>
        <row r="814">
          <cell r="D814" t="str">
            <v>Univerzita Mateja Bela v Banskej Bystrici</v>
          </cell>
          <cell r="E814" t="str">
            <v>Filozofická fakulta</v>
          </cell>
          <cell r="L814">
            <v>1</v>
          </cell>
          <cell r="M814">
            <v>2</v>
          </cell>
          <cell r="AM814">
            <v>29</v>
          </cell>
          <cell r="AN814">
            <v>33</v>
          </cell>
          <cell r="AO814">
            <v>0</v>
          </cell>
          <cell r="AP814">
            <v>0</v>
          </cell>
          <cell r="AQ814">
            <v>29</v>
          </cell>
          <cell r="AV814">
            <v>43.5</v>
          </cell>
          <cell r="AW814">
            <v>51.765000000000001</v>
          </cell>
          <cell r="AX814">
            <v>51.155825200918486</v>
          </cell>
          <cell r="AY814">
            <v>33</v>
          </cell>
          <cell r="AZ814">
            <v>0</v>
          </cell>
          <cell r="BA814" t="str">
            <v>UMB</v>
          </cell>
        </row>
        <row r="815">
          <cell r="D815" t="str">
            <v>Univerzita Mateja Bela v Banskej Bystrici</v>
          </cell>
          <cell r="E815" t="str">
            <v>Filozofická fakulta</v>
          </cell>
          <cell r="L815">
            <v>2</v>
          </cell>
          <cell r="M815">
            <v>1</v>
          </cell>
          <cell r="AM815">
            <v>0</v>
          </cell>
          <cell r="AN815">
            <v>0</v>
          </cell>
          <cell r="AO815">
            <v>0</v>
          </cell>
          <cell r="AP815">
            <v>0</v>
          </cell>
          <cell r="AQ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4</v>
          </cell>
          <cell r="AZ815">
            <v>0</v>
          </cell>
          <cell r="BA815" t="str">
            <v>UMB</v>
          </cell>
        </row>
        <row r="816">
          <cell r="D816" t="str">
            <v>Univerzita Mateja Bela v Banskej Bystrici</v>
          </cell>
          <cell r="E816" t="str">
            <v>Filozofická fakulta</v>
          </cell>
          <cell r="L816">
            <v>1</v>
          </cell>
          <cell r="M816">
            <v>3</v>
          </cell>
          <cell r="AM816">
            <v>6</v>
          </cell>
          <cell r="AN816">
            <v>0</v>
          </cell>
          <cell r="AO816">
            <v>0</v>
          </cell>
          <cell r="AP816">
            <v>0</v>
          </cell>
          <cell r="AQ816">
            <v>6</v>
          </cell>
          <cell r="AV816">
            <v>24</v>
          </cell>
          <cell r="AW816">
            <v>26.400000000000002</v>
          </cell>
          <cell r="AX816">
            <v>25.548387096774196</v>
          </cell>
          <cell r="AY816">
            <v>7</v>
          </cell>
          <cell r="AZ816">
            <v>6</v>
          </cell>
          <cell r="BA816" t="str">
            <v>UMB</v>
          </cell>
        </row>
        <row r="817">
          <cell r="D817" t="str">
            <v>Univerzita Mateja Bela v Banskej Bystrici</v>
          </cell>
          <cell r="E817" t="str">
            <v>Filozofická fakulta</v>
          </cell>
          <cell r="L817">
            <v>1</v>
          </cell>
          <cell r="M817">
            <v>2</v>
          </cell>
          <cell r="AM817">
            <v>34.5</v>
          </cell>
          <cell r="AN817">
            <v>38</v>
          </cell>
          <cell r="AO817">
            <v>0</v>
          </cell>
          <cell r="AP817">
            <v>0</v>
          </cell>
          <cell r="AQ817">
            <v>34.5</v>
          </cell>
          <cell r="AV817">
            <v>51.75</v>
          </cell>
          <cell r="AW817">
            <v>77.625</v>
          </cell>
          <cell r="AX817">
            <v>76.296815589353614</v>
          </cell>
          <cell r="AY817">
            <v>38</v>
          </cell>
          <cell r="AZ817">
            <v>0</v>
          </cell>
          <cell r="BA817" t="str">
            <v>UMB</v>
          </cell>
        </row>
        <row r="818">
          <cell r="D818" t="str">
            <v>Univerzita Mateja Bela v Banskej Bystrici</v>
          </cell>
          <cell r="E818" t="str">
            <v>Filozofická fakulta</v>
          </cell>
          <cell r="L818">
            <v>1</v>
          </cell>
          <cell r="M818">
            <v>2</v>
          </cell>
          <cell r="AM818">
            <v>2</v>
          </cell>
          <cell r="AN818">
            <v>3</v>
          </cell>
          <cell r="AO818">
            <v>0</v>
          </cell>
          <cell r="AP818">
            <v>0</v>
          </cell>
          <cell r="AQ818">
            <v>2</v>
          </cell>
          <cell r="AV818">
            <v>3</v>
          </cell>
          <cell r="AW818">
            <v>4.5</v>
          </cell>
          <cell r="AX818">
            <v>4.4230038022813689</v>
          </cell>
          <cell r="AY818">
            <v>3</v>
          </cell>
          <cell r="AZ818">
            <v>0</v>
          </cell>
          <cell r="BA818" t="str">
            <v>UMB</v>
          </cell>
        </row>
        <row r="819">
          <cell r="D819" t="str">
            <v>Univerzita Mateja Bela v Banskej Bystrici</v>
          </cell>
          <cell r="E819" t="str">
            <v>Filozofická fakulta</v>
          </cell>
          <cell r="L819">
            <v>1</v>
          </cell>
          <cell r="M819">
            <v>2</v>
          </cell>
          <cell r="AM819">
            <v>11</v>
          </cell>
          <cell r="AN819">
            <v>11.5</v>
          </cell>
          <cell r="AO819">
            <v>0</v>
          </cell>
          <cell r="AP819">
            <v>0</v>
          </cell>
          <cell r="AQ819">
            <v>11</v>
          </cell>
          <cell r="AV819">
            <v>16.5</v>
          </cell>
          <cell r="AW819">
            <v>24.75</v>
          </cell>
          <cell r="AX819">
            <v>24.326520912547529</v>
          </cell>
          <cell r="AY819">
            <v>11.5</v>
          </cell>
          <cell r="AZ819">
            <v>0</v>
          </cell>
          <cell r="BA819" t="str">
            <v>UMB</v>
          </cell>
        </row>
        <row r="820">
          <cell r="D820" t="str">
            <v>Univerzita Mateja Bela v Banskej Bystrici</v>
          </cell>
          <cell r="E820" t="str">
            <v>Filozofická fakulta</v>
          </cell>
          <cell r="L820">
            <v>1</v>
          </cell>
          <cell r="M820">
            <v>2</v>
          </cell>
          <cell r="AM820">
            <v>33.5</v>
          </cell>
          <cell r="AN820">
            <v>34.5</v>
          </cell>
          <cell r="AO820">
            <v>0</v>
          </cell>
          <cell r="AP820">
            <v>0</v>
          </cell>
          <cell r="AQ820">
            <v>33.5</v>
          </cell>
          <cell r="AV820">
            <v>50.25</v>
          </cell>
          <cell r="AW820">
            <v>54.772500000000001</v>
          </cell>
          <cell r="AX820">
            <v>54.127932692307695</v>
          </cell>
          <cell r="AY820">
            <v>34.5</v>
          </cell>
          <cell r="AZ820">
            <v>0</v>
          </cell>
          <cell r="BA820" t="str">
            <v>UMB</v>
          </cell>
        </row>
        <row r="821">
          <cell r="D821" t="str">
            <v>Univerzita Mateja Bela v Banskej Bystrici</v>
          </cell>
          <cell r="E821" t="str">
            <v>Filozofická fakulta</v>
          </cell>
          <cell r="L821">
            <v>1</v>
          </cell>
          <cell r="M821">
            <v>2</v>
          </cell>
          <cell r="AM821">
            <v>33.5</v>
          </cell>
          <cell r="AN821">
            <v>35</v>
          </cell>
          <cell r="AO821">
            <v>0</v>
          </cell>
          <cell r="AP821">
            <v>0</v>
          </cell>
          <cell r="AQ821">
            <v>33.5</v>
          </cell>
          <cell r="AV821">
            <v>50.25</v>
          </cell>
          <cell r="AW821">
            <v>54.772500000000001</v>
          </cell>
          <cell r="AX821">
            <v>54.127932692307695</v>
          </cell>
          <cell r="AY821">
            <v>35</v>
          </cell>
          <cell r="AZ821">
            <v>0</v>
          </cell>
          <cell r="BA821" t="str">
            <v>UMB</v>
          </cell>
        </row>
        <row r="822">
          <cell r="D822" t="str">
            <v>Univerzita Mateja Bela v Banskej Bystrici</v>
          </cell>
          <cell r="E822" t="str">
            <v>Filozofická fakulta</v>
          </cell>
          <cell r="L822">
            <v>1</v>
          </cell>
          <cell r="M822">
            <v>1</v>
          </cell>
          <cell r="AM822">
            <v>49</v>
          </cell>
          <cell r="AN822">
            <v>56.5</v>
          </cell>
          <cell r="AO822">
            <v>0</v>
          </cell>
          <cell r="AP822">
            <v>0</v>
          </cell>
          <cell r="AQ822">
            <v>49</v>
          </cell>
          <cell r="AV822">
            <v>42.099999999999994</v>
          </cell>
          <cell r="AW822">
            <v>45.888999999999996</v>
          </cell>
          <cell r="AX822">
            <v>45.34897445464982</v>
          </cell>
          <cell r="AY822">
            <v>56.5</v>
          </cell>
          <cell r="AZ822">
            <v>0</v>
          </cell>
          <cell r="BA822" t="str">
            <v>UMB</v>
          </cell>
        </row>
        <row r="823">
          <cell r="D823" t="str">
            <v>Univerzita Mateja Bela v Banskej Bystrici</v>
          </cell>
          <cell r="E823" t="str">
            <v>Filozofická fakulta</v>
          </cell>
          <cell r="L823">
            <v>1</v>
          </cell>
          <cell r="M823">
            <v>1</v>
          </cell>
          <cell r="AM823">
            <v>11.5</v>
          </cell>
          <cell r="AN823">
            <v>15</v>
          </cell>
          <cell r="AO823">
            <v>0</v>
          </cell>
          <cell r="AP823">
            <v>0</v>
          </cell>
          <cell r="AQ823">
            <v>11.5</v>
          </cell>
          <cell r="AV823">
            <v>10.45</v>
          </cell>
          <cell r="AW823">
            <v>11.390499999999999</v>
          </cell>
          <cell r="AX823">
            <v>11.256455654420206</v>
          </cell>
          <cell r="AY823">
            <v>15</v>
          </cell>
          <cell r="AZ823">
            <v>0</v>
          </cell>
          <cell r="BA823" t="str">
            <v>UMB</v>
          </cell>
        </row>
        <row r="824">
          <cell r="D824" t="str">
            <v>Univerzita Mateja Bela v Banskej Bystrici</v>
          </cell>
          <cell r="E824" t="str">
            <v>Filozofická fakulta</v>
          </cell>
          <cell r="L824">
            <v>2</v>
          </cell>
          <cell r="M824">
            <v>1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3</v>
          </cell>
          <cell r="AZ824">
            <v>0</v>
          </cell>
          <cell r="BA824" t="str">
            <v>UMB</v>
          </cell>
        </row>
        <row r="825">
          <cell r="D825" t="str">
            <v>Univerzita Mateja Bela v Banskej Bystrici</v>
          </cell>
          <cell r="E825" t="str">
            <v>Filozofická fakulta</v>
          </cell>
          <cell r="L825">
            <v>1</v>
          </cell>
          <cell r="M825">
            <v>1</v>
          </cell>
          <cell r="AM825">
            <v>132</v>
          </cell>
          <cell r="AN825">
            <v>157</v>
          </cell>
          <cell r="AO825">
            <v>0</v>
          </cell>
          <cell r="AP825">
            <v>0</v>
          </cell>
          <cell r="AQ825">
            <v>132</v>
          </cell>
          <cell r="AV825">
            <v>110.69999999999999</v>
          </cell>
          <cell r="AW825">
            <v>131.73299999999998</v>
          </cell>
          <cell r="AX825">
            <v>130.18275516647529</v>
          </cell>
          <cell r="AY825">
            <v>157</v>
          </cell>
          <cell r="AZ825">
            <v>0</v>
          </cell>
          <cell r="BA825" t="str">
            <v>UMB</v>
          </cell>
        </row>
        <row r="826">
          <cell r="D826" t="str">
            <v>Univerzita Mateja Bela v Banskej Bystrici</v>
          </cell>
          <cell r="E826" t="str">
            <v>Filozofická fakulta</v>
          </cell>
          <cell r="L826">
            <v>1</v>
          </cell>
          <cell r="M826">
            <v>1</v>
          </cell>
          <cell r="AM826">
            <v>53.5</v>
          </cell>
          <cell r="AN826">
            <v>61</v>
          </cell>
          <cell r="AO826">
            <v>0</v>
          </cell>
          <cell r="AP826">
            <v>0</v>
          </cell>
          <cell r="AQ826">
            <v>53.5</v>
          </cell>
          <cell r="AV826">
            <v>44.2</v>
          </cell>
          <cell r="AW826">
            <v>52.597999999999999</v>
          </cell>
          <cell r="AX826">
            <v>51.979022388059697</v>
          </cell>
          <cell r="AY826">
            <v>61</v>
          </cell>
          <cell r="AZ826">
            <v>0</v>
          </cell>
          <cell r="BA826" t="str">
            <v>UMB</v>
          </cell>
        </row>
        <row r="827">
          <cell r="D827" t="str">
            <v>Univerzita Mateja Bela v Banskej Bystrici</v>
          </cell>
          <cell r="E827" t="str">
            <v>Filozofická fakulta</v>
          </cell>
          <cell r="L827">
            <v>1</v>
          </cell>
          <cell r="M827">
            <v>1</v>
          </cell>
          <cell r="AM827">
            <v>48</v>
          </cell>
          <cell r="AN827">
            <v>60</v>
          </cell>
          <cell r="AO827">
            <v>0</v>
          </cell>
          <cell r="AP827">
            <v>0</v>
          </cell>
          <cell r="AQ827">
            <v>48</v>
          </cell>
          <cell r="AV827">
            <v>42</v>
          </cell>
          <cell r="AW827">
            <v>49.98</v>
          </cell>
          <cell r="AX827">
            <v>49.391831228473016</v>
          </cell>
          <cell r="AY827">
            <v>60</v>
          </cell>
          <cell r="AZ827">
            <v>0</v>
          </cell>
          <cell r="BA827" t="str">
            <v>UMB</v>
          </cell>
        </row>
        <row r="828">
          <cell r="D828" t="str">
            <v>Univerzita Mateja Bela v Banskej Bystrici</v>
          </cell>
          <cell r="E828" t="str">
            <v>Filozofická fakulta</v>
          </cell>
          <cell r="L828">
            <v>1</v>
          </cell>
          <cell r="M828">
            <v>1</v>
          </cell>
          <cell r="AM828">
            <v>4</v>
          </cell>
          <cell r="AN828">
            <v>7</v>
          </cell>
          <cell r="AO828">
            <v>0</v>
          </cell>
          <cell r="AP828">
            <v>0</v>
          </cell>
          <cell r="AQ828">
            <v>4</v>
          </cell>
          <cell r="AV828">
            <v>3.7</v>
          </cell>
          <cell r="AW828">
            <v>3.7</v>
          </cell>
          <cell r="AX828">
            <v>3.580645161290323</v>
          </cell>
          <cell r="AY828">
            <v>7</v>
          </cell>
          <cell r="AZ828">
            <v>0</v>
          </cell>
          <cell r="BA828" t="str">
            <v>UMB</v>
          </cell>
        </row>
        <row r="829">
          <cell r="D829" t="str">
            <v>Univerzita Mateja Bela v Banskej Bystrici</v>
          </cell>
          <cell r="E829" t="str">
            <v>Filozofická fakulta</v>
          </cell>
          <cell r="L829">
            <v>1</v>
          </cell>
          <cell r="M829">
            <v>1</v>
          </cell>
          <cell r="AM829">
            <v>24</v>
          </cell>
          <cell r="AN829">
            <v>29</v>
          </cell>
          <cell r="AO829">
            <v>0</v>
          </cell>
          <cell r="AP829">
            <v>0</v>
          </cell>
          <cell r="AQ829">
            <v>24</v>
          </cell>
          <cell r="AV829">
            <v>20.7</v>
          </cell>
          <cell r="AW829">
            <v>31.049999999999997</v>
          </cell>
          <cell r="AX829">
            <v>30.518726235741443</v>
          </cell>
          <cell r="AY829">
            <v>29</v>
          </cell>
          <cell r="AZ829">
            <v>0</v>
          </cell>
          <cell r="BA829" t="str">
            <v>UMB</v>
          </cell>
        </row>
        <row r="830">
          <cell r="D830" t="str">
            <v>Univerzita Mateja Bela v Banskej Bystrici</v>
          </cell>
          <cell r="E830" t="str">
            <v>Fakulta prírodných vied</v>
          </cell>
          <cell r="L830">
            <v>1</v>
          </cell>
          <cell r="M830">
            <v>1</v>
          </cell>
          <cell r="AM830">
            <v>5.5</v>
          </cell>
          <cell r="AN830">
            <v>6</v>
          </cell>
          <cell r="AO830">
            <v>0</v>
          </cell>
          <cell r="AP830">
            <v>0</v>
          </cell>
          <cell r="AQ830">
            <v>5.5</v>
          </cell>
          <cell r="AV830">
            <v>4.3</v>
          </cell>
          <cell r="AW830">
            <v>6.1919999999999993</v>
          </cell>
          <cell r="AX830">
            <v>6.1191320321469567</v>
          </cell>
          <cell r="AY830">
            <v>6</v>
          </cell>
          <cell r="AZ830">
            <v>0</v>
          </cell>
          <cell r="BA830" t="str">
            <v>UMB</v>
          </cell>
        </row>
        <row r="831">
          <cell r="D831" t="str">
            <v>Univerzita Mateja Bela v Banskej Bystrici</v>
          </cell>
          <cell r="E831" t="str">
            <v>Filozofická fakulta</v>
          </cell>
          <cell r="L831">
            <v>1</v>
          </cell>
          <cell r="M831">
            <v>1</v>
          </cell>
          <cell r="AM831">
            <v>9.5</v>
          </cell>
          <cell r="AN831">
            <v>10.5</v>
          </cell>
          <cell r="AO831">
            <v>0</v>
          </cell>
          <cell r="AP831">
            <v>0</v>
          </cell>
          <cell r="AQ831">
            <v>9.5</v>
          </cell>
          <cell r="AV831">
            <v>8.4499999999999993</v>
          </cell>
          <cell r="AW831">
            <v>12.674999999999999</v>
          </cell>
          <cell r="AX831">
            <v>12.458127376425855</v>
          </cell>
          <cell r="AY831">
            <v>10.5</v>
          </cell>
          <cell r="AZ831">
            <v>0</v>
          </cell>
          <cell r="BA831" t="str">
            <v>UMB</v>
          </cell>
        </row>
        <row r="832">
          <cell r="D832" t="str">
            <v>Univerzita Mateja Bela v Banskej Bystrici</v>
          </cell>
          <cell r="E832" t="str">
            <v>Filozofická fakulta</v>
          </cell>
          <cell r="L832">
            <v>1</v>
          </cell>
          <cell r="M832">
            <v>1</v>
          </cell>
          <cell r="AM832">
            <v>17</v>
          </cell>
          <cell r="AN832">
            <v>17</v>
          </cell>
          <cell r="AO832">
            <v>0</v>
          </cell>
          <cell r="AP832">
            <v>0</v>
          </cell>
          <cell r="AQ832">
            <v>17</v>
          </cell>
          <cell r="AV832">
            <v>14.6</v>
          </cell>
          <cell r="AW832">
            <v>15.183999999999999</v>
          </cell>
          <cell r="AX832">
            <v>14.924197718631179</v>
          </cell>
          <cell r="AY832">
            <v>17</v>
          </cell>
          <cell r="AZ832">
            <v>0</v>
          </cell>
          <cell r="BA832" t="str">
            <v>UMB</v>
          </cell>
        </row>
        <row r="833">
          <cell r="D833" t="str">
            <v>Univerzita sv. Cyrila a Metoda v Trnave</v>
          </cell>
          <cell r="E833" t="str">
            <v>Fakulta sociálnych vied</v>
          </cell>
          <cell r="L833">
            <v>2</v>
          </cell>
          <cell r="M833">
            <v>3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19</v>
          </cell>
          <cell r="AZ833">
            <v>0</v>
          </cell>
          <cell r="BA833" t="str">
            <v>UCM</v>
          </cell>
        </row>
        <row r="834">
          <cell r="D834" t="str">
            <v>Univerzita sv. Cyrila a Metoda v Trnave</v>
          </cell>
          <cell r="E834" t="str">
            <v>Fakulta sociálnych vied</v>
          </cell>
          <cell r="L834">
            <v>2</v>
          </cell>
          <cell r="M834">
            <v>2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58</v>
          </cell>
          <cell r="AZ834">
            <v>0</v>
          </cell>
          <cell r="BA834" t="str">
            <v>UCM</v>
          </cell>
        </row>
        <row r="835">
          <cell r="D835" t="str">
            <v>Univerzita sv. Cyrila a Metoda v Trnave</v>
          </cell>
          <cell r="E835" t="str">
            <v>Fakulta masmediálnej komunikácie</v>
          </cell>
          <cell r="L835">
            <v>2</v>
          </cell>
          <cell r="M835">
            <v>1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34</v>
          </cell>
          <cell r="AZ835">
            <v>0</v>
          </cell>
          <cell r="BA835" t="str">
            <v>UCM</v>
          </cell>
        </row>
        <row r="836">
          <cell r="D836" t="str">
            <v>Univerzita sv. Cyrila a Metoda v Trnave</v>
          </cell>
          <cell r="E836" t="str">
            <v>Fakulta sociálnych vied</v>
          </cell>
          <cell r="L836">
            <v>2</v>
          </cell>
          <cell r="M836">
            <v>2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5</v>
          </cell>
          <cell r="AZ836">
            <v>0</v>
          </cell>
          <cell r="BA836" t="str">
            <v>UCM</v>
          </cell>
        </row>
        <row r="837">
          <cell r="D837" t="str">
            <v>Univerzita sv. Cyrila a Metoda v Trnave</v>
          </cell>
          <cell r="E837" t="str">
            <v>Fakulta sociálnych vied</v>
          </cell>
          <cell r="L837">
            <v>2</v>
          </cell>
          <cell r="M837">
            <v>2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28</v>
          </cell>
          <cell r="AZ837">
            <v>0</v>
          </cell>
          <cell r="BA837" t="str">
            <v>UCM</v>
          </cell>
        </row>
        <row r="838">
          <cell r="D838" t="str">
            <v>Univerzita sv. Cyrila a Metoda v Trnave</v>
          </cell>
          <cell r="E838" t="str">
            <v>Fakulta sociálnych vied</v>
          </cell>
          <cell r="L838">
            <v>1</v>
          </cell>
          <cell r="M838">
            <v>2</v>
          </cell>
          <cell r="AM838">
            <v>3</v>
          </cell>
          <cell r="AN838">
            <v>6</v>
          </cell>
          <cell r="AO838">
            <v>0</v>
          </cell>
          <cell r="AP838">
            <v>0</v>
          </cell>
          <cell r="AQ838">
            <v>3</v>
          </cell>
          <cell r="AV838">
            <v>4.5</v>
          </cell>
          <cell r="AW838">
            <v>4.5</v>
          </cell>
          <cell r="AX838">
            <v>4.4258823529411764</v>
          </cell>
          <cell r="AY838">
            <v>6</v>
          </cell>
          <cell r="AZ838">
            <v>0</v>
          </cell>
          <cell r="BA838" t="str">
            <v>UCM</v>
          </cell>
        </row>
        <row r="839">
          <cell r="D839" t="str">
            <v>Univerzita sv. Cyrila a Metoda v Trnave</v>
          </cell>
          <cell r="E839" t="str">
            <v>Fakulta sociálnych vied</v>
          </cell>
          <cell r="L839">
            <v>1</v>
          </cell>
          <cell r="M839">
            <v>1</v>
          </cell>
          <cell r="AM839">
            <v>35</v>
          </cell>
          <cell r="AN839">
            <v>46</v>
          </cell>
          <cell r="AO839">
            <v>0</v>
          </cell>
          <cell r="AP839">
            <v>0</v>
          </cell>
          <cell r="AQ839">
            <v>35</v>
          </cell>
          <cell r="AV839">
            <v>31.4</v>
          </cell>
          <cell r="AW839">
            <v>31.4</v>
          </cell>
          <cell r="AX839">
            <v>30.882823529411763</v>
          </cell>
          <cell r="AY839">
            <v>46</v>
          </cell>
          <cell r="AZ839">
            <v>0</v>
          </cell>
          <cell r="BA839" t="str">
            <v>UCM</v>
          </cell>
        </row>
        <row r="840">
          <cell r="D840" t="str">
            <v>Univerzita sv. Cyrila a Metoda v Trnave</v>
          </cell>
          <cell r="E840" t="str">
            <v>Fakulta sociálnych vied</v>
          </cell>
          <cell r="L840">
            <v>1</v>
          </cell>
          <cell r="M840">
            <v>2</v>
          </cell>
          <cell r="AM840">
            <v>91</v>
          </cell>
          <cell r="AN840">
            <v>130</v>
          </cell>
          <cell r="AO840">
            <v>0</v>
          </cell>
          <cell r="AP840">
            <v>0</v>
          </cell>
          <cell r="AQ840">
            <v>91</v>
          </cell>
          <cell r="AV840">
            <v>136.5</v>
          </cell>
          <cell r="AW840">
            <v>136.5</v>
          </cell>
          <cell r="AX840">
            <v>134.25176470588235</v>
          </cell>
          <cell r="AY840">
            <v>130</v>
          </cell>
          <cell r="AZ840">
            <v>0</v>
          </cell>
          <cell r="BA840" t="str">
            <v>UCM</v>
          </cell>
        </row>
        <row r="841">
          <cell r="D841" t="str">
            <v>Univerzita sv. Cyrila a Metoda v Trnave</v>
          </cell>
          <cell r="E841" t="str">
            <v/>
          </cell>
          <cell r="L841">
            <v>2</v>
          </cell>
          <cell r="M841">
            <v>1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8</v>
          </cell>
          <cell r="AZ841">
            <v>0</v>
          </cell>
          <cell r="BA841" t="str">
            <v>UCM</v>
          </cell>
        </row>
        <row r="842">
          <cell r="D842" t="str">
            <v>Univerzita sv. Cyrila a Metoda v Trnave</v>
          </cell>
          <cell r="E842" t="str">
            <v>Fakulta masmediálnej komunikácie</v>
          </cell>
          <cell r="L842">
            <v>1</v>
          </cell>
          <cell r="M842">
            <v>1</v>
          </cell>
          <cell r="AM842">
            <v>218</v>
          </cell>
          <cell r="AN842">
            <v>243</v>
          </cell>
          <cell r="AO842">
            <v>0</v>
          </cell>
          <cell r="AP842">
            <v>0</v>
          </cell>
          <cell r="AQ842">
            <v>218</v>
          </cell>
          <cell r="AV842">
            <v>190.1</v>
          </cell>
          <cell r="AW842">
            <v>226.21899999999999</v>
          </cell>
          <cell r="AX842">
            <v>223.36510176619007</v>
          </cell>
          <cell r="AY842">
            <v>243</v>
          </cell>
          <cell r="AZ842">
            <v>0</v>
          </cell>
          <cell r="BA842" t="str">
            <v>UCM</v>
          </cell>
        </row>
        <row r="843">
          <cell r="D843" t="str">
            <v>Univerzita sv. Cyrila a Metoda v Trnave</v>
          </cell>
          <cell r="E843" t="str">
            <v>Fakulta sociálnych vied</v>
          </cell>
          <cell r="L843">
            <v>2</v>
          </cell>
          <cell r="M843">
            <v>1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75</v>
          </cell>
          <cell r="AZ843">
            <v>0</v>
          </cell>
          <cell r="BA843" t="str">
            <v>UCM</v>
          </cell>
        </row>
        <row r="844">
          <cell r="D844" t="str">
            <v>Univerzita sv. Cyrila a Metoda v Trnave</v>
          </cell>
          <cell r="E844" t="str">
            <v>Filozofická fakulta</v>
          </cell>
          <cell r="L844">
            <v>2</v>
          </cell>
          <cell r="M844">
            <v>2</v>
          </cell>
          <cell r="AM844">
            <v>0</v>
          </cell>
          <cell r="AN844">
            <v>0</v>
          </cell>
          <cell r="AO844">
            <v>0</v>
          </cell>
          <cell r="AP844">
            <v>0</v>
          </cell>
          <cell r="AQ844">
            <v>0</v>
          </cell>
          <cell r="AV844">
            <v>0</v>
          </cell>
          <cell r="AW844">
            <v>0</v>
          </cell>
          <cell r="AX844">
            <v>0</v>
          </cell>
          <cell r="AY844">
            <v>1</v>
          </cell>
          <cell r="AZ844">
            <v>0</v>
          </cell>
          <cell r="BA844" t="str">
            <v>UCM</v>
          </cell>
        </row>
        <row r="845">
          <cell r="D845" t="str">
            <v>Univerzita sv. Cyrila a Metoda v Trnave</v>
          </cell>
          <cell r="E845" t="str">
            <v>Fakulta sociálnych vied</v>
          </cell>
          <cell r="L845">
            <v>1</v>
          </cell>
          <cell r="M845">
            <v>1</v>
          </cell>
          <cell r="AM845">
            <v>9</v>
          </cell>
          <cell r="AN845">
            <v>13</v>
          </cell>
          <cell r="AO845">
            <v>0</v>
          </cell>
          <cell r="AP845">
            <v>0</v>
          </cell>
          <cell r="AQ845">
            <v>9</v>
          </cell>
          <cell r="AV845">
            <v>6.8999999999999995</v>
          </cell>
          <cell r="AW845">
            <v>6.8999999999999995</v>
          </cell>
          <cell r="AX845">
            <v>6.78635294117647</v>
          </cell>
          <cell r="AY845">
            <v>13</v>
          </cell>
          <cell r="AZ845">
            <v>0</v>
          </cell>
          <cell r="BA845" t="str">
            <v>UCM</v>
          </cell>
        </row>
        <row r="846">
          <cell r="D846" t="str">
            <v>Univerzita sv. Cyrila a Metoda v Trnave</v>
          </cell>
          <cell r="E846" t="str">
            <v>Fakulta masmediálnej komunikácie</v>
          </cell>
          <cell r="L846">
            <v>2</v>
          </cell>
          <cell r="M846">
            <v>2</v>
          </cell>
          <cell r="AM846">
            <v>0</v>
          </cell>
          <cell r="AN846">
            <v>0</v>
          </cell>
          <cell r="AO846">
            <v>0</v>
          </cell>
          <cell r="AP846">
            <v>0</v>
          </cell>
          <cell r="AQ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3</v>
          </cell>
          <cell r="AZ846">
            <v>0</v>
          </cell>
          <cell r="BA846" t="str">
            <v>UCM</v>
          </cell>
        </row>
        <row r="847">
          <cell r="D847" t="str">
            <v>Univerzita sv. Cyrila a Metoda v Trnave</v>
          </cell>
          <cell r="E847" t="str">
            <v/>
          </cell>
          <cell r="L847">
            <v>2</v>
          </cell>
          <cell r="M847">
            <v>1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3</v>
          </cell>
          <cell r="AZ847">
            <v>0</v>
          </cell>
          <cell r="BA847" t="str">
            <v>UCM</v>
          </cell>
        </row>
        <row r="848">
          <cell r="D848" t="str">
            <v>Univerzita sv. Cyrila a Metoda v Trnave</v>
          </cell>
          <cell r="E848" t="str">
            <v>Fakulta prírodných vied</v>
          </cell>
          <cell r="L848">
            <v>2</v>
          </cell>
          <cell r="M848">
            <v>1</v>
          </cell>
          <cell r="AM848">
            <v>0</v>
          </cell>
          <cell r="AN848">
            <v>0</v>
          </cell>
          <cell r="AO848">
            <v>0</v>
          </cell>
          <cell r="AP848">
            <v>0</v>
          </cell>
          <cell r="AQ848">
            <v>0</v>
          </cell>
          <cell r="AV848">
            <v>0</v>
          </cell>
          <cell r="AW848">
            <v>0</v>
          </cell>
          <cell r="AX848">
            <v>0</v>
          </cell>
          <cell r="AY848">
            <v>25</v>
          </cell>
          <cell r="AZ848">
            <v>0</v>
          </cell>
          <cell r="BA848" t="str">
            <v>UCM</v>
          </cell>
        </row>
        <row r="849">
          <cell r="D849" t="str">
            <v>Paneurópska vysoká škola</v>
          </cell>
          <cell r="E849" t="str">
            <v>Fakulta ekonómie a podnikania</v>
          </cell>
          <cell r="L849">
            <v>2</v>
          </cell>
          <cell r="M849">
            <v>2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1</v>
          </cell>
          <cell r="AZ849">
            <v>0</v>
          </cell>
          <cell r="BA849" t="str">
            <v>B-VšP</v>
          </cell>
        </row>
        <row r="850">
          <cell r="D850" t="str">
            <v>Paneurópska vysoká škola</v>
          </cell>
          <cell r="E850" t="str">
            <v>Fakulta masmédií</v>
          </cell>
          <cell r="L850">
            <v>1</v>
          </cell>
          <cell r="M850">
            <v>1</v>
          </cell>
          <cell r="AM850">
            <v>0</v>
          </cell>
          <cell r="AN850">
            <v>145</v>
          </cell>
          <cell r="AO850">
            <v>0</v>
          </cell>
          <cell r="AP850">
            <v>0</v>
          </cell>
          <cell r="AQ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145</v>
          </cell>
          <cell r="AZ850">
            <v>0</v>
          </cell>
          <cell r="BA850" t="str">
            <v>B-VšP</v>
          </cell>
        </row>
        <row r="851">
          <cell r="D851" t="str">
            <v>Paneurópska vysoká škola</v>
          </cell>
          <cell r="E851" t="str">
            <v>Fakulta psychológie</v>
          </cell>
          <cell r="L851">
            <v>1</v>
          </cell>
          <cell r="M851">
            <v>1</v>
          </cell>
          <cell r="AM851">
            <v>0</v>
          </cell>
          <cell r="AN851">
            <v>5</v>
          </cell>
          <cell r="AO851">
            <v>0</v>
          </cell>
          <cell r="AP851">
            <v>0</v>
          </cell>
          <cell r="AQ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5</v>
          </cell>
          <cell r="AZ851">
            <v>0</v>
          </cell>
          <cell r="BA851" t="str">
            <v>B-VšP</v>
          </cell>
        </row>
        <row r="852">
          <cell r="D852" t="str">
            <v>Paneurópska vysoká škola</v>
          </cell>
          <cell r="E852" t="str">
            <v>Fakulta ekonómie a podnikania</v>
          </cell>
          <cell r="L852">
            <v>1</v>
          </cell>
          <cell r="M852">
            <v>1</v>
          </cell>
          <cell r="AM852">
            <v>0</v>
          </cell>
          <cell r="AN852">
            <v>115</v>
          </cell>
          <cell r="AO852">
            <v>0</v>
          </cell>
          <cell r="AP852">
            <v>0</v>
          </cell>
          <cell r="AQ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115</v>
          </cell>
          <cell r="AZ852">
            <v>0</v>
          </cell>
          <cell r="BA852" t="str">
            <v>B-VšP</v>
          </cell>
        </row>
        <row r="853">
          <cell r="D853" t="str">
            <v>Paneurópska vysoká škola</v>
          </cell>
          <cell r="E853" t="str">
            <v>Fakulta informatiky</v>
          </cell>
          <cell r="L853">
            <v>1</v>
          </cell>
          <cell r="M853">
            <v>1</v>
          </cell>
          <cell r="AM853">
            <v>1</v>
          </cell>
          <cell r="AN853">
            <v>70</v>
          </cell>
          <cell r="AO853">
            <v>70</v>
          </cell>
          <cell r="AP853">
            <v>1</v>
          </cell>
          <cell r="AQ853">
            <v>1</v>
          </cell>
          <cell r="AV853">
            <v>0.7</v>
          </cell>
          <cell r="AW853">
            <v>1.036</v>
          </cell>
          <cell r="AX853">
            <v>1.0288055555555555</v>
          </cell>
          <cell r="AY853">
            <v>70</v>
          </cell>
          <cell r="AZ853">
            <v>0</v>
          </cell>
          <cell r="BA853" t="str">
            <v>B-VšP</v>
          </cell>
        </row>
        <row r="854">
          <cell r="D854" t="str">
            <v>Paneurópska vysoká škola</v>
          </cell>
          <cell r="E854" t="str">
            <v>Fakulta ekonómie a podnikania</v>
          </cell>
          <cell r="L854">
            <v>2</v>
          </cell>
          <cell r="M854">
            <v>1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1</v>
          </cell>
          <cell r="AZ854">
            <v>0</v>
          </cell>
          <cell r="BA854" t="str">
            <v>B-VšP</v>
          </cell>
        </row>
        <row r="855">
          <cell r="D855" t="str">
            <v>Technická univerzita vo Zvolene</v>
          </cell>
          <cell r="E855" t="str">
            <v>Drevárska fakulta</v>
          </cell>
          <cell r="L855">
            <v>2</v>
          </cell>
          <cell r="M855">
            <v>3</v>
          </cell>
          <cell r="AM855">
            <v>0</v>
          </cell>
          <cell r="AN855">
            <v>0</v>
          </cell>
          <cell r="AO855">
            <v>0</v>
          </cell>
          <cell r="AP855">
            <v>0</v>
          </cell>
          <cell r="AQ855">
            <v>0</v>
          </cell>
          <cell r="AV855">
            <v>0</v>
          </cell>
          <cell r="AW855">
            <v>0</v>
          </cell>
          <cell r="AX855">
            <v>0</v>
          </cell>
          <cell r="AY855">
            <v>1</v>
          </cell>
          <cell r="AZ855">
            <v>0</v>
          </cell>
          <cell r="BA855" t="str">
            <v>TUZVO</v>
          </cell>
        </row>
        <row r="856">
          <cell r="D856" t="str">
            <v>Technická univerzita vo Zvolene</v>
          </cell>
          <cell r="E856" t="str">
            <v>Drevárska fakulta</v>
          </cell>
          <cell r="L856">
            <v>2</v>
          </cell>
          <cell r="M856">
            <v>1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1</v>
          </cell>
          <cell r="AZ856">
            <v>0</v>
          </cell>
          <cell r="BA856" t="str">
            <v>TUZVO</v>
          </cell>
        </row>
        <row r="857">
          <cell r="D857" t="str">
            <v>Technická univerzita vo Zvolene</v>
          </cell>
          <cell r="E857" t="str">
            <v>Drevárska fakulta</v>
          </cell>
          <cell r="L857">
            <v>1</v>
          </cell>
          <cell r="M857">
            <v>3</v>
          </cell>
          <cell r="AM857">
            <v>10</v>
          </cell>
          <cell r="AN857">
            <v>0</v>
          </cell>
          <cell r="AO857">
            <v>0</v>
          </cell>
          <cell r="AP857">
            <v>10</v>
          </cell>
          <cell r="AQ857">
            <v>10</v>
          </cell>
          <cell r="AV857">
            <v>40</v>
          </cell>
          <cell r="AW857">
            <v>85.199999999999989</v>
          </cell>
          <cell r="AX857">
            <v>82.64910179640718</v>
          </cell>
          <cell r="AY857">
            <v>11</v>
          </cell>
          <cell r="AZ857">
            <v>10</v>
          </cell>
          <cell r="BA857" t="str">
            <v>TUZVO</v>
          </cell>
        </row>
        <row r="858">
          <cell r="D858" t="str">
            <v>Technická univerzita vo Zvolene</v>
          </cell>
          <cell r="E858" t="str">
            <v>Drevárska fakulta</v>
          </cell>
          <cell r="L858">
            <v>2</v>
          </cell>
          <cell r="M858">
            <v>3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1</v>
          </cell>
          <cell r="AZ858">
            <v>0</v>
          </cell>
          <cell r="BA858" t="str">
            <v>TUZVO</v>
          </cell>
        </row>
        <row r="859">
          <cell r="D859" t="str">
            <v>Technická univerzita vo Zvolene</v>
          </cell>
          <cell r="E859" t="str">
            <v>Drevárska fakulta</v>
          </cell>
          <cell r="L859">
            <v>2</v>
          </cell>
          <cell r="M859">
            <v>1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52</v>
          </cell>
          <cell r="AZ859">
            <v>0</v>
          </cell>
          <cell r="BA859" t="str">
            <v>TUZVO</v>
          </cell>
        </row>
        <row r="860">
          <cell r="D860" t="str">
            <v>Technická univerzita vo Zvolene</v>
          </cell>
          <cell r="E860" t="str">
            <v>Drevárska fakulta</v>
          </cell>
          <cell r="L860">
            <v>2</v>
          </cell>
          <cell r="M860">
            <v>1</v>
          </cell>
          <cell r="AM860">
            <v>0</v>
          </cell>
          <cell r="AN860">
            <v>0</v>
          </cell>
          <cell r="AO860">
            <v>0</v>
          </cell>
          <cell r="AP860">
            <v>0</v>
          </cell>
          <cell r="AQ860">
            <v>0</v>
          </cell>
          <cell r="AV860">
            <v>0</v>
          </cell>
          <cell r="AW860">
            <v>0</v>
          </cell>
          <cell r="AX860">
            <v>0</v>
          </cell>
          <cell r="AY860">
            <v>1</v>
          </cell>
          <cell r="AZ860">
            <v>0</v>
          </cell>
          <cell r="BA860" t="str">
            <v>TUZVO</v>
          </cell>
        </row>
        <row r="861">
          <cell r="D861" t="str">
            <v>Technická univerzita vo Zvolene</v>
          </cell>
          <cell r="E861" t="str">
            <v>Drevárska fakulta</v>
          </cell>
          <cell r="L861">
            <v>2</v>
          </cell>
          <cell r="M861">
            <v>1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26</v>
          </cell>
          <cell r="AZ861">
            <v>0</v>
          </cell>
          <cell r="BA861" t="str">
            <v>TUZVO</v>
          </cell>
        </row>
        <row r="862">
          <cell r="D862" t="str">
            <v>Technická univerzita vo Zvolene</v>
          </cell>
          <cell r="E862" t="str">
            <v>Drevárska fakulta</v>
          </cell>
          <cell r="L862">
            <v>1</v>
          </cell>
          <cell r="M862">
            <v>1</v>
          </cell>
          <cell r="AM862">
            <v>170</v>
          </cell>
          <cell r="AN862">
            <v>192</v>
          </cell>
          <cell r="AO862">
            <v>0</v>
          </cell>
          <cell r="AP862">
            <v>0</v>
          </cell>
          <cell r="AQ862">
            <v>170</v>
          </cell>
          <cell r="AV862">
            <v>144.19999999999999</v>
          </cell>
          <cell r="AW862">
            <v>213.41599999999997</v>
          </cell>
          <cell r="AX862">
            <v>206.71453140096617</v>
          </cell>
          <cell r="AY862">
            <v>192</v>
          </cell>
          <cell r="AZ862">
            <v>0</v>
          </cell>
          <cell r="BA862" t="str">
            <v>TUZVO</v>
          </cell>
        </row>
        <row r="863">
          <cell r="D863" t="str">
            <v>Technická univerzita vo Zvolene</v>
          </cell>
          <cell r="E863" t="str">
            <v>Fakulta ekológie a environmentalistiky</v>
          </cell>
          <cell r="L863">
            <v>1</v>
          </cell>
          <cell r="M863">
            <v>1</v>
          </cell>
          <cell r="AM863">
            <v>16</v>
          </cell>
          <cell r="AN863">
            <v>18</v>
          </cell>
          <cell r="AO863">
            <v>18</v>
          </cell>
          <cell r="AP863">
            <v>16</v>
          </cell>
          <cell r="AQ863">
            <v>16</v>
          </cell>
          <cell r="AV863">
            <v>13.899999999999999</v>
          </cell>
          <cell r="AW863">
            <v>20.571999999999999</v>
          </cell>
          <cell r="AX863">
            <v>20.027046357615891</v>
          </cell>
          <cell r="AY863">
            <v>18</v>
          </cell>
          <cell r="AZ863">
            <v>0</v>
          </cell>
          <cell r="BA863" t="str">
            <v>TUZVO</v>
          </cell>
        </row>
        <row r="864">
          <cell r="D864" t="str">
            <v>Technická univerzita vo Zvolene</v>
          </cell>
          <cell r="E864" t="str">
            <v>Fakulta techniky</v>
          </cell>
          <cell r="L864">
            <v>1</v>
          </cell>
          <cell r="M864">
            <v>3</v>
          </cell>
          <cell r="AM864">
            <v>9</v>
          </cell>
          <cell r="AN864">
            <v>0</v>
          </cell>
          <cell r="AO864">
            <v>0</v>
          </cell>
          <cell r="AP864">
            <v>9</v>
          </cell>
          <cell r="AQ864">
            <v>9</v>
          </cell>
          <cell r="AV864">
            <v>36</v>
          </cell>
          <cell r="AW864">
            <v>76.679999999999993</v>
          </cell>
          <cell r="AX864">
            <v>75.246728971962611</v>
          </cell>
          <cell r="AY864">
            <v>10</v>
          </cell>
          <cell r="AZ864">
            <v>9</v>
          </cell>
          <cell r="BA864" t="str">
            <v>TUZVO</v>
          </cell>
        </row>
        <row r="865">
          <cell r="D865" t="str">
            <v>Technická univerzita vo Zvolene</v>
          </cell>
          <cell r="E865" t="str">
            <v>Lesnícka fakulta</v>
          </cell>
          <cell r="L865">
            <v>2</v>
          </cell>
          <cell r="M865">
            <v>1</v>
          </cell>
          <cell r="AM865">
            <v>0</v>
          </cell>
          <cell r="AN865">
            <v>0</v>
          </cell>
          <cell r="AO865">
            <v>0</v>
          </cell>
          <cell r="AP865">
            <v>0</v>
          </cell>
          <cell r="AQ865">
            <v>0</v>
          </cell>
          <cell r="AV865">
            <v>0</v>
          </cell>
          <cell r="AW865">
            <v>0</v>
          </cell>
          <cell r="AX865">
            <v>0</v>
          </cell>
          <cell r="AY865">
            <v>9</v>
          </cell>
          <cell r="AZ865">
            <v>0</v>
          </cell>
          <cell r="BA865" t="str">
            <v>TUZVO</v>
          </cell>
        </row>
        <row r="866">
          <cell r="D866" t="str">
            <v>Technická univerzita vo Zvolene</v>
          </cell>
          <cell r="E866" t="str">
            <v>Lesnícka fakulta</v>
          </cell>
          <cell r="L866">
            <v>1</v>
          </cell>
          <cell r="M866">
            <v>1</v>
          </cell>
          <cell r="AM866">
            <v>82</v>
          </cell>
          <cell r="AN866">
            <v>97</v>
          </cell>
          <cell r="AO866">
            <v>0</v>
          </cell>
          <cell r="AP866">
            <v>0</v>
          </cell>
          <cell r="AQ866">
            <v>82</v>
          </cell>
          <cell r="AV866">
            <v>70.3</v>
          </cell>
          <cell r="AW866">
            <v>111.777</v>
          </cell>
          <cell r="AX866">
            <v>110.14630106100796</v>
          </cell>
          <cell r="AY866">
            <v>97</v>
          </cell>
          <cell r="AZ866">
            <v>0</v>
          </cell>
          <cell r="BA866" t="str">
            <v>TUZVO</v>
          </cell>
        </row>
        <row r="867">
          <cell r="D867" t="str">
            <v>Akadémia Policajného zboru</v>
          </cell>
          <cell r="E867" t="str">
            <v/>
          </cell>
          <cell r="L867">
            <v>1</v>
          </cell>
          <cell r="M867">
            <v>1</v>
          </cell>
          <cell r="AM867">
            <v>140</v>
          </cell>
          <cell r="AN867">
            <v>147</v>
          </cell>
          <cell r="AO867">
            <v>0</v>
          </cell>
          <cell r="AP867">
            <v>0</v>
          </cell>
          <cell r="AQ867">
            <v>140</v>
          </cell>
          <cell r="AV867">
            <v>122</v>
          </cell>
          <cell r="AW867">
            <v>180.56</v>
          </cell>
          <cell r="AX867">
            <v>178.58306569343065</v>
          </cell>
          <cell r="AY867">
            <v>147</v>
          </cell>
          <cell r="AZ867">
            <v>0</v>
          </cell>
          <cell r="BA867" t="str">
            <v>APZ</v>
          </cell>
        </row>
        <row r="868">
          <cell r="D868" t="str">
            <v>Univerzita Konštantína Filozofa v Nitre</v>
          </cell>
          <cell r="E868" t="str">
            <v>Fakulta stredoeurópskych štúdií</v>
          </cell>
          <cell r="L868">
            <v>2</v>
          </cell>
          <cell r="M868">
            <v>3</v>
          </cell>
          <cell r="AM868">
            <v>1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1</v>
          </cell>
          <cell r="AZ868">
            <v>0</v>
          </cell>
          <cell r="BA868" t="str">
            <v>UKF</v>
          </cell>
        </row>
        <row r="869">
          <cell r="D869" t="str">
            <v>Univerzita Konštantína Filozofa v Nitre</v>
          </cell>
          <cell r="E869" t="str">
            <v>Fakulta stredoeurópskych štúdií</v>
          </cell>
          <cell r="L869">
            <v>1</v>
          </cell>
          <cell r="M869">
            <v>5</v>
          </cell>
          <cell r="AM869">
            <v>15.5</v>
          </cell>
          <cell r="AN869">
            <v>18</v>
          </cell>
          <cell r="AO869">
            <v>0</v>
          </cell>
          <cell r="AP869">
            <v>0</v>
          </cell>
          <cell r="AQ869">
            <v>15.5</v>
          </cell>
          <cell r="AV869">
            <v>12.649999999999999</v>
          </cell>
          <cell r="AW869">
            <v>13.788499999999999</v>
          </cell>
          <cell r="AX869">
            <v>13.655680667562724</v>
          </cell>
          <cell r="AY869">
            <v>18</v>
          </cell>
          <cell r="AZ869">
            <v>0</v>
          </cell>
          <cell r="BA869" t="str">
            <v>UKF</v>
          </cell>
        </row>
        <row r="870">
          <cell r="D870" t="str">
            <v>Univerzita Konštantína Filozofa v Nitre</v>
          </cell>
          <cell r="E870" t="str">
            <v>Fakulta stredoeurópskych štúdií</v>
          </cell>
          <cell r="L870">
            <v>1</v>
          </cell>
          <cell r="M870">
            <v>5</v>
          </cell>
          <cell r="AM870">
            <v>47</v>
          </cell>
          <cell r="AN870">
            <v>48</v>
          </cell>
          <cell r="AO870">
            <v>0</v>
          </cell>
          <cell r="AP870">
            <v>0</v>
          </cell>
          <cell r="AQ870">
            <v>47</v>
          </cell>
          <cell r="AV870">
            <v>39.200000000000003</v>
          </cell>
          <cell r="AW870">
            <v>40.768000000000008</v>
          </cell>
          <cell r="AX870">
            <v>40.17124191063175</v>
          </cell>
          <cell r="AY870">
            <v>48</v>
          </cell>
          <cell r="AZ870">
            <v>0</v>
          </cell>
          <cell r="BA870" t="str">
            <v>UKF</v>
          </cell>
        </row>
        <row r="871">
          <cell r="D871" t="str">
            <v>Univerzita Konštantína Filozofa v Nitre</v>
          </cell>
          <cell r="E871" t="str">
            <v>Pedagogická fakulta</v>
          </cell>
          <cell r="L871">
            <v>1</v>
          </cell>
          <cell r="M871">
            <v>1</v>
          </cell>
          <cell r="AM871">
            <v>38</v>
          </cell>
          <cell r="AN871">
            <v>44.5</v>
          </cell>
          <cell r="AO871">
            <v>0</v>
          </cell>
          <cell r="AP871">
            <v>0</v>
          </cell>
          <cell r="AQ871">
            <v>38</v>
          </cell>
          <cell r="AV871">
            <v>31.4</v>
          </cell>
          <cell r="AW871">
            <v>67.509999999999991</v>
          </cell>
          <cell r="AX871">
            <v>66.859702060931895</v>
          </cell>
          <cell r="AY871">
            <v>44.5</v>
          </cell>
          <cell r="AZ871">
            <v>0</v>
          </cell>
          <cell r="BA871" t="str">
            <v>UKF</v>
          </cell>
        </row>
        <row r="872">
          <cell r="D872" t="str">
            <v>Ekonomická univerzita v Bratislave</v>
          </cell>
          <cell r="E872" t="str">
            <v>Fakulta hospodárskej informatiky</v>
          </cell>
          <cell r="L872">
            <v>2</v>
          </cell>
          <cell r="M872">
            <v>1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3</v>
          </cell>
          <cell r="AZ872">
            <v>0</v>
          </cell>
          <cell r="BA872" t="str">
            <v>EU</v>
          </cell>
        </row>
        <row r="873">
          <cell r="D873" t="str">
            <v>Ekonomická univerzita v Bratislave</v>
          </cell>
          <cell r="E873" t="str">
            <v>Obchodná fakulta</v>
          </cell>
          <cell r="L873">
            <v>1</v>
          </cell>
          <cell r="M873">
            <v>3</v>
          </cell>
          <cell r="AM873">
            <v>12</v>
          </cell>
          <cell r="AN873">
            <v>0</v>
          </cell>
          <cell r="AO873">
            <v>0</v>
          </cell>
          <cell r="AP873">
            <v>0</v>
          </cell>
          <cell r="AQ873">
            <v>12</v>
          </cell>
          <cell r="AV873">
            <v>48</v>
          </cell>
          <cell r="AW873">
            <v>52.800000000000004</v>
          </cell>
          <cell r="AX873">
            <v>52.341955835962153</v>
          </cell>
          <cell r="AY873">
            <v>14</v>
          </cell>
          <cell r="AZ873">
            <v>12</v>
          </cell>
          <cell r="BA873" t="str">
            <v>EU</v>
          </cell>
        </row>
        <row r="874">
          <cell r="D874" t="str">
            <v>Ekonomická univerzita v Bratislave</v>
          </cell>
          <cell r="E874" t="str">
            <v>Fakulta podnikového manažmentu</v>
          </cell>
          <cell r="L874">
            <v>1</v>
          </cell>
          <cell r="M874">
            <v>3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1</v>
          </cell>
          <cell r="AZ874">
            <v>0</v>
          </cell>
          <cell r="BA874" t="str">
            <v>EU</v>
          </cell>
        </row>
        <row r="875">
          <cell r="D875" t="str">
            <v>Ekonomická univerzita v Bratislave</v>
          </cell>
          <cell r="E875" t="str">
            <v>Národohospodárska fakulta</v>
          </cell>
          <cell r="L875">
            <v>1</v>
          </cell>
          <cell r="M875">
            <v>2</v>
          </cell>
          <cell r="AM875">
            <v>56</v>
          </cell>
          <cell r="AN875">
            <v>60</v>
          </cell>
          <cell r="AO875">
            <v>0</v>
          </cell>
          <cell r="AP875">
            <v>0</v>
          </cell>
          <cell r="AQ875">
            <v>56</v>
          </cell>
          <cell r="AV875">
            <v>84</v>
          </cell>
          <cell r="AW875">
            <v>87.36</v>
          </cell>
          <cell r="AX875">
            <v>86.602145110410092</v>
          </cell>
          <cell r="AY875">
            <v>60</v>
          </cell>
          <cell r="AZ875">
            <v>0</v>
          </cell>
          <cell r="BA875" t="str">
            <v>EU</v>
          </cell>
        </row>
        <row r="876">
          <cell r="D876" t="str">
            <v>Ekonomická univerzita v Bratislave</v>
          </cell>
          <cell r="E876" t="str">
            <v>Fakulta hospodárskej informatiky</v>
          </cell>
          <cell r="L876">
            <v>1</v>
          </cell>
          <cell r="M876">
            <v>2</v>
          </cell>
          <cell r="AM876">
            <v>57</v>
          </cell>
          <cell r="AN876">
            <v>61</v>
          </cell>
          <cell r="AO876">
            <v>0</v>
          </cell>
          <cell r="AP876">
            <v>0</v>
          </cell>
          <cell r="AQ876">
            <v>57</v>
          </cell>
          <cell r="AV876">
            <v>85.5</v>
          </cell>
          <cell r="AW876">
            <v>88.92</v>
          </cell>
          <cell r="AX876">
            <v>88.148611987381713</v>
          </cell>
          <cell r="AY876">
            <v>61</v>
          </cell>
          <cell r="AZ876">
            <v>0</v>
          </cell>
          <cell r="BA876" t="str">
            <v>EU</v>
          </cell>
        </row>
        <row r="877">
          <cell r="D877" t="str">
            <v>Ekonomická univerzita v Bratislave</v>
          </cell>
          <cell r="E877" t="str">
            <v>Obchodná fakulta</v>
          </cell>
          <cell r="L877">
            <v>1</v>
          </cell>
          <cell r="M877">
            <v>2</v>
          </cell>
          <cell r="AM877">
            <v>61</v>
          </cell>
          <cell r="AN877">
            <v>69</v>
          </cell>
          <cell r="AO877">
            <v>0</v>
          </cell>
          <cell r="AP877">
            <v>0</v>
          </cell>
          <cell r="AQ877">
            <v>61</v>
          </cell>
          <cell r="AV877">
            <v>91.5</v>
          </cell>
          <cell r="AW877">
            <v>95.16</v>
          </cell>
          <cell r="AX877">
            <v>94.334479495268141</v>
          </cell>
          <cell r="AY877">
            <v>69</v>
          </cell>
          <cell r="AZ877">
            <v>0</v>
          </cell>
          <cell r="BA877" t="str">
            <v>EU</v>
          </cell>
        </row>
        <row r="878">
          <cell r="D878" t="str">
            <v>Ekonomická univerzita v Bratislave</v>
          </cell>
          <cell r="E878" t="str">
            <v>Obchodná fakulta</v>
          </cell>
          <cell r="L878">
            <v>2</v>
          </cell>
          <cell r="M878">
            <v>2</v>
          </cell>
          <cell r="AM878">
            <v>0</v>
          </cell>
          <cell r="AN878">
            <v>0</v>
          </cell>
          <cell r="AO878">
            <v>0</v>
          </cell>
          <cell r="AP878">
            <v>0</v>
          </cell>
          <cell r="AQ878">
            <v>0</v>
          </cell>
          <cell r="AV878">
            <v>0</v>
          </cell>
          <cell r="AW878">
            <v>0</v>
          </cell>
          <cell r="AX878">
            <v>0</v>
          </cell>
          <cell r="AY878">
            <v>1</v>
          </cell>
          <cell r="AZ878">
            <v>0</v>
          </cell>
          <cell r="BA878" t="str">
            <v>EU</v>
          </cell>
        </row>
        <row r="879">
          <cell r="D879" t="str">
            <v>Ekonomická univerzita v Bratislave</v>
          </cell>
          <cell r="E879" t="str">
            <v>Podnikovohospodárska fakulta v Košiciach</v>
          </cell>
          <cell r="L879">
            <v>1</v>
          </cell>
          <cell r="M879">
            <v>2</v>
          </cell>
          <cell r="AM879">
            <v>146</v>
          </cell>
          <cell r="AN879">
            <v>152</v>
          </cell>
          <cell r="AO879">
            <v>0</v>
          </cell>
          <cell r="AP879">
            <v>0</v>
          </cell>
          <cell r="AQ879">
            <v>146</v>
          </cell>
          <cell r="AV879">
            <v>219</v>
          </cell>
          <cell r="AW879">
            <v>227.76000000000002</v>
          </cell>
          <cell r="AX879">
            <v>225.78416403785491</v>
          </cell>
          <cell r="AY879">
            <v>152</v>
          </cell>
          <cell r="AZ879">
            <v>0</v>
          </cell>
          <cell r="BA879" t="str">
            <v>EU</v>
          </cell>
        </row>
        <row r="880">
          <cell r="D880" t="str">
            <v>Ekonomická univerzita v Bratislave</v>
          </cell>
          <cell r="E880" t="str">
            <v>Národohospodárska fakulta</v>
          </cell>
          <cell r="L880">
            <v>1</v>
          </cell>
          <cell r="M880">
            <v>1</v>
          </cell>
          <cell r="AM880">
            <v>158</v>
          </cell>
          <cell r="AN880">
            <v>181</v>
          </cell>
          <cell r="AO880">
            <v>0</v>
          </cell>
          <cell r="AP880">
            <v>0</v>
          </cell>
          <cell r="AQ880">
            <v>158</v>
          </cell>
          <cell r="AV880">
            <v>137.6</v>
          </cell>
          <cell r="AW880">
            <v>140.352</v>
          </cell>
          <cell r="AX880">
            <v>139.13443533123029</v>
          </cell>
          <cell r="AY880">
            <v>181</v>
          </cell>
          <cell r="AZ880">
            <v>0</v>
          </cell>
          <cell r="BA880" t="str">
            <v>EU</v>
          </cell>
        </row>
        <row r="881">
          <cell r="D881" t="str">
            <v>Ekonomická univerzita v Bratislave</v>
          </cell>
          <cell r="E881" t="str">
            <v>Fakulta podnikového manažmentu</v>
          </cell>
          <cell r="L881">
            <v>1</v>
          </cell>
          <cell r="M881">
            <v>1</v>
          </cell>
          <cell r="AM881">
            <v>58</v>
          </cell>
          <cell r="AN881">
            <v>64</v>
          </cell>
          <cell r="AO881">
            <v>0</v>
          </cell>
          <cell r="AP881">
            <v>0</v>
          </cell>
          <cell r="AQ881">
            <v>58</v>
          </cell>
          <cell r="AV881">
            <v>51.099999999999994</v>
          </cell>
          <cell r="AW881">
            <v>53.143999999999998</v>
          </cell>
          <cell r="AX881">
            <v>52.682971608832808</v>
          </cell>
          <cell r="AY881">
            <v>64</v>
          </cell>
          <cell r="AZ881">
            <v>0</v>
          </cell>
          <cell r="BA881" t="str">
            <v>EU</v>
          </cell>
        </row>
        <row r="882">
          <cell r="D882" t="str">
            <v>Ekonomická univerzita v Bratislave</v>
          </cell>
          <cell r="E882" t="str">
            <v>Fakulta podnikového manažmentu</v>
          </cell>
          <cell r="L882">
            <v>1</v>
          </cell>
          <cell r="M882">
            <v>1</v>
          </cell>
          <cell r="AM882">
            <v>669</v>
          </cell>
          <cell r="AN882">
            <v>709</v>
          </cell>
          <cell r="AO882">
            <v>0</v>
          </cell>
          <cell r="AP882">
            <v>0</v>
          </cell>
          <cell r="AQ882">
            <v>669</v>
          </cell>
          <cell r="AV882">
            <v>568.20000000000005</v>
          </cell>
          <cell r="AW882">
            <v>590.92800000000011</v>
          </cell>
          <cell r="AX882">
            <v>585.80165299684552</v>
          </cell>
          <cell r="AY882">
            <v>709</v>
          </cell>
          <cell r="AZ882">
            <v>0</v>
          </cell>
          <cell r="BA882" t="str">
            <v>EU</v>
          </cell>
        </row>
        <row r="883">
          <cell r="D883" t="str">
            <v>Ekonomická univerzita v Bratislave</v>
          </cell>
          <cell r="E883" t="str">
            <v>Fakulta medzinárodných vzťahov</v>
          </cell>
          <cell r="L883">
            <v>1</v>
          </cell>
          <cell r="M883">
            <v>1</v>
          </cell>
          <cell r="AM883">
            <v>407</v>
          </cell>
          <cell r="AN883">
            <v>439</v>
          </cell>
          <cell r="AO883">
            <v>0</v>
          </cell>
          <cell r="AP883">
            <v>0</v>
          </cell>
          <cell r="AQ883">
            <v>407</v>
          </cell>
          <cell r="AV883">
            <v>354.8</v>
          </cell>
          <cell r="AW883">
            <v>368.99200000000002</v>
          </cell>
          <cell r="AX883">
            <v>365.79096529968456</v>
          </cell>
          <cell r="AY883">
            <v>439</v>
          </cell>
          <cell r="AZ883">
            <v>0</v>
          </cell>
          <cell r="BA883" t="str">
            <v>EU</v>
          </cell>
        </row>
        <row r="884">
          <cell r="D884" t="str">
            <v>Ekonomická univerzita v Bratislave</v>
          </cell>
          <cell r="E884" t="str">
            <v>Národohospodárska fakulta</v>
          </cell>
          <cell r="L884">
            <v>1</v>
          </cell>
          <cell r="M884">
            <v>1</v>
          </cell>
          <cell r="AM884">
            <v>54</v>
          </cell>
          <cell r="AN884">
            <v>58</v>
          </cell>
          <cell r="AO884">
            <v>0</v>
          </cell>
          <cell r="AP884">
            <v>0</v>
          </cell>
          <cell r="AQ884">
            <v>54</v>
          </cell>
          <cell r="AV884">
            <v>47.7</v>
          </cell>
          <cell r="AW884">
            <v>49.608000000000004</v>
          </cell>
          <cell r="AX884">
            <v>49.17764668769717</v>
          </cell>
          <cell r="AY884">
            <v>58</v>
          </cell>
          <cell r="AZ884">
            <v>0</v>
          </cell>
          <cell r="BA884" t="str">
            <v>EU</v>
          </cell>
        </row>
        <row r="885">
          <cell r="D885" t="str">
            <v>Ekonomická univerzita v Bratislave</v>
          </cell>
          <cell r="E885" t="str">
            <v>Obchodná fakulta</v>
          </cell>
          <cell r="L885">
            <v>2</v>
          </cell>
          <cell r="M885">
            <v>1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2</v>
          </cell>
          <cell r="AZ885">
            <v>0</v>
          </cell>
          <cell r="BA885" t="str">
            <v>EU</v>
          </cell>
        </row>
        <row r="886">
          <cell r="D886" t="str">
            <v>Ekonomická univerzita v Bratislave</v>
          </cell>
          <cell r="E886" t="str">
            <v>Fakulta hospodárskej informatiky</v>
          </cell>
          <cell r="L886">
            <v>1</v>
          </cell>
          <cell r="M886">
            <v>1</v>
          </cell>
          <cell r="AM886">
            <v>213</v>
          </cell>
          <cell r="AN886">
            <v>249</v>
          </cell>
          <cell r="AO886">
            <v>249</v>
          </cell>
          <cell r="AP886">
            <v>213</v>
          </cell>
          <cell r="AQ886">
            <v>213</v>
          </cell>
          <cell r="AV886">
            <v>178.8</v>
          </cell>
          <cell r="AW886">
            <v>264.62400000000002</v>
          </cell>
          <cell r="AX886">
            <v>264.62400000000002</v>
          </cell>
          <cell r="AY886">
            <v>249</v>
          </cell>
          <cell r="AZ886">
            <v>0</v>
          </cell>
          <cell r="BA886" t="str">
            <v>EU</v>
          </cell>
        </row>
        <row r="887">
          <cell r="D887" t="str">
            <v>Ekonomická univerzita v Bratislave</v>
          </cell>
          <cell r="E887" t="str">
            <v>Národohospodárska fakulta</v>
          </cell>
          <cell r="L887">
            <v>1</v>
          </cell>
          <cell r="M887">
            <v>2</v>
          </cell>
          <cell r="AM887">
            <v>54</v>
          </cell>
          <cell r="AN887">
            <v>67</v>
          </cell>
          <cell r="AO887">
            <v>0</v>
          </cell>
          <cell r="AP887">
            <v>0</v>
          </cell>
          <cell r="AQ887">
            <v>54</v>
          </cell>
          <cell r="AV887">
            <v>81</v>
          </cell>
          <cell r="AW887">
            <v>84.240000000000009</v>
          </cell>
          <cell r="AX887">
            <v>83.509211356466892</v>
          </cell>
          <cell r="AY887">
            <v>67</v>
          </cell>
          <cell r="AZ887">
            <v>0</v>
          </cell>
          <cell r="BA887" t="str">
            <v>EU</v>
          </cell>
        </row>
        <row r="888">
          <cell r="D888" t="str">
            <v>Ekonomická univerzita v Bratislave</v>
          </cell>
          <cell r="E888" t="str">
            <v>Fakulta podnikového manažmentu</v>
          </cell>
          <cell r="L888">
            <v>2</v>
          </cell>
          <cell r="M888">
            <v>2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1</v>
          </cell>
          <cell r="AZ888">
            <v>0</v>
          </cell>
          <cell r="BA888" t="str">
            <v>EU</v>
          </cell>
        </row>
        <row r="889">
          <cell r="D889" t="str">
            <v>Vysoká škola múzických umení v Bratislave</v>
          </cell>
          <cell r="E889" t="str">
            <v>Filmová a televízna fakulta</v>
          </cell>
          <cell r="L889">
            <v>1</v>
          </cell>
          <cell r="M889">
            <v>2</v>
          </cell>
          <cell r="AM889">
            <v>41</v>
          </cell>
          <cell r="AN889">
            <v>45</v>
          </cell>
          <cell r="AO889">
            <v>0</v>
          </cell>
          <cell r="AP889">
            <v>0</v>
          </cell>
          <cell r="AQ889">
            <v>41</v>
          </cell>
          <cell r="AV889">
            <v>61.5</v>
          </cell>
          <cell r="AW889">
            <v>198.64500000000001</v>
          </cell>
          <cell r="AX889">
            <v>196.66514950166115</v>
          </cell>
          <cell r="AY889">
            <v>45</v>
          </cell>
          <cell r="AZ889">
            <v>0</v>
          </cell>
          <cell r="BA889" t="str">
            <v>VŠMU</v>
          </cell>
        </row>
        <row r="890">
          <cell r="D890" t="str">
            <v>Vysoká škola múzických umení v Bratislave</v>
          </cell>
          <cell r="E890" t="str">
            <v>Hudobná a tanečná fakulta</v>
          </cell>
          <cell r="L890">
            <v>1</v>
          </cell>
          <cell r="M890">
            <v>2</v>
          </cell>
          <cell r="AM890">
            <v>20</v>
          </cell>
          <cell r="AN890">
            <v>20</v>
          </cell>
          <cell r="AO890">
            <v>0</v>
          </cell>
          <cell r="AP890">
            <v>0</v>
          </cell>
          <cell r="AQ890">
            <v>20</v>
          </cell>
          <cell r="AV890">
            <v>30</v>
          </cell>
          <cell r="AW890">
            <v>30</v>
          </cell>
          <cell r="AX890">
            <v>29.615384615384617</v>
          </cell>
          <cell r="AY890">
            <v>20</v>
          </cell>
          <cell r="AZ890">
            <v>0</v>
          </cell>
          <cell r="BA890" t="str">
            <v>VŠMU</v>
          </cell>
        </row>
        <row r="891">
          <cell r="D891" t="str">
            <v>Vysoká škola múzických umení v Bratislave</v>
          </cell>
          <cell r="E891" t="str">
            <v>Divadelná fakulta</v>
          </cell>
          <cell r="L891">
            <v>1</v>
          </cell>
          <cell r="M891">
            <v>1</v>
          </cell>
          <cell r="AM891">
            <v>25</v>
          </cell>
          <cell r="AN891">
            <v>27</v>
          </cell>
          <cell r="AO891">
            <v>0</v>
          </cell>
          <cell r="AP891">
            <v>0</v>
          </cell>
          <cell r="AQ891">
            <v>25</v>
          </cell>
          <cell r="AV891">
            <v>22.3</v>
          </cell>
          <cell r="AW891">
            <v>72.028999999999996</v>
          </cell>
          <cell r="AX891">
            <v>71.31110299003322</v>
          </cell>
          <cell r="AY891">
            <v>27</v>
          </cell>
          <cell r="AZ891">
            <v>0</v>
          </cell>
          <cell r="BA891" t="str">
            <v>VŠMU</v>
          </cell>
        </row>
        <row r="892">
          <cell r="D892" t="str">
            <v>Vysoká škola múzických umení v Bratislave</v>
          </cell>
          <cell r="E892" t="str">
            <v>Divadelná fakulta</v>
          </cell>
          <cell r="L892">
            <v>1</v>
          </cell>
          <cell r="M892">
            <v>1</v>
          </cell>
          <cell r="AM892">
            <v>35</v>
          </cell>
          <cell r="AN892">
            <v>41</v>
          </cell>
          <cell r="AO892">
            <v>0</v>
          </cell>
          <cell r="AP892">
            <v>0</v>
          </cell>
          <cell r="AQ892">
            <v>35</v>
          </cell>
          <cell r="AV892">
            <v>30.799999999999997</v>
          </cell>
          <cell r="AW892">
            <v>99.483999999999995</v>
          </cell>
          <cell r="AX892">
            <v>98.492465116279064</v>
          </cell>
          <cell r="AY892">
            <v>41</v>
          </cell>
          <cell r="AZ892">
            <v>0</v>
          </cell>
          <cell r="BA892" t="str">
            <v>VŠMU</v>
          </cell>
        </row>
        <row r="893">
          <cell r="D893" t="str">
            <v>Vysoká škola múzických umení v Bratislave</v>
          </cell>
          <cell r="E893" t="str">
            <v>Hudobná a tanečná fakulta</v>
          </cell>
          <cell r="L893">
            <v>1</v>
          </cell>
          <cell r="M893">
            <v>1</v>
          </cell>
          <cell r="AM893">
            <v>56</v>
          </cell>
          <cell r="AN893">
            <v>61</v>
          </cell>
          <cell r="AO893">
            <v>0</v>
          </cell>
          <cell r="AP893">
            <v>0</v>
          </cell>
          <cell r="AQ893">
            <v>56</v>
          </cell>
          <cell r="AV893">
            <v>50</v>
          </cell>
          <cell r="AW893">
            <v>161.5</v>
          </cell>
          <cell r="AX893">
            <v>159.89036544850498</v>
          </cell>
          <cell r="AY893">
            <v>61</v>
          </cell>
          <cell r="AZ893">
            <v>0</v>
          </cell>
          <cell r="BA893" t="str">
            <v>VŠMU</v>
          </cell>
        </row>
        <row r="894">
          <cell r="D894" t="str">
            <v>Vysoká škola ekonómie a manažmentu verejnej správy v Bratislave</v>
          </cell>
          <cell r="E894" t="str">
            <v/>
          </cell>
          <cell r="L894">
            <v>1</v>
          </cell>
          <cell r="M894">
            <v>2</v>
          </cell>
          <cell r="AM894">
            <v>102</v>
          </cell>
          <cell r="AN894">
            <v>102</v>
          </cell>
          <cell r="AO894">
            <v>0</v>
          </cell>
          <cell r="AP894">
            <v>0</v>
          </cell>
          <cell r="AQ894">
            <v>102</v>
          </cell>
          <cell r="AV894">
            <v>153</v>
          </cell>
          <cell r="AW894">
            <v>159.12</v>
          </cell>
          <cell r="AX894">
            <v>157.54973684210526</v>
          </cell>
          <cell r="AY894">
            <v>102</v>
          </cell>
          <cell r="AZ894">
            <v>0</v>
          </cell>
          <cell r="BA894" t="str">
            <v>VšEaM</v>
          </cell>
        </row>
        <row r="895">
          <cell r="D895" t="str">
            <v>Vysoká škola ekonómie a manažmentu verejnej správy v Bratislave</v>
          </cell>
          <cell r="E895" t="str">
            <v/>
          </cell>
          <cell r="L895">
            <v>2</v>
          </cell>
          <cell r="M895">
            <v>2</v>
          </cell>
          <cell r="AM895">
            <v>462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462</v>
          </cell>
          <cell r="AZ895">
            <v>0</v>
          </cell>
          <cell r="BA895" t="str">
            <v>VšEaM</v>
          </cell>
        </row>
        <row r="896">
          <cell r="D896" t="str">
            <v>Univerzita Konštantína Filozofa v Nitre</v>
          </cell>
          <cell r="E896" t="str">
            <v>Pedagogická fakulta</v>
          </cell>
          <cell r="L896">
            <v>2</v>
          </cell>
          <cell r="M896">
            <v>1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18</v>
          </cell>
          <cell r="AZ896">
            <v>0</v>
          </cell>
          <cell r="BA896" t="str">
            <v>UKF</v>
          </cell>
        </row>
        <row r="897">
          <cell r="D897" t="str">
            <v>Univerzita Konštantína Filozofa v Nitre</v>
          </cell>
          <cell r="E897" t="str">
            <v>Pedagogická fakulta</v>
          </cell>
          <cell r="L897">
            <v>2</v>
          </cell>
          <cell r="M897">
            <v>3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2</v>
          </cell>
          <cell r="AZ897">
            <v>0</v>
          </cell>
          <cell r="BA897" t="str">
            <v>UKF</v>
          </cell>
        </row>
        <row r="898">
          <cell r="D898" t="str">
            <v>Univerzita Konštantína Filozofa v Nitre</v>
          </cell>
          <cell r="E898" t="str">
            <v>Pedagogická fakulta</v>
          </cell>
          <cell r="L898">
            <v>1</v>
          </cell>
          <cell r="M898">
            <v>1</v>
          </cell>
          <cell r="AM898">
            <v>7.5</v>
          </cell>
          <cell r="AN898">
            <v>8.5</v>
          </cell>
          <cell r="AO898">
            <v>0</v>
          </cell>
          <cell r="AP898">
            <v>0</v>
          </cell>
          <cell r="AQ898">
            <v>7.5</v>
          </cell>
          <cell r="AV898">
            <v>6.3</v>
          </cell>
          <cell r="AW898">
            <v>9.0719999999999992</v>
          </cell>
          <cell r="AX898">
            <v>8.9846129032258055</v>
          </cell>
          <cell r="AY898">
            <v>8.5</v>
          </cell>
          <cell r="AZ898">
            <v>0</v>
          </cell>
          <cell r="BA898" t="str">
            <v>UKF</v>
          </cell>
        </row>
        <row r="899">
          <cell r="D899" t="str">
            <v>Univerzita Konštantína Filozofa v Nitre</v>
          </cell>
          <cell r="E899" t="str">
            <v>Pedagogická fakulta</v>
          </cell>
          <cell r="L899">
            <v>2</v>
          </cell>
          <cell r="M899">
            <v>2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1</v>
          </cell>
          <cell r="AZ899">
            <v>0</v>
          </cell>
          <cell r="BA899" t="str">
            <v>UKF</v>
          </cell>
        </row>
        <row r="900">
          <cell r="D900" t="str">
            <v>Univerzita Konštantína Filozofa v Nitre</v>
          </cell>
          <cell r="E900" t="str">
            <v>Pedagogická fakulta</v>
          </cell>
          <cell r="L900">
            <v>1</v>
          </cell>
          <cell r="M900">
            <v>1</v>
          </cell>
          <cell r="AM900">
            <v>49</v>
          </cell>
          <cell r="AN900">
            <v>68</v>
          </cell>
          <cell r="AO900">
            <v>0</v>
          </cell>
          <cell r="AP900">
            <v>0</v>
          </cell>
          <cell r="AQ900">
            <v>49</v>
          </cell>
          <cell r="AV900">
            <v>43.3</v>
          </cell>
          <cell r="AW900">
            <v>51.526999999999994</v>
          </cell>
          <cell r="AX900">
            <v>50.25994262295081</v>
          </cell>
          <cell r="AY900">
            <v>68</v>
          </cell>
          <cell r="AZ900">
            <v>0</v>
          </cell>
          <cell r="BA900" t="str">
            <v>UKF</v>
          </cell>
        </row>
        <row r="901">
          <cell r="D901" t="str">
            <v>Univerzita Konštantína Filozofa v Nitre</v>
          </cell>
          <cell r="E901" t="str">
            <v>Pedagogická fakulta</v>
          </cell>
          <cell r="L901">
            <v>1</v>
          </cell>
          <cell r="M901">
            <v>1</v>
          </cell>
          <cell r="AM901">
            <v>38.5</v>
          </cell>
          <cell r="AN901">
            <v>44.5</v>
          </cell>
          <cell r="AO901">
            <v>0</v>
          </cell>
          <cell r="AP901">
            <v>0</v>
          </cell>
          <cell r="AQ901">
            <v>38.5</v>
          </cell>
          <cell r="AV901">
            <v>31.75</v>
          </cell>
          <cell r="AW901">
            <v>37.782499999999999</v>
          </cell>
          <cell r="AX901">
            <v>37.418555667562721</v>
          </cell>
          <cell r="AY901">
            <v>44.5</v>
          </cell>
          <cell r="AZ901">
            <v>0</v>
          </cell>
          <cell r="BA901" t="str">
            <v>UKF</v>
          </cell>
        </row>
        <row r="902">
          <cell r="D902" t="str">
            <v>Univerzita Konštantína Filozofa v Nitre</v>
          </cell>
          <cell r="E902" t="str">
            <v>Pedagogická fakulta</v>
          </cell>
          <cell r="L902">
            <v>1</v>
          </cell>
          <cell r="M902">
            <v>1</v>
          </cell>
          <cell r="AM902">
            <v>32</v>
          </cell>
          <cell r="AN902">
            <v>37</v>
          </cell>
          <cell r="AO902">
            <v>0</v>
          </cell>
          <cell r="AP902">
            <v>0</v>
          </cell>
          <cell r="AQ902">
            <v>32</v>
          </cell>
          <cell r="AV902">
            <v>27.799999999999997</v>
          </cell>
          <cell r="AW902">
            <v>33.081999999999994</v>
          </cell>
          <cell r="AX902">
            <v>32.763333781362</v>
          </cell>
          <cell r="AY902">
            <v>37</v>
          </cell>
          <cell r="AZ902">
            <v>0</v>
          </cell>
          <cell r="BA902" t="str">
            <v>UKF</v>
          </cell>
        </row>
        <row r="903">
          <cell r="D903" t="str">
            <v>Univerzita Konštantína Filozofa v Nitre</v>
          </cell>
          <cell r="E903" t="str">
            <v>Filozofická fakulta</v>
          </cell>
          <cell r="L903">
            <v>1</v>
          </cell>
          <cell r="M903">
            <v>1</v>
          </cell>
          <cell r="AM903">
            <v>12.5</v>
          </cell>
          <cell r="AN903">
            <v>15.5</v>
          </cell>
          <cell r="AO903">
            <v>0</v>
          </cell>
          <cell r="AP903">
            <v>0</v>
          </cell>
          <cell r="AQ903">
            <v>12.5</v>
          </cell>
          <cell r="AV903">
            <v>10.25</v>
          </cell>
          <cell r="AW903">
            <v>11.172500000000001</v>
          </cell>
          <cell r="AX903">
            <v>11.064879592293908</v>
          </cell>
          <cell r="AY903">
            <v>15.5</v>
          </cell>
          <cell r="AZ903">
            <v>0</v>
          </cell>
          <cell r="BA903" t="str">
            <v>UKF</v>
          </cell>
        </row>
        <row r="904">
          <cell r="D904" t="str">
            <v>Univerzita Konštantína Filozofa v Nitre</v>
          </cell>
          <cell r="E904" t="str">
            <v>Pedagogická fakulta</v>
          </cell>
          <cell r="L904">
            <v>2</v>
          </cell>
          <cell r="M904">
            <v>1</v>
          </cell>
          <cell r="AM904">
            <v>0</v>
          </cell>
          <cell r="AN904">
            <v>0</v>
          </cell>
          <cell r="AO904">
            <v>0</v>
          </cell>
          <cell r="AP904">
            <v>0</v>
          </cell>
          <cell r="AQ904">
            <v>0</v>
          </cell>
          <cell r="AV904">
            <v>0</v>
          </cell>
          <cell r="AW904">
            <v>0</v>
          </cell>
          <cell r="AX904">
            <v>0</v>
          </cell>
          <cell r="AY904">
            <v>2</v>
          </cell>
          <cell r="AZ904">
            <v>0</v>
          </cell>
          <cell r="BA904" t="str">
            <v>UKF</v>
          </cell>
        </row>
        <row r="905">
          <cell r="D905" t="str">
            <v>Univerzita Konštantína Filozofa v Nitre</v>
          </cell>
          <cell r="E905" t="str">
            <v>Pedagogická fakulta</v>
          </cell>
          <cell r="L905">
            <v>1</v>
          </cell>
          <cell r="M905">
            <v>1</v>
          </cell>
          <cell r="AM905">
            <v>13</v>
          </cell>
          <cell r="AN905">
            <v>17</v>
          </cell>
          <cell r="AO905">
            <v>0</v>
          </cell>
          <cell r="AP905">
            <v>0</v>
          </cell>
          <cell r="AQ905">
            <v>13</v>
          </cell>
          <cell r="AV905">
            <v>11.8</v>
          </cell>
          <cell r="AW905">
            <v>14.042</v>
          </cell>
          <cell r="AX905">
            <v>13.906738799283154</v>
          </cell>
          <cell r="AY905">
            <v>17</v>
          </cell>
          <cell r="AZ905">
            <v>0</v>
          </cell>
          <cell r="BA905" t="str">
            <v>UKF</v>
          </cell>
        </row>
        <row r="906">
          <cell r="D906" t="str">
            <v>Univerzita Konštantína Filozofa v Nitre</v>
          </cell>
          <cell r="E906" t="str">
            <v>Pedagogická fakulta</v>
          </cell>
          <cell r="L906">
            <v>2</v>
          </cell>
          <cell r="M906">
            <v>1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V906">
            <v>0</v>
          </cell>
          <cell r="AW906">
            <v>0</v>
          </cell>
          <cell r="AX906">
            <v>0</v>
          </cell>
          <cell r="AY906">
            <v>2</v>
          </cell>
          <cell r="AZ906">
            <v>0</v>
          </cell>
          <cell r="BA906" t="str">
            <v>UKF</v>
          </cell>
        </row>
        <row r="907">
          <cell r="D907" t="str">
            <v>Univerzita Konštantína Filozofa v Nitre</v>
          </cell>
          <cell r="E907" t="str">
            <v>Pedagogická fakulta</v>
          </cell>
          <cell r="L907">
            <v>1</v>
          </cell>
          <cell r="M907">
            <v>1</v>
          </cell>
          <cell r="AM907">
            <v>8.5</v>
          </cell>
          <cell r="AN907">
            <v>10.5</v>
          </cell>
          <cell r="AO907">
            <v>0</v>
          </cell>
          <cell r="AP907">
            <v>0</v>
          </cell>
          <cell r="AQ907">
            <v>8.5</v>
          </cell>
          <cell r="AV907">
            <v>7.6</v>
          </cell>
          <cell r="AW907">
            <v>16.34</v>
          </cell>
          <cell r="AX907">
            <v>16.182603046594981</v>
          </cell>
          <cell r="AY907">
            <v>10.5</v>
          </cell>
          <cell r="AZ907">
            <v>0</v>
          </cell>
          <cell r="BA907" t="str">
            <v>UKF</v>
          </cell>
        </row>
        <row r="908">
          <cell r="D908" t="str">
            <v>Univerzita Konštantína Filozofa v Nitre</v>
          </cell>
          <cell r="E908" t="str">
            <v>Pedagogická fakulta</v>
          </cell>
          <cell r="L908">
            <v>1</v>
          </cell>
          <cell r="M908">
            <v>5</v>
          </cell>
          <cell r="AM908">
            <v>5</v>
          </cell>
          <cell r="AN908">
            <v>8</v>
          </cell>
          <cell r="AO908">
            <v>0</v>
          </cell>
          <cell r="AP908">
            <v>0</v>
          </cell>
          <cell r="AQ908">
            <v>5</v>
          </cell>
          <cell r="AV908">
            <v>3.5</v>
          </cell>
          <cell r="AW908">
            <v>5.18</v>
          </cell>
          <cell r="AX908">
            <v>5.18</v>
          </cell>
          <cell r="AY908">
            <v>8</v>
          </cell>
          <cell r="AZ908">
            <v>0</v>
          </cell>
          <cell r="BA908" t="str">
            <v>UKF</v>
          </cell>
        </row>
        <row r="909">
          <cell r="D909" t="str">
            <v>Univerzita Konštantína Filozofa v Nitre</v>
          </cell>
          <cell r="E909" t="str">
            <v>Filozofická fakulta</v>
          </cell>
          <cell r="L909">
            <v>1</v>
          </cell>
          <cell r="M909">
            <v>1</v>
          </cell>
          <cell r="AM909">
            <v>37</v>
          </cell>
          <cell r="AN909">
            <v>50.5</v>
          </cell>
          <cell r="AO909">
            <v>0</v>
          </cell>
          <cell r="AP909">
            <v>0</v>
          </cell>
          <cell r="AQ909">
            <v>37</v>
          </cell>
          <cell r="AV909">
            <v>31</v>
          </cell>
          <cell r="AW909">
            <v>33.79</v>
          </cell>
          <cell r="AX909">
            <v>33.464513888888888</v>
          </cell>
          <cell r="AY909">
            <v>50.5</v>
          </cell>
          <cell r="AZ909">
            <v>0</v>
          </cell>
          <cell r="BA909" t="str">
            <v>UKF</v>
          </cell>
        </row>
        <row r="910">
          <cell r="D910" t="str">
            <v>Univerzita Konštantína Filozofa v Nitre</v>
          </cell>
          <cell r="E910" t="str">
            <v>Pedagogická fakulta</v>
          </cell>
          <cell r="L910">
            <v>1</v>
          </cell>
          <cell r="M910">
            <v>1</v>
          </cell>
          <cell r="AM910">
            <v>5</v>
          </cell>
          <cell r="AN910">
            <v>7</v>
          </cell>
          <cell r="AO910">
            <v>0</v>
          </cell>
          <cell r="AP910">
            <v>0</v>
          </cell>
          <cell r="AQ910">
            <v>5</v>
          </cell>
          <cell r="AV910">
            <v>4.0999999999999996</v>
          </cell>
          <cell r="AW910">
            <v>8.8149999999999995</v>
          </cell>
          <cell r="AX910">
            <v>8.7300884856630816</v>
          </cell>
          <cell r="AY910">
            <v>7</v>
          </cell>
          <cell r="AZ910">
            <v>0</v>
          </cell>
          <cell r="BA910" t="str">
            <v>UKF</v>
          </cell>
        </row>
        <row r="911">
          <cell r="D911" t="str">
            <v>Univerzita Konštantína Filozofa v Nitre</v>
          </cell>
          <cell r="E911" t="str">
            <v>Pedagogická fakulta</v>
          </cell>
          <cell r="L911">
            <v>2</v>
          </cell>
          <cell r="M911">
            <v>3</v>
          </cell>
          <cell r="AM911">
            <v>0</v>
          </cell>
          <cell r="AN911">
            <v>0</v>
          </cell>
          <cell r="AO911">
            <v>0</v>
          </cell>
          <cell r="AP911">
            <v>0</v>
          </cell>
          <cell r="AQ911">
            <v>0</v>
          </cell>
          <cell r="AV911">
            <v>0</v>
          </cell>
          <cell r="AW911">
            <v>0</v>
          </cell>
          <cell r="AX911">
            <v>0</v>
          </cell>
          <cell r="AY911">
            <v>1</v>
          </cell>
          <cell r="AZ911">
            <v>0</v>
          </cell>
          <cell r="BA911" t="str">
            <v>UKF</v>
          </cell>
        </row>
        <row r="912">
          <cell r="D912" t="str">
            <v>Univerzita Mateja Bela v Banskej Bystrici</v>
          </cell>
          <cell r="E912" t="str">
            <v>Ekonomická fakulta</v>
          </cell>
          <cell r="L912">
            <v>1</v>
          </cell>
          <cell r="M912">
            <v>2</v>
          </cell>
          <cell r="AM912">
            <v>36</v>
          </cell>
          <cell r="AN912">
            <v>39</v>
          </cell>
          <cell r="AO912">
            <v>0</v>
          </cell>
          <cell r="AP912">
            <v>0</v>
          </cell>
          <cell r="AQ912">
            <v>36</v>
          </cell>
          <cell r="AV912">
            <v>54</v>
          </cell>
          <cell r="AW912">
            <v>56.160000000000004</v>
          </cell>
          <cell r="AX912">
            <v>55.63407166123779</v>
          </cell>
          <cell r="AY912">
            <v>39</v>
          </cell>
          <cell r="AZ912">
            <v>0</v>
          </cell>
          <cell r="BA912" t="str">
            <v>UMB</v>
          </cell>
        </row>
        <row r="913">
          <cell r="D913" t="str">
            <v>Vysoká škola zdravotníctva a sociálnej práce sv. Alžbety v Bratislave</v>
          </cell>
          <cell r="E913" t="str">
            <v/>
          </cell>
          <cell r="L913">
            <v>2</v>
          </cell>
          <cell r="M913">
            <v>1</v>
          </cell>
          <cell r="AM913">
            <v>32</v>
          </cell>
          <cell r="AN913">
            <v>0</v>
          </cell>
          <cell r="AO913">
            <v>0</v>
          </cell>
          <cell r="AP913">
            <v>0</v>
          </cell>
          <cell r="AQ913">
            <v>0</v>
          </cell>
          <cell r="AV913">
            <v>0</v>
          </cell>
          <cell r="AW913">
            <v>0</v>
          </cell>
          <cell r="AX913">
            <v>0</v>
          </cell>
          <cell r="AY913">
            <v>32</v>
          </cell>
          <cell r="AZ913">
            <v>0</v>
          </cell>
          <cell r="BA913" t="str">
            <v>VSZSP-Alžbety</v>
          </cell>
        </row>
        <row r="914">
          <cell r="D914" t="str">
            <v>Vysoká škola zdravotníctva a sociálnej práce sv. Alžbety v Bratislave</v>
          </cell>
          <cell r="E914" t="str">
            <v/>
          </cell>
          <cell r="L914">
            <v>1</v>
          </cell>
          <cell r="M914">
            <v>1</v>
          </cell>
          <cell r="AM914">
            <v>2</v>
          </cell>
          <cell r="AN914">
            <v>2</v>
          </cell>
          <cell r="AO914">
            <v>0</v>
          </cell>
          <cell r="AP914">
            <v>0</v>
          </cell>
          <cell r="AQ914">
            <v>2</v>
          </cell>
          <cell r="AV914">
            <v>2</v>
          </cell>
          <cell r="AW914">
            <v>2</v>
          </cell>
          <cell r="AX914">
            <v>1.9178082191780823</v>
          </cell>
          <cell r="AY914">
            <v>2</v>
          </cell>
          <cell r="AZ914">
            <v>0</v>
          </cell>
          <cell r="BA914" t="str">
            <v>VSZSP-Alžbety</v>
          </cell>
        </row>
        <row r="915">
          <cell r="D915" t="str">
            <v>Vysoká škola zdravotníctva a sociálnej práce sv. Alžbety v Bratislave</v>
          </cell>
          <cell r="E915" t="str">
            <v>Inštitút zdravotníctva a sociálnej práce sv. Ladislava</v>
          </cell>
          <cell r="L915">
            <v>2</v>
          </cell>
          <cell r="M915">
            <v>1</v>
          </cell>
          <cell r="AM915">
            <v>9</v>
          </cell>
          <cell r="AN915">
            <v>0</v>
          </cell>
          <cell r="AO915">
            <v>0</v>
          </cell>
          <cell r="AP915">
            <v>0</v>
          </cell>
          <cell r="AQ915">
            <v>0</v>
          </cell>
          <cell r="AV915">
            <v>0</v>
          </cell>
          <cell r="AW915">
            <v>0</v>
          </cell>
          <cell r="AX915">
            <v>0</v>
          </cell>
          <cell r="AY915">
            <v>9</v>
          </cell>
          <cell r="AZ915">
            <v>0</v>
          </cell>
          <cell r="BA915" t="str">
            <v>VSZSP-Alžbety</v>
          </cell>
        </row>
        <row r="916">
          <cell r="D916" t="str">
            <v>Vysoká škola zdravotníctva a sociálnej práce sv. Alžbety v Bratislave</v>
          </cell>
          <cell r="E916" t="str">
            <v/>
          </cell>
          <cell r="L916">
            <v>2</v>
          </cell>
          <cell r="M916">
            <v>1</v>
          </cell>
          <cell r="AM916">
            <v>33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33</v>
          </cell>
          <cell r="AZ916">
            <v>0</v>
          </cell>
          <cell r="BA916" t="str">
            <v>VSZSP-Alžbety</v>
          </cell>
        </row>
        <row r="917">
          <cell r="D917" t="str">
            <v>Univerzita Komenského v Bratislave</v>
          </cell>
          <cell r="E917" t="str">
            <v>Fakulta matematiky, fyziky a informatiky</v>
          </cell>
          <cell r="L917">
            <v>1</v>
          </cell>
          <cell r="M917">
            <v>3</v>
          </cell>
          <cell r="AM917">
            <v>4</v>
          </cell>
          <cell r="AN917">
            <v>0</v>
          </cell>
          <cell r="AO917">
            <v>0</v>
          </cell>
          <cell r="AP917">
            <v>4</v>
          </cell>
          <cell r="AQ917">
            <v>4</v>
          </cell>
          <cell r="AV917">
            <v>12</v>
          </cell>
          <cell r="AW917">
            <v>25.56</v>
          </cell>
          <cell r="AX917">
            <v>25.052185430463574</v>
          </cell>
          <cell r="AY917">
            <v>4</v>
          </cell>
          <cell r="AZ917">
            <v>4</v>
          </cell>
          <cell r="BA917" t="str">
            <v>UK</v>
          </cell>
        </row>
        <row r="918">
          <cell r="D918" t="str">
            <v>Univerzita Komenského v Bratislave</v>
          </cell>
          <cell r="E918" t="str">
            <v>Fakulta matematiky, fyziky a informatiky</v>
          </cell>
          <cell r="L918">
            <v>1</v>
          </cell>
          <cell r="M918">
            <v>3</v>
          </cell>
          <cell r="AM918">
            <v>8</v>
          </cell>
          <cell r="AN918">
            <v>0</v>
          </cell>
          <cell r="AO918">
            <v>0</v>
          </cell>
          <cell r="AP918">
            <v>8</v>
          </cell>
          <cell r="AQ918">
            <v>8</v>
          </cell>
          <cell r="AV918">
            <v>24</v>
          </cell>
          <cell r="AW918">
            <v>51.12</v>
          </cell>
          <cell r="AX918">
            <v>50.104370860927148</v>
          </cell>
          <cell r="AY918">
            <v>8</v>
          </cell>
          <cell r="AZ918">
            <v>8</v>
          </cell>
          <cell r="BA918" t="str">
            <v>UK</v>
          </cell>
        </row>
        <row r="919">
          <cell r="D919" t="str">
            <v>Univerzita Komenského v Bratislave</v>
          </cell>
          <cell r="E919" t="str">
            <v>Fakulta matematiky, fyziky a informatiky</v>
          </cell>
          <cell r="L919">
            <v>1</v>
          </cell>
          <cell r="M919">
            <v>3</v>
          </cell>
          <cell r="AM919">
            <v>10</v>
          </cell>
          <cell r="AN919">
            <v>0</v>
          </cell>
          <cell r="AO919">
            <v>0</v>
          </cell>
          <cell r="AP919">
            <v>10</v>
          </cell>
          <cell r="AQ919">
            <v>10</v>
          </cell>
          <cell r="AV919">
            <v>30</v>
          </cell>
          <cell r="AW919">
            <v>63.9</v>
          </cell>
          <cell r="AX919">
            <v>62.630463576158938</v>
          </cell>
          <cell r="AY919">
            <v>10</v>
          </cell>
          <cell r="AZ919">
            <v>10</v>
          </cell>
          <cell r="BA919" t="str">
            <v>UK</v>
          </cell>
        </row>
        <row r="920">
          <cell r="D920" t="str">
            <v>Univerzita Komenského v Bratislave</v>
          </cell>
          <cell r="E920" t="str">
            <v>Fakulta matematiky, fyziky a informatiky</v>
          </cell>
          <cell r="L920">
            <v>1</v>
          </cell>
          <cell r="M920">
            <v>2</v>
          </cell>
          <cell r="AM920">
            <v>21</v>
          </cell>
          <cell r="AN920">
            <v>22</v>
          </cell>
          <cell r="AO920">
            <v>22</v>
          </cell>
          <cell r="AP920">
            <v>21</v>
          </cell>
          <cell r="AQ920">
            <v>21</v>
          </cell>
          <cell r="AV920">
            <v>31.5</v>
          </cell>
          <cell r="AW920">
            <v>72.607499999999987</v>
          </cell>
          <cell r="AX920">
            <v>71.094843749999995</v>
          </cell>
          <cell r="AY920">
            <v>22</v>
          </cell>
          <cell r="AZ920">
            <v>0</v>
          </cell>
          <cell r="BA920" t="str">
            <v>UK</v>
          </cell>
        </row>
        <row r="921">
          <cell r="D921" t="str">
            <v>Univerzita Komenského v Bratislave</v>
          </cell>
          <cell r="E921" t="str">
            <v>Fakulta matematiky, fyziky a informatiky</v>
          </cell>
          <cell r="L921">
            <v>1</v>
          </cell>
          <cell r="M921">
            <v>1</v>
          </cell>
          <cell r="AM921">
            <v>80</v>
          </cell>
          <cell r="AN921">
            <v>86</v>
          </cell>
          <cell r="AO921">
            <v>86</v>
          </cell>
          <cell r="AP921">
            <v>80</v>
          </cell>
          <cell r="AQ921">
            <v>80</v>
          </cell>
          <cell r="AV921">
            <v>68.900000000000006</v>
          </cell>
          <cell r="AW921">
            <v>101.97200000000001</v>
          </cell>
          <cell r="AX921">
            <v>101.77813688212927</v>
          </cell>
          <cell r="AY921">
            <v>86</v>
          </cell>
          <cell r="AZ921">
            <v>0</v>
          </cell>
          <cell r="BA921" t="str">
            <v>UK</v>
          </cell>
        </row>
        <row r="922">
          <cell r="D922" t="str">
            <v>Univerzita Komenského v Bratislave</v>
          </cell>
          <cell r="E922" t="str">
            <v>Fakulta matematiky, fyziky a informatiky</v>
          </cell>
          <cell r="L922">
            <v>1</v>
          </cell>
          <cell r="M922">
            <v>1</v>
          </cell>
          <cell r="AM922">
            <v>37</v>
          </cell>
          <cell r="AN922">
            <v>42</v>
          </cell>
          <cell r="AO922">
            <v>42</v>
          </cell>
          <cell r="AP922">
            <v>37</v>
          </cell>
          <cell r="AQ922">
            <v>37</v>
          </cell>
          <cell r="AV922">
            <v>30.7</v>
          </cell>
          <cell r="AW922">
            <v>70.763499999999993</v>
          </cell>
          <cell r="AX922">
            <v>69.289260416666664</v>
          </cell>
          <cell r="AY922">
            <v>42</v>
          </cell>
          <cell r="AZ922">
            <v>0</v>
          </cell>
          <cell r="BA922" t="str">
            <v>UK</v>
          </cell>
        </row>
        <row r="923">
          <cell r="D923" t="str">
            <v>Univerzita Komenského v Bratislave</v>
          </cell>
          <cell r="E923" t="str">
            <v>Fakulta matematiky, fyziky a informatiky</v>
          </cell>
          <cell r="L923">
            <v>1</v>
          </cell>
          <cell r="M923">
            <v>1</v>
          </cell>
          <cell r="AM923">
            <v>13</v>
          </cell>
          <cell r="AN923">
            <v>19</v>
          </cell>
          <cell r="AO923">
            <v>19</v>
          </cell>
          <cell r="AP923">
            <v>13</v>
          </cell>
          <cell r="AQ923">
            <v>13</v>
          </cell>
          <cell r="AV923">
            <v>10.899999999999999</v>
          </cell>
          <cell r="AW923">
            <v>14.387999999999998</v>
          </cell>
          <cell r="AX923">
            <v>14.314215384615384</v>
          </cell>
          <cell r="AY923">
            <v>19</v>
          </cell>
          <cell r="AZ923">
            <v>0</v>
          </cell>
          <cell r="BA923" t="str">
            <v>UK</v>
          </cell>
        </row>
        <row r="924">
          <cell r="D924" t="str">
            <v>Univerzita Komenského v Bratislave</v>
          </cell>
          <cell r="E924" t="str">
            <v>Fakulta matematiky, fyziky a informatiky</v>
          </cell>
          <cell r="L924">
            <v>1</v>
          </cell>
          <cell r="M924">
            <v>1</v>
          </cell>
          <cell r="AM924">
            <v>86</v>
          </cell>
          <cell r="AN924">
            <v>89</v>
          </cell>
          <cell r="AO924">
            <v>89</v>
          </cell>
          <cell r="AP924">
            <v>86</v>
          </cell>
          <cell r="AQ924">
            <v>86</v>
          </cell>
          <cell r="AV924">
            <v>76.400000000000006</v>
          </cell>
          <cell r="AW924">
            <v>100.84800000000001</v>
          </cell>
          <cell r="AX924">
            <v>100.33083076923079</v>
          </cell>
          <cell r="AY924">
            <v>89</v>
          </cell>
          <cell r="AZ924">
            <v>0</v>
          </cell>
          <cell r="BA924" t="str">
            <v>UK</v>
          </cell>
        </row>
        <row r="925">
          <cell r="D925" t="str">
            <v>Univerzita Komenského v Bratislave</v>
          </cell>
          <cell r="E925" t="str">
            <v>Fakulta matematiky, fyziky a informatiky</v>
          </cell>
          <cell r="L925">
            <v>1</v>
          </cell>
          <cell r="M925">
            <v>1</v>
          </cell>
          <cell r="AM925">
            <v>21</v>
          </cell>
          <cell r="AN925">
            <v>27</v>
          </cell>
          <cell r="AO925">
            <v>27</v>
          </cell>
          <cell r="AP925">
            <v>21</v>
          </cell>
          <cell r="AQ925">
            <v>21</v>
          </cell>
          <cell r="AV925">
            <v>17.7</v>
          </cell>
          <cell r="AW925">
            <v>26.195999999999998</v>
          </cell>
          <cell r="AX925">
            <v>25.675549668874169</v>
          </cell>
          <cell r="AY925">
            <v>27</v>
          </cell>
          <cell r="AZ925">
            <v>0</v>
          </cell>
          <cell r="BA925" t="str">
            <v>UK</v>
          </cell>
        </row>
        <row r="926">
          <cell r="D926" t="str">
            <v>Univerzita Komenského v Bratislave</v>
          </cell>
          <cell r="E926" t="str">
            <v>Fakulta matematiky, fyziky a informatiky</v>
          </cell>
          <cell r="L926">
            <v>2</v>
          </cell>
          <cell r="M926">
            <v>3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2</v>
          </cell>
          <cell r="AZ926">
            <v>0</v>
          </cell>
          <cell r="BA926" t="str">
            <v>UK</v>
          </cell>
        </row>
        <row r="927">
          <cell r="D927" t="str">
            <v>Univerzita Komenského v Bratislave</v>
          </cell>
          <cell r="E927" t="str">
            <v>Fakulta telesnej výchovy a športu</v>
          </cell>
          <cell r="L927">
            <v>1</v>
          </cell>
          <cell r="M927">
            <v>2</v>
          </cell>
          <cell r="AM927">
            <v>25</v>
          </cell>
          <cell r="AN927">
            <v>29</v>
          </cell>
          <cell r="AO927">
            <v>0</v>
          </cell>
          <cell r="AP927">
            <v>0</v>
          </cell>
          <cell r="AQ927">
            <v>25</v>
          </cell>
          <cell r="AV927">
            <v>37.5</v>
          </cell>
          <cell r="AW927">
            <v>44.625</v>
          </cell>
          <cell r="AX927">
            <v>44.222065462753953</v>
          </cell>
          <cell r="AY927">
            <v>29</v>
          </cell>
          <cell r="AZ927">
            <v>0</v>
          </cell>
          <cell r="BA927" t="str">
            <v>UK</v>
          </cell>
        </row>
        <row r="928">
          <cell r="D928" t="str">
            <v>Univerzita Komenského v Bratislave</v>
          </cell>
          <cell r="E928" t="str">
            <v>Fakulta telesnej výchovy a športu</v>
          </cell>
          <cell r="L928">
            <v>1</v>
          </cell>
          <cell r="M928">
            <v>1</v>
          </cell>
          <cell r="AM928">
            <v>71</v>
          </cell>
          <cell r="AN928">
            <v>90</v>
          </cell>
          <cell r="AO928">
            <v>0</v>
          </cell>
          <cell r="AP928">
            <v>0</v>
          </cell>
          <cell r="AQ928">
            <v>71</v>
          </cell>
          <cell r="AV928">
            <v>59</v>
          </cell>
          <cell r="AW928">
            <v>70.209999999999994</v>
          </cell>
          <cell r="AX928">
            <v>69.576049661399537</v>
          </cell>
          <cell r="AY928">
            <v>90</v>
          </cell>
          <cell r="AZ928">
            <v>0</v>
          </cell>
          <cell r="BA928" t="str">
            <v>UK</v>
          </cell>
        </row>
        <row r="929">
          <cell r="D929" t="str">
            <v>Slovenská poľnohospodárska univerzita v Nitre</v>
          </cell>
          <cell r="E929" t="str">
            <v>Technická fakulta</v>
          </cell>
          <cell r="L929">
            <v>2</v>
          </cell>
          <cell r="M929">
            <v>3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2</v>
          </cell>
          <cell r="AZ929">
            <v>0</v>
          </cell>
          <cell r="BA929" t="str">
            <v>SPU</v>
          </cell>
        </row>
        <row r="930">
          <cell r="D930" t="str">
            <v>Slovenská poľnohospodárska univerzita v Nitre</v>
          </cell>
          <cell r="E930" t="str">
            <v>Fakulta agrobiológie a potravinových zdrojov</v>
          </cell>
          <cell r="L930">
            <v>2</v>
          </cell>
          <cell r="M930">
            <v>3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1</v>
          </cell>
          <cell r="AZ930">
            <v>0</v>
          </cell>
          <cell r="BA930" t="str">
            <v>SPU</v>
          </cell>
        </row>
        <row r="931">
          <cell r="D931" t="str">
            <v>Slovenská poľnohospodárska univerzita v Nitre</v>
          </cell>
          <cell r="E931" t="str">
            <v>Fakulta biotechnológie a potravinárstva</v>
          </cell>
          <cell r="L931">
            <v>2</v>
          </cell>
          <cell r="M931">
            <v>3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3</v>
          </cell>
          <cell r="AZ931">
            <v>0</v>
          </cell>
          <cell r="BA931" t="str">
            <v>SPU</v>
          </cell>
        </row>
        <row r="932">
          <cell r="D932" t="str">
            <v>Slovenská poľnohospodárska univerzita v Nitre</v>
          </cell>
          <cell r="E932" t="str">
            <v>Technická fakulta</v>
          </cell>
          <cell r="L932">
            <v>1</v>
          </cell>
          <cell r="M932">
            <v>3</v>
          </cell>
          <cell r="AM932">
            <v>2</v>
          </cell>
          <cell r="AN932">
            <v>0</v>
          </cell>
          <cell r="AO932">
            <v>0</v>
          </cell>
          <cell r="AP932">
            <v>2</v>
          </cell>
          <cell r="AQ932">
            <v>2</v>
          </cell>
          <cell r="AV932">
            <v>6</v>
          </cell>
          <cell r="AW932">
            <v>12.78</v>
          </cell>
          <cell r="AX932">
            <v>12.569550898203591</v>
          </cell>
          <cell r="AY932">
            <v>2</v>
          </cell>
          <cell r="AZ932">
            <v>2</v>
          </cell>
          <cell r="BA932" t="str">
            <v>SPU</v>
          </cell>
        </row>
        <row r="933">
          <cell r="D933" t="str">
            <v>Slovenská poľnohospodárska univerzita v Nitre</v>
          </cell>
          <cell r="E933" t="str">
            <v>Technická fakulta</v>
          </cell>
          <cell r="L933">
            <v>2</v>
          </cell>
          <cell r="M933">
            <v>1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1</v>
          </cell>
          <cell r="AZ933">
            <v>0</v>
          </cell>
          <cell r="BA933" t="str">
            <v>SPU</v>
          </cell>
        </row>
        <row r="934">
          <cell r="D934" t="str">
            <v>Slovenská poľnohospodárska univerzita v Nitre</v>
          </cell>
          <cell r="E934" t="str">
            <v>Fakulta biotechnológie a potravinárstva</v>
          </cell>
          <cell r="L934">
            <v>1</v>
          </cell>
          <cell r="M934">
            <v>3</v>
          </cell>
          <cell r="AM934">
            <v>10</v>
          </cell>
          <cell r="AN934">
            <v>0</v>
          </cell>
          <cell r="AO934">
            <v>0</v>
          </cell>
          <cell r="AP934">
            <v>0</v>
          </cell>
          <cell r="AQ934">
            <v>10</v>
          </cell>
          <cell r="AV934">
            <v>30</v>
          </cell>
          <cell r="AW934">
            <v>63.9</v>
          </cell>
          <cell r="AX934">
            <v>61.913918918918917</v>
          </cell>
          <cell r="AY934">
            <v>10</v>
          </cell>
          <cell r="AZ934">
            <v>10</v>
          </cell>
          <cell r="BA934" t="str">
            <v>SPU</v>
          </cell>
        </row>
        <row r="935">
          <cell r="D935" t="str">
            <v>Slovenská poľnohospodárska univerzita v Nitre</v>
          </cell>
          <cell r="E935" t="str">
            <v>Fakulta biotechnológie a potravinárstva</v>
          </cell>
          <cell r="L935">
            <v>1</v>
          </cell>
          <cell r="M935">
            <v>3</v>
          </cell>
          <cell r="AM935">
            <v>8</v>
          </cell>
          <cell r="AN935">
            <v>0</v>
          </cell>
          <cell r="AO935">
            <v>0</v>
          </cell>
          <cell r="AP935">
            <v>8</v>
          </cell>
          <cell r="AQ935">
            <v>8</v>
          </cell>
          <cell r="AV935">
            <v>24</v>
          </cell>
          <cell r="AW935">
            <v>51.12</v>
          </cell>
          <cell r="AX935">
            <v>50.360792079207918</v>
          </cell>
          <cell r="AY935">
            <v>8</v>
          </cell>
          <cell r="AZ935">
            <v>8</v>
          </cell>
          <cell r="BA935" t="str">
            <v>SPU</v>
          </cell>
        </row>
        <row r="936">
          <cell r="D936" t="str">
            <v>Slovenská poľnohospodárska univerzita v Nitre</v>
          </cell>
          <cell r="E936" t="str">
            <v>Fakulta agrobiológie a potravinových zdrojov</v>
          </cell>
          <cell r="L936">
            <v>2</v>
          </cell>
          <cell r="M936">
            <v>3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2</v>
          </cell>
          <cell r="AZ936">
            <v>0</v>
          </cell>
          <cell r="BA936" t="str">
            <v>SPU</v>
          </cell>
        </row>
        <row r="937">
          <cell r="D937" t="str">
            <v>Slovenská poľnohospodárska univerzita v Nitre</v>
          </cell>
          <cell r="E937" t="str">
            <v>Fakulta agrobiológie a potravinových zdrojov</v>
          </cell>
          <cell r="L937">
            <v>2</v>
          </cell>
          <cell r="M937">
            <v>1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4</v>
          </cell>
          <cell r="AZ937">
            <v>0</v>
          </cell>
          <cell r="BA937" t="str">
            <v>SPU</v>
          </cell>
        </row>
        <row r="938">
          <cell r="D938" t="str">
            <v>Slovenská poľnohospodárska univerzita v Nitre</v>
          </cell>
          <cell r="E938" t="str">
            <v>Fakulta európskych štúdií a regionálneho rozvoja</v>
          </cell>
          <cell r="L938">
            <v>2</v>
          </cell>
          <cell r="M938">
            <v>1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1</v>
          </cell>
          <cell r="AZ938">
            <v>0</v>
          </cell>
          <cell r="BA938" t="str">
            <v>SPU</v>
          </cell>
        </row>
        <row r="939">
          <cell r="D939" t="str">
            <v>Slovenská poľnohospodárska univerzita v Nitre</v>
          </cell>
          <cell r="E939" t="str">
            <v>Fakulta záhradníctva a krajinného inžinierstva</v>
          </cell>
          <cell r="L939">
            <v>1</v>
          </cell>
          <cell r="M939">
            <v>1</v>
          </cell>
          <cell r="AM939">
            <v>51</v>
          </cell>
          <cell r="AN939">
            <v>61</v>
          </cell>
          <cell r="AO939">
            <v>0</v>
          </cell>
          <cell r="AP939">
            <v>0</v>
          </cell>
          <cell r="AQ939">
            <v>51</v>
          </cell>
          <cell r="AV939">
            <v>43.5</v>
          </cell>
          <cell r="AW939">
            <v>69.165000000000006</v>
          </cell>
          <cell r="AX939">
            <v>68.081758026624911</v>
          </cell>
          <cell r="AY939">
            <v>61</v>
          </cell>
          <cell r="AZ939">
            <v>0</v>
          </cell>
          <cell r="BA939" t="str">
            <v>SPU</v>
          </cell>
        </row>
        <row r="940">
          <cell r="D940" t="str">
            <v>Slovenská poľnohospodárska univerzita v Nitre</v>
          </cell>
          <cell r="E940" t="str">
            <v>Fakulta záhradníctva a krajinného inžinierstva</v>
          </cell>
          <cell r="L940">
            <v>1</v>
          </cell>
          <cell r="M940">
            <v>1</v>
          </cell>
          <cell r="AM940">
            <v>0</v>
          </cell>
          <cell r="AN940">
            <v>13</v>
          </cell>
          <cell r="AO940">
            <v>0</v>
          </cell>
          <cell r="AP940">
            <v>0</v>
          </cell>
          <cell r="AQ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13</v>
          </cell>
          <cell r="AZ940">
            <v>0</v>
          </cell>
          <cell r="BA940" t="str">
            <v>SPU</v>
          </cell>
        </row>
        <row r="941">
          <cell r="D941" t="str">
            <v>Slovenská poľnohospodárska univerzita v Nitre</v>
          </cell>
          <cell r="E941" t="str">
            <v>Fakulta záhradníctva a krajinného inžinierstva</v>
          </cell>
          <cell r="L941">
            <v>1</v>
          </cell>
          <cell r="M941">
            <v>1</v>
          </cell>
          <cell r="AM941">
            <v>70</v>
          </cell>
          <cell r="AN941">
            <v>78</v>
          </cell>
          <cell r="AO941">
            <v>0</v>
          </cell>
          <cell r="AP941">
            <v>0</v>
          </cell>
          <cell r="AQ941">
            <v>70</v>
          </cell>
          <cell r="AV941">
            <v>58.9</v>
          </cell>
          <cell r="AW941">
            <v>93.650999999999996</v>
          </cell>
          <cell r="AX941">
            <v>92.184265465935781</v>
          </cell>
          <cell r="AY941">
            <v>78</v>
          </cell>
          <cell r="AZ941">
            <v>0</v>
          </cell>
          <cell r="BA941" t="str">
            <v>SPU</v>
          </cell>
        </row>
        <row r="942">
          <cell r="D942" t="str">
            <v>Slovenská poľnohospodárska univerzita v Nitre</v>
          </cell>
          <cell r="E942" t="str">
            <v>Technická fakulta</v>
          </cell>
          <cell r="L942">
            <v>1</v>
          </cell>
          <cell r="M942">
            <v>1</v>
          </cell>
          <cell r="AM942">
            <v>0</v>
          </cell>
          <cell r="AN942">
            <v>5</v>
          </cell>
          <cell r="AO942">
            <v>5</v>
          </cell>
          <cell r="AP942">
            <v>0</v>
          </cell>
          <cell r="AQ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5</v>
          </cell>
          <cell r="AZ942">
            <v>0</v>
          </cell>
          <cell r="BA942" t="str">
            <v>SPU</v>
          </cell>
        </row>
        <row r="943">
          <cell r="D943" t="str">
            <v>Slovenská poľnohospodárska univerzita v Nitre</v>
          </cell>
          <cell r="E943" t="str">
            <v>Fakulta agrobiológie a potravinových zdrojov</v>
          </cell>
          <cell r="L943">
            <v>1</v>
          </cell>
          <cell r="M943">
            <v>1</v>
          </cell>
          <cell r="AM943">
            <v>65</v>
          </cell>
          <cell r="AN943">
            <v>80</v>
          </cell>
          <cell r="AO943">
            <v>0</v>
          </cell>
          <cell r="AP943">
            <v>0</v>
          </cell>
          <cell r="AQ943">
            <v>65</v>
          </cell>
          <cell r="AV943">
            <v>55.099999999999994</v>
          </cell>
          <cell r="AW943">
            <v>87.608999999999995</v>
          </cell>
          <cell r="AX943">
            <v>86.236893500391545</v>
          </cell>
          <cell r="AY943">
            <v>80</v>
          </cell>
          <cell r="AZ943">
            <v>0</v>
          </cell>
          <cell r="BA943" t="str">
            <v>SPU</v>
          </cell>
        </row>
        <row r="944">
          <cell r="D944" t="str">
            <v>Slovenská poľnohospodárska univerzita v Nitre</v>
          </cell>
          <cell r="E944" t="str">
            <v>Fakulta biotechnológie a potravinárstva</v>
          </cell>
          <cell r="L944">
            <v>1</v>
          </cell>
          <cell r="M944">
            <v>1</v>
          </cell>
          <cell r="AM944">
            <v>51</v>
          </cell>
          <cell r="AN944">
            <v>61</v>
          </cell>
          <cell r="AO944">
            <v>61</v>
          </cell>
          <cell r="AP944">
            <v>51</v>
          </cell>
          <cell r="AQ944">
            <v>51</v>
          </cell>
          <cell r="AV944">
            <v>44.7</v>
          </cell>
          <cell r="AW944">
            <v>66.156000000000006</v>
          </cell>
          <cell r="AX944">
            <v>65.173485148514857</v>
          </cell>
          <cell r="AY944">
            <v>61</v>
          </cell>
          <cell r="AZ944">
            <v>0</v>
          </cell>
          <cell r="BA944" t="str">
            <v>SPU</v>
          </cell>
        </row>
        <row r="945">
          <cell r="D945" t="str">
            <v>Slovenská poľnohospodárska univerzita v Nitre</v>
          </cell>
          <cell r="E945" t="str">
            <v>Fakulta ekonomiky a manažmentu</v>
          </cell>
          <cell r="L945">
            <v>1</v>
          </cell>
          <cell r="M945">
            <v>1</v>
          </cell>
          <cell r="AM945">
            <v>261</v>
          </cell>
          <cell r="AN945">
            <v>267</v>
          </cell>
          <cell r="AO945">
            <v>0</v>
          </cell>
          <cell r="AP945">
            <v>0</v>
          </cell>
          <cell r="AQ945">
            <v>261</v>
          </cell>
          <cell r="AV945">
            <v>232.5</v>
          </cell>
          <cell r="AW945">
            <v>241.8</v>
          </cell>
          <cell r="AX945">
            <v>237.93665413533836</v>
          </cell>
          <cell r="AY945">
            <v>267</v>
          </cell>
          <cell r="AZ945">
            <v>0</v>
          </cell>
          <cell r="BA945" t="str">
            <v>SPU</v>
          </cell>
        </row>
        <row r="946">
          <cell r="D946" t="str">
            <v>Slovenská poľnohospodárska univerzita v Nitre</v>
          </cell>
          <cell r="E946" t="str">
            <v>Technická fakulta</v>
          </cell>
          <cell r="L946">
            <v>1</v>
          </cell>
          <cell r="M946">
            <v>1</v>
          </cell>
          <cell r="AM946">
            <v>0</v>
          </cell>
          <cell r="AN946">
            <v>10</v>
          </cell>
          <cell r="AO946">
            <v>10</v>
          </cell>
          <cell r="AP946">
            <v>0</v>
          </cell>
          <cell r="AQ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10</v>
          </cell>
          <cell r="AZ946">
            <v>0</v>
          </cell>
          <cell r="BA946" t="str">
            <v>SPU</v>
          </cell>
        </row>
        <row r="947">
          <cell r="D947" t="str">
            <v>Slovenská poľnohospodárska univerzita v Nitre</v>
          </cell>
          <cell r="E947" t="str">
            <v>Fakulta ekonomiky a manažmentu</v>
          </cell>
          <cell r="L947">
            <v>2</v>
          </cell>
          <cell r="M947">
            <v>1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2</v>
          </cell>
          <cell r="AZ947">
            <v>0</v>
          </cell>
          <cell r="BA947" t="str">
            <v>SPU</v>
          </cell>
        </row>
        <row r="948">
          <cell r="D948" t="str">
            <v>Slovenská poľnohospodárska univerzita v Nitre</v>
          </cell>
          <cell r="E948" t="str">
            <v>Fakulta agrobiológie a potravinových zdrojov</v>
          </cell>
          <cell r="L948">
            <v>2</v>
          </cell>
          <cell r="M948">
            <v>2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1</v>
          </cell>
          <cell r="AZ948">
            <v>0</v>
          </cell>
          <cell r="BA948" t="str">
            <v>SPU</v>
          </cell>
        </row>
        <row r="949">
          <cell r="D949" t="str">
            <v>Slovenská poľnohospodárska univerzita v Nitre</v>
          </cell>
          <cell r="E949" t="str">
            <v>Fakulta agrobiológie a potravinových zdrojov</v>
          </cell>
          <cell r="L949">
            <v>2</v>
          </cell>
          <cell r="M949">
            <v>1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1</v>
          </cell>
          <cell r="AZ949">
            <v>0</v>
          </cell>
          <cell r="BA949" t="str">
            <v>SPU</v>
          </cell>
        </row>
        <row r="950">
          <cell r="D950" t="str">
            <v>Slovenská poľnohospodárska univerzita v Nitre</v>
          </cell>
          <cell r="E950" t="str">
            <v>Fakulta ekonomiky a manažmentu</v>
          </cell>
          <cell r="L950">
            <v>1</v>
          </cell>
          <cell r="M950">
            <v>1</v>
          </cell>
          <cell r="AM950">
            <v>35</v>
          </cell>
          <cell r="AN950">
            <v>39</v>
          </cell>
          <cell r="AO950">
            <v>0</v>
          </cell>
          <cell r="AP950">
            <v>0</v>
          </cell>
          <cell r="AQ950">
            <v>35</v>
          </cell>
          <cell r="AV950">
            <v>30.2</v>
          </cell>
          <cell r="AW950">
            <v>31.408000000000001</v>
          </cell>
          <cell r="AX950">
            <v>30.90618045112782</v>
          </cell>
          <cell r="AY950">
            <v>39</v>
          </cell>
          <cell r="AZ950">
            <v>0</v>
          </cell>
          <cell r="BA950" t="str">
            <v>SPU</v>
          </cell>
        </row>
        <row r="951">
          <cell r="D951" t="str">
            <v>Slovenská poľnohospodárska univerzita v Nitre</v>
          </cell>
          <cell r="E951" t="str">
            <v>Fakulta ekonomiky a manažmentu</v>
          </cell>
          <cell r="L951">
            <v>1</v>
          </cell>
          <cell r="M951">
            <v>1</v>
          </cell>
          <cell r="AM951">
            <v>35</v>
          </cell>
          <cell r="AN951">
            <v>36</v>
          </cell>
          <cell r="AO951">
            <v>0</v>
          </cell>
          <cell r="AP951">
            <v>0</v>
          </cell>
          <cell r="AQ951">
            <v>35</v>
          </cell>
          <cell r="AV951">
            <v>31.1</v>
          </cell>
          <cell r="AW951">
            <v>32.344000000000001</v>
          </cell>
          <cell r="AX951">
            <v>31.827225563909778</v>
          </cell>
          <cell r="AY951">
            <v>36</v>
          </cell>
          <cell r="AZ951">
            <v>0</v>
          </cell>
          <cell r="BA951" t="str">
            <v>SPU</v>
          </cell>
        </row>
        <row r="952">
          <cell r="D952" t="str">
            <v>Slovenská poľnohospodárska univerzita v Nitre</v>
          </cell>
          <cell r="E952" t="str">
            <v>Fakulta biotechnológie a potravinárstva</v>
          </cell>
          <cell r="L952">
            <v>1</v>
          </cell>
          <cell r="M952">
            <v>1</v>
          </cell>
          <cell r="AM952">
            <v>200</v>
          </cell>
          <cell r="AN952">
            <v>231</v>
          </cell>
          <cell r="AO952">
            <v>0</v>
          </cell>
          <cell r="AP952">
            <v>0</v>
          </cell>
          <cell r="AQ952">
            <v>200</v>
          </cell>
          <cell r="AV952">
            <v>177.2</v>
          </cell>
          <cell r="AW952">
            <v>262.25599999999997</v>
          </cell>
          <cell r="AX952">
            <v>254.10479999999995</v>
          </cell>
          <cell r="AY952">
            <v>231</v>
          </cell>
          <cell r="AZ952">
            <v>0</v>
          </cell>
          <cell r="BA952" t="str">
            <v>SPU</v>
          </cell>
        </row>
        <row r="953">
          <cell r="D953" t="str">
            <v>Slovenská poľnohospodárska univerzita v Nitre</v>
          </cell>
          <cell r="E953" t="str">
            <v>Fakulta ekonomiky a manažmentu</v>
          </cell>
          <cell r="L953">
            <v>2</v>
          </cell>
          <cell r="M953">
            <v>1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1</v>
          </cell>
          <cell r="AZ953">
            <v>0</v>
          </cell>
          <cell r="BA953" t="str">
            <v>SPU</v>
          </cell>
        </row>
        <row r="954">
          <cell r="D954" t="str">
            <v>Slovenská poľnohospodárska univerzita v Nitre</v>
          </cell>
          <cell r="E954" t="str">
            <v>Fakulta agrobiológie a potravinových zdrojov</v>
          </cell>
          <cell r="L954">
            <v>1</v>
          </cell>
          <cell r="M954">
            <v>1</v>
          </cell>
          <cell r="AM954">
            <v>148</v>
          </cell>
          <cell r="AN954">
            <v>169</v>
          </cell>
          <cell r="AO954">
            <v>0</v>
          </cell>
          <cell r="AP954">
            <v>0</v>
          </cell>
          <cell r="AQ954">
            <v>148</v>
          </cell>
          <cell r="AV954">
            <v>131.19999999999999</v>
          </cell>
          <cell r="AW954">
            <v>208.608</v>
          </cell>
          <cell r="AX954">
            <v>205.3408425998434</v>
          </cell>
          <cell r="AY954">
            <v>169</v>
          </cell>
          <cell r="AZ954">
            <v>0</v>
          </cell>
          <cell r="BA954" t="str">
            <v>SPU</v>
          </cell>
        </row>
        <row r="955">
          <cell r="D955" t="str">
            <v>Slovenská poľnohospodárska univerzita v Nitre</v>
          </cell>
          <cell r="E955" t="str">
            <v>Technická fakulta</v>
          </cell>
          <cell r="L955">
            <v>1</v>
          </cell>
          <cell r="M955">
            <v>1</v>
          </cell>
          <cell r="AM955">
            <v>0</v>
          </cell>
          <cell r="AN955">
            <v>1</v>
          </cell>
          <cell r="AO955">
            <v>1</v>
          </cell>
          <cell r="AP955">
            <v>0</v>
          </cell>
          <cell r="AQ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1</v>
          </cell>
          <cell r="AZ955">
            <v>0</v>
          </cell>
          <cell r="BA955" t="str">
            <v>SPU</v>
          </cell>
        </row>
        <row r="956">
          <cell r="D956" t="str">
            <v>Slovenská poľnohospodárska univerzita v Nitre</v>
          </cell>
          <cell r="E956" t="str">
            <v>Fakulta ekonomiky a manažmentu</v>
          </cell>
          <cell r="L956">
            <v>2</v>
          </cell>
          <cell r="M956">
            <v>1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1</v>
          </cell>
          <cell r="AZ956">
            <v>0</v>
          </cell>
          <cell r="BA956" t="str">
            <v>SPU</v>
          </cell>
        </row>
        <row r="957">
          <cell r="D957" t="str">
            <v>Slovenská technická univerzita v Bratislave</v>
          </cell>
          <cell r="E957" t="str">
            <v>Fakulta chemickej a potravinárskej technológie</v>
          </cell>
          <cell r="L957">
            <v>1</v>
          </cell>
          <cell r="M957">
            <v>3</v>
          </cell>
          <cell r="AM957">
            <v>15</v>
          </cell>
          <cell r="AN957">
            <v>0</v>
          </cell>
          <cell r="AO957">
            <v>0</v>
          </cell>
          <cell r="AP957">
            <v>15</v>
          </cell>
          <cell r="AQ957">
            <v>15</v>
          </cell>
          <cell r="AV957">
            <v>45</v>
          </cell>
          <cell r="AW957">
            <v>95.85</v>
          </cell>
          <cell r="AX957">
            <v>95.222161572052386</v>
          </cell>
          <cell r="AY957">
            <v>15</v>
          </cell>
          <cell r="AZ957">
            <v>15</v>
          </cell>
          <cell r="BA957" t="str">
            <v>STU</v>
          </cell>
        </row>
        <row r="958">
          <cell r="D958" t="str">
            <v>Slovenská technická univerzita v Bratislave</v>
          </cell>
          <cell r="E958" t="str">
            <v/>
          </cell>
          <cell r="L958">
            <v>1</v>
          </cell>
          <cell r="M958">
            <v>3</v>
          </cell>
          <cell r="AM958">
            <v>11</v>
          </cell>
          <cell r="AN958">
            <v>0</v>
          </cell>
          <cell r="AO958">
            <v>0</v>
          </cell>
          <cell r="AP958">
            <v>11</v>
          </cell>
          <cell r="AQ958">
            <v>11</v>
          </cell>
          <cell r="AV958">
            <v>44</v>
          </cell>
          <cell r="AW958">
            <v>93.72</v>
          </cell>
          <cell r="AX958">
            <v>93.148536585365846</v>
          </cell>
          <cell r="AY958">
            <v>12</v>
          </cell>
          <cell r="AZ958">
            <v>11</v>
          </cell>
          <cell r="BA958" t="str">
            <v>STU</v>
          </cell>
        </row>
        <row r="959">
          <cell r="D959" t="str">
            <v>Slovenská technická univerzita v Bratislave</v>
          </cell>
          <cell r="E959" t="str">
            <v>Fakulta chemickej a potravinárskej technológie</v>
          </cell>
          <cell r="L959">
            <v>1</v>
          </cell>
          <cell r="M959">
            <v>3</v>
          </cell>
          <cell r="AM959">
            <v>10</v>
          </cell>
          <cell r="AN959">
            <v>0</v>
          </cell>
          <cell r="AO959">
            <v>0</v>
          </cell>
          <cell r="AP959">
            <v>10</v>
          </cell>
          <cell r="AQ959">
            <v>10</v>
          </cell>
          <cell r="AV959">
            <v>30</v>
          </cell>
          <cell r="AW959">
            <v>63.9</v>
          </cell>
          <cell r="AX959">
            <v>63.407514450867048</v>
          </cell>
          <cell r="AY959">
            <v>10</v>
          </cell>
          <cell r="AZ959">
            <v>10</v>
          </cell>
          <cell r="BA959" t="str">
            <v>STU</v>
          </cell>
        </row>
        <row r="960">
          <cell r="D960" t="str">
            <v>Slovenská technická univerzita v Bratislave</v>
          </cell>
          <cell r="E960" t="str">
            <v>Fakulta chemickej a potravinárskej technológie</v>
          </cell>
          <cell r="L960">
            <v>1</v>
          </cell>
          <cell r="M960">
            <v>3</v>
          </cell>
          <cell r="AM960">
            <v>1</v>
          </cell>
          <cell r="AN960">
            <v>0</v>
          </cell>
          <cell r="AO960">
            <v>0</v>
          </cell>
          <cell r="AP960">
            <v>1</v>
          </cell>
          <cell r="AQ960">
            <v>1</v>
          </cell>
          <cell r="AV960">
            <v>3</v>
          </cell>
          <cell r="AW960">
            <v>6.39</v>
          </cell>
          <cell r="AX960">
            <v>6.3066521739130437</v>
          </cell>
          <cell r="AY960">
            <v>1</v>
          </cell>
          <cell r="AZ960">
            <v>1</v>
          </cell>
          <cell r="BA960" t="str">
            <v>STU</v>
          </cell>
        </row>
        <row r="961">
          <cell r="D961" t="str">
            <v>Slovenská technická univerzita v Bratislave</v>
          </cell>
          <cell r="E961" t="str">
            <v>Fakulta chemickej a potravinárskej technológie</v>
          </cell>
          <cell r="L961">
            <v>1</v>
          </cell>
          <cell r="M961">
            <v>3</v>
          </cell>
          <cell r="AM961">
            <v>7</v>
          </cell>
          <cell r="AN961">
            <v>0</v>
          </cell>
          <cell r="AO961">
            <v>0</v>
          </cell>
          <cell r="AP961">
            <v>7</v>
          </cell>
          <cell r="AQ961">
            <v>7</v>
          </cell>
          <cell r="AV961">
            <v>21</v>
          </cell>
          <cell r="AW961">
            <v>44.73</v>
          </cell>
          <cell r="AX961">
            <v>44.146565217391306</v>
          </cell>
          <cell r="AY961">
            <v>7</v>
          </cell>
          <cell r="AZ961">
            <v>7</v>
          </cell>
          <cell r="BA961" t="str">
            <v>STU</v>
          </cell>
        </row>
        <row r="962">
          <cell r="D962" t="str">
            <v>Slovenská technická univerzita v Bratislave</v>
          </cell>
          <cell r="E962" t="str">
            <v>Strojnícka fakulta</v>
          </cell>
          <cell r="L962">
            <v>1</v>
          </cell>
          <cell r="M962">
            <v>3</v>
          </cell>
          <cell r="AM962">
            <v>4</v>
          </cell>
          <cell r="AN962">
            <v>0</v>
          </cell>
          <cell r="AO962">
            <v>0</v>
          </cell>
          <cell r="AP962">
            <v>4</v>
          </cell>
          <cell r="AQ962">
            <v>4</v>
          </cell>
          <cell r="AV962">
            <v>16</v>
          </cell>
          <cell r="AW962">
            <v>34.08</v>
          </cell>
          <cell r="AX962">
            <v>33.858014888337465</v>
          </cell>
          <cell r="AY962">
            <v>5</v>
          </cell>
          <cell r="AZ962">
            <v>4</v>
          </cell>
          <cell r="BA962" t="str">
            <v>STU</v>
          </cell>
        </row>
        <row r="963">
          <cell r="D963" t="str">
            <v>Slovenská technická univerzita v Bratislave</v>
          </cell>
          <cell r="E963" t="str">
            <v>Fakulta chemickej a potravinárskej technológie</v>
          </cell>
          <cell r="L963">
            <v>1</v>
          </cell>
          <cell r="M963">
            <v>3</v>
          </cell>
          <cell r="AM963">
            <v>7</v>
          </cell>
          <cell r="AN963">
            <v>0</v>
          </cell>
          <cell r="AO963">
            <v>0</v>
          </cell>
          <cell r="AP963">
            <v>7</v>
          </cell>
          <cell r="AQ963">
            <v>7</v>
          </cell>
          <cell r="AV963">
            <v>21</v>
          </cell>
          <cell r="AW963">
            <v>44.73</v>
          </cell>
          <cell r="AX963">
            <v>44.385260115606933</v>
          </cell>
          <cell r="AY963">
            <v>7</v>
          </cell>
          <cell r="AZ963">
            <v>7</v>
          </cell>
          <cell r="BA963" t="str">
            <v>STU</v>
          </cell>
        </row>
        <row r="964">
          <cell r="D964" t="str">
            <v>Slovenská technická univerzita v Bratislave</v>
          </cell>
          <cell r="E964" t="str">
            <v>Fakulta chemickej a potravinárskej technológie</v>
          </cell>
          <cell r="L964">
            <v>1</v>
          </cell>
          <cell r="M964">
            <v>3</v>
          </cell>
          <cell r="AM964">
            <v>16</v>
          </cell>
          <cell r="AN964">
            <v>0</v>
          </cell>
          <cell r="AO964">
            <v>0</v>
          </cell>
          <cell r="AP964">
            <v>16</v>
          </cell>
          <cell r="AQ964">
            <v>16</v>
          </cell>
          <cell r="AV964">
            <v>48</v>
          </cell>
          <cell r="AW964">
            <v>102.24</v>
          </cell>
          <cell r="AX964">
            <v>101.45202312138727</v>
          </cell>
          <cell r="AY964">
            <v>16</v>
          </cell>
          <cell r="AZ964">
            <v>16</v>
          </cell>
          <cell r="BA964" t="str">
            <v>STU</v>
          </cell>
        </row>
        <row r="965">
          <cell r="D965" t="str">
            <v>Slovenská technická univerzita v Bratislave</v>
          </cell>
          <cell r="E965" t="str">
            <v>Stavebná fakulta</v>
          </cell>
          <cell r="L965">
            <v>1</v>
          </cell>
          <cell r="M965">
            <v>3</v>
          </cell>
          <cell r="AM965">
            <v>18</v>
          </cell>
          <cell r="AN965">
            <v>0</v>
          </cell>
          <cell r="AO965">
            <v>0</v>
          </cell>
          <cell r="AP965">
            <v>18</v>
          </cell>
          <cell r="AQ965">
            <v>18</v>
          </cell>
          <cell r="AV965">
            <v>54</v>
          </cell>
          <cell r="AW965">
            <v>115.02</v>
          </cell>
          <cell r="AX965">
            <v>113.76696468820435</v>
          </cell>
          <cell r="AY965">
            <v>18</v>
          </cell>
          <cell r="AZ965">
            <v>18</v>
          </cell>
          <cell r="BA965" t="str">
            <v>STU</v>
          </cell>
        </row>
        <row r="966">
          <cell r="D966" t="str">
            <v>Slovenská technická univerzita v Bratislave</v>
          </cell>
          <cell r="E966" t="str">
            <v>Fakulta elektrotechniky a informatiky</v>
          </cell>
          <cell r="L966">
            <v>1</v>
          </cell>
          <cell r="M966">
            <v>1</v>
          </cell>
          <cell r="AM966">
            <v>167</v>
          </cell>
          <cell r="AN966">
            <v>199</v>
          </cell>
          <cell r="AO966">
            <v>199</v>
          </cell>
          <cell r="AP966">
            <v>167</v>
          </cell>
          <cell r="AQ966">
            <v>167</v>
          </cell>
          <cell r="AV966">
            <v>135.5</v>
          </cell>
          <cell r="AW966">
            <v>200.54</v>
          </cell>
          <cell r="AX966">
            <v>199.61157407407407</v>
          </cell>
          <cell r="AY966">
            <v>199</v>
          </cell>
          <cell r="AZ966">
            <v>0</v>
          </cell>
          <cell r="BA966" t="str">
            <v>STU</v>
          </cell>
        </row>
        <row r="967">
          <cell r="D967" t="str">
            <v>Slovenská technická univerzita v Bratislave</v>
          </cell>
          <cell r="E967" t="str">
            <v>Stavebná fakulta</v>
          </cell>
          <cell r="L967">
            <v>1</v>
          </cell>
          <cell r="M967">
            <v>3</v>
          </cell>
          <cell r="AM967">
            <v>9</v>
          </cell>
          <cell r="AN967">
            <v>0</v>
          </cell>
          <cell r="AO967">
            <v>0</v>
          </cell>
          <cell r="AP967">
            <v>9</v>
          </cell>
          <cell r="AQ967">
            <v>9</v>
          </cell>
          <cell r="AV967">
            <v>27</v>
          </cell>
          <cell r="AW967">
            <v>57.51</v>
          </cell>
          <cell r="AX967">
            <v>57.135400124069477</v>
          </cell>
          <cell r="AY967">
            <v>9</v>
          </cell>
          <cell r="AZ967">
            <v>9</v>
          </cell>
          <cell r="BA967" t="str">
            <v>STU</v>
          </cell>
        </row>
        <row r="968">
          <cell r="D968" t="str">
            <v>Slovenská technická univerzita v Bratislave</v>
          </cell>
          <cell r="E968" t="str">
            <v>Fakulta chemickej a potravinárskej technológie</v>
          </cell>
          <cell r="L968">
            <v>1</v>
          </cell>
          <cell r="M968">
            <v>3</v>
          </cell>
          <cell r="AM968">
            <v>4</v>
          </cell>
          <cell r="AN968">
            <v>0</v>
          </cell>
          <cell r="AO968">
            <v>0</v>
          </cell>
          <cell r="AP968">
            <v>4</v>
          </cell>
          <cell r="AQ968">
            <v>4</v>
          </cell>
          <cell r="AV968">
            <v>12</v>
          </cell>
          <cell r="AW968">
            <v>25.56</v>
          </cell>
          <cell r="AX968">
            <v>25.226608695652175</v>
          </cell>
          <cell r="AY968">
            <v>4</v>
          </cell>
          <cell r="AZ968">
            <v>4</v>
          </cell>
          <cell r="BA968" t="str">
            <v>STU</v>
          </cell>
        </row>
        <row r="969">
          <cell r="D969" t="str">
            <v>Slovenská technická univerzita v Bratislave</v>
          </cell>
          <cell r="E969" t="str">
            <v>Fakulta chemickej a potravinárskej technológie</v>
          </cell>
          <cell r="L969">
            <v>1</v>
          </cell>
          <cell r="M969">
            <v>3</v>
          </cell>
          <cell r="AM969">
            <v>4</v>
          </cell>
          <cell r="AN969">
            <v>0</v>
          </cell>
          <cell r="AO969">
            <v>0</v>
          </cell>
          <cell r="AP969">
            <v>4</v>
          </cell>
          <cell r="AQ969">
            <v>4</v>
          </cell>
          <cell r="AV969">
            <v>12</v>
          </cell>
          <cell r="AW969">
            <v>25.56</v>
          </cell>
          <cell r="AX969">
            <v>25.56</v>
          </cell>
          <cell r="AY969">
            <v>4</v>
          </cell>
          <cell r="AZ969">
            <v>4</v>
          </cell>
          <cell r="BA969" t="str">
            <v>STU</v>
          </cell>
        </row>
        <row r="970">
          <cell r="D970" t="str">
            <v>Slovenská technická univerzita v Bratislave</v>
          </cell>
          <cell r="E970" t="str">
            <v>Stavebná fakulta</v>
          </cell>
          <cell r="L970">
            <v>1</v>
          </cell>
          <cell r="M970">
            <v>1</v>
          </cell>
          <cell r="AM970">
            <v>29</v>
          </cell>
          <cell r="AN970">
            <v>36</v>
          </cell>
          <cell r="AO970">
            <v>36</v>
          </cell>
          <cell r="AP970">
            <v>29</v>
          </cell>
          <cell r="AQ970">
            <v>29</v>
          </cell>
          <cell r="AV970">
            <v>23.6</v>
          </cell>
          <cell r="AW970">
            <v>31.152000000000005</v>
          </cell>
          <cell r="AX970">
            <v>31.152000000000005</v>
          </cell>
          <cell r="AY970">
            <v>36</v>
          </cell>
          <cell r="AZ970">
            <v>0</v>
          </cell>
          <cell r="BA970" t="str">
            <v>STU</v>
          </cell>
        </row>
        <row r="971">
          <cell r="D971" t="str">
            <v>Slovenská technická univerzita v Bratislave</v>
          </cell>
          <cell r="E971" t="str">
            <v>Fakulta informatiky a informačných technológií</v>
          </cell>
          <cell r="L971">
            <v>1</v>
          </cell>
          <cell r="M971">
            <v>2</v>
          </cell>
          <cell r="AM971">
            <v>0</v>
          </cell>
          <cell r="AN971">
            <v>24</v>
          </cell>
          <cell r="AO971">
            <v>24</v>
          </cell>
          <cell r="AP971">
            <v>0</v>
          </cell>
          <cell r="AQ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24</v>
          </cell>
          <cell r="AZ971">
            <v>0</v>
          </cell>
          <cell r="BA971" t="str">
            <v>STU</v>
          </cell>
        </row>
        <row r="972">
          <cell r="D972" t="str">
            <v>Slovenská technická univerzita v Bratislave</v>
          </cell>
          <cell r="E972" t="str">
            <v>Fakulta informatiky a informačných technológií</v>
          </cell>
          <cell r="L972">
            <v>1</v>
          </cell>
          <cell r="M972">
            <v>2</v>
          </cell>
          <cell r="AM972">
            <v>0</v>
          </cell>
          <cell r="AN972">
            <v>13</v>
          </cell>
          <cell r="AO972">
            <v>13</v>
          </cell>
          <cell r="AP972">
            <v>0</v>
          </cell>
          <cell r="AQ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13</v>
          </cell>
          <cell r="AZ972">
            <v>0</v>
          </cell>
          <cell r="BA972" t="str">
            <v>STU</v>
          </cell>
        </row>
        <row r="973">
          <cell r="D973" t="str">
            <v>Slovenská technická univerzita v Bratislave</v>
          </cell>
          <cell r="E973" t="str">
            <v>Fakulta architektúry</v>
          </cell>
          <cell r="L973">
            <v>1</v>
          </cell>
          <cell r="M973">
            <v>2</v>
          </cell>
          <cell r="AM973">
            <v>205</v>
          </cell>
          <cell r="AN973">
            <v>213</v>
          </cell>
          <cell r="AO973">
            <v>0</v>
          </cell>
          <cell r="AP973">
            <v>205</v>
          </cell>
          <cell r="AQ973">
            <v>205</v>
          </cell>
          <cell r="AV973">
            <v>307.5</v>
          </cell>
          <cell r="AW973">
            <v>461.25</v>
          </cell>
          <cell r="AX973">
            <v>449.48863636363637</v>
          </cell>
          <cell r="AY973">
            <v>213</v>
          </cell>
          <cell r="AZ973">
            <v>0</v>
          </cell>
          <cell r="BA973" t="str">
            <v>STU</v>
          </cell>
        </row>
        <row r="974">
          <cell r="D974" t="str">
            <v>Slovenská technická univerzita v Bratislave</v>
          </cell>
          <cell r="E974" t="str">
            <v>Materiálovotechnologická fakulta so sídlom v Trnave</v>
          </cell>
          <cell r="L974">
            <v>1</v>
          </cell>
          <cell r="M974">
            <v>1</v>
          </cell>
          <cell r="AM974">
            <v>35</v>
          </cell>
          <cell r="AN974">
            <v>49</v>
          </cell>
          <cell r="AO974">
            <v>49</v>
          </cell>
          <cell r="AP974">
            <v>35</v>
          </cell>
          <cell r="AQ974">
            <v>35</v>
          </cell>
          <cell r="AV974">
            <v>26.599999999999998</v>
          </cell>
          <cell r="AW974">
            <v>39.367999999999995</v>
          </cell>
          <cell r="AX974">
            <v>39.111570719602973</v>
          </cell>
          <cell r="AY974">
            <v>49</v>
          </cell>
          <cell r="AZ974">
            <v>0</v>
          </cell>
          <cell r="BA974" t="str">
            <v>STU</v>
          </cell>
        </row>
        <row r="975">
          <cell r="D975" t="str">
            <v>Slovenská technická univerzita v Bratislave</v>
          </cell>
          <cell r="E975" t="str">
            <v>Materiálovotechnologická fakulta so sídlom v Trnave</v>
          </cell>
          <cell r="L975">
            <v>1</v>
          </cell>
          <cell r="M975">
            <v>1</v>
          </cell>
          <cell r="AM975">
            <v>59</v>
          </cell>
          <cell r="AN975">
            <v>77</v>
          </cell>
          <cell r="AO975">
            <v>77</v>
          </cell>
          <cell r="AP975">
            <v>59</v>
          </cell>
          <cell r="AQ975">
            <v>59</v>
          </cell>
          <cell r="AV975">
            <v>50.3</v>
          </cell>
          <cell r="AW975">
            <v>74.443999999999988</v>
          </cell>
          <cell r="AX975">
            <v>73.959098014888326</v>
          </cell>
          <cell r="AY975">
            <v>77</v>
          </cell>
          <cell r="AZ975">
            <v>0</v>
          </cell>
          <cell r="BA975" t="str">
            <v>STU</v>
          </cell>
        </row>
        <row r="976">
          <cell r="D976" t="str">
            <v>Slovenská technická univerzita v Bratislave</v>
          </cell>
          <cell r="E976" t="str">
            <v>Materiálovotechnologická fakulta so sídlom v Trnave</v>
          </cell>
          <cell r="L976">
            <v>1</v>
          </cell>
          <cell r="M976">
            <v>2</v>
          </cell>
          <cell r="AM976">
            <v>121</v>
          </cell>
          <cell r="AN976">
            <v>145</v>
          </cell>
          <cell r="AO976">
            <v>145</v>
          </cell>
          <cell r="AP976">
            <v>121</v>
          </cell>
          <cell r="AQ976">
            <v>121</v>
          </cell>
          <cell r="AV976">
            <v>181.5</v>
          </cell>
          <cell r="AW976">
            <v>268.62</v>
          </cell>
          <cell r="AX976">
            <v>267.37638888888887</v>
          </cell>
          <cell r="AY976">
            <v>145</v>
          </cell>
          <cell r="AZ976">
            <v>0</v>
          </cell>
          <cell r="BA976" t="str">
            <v>STU</v>
          </cell>
        </row>
        <row r="977">
          <cell r="D977" t="str">
            <v>Slovenská technická univerzita v Bratislave</v>
          </cell>
          <cell r="E977" t="str">
            <v>Stavebná fakulta</v>
          </cell>
          <cell r="L977">
            <v>1</v>
          </cell>
          <cell r="M977">
            <v>1</v>
          </cell>
          <cell r="AM977">
            <v>5</v>
          </cell>
          <cell r="AN977">
            <v>9</v>
          </cell>
          <cell r="AO977">
            <v>9</v>
          </cell>
          <cell r="AP977">
            <v>5</v>
          </cell>
          <cell r="AQ977">
            <v>5</v>
          </cell>
          <cell r="AV977">
            <v>5</v>
          </cell>
          <cell r="AW977">
            <v>7.4</v>
          </cell>
          <cell r="AX977">
            <v>7.3193839218632615</v>
          </cell>
          <cell r="AY977">
            <v>9</v>
          </cell>
          <cell r="AZ977">
            <v>0</v>
          </cell>
          <cell r="BA977" t="str">
            <v>STU</v>
          </cell>
        </row>
        <row r="978">
          <cell r="D978" t="str">
            <v>Slovenská technická univerzita v Bratislave</v>
          </cell>
          <cell r="E978" t="str">
            <v>Fakulta elektrotechniky a informatiky</v>
          </cell>
          <cell r="L978">
            <v>1</v>
          </cell>
          <cell r="M978">
            <v>2</v>
          </cell>
          <cell r="AM978">
            <v>178</v>
          </cell>
          <cell r="AN978">
            <v>190</v>
          </cell>
          <cell r="AO978">
            <v>190</v>
          </cell>
          <cell r="AP978">
            <v>178</v>
          </cell>
          <cell r="AQ978">
            <v>178</v>
          </cell>
          <cell r="AV978">
            <v>267</v>
          </cell>
          <cell r="AW978">
            <v>395.15999999999997</v>
          </cell>
          <cell r="AX978">
            <v>394.50845836768337</v>
          </cell>
          <cell r="AY978">
            <v>190</v>
          </cell>
          <cell r="AZ978">
            <v>0</v>
          </cell>
          <cell r="BA978" t="str">
            <v>STU</v>
          </cell>
        </row>
        <row r="979">
          <cell r="D979" t="str">
            <v>Slovenská technická univerzita v Bratislave</v>
          </cell>
          <cell r="E979" t="str">
            <v>Fakulta elektrotechniky a informatiky</v>
          </cell>
          <cell r="L979">
            <v>1</v>
          </cell>
          <cell r="M979">
            <v>1</v>
          </cell>
          <cell r="AM979">
            <v>145</v>
          </cell>
          <cell r="AN979">
            <v>166</v>
          </cell>
          <cell r="AO979">
            <v>166</v>
          </cell>
          <cell r="AP979">
            <v>145</v>
          </cell>
          <cell r="AQ979">
            <v>145</v>
          </cell>
          <cell r="AV979">
            <v>120.69999999999999</v>
          </cell>
          <cell r="AW979">
            <v>178.63599999999997</v>
          </cell>
          <cell r="AX979">
            <v>177.80898148148145</v>
          </cell>
          <cell r="AY979">
            <v>166</v>
          </cell>
          <cell r="AZ979">
            <v>0</v>
          </cell>
          <cell r="BA979" t="str">
            <v>STU</v>
          </cell>
        </row>
        <row r="980">
          <cell r="D980" t="str">
            <v>Slovenská technická univerzita v Bratislave</v>
          </cell>
          <cell r="E980" t="str">
            <v>Stavebná fakulta</v>
          </cell>
          <cell r="L980">
            <v>2</v>
          </cell>
          <cell r="M980">
            <v>3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1</v>
          </cell>
          <cell r="AZ980">
            <v>0</v>
          </cell>
          <cell r="BA980" t="str">
            <v>STU</v>
          </cell>
        </row>
        <row r="981">
          <cell r="D981" t="str">
            <v>Slovenská technická univerzita v Bratislave</v>
          </cell>
          <cell r="E981" t="str">
            <v>Stavebná fakulta</v>
          </cell>
          <cell r="L981">
            <v>1</v>
          </cell>
          <cell r="M981">
            <v>1</v>
          </cell>
          <cell r="AM981">
            <v>197</v>
          </cell>
          <cell r="AN981">
            <v>309</v>
          </cell>
          <cell r="AO981">
            <v>309</v>
          </cell>
          <cell r="AP981">
            <v>197</v>
          </cell>
          <cell r="AQ981">
            <v>197</v>
          </cell>
          <cell r="AV981">
            <v>160.1</v>
          </cell>
          <cell r="AW981">
            <v>236.94799999999998</v>
          </cell>
          <cell r="AX981">
            <v>234.3666731780616</v>
          </cell>
          <cell r="AY981">
            <v>309</v>
          </cell>
          <cell r="AZ981">
            <v>0</v>
          </cell>
          <cell r="BA981" t="str">
            <v>STU</v>
          </cell>
        </row>
        <row r="982">
          <cell r="D982" t="str">
            <v>Slovenská technická univerzita v Bratislave</v>
          </cell>
          <cell r="E982" t="str">
            <v>Strojnícka fakulta</v>
          </cell>
          <cell r="L982">
            <v>1</v>
          </cell>
          <cell r="M982">
            <v>1</v>
          </cell>
          <cell r="AM982">
            <v>46</v>
          </cell>
          <cell r="AN982">
            <v>51</v>
          </cell>
          <cell r="AO982">
            <v>51</v>
          </cell>
          <cell r="AP982">
            <v>46</v>
          </cell>
          <cell r="AQ982">
            <v>46</v>
          </cell>
          <cell r="AV982">
            <v>37.299999999999997</v>
          </cell>
          <cell r="AW982">
            <v>55.203999999999994</v>
          </cell>
          <cell r="AX982">
            <v>54.844420595533492</v>
          </cell>
          <cell r="AY982">
            <v>51</v>
          </cell>
          <cell r="AZ982">
            <v>0</v>
          </cell>
          <cell r="BA982" t="str">
            <v>STU</v>
          </cell>
        </row>
        <row r="983">
          <cell r="D983" t="str">
            <v>Slovenská technická univerzita v Bratislave</v>
          </cell>
          <cell r="E983" t="str">
            <v>Fakulta chemickej a potravinárskej technológie</v>
          </cell>
          <cell r="L983">
            <v>1</v>
          </cell>
          <cell r="M983">
            <v>1</v>
          </cell>
          <cell r="AM983">
            <v>0</v>
          </cell>
          <cell r="AN983">
            <v>37</v>
          </cell>
          <cell r="AO983">
            <v>37</v>
          </cell>
          <cell r="AP983">
            <v>0</v>
          </cell>
          <cell r="AQ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37</v>
          </cell>
          <cell r="AZ983">
            <v>0</v>
          </cell>
          <cell r="BA983" t="str">
            <v>STU</v>
          </cell>
        </row>
        <row r="984">
          <cell r="D984" t="str">
            <v>Slovenská technická univerzita v Bratislave</v>
          </cell>
          <cell r="E984" t="str">
            <v/>
          </cell>
          <cell r="L984">
            <v>1</v>
          </cell>
          <cell r="M984">
            <v>1</v>
          </cell>
          <cell r="AM984">
            <v>35</v>
          </cell>
          <cell r="AN984">
            <v>48</v>
          </cell>
          <cell r="AO984">
            <v>0</v>
          </cell>
          <cell r="AP984">
            <v>35</v>
          </cell>
          <cell r="AQ984">
            <v>35</v>
          </cell>
          <cell r="AV984">
            <v>29.299999999999997</v>
          </cell>
          <cell r="AW984">
            <v>43.949999999999996</v>
          </cell>
          <cell r="AX984">
            <v>43.682012195121949</v>
          </cell>
          <cell r="AY984">
            <v>48</v>
          </cell>
          <cell r="AZ984">
            <v>0</v>
          </cell>
          <cell r="BA984" t="str">
            <v>STU</v>
          </cell>
        </row>
        <row r="985">
          <cell r="D985" t="str">
            <v>Slovenská technická univerzita v Bratislave</v>
          </cell>
          <cell r="E985" t="str">
            <v>Materiálovotechnologická fakulta so sídlom v Trnave</v>
          </cell>
          <cell r="L985">
            <v>1</v>
          </cell>
          <cell r="M985">
            <v>1</v>
          </cell>
          <cell r="AM985">
            <v>165</v>
          </cell>
          <cell r="AN985">
            <v>199</v>
          </cell>
          <cell r="AO985">
            <v>199</v>
          </cell>
          <cell r="AP985">
            <v>165</v>
          </cell>
          <cell r="AQ985">
            <v>165</v>
          </cell>
          <cell r="AV985">
            <v>139.5</v>
          </cell>
          <cell r="AW985">
            <v>206.46</v>
          </cell>
          <cell r="AX985">
            <v>205.11519230769233</v>
          </cell>
          <cell r="AY985">
            <v>199</v>
          </cell>
          <cell r="AZ985">
            <v>0</v>
          </cell>
          <cell r="BA985" t="str">
            <v>STU</v>
          </cell>
        </row>
        <row r="986">
          <cell r="D986" t="str">
            <v>Slovenská technická univerzita v Bratislave</v>
          </cell>
          <cell r="E986" t="str">
            <v>Stavebná fakulta</v>
          </cell>
          <cell r="L986">
            <v>1</v>
          </cell>
          <cell r="M986">
            <v>1</v>
          </cell>
          <cell r="AM986">
            <v>102</v>
          </cell>
          <cell r="AN986">
            <v>119</v>
          </cell>
          <cell r="AO986">
            <v>0</v>
          </cell>
          <cell r="AP986">
            <v>102</v>
          </cell>
          <cell r="AQ986">
            <v>102</v>
          </cell>
          <cell r="AV986">
            <v>82.8</v>
          </cell>
          <cell r="AW986">
            <v>124.19999999999999</v>
          </cell>
          <cell r="AX986">
            <v>123.55312499999999</v>
          </cell>
          <cell r="AY986">
            <v>119</v>
          </cell>
          <cell r="AZ986">
            <v>0</v>
          </cell>
          <cell r="BA986" t="str">
            <v>STU</v>
          </cell>
        </row>
        <row r="987">
          <cell r="D987" t="str">
            <v>Slovenská technická univerzita v Bratislave</v>
          </cell>
          <cell r="E987" t="str">
            <v>Fakulta chemickej a potravinárskej technológie</v>
          </cell>
          <cell r="L987">
            <v>2</v>
          </cell>
          <cell r="M987">
            <v>3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4</v>
          </cell>
          <cell r="AZ987">
            <v>0</v>
          </cell>
          <cell r="BA987" t="str">
            <v>STU</v>
          </cell>
        </row>
        <row r="988">
          <cell r="D988" t="str">
            <v>Trenčianska univerzita Alexandra Dubčeka v Trenčíne</v>
          </cell>
          <cell r="E988" t="str">
            <v>Fakulta priemyselných technológií v Púchove</v>
          </cell>
          <cell r="L988">
            <v>1</v>
          </cell>
          <cell r="M988">
            <v>2</v>
          </cell>
          <cell r="AM988">
            <v>86</v>
          </cell>
          <cell r="AN988">
            <v>93</v>
          </cell>
          <cell r="AO988">
            <v>93</v>
          </cell>
          <cell r="AP988">
            <v>86</v>
          </cell>
          <cell r="AQ988">
            <v>86</v>
          </cell>
          <cell r="AV988">
            <v>129</v>
          </cell>
          <cell r="AW988">
            <v>190.92</v>
          </cell>
          <cell r="AX988">
            <v>188.86267241379309</v>
          </cell>
          <cell r="AY988">
            <v>93</v>
          </cell>
          <cell r="AZ988">
            <v>0</v>
          </cell>
          <cell r="BA988" t="str">
            <v>TUAD</v>
          </cell>
        </row>
        <row r="989">
          <cell r="D989" t="str">
            <v>Trenčianska univerzita Alexandra Dubčeka v Trenčíne</v>
          </cell>
          <cell r="E989" t="str">
            <v>Fakulta zdravotníctva</v>
          </cell>
          <cell r="L989">
            <v>1</v>
          </cell>
          <cell r="M989">
            <v>5</v>
          </cell>
          <cell r="AM989">
            <v>193</v>
          </cell>
          <cell r="AN989">
            <v>212</v>
          </cell>
          <cell r="AO989">
            <v>0</v>
          </cell>
          <cell r="AP989">
            <v>0</v>
          </cell>
          <cell r="AQ989">
            <v>193</v>
          </cell>
          <cell r="AV989">
            <v>173.5</v>
          </cell>
          <cell r="AW989">
            <v>373.02499999999998</v>
          </cell>
          <cell r="AX989">
            <v>371.88075153374234</v>
          </cell>
          <cell r="AY989">
            <v>212</v>
          </cell>
          <cell r="AZ989">
            <v>0</v>
          </cell>
          <cell r="BA989" t="str">
            <v>TUAD</v>
          </cell>
        </row>
        <row r="990">
          <cell r="D990" t="str">
            <v>Trenčianska univerzita Alexandra Dubčeka v Trenčíne</v>
          </cell>
          <cell r="E990" t="str">
            <v>Fakulta priemyselných technológií v Púchove</v>
          </cell>
          <cell r="L990">
            <v>1</v>
          </cell>
          <cell r="M990">
            <v>1</v>
          </cell>
          <cell r="AM990">
            <v>27</v>
          </cell>
          <cell r="AN990">
            <v>38</v>
          </cell>
          <cell r="AO990">
            <v>38</v>
          </cell>
          <cell r="AP990">
            <v>27</v>
          </cell>
          <cell r="AQ990">
            <v>27</v>
          </cell>
          <cell r="AV990">
            <v>22.5</v>
          </cell>
          <cell r="AW990">
            <v>33.299999999999997</v>
          </cell>
          <cell r="AX990">
            <v>32.941163793103442</v>
          </cell>
          <cell r="AY990">
            <v>38</v>
          </cell>
          <cell r="AZ990">
            <v>0</v>
          </cell>
          <cell r="BA990" t="str">
            <v>TUAD</v>
          </cell>
        </row>
        <row r="991">
          <cell r="D991" t="str">
            <v>Trenčianska univerzita Alexandra Dubčeka v Trenčíne</v>
          </cell>
          <cell r="E991" t="str">
            <v>Fakulta sociálno-ekonomických vzťahov</v>
          </cell>
          <cell r="L991">
            <v>1</v>
          </cell>
          <cell r="M991">
            <v>1</v>
          </cell>
          <cell r="AM991">
            <v>40</v>
          </cell>
          <cell r="AN991">
            <v>44</v>
          </cell>
          <cell r="AO991">
            <v>0</v>
          </cell>
          <cell r="AP991">
            <v>0</v>
          </cell>
          <cell r="AQ991">
            <v>40</v>
          </cell>
          <cell r="AV991">
            <v>34.299999999999997</v>
          </cell>
          <cell r="AW991">
            <v>35.671999999999997</v>
          </cell>
          <cell r="AX991">
            <v>35.095482828282826</v>
          </cell>
          <cell r="AY991">
            <v>44</v>
          </cell>
          <cell r="AZ991">
            <v>0</v>
          </cell>
          <cell r="BA991" t="str">
            <v>TUAD</v>
          </cell>
        </row>
        <row r="992">
          <cell r="D992" t="str">
            <v>Trenčianska univerzita Alexandra Dubčeka v Trenčíne</v>
          </cell>
          <cell r="E992" t="str">
            <v>Fakulta špeciálnej techniky</v>
          </cell>
          <cell r="L992">
            <v>2</v>
          </cell>
          <cell r="M992">
            <v>1</v>
          </cell>
          <cell r="AM992">
            <v>0</v>
          </cell>
          <cell r="AN992">
            <v>0</v>
          </cell>
          <cell r="AO992">
            <v>0</v>
          </cell>
          <cell r="AP992">
            <v>0</v>
          </cell>
          <cell r="AQ992">
            <v>0</v>
          </cell>
          <cell r="AV992">
            <v>0</v>
          </cell>
          <cell r="AW992">
            <v>0</v>
          </cell>
          <cell r="AX992">
            <v>0</v>
          </cell>
          <cell r="AY992">
            <v>13</v>
          </cell>
          <cell r="AZ992">
            <v>0</v>
          </cell>
          <cell r="BA992" t="str">
            <v>TUAD</v>
          </cell>
        </row>
        <row r="993">
          <cell r="D993" t="str">
            <v>Trenčianska univerzita Alexandra Dubčeka v Trenčíne</v>
          </cell>
          <cell r="E993" t="str">
            <v>Fakulta sociálno-ekonomických vzťahov</v>
          </cell>
          <cell r="L993">
            <v>1</v>
          </cell>
          <cell r="M993">
            <v>1</v>
          </cell>
          <cell r="AM993">
            <v>236</v>
          </cell>
          <cell r="AN993">
            <v>252</v>
          </cell>
          <cell r="AO993">
            <v>0</v>
          </cell>
          <cell r="AP993">
            <v>0</v>
          </cell>
          <cell r="AQ993">
            <v>236</v>
          </cell>
          <cell r="AV993">
            <v>197.89999999999998</v>
          </cell>
          <cell r="AW993">
            <v>205.81599999999997</v>
          </cell>
          <cell r="AX993">
            <v>202.48968080808078</v>
          </cell>
          <cell r="AY993">
            <v>252</v>
          </cell>
          <cell r="AZ993">
            <v>0</v>
          </cell>
          <cell r="BA993" t="str">
            <v>TUAD</v>
          </cell>
        </row>
        <row r="994">
          <cell r="D994" t="str">
            <v>Trenčianska univerzita Alexandra Dubčeka v Trenčíne</v>
          </cell>
          <cell r="E994" t="str">
            <v>Fakulta zdravotníctva</v>
          </cell>
          <cell r="L994">
            <v>1</v>
          </cell>
          <cell r="M994">
            <v>5</v>
          </cell>
          <cell r="AM994">
            <v>112</v>
          </cell>
          <cell r="AN994">
            <v>123</v>
          </cell>
          <cell r="AO994">
            <v>123</v>
          </cell>
          <cell r="AP994">
            <v>0</v>
          </cell>
          <cell r="AQ994">
            <v>112</v>
          </cell>
          <cell r="AV994">
            <v>95.5</v>
          </cell>
          <cell r="AW994">
            <v>205.32499999999999</v>
          </cell>
          <cell r="AX994">
            <v>205.32499999999999</v>
          </cell>
          <cell r="AY994">
            <v>123</v>
          </cell>
          <cell r="AZ994">
            <v>0</v>
          </cell>
          <cell r="BA994" t="str">
            <v>TUAD</v>
          </cell>
        </row>
        <row r="995">
          <cell r="D995" t="str">
            <v>Trenčianska univerzita Alexandra Dubčeka v Trenčíne</v>
          </cell>
          <cell r="E995" t="str">
            <v>Fakulta špeciálnej techniky</v>
          </cell>
          <cell r="L995">
            <v>2</v>
          </cell>
          <cell r="M995">
            <v>1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8</v>
          </cell>
          <cell r="AZ995">
            <v>0</v>
          </cell>
          <cell r="BA995" t="str">
            <v>TUAD</v>
          </cell>
        </row>
        <row r="996">
          <cell r="D996" t="str">
            <v>Trenčianska univerzita Alexandra Dubčeka v Trenčíne</v>
          </cell>
          <cell r="E996" t="str">
            <v>Fakulta špeciálnej techniky</v>
          </cell>
          <cell r="L996">
            <v>1</v>
          </cell>
          <cell r="M996">
            <v>1</v>
          </cell>
          <cell r="AM996">
            <v>64</v>
          </cell>
          <cell r="AN996">
            <v>70</v>
          </cell>
          <cell r="AO996">
            <v>70</v>
          </cell>
          <cell r="AP996">
            <v>64</v>
          </cell>
          <cell r="AQ996">
            <v>64</v>
          </cell>
          <cell r="AV996">
            <v>54.4</v>
          </cell>
          <cell r="AW996">
            <v>80.512</v>
          </cell>
          <cell r="AX996">
            <v>79.644413793103453</v>
          </cell>
          <cell r="AY996">
            <v>70</v>
          </cell>
          <cell r="AZ996">
            <v>0</v>
          </cell>
          <cell r="BA996" t="str">
            <v>TUAD</v>
          </cell>
        </row>
        <row r="997">
          <cell r="D997" t="str">
            <v>Trenčianska univerzita Alexandra Dubčeka v Trenčíne</v>
          </cell>
          <cell r="E997" t="str">
            <v>Fakulta priemyselných technológií v Púchove</v>
          </cell>
          <cell r="L997">
            <v>2</v>
          </cell>
          <cell r="M997">
            <v>1</v>
          </cell>
          <cell r="AM997">
            <v>0</v>
          </cell>
          <cell r="AN997">
            <v>0</v>
          </cell>
          <cell r="AO997">
            <v>0</v>
          </cell>
          <cell r="AP997">
            <v>0</v>
          </cell>
          <cell r="AQ997">
            <v>0</v>
          </cell>
          <cell r="AV997">
            <v>0</v>
          </cell>
          <cell r="AW997">
            <v>0</v>
          </cell>
          <cell r="AX997">
            <v>0</v>
          </cell>
          <cell r="AY997">
            <v>1</v>
          </cell>
          <cell r="AZ997">
            <v>0</v>
          </cell>
          <cell r="BA997" t="str">
            <v>TUAD</v>
          </cell>
        </row>
        <row r="998">
          <cell r="D998" t="str">
            <v>Žilinská univerzita v Žiline</v>
          </cell>
          <cell r="E998" t="str">
            <v>Strojnícka fakulta</v>
          </cell>
          <cell r="L998">
            <v>2</v>
          </cell>
          <cell r="M998">
            <v>1</v>
          </cell>
          <cell r="AM998">
            <v>0</v>
          </cell>
          <cell r="AN998">
            <v>0</v>
          </cell>
          <cell r="AO998">
            <v>0</v>
          </cell>
          <cell r="AP998">
            <v>0</v>
          </cell>
          <cell r="AQ998">
            <v>0</v>
          </cell>
          <cell r="AV998">
            <v>0</v>
          </cell>
          <cell r="AW998">
            <v>0</v>
          </cell>
          <cell r="AX998">
            <v>0</v>
          </cell>
          <cell r="AY998">
            <v>14</v>
          </cell>
          <cell r="AZ998">
            <v>0</v>
          </cell>
          <cell r="BA998" t="str">
            <v>ŽU</v>
          </cell>
        </row>
        <row r="999">
          <cell r="D999" t="str">
            <v>Žilinská univerzita v Žiline</v>
          </cell>
          <cell r="E999" t="str">
            <v>Fakulta riadenia a informatiky</v>
          </cell>
          <cell r="L999">
            <v>1</v>
          </cell>
          <cell r="M999">
            <v>2</v>
          </cell>
          <cell r="AM999">
            <v>125</v>
          </cell>
          <cell r="AN999">
            <v>154</v>
          </cell>
          <cell r="AO999">
            <v>154</v>
          </cell>
          <cell r="AP999">
            <v>125</v>
          </cell>
          <cell r="AQ999">
            <v>125</v>
          </cell>
          <cell r="AV999">
            <v>187.5</v>
          </cell>
          <cell r="AW999">
            <v>277.5</v>
          </cell>
          <cell r="AX999">
            <v>276.11250000000001</v>
          </cell>
          <cell r="AY999">
            <v>154</v>
          </cell>
          <cell r="AZ999">
            <v>0</v>
          </cell>
          <cell r="BA999" t="str">
            <v>ŽU</v>
          </cell>
        </row>
        <row r="1000">
          <cell r="D1000" t="str">
            <v>Žilinská univerzita v Žiline</v>
          </cell>
          <cell r="E1000" t="str">
            <v>Strojnícka fakulta</v>
          </cell>
          <cell r="L1000">
            <v>1</v>
          </cell>
          <cell r="M1000">
            <v>2</v>
          </cell>
          <cell r="AM1000">
            <v>39</v>
          </cell>
          <cell r="AN1000">
            <v>40</v>
          </cell>
          <cell r="AO1000">
            <v>40</v>
          </cell>
          <cell r="AP1000">
            <v>39</v>
          </cell>
          <cell r="AQ1000">
            <v>39</v>
          </cell>
          <cell r="AV1000">
            <v>58.5</v>
          </cell>
          <cell r="AW1000">
            <v>86.58</v>
          </cell>
          <cell r="AX1000">
            <v>85.448235294117652</v>
          </cell>
          <cell r="AY1000">
            <v>40</v>
          </cell>
          <cell r="AZ1000">
            <v>0</v>
          </cell>
          <cell r="BA1000" t="str">
            <v>ŽU</v>
          </cell>
        </row>
        <row r="1001">
          <cell r="D1001" t="str">
            <v>Žilinská univerzita v Žiline</v>
          </cell>
          <cell r="E1001" t="str">
            <v>Fakulta humanitných vied</v>
          </cell>
          <cell r="L1001">
            <v>2</v>
          </cell>
          <cell r="M1001">
            <v>1</v>
          </cell>
          <cell r="AM1001">
            <v>3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15</v>
          </cell>
          <cell r="AZ1001">
            <v>0</v>
          </cell>
          <cell r="BA1001" t="str">
            <v>ŽU</v>
          </cell>
        </row>
        <row r="1002">
          <cell r="D1002" t="str">
            <v>Žilinská univerzita v Žiline</v>
          </cell>
          <cell r="E1002" t="str">
            <v>Fakulta humanitných vied</v>
          </cell>
          <cell r="L1002">
            <v>1</v>
          </cell>
          <cell r="M1002">
            <v>1</v>
          </cell>
          <cell r="AM1002">
            <v>127</v>
          </cell>
          <cell r="AN1002">
            <v>137</v>
          </cell>
          <cell r="AO1002">
            <v>0</v>
          </cell>
          <cell r="AP1002">
            <v>0</v>
          </cell>
          <cell r="AQ1002">
            <v>127</v>
          </cell>
          <cell r="AV1002">
            <v>114.4</v>
          </cell>
          <cell r="AW1002">
            <v>136.136</v>
          </cell>
          <cell r="AX1002">
            <v>133.28285029940119</v>
          </cell>
          <cell r="AY1002">
            <v>137</v>
          </cell>
          <cell r="AZ1002">
            <v>0</v>
          </cell>
          <cell r="BA1002" t="str">
            <v>ŽU</v>
          </cell>
        </row>
        <row r="1003">
          <cell r="D1003" t="str">
            <v>Žilinská univerzita v Žiline</v>
          </cell>
          <cell r="E1003" t="str">
            <v>Fakulta riadenia a informatiky</v>
          </cell>
          <cell r="L1003">
            <v>1</v>
          </cell>
          <cell r="M1003">
            <v>2</v>
          </cell>
          <cell r="AM1003">
            <v>29</v>
          </cell>
          <cell r="AN1003">
            <v>36</v>
          </cell>
          <cell r="AO1003">
            <v>36</v>
          </cell>
          <cell r="AP1003">
            <v>29</v>
          </cell>
          <cell r="AQ1003">
            <v>29</v>
          </cell>
          <cell r="AV1003">
            <v>43.5</v>
          </cell>
          <cell r="AW1003">
            <v>64.38</v>
          </cell>
          <cell r="AX1003">
            <v>64.058099999999996</v>
          </cell>
          <cell r="AY1003">
            <v>36</v>
          </cell>
          <cell r="AZ1003">
            <v>0</v>
          </cell>
          <cell r="BA1003" t="str">
            <v>ŽU</v>
          </cell>
        </row>
        <row r="1004">
          <cell r="D1004" t="str">
            <v>Žilinská univerzita v Žiline</v>
          </cell>
          <cell r="E1004" t="str">
            <v>Fakulta bezpečnostného inžinierstva</v>
          </cell>
          <cell r="L1004">
            <v>1</v>
          </cell>
          <cell r="M1004">
            <v>2</v>
          </cell>
          <cell r="AM1004">
            <v>62</v>
          </cell>
          <cell r="AN1004">
            <v>62</v>
          </cell>
          <cell r="AO1004">
            <v>0</v>
          </cell>
          <cell r="AP1004">
            <v>0</v>
          </cell>
          <cell r="AQ1004">
            <v>62</v>
          </cell>
          <cell r="AV1004">
            <v>93</v>
          </cell>
          <cell r="AW1004">
            <v>137.63999999999999</v>
          </cell>
          <cell r="AX1004">
            <v>133.61072599531616</v>
          </cell>
          <cell r="AY1004">
            <v>62</v>
          </cell>
          <cell r="AZ1004">
            <v>0</v>
          </cell>
          <cell r="BA1004" t="str">
            <v>ŽU</v>
          </cell>
        </row>
        <row r="1005">
          <cell r="D1005" t="str">
            <v>Žilinská univerzita v Žiline</v>
          </cell>
          <cell r="E1005" t="str">
            <v>Fakulta bezpečnostného inžinierstva</v>
          </cell>
          <cell r="L1005">
            <v>1</v>
          </cell>
          <cell r="M1005">
            <v>1</v>
          </cell>
          <cell r="AM1005">
            <v>187</v>
          </cell>
          <cell r="AN1005">
            <v>197</v>
          </cell>
          <cell r="AO1005">
            <v>0</v>
          </cell>
          <cell r="AP1005">
            <v>0</v>
          </cell>
          <cell r="AQ1005">
            <v>187</v>
          </cell>
          <cell r="AV1005">
            <v>160.9</v>
          </cell>
          <cell r="AW1005">
            <v>238.13200000000001</v>
          </cell>
          <cell r="AX1005">
            <v>231.16092271662765</v>
          </cell>
          <cell r="AY1005">
            <v>197</v>
          </cell>
          <cell r="AZ1005">
            <v>0</v>
          </cell>
          <cell r="BA1005" t="str">
            <v>ŽU</v>
          </cell>
        </row>
        <row r="1006">
          <cell r="D1006" t="str">
            <v>Žilinská univerzita v Žiline</v>
          </cell>
          <cell r="E1006" t="str">
            <v>Strojnícka fakulta</v>
          </cell>
          <cell r="L1006">
            <v>1</v>
          </cell>
          <cell r="M1006">
            <v>1</v>
          </cell>
          <cell r="AM1006">
            <v>179</v>
          </cell>
          <cell r="AN1006">
            <v>190</v>
          </cell>
          <cell r="AO1006">
            <v>190</v>
          </cell>
          <cell r="AP1006">
            <v>179</v>
          </cell>
          <cell r="AQ1006">
            <v>179</v>
          </cell>
          <cell r="AV1006">
            <v>155</v>
          </cell>
          <cell r="AW1006">
            <v>229.4</v>
          </cell>
          <cell r="AX1006">
            <v>226.40130718954251</v>
          </cell>
          <cell r="AY1006">
            <v>190</v>
          </cell>
          <cell r="AZ1006">
            <v>0</v>
          </cell>
          <cell r="BA1006" t="str">
            <v>ŽU</v>
          </cell>
        </row>
        <row r="1007">
          <cell r="D1007" t="str">
            <v>Žilinská univerzita v Žiline</v>
          </cell>
          <cell r="E1007" t="str">
            <v>Fakulta bezpečnostného inžinierstva</v>
          </cell>
          <cell r="L1007">
            <v>1</v>
          </cell>
          <cell r="M1007">
            <v>1</v>
          </cell>
          <cell r="AM1007">
            <v>165</v>
          </cell>
          <cell r="AN1007">
            <v>188</v>
          </cell>
          <cell r="AO1007">
            <v>0</v>
          </cell>
          <cell r="AP1007">
            <v>0</v>
          </cell>
          <cell r="AQ1007">
            <v>165</v>
          </cell>
          <cell r="AV1007">
            <v>141.6</v>
          </cell>
          <cell r="AW1007">
            <v>209.56799999999998</v>
          </cell>
          <cell r="AX1007">
            <v>203.43310538641686</v>
          </cell>
          <cell r="AY1007">
            <v>188</v>
          </cell>
          <cell r="AZ1007">
            <v>0</v>
          </cell>
          <cell r="BA1007" t="str">
            <v>ŽU</v>
          </cell>
        </row>
        <row r="1008">
          <cell r="D1008" t="str">
            <v>Žilinská univerzita v Žiline</v>
          </cell>
          <cell r="E1008" t="str">
            <v>Stavebná fakulta</v>
          </cell>
          <cell r="L1008">
            <v>1</v>
          </cell>
          <cell r="M1008">
            <v>1</v>
          </cell>
          <cell r="AM1008">
            <v>44</v>
          </cell>
          <cell r="AN1008">
            <v>55</v>
          </cell>
          <cell r="AO1008">
            <v>55</v>
          </cell>
          <cell r="AP1008">
            <v>44</v>
          </cell>
          <cell r="AQ1008">
            <v>44</v>
          </cell>
          <cell r="AV1008">
            <v>37.700000000000003</v>
          </cell>
          <cell r="AW1008">
            <v>55.796000000000006</v>
          </cell>
          <cell r="AX1008">
            <v>55.138028301886798</v>
          </cell>
          <cell r="AY1008">
            <v>55</v>
          </cell>
          <cell r="AZ1008">
            <v>0</v>
          </cell>
          <cell r="BA1008" t="str">
            <v>ŽU</v>
          </cell>
        </row>
        <row r="1009">
          <cell r="D1009" t="str">
            <v>Žilinská univerzita v Žiline</v>
          </cell>
          <cell r="E1009" t="str">
            <v>Strojnícka fakulta</v>
          </cell>
          <cell r="L1009">
            <v>1</v>
          </cell>
          <cell r="M1009">
            <v>1</v>
          </cell>
          <cell r="AM1009">
            <v>2</v>
          </cell>
          <cell r="AN1009">
            <v>2</v>
          </cell>
          <cell r="AO1009">
            <v>2</v>
          </cell>
          <cell r="AP1009">
            <v>2</v>
          </cell>
          <cell r="AQ1009">
            <v>2</v>
          </cell>
          <cell r="AV1009">
            <v>2</v>
          </cell>
          <cell r="AW1009">
            <v>2.96</v>
          </cell>
          <cell r="AX1009">
            <v>2.9213071895424836</v>
          </cell>
          <cell r="AY1009">
            <v>2</v>
          </cell>
          <cell r="AZ1009">
            <v>0</v>
          </cell>
          <cell r="BA1009" t="str">
            <v>ŽU</v>
          </cell>
        </row>
        <row r="1010">
          <cell r="D1010" t="str">
            <v>Univerzita Konštantína Filozofa v Nitre</v>
          </cell>
          <cell r="E1010" t="str">
            <v>Fakulta prírodných vied</v>
          </cell>
          <cell r="L1010">
            <v>2</v>
          </cell>
          <cell r="M1010">
            <v>1</v>
          </cell>
          <cell r="AM1010">
            <v>0</v>
          </cell>
          <cell r="AN1010">
            <v>0</v>
          </cell>
          <cell r="AO1010">
            <v>0</v>
          </cell>
          <cell r="AP1010">
            <v>0</v>
          </cell>
          <cell r="AQ1010">
            <v>0</v>
          </cell>
          <cell r="AV1010">
            <v>0</v>
          </cell>
          <cell r="AW1010">
            <v>0</v>
          </cell>
          <cell r="AX1010">
            <v>0</v>
          </cell>
          <cell r="AY1010">
            <v>3</v>
          </cell>
          <cell r="AZ1010">
            <v>0</v>
          </cell>
          <cell r="BA1010" t="str">
            <v>UKF</v>
          </cell>
        </row>
        <row r="1011">
          <cell r="D1011" t="str">
            <v>Univerzita Konštantína Filozofa v Nitre</v>
          </cell>
          <cell r="E1011" t="str">
            <v>Fakulta prírodných vied</v>
          </cell>
          <cell r="L1011">
            <v>1</v>
          </cell>
          <cell r="M1011">
            <v>3</v>
          </cell>
          <cell r="AM1011">
            <v>4</v>
          </cell>
          <cell r="AN1011">
            <v>0</v>
          </cell>
          <cell r="AO1011">
            <v>0</v>
          </cell>
          <cell r="AP1011">
            <v>4</v>
          </cell>
          <cell r="AQ1011">
            <v>4</v>
          </cell>
          <cell r="AV1011">
            <v>12</v>
          </cell>
          <cell r="AW1011">
            <v>25.56</v>
          </cell>
          <cell r="AX1011">
            <v>25.56</v>
          </cell>
          <cell r="AY1011">
            <v>4</v>
          </cell>
          <cell r="AZ1011">
            <v>4</v>
          </cell>
          <cell r="BA1011" t="str">
            <v>UKF</v>
          </cell>
        </row>
        <row r="1012">
          <cell r="D1012" t="str">
            <v>Univerzita Konštantína Filozofa v Nitre</v>
          </cell>
          <cell r="E1012" t="str">
            <v>Fakulta prírodných vied</v>
          </cell>
          <cell r="L1012">
            <v>1</v>
          </cell>
          <cell r="M1012">
            <v>3</v>
          </cell>
          <cell r="AM1012">
            <v>6</v>
          </cell>
          <cell r="AN1012">
            <v>0</v>
          </cell>
          <cell r="AO1012">
            <v>0</v>
          </cell>
          <cell r="AP1012">
            <v>6</v>
          </cell>
          <cell r="AQ1012">
            <v>6</v>
          </cell>
          <cell r="AV1012">
            <v>18</v>
          </cell>
          <cell r="AW1012">
            <v>38.339999999999996</v>
          </cell>
          <cell r="AX1012">
            <v>38.339999999999996</v>
          </cell>
          <cell r="AY1012">
            <v>6</v>
          </cell>
          <cell r="AZ1012">
            <v>6</v>
          </cell>
          <cell r="BA1012" t="str">
            <v>UKF</v>
          </cell>
        </row>
        <row r="1013">
          <cell r="D1013" t="str">
            <v>Univerzita Konštantína Filozofa v Nitre</v>
          </cell>
          <cell r="E1013" t="str">
            <v>Fakulta prírodných vied</v>
          </cell>
          <cell r="L1013">
            <v>1</v>
          </cell>
          <cell r="M1013">
            <v>3</v>
          </cell>
          <cell r="AM1013">
            <v>4</v>
          </cell>
          <cell r="AN1013">
            <v>0</v>
          </cell>
          <cell r="AO1013">
            <v>0</v>
          </cell>
          <cell r="AP1013">
            <v>4</v>
          </cell>
          <cell r="AQ1013">
            <v>4</v>
          </cell>
          <cell r="AV1013">
            <v>12</v>
          </cell>
          <cell r="AW1013">
            <v>25.56</v>
          </cell>
          <cell r="AX1013">
            <v>25.56</v>
          </cell>
          <cell r="AY1013">
            <v>4</v>
          </cell>
          <cell r="AZ1013">
            <v>4</v>
          </cell>
          <cell r="BA1013" t="str">
            <v>UKF</v>
          </cell>
        </row>
        <row r="1014">
          <cell r="D1014" t="str">
            <v>Univerzita Konštantína Filozofa v Nitre</v>
          </cell>
          <cell r="E1014" t="str">
            <v>Fakulta prírodných vied</v>
          </cell>
          <cell r="L1014">
            <v>2</v>
          </cell>
          <cell r="M1014">
            <v>3</v>
          </cell>
          <cell r="AM1014">
            <v>0</v>
          </cell>
          <cell r="AN1014">
            <v>0</v>
          </cell>
          <cell r="AO1014">
            <v>0</v>
          </cell>
          <cell r="AP1014">
            <v>0</v>
          </cell>
          <cell r="AQ1014">
            <v>0</v>
          </cell>
          <cell r="AV1014">
            <v>0</v>
          </cell>
          <cell r="AW1014">
            <v>0</v>
          </cell>
          <cell r="AX1014">
            <v>0</v>
          </cell>
          <cell r="AY1014">
            <v>3</v>
          </cell>
          <cell r="AZ1014">
            <v>0</v>
          </cell>
          <cell r="BA1014" t="str">
            <v>UKF</v>
          </cell>
        </row>
        <row r="1015">
          <cell r="D1015" t="str">
            <v>Univerzita Konštantína Filozofa v Nitre</v>
          </cell>
          <cell r="E1015" t="str">
            <v>Fakulta prírodných vied</v>
          </cell>
          <cell r="L1015">
            <v>1</v>
          </cell>
          <cell r="M1015">
            <v>1</v>
          </cell>
          <cell r="AM1015">
            <v>4.5</v>
          </cell>
          <cell r="AN1015">
            <v>7.5</v>
          </cell>
          <cell r="AO1015">
            <v>0</v>
          </cell>
          <cell r="AP1015">
            <v>0</v>
          </cell>
          <cell r="AQ1015">
            <v>4.5</v>
          </cell>
          <cell r="AV1015">
            <v>4.05</v>
          </cell>
          <cell r="AW1015">
            <v>5.8319999999999999</v>
          </cell>
          <cell r="AX1015">
            <v>5.7758225806451611</v>
          </cell>
          <cell r="AY1015">
            <v>7.5</v>
          </cell>
          <cell r="AZ1015">
            <v>0</v>
          </cell>
          <cell r="BA1015" t="str">
            <v>UKF</v>
          </cell>
        </row>
        <row r="1016">
          <cell r="D1016" t="str">
            <v>Univerzita Konštantína Filozofa v Nitre</v>
          </cell>
          <cell r="E1016" t="str">
            <v>Fakulta prírodných vied</v>
          </cell>
          <cell r="L1016">
            <v>1</v>
          </cell>
          <cell r="M1016">
            <v>1</v>
          </cell>
          <cell r="AM1016">
            <v>41.5</v>
          </cell>
          <cell r="AN1016">
            <v>45</v>
          </cell>
          <cell r="AO1016">
            <v>45</v>
          </cell>
          <cell r="AP1016">
            <v>41.5</v>
          </cell>
          <cell r="AQ1016">
            <v>41.5</v>
          </cell>
          <cell r="AV1016">
            <v>34.599999999999994</v>
          </cell>
          <cell r="AW1016">
            <v>49.823999999999991</v>
          </cell>
          <cell r="AX1016">
            <v>49.344064516129023</v>
          </cell>
          <cell r="AY1016">
            <v>45</v>
          </cell>
          <cell r="AZ1016">
            <v>0</v>
          </cell>
          <cell r="BA1016" t="str">
            <v>UKF</v>
          </cell>
        </row>
        <row r="1017">
          <cell r="D1017" t="str">
            <v>Univerzita Konštantína Filozofa v Nitre</v>
          </cell>
          <cell r="E1017" t="str">
            <v>Fakulta prírodných vied</v>
          </cell>
          <cell r="L1017">
            <v>1</v>
          </cell>
          <cell r="M1017">
            <v>1</v>
          </cell>
          <cell r="AM1017">
            <v>71</v>
          </cell>
          <cell r="AN1017">
            <v>77</v>
          </cell>
          <cell r="AO1017">
            <v>77</v>
          </cell>
          <cell r="AP1017">
            <v>71</v>
          </cell>
          <cell r="AQ1017">
            <v>71</v>
          </cell>
          <cell r="AV1017">
            <v>62</v>
          </cell>
          <cell r="AW1017">
            <v>91.76</v>
          </cell>
          <cell r="AX1017">
            <v>91.21380952380953</v>
          </cell>
          <cell r="AY1017">
            <v>77</v>
          </cell>
          <cell r="AZ1017">
            <v>0</v>
          </cell>
          <cell r="BA1017" t="str">
            <v>UKF</v>
          </cell>
        </row>
        <row r="1018">
          <cell r="D1018" t="str">
            <v>Univerzita Konštantína Filozofa v Nitre</v>
          </cell>
          <cell r="E1018" t="str">
            <v>Fakulta prírodných vied</v>
          </cell>
          <cell r="L1018">
            <v>1</v>
          </cell>
          <cell r="M1018">
            <v>1</v>
          </cell>
          <cell r="AM1018">
            <v>11</v>
          </cell>
          <cell r="AN1018">
            <v>15</v>
          </cell>
          <cell r="AO1018">
            <v>15</v>
          </cell>
          <cell r="AP1018">
            <v>11</v>
          </cell>
          <cell r="AQ1018">
            <v>11</v>
          </cell>
          <cell r="AV1018">
            <v>11</v>
          </cell>
          <cell r="AW1018">
            <v>16.28</v>
          </cell>
          <cell r="AX1018">
            <v>16.086190476190477</v>
          </cell>
          <cell r="AY1018">
            <v>15</v>
          </cell>
          <cell r="AZ1018">
            <v>0</v>
          </cell>
          <cell r="BA1018" t="str">
            <v>UKF</v>
          </cell>
        </row>
        <row r="1019">
          <cell r="D1019" t="str">
            <v>Univerzita Konštantína Filozofa v Nitre</v>
          </cell>
          <cell r="E1019" t="str">
            <v>Fakulta prírodných vied</v>
          </cell>
          <cell r="L1019">
            <v>1</v>
          </cell>
          <cell r="M1019">
            <v>1</v>
          </cell>
          <cell r="AM1019">
            <v>20</v>
          </cell>
          <cell r="AN1019">
            <v>23</v>
          </cell>
          <cell r="AO1019">
            <v>23</v>
          </cell>
          <cell r="AP1019">
            <v>20</v>
          </cell>
          <cell r="AQ1019">
            <v>20</v>
          </cell>
          <cell r="AV1019">
            <v>16.7</v>
          </cell>
          <cell r="AW1019">
            <v>19.872999999999998</v>
          </cell>
          <cell r="AX1019">
            <v>19.681571012544801</v>
          </cell>
          <cell r="AY1019">
            <v>23</v>
          </cell>
          <cell r="AZ1019">
            <v>0</v>
          </cell>
          <cell r="BA1019" t="str">
            <v>UKF</v>
          </cell>
        </row>
        <row r="1020">
          <cell r="D1020" t="str">
            <v>Univerzita Konštantína Filozofa v Nitre</v>
          </cell>
          <cell r="E1020" t="str">
            <v>Fakulta prírodných vied</v>
          </cell>
          <cell r="L1020">
            <v>1</v>
          </cell>
          <cell r="M1020">
            <v>1</v>
          </cell>
          <cell r="AM1020">
            <v>18</v>
          </cell>
          <cell r="AN1020">
            <v>25</v>
          </cell>
          <cell r="AO1020">
            <v>25</v>
          </cell>
          <cell r="AP1020">
            <v>18</v>
          </cell>
          <cell r="AQ1020">
            <v>18</v>
          </cell>
          <cell r="AV1020">
            <v>15.899999999999999</v>
          </cell>
          <cell r="AW1020">
            <v>23.531999999999996</v>
          </cell>
          <cell r="AX1020">
            <v>23.16996923076923</v>
          </cell>
          <cell r="AY1020">
            <v>25</v>
          </cell>
          <cell r="AZ1020">
            <v>0</v>
          </cell>
          <cell r="BA1020" t="str">
            <v>UKF</v>
          </cell>
        </row>
        <row r="1021">
          <cell r="D1021" t="str">
            <v>Univerzita Konštantína Filozofa v Nitre</v>
          </cell>
          <cell r="E1021" t="str">
            <v>Fakulta prírodných vied</v>
          </cell>
          <cell r="L1021">
            <v>1</v>
          </cell>
          <cell r="M1021">
            <v>1</v>
          </cell>
          <cell r="AM1021">
            <v>15</v>
          </cell>
          <cell r="AN1021">
            <v>17</v>
          </cell>
          <cell r="AO1021">
            <v>17</v>
          </cell>
          <cell r="AP1021">
            <v>15</v>
          </cell>
          <cell r="AQ1021">
            <v>15</v>
          </cell>
          <cell r="AV1021">
            <v>12.75</v>
          </cell>
          <cell r="AW1021">
            <v>15.172499999999999</v>
          </cell>
          <cell r="AX1021">
            <v>15.026349126344085</v>
          </cell>
          <cell r="AY1021">
            <v>17</v>
          </cell>
          <cell r="AZ1021">
            <v>0</v>
          </cell>
          <cell r="BA1021" t="str">
            <v>UKF</v>
          </cell>
        </row>
        <row r="1022">
          <cell r="D1022" t="str">
            <v>Univerzita Konštantína Filozofa v Nitre</v>
          </cell>
          <cell r="E1022" t="str">
            <v>Fakulta prírodných vied</v>
          </cell>
          <cell r="L1022">
            <v>1</v>
          </cell>
          <cell r="M1022">
            <v>2</v>
          </cell>
          <cell r="AM1022">
            <v>13.5</v>
          </cell>
          <cell r="AN1022">
            <v>14</v>
          </cell>
          <cell r="AO1022">
            <v>14</v>
          </cell>
          <cell r="AP1022">
            <v>13.5</v>
          </cell>
          <cell r="AQ1022">
            <v>13.5</v>
          </cell>
          <cell r="AV1022">
            <v>20.25</v>
          </cell>
          <cell r="AW1022">
            <v>24.0975</v>
          </cell>
          <cell r="AX1022">
            <v>23.86537802419355</v>
          </cell>
          <cell r="AY1022">
            <v>14</v>
          </cell>
          <cell r="AZ1022">
            <v>0</v>
          </cell>
          <cell r="BA1022" t="str">
            <v>UKF</v>
          </cell>
        </row>
        <row r="1023">
          <cell r="D1023" t="str">
            <v>Univerzita Konštantína Filozofa v Nitre</v>
          </cell>
          <cell r="E1023" t="str">
            <v>Pedagogická fakulta</v>
          </cell>
          <cell r="L1023">
            <v>1</v>
          </cell>
          <cell r="M1023">
            <v>2</v>
          </cell>
          <cell r="AM1023">
            <v>4</v>
          </cell>
          <cell r="AN1023">
            <v>5.5</v>
          </cell>
          <cell r="AO1023">
            <v>0</v>
          </cell>
          <cell r="AP1023">
            <v>0</v>
          </cell>
          <cell r="AQ1023">
            <v>4</v>
          </cell>
          <cell r="AV1023">
            <v>6</v>
          </cell>
          <cell r="AW1023">
            <v>12.899999999999999</v>
          </cell>
          <cell r="AX1023">
            <v>12.775739247311828</v>
          </cell>
          <cell r="AY1023">
            <v>5.5</v>
          </cell>
          <cell r="AZ1023">
            <v>0</v>
          </cell>
          <cell r="BA1023" t="str">
            <v>UKF</v>
          </cell>
        </row>
        <row r="1024">
          <cell r="D1024" t="str">
            <v>Katolícka univerzita v Ružomberku</v>
          </cell>
          <cell r="E1024" t="str">
            <v>Fakulta zdravotníctva</v>
          </cell>
          <cell r="L1024">
            <v>1</v>
          </cell>
          <cell r="M1024">
            <v>5</v>
          </cell>
          <cell r="AM1024">
            <v>70</v>
          </cell>
          <cell r="AN1024">
            <v>78</v>
          </cell>
          <cell r="AO1024">
            <v>0</v>
          </cell>
          <cell r="AP1024">
            <v>0</v>
          </cell>
          <cell r="AQ1024">
            <v>70</v>
          </cell>
          <cell r="AV1024">
            <v>60.099999999999994</v>
          </cell>
          <cell r="AW1024">
            <v>88.947999999999993</v>
          </cell>
          <cell r="AX1024">
            <v>88.321605633802818</v>
          </cell>
          <cell r="AY1024">
            <v>78</v>
          </cell>
          <cell r="AZ1024">
            <v>0</v>
          </cell>
          <cell r="BA1024" t="str">
            <v>KU</v>
          </cell>
        </row>
        <row r="1025">
          <cell r="D1025" t="str">
            <v>Katolícka univerzita v Ružomberku</v>
          </cell>
          <cell r="E1025" t="str">
            <v>Fakulta zdravotníctva</v>
          </cell>
          <cell r="L1025">
            <v>1</v>
          </cell>
          <cell r="M1025">
            <v>1</v>
          </cell>
          <cell r="AM1025">
            <v>101</v>
          </cell>
          <cell r="AN1025">
            <v>106</v>
          </cell>
          <cell r="AO1025">
            <v>0</v>
          </cell>
          <cell r="AP1025">
            <v>0</v>
          </cell>
          <cell r="AQ1025">
            <v>101</v>
          </cell>
          <cell r="AV1025">
            <v>88.4</v>
          </cell>
          <cell r="AW1025">
            <v>190.06</v>
          </cell>
          <cell r="AX1025">
            <v>188.72154929577465</v>
          </cell>
          <cell r="AY1025">
            <v>106</v>
          </cell>
          <cell r="AZ1025">
            <v>0</v>
          </cell>
          <cell r="BA1025" t="str">
            <v>KU</v>
          </cell>
        </row>
        <row r="1026">
          <cell r="D1026" t="str">
            <v>Univerzita Mateja Bela v Banskej Bystrici</v>
          </cell>
          <cell r="E1026" t="str">
            <v>Pedagogická fakulta</v>
          </cell>
          <cell r="L1026">
            <v>2</v>
          </cell>
          <cell r="M1026">
            <v>3</v>
          </cell>
          <cell r="AM1026">
            <v>0</v>
          </cell>
          <cell r="AN1026">
            <v>0</v>
          </cell>
          <cell r="AO1026">
            <v>0</v>
          </cell>
          <cell r="AP1026">
            <v>0</v>
          </cell>
          <cell r="AQ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1</v>
          </cell>
          <cell r="AZ1026">
            <v>0</v>
          </cell>
          <cell r="BA1026" t="str">
            <v>UMB</v>
          </cell>
        </row>
        <row r="1027">
          <cell r="D1027" t="str">
            <v>Univerzita Konštantína Filozofa v Nitre</v>
          </cell>
          <cell r="E1027" t="str">
            <v>Fakulta sociálnych vied a zdravotníctva</v>
          </cell>
          <cell r="L1027">
            <v>1</v>
          </cell>
          <cell r="M1027">
            <v>3</v>
          </cell>
          <cell r="AM1027">
            <v>6</v>
          </cell>
          <cell r="AN1027">
            <v>0</v>
          </cell>
          <cell r="AO1027">
            <v>0</v>
          </cell>
          <cell r="AP1027">
            <v>0</v>
          </cell>
          <cell r="AQ1027">
            <v>6</v>
          </cell>
          <cell r="AV1027">
            <v>24</v>
          </cell>
          <cell r="AW1027">
            <v>26.400000000000002</v>
          </cell>
          <cell r="AX1027">
            <v>26.150943396226417</v>
          </cell>
          <cell r="AY1027">
            <v>6</v>
          </cell>
          <cell r="AZ1027">
            <v>6</v>
          </cell>
          <cell r="BA1027" t="str">
            <v>UKF</v>
          </cell>
        </row>
        <row r="1028">
          <cell r="D1028" t="str">
            <v>Univerzita Konštantína Filozofa v Nitre</v>
          </cell>
          <cell r="E1028" t="str">
            <v>Fakulta sociálnych vied a zdravotníctva</v>
          </cell>
          <cell r="L1028">
            <v>1</v>
          </cell>
          <cell r="M1028">
            <v>1</v>
          </cell>
          <cell r="AM1028">
            <v>136</v>
          </cell>
          <cell r="AN1028">
            <v>146</v>
          </cell>
          <cell r="AO1028">
            <v>0</v>
          </cell>
          <cell r="AP1028">
            <v>0</v>
          </cell>
          <cell r="AQ1028">
            <v>136</v>
          </cell>
          <cell r="AV1028">
            <v>120.69999999999999</v>
          </cell>
          <cell r="AW1028">
            <v>120.69999999999999</v>
          </cell>
          <cell r="AX1028">
            <v>116.94766839378238</v>
          </cell>
          <cell r="AY1028">
            <v>146</v>
          </cell>
          <cell r="AZ1028">
            <v>0</v>
          </cell>
          <cell r="BA1028" t="str">
            <v>UKF</v>
          </cell>
        </row>
        <row r="1029">
          <cell r="D1029" t="str">
            <v>Univerzita Konštantína Filozofa v Nitre</v>
          </cell>
          <cell r="E1029" t="str">
            <v>Fakulta sociálnych vied a zdravotníctva</v>
          </cell>
          <cell r="L1029">
            <v>1</v>
          </cell>
          <cell r="M1029">
            <v>5</v>
          </cell>
          <cell r="AM1029">
            <v>97</v>
          </cell>
          <cell r="AN1029">
            <v>107</v>
          </cell>
          <cell r="AO1029">
            <v>0</v>
          </cell>
          <cell r="AP1029">
            <v>0</v>
          </cell>
          <cell r="AQ1029">
            <v>97</v>
          </cell>
          <cell r="AV1029">
            <v>84.1</v>
          </cell>
          <cell r="AW1029">
            <v>84.1</v>
          </cell>
          <cell r="AX1029">
            <v>83.306603773584897</v>
          </cell>
          <cell r="AY1029">
            <v>107</v>
          </cell>
          <cell r="AZ1029">
            <v>0</v>
          </cell>
          <cell r="BA1029" t="str">
            <v>UKF</v>
          </cell>
        </row>
        <row r="1030">
          <cell r="D1030" t="str">
            <v>Univerzita Konštantína Filozofa v Nitre</v>
          </cell>
          <cell r="E1030" t="str">
            <v>Fakulta sociálnych vied a zdravotníctva</v>
          </cell>
          <cell r="L1030">
            <v>1</v>
          </cell>
          <cell r="M1030">
            <v>5</v>
          </cell>
          <cell r="AM1030">
            <v>58</v>
          </cell>
          <cell r="AN1030">
            <v>63</v>
          </cell>
          <cell r="AO1030">
            <v>0</v>
          </cell>
          <cell r="AP1030">
            <v>0</v>
          </cell>
          <cell r="AQ1030">
            <v>58</v>
          </cell>
          <cell r="AV1030">
            <v>52</v>
          </cell>
          <cell r="AW1030">
            <v>52</v>
          </cell>
          <cell r="AX1030">
            <v>51.509433962264154</v>
          </cell>
          <cell r="AY1030">
            <v>63</v>
          </cell>
          <cell r="AZ1030">
            <v>0</v>
          </cell>
          <cell r="BA1030" t="str">
            <v>UKF</v>
          </cell>
        </row>
        <row r="1031">
          <cell r="D1031" t="str">
            <v>Univerzita Komenského v Bratislave</v>
          </cell>
          <cell r="E1031" t="str">
            <v>Jesseniova lekárska fakulta v Martine</v>
          </cell>
          <cell r="L1031">
            <v>1</v>
          </cell>
          <cell r="M1031">
            <v>3</v>
          </cell>
          <cell r="AM1031">
            <v>23</v>
          </cell>
          <cell r="AN1031">
            <v>0</v>
          </cell>
          <cell r="AO1031">
            <v>0</v>
          </cell>
          <cell r="AP1031">
            <v>0</v>
          </cell>
          <cell r="AQ1031">
            <v>23</v>
          </cell>
          <cell r="AV1031">
            <v>69</v>
          </cell>
          <cell r="AW1031">
            <v>235.29000000000002</v>
          </cell>
          <cell r="AX1031">
            <v>233.39686206896553</v>
          </cell>
          <cell r="AY1031">
            <v>23</v>
          </cell>
          <cell r="AZ1031">
            <v>23</v>
          </cell>
          <cell r="BA1031" t="str">
            <v>UK</v>
          </cell>
        </row>
        <row r="1032">
          <cell r="D1032" t="str">
            <v>Univerzita Komenského v Bratislave</v>
          </cell>
          <cell r="E1032" t="str">
            <v>Jesseniova lekárska fakulta v Martine</v>
          </cell>
          <cell r="L1032">
            <v>1</v>
          </cell>
          <cell r="M1032">
            <v>3</v>
          </cell>
          <cell r="AM1032">
            <v>11</v>
          </cell>
          <cell r="AN1032">
            <v>0</v>
          </cell>
          <cell r="AO1032">
            <v>0</v>
          </cell>
          <cell r="AP1032">
            <v>0</v>
          </cell>
          <cell r="AQ1032">
            <v>11</v>
          </cell>
          <cell r="AV1032">
            <v>33</v>
          </cell>
          <cell r="AW1032">
            <v>112.53</v>
          </cell>
          <cell r="AX1032">
            <v>111.62458620689655</v>
          </cell>
          <cell r="AY1032">
            <v>11</v>
          </cell>
          <cell r="AZ1032">
            <v>11</v>
          </cell>
          <cell r="BA1032" t="str">
            <v>UK</v>
          </cell>
        </row>
        <row r="1033">
          <cell r="D1033" t="str">
            <v>Univerzita Komenského v Bratislave</v>
          </cell>
          <cell r="E1033" t="str">
            <v>Jesseniova lekárska fakulta v Martine</v>
          </cell>
          <cell r="L1033">
            <v>1</v>
          </cell>
          <cell r="M1033">
            <v>3</v>
          </cell>
          <cell r="AM1033">
            <v>15</v>
          </cell>
          <cell r="AN1033">
            <v>0</v>
          </cell>
          <cell r="AO1033">
            <v>0</v>
          </cell>
          <cell r="AP1033">
            <v>0</v>
          </cell>
          <cell r="AQ1033">
            <v>15</v>
          </cell>
          <cell r="AV1033">
            <v>45</v>
          </cell>
          <cell r="AW1033">
            <v>153.45000000000002</v>
          </cell>
          <cell r="AX1033">
            <v>152.21534482758622</v>
          </cell>
          <cell r="AY1033">
            <v>15</v>
          </cell>
          <cell r="AZ1033">
            <v>15</v>
          </cell>
          <cell r="BA1033" t="str">
            <v>UK</v>
          </cell>
        </row>
        <row r="1034">
          <cell r="D1034" t="str">
            <v>Univerzita Komenského v Bratislave</v>
          </cell>
          <cell r="E1034" t="str">
            <v>Jesseniova lekárska fakulta v Martine</v>
          </cell>
          <cell r="L1034">
            <v>1</v>
          </cell>
          <cell r="M1034">
            <v>3</v>
          </cell>
          <cell r="AM1034">
            <v>3</v>
          </cell>
          <cell r="AN1034">
            <v>0</v>
          </cell>
          <cell r="AO1034">
            <v>0</v>
          </cell>
          <cell r="AP1034">
            <v>0</v>
          </cell>
          <cell r="AQ1034">
            <v>3</v>
          </cell>
          <cell r="AV1034">
            <v>9</v>
          </cell>
          <cell r="AW1034">
            <v>30.69</v>
          </cell>
          <cell r="AX1034">
            <v>30.443068965517245</v>
          </cell>
          <cell r="AY1034">
            <v>3</v>
          </cell>
          <cell r="AZ1034">
            <v>3</v>
          </cell>
          <cell r="BA1034" t="str">
            <v>UK</v>
          </cell>
        </row>
        <row r="1035">
          <cell r="D1035" t="str">
            <v>Univerzita Komenského v Bratislave</v>
          </cell>
          <cell r="E1035" t="str">
            <v>Jesseniova lekárska fakulta v Martine</v>
          </cell>
          <cell r="L1035">
            <v>1</v>
          </cell>
          <cell r="M1035">
            <v>3</v>
          </cell>
          <cell r="AM1035">
            <v>6</v>
          </cell>
          <cell r="AN1035">
            <v>0</v>
          </cell>
          <cell r="AO1035">
            <v>0</v>
          </cell>
          <cell r="AP1035">
            <v>0</v>
          </cell>
          <cell r="AQ1035">
            <v>6</v>
          </cell>
          <cell r="AV1035">
            <v>18</v>
          </cell>
          <cell r="AW1035">
            <v>61.38</v>
          </cell>
          <cell r="AX1035">
            <v>60.88613793103449</v>
          </cell>
          <cell r="AY1035">
            <v>6</v>
          </cell>
          <cell r="AZ1035">
            <v>6</v>
          </cell>
          <cell r="BA1035" t="str">
            <v>UK</v>
          </cell>
        </row>
        <row r="1036">
          <cell r="D1036" t="str">
            <v>Univerzita Komenského v Bratislave</v>
          </cell>
          <cell r="E1036" t="str">
            <v>Jesseniova lekárska fakulta v Martine</v>
          </cell>
          <cell r="L1036">
            <v>1</v>
          </cell>
          <cell r="M1036">
            <v>3</v>
          </cell>
          <cell r="AM1036">
            <v>10</v>
          </cell>
          <cell r="AN1036">
            <v>0</v>
          </cell>
          <cell r="AO1036">
            <v>0</v>
          </cell>
          <cell r="AP1036">
            <v>0</v>
          </cell>
          <cell r="AQ1036">
            <v>10</v>
          </cell>
          <cell r="AV1036">
            <v>30</v>
          </cell>
          <cell r="AW1036">
            <v>63.9</v>
          </cell>
          <cell r="AX1036">
            <v>61.860638297872342</v>
          </cell>
          <cell r="AY1036">
            <v>10</v>
          </cell>
          <cell r="AZ1036">
            <v>10</v>
          </cell>
          <cell r="BA1036" t="str">
            <v>UK</v>
          </cell>
        </row>
        <row r="1037">
          <cell r="D1037" t="str">
            <v>Univerzita Komenského v Bratislave</v>
          </cell>
          <cell r="E1037" t="str">
            <v>Jesseniova lekárska fakulta v Martine</v>
          </cell>
          <cell r="L1037">
            <v>1</v>
          </cell>
          <cell r="M1037">
            <v>3</v>
          </cell>
          <cell r="AM1037">
            <v>2</v>
          </cell>
          <cell r="AN1037">
            <v>0</v>
          </cell>
          <cell r="AO1037">
            <v>0</v>
          </cell>
          <cell r="AP1037">
            <v>0</v>
          </cell>
          <cell r="AQ1037">
            <v>2</v>
          </cell>
          <cell r="AV1037">
            <v>6</v>
          </cell>
          <cell r="AW1037">
            <v>20.46</v>
          </cell>
          <cell r="AX1037">
            <v>20.295379310344828</v>
          </cell>
          <cell r="AY1037">
            <v>2</v>
          </cell>
          <cell r="AZ1037">
            <v>2</v>
          </cell>
          <cell r="BA1037" t="str">
            <v>UK</v>
          </cell>
        </row>
        <row r="1038">
          <cell r="D1038" t="str">
            <v>Univerzita Komenského v Bratislave</v>
          </cell>
          <cell r="E1038" t="str">
            <v>Fakulta sociálnych a ekonomických vied</v>
          </cell>
          <cell r="L1038">
            <v>1</v>
          </cell>
          <cell r="M1038">
            <v>1</v>
          </cell>
          <cell r="AM1038">
            <v>68</v>
          </cell>
          <cell r="AN1038">
            <v>77</v>
          </cell>
          <cell r="AO1038">
            <v>0</v>
          </cell>
          <cell r="AP1038">
            <v>0</v>
          </cell>
          <cell r="AQ1038">
            <v>68</v>
          </cell>
          <cell r="AV1038">
            <v>53</v>
          </cell>
          <cell r="AW1038">
            <v>55.120000000000005</v>
          </cell>
          <cell r="AX1038">
            <v>54.820976491862574</v>
          </cell>
          <cell r="AY1038">
            <v>77</v>
          </cell>
          <cell r="AZ1038">
            <v>0</v>
          </cell>
          <cell r="BA1038" t="str">
            <v>UK</v>
          </cell>
        </row>
        <row r="1039">
          <cell r="D1039" t="str">
            <v>Univerzita Komenského v Bratislave</v>
          </cell>
          <cell r="E1039" t="str">
            <v>Fakulta sociálnych a ekonomických vied</v>
          </cell>
          <cell r="L1039">
            <v>1</v>
          </cell>
          <cell r="M1039">
            <v>1</v>
          </cell>
          <cell r="AM1039">
            <v>151</v>
          </cell>
          <cell r="AN1039">
            <v>159</v>
          </cell>
          <cell r="AO1039">
            <v>0</v>
          </cell>
          <cell r="AP1039">
            <v>0</v>
          </cell>
          <cell r="AQ1039">
            <v>151</v>
          </cell>
          <cell r="AV1039">
            <v>124.9</v>
          </cell>
          <cell r="AW1039">
            <v>124.9</v>
          </cell>
          <cell r="AX1039">
            <v>123.41309523809525</v>
          </cell>
          <cell r="AY1039">
            <v>159</v>
          </cell>
          <cell r="AZ1039">
            <v>0</v>
          </cell>
          <cell r="BA1039" t="str">
            <v>UK</v>
          </cell>
        </row>
        <row r="1040">
          <cell r="D1040" t="str">
            <v>Univerzita Komenského v Bratislave</v>
          </cell>
          <cell r="E1040" t="str">
            <v>Fakulta sociálnych a ekonomických vied</v>
          </cell>
          <cell r="L1040">
            <v>1</v>
          </cell>
          <cell r="M1040">
            <v>1</v>
          </cell>
          <cell r="AM1040">
            <v>44</v>
          </cell>
          <cell r="AN1040">
            <v>48</v>
          </cell>
          <cell r="AO1040">
            <v>0</v>
          </cell>
          <cell r="AP1040">
            <v>0</v>
          </cell>
          <cell r="AQ1040">
            <v>44</v>
          </cell>
          <cell r="AV1040">
            <v>32</v>
          </cell>
          <cell r="AW1040">
            <v>32</v>
          </cell>
          <cell r="AX1040">
            <v>31.820224719101123</v>
          </cell>
          <cell r="AY1040">
            <v>48</v>
          </cell>
          <cell r="AZ1040">
            <v>0</v>
          </cell>
          <cell r="BA1040" t="str">
            <v>UK</v>
          </cell>
        </row>
        <row r="1041">
          <cell r="D1041" t="str">
            <v>Univerzita Komenského v Bratislave</v>
          </cell>
          <cell r="E1041" t="str">
            <v>Fakulta sociálnych a ekonomických vied</v>
          </cell>
          <cell r="L1041">
            <v>1</v>
          </cell>
          <cell r="M1041">
            <v>1</v>
          </cell>
          <cell r="AM1041">
            <v>152</v>
          </cell>
          <cell r="AN1041">
            <v>163</v>
          </cell>
          <cell r="AO1041">
            <v>0</v>
          </cell>
          <cell r="AP1041">
            <v>0</v>
          </cell>
          <cell r="AQ1041">
            <v>152</v>
          </cell>
          <cell r="AV1041">
            <v>133.1</v>
          </cell>
          <cell r="AW1041">
            <v>133.1</v>
          </cell>
          <cell r="AX1041">
            <v>131.38258064516128</v>
          </cell>
          <cell r="AY1041">
            <v>163</v>
          </cell>
          <cell r="AZ1041">
            <v>0</v>
          </cell>
          <cell r="BA1041" t="str">
            <v>UK</v>
          </cell>
        </row>
        <row r="1042">
          <cell r="D1042" t="str">
            <v>Katolícka univerzita v Ružomberku</v>
          </cell>
          <cell r="E1042" t="str">
            <v>Teologická fakulta v Košiciach</v>
          </cell>
          <cell r="L1042">
            <v>1</v>
          </cell>
          <cell r="M1042">
            <v>1</v>
          </cell>
          <cell r="AM1042">
            <v>2</v>
          </cell>
          <cell r="AN1042">
            <v>3</v>
          </cell>
          <cell r="AO1042">
            <v>0</v>
          </cell>
          <cell r="AP1042">
            <v>0</v>
          </cell>
          <cell r="AQ1042">
            <v>2</v>
          </cell>
          <cell r="AV1042">
            <v>1.4</v>
          </cell>
          <cell r="AW1042">
            <v>1.526</v>
          </cell>
          <cell r="AX1042">
            <v>1.4979094527363184</v>
          </cell>
          <cell r="AY1042">
            <v>3</v>
          </cell>
          <cell r="AZ1042">
            <v>0</v>
          </cell>
          <cell r="BA1042" t="str">
            <v>KU</v>
          </cell>
        </row>
        <row r="1043">
          <cell r="D1043" t="str">
            <v>Katolícka univerzita v Ružomberku</v>
          </cell>
          <cell r="E1043" t="str">
            <v>Teologická fakulta v Košiciach</v>
          </cell>
          <cell r="L1043">
            <v>1</v>
          </cell>
          <cell r="M1043">
            <v>1</v>
          </cell>
          <cell r="AM1043">
            <v>2.5</v>
          </cell>
          <cell r="AN1043">
            <v>3.5</v>
          </cell>
          <cell r="AO1043">
            <v>0</v>
          </cell>
          <cell r="AP1043">
            <v>0</v>
          </cell>
          <cell r="AQ1043">
            <v>2.5</v>
          </cell>
          <cell r="AV1043">
            <v>1.9</v>
          </cell>
          <cell r="AW1043">
            <v>2.0710000000000002</v>
          </cell>
          <cell r="AX1043">
            <v>2.0328771144278606</v>
          </cell>
          <cell r="AY1043">
            <v>3.5</v>
          </cell>
          <cell r="AZ1043">
            <v>0</v>
          </cell>
          <cell r="BA1043" t="str">
            <v>KU</v>
          </cell>
        </row>
        <row r="1044">
          <cell r="D1044" t="str">
            <v>Katolícka univerzita v Ružomberku</v>
          </cell>
          <cell r="E1044" t="str">
            <v>Teologická fakulta v Košiciach</v>
          </cell>
          <cell r="L1044">
            <v>1</v>
          </cell>
          <cell r="M1044">
            <v>3</v>
          </cell>
          <cell r="AM1044">
            <v>6</v>
          </cell>
          <cell r="AN1044">
            <v>0</v>
          </cell>
          <cell r="AO1044">
            <v>0</v>
          </cell>
          <cell r="AP1044">
            <v>0</v>
          </cell>
          <cell r="AQ1044">
            <v>6</v>
          </cell>
          <cell r="AV1044">
            <v>24</v>
          </cell>
          <cell r="AW1044">
            <v>26.400000000000002</v>
          </cell>
          <cell r="AX1044">
            <v>25.903448275862072</v>
          </cell>
          <cell r="AY1044">
            <v>7</v>
          </cell>
          <cell r="AZ1044">
            <v>6</v>
          </cell>
          <cell r="BA1044" t="str">
            <v>KU</v>
          </cell>
        </row>
        <row r="1045">
          <cell r="D1045" t="str">
            <v>Univerzita Mateja Bela v Banskej Bystrici</v>
          </cell>
          <cell r="E1045" t="str">
            <v>Fakulta politických vied a medzinárodných vzťahov</v>
          </cell>
          <cell r="L1045">
            <v>2</v>
          </cell>
          <cell r="M1045">
            <v>3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12</v>
          </cell>
          <cell r="AZ1045">
            <v>0</v>
          </cell>
          <cell r="BA1045" t="str">
            <v>UMB</v>
          </cell>
        </row>
        <row r="1046">
          <cell r="D1046" t="str">
            <v>Univerzita Komenského v Bratislave</v>
          </cell>
          <cell r="E1046" t="str">
            <v>Farmaceutická fakulta</v>
          </cell>
          <cell r="L1046">
            <v>1</v>
          </cell>
          <cell r="M1046">
            <v>3</v>
          </cell>
          <cell r="AM1046">
            <v>6</v>
          </cell>
          <cell r="AN1046">
            <v>0</v>
          </cell>
          <cell r="AO1046">
            <v>0</v>
          </cell>
          <cell r="AP1046">
            <v>0</v>
          </cell>
          <cell r="AQ1046">
            <v>6</v>
          </cell>
          <cell r="AV1046">
            <v>18</v>
          </cell>
          <cell r="AW1046">
            <v>38.339999999999996</v>
          </cell>
          <cell r="AX1046">
            <v>38.009482758620685</v>
          </cell>
          <cell r="AY1046">
            <v>6</v>
          </cell>
          <cell r="AZ1046">
            <v>6</v>
          </cell>
          <cell r="BA1046" t="str">
            <v>UK</v>
          </cell>
        </row>
        <row r="1047">
          <cell r="D1047" t="str">
            <v>Univerzita Komenského v Bratislave</v>
          </cell>
          <cell r="E1047" t="str">
            <v>Farmaceutická fakulta</v>
          </cell>
          <cell r="L1047">
            <v>1</v>
          </cell>
          <cell r="M1047">
            <v>3</v>
          </cell>
          <cell r="AM1047">
            <v>27</v>
          </cell>
          <cell r="AN1047">
            <v>0</v>
          </cell>
          <cell r="AO1047">
            <v>0</v>
          </cell>
          <cell r="AP1047">
            <v>0</v>
          </cell>
          <cell r="AQ1047">
            <v>27</v>
          </cell>
          <cell r="AV1047">
            <v>81</v>
          </cell>
          <cell r="AW1047">
            <v>172.53</v>
          </cell>
          <cell r="AX1047">
            <v>171.0426724137931</v>
          </cell>
          <cell r="AY1047">
            <v>27</v>
          </cell>
          <cell r="AZ1047">
            <v>27</v>
          </cell>
          <cell r="BA1047" t="str">
            <v>UK</v>
          </cell>
        </row>
        <row r="1048">
          <cell r="D1048" t="str">
            <v>Univerzita Konštantína Filozofa v Nitre</v>
          </cell>
          <cell r="E1048" t="str">
            <v>Filozofická fakulta</v>
          </cell>
          <cell r="L1048">
            <v>1</v>
          </cell>
          <cell r="M1048">
            <v>3</v>
          </cell>
          <cell r="AM1048">
            <v>6</v>
          </cell>
          <cell r="AN1048">
            <v>0</v>
          </cell>
          <cell r="AO1048">
            <v>0</v>
          </cell>
          <cell r="AP1048">
            <v>0</v>
          </cell>
          <cell r="AQ1048">
            <v>6</v>
          </cell>
          <cell r="AV1048">
            <v>24</v>
          </cell>
          <cell r="AW1048">
            <v>26.400000000000002</v>
          </cell>
          <cell r="AX1048">
            <v>25.900315457413253</v>
          </cell>
          <cell r="AY1048">
            <v>7</v>
          </cell>
          <cell r="AZ1048">
            <v>6</v>
          </cell>
          <cell r="BA1048" t="str">
            <v>UKF</v>
          </cell>
        </row>
        <row r="1049">
          <cell r="D1049" t="str">
            <v>Univerzita Konštantína Filozofa v Nitre</v>
          </cell>
          <cell r="E1049" t="str">
            <v>Filozofická fakulta</v>
          </cell>
          <cell r="L1049">
            <v>2</v>
          </cell>
          <cell r="M1049">
            <v>2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1</v>
          </cell>
          <cell r="AZ1049">
            <v>0</v>
          </cell>
          <cell r="BA1049" t="str">
            <v>UKF</v>
          </cell>
        </row>
        <row r="1050">
          <cell r="D1050" t="str">
            <v>Univerzita Konštantína Filozofa v Nitre</v>
          </cell>
          <cell r="E1050" t="str">
            <v>Filozofická fakulta</v>
          </cell>
          <cell r="L1050">
            <v>2</v>
          </cell>
          <cell r="M1050">
            <v>3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1</v>
          </cell>
          <cell r="AZ1050">
            <v>0</v>
          </cell>
          <cell r="BA1050" t="str">
            <v>UKF</v>
          </cell>
        </row>
        <row r="1051">
          <cell r="D1051" t="str">
            <v>Univerzita Konštantína Filozofa v Nitre</v>
          </cell>
          <cell r="E1051" t="str">
            <v>Filozofická fakulta</v>
          </cell>
          <cell r="L1051">
            <v>1</v>
          </cell>
          <cell r="M1051">
            <v>3</v>
          </cell>
          <cell r="AM1051">
            <v>8</v>
          </cell>
          <cell r="AN1051">
            <v>0</v>
          </cell>
          <cell r="AO1051">
            <v>0</v>
          </cell>
          <cell r="AP1051">
            <v>0</v>
          </cell>
          <cell r="AQ1051">
            <v>8</v>
          </cell>
          <cell r="AV1051">
            <v>32</v>
          </cell>
          <cell r="AW1051">
            <v>35.200000000000003</v>
          </cell>
          <cell r="AX1051">
            <v>34.673504273504278</v>
          </cell>
          <cell r="AY1051">
            <v>9</v>
          </cell>
          <cell r="AZ1051">
            <v>8</v>
          </cell>
          <cell r="BA1051" t="str">
            <v>UKF</v>
          </cell>
        </row>
        <row r="1052">
          <cell r="D1052" t="str">
            <v>Univerzita Konštantína Filozofa v Nitre</v>
          </cell>
          <cell r="E1052" t="str">
            <v>Filozofická fakulta</v>
          </cell>
          <cell r="L1052">
            <v>2</v>
          </cell>
          <cell r="M1052">
            <v>2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1</v>
          </cell>
          <cell r="AZ1052">
            <v>0</v>
          </cell>
          <cell r="BA1052" t="str">
            <v>UKF</v>
          </cell>
        </row>
        <row r="1053">
          <cell r="D1053" t="str">
            <v>Univerzita Konštantína Filozofa v Nitre</v>
          </cell>
          <cell r="E1053" t="str">
            <v>Filozofická fakulta</v>
          </cell>
          <cell r="L1053">
            <v>2</v>
          </cell>
          <cell r="M1053">
            <v>1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1.5</v>
          </cell>
          <cell r="AZ1053">
            <v>0</v>
          </cell>
          <cell r="BA1053" t="str">
            <v>UKF</v>
          </cell>
        </row>
        <row r="1054">
          <cell r="D1054" t="str">
            <v>Univerzita Konštantína Filozofa v Nitre</v>
          </cell>
          <cell r="E1054" t="str">
            <v>Filozofická fakulta</v>
          </cell>
          <cell r="L1054">
            <v>2</v>
          </cell>
          <cell r="M1054">
            <v>1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0.5</v>
          </cell>
          <cell r="AZ1054">
            <v>0</v>
          </cell>
          <cell r="BA1054" t="str">
            <v>UKF</v>
          </cell>
        </row>
        <row r="1055">
          <cell r="D1055" t="str">
            <v>Univerzita Konštantína Filozofa v Nitre</v>
          </cell>
          <cell r="E1055" t="str">
            <v>Filozofická fakulta</v>
          </cell>
          <cell r="L1055">
            <v>2</v>
          </cell>
          <cell r="M1055">
            <v>1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0.5</v>
          </cell>
          <cell r="AZ1055">
            <v>0</v>
          </cell>
          <cell r="BA1055" t="str">
            <v>UKF</v>
          </cell>
        </row>
        <row r="1056">
          <cell r="D1056" t="str">
            <v>Univerzita Konštantína Filozofa v Nitre</v>
          </cell>
          <cell r="E1056" t="str">
            <v>Filozofická fakulta</v>
          </cell>
          <cell r="L1056">
            <v>2</v>
          </cell>
          <cell r="M1056">
            <v>2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1</v>
          </cell>
          <cell r="AZ1056">
            <v>0</v>
          </cell>
          <cell r="BA1056" t="str">
            <v>UKF</v>
          </cell>
        </row>
        <row r="1057">
          <cell r="D1057" t="str">
            <v>Univerzita Konštantína Filozofa v Nitre</v>
          </cell>
          <cell r="E1057" t="str">
            <v>Filozofická fakulta</v>
          </cell>
          <cell r="L1057">
            <v>2</v>
          </cell>
          <cell r="M1057">
            <v>1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1</v>
          </cell>
          <cell r="AZ1057">
            <v>0</v>
          </cell>
          <cell r="BA1057" t="str">
            <v>UKF</v>
          </cell>
        </row>
        <row r="1058">
          <cell r="D1058" t="str">
            <v>Univerzita Konštantína Filozofa v Nitre</v>
          </cell>
          <cell r="E1058" t="str">
            <v>Filozofická fakulta</v>
          </cell>
          <cell r="L1058">
            <v>1</v>
          </cell>
          <cell r="M1058">
            <v>1</v>
          </cell>
          <cell r="AM1058">
            <v>12</v>
          </cell>
          <cell r="AN1058">
            <v>13</v>
          </cell>
          <cell r="AO1058">
            <v>0</v>
          </cell>
          <cell r="AP1058">
            <v>0</v>
          </cell>
          <cell r="AQ1058">
            <v>12</v>
          </cell>
          <cell r="AV1058">
            <v>10.199999999999999</v>
          </cell>
          <cell r="AW1058">
            <v>11.118</v>
          </cell>
          <cell r="AX1058">
            <v>11.010904569892475</v>
          </cell>
          <cell r="AY1058">
            <v>13</v>
          </cell>
          <cell r="AZ1058">
            <v>0</v>
          </cell>
          <cell r="BA1058" t="str">
            <v>UKF</v>
          </cell>
        </row>
        <row r="1059">
          <cell r="D1059" t="str">
            <v>Univerzita Konštantína Filozofa v Nitre</v>
          </cell>
          <cell r="E1059" t="str">
            <v>Filozofická fakulta</v>
          </cell>
          <cell r="L1059">
            <v>1</v>
          </cell>
          <cell r="M1059">
            <v>1</v>
          </cell>
          <cell r="AM1059">
            <v>164</v>
          </cell>
          <cell r="AN1059">
            <v>175</v>
          </cell>
          <cell r="AO1059">
            <v>0</v>
          </cell>
          <cell r="AP1059">
            <v>0</v>
          </cell>
          <cell r="AQ1059">
            <v>164</v>
          </cell>
          <cell r="AV1059">
            <v>143.30000000000001</v>
          </cell>
          <cell r="AW1059">
            <v>170.52700000000002</v>
          </cell>
          <cell r="AX1059">
            <v>167.29935962145112</v>
          </cell>
          <cell r="AY1059">
            <v>175</v>
          </cell>
          <cell r="AZ1059">
            <v>0</v>
          </cell>
          <cell r="BA1059" t="str">
            <v>UKF</v>
          </cell>
        </row>
        <row r="1060">
          <cell r="D1060" t="str">
            <v>Univerzita Konštantína Filozofa v Nitre</v>
          </cell>
          <cell r="E1060" t="str">
            <v>Filozofická fakulta</v>
          </cell>
          <cell r="L1060">
            <v>1</v>
          </cell>
          <cell r="M1060">
            <v>1</v>
          </cell>
          <cell r="AM1060">
            <v>69.5</v>
          </cell>
          <cell r="AN1060">
            <v>77.5</v>
          </cell>
          <cell r="AO1060">
            <v>0</v>
          </cell>
          <cell r="AP1060">
            <v>0</v>
          </cell>
          <cell r="AQ1060">
            <v>69.5</v>
          </cell>
          <cell r="AV1060">
            <v>58.4</v>
          </cell>
          <cell r="AW1060">
            <v>87.6</v>
          </cell>
          <cell r="AX1060">
            <v>86.317719568567014</v>
          </cell>
          <cell r="AY1060">
            <v>77.5</v>
          </cell>
          <cell r="AZ1060">
            <v>0</v>
          </cell>
          <cell r="BA1060" t="str">
            <v>UKF</v>
          </cell>
        </row>
        <row r="1061">
          <cell r="D1061" t="str">
            <v>Univerzita Konštantína Filozofa v Nitre</v>
          </cell>
          <cell r="E1061" t="str">
            <v>Filozofická fakulta</v>
          </cell>
          <cell r="L1061">
            <v>1</v>
          </cell>
          <cell r="M1061">
            <v>1</v>
          </cell>
          <cell r="AM1061">
            <v>28.5</v>
          </cell>
          <cell r="AN1061">
            <v>34</v>
          </cell>
          <cell r="AO1061">
            <v>0</v>
          </cell>
          <cell r="AP1061">
            <v>0</v>
          </cell>
          <cell r="AQ1061">
            <v>28.5</v>
          </cell>
          <cell r="AV1061">
            <v>23.85</v>
          </cell>
          <cell r="AW1061">
            <v>35.775000000000006</v>
          </cell>
          <cell r="AX1061">
            <v>35.251328967642529</v>
          </cell>
          <cell r="AY1061">
            <v>34</v>
          </cell>
          <cell r="AZ1061">
            <v>0</v>
          </cell>
          <cell r="BA1061" t="str">
            <v>UKF</v>
          </cell>
        </row>
        <row r="1062">
          <cell r="D1062" t="str">
            <v>Univerzita Konštantína Filozofa v Nitre</v>
          </cell>
          <cell r="E1062" t="str">
            <v>Filozofická fakulta</v>
          </cell>
          <cell r="L1062">
            <v>1</v>
          </cell>
          <cell r="M1062">
            <v>1</v>
          </cell>
          <cell r="AM1062">
            <v>15.5</v>
          </cell>
          <cell r="AN1062">
            <v>18</v>
          </cell>
          <cell r="AO1062">
            <v>0</v>
          </cell>
          <cell r="AP1062">
            <v>0</v>
          </cell>
          <cell r="AQ1062">
            <v>15.5</v>
          </cell>
          <cell r="AV1062">
            <v>13.55</v>
          </cell>
          <cell r="AW1062">
            <v>20.325000000000003</v>
          </cell>
          <cell r="AX1062">
            <v>20.02748459167951</v>
          </cell>
          <cell r="AY1062">
            <v>18</v>
          </cell>
          <cell r="AZ1062">
            <v>0</v>
          </cell>
          <cell r="BA1062" t="str">
            <v>UKF</v>
          </cell>
        </row>
        <row r="1063">
          <cell r="D1063" t="str">
            <v>Univerzita Konštantína Filozofa v Nitre</v>
          </cell>
          <cell r="E1063" t="str">
            <v>Filozofická fakulta</v>
          </cell>
          <cell r="L1063">
            <v>1</v>
          </cell>
          <cell r="M1063">
            <v>1</v>
          </cell>
          <cell r="AM1063">
            <v>9</v>
          </cell>
          <cell r="AN1063">
            <v>10</v>
          </cell>
          <cell r="AO1063">
            <v>0</v>
          </cell>
          <cell r="AP1063">
            <v>0</v>
          </cell>
          <cell r="AQ1063">
            <v>9</v>
          </cell>
          <cell r="AV1063">
            <v>8.1</v>
          </cell>
          <cell r="AW1063">
            <v>8.4239999999999995</v>
          </cell>
          <cell r="AX1063">
            <v>8.3006902927580892</v>
          </cell>
          <cell r="AY1063">
            <v>10</v>
          </cell>
          <cell r="AZ1063">
            <v>0</v>
          </cell>
          <cell r="BA1063" t="str">
            <v>UKF</v>
          </cell>
        </row>
        <row r="1064">
          <cell r="D1064" t="str">
            <v>Univerzita Konštantína Filozofa v Nitre</v>
          </cell>
          <cell r="E1064" t="str">
            <v>Filozofická fakulta</v>
          </cell>
          <cell r="L1064">
            <v>1</v>
          </cell>
          <cell r="M1064">
            <v>1</v>
          </cell>
          <cell r="AM1064">
            <v>80</v>
          </cell>
          <cell r="AN1064">
            <v>91</v>
          </cell>
          <cell r="AO1064">
            <v>0</v>
          </cell>
          <cell r="AP1064">
            <v>0</v>
          </cell>
          <cell r="AQ1064">
            <v>80</v>
          </cell>
          <cell r="AV1064">
            <v>69.2</v>
          </cell>
          <cell r="AW1064">
            <v>71.968000000000004</v>
          </cell>
          <cell r="AX1064">
            <v>70.914539291217267</v>
          </cell>
          <cell r="AY1064">
            <v>91</v>
          </cell>
          <cell r="AZ1064">
            <v>0</v>
          </cell>
          <cell r="BA1064" t="str">
            <v>UKF</v>
          </cell>
        </row>
        <row r="1065">
          <cell r="D1065" t="str">
            <v>Univerzita Konštantína Filozofa v Nitre</v>
          </cell>
          <cell r="E1065" t="str">
            <v>Filozofická fakulta</v>
          </cell>
          <cell r="L1065">
            <v>1</v>
          </cell>
          <cell r="M1065">
            <v>1</v>
          </cell>
          <cell r="AM1065">
            <v>7</v>
          </cell>
          <cell r="AN1065">
            <v>13</v>
          </cell>
          <cell r="AO1065">
            <v>0</v>
          </cell>
          <cell r="AP1065">
            <v>0</v>
          </cell>
          <cell r="AQ1065">
            <v>7</v>
          </cell>
          <cell r="AV1065">
            <v>5.8</v>
          </cell>
          <cell r="AW1065">
            <v>5.8</v>
          </cell>
          <cell r="AX1065">
            <v>5.6022727272727266</v>
          </cell>
          <cell r="AY1065">
            <v>13</v>
          </cell>
          <cell r="AZ1065">
            <v>0</v>
          </cell>
          <cell r="BA1065" t="str">
            <v>UKF</v>
          </cell>
        </row>
        <row r="1066">
          <cell r="D1066" t="str">
            <v>Univerzita Konštantína Filozofa v Nitre</v>
          </cell>
          <cell r="E1066" t="str">
            <v>Filozofická fakulta</v>
          </cell>
          <cell r="L1066">
            <v>1</v>
          </cell>
          <cell r="M1066">
            <v>1</v>
          </cell>
          <cell r="AM1066">
            <v>14.5</v>
          </cell>
          <cell r="AN1066">
            <v>16</v>
          </cell>
          <cell r="AO1066">
            <v>0</v>
          </cell>
          <cell r="AP1066">
            <v>0</v>
          </cell>
          <cell r="AQ1066">
            <v>14.5</v>
          </cell>
          <cell r="AV1066">
            <v>12.399999999999999</v>
          </cell>
          <cell r="AW1066">
            <v>18.599999999999998</v>
          </cell>
          <cell r="AX1066">
            <v>18.327734976887516</v>
          </cell>
          <cell r="AY1066">
            <v>16</v>
          </cell>
          <cell r="AZ1066">
            <v>0</v>
          </cell>
          <cell r="BA1066" t="str">
            <v>UKF</v>
          </cell>
        </row>
        <row r="1067">
          <cell r="D1067" t="str">
            <v>Univerzita Konštantína Filozofa v Nitre</v>
          </cell>
          <cell r="E1067" t="str">
            <v>Filozofická fakulta</v>
          </cell>
          <cell r="L1067">
            <v>1</v>
          </cell>
          <cell r="M1067">
            <v>1</v>
          </cell>
          <cell r="AM1067">
            <v>4.5</v>
          </cell>
          <cell r="AN1067">
            <v>7</v>
          </cell>
          <cell r="AO1067">
            <v>0</v>
          </cell>
          <cell r="AP1067">
            <v>0</v>
          </cell>
          <cell r="AQ1067">
            <v>4.5</v>
          </cell>
          <cell r="AV1067">
            <v>3.5999999999999996</v>
          </cell>
          <cell r="AW1067">
            <v>3.9239999999999999</v>
          </cell>
          <cell r="AX1067">
            <v>3.8862016129032257</v>
          </cell>
          <cell r="AY1067">
            <v>7</v>
          </cell>
          <cell r="AZ1067">
            <v>0</v>
          </cell>
          <cell r="BA1067" t="str">
            <v>UKF</v>
          </cell>
        </row>
        <row r="1068">
          <cell r="D1068" t="str">
            <v>Univerzita Konštantína Filozofa v Nitre</v>
          </cell>
          <cell r="E1068" t="str">
            <v>Filozofická fakulta</v>
          </cell>
          <cell r="L1068">
            <v>1</v>
          </cell>
          <cell r="M1068">
            <v>1</v>
          </cell>
          <cell r="AM1068">
            <v>22</v>
          </cell>
          <cell r="AN1068">
            <v>28</v>
          </cell>
          <cell r="AO1068">
            <v>0</v>
          </cell>
          <cell r="AP1068">
            <v>0</v>
          </cell>
          <cell r="AQ1068">
            <v>22</v>
          </cell>
          <cell r="AV1068">
            <v>19</v>
          </cell>
          <cell r="AW1068">
            <v>19.760000000000002</v>
          </cell>
          <cell r="AX1068">
            <v>19.470755007704163</v>
          </cell>
          <cell r="AY1068">
            <v>28</v>
          </cell>
          <cell r="AZ1068">
            <v>0</v>
          </cell>
          <cell r="BA1068" t="str">
            <v>UKF</v>
          </cell>
        </row>
        <row r="1069">
          <cell r="D1069" t="str">
            <v>Univerzita Konštantína Filozofa v Nitre</v>
          </cell>
          <cell r="E1069" t="str">
            <v>Filozofická fakulta</v>
          </cell>
          <cell r="L1069">
            <v>1</v>
          </cell>
          <cell r="M1069">
            <v>1</v>
          </cell>
          <cell r="AM1069">
            <v>10</v>
          </cell>
          <cell r="AN1069">
            <v>14</v>
          </cell>
          <cell r="AO1069">
            <v>0</v>
          </cell>
          <cell r="AP1069">
            <v>0</v>
          </cell>
          <cell r="AQ1069">
            <v>10</v>
          </cell>
          <cell r="AV1069">
            <v>9.6999999999999993</v>
          </cell>
          <cell r="AW1069">
            <v>10.087999999999999</v>
          </cell>
          <cell r="AX1069">
            <v>9.9403328197226486</v>
          </cell>
          <cell r="AY1069">
            <v>14</v>
          </cell>
          <cell r="AZ1069">
            <v>0</v>
          </cell>
          <cell r="BA1069" t="str">
            <v>UKF</v>
          </cell>
        </row>
        <row r="1070">
          <cell r="D1070" t="str">
            <v>Univerzita Konštantína Filozofa v Nitre</v>
          </cell>
          <cell r="E1070" t="str">
            <v>Filozofická fakulta</v>
          </cell>
          <cell r="L1070">
            <v>1</v>
          </cell>
          <cell r="M1070">
            <v>1</v>
          </cell>
          <cell r="AM1070">
            <v>4.5</v>
          </cell>
          <cell r="AN1070">
            <v>6.5</v>
          </cell>
          <cell r="AO1070">
            <v>0</v>
          </cell>
          <cell r="AP1070">
            <v>0</v>
          </cell>
          <cell r="AQ1070">
            <v>4.5</v>
          </cell>
          <cell r="AV1070">
            <v>4.2</v>
          </cell>
          <cell r="AW1070">
            <v>4.5780000000000003</v>
          </cell>
          <cell r="AX1070">
            <v>4.5339018817204302</v>
          </cell>
          <cell r="AY1070">
            <v>6.5</v>
          </cell>
          <cell r="AZ1070">
            <v>0</v>
          </cell>
          <cell r="BA1070" t="str">
            <v>UKF</v>
          </cell>
        </row>
        <row r="1071">
          <cell r="D1071" t="str">
            <v>Univerzita Konštantína Filozofa v Nitre</v>
          </cell>
          <cell r="E1071" t="str">
            <v>Filozofická fakulta</v>
          </cell>
          <cell r="L1071">
            <v>1</v>
          </cell>
          <cell r="M1071">
            <v>1</v>
          </cell>
          <cell r="AM1071">
            <v>1</v>
          </cell>
          <cell r="AN1071">
            <v>3</v>
          </cell>
          <cell r="AO1071">
            <v>0</v>
          </cell>
          <cell r="AP1071">
            <v>0</v>
          </cell>
          <cell r="AQ1071">
            <v>1</v>
          </cell>
          <cell r="AV1071">
            <v>1</v>
          </cell>
          <cell r="AW1071">
            <v>1.04</v>
          </cell>
          <cell r="AX1071">
            <v>1.0247765793528505</v>
          </cell>
          <cell r="AY1071">
            <v>3</v>
          </cell>
          <cell r="AZ1071">
            <v>0</v>
          </cell>
          <cell r="BA1071" t="str">
            <v>UKF</v>
          </cell>
        </row>
        <row r="1072">
          <cell r="D1072" t="str">
            <v>Univerzita Konštantína Filozofa v Nitre</v>
          </cell>
          <cell r="E1072" t="str">
            <v>Filozofická fakulta</v>
          </cell>
          <cell r="L1072">
            <v>1</v>
          </cell>
          <cell r="M1072">
            <v>1</v>
          </cell>
          <cell r="AM1072">
            <v>25</v>
          </cell>
          <cell r="AN1072">
            <v>27</v>
          </cell>
          <cell r="AO1072">
            <v>0</v>
          </cell>
          <cell r="AP1072">
            <v>0</v>
          </cell>
          <cell r="AQ1072">
            <v>25</v>
          </cell>
          <cell r="AV1072">
            <v>21.7</v>
          </cell>
          <cell r="AW1072">
            <v>21.7</v>
          </cell>
          <cell r="AX1072">
            <v>20.96022727272727</v>
          </cell>
          <cell r="AY1072">
            <v>27</v>
          </cell>
          <cell r="AZ1072">
            <v>0</v>
          </cell>
          <cell r="BA1072" t="str">
            <v>UKF</v>
          </cell>
        </row>
        <row r="1073">
          <cell r="D1073" t="str">
            <v>Univerzita Konštantína Filozofa v Nitre</v>
          </cell>
          <cell r="E1073" t="str">
            <v>Filozofická fakulta</v>
          </cell>
          <cell r="L1073">
            <v>1</v>
          </cell>
          <cell r="M1073">
            <v>1</v>
          </cell>
          <cell r="AM1073">
            <v>7</v>
          </cell>
          <cell r="AN1073">
            <v>10</v>
          </cell>
          <cell r="AO1073">
            <v>0</v>
          </cell>
          <cell r="AP1073">
            <v>0</v>
          </cell>
          <cell r="AQ1073">
            <v>7</v>
          </cell>
          <cell r="AV1073">
            <v>7</v>
          </cell>
          <cell r="AW1073">
            <v>7</v>
          </cell>
          <cell r="AX1073">
            <v>6.774193548387097</v>
          </cell>
          <cell r="AY1073">
            <v>10</v>
          </cell>
          <cell r="AZ1073">
            <v>0</v>
          </cell>
          <cell r="BA1073" t="str">
            <v>UKF</v>
          </cell>
        </row>
        <row r="1074">
          <cell r="D1074" t="str">
            <v>Univerzita Konštantína Filozofa v Nitre</v>
          </cell>
          <cell r="E1074" t="str">
            <v>Filozofická fakulta</v>
          </cell>
          <cell r="L1074">
            <v>1</v>
          </cell>
          <cell r="M1074">
            <v>1</v>
          </cell>
          <cell r="AM1074">
            <v>16</v>
          </cell>
          <cell r="AN1074">
            <v>22</v>
          </cell>
          <cell r="AO1074">
            <v>0</v>
          </cell>
          <cell r="AP1074">
            <v>0</v>
          </cell>
          <cell r="AQ1074">
            <v>16</v>
          </cell>
          <cell r="AV1074">
            <v>12.7</v>
          </cell>
          <cell r="AW1074">
            <v>12.7</v>
          </cell>
          <cell r="AX1074">
            <v>12.510042735042735</v>
          </cell>
          <cell r="AY1074">
            <v>22</v>
          </cell>
          <cell r="AZ1074">
            <v>0</v>
          </cell>
          <cell r="BA1074" t="str">
            <v>UKF</v>
          </cell>
        </row>
        <row r="1075">
          <cell r="D1075" t="str">
            <v>Univerzita Konštantína Filozofa v Nitre</v>
          </cell>
          <cell r="E1075" t="str">
            <v>Filozofická fakulta</v>
          </cell>
          <cell r="L1075">
            <v>2</v>
          </cell>
          <cell r="M1075">
            <v>2</v>
          </cell>
          <cell r="AM1075">
            <v>1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V1075">
            <v>0</v>
          </cell>
          <cell r="AW1075">
            <v>0</v>
          </cell>
          <cell r="AX1075">
            <v>0</v>
          </cell>
          <cell r="AY1075">
            <v>1</v>
          </cell>
          <cell r="AZ1075">
            <v>0</v>
          </cell>
          <cell r="BA1075" t="str">
            <v>UKF</v>
          </cell>
        </row>
        <row r="1076">
          <cell r="D1076" t="str">
            <v>Univerzita Konštantína Filozofa v Nitre</v>
          </cell>
          <cell r="E1076" t="str">
            <v>Filozofická fakulta</v>
          </cell>
          <cell r="L1076">
            <v>1</v>
          </cell>
          <cell r="M1076">
            <v>1</v>
          </cell>
          <cell r="AM1076">
            <v>11</v>
          </cell>
          <cell r="AN1076">
            <v>12</v>
          </cell>
          <cell r="AO1076">
            <v>0</v>
          </cell>
          <cell r="AP1076">
            <v>0</v>
          </cell>
          <cell r="AQ1076">
            <v>11</v>
          </cell>
          <cell r="AV1076">
            <v>8.8999999999999986</v>
          </cell>
          <cell r="AW1076">
            <v>8.8999999999999986</v>
          </cell>
          <cell r="AX1076">
            <v>8.8999999999999986</v>
          </cell>
          <cell r="AY1076">
            <v>12</v>
          </cell>
          <cell r="AZ1076">
            <v>0</v>
          </cell>
          <cell r="BA1076" t="str">
            <v>UKF</v>
          </cell>
        </row>
        <row r="1077">
          <cell r="D1077" t="str">
            <v>Univerzita Konštantína Filozofa v Nitre</v>
          </cell>
          <cell r="E1077" t="str">
            <v>Filozofická fakulta</v>
          </cell>
          <cell r="L1077">
            <v>2</v>
          </cell>
          <cell r="M1077">
            <v>3</v>
          </cell>
          <cell r="AM1077">
            <v>0</v>
          </cell>
          <cell r="AN1077">
            <v>0</v>
          </cell>
          <cell r="AO1077">
            <v>0</v>
          </cell>
          <cell r="AP1077">
            <v>0</v>
          </cell>
          <cell r="AQ1077">
            <v>0</v>
          </cell>
          <cell r="AV1077">
            <v>0</v>
          </cell>
          <cell r="AW1077">
            <v>0</v>
          </cell>
          <cell r="AX1077">
            <v>0</v>
          </cell>
          <cell r="AY1077">
            <v>1</v>
          </cell>
          <cell r="AZ1077">
            <v>0</v>
          </cell>
          <cell r="BA1077" t="str">
            <v>UKF</v>
          </cell>
        </row>
        <row r="1078">
          <cell r="D1078" t="str">
            <v>Univerzita Komenského v Bratislave</v>
          </cell>
          <cell r="E1078" t="str">
            <v>Prírodovedecká fakulta</v>
          </cell>
          <cell r="L1078">
            <v>2</v>
          </cell>
          <cell r="M1078">
            <v>3</v>
          </cell>
          <cell r="AM1078">
            <v>0</v>
          </cell>
          <cell r="AN1078">
            <v>0</v>
          </cell>
          <cell r="AO1078">
            <v>0</v>
          </cell>
          <cell r="AP1078">
            <v>0</v>
          </cell>
          <cell r="AQ1078">
            <v>0</v>
          </cell>
          <cell r="AV1078">
            <v>0</v>
          </cell>
          <cell r="AW1078">
            <v>0</v>
          </cell>
          <cell r="AX1078">
            <v>0</v>
          </cell>
          <cell r="AY1078">
            <v>4</v>
          </cell>
          <cell r="AZ1078">
            <v>0</v>
          </cell>
          <cell r="BA1078" t="str">
            <v>UK</v>
          </cell>
        </row>
        <row r="1079">
          <cell r="D1079" t="str">
            <v>Univerzita Komenského v Bratislave</v>
          </cell>
          <cell r="E1079" t="str">
            <v>Prírodovedecká fakulta</v>
          </cell>
          <cell r="L1079">
            <v>2</v>
          </cell>
          <cell r="M1079">
            <v>3</v>
          </cell>
          <cell r="AM1079">
            <v>0</v>
          </cell>
          <cell r="AN1079">
            <v>0</v>
          </cell>
          <cell r="AO1079">
            <v>0</v>
          </cell>
          <cell r="AP1079">
            <v>0</v>
          </cell>
          <cell r="AQ1079">
            <v>0</v>
          </cell>
          <cell r="AV1079">
            <v>0</v>
          </cell>
          <cell r="AW1079">
            <v>0</v>
          </cell>
          <cell r="AX1079">
            <v>0</v>
          </cell>
          <cell r="AY1079">
            <v>2</v>
          </cell>
          <cell r="AZ1079">
            <v>0</v>
          </cell>
          <cell r="BA1079" t="str">
            <v>UK</v>
          </cell>
        </row>
        <row r="1080">
          <cell r="D1080" t="str">
            <v>Univerzita Komenského v Bratislave</v>
          </cell>
          <cell r="E1080" t="str">
            <v>Prírodovedecká fakulta</v>
          </cell>
          <cell r="L1080">
            <v>1</v>
          </cell>
          <cell r="M1080">
            <v>3</v>
          </cell>
          <cell r="AM1080">
            <v>5</v>
          </cell>
          <cell r="AN1080">
            <v>0</v>
          </cell>
          <cell r="AO1080">
            <v>0</v>
          </cell>
          <cell r="AP1080">
            <v>5</v>
          </cell>
          <cell r="AQ1080">
            <v>5</v>
          </cell>
          <cell r="AV1080">
            <v>15</v>
          </cell>
          <cell r="AW1080">
            <v>31.95</v>
          </cell>
          <cell r="AX1080">
            <v>31.369090909090907</v>
          </cell>
          <cell r="AY1080">
            <v>5</v>
          </cell>
          <cell r="AZ1080">
            <v>5</v>
          </cell>
          <cell r="BA1080" t="str">
            <v>UK</v>
          </cell>
        </row>
        <row r="1081">
          <cell r="D1081" t="str">
            <v>Univerzita Komenského v Bratislave</v>
          </cell>
          <cell r="E1081" t="str">
            <v>Prírodovedecká fakulta</v>
          </cell>
          <cell r="L1081">
            <v>2</v>
          </cell>
          <cell r="M1081">
            <v>3</v>
          </cell>
          <cell r="AM1081">
            <v>0</v>
          </cell>
          <cell r="AN1081">
            <v>0</v>
          </cell>
          <cell r="AO1081">
            <v>0</v>
          </cell>
          <cell r="AP1081">
            <v>0</v>
          </cell>
          <cell r="AQ1081">
            <v>0</v>
          </cell>
          <cell r="AV1081">
            <v>0</v>
          </cell>
          <cell r="AW1081">
            <v>0</v>
          </cell>
          <cell r="AX1081">
            <v>0</v>
          </cell>
          <cell r="AY1081">
            <v>6</v>
          </cell>
          <cell r="AZ1081">
            <v>0</v>
          </cell>
          <cell r="BA1081" t="str">
            <v>UK</v>
          </cell>
        </row>
        <row r="1082">
          <cell r="D1082" t="str">
            <v>Univerzita Komenského v Bratislave</v>
          </cell>
          <cell r="E1082" t="str">
            <v>Prírodovedecká fakulta</v>
          </cell>
          <cell r="L1082">
            <v>1</v>
          </cell>
          <cell r="M1082">
            <v>3</v>
          </cell>
          <cell r="AM1082">
            <v>8</v>
          </cell>
          <cell r="AN1082">
            <v>0</v>
          </cell>
          <cell r="AO1082">
            <v>0</v>
          </cell>
          <cell r="AP1082">
            <v>8</v>
          </cell>
          <cell r="AQ1082">
            <v>8</v>
          </cell>
          <cell r="AV1082">
            <v>24</v>
          </cell>
          <cell r="AW1082">
            <v>51.12</v>
          </cell>
          <cell r="AX1082">
            <v>50.70607287449392</v>
          </cell>
          <cell r="AY1082">
            <v>8</v>
          </cell>
          <cell r="AZ1082">
            <v>8</v>
          </cell>
          <cell r="BA1082" t="str">
            <v>UK</v>
          </cell>
        </row>
        <row r="1083">
          <cell r="D1083" t="str">
            <v>Univerzita Komenského v Bratislave</v>
          </cell>
          <cell r="E1083" t="str">
            <v>Prírodovedecká fakulta</v>
          </cell>
          <cell r="L1083">
            <v>1</v>
          </cell>
          <cell r="M1083">
            <v>3</v>
          </cell>
          <cell r="AM1083">
            <v>6</v>
          </cell>
          <cell r="AN1083">
            <v>0</v>
          </cell>
          <cell r="AO1083">
            <v>0</v>
          </cell>
          <cell r="AP1083">
            <v>6</v>
          </cell>
          <cell r="AQ1083">
            <v>6</v>
          </cell>
          <cell r="AV1083">
            <v>18</v>
          </cell>
          <cell r="AW1083">
            <v>38.339999999999996</v>
          </cell>
          <cell r="AX1083">
            <v>37.934047058823531</v>
          </cell>
          <cell r="AY1083">
            <v>6</v>
          </cell>
          <cell r="AZ1083">
            <v>6</v>
          </cell>
          <cell r="BA1083" t="str">
            <v>UK</v>
          </cell>
        </row>
        <row r="1084">
          <cell r="D1084" t="str">
            <v>Univerzita Komenského v Bratislave</v>
          </cell>
          <cell r="E1084" t="str">
            <v>Prírodovedecká fakulta</v>
          </cell>
          <cell r="L1084">
            <v>1</v>
          </cell>
          <cell r="M1084">
            <v>3</v>
          </cell>
          <cell r="AM1084">
            <v>7</v>
          </cell>
          <cell r="AN1084">
            <v>0</v>
          </cell>
          <cell r="AO1084">
            <v>0</v>
          </cell>
          <cell r="AP1084">
            <v>7</v>
          </cell>
          <cell r="AQ1084">
            <v>7</v>
          </cell>
          <cell r="AV1084">
            <v>21</v>
          </cell>
          <cell r="AW1084">
            <v>44.73</v>
          </cell>
          <cell r="AX1084">
            <v>44.138701399688955</v>
          </cell>
          <cell r="AY1084">
            <v>7</v>
          </cell>
          <cell r="AZ1084">
            <v>7</v>
          </cell>
          <cell r="BA1084" t="str">
            <v>UK</v>
          </cell>
        </row>
        <row r="1085">
          <cell r="D1085" t="str">
            <v>Univerzita Komenského v Bratislave</v>
          </cell>
          <cell r="E1085" t="str">
            <v>Prírodovedecká fakulta</v>
          </cell>
          <cell r="L1085">
            <v>1</v>
          </cell>
          <cell r="M1085">
            <v>3</v>
          </cell>
          <cell r="AM1085">
            <v>5</v>
          </cell>
          <cell r="AN1085">
            <v>0</v>
          </cell>
          <cell r="AO1085">
            <v>0</v>
          </cell>
          <cell r="AP1085">
            <v>5</v>
          </cell>
          <cell r="AQ1085">
            <v>5</v>
          </cell>
          <cell r="AV1085">
            <v>15</v>
          </cell>
          <cell r="AW1085">
            <v>31.95</v>
          </cell>
          <cell r="AX1085">
            <v>31.527643856920683</v>
          </cell>
          <cell r="AY1085">
            <v>5</v>
          </cell>
          <cell r="AZ1085">
            <v>5</v>
          </cell>
          <cell r="BA1085" t="str">
            <v>UK</v>
          </cell>
        </row>
        <row r="1086">
          <cell r="D1086" t="str">
            <v>Univerzita Komenského v Bratislave</v>
          </cell>
          <cell r="E1086" t="str">
            <v>Prírodovedecká fakulta</v>
          </cell>
          <cell r="L1086">
            <v>1</v>
          </cell>
          <cell r="M1086">
            <v>3</v>
          </cell>
          <cell r="AM1086">
            <v>7</v>
          </cell>
          <cell r="AN1086">
            <v>0</v>
          </cell>
          <cell r="AO1086">
            <v>0</v>
          </cell>
          <cell r="AP1086">
            <v>7</v>
          </cell>
          <cell r="AQ1086">
            <v>7</v>
          </cell>
          <cell r="AV1086">
            <v>21</v>
          </cell>
          <cell r="AW1086">
            <v>44.73</v>
          </cell>
          <cell r="AX1086">
            <v>43.901666666666657</v>
          </cell>
          <cell r="AY1086">
            <v>7</v>
          </cell>
          <cell r="AZ1086">
            <v>7</v>
          </cell>
          <cell r="BA1086" t="str">
            <v>UK</v>
          </cell>
        </row>
        <row r="1087">
          <cell r="D1087" t="str">
            <v>Univerzita Komenského v Bratislave</v>
          </cell>
          <cell r="E1087" t="str">
            <v>Prírodovedecká fakulta</v>
          </cell>
          <cell r="L1087">
            <v>1</v>
          </cell>
          <cell r="M1087">
            <v>3</v>
          </cell>
          <cell r="AM1087">
            <v>1</v>
          </cell>
          <cell r="AN1087">
            <v>0</v>
          </cell>
          <cell r="AO1087">
            <v>0</v>
          </cell>
          <cell r="AP1087">
            <v>1</v>
          </cell>
          <cell r="AQ1087">
            <v>1</v>
          </cell>
          <cell r="AV1087">
            <v>3</v>
          </cell>
          <cell r="AW1087">
            <v>6.39</v>
          </cell>
          <cell r="AX1087">
            <v>6.2630463576158935</v>
          </cell>
          <cell r="AY1087">
            <v>1</v>
          </cell>
          <cell r="AZ1087">
            <v>1</v>
          </cell>
          <cell r="BA1087" t="str">
            <v>UK</v>
          </cell>
        </row>
        <row r="1088">
          <cell r="D1088" t="str">
            <v>Univerzita Komenského v Bratislave</v>
          </cell>
          <cell r="E1088" t="str">
            <v>Prírodovedecká fakulta</v>
          </cell>
          <cell r="L1088">
            <v>1</v>
          </cell>
          <cell r="M1088">
            <v>2</v>
          </cell>
          <cell r="AM1088">
            <v>40</v>
          </cell>
          <cell r="AN1088">
            <v>41</v>
          </cell>
          <cell r="AO1088">
            <v>41</v>
          </cell>
          <cell r="AP1088">
            <v>40</v>
          </cell>
          <cell r="AQ1088">
            <v>40</v>
          </cell>
          <cell r="AV1088">
            <v>60</v>
          </cell>
          <cell r="AW1088">
            <v>88.8</v>
          </cell>
          <cell r="AX1088">
            <v>87.859764705882355</v>
          </cell>
          <cell r="AY1088">
            <v>41</v>
          </cell>
          <cell r="AZ1088">
            <v>0</v>
          </cell>
          <cell r="BA1088" t="str">
            <v>UK</v>
          </cell>
        </row>
        <row r="1089">
          <cell r="D1089" t="str">
            <v>Univerzita Komenského v Bratislave</v>
          </cell>
          <cell r="E1089" t="str">
            <v>Prírodovedecká fakulta</v>
          </cell>
          <cell r="L1089">
            <v>1</v>
          </cell>
          <cell r="M1089">
            <v>1</v>
          </cell>
          <cell r="AM1089">
            <v>2</v>
          </cell>
          <cell r="AN1089">
            <v>4</v>
          </cell>
          <cell r="AO1089">
            <v>4</v>
          </cell>
          <cell r="AP1089">
            <v>2</v>
          </cell>
          <cell r="AQ1089">
            <v>2</v>
          </cell>
          <cell r="AV1089">
            <v>2</v>
          </cell>
          <cell r="AW1089">
            <v>2.96</v>
          </cell>
          <cell r="AX1089">
            <v>2.9286588235294118</v>
          </cell>
          <cell r="AY1089">
            <v>4</v>
          </cell>
          <cell r="AZ1089">
            <v>0</v>
          </cell>
          <cell r="BA1089" t="str">
            <v>UK</v>
          </cell>
        </row>
        <row r="1090">
          <cell r="D1090" t="str">
            <v>Univerzita Komenského v Bratislave</v>
          </cell>
          <cell r="E1090" t="str">
            <v>Prírodovedecká fakulta</v>
          </cell>
          <cell r="L1090">
            <v>1</v>
          </cell>
          <cell r="M1090">
            <v>1</v>
          </cell>
          <cell r="AM1090">
            <v>275</v>
          </cell>
          <cell r="AN1090">
            <v>306</v>
          </cell>
          <cell r="AO1090">
            <v>306</v>
          </cell>
          <cell r="AP1090">
            <v>275</v>
          </cell>
          <cell r="AQ1090">
            <v>275</v>
          </cell>
          <cell r="AV1090">
            <v>243.5</v>
          </cell>
          <cell r="AW1090">
            <v>360.38</v>
          </cell>
          <cell r="AX1090">
            <v>355.61603421461899</v>
          </cell>
          <cell r="AY1090">
            <v>306</v>
          </cell>
          <cell r="AZ1090">
            <v>0</v>
          </cell>
          <cell r="BA1090" t="str">
            <v>UK</v>
          </cell>
        </row>
        <row r="1091">
          <cell r="D1091" t="str">
            <v>Univerzita Komenského v Bratislave</v>
          </cell>
          <cell r="E1091" t="str">
            <v>Prírodovedecká fakulta</v>
          </cell>
          <cell r="L1091">
            <v>1</v>
          </cell>
          <cell r="M1091">
            <v>3</v>
          </cell>
          <cell r="AM1091">
            <v>5</v>
          </cell>
          <cell r="AN1091">
            <v>0</v>
          </cell>
          <cell r="AO1091">
            <v>0</v>
          </cell>
          <cell r="AP1091">
            <v>5</v>
          </cell>
          <cell r="AQ1091">
            <v>5</v>
          </cell>
          <cell r="AV1091">
            <v>15</v>
          </cell>
          <cell r="AW1091">
            <v>31.95</v>
          </cell>
          <cell r="AX1091">
            <v>31.691295546558703</v>
          </cell>
          <cell r="AY1091">
            <v>5</v>
          </cell>
          <cell r="AZ1091">
            <v>5</v>
          </cell>
          <cell r="BA1091" t="str">
            <v>UK</v>
          </cell>
        </row>
        <row r="1092">
          <cell r="D1092" t="str">
            <v>Univerzita Komenského v Bratislave</v>
          </cell>
          <cell r="E1092" t="str">
            <v>Prírodovedecká fakulta</v>
          </cell>
          <cell r="L1092">
            <v>1</v>
          </cell>
          <cell r="M1092">
            <v>1</v>
          </cell>
          <cell r="AM1092">
            <v>35</v>
          </cell>
          <cell r="AN1092">
            <v>37.5</v>
          </cell>
          <cell r="AO1092">
            <v>37.5</v>
          </cell>
          <cell r="AP1092">
            <v>35</v>
          </cell>
          <cell r="AQ1092">
            <v>35</v>
          </cell>
          <cell r="AV1092">
            <v>29.299999999999997</v>
          </cell>
          <cell r="AW1092">
            <v>42.191999999999993</v>
          </cell>
          <cell r="AX1092">
            <v>41.899716381418088</v>
          </cell>
          <cell r="AY1092">
            <v>37.5</v>
          </cell>
          <cell r="AZ1092">
            <v>0</v>
          </cell>
          <cell r="BA1092" t="str">
            <v>UK</v>
          </cell>
        </row>
        <row r="1093">
          <cell r="D1093" t="str">
            <v>Univerzita Komenského v Bratislave</v>
          </cell>
          <cell r="E1093" t="str">
            <v>Pedagogická fakulta</v>
          </cell>
          <cell r="L1093">
            <v>1</v>
          </cell>
          <cell r="M1093">
            <v>1</v>
          </cell>
          <cell r="AM1093">
            <v>65.5</v>
          </cell>
          <cell r="AN1093">
            <v>76.5</v>
          </cell>
          <cell r="AO1093">
            <v>0</v>
          </cell>
          <cell r="AP1093">
            <v>0</v>
          </cell>
          <cell r="AQ1093">
            <v>65.5</v>
          </cell>
          <cell r="AV1093">
            <v>57.7</v>
          </cell>
          <cell r="AW1093">
            <v>62.893000000000008</v>
          </cell>
          <cell r="AX1093">
            <v>62.457310920945403</v>
          </cell>
          <cell r="AY1093">
            <v>76.5</v>
          </cell>
          <cell r="AZ1093">
            <v>0</v>
          </cell>
          <cell r="BA1093" t="str">
            <v>UK</v>
          </cell>
        </row>
        <row r="1094">
          <cell r="D1094" t="str">
            <v>Univerzita Komenského v Bratislave</v>
          </cell>
          <cell r="E1094" t="str">
            <v>Prírodovedecká fakulta</v>
          </cell>
          <cell r="L1094">
            <v>1</v>
          </cell>
          <cell r="M1094">
            <v>1</v>
          </cell>
          <cell r="AM1094">
            <v>80</v>
          </cell>
          <cell r="AN1094">
            <v>90</v>
          </cell>
          <cell r="AO1094">
            <v>90</v>
          </cell>
          <cell r="AP1094">
            <v>80</v>
          </cell>
          <cell r="AQ1094">
            <v>80</v>
          </cell>
          <cell r="AV1094">
            <v>71</v>
          </cell>
          <cell r="AW1094">
            <v>105.08</v>
          </cell>
          <cell r="AX1094">
            <v>104.22914979757084</v>
          </cell>
          <cell r="AY1094">
            <v>90</v>
          </cell>
          <cell r="AZ1094">
            <v>0</v>
          </cell>
          <cell r="BA1094" t="str">
            <v>UK</v>
          </cell>
        </row>
        <row r="1095">
          <cell r="D1095" t="str">
            <v>Univerzita Komenského v Bratislave</v>
          </cell>
          <cell r="E1095" t="str">
            <v>Prírodovedecká fakulta</v>
          </cell>
          <cell r="L1095">
            <v>1</v>
          </cell>
          <cell r="M1095">
            <v>1</v>
          </cell>
          <cell r="AM1095">
            <v>18</v>
          </cell>
          <cell r="AN1095">
            <v>25</v>
          </cell>
          <cell r="AO1095">
            <v>25</v>
          </cell>
          <cell r="AP1095">
            <v>18</v>
          </cell>
          <cell r="AQ1095">
            <v>18</v>
          </cell>
          <cell r="AV1095">
            <v>15</v>
          </cell>
          <cell r="AW1095">
            <v>22.2</v>
          </cell>
          <cell r="AX1095">
            <v>21.964941176470589</v>
          </cell>
          <cell r="AY1095">
            <v>25</v>
          </cell>
          <cell r="AZ1095">
            <v>0</v>
          </cell>
          <cell r="BA1095" t="str">
            <v>UK</v>
          </cell>
        </row>
        <row r="1096">
          <cell r="D1096" t="str">
            <v>Univerzita Komenského v Bratislave</v>
          </cell>
          <cell r="E1096" t="str">
            <v>Prírodovedecká fakulta</v>
          </cell>
          <cell r="L1096">
            <v>1</v>
          </cell>
          <cell r="M1096">
            <v>1</v>
          </cell>
          <cell r="AM1096">
            <v>48</v>
          </cell>
          <cell r="AN1096">
            <v>52</v>
          </cell>
          <cell r="AO1096">
            <v>52</v>
          </cell>
          <cell r="AP1096">
            <v>48</v>
          </cell>
          <cell r="AQ1096">
            <v>48</v>
          </cell>
          <cell r="AV1096">
            <v>42.6</v>
          </cell>
          <cell r="AW1096">
            <v>63.048000000000002</v>
          </cell>
          <cell r="AX1096">
            <v>62.38043294117648</v>
          </cell>
          <cell r="AY1096">
            <v>52</v>
          </cell>
          <cell r="AZ1096">
            <v>0</v>
          </cell>
          <cell r="BA1096" t="str">
            <v>UK</v>
          </cell>
        </row>
        <row r="1097">
          <cell r="D1097" t="str">
            <v>Univerzita Komenského v Bratislave</v>
          </cell>
          <cell r="E1097" t="str">
            <v>Prírodovedecká fakulta</v>
          </cell>
          <cell r="L1097">
            <v>1</v>
          </cell>
          <cell r="M1097">
            <v>1</v>
          </cell>
          <cell r="AM1097">
            <v>39</v>
          </cell>
          <cell r="AN1097">
            <v>45</v>
          </cell>
          <cell r="AO1097">
            <v>45</v>
          </cell>
          <cell r="AP1097">
            <v>39</v>
          </cell>
          <cell r="AQ1097">
            <v>39</v>
          </cell>
          <cell r="AV1097">
            <v>33</v>
          </cell>
          <cell r="AW1097">
            <v>48.839999999999996</v>
          </cell>
          <cell r="AX1097">
            <v>47.951999999999998</v>
          </cell>
          <cell r="AY1097">
            <v>45</v>
          </cell>
          <cell r="AZ1097">
            <v>0</v>
          </cell>
          <cell r="BA1097" t="str">
            <v>UK</v>
          </cell>
        </row>
        <row r="1098">
          <cell r="D1098" t="str">
            <v>Univerzita Komenského v Bratislave</v>
          </cell>
          <cell r="E1098" t="str">
            <v>Prírodovedecká fakulta</v>
          </cell>
          <cell r="L1098">
            <v>1</v>
          </cell>
          <cell r="M1098">
            <v>1</v>
          </cell>
          <cell r="AM1098">
            <v>16</v>
          </cell>
          <cell r="AN1098">
            <v>21</v>
          </cell>
          <cell r="AO1098">
            <v>21</v>
          </cell>
          <cell r="AP1098">
            <v>16</v>
          </cell>
          <cell r="AQ1098">
            <v>16</v>
          </cell>
          <cell r="AV1098">
            <v>13</v>
          </cell>
          <cell r="AW1098">
            <v>19.239999999999998</v>
          </cell>
          <cell r="AX1098">
            <v>19.036282352941175</v>
          </cell>
          <cell r="AY1098">
            <v>21</v>
          </cell>
          <cell r="AZ1098">
            <v>0</v>
          </cell>
          <cell r="BA1098" t="str">
            <v>UK</v>
          </cell>
        </row>
        <row r="1099">
          <cell r="D1099" t="str">
            <v>Univerzita Komenského v Bratislave</v>
          </cell>
          <cell r="E1099" t="str">
            <v>Prírodovedecká fakulta</v>
          </cell>
          <cell r="L1099">
            <v>2</v>
          </cell>
          <cell r="M1099">
            <v>3</v>
          </cell>
          <cell r="AM1099">
            <v>0</v>
          </cell>
          <cell r="AN1099">
            <v>0</v>
          </cell>
          <cell r="AO1099">
            <v>0</v>
          </cell>
          <cell r="AP1099">
            <v>0</v>
          </cell>
          <cell r="AQ1099">
            <v>0</v>
          </cell>
          <cell r="AV1099">
            <v>0</v>
          </cell>
          <cell r="AW1099">
            <v>0</v>
          </cell>
          <cell r="AX1099">
            <v>0</v>
          </cell>
          <cell r="AY1099">
            <v>2</v>
          </cell>
          <cell r="AZ1099">
            <v>0</v>
          </cell>
          <cell r="BA1099" t="str">
            <v>UK</v>
          </cell>
        </row>
        <row r="1100">
          <cell r="D1100" t="str">
            <v>Univerzita Komenského v Bratislave</v>
          </cell>
          <cell r="E1100" t="str">
            <v>Prírodovedecká fakulta</v>
          </cell>
          <cell r="L1100">
            <v>1</v>
          </cell>
          <cell r="M1100">
            <v>1</v>
          </cell>
          <cell r="AM1100">
            <v>5</v>
          </cell>
          <cell r="AN1100">
            <v>6</v>
          </cell>
          <cell r="AO1100">
            <v>6</v>
          </cell>
          <cell r="AP1100">
            <v>5</v>
          </cell>
          <cell r="AQ1100">
            <v>5</v>
          </cell>
          <cell r="AV1100">
            <v>4.0999999999999996</v>
          </cell>
          <cell r="AW1100">
            <v>6.0679999999999996</v>
          </cell>
          <cell r="AX1100">
            <v>5.957672727272727</v>
          </cell>
          <cell r="AY1100">
            <v>6</v>
          </cell>
          <cell r="AZ1100">
            <v>0</v>
          </cell>
          <cell r="BA1100" t="str">
            <v>UK</v>
          </cell>
        </row>
        <row r="1101">
          <cell r="D1101" t="str">
            <v>Univerzita Komenského v Bratislave</v>
          </cell>
          <cell r="E1101" t="str">
            <v>Prírodovedecká fakulta</v>
          </cell>
          <cell r="L1101">
            <v>1</v>
          </cell>
          <cell r="M1101">
            <v>3</v>
          </cell>
          <cell r="AM1101">
            <v>9</v>
          </cell>
          <cell r="AN1101">
            <v>0</v>
          </cell>
          <cell r="AO1101">
            <v>0</v>
          </cell>
          <cell r="AP1101">
            <v>9</v>
          </cell>
          <cell r="AQ1101">
            <v>9</v>
          </cell>
          <cell r="AV1101">
            <v>27</v>
          </cell>
          <cell r="AW1101">
            <v>57.51</v>
          </cell>
          <cell r="AX1101">
            <v>56.901070588235299</v>
          </cell>
          <cell r="AY1101">
            <v>9</v>
          </cell>
          <cell r="AZ1101">
            <v>9</v>
          </cell>
          <cell r="BA1101" t="str">
            <v>UK</v>
          </cell>
        </row>
        <row r="1102">
          <cell r="D1102" t="str">
            <v>Univerzita Komenského v Bratislave</v>
          </cell>
          <cell r="E1102" t="str">
            <v>Prírodovedecká fakulta</v>
          </cell>
          <cell r="L1102">
            <v>2</v>
          </cell>
          <cell r="M1102">
            <v>3</v>
          </cell>
          <cell r="AM1102">
            <v>0</v>
          </cell>
          <cell r="AN1102">
            <v>0</v>
          </cell>
          <cell r="AO1102">
            <v>0</v>
          </cell>
          <cell r="AP1102">
            <v>0</v>
          </cell>
          <cell r="AQ1102">
            <v>0</v>
          </cell>
          <cell r="AV1102">
            <v>0</v>
          </cell>
          <cell r="AW1102">
            <v>0</v>
          </cell>
          <cell r="AX1102">
            <v>0</v>
          </cell>
          <cell r="AY1102">
            <v>1</v>
          </cell>
          <cell r="AZ1102">
            <v>0</v>
          </cell>
          <cell r="BA1102" t="str">
            <v>UK</v>
          </cell>
        </row>
        <row r="1103">
          <cell r="D1103" t="str">
            <v>Univerzita Komenského v Bratislave</v>
          </cell>
          <cell r="E1103" t="str">
            <v>Filozofická fakulta</v>
          </cell>
          <cell r="L1103">
            <v>1</v>
          </cell>
          <cell r="M1103">
            <v>3</v>
          </cell>
          <cell r="AM1103">
            <v>2</v>
          </cell>
          <cell r="AN1103">
            <v>0</v>
          </cell>
          <cell r="AO1103">
            <v>0</v>
          </cell>
          <cell r="AP1103">
            <v>0</v>
          </cell>
          <cell r="AQ1103">
            <v>2</v>
          </cell>
          <cell r="AV1103">
            <v>6</v>
          </cell>
          <cell r="AW1103">
            <v>6.6000000000000005</v>
          </cell>
          <cell r="AX1103">
            <v>6.5691300280636105</v>
          </cell>
          <cell r="AY1103">
            <v>2</v>
          </cell>
          <cell r="AZ1103">
            <v>2</v>
          </cell>
          <cell r="BA1103" t="str">
            <v>UK</v>
          </cell>
        </row>
        <row r="1104">
          <cell r="D1104" t="str">
            <v>Univerzita Komenského v Bratislave</v>
          </cell>
          <cell r="E1104" t="str">
            <v>Filozofická fakulta</v>
          </cell>
          <cell r="L1104">
            <v>1</v>
          </cell>
          <cell r="M1104">
            <v>3</v>
          </cell>
          <cell r="AM1104">
            <v>7</v>
          </cell>
          <cell r="AN1104">
            <v>0</v>
          </cell>
          <cell r="AO1104">
            <v>0</v>
          </cell>
          <cell r="AP1104">
            <v>0</v>
          </cell>
          <cell r="AQ1104">
            <v>7</v>
          </cell>
          <cell r="AV1104">
            <v>21</v>
          </cell>
          <cell r="AW1104">
            <v>23.1</v>
          </cell>
          <cell r="AX1104">
            <v>22.801935483870967</v>
          </cell>
          <cell r="AY1104">
            <v>7</v>
          </cell>
          <cell r="AZ1104">
            <v>7</v>
          </cell>
          <cell r="BA1104" t="str">
            <v>UK</v>
          </cell>
        </row>
        <row r="1105">
          <cell r="D1105" t="str">
            <v>Univerzita Komenského v Bratislave</v>
          </cell>
          <cell r="E1105" t="str">
            <v>Filozofická fakulta</v>
          </cell>
          <cell r="L1105">
            <v>1</v>
          </cell>
          <cell r="M1105">
            <v>3</v>
          </cell>
          <cell r="AM1105">
            <v>4</v>
          </cell>
          <cell r="AN1105">
            <v>0</v>
          </cell>
          <cell r="AO1105">
            <v>0</v>
          </cell>
          <cell r="AP1105">
            <v>0</v>
          </cell>
          <cell r="AQ1105">
            <v>4</v>
          </cell>
          <cell r="AV1105">
            <v>12</v>
          </cell>
          <cell r="AW1105">
            <v>13.200000000000001</v>
          </cell>
          <cell r="AX1105">
            <v>13.121893491124261</v>
          </cell>
          <cell r="AY1105">
            <v>4</v>
          </cell>
          <cell r="AZ1105">
            <v>4</v>
          </cell>
          <cell r="BA1105" t="str">
            <v>UK</v>
          </cell>
        </row>
        <row r="1106">
          <cell r="D1106" t="str">
            <v>Univerzita Komenského v Bratislave</v>
          </cell>
          <cell r="E1106" t="str">
            <v>Filozofická fakulta</v>
          </cell>
          <cell r="L1106">
            <v>1</v>
          </cell>
          <cell r="M1106">
            <v>3</v>
          </cell>
          <cell r="AM1106">
            <v>3</v>
          </cell>
          <cell r="AN1106">
            <v>0</v>
          </cell>
          <cell r="AO1106">
            <v>0</v>
          </cell>
          <cell r="AP1106">
            <v>0</v>
          </cell>
          <cell r="AQ1106">
            <v>3</v>
          </cell>
          <cell r="AV1106">
            <v>9</v>
          </cell>
          <cell r="AW1106">
            <v>9.9</v>
          </cell>
          <cell r="AX1106">
            <v>9.841420118343196</v>
          </cell>
          <cell r="AY1106">
            <v>3</v>
          </cell>
          <cell r="AZ1106">
            <v>3</v>
          </cell>
          <cell r="BA1106" t="str">
            <v>UK</v>
          </cell>
        </row>
        <row r="1107">
          <cell r="D1107" t="str">
            <v>Univerzita Komenského v Bratislave</v>
          </cell>
          <cell r="E1107" t="str">
            <v>Filozofická fakulta</v>
          </cell>
          <cell r="L1107">
            <v>1</v>
          </cell>
          <cell r="M1107">
            <v>2</v>
          </cell>
          <cell r="AM1107">
            <v>59</v>
          </cell>
          <cell r="AN1107">
            <v>63</v>
          </cell>
          <cell r="AO1107">
            <v>0</v>
          </cell>
          <cell r="AP1107">
            <v>0</v>
          </cell>
          <cell r="AQ1107">
            <v>59</v>
          </cell>
          <cell r="AV1107">
            <v>88.5</v>
          </cell>
          <cell r="AW1107">
            <v>132.75</v>
          </cell>
          <cell r="AX1107">
            <v>132.1290926099158</v>
          </cell>
          <cell r="AY1107">
            <v>63</v>
          </cell>
          <cell r="AZ1107">
            <v>0</v>
          </cell>
          <cell r="BA1107" t="str">
            <v>UK</v>
          </cell>
        </row>
        <row r="1108">
          <cell r="D1108" t="str">
            <v>Univerzita Komenského v Bratislave</v>
          </cell>
          <cell r="E1108" t="str">
            <v>Filozofická fakulta</v>
          </cell>
          <cell r="L1108">
            <v>1</v>
          </cell>
          <cell r="M1108">
            <v>2</v>
          </cell>
          <cell r="AM1108">
            <v>11.5</v>
          </cell>
          <cell r="AN1108">
            <v>12.5</v>
          </cell>
          <cell r="AO1108">
            <v>0</v>
          </cell>
          <cell r="AP1108">
            <v>0</v>
          </cell>
          <cell r="AQ1108">
            <v>11.5</v>
          </cell>
          <cell r="AV1108">
            <v>17.25</v>
          </cell>
          <cell r="AW1108">
            <v>25.875</v>
          </cell>
          <cell r="AX1108">
            <v>25.753975678203926</v>
          </cell>
          <cell r="AY1108">
            <v>12.5</v>
          </cell>
          <cell r="AZ1108">
            <v>0</v>
          </cell>
          <cell r="BA1108" t="str">
            <v>UK</v>
          </cell>
        </row>
        <row r="1109">
          <cell r="D1109" t="str">
            <v>Univerzita Komenského v Bratislave</v>
          </cell>
          <cell r="E1109" t="str">
            <v>Filozofická fakulta</v>
          </cell>
          <cell r="L1109">
            <v>1</v>
          </cell>
          <cell r="M1109">
            <v>2</v>
          </cell>
          <cell r="AM1109">
            <v>57</v>
          </cell>
          <cell r="AN1109">
            <v>67</v>
          </cell>
          <cell r="AO1109">
            <v>0</v>
          </cell>
          <cell r="AP1109">
            <v>0</v>
          </cell>
          <cell r="AQ1109">
            <v>57</v>
          </cell>
          <cell r="AV1109">
            <v>85.5</v>
          </cell>
          <cell r="AW1109">
            <v>85.5</v>
          </cell>
          <cell r="AX1109">
            <v>84.482142857142861</v>
          </cell>
          <cell r="AY1109">
            <v>67</v>
          </cell>
          <cell r="AZ1109">
            <v>0</v>
          </cell>
          <cell r="BA1109" t="str">
            <v>UK</v>
          </cell>
        </row>
        <row r="1110">
          <cell r="D1110" t="str">
            <v>Univerzita Komenského v Bratislave</v>
          </cell>
          <cell r="E1110" t="str">
            <v>Filozofická fakulta</v>
          </cell>
          <cell r="L1110">
            <v>1</v>
          </cell>
          <cell r="M1110">
            <v>2</v>
          </cell>
          <cell r="AM1110">
            <v>55</v>
          </cell>
          <cell r="AN1110">
            <v>61</v>
          </cell>
          <cell r="AO1110">
            <v>0</v>
          </cell>
          <cell r="AP1110">
            <v>0</v>
          </cell>
          <cell r="AQ1110">
            <v>55</v>
          </cell>
          <cell r="AV1110">
            <v>82.5</v>
          </cell>
          <cell r="AW1110">
            <v>98.174999999999997</v>
          </cell>
          <cell r="AX1110">
            <v>97.494896088019559</v>
          </cell>
          <cell r="AY1110">
            <v>61</v>
          </cell>
          <cell r="AZ1110">
            <v>0</v>
          </cell>
          <cell r="BA1110" t="str">
            <v>UK</v>
          </cell>
        </row>
        <row r="1111">
          <cell r="D1111" t="str">
            <v>Univerzita Komenského v Bratislave</v>
          </cell>
          <cell r="E1111" t="str">
            <v>Filozofická fakulta</v>
          </cell>
          <cell r="L1111">
            <v>1</v>
          </cell>
          <cell r="M1111">
            <v>2</v>
          </cell>
          <cell r="AM1111">
            <v>18</v>
          </cell>
          <cell r="AN1111">
            <v>23</v>
          </cell>
          <cell r="AO1111">
            <v>0</v>
          </cell>
          <cell r="AP1111">
            <v>0</v>
          </cell>
          <cell r="AQ1111">
            <v>18</v>
          </cell>
          <cell r="AV1111">
            <v>27</v>
          </cell>
          <cell r="AW1111">
            <v>27</v>
          </cell>
          <cell r="AX1111">
            <v>26.46215139442231</v>
          </cell>
          <cell r="AY1111">
            <v>23</v>
          </cell>
          <cell r="AZ1111">
            <v>0</v>
          </cell>
          <cell r="BA1111" t="str">
            <v>UK</v>
          </cell>
        </row>
        <row r="1112">
          <cell r="D1112" t="str">
            <v>Univerzita Komenského v Bratislave</v>
          </cell>
          <cell r="E1112" t="str">
            <v>Filozofická fakulta</v>
          </cell>
          <cell r="L1112">
            <v>1</v>
          </cell>
          <cell r="M1112">
            <v>1</v>
          </cell>
          <cell r="AM1112">
            <v>46</v>
          </cell>
          <cell r="AN1112">
            <v>52</v>
          </cell>
          <cell r="AO1112">
            <v>0</v>
          </cell>
          <cell r="AP1112">
            <v>0</v>
          </cell>
          <cell r="AQ1112">
            <v>46</v>
          </cell>
          <cell r="AV1112">
            <v>41.5</v>
          </cell>
          <cell r="AW1112">
            <v>43.160000000000004</v>
          </cell>
          <cell r="AX1112">
            <v>42.958129092609916</v>
          </cell>
          <cell r="AY1112">
            <v>52</v>
          </cell>
          <cell r="AZ1112">
            <v>0</v>
          </cell>
          <cell r="BA1112" t="str">
            <v>UK</v>
          </cell>
        </row>
        <row r="1113">
          <cell r="D1113" t="str">
            <v>Univerzita Komenského v Bratislave</v>
          </cell>
          <cell r="E1113" t="str">
            <v>Filozofická fakulta</v>
          </cell>
          <cell r="L1113">
            <v>1</v>
          </cell>
          <cell r="M1113">
            <v>2</v>
          </cell>
          <cell r="AM1113">
            <v>84</v>
          </cell>
          <cell r="AN1113">
            <v>93</v>
          </cell>
          <cell r="AO1113">
            <v>0</v>
          </cell>
          <cell r="AP1113">
            <v>0</v>
          </cell>
          <cell r="AQ1113">
            <v>84</v>
          </cell>
          <cell r="AV1113">
            <v>126</v>
          </cell>
          <cell r="AW1113">
            <v>149.94</v>
          </cell>
          <cell r="AX1113">
            <v>149.05278106508874</v>
          </cell>
          <cell r="AY1113">
            <v>93</v>
          </cell>
          <cell r="AZ1113">
            <v>0</v>
          </cell>
          <cell r="BA1113" t="str">
            <v>UK</v>
          </cell>
        </row>
        <row r="1114">
          <cell r="D1114" t="str">
            <v>Univerzita Komenského v Bratislave</v>
          </cell>
          <cell r="E1114" t="str">
            <v>Filozofická fakulta</v>
          </cell>
          <cell r="L1114">
            <v>1</v>
          </cell>
          <cell r="M1114">
            <v>2</v>
          </cell>
          <cell r="AM1114">
            <v>23</v>
          </cell>
          <cell r="AN1114">
            <v>29</v>
          </cell>
          <cell r="AO1114">
            <v>0</v>
          </cell>
          <cell r="AP1114">
            <v>0</v>
          </cell>
          <cell r="AQ1114">
            <v>23</v>
          </cell>
          <cell r="AV1114">
            <v>34.5</v>
          </cell>
          <cell r="AW1114">
            <v>34.5</v>
          </cell>
          <cell r="AX1114">
            <v>34.5</v>
          </cell>
          <cell r="AY1114">
            <v>29</v>
          </cell>
          <cell r="AZ1114">
            <v>0</v>
          </cell>
          <cell r="BA1114" t="str">
            <v>UK</v>
          </cell>
        </row>
        <row r="1115">
          <cell r="D1115" t="str">
            <v>Univerzita Komenského v Bratislave</v>
          </cell>
          <cell r="E1115" t="str">
            <v>Filozofická fakulta</v>
          </cell>
          <cell r="L1115">
            <v>1</v>
          </cell>
          <cell r="M1115">
            <v>2</v>
          </cell>
          <cell r="AM1115">
            <v>18</v>
          </cell>
          <cell r="AN1115">
            <v>22</v>
          </cell>
          <cell r="AO1115">
            <v>0</v>
          </cell>
          <cell r="AP1115">
            <v>0</v>
          </cell>
          <cell r="AQ1115">
            <v>18</v>
          </cell>
          <cell r="AV1115">
            <v>27</v>
          </cell>
          <cell r="AW1115">
            <v>27</v>
          </cell>
          <cell r="AX1115">
            <v>26.617924528301888</v>
          </cell>
          <cell r="AY1115">
            <v>22</v>
          </cell>
          <cell r="AZ1115">
            <v>0</v>
          </cell>
          <cell r="BA1115" t="str">
            <v>UK</v>
          </cell>
        </row>
        <row r="1116">
          <cell r="D1116" t="str">
            <v>Univerzita Komenského v Bratislave</v>
          </cell>
          <cell r="E1116" t="str">
            <v>Filozofická fakulta</v>
          </cell>
          <cell r="L1116">
            <v>1</v>
          </cell>
          <cell r="M1116">
            <v>1</v>
          </cell>
          <cell r="AM1116">
            <v>31.5</v>
          </cell>
          <cell r="AN1116">
            <v>34</v>
          </cell>
          <cell r="AO1116">
            <v>0</v>
          </cell>
          <cell r="AP1116">
            <v>0</v>
          </cell>
          <cell r="AQ1116">
            <v>31.5</v>
          </cell>
          <cell r="AV1116">
            <v>27.6</v>
          </cell>
          <cell r="AW1116">
            <v>41.400000000000006</v>
          </cell>
          <cell r="AX1116">
            <v>41.206361085126289</v>
          </cell>
          <cell r="AY1116">
            <v>34</v>
          </cell>
          <cell r="AZ1116">
            <v>0</v>
          </cell>
          <cell r="BA1116" t="str">
            <v>UK</v>
          </cell>
        </row>
        <row r="1117">
          <cell r="D1117" t="str">
            <v>Univerzita Komenského v Bratislave</v>
          </cell>
          <cell r="E1117" t="str">
            <v>Filozofická fakulta</v>
          </cell>
          <cell r="L1117">
            <v>1</v>
          </cell>
          <cell r="M1117">
            <v>1</v>
          </cell>
          <cell r="AM1117">
            <v>0</v>
          </cell>
          <cell r="AN1117">
            <v>0.5</v>
          </cell>
          <cell r="AO1117">
            <v>0</v>
          </cell>
          <cell r="AP1117">
            <v>0</v>
          </cell>
          <cell r="AQ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0.5</v>
          </cell>
          <cell r="AZ1117">
            <v>0</v>
          </cell>
          <cell r="BA1117" t="str">
            <v>UK</v>
          </cell>
        </row>
        <row r="1118">
          <cell r="D1118" t="str">
            <v>Univerzita Komenského v Bratislave</v>
          </cell>
          <cell r="E1118" t="str">
            <v>Filozofická fakulta</v>
          </cell>
          <cell r="L1118">
            <v>1</v>
          </cell>
          <cell r="M1118">
            <v>1</v>
          </cell>
          <cell r="AM1118">
            <v>38</v>
          </cell>
          <cell r="AN1118">
            <v>41</v>
          </cell>
          <cell r="AO1118">
            <v>0</v>
          </cell>
          <cell r="AP1118">
            <v>0</v>
          </cell>
          <cell r="AQ1118">
            <v>38</v>
          </cell>
          <cell r="AV1118">
            <v>31.4</v>
          </cell>
          <cell r="AW1118">
            <v>32.655999999999999</v>
          </cell>
          <cell r="AX1118">
            <v>32.503259120673526</v>
          </cell>
          <cell r="AY1118">
            <v>41</v>
          </cell>
          <cell r="AZ1118">
            <v>0</v>
          </cell>
          <cell r="BA1118" t="str">
            <v>UK</v>
          </cell>
        </row>
        <row r="1119">
          <cell r="D1119" t="str">
            <v>Univerzita Komenského v Bratislave</v>
          </cell>
          <cell r="E1119" t="str">
            <v>Filozofická fakulta</v>
          </cell>
          <cell r="L1119">
            <v>1</v>
          </cell>
          <cell r="M1119">
            <v>1</v>
          </cell>
          <cell r="AM1119">
            <v>44</v>
          </cell>
          <cell r="AN1119">
            <v>49</v>
          </cell>
          <cell r="AO1119">
            <v>0</v>
          </cell>
          <cell r="AP1119">
            <v>0</v>
          </cell>
          <cell r="AQ1119">
            <v>44</v>
          </cell>
          <cell r="AV1119">
            <v>38.299999999999997</v>
          </cell>
          <cell r="AW1119">
            <v>38.299999999999997</v>
          </cell>
          <cell r="AX1119">
            <v>37.758018867924527</v>
          </cell>
          <cell r="AY1119">
            <v>49</v>
          </cell>
          <cell r="AZ1119">
            <v>0</v>
          </cell>
          <cell r="BA1119" t="str">
            <v>UK</v>
          </cell>
        </row>
        <row r="1120">
          <cell r="D1120" t="str">
            <v>Univerzita Komenského v Bratislave</v>
          </cell>
          <cell r="E1120" t="str">
            <v>Filozofická fakulta</v>
          </cell>
          <cell r="L1120">
            <v>1</v>
          </cell>
          <cell r="M1120">
            <v>1</v>
          </cell>
          <cell r="AM1120">
            <v>8.5</v>
          </cell>
          <cell r="AN1120">
            <v>10.5</v>
          </cell>
          <cell r="AO1120">
            <v>0</v>
          </cell>
          <cell r="AP1120">
            <v>0</v>
          </cell>
          <cell r="AQ1120">
            <v>8.5</v>
          </cell>
          <cell r="AV1120">
            <v>7.3</v>
          </cell>
          <cell r="AW1120">
            <v>7.9570000000000007</v>
          </cell>
          <cell r="AX1120">
            <v>7.9018781581092101</v>
          </cell>
          <cell r="AY1120">
            <v>10.5</v>
          </cell>
          <cell r="AZ1120">
            <v>0</v>
          </cell>
          <cell r="BA1120" t="str">
            <v>UK</v>
          </cell>
        </row>
        <row r="1121">
          <cell r="D1121" t="str">
            <v>Univerzita Komenského v Bratislave</v>
          </cell>
          <cell r="E1121" t="str">
            <v>Filozofická fakulta</v>
          </cell>
          <cell r="L1121">
            <v>1</v>
          </cell>
          <cell r="M1121">
            <v>1</v>
          </cell>
          <cell r="AM1121">
            <v>64</v>
          </cell>
          <cell r="AN1121">
            <v>77</v>
          </cell>
          <cell r="AO1121">
            <v>0</v>
          </cell>
          <cell r="AP1121">
            <v>0</v>
          </cell>
          <cell r="AQ1121">
            <v>64</v>
          </cell>
          <cell r="AV1121">
            <v>56.2</v>
          </cell>
          <cell r="AW1121">
            <v>56.2</v>
          </cell>
          <cell r="AX1121">
            <v>55.530952380952385</v>
          </cell>
          <cell r="AY1121">
            <v>77</v>
          </cell>
          <cell r="AZ1121">
            <v>0</v>
          </cell>
          <cell r="BA1121" t="str">
            <v>UK</v>
          </cell>
        </row>
        <row r="1122">
          <cell r="D1122" t="str">
            <v>Univerzita Komenského v Bratislave</v>
          </cell>
          <cell r="E1122" t="str">
            <v>Filozofická fakulta</v>
          </cell>
          <cell r="L1122">
            <v>1</v>
          </cell>
          <cell r="M1122">
            <v>1</v>
          </cell>
          <cell r="AM1122">
            <v>19</v>
          </cell>
          <cell r="AN1122">
            <v>26</v>
          </cell>
          <cell r="AO1122">
            <v>0</v>
          </cell>
          <cell r="AP1122">
            <v>0</v>
          </cell>
          <cell r="AQ1122">
            <v>19</v>
          </cell>
          <cell r="AV1122">
            <v>16.899999999999999</v>
          </cell>
          <cell r="AW1122">
            <v>16.899999999999999</v>
          </cell>
          <cell r="AX1122">
            <v>16.660849056603773</v>
          </cell>
          <cell r="AY1122">
            <v>26</v>
          </cell>
          <cell r="AZ1122">
            <v>0</v>
          </cell>
          <cell r="BA1122" t="str">
            <v>UK</v>
          </cell>
        </row>
        <row r="1123">
          <cell r="D1123" t="str">
            <v>Univerzita Komenského v Bratislave</v>
          </cell>
          <cell r="E1123" t="str">
            <v>Filozofická fakulta</v>
          </cell>
          <cell r="L1123">
            <v>1</v>
          </cell>
          <cell r="M1123">
            <v>1</v>
          </cell>
          <cell r="AM1123">
            <v>2</v>
          </cell>
          <cell r="AN1123">
            <v>3.5</v>
          </cell>
          <cell r="AO1123">
            <v>0</v>
          </cell>
          <cell r="AP1123">
            <v>0</v>
          </cell>
          <cell r="AQ1123">
            <v>2</v>
          </cell>
          <cell r="AV1123">
            <v>2</v>
          </cell>
          <cell r="AW1123">
            <v>3</v>
          </cell>
          <cell r="AX1123">
            <v>2.9859681945743684</v>
          </cell>
          <cell r="AY1123">
            <v>3.5</v>
          </cell>
          <cell r="AZ1123">
            <v>0</v>
          </cell>
          <cell r="BA1123" t="str">
            <v>UK</v>
          </cell>
        </row>
        <row r="1124">
          <cell r="D1124" t="str">
            <v>Univerzita Komenského v Bratislave</v>
          </cell>
          <cell r="E1124" t="str">
            <v>Filozofická fakulta</v>
          </cell>
          <cell r="L1124">
            <v>1</v>
          </cell>
          <cell r="M1124">
            <v>1</v>
          </cell>
          <cell r="AM1124">
            <v>13</v>
          </cell>
          <cell r="AN1124">
            <v>17</v>
          </cell>
          <cell r="AO1124">
            <v>0</v>
          </cell>
          <cell r="AP1124">
            <v>0</v>
          </cell>
          <cell r="AQ1124">
            <v>13</v>
          </cell>
          <cell r="AV1124">
            <v>12.1</v>
          </cell>
          <cell r="AW1124">
            <v>14.398999999999999</v>
          </cell>
          <cell r="AX1124">
            <v>14.299251426242868</v>
          </cell>
          <cell r="AY1124">
            <v>17</v>
          </cell>
          <cell r="AZ1124">
            <v>0</v>
          </cell>
          <cell r="BA1124" t="str">
            <v>UK</v>
          </cell>
        </row>
        <row r="1125">
          <cell r="D1125" t="str">
            <v>Univerzita Komenského v Bratislave</v>
          </cell>
          <cell r="E1125" t="str">
            <v>Filozofická fakulta</v>
          </cell>
          <cell r="L1125">
            <v>1</v>
          </cell>
          <cell r="M1125">
            <v>1</v>
          </cell>
          <cell r="AM1125">
            <v>26</v>
          </cell>
          <cell r="AN1125">
            <v>33</v>
          </cell>
          <cell r="AO1125">
            <v>0</v>
          </cell>
          <cell r="AP1125">
            <v>0</v>
          </cell>
          <cell r="AQ1125">
            <v>26</v>
          </cell>
          <cell r="AV1125">
            <v>21.5</v>
          </cell>
          <cell r="AW1125">
            <v>22.36</v>
          </cell>
          <cell r="AX1125">
            <v>22.255416276894291</v>
          </cell>
          <cell r="AY1125">
            <v>33</v>
          </cell>
          <cell r="AZ1125">
            <v>0</v>
          </cell>
          <cell r="BA1125" t="str">
            <v>UK</v>
          </cell>
        </row>
        <row r="1126">
          <cell r="D1126" t="str">
            <v>Univerzita Komenského v Bratislave</v>
          </cell>
          <cell r="E1126" t="str">
            <v>Filozofická fakulta</v>
          </cell>
          <cell r="L1126">
            <v>1</v>
          </cell>
          <cell r="M1126">
            <v>1</v>
          </cell>
          <cell r="AM1126">
            <v>47</v>
          </cell>
          <cell r="AN1126">
            <v>60</v>
          </cell>
          <cell r="AO1126">
            <v>0</v>
          </cell>
          <cell r="AP1126">
            <v>0</v>
          </cell>
          <cell r="AQ1126">
            <v>47</v>
          </cell>
          <cell r="AV1126">
            <v>40.099999999999994</v>
          </cell>
          <cell r="AW1126">
            <v>40.099999999999994</v>
          </cell>
          <cell r="AX1126">
            <v>39.3011952191235</v>
          </cell>
          <cell r="AY1126">
            <v>60</v>
          </cell>
          <cell r="AZ1126">
            <v>0</v>
          </cell>
          <cell r="BA1126" t="str">
            <v>UK</v>
          </cell>
        </row>
        <row r="1127">
          <cell r="D1127" t="str">
            <v>Univerzita Komenského v Bratislave</v>
          </cell>
          <cell r="E1127" t="str">
            <v>Filozofická fakulta</v>
          </cell>
          <cell r="L1127">
            <v>1</v>
          </cell>
          <cell r="M1127">
            <v>1</v>
          </cell>
          <cell r="AM1127">
            <v>22</v>
          </cell>
          <cell r="AN1127">
            <v>23</v>
          </cell>
          <cell r="AO1127">
            <v>0</v>
          </cell>
          <cell r="AP1127">
            <v>0</v>
          </cell>
          <cell r="AQ1127">
            <v>22</v>
          </cell>
          <cell r="AV1127">
            <v>19.75</v>
          </cell>
          <cell r="AW1127">
            <v>29.625</v>
          </cell>
          <cell r="AX1127">
            <v>29.486435921421887</v>
          </cell>
          <cell r="AY1127">
            <v>23</v>
          </cell>
          <cell r="AZ1127">
            <v>0</v>
          </cell>
          <cell r="BA1127" t="str">
            <v>UK</v>
          </cell>
        </row>
        <row r="1128">
          <cell r="D1128" t="str">
            <v>Univerzita Komenského v Bratislave</v>
          </cell>
          <cell r="E1128" t="str">
            <v>Filozofická fakulta</v>
          </cell>
          <cell r="L1128">
            <v>1</v>
          </cell>
          <cell r="M1128">
            <v>1</v>
          </cell>
          <cell r="AM1128">
            <v>38</v>
          </cell>
          <cell r="AN1128">
            <v>43</v>
          </cell>
          <cell r="AO1128">
            <v>0</v>
          </cell>
          <cell r="AP1128">
            <v>0</v>
          </cell>
          <cell r="AQ1128">
            <v>38</v>
          </cell>
          <cell r="AV1128">
            <v>32.6</v>
          </cell>
          <cell r="AW1128">
            <v>38.793999999999997</v>
          </cell>
          <cell r="AX1128">
            <v>38.564449704142007</v>
          </cell>
          <cell r="AY1128">
            <v>43</v>
          </cell>
          <cell r="AZ1128">
            <v>0</v>
          </cell>
          <cell r="BA1128" t="str">
            <v>UK</v>
          </cell>
        </row>
        <row r="1129">
          <cell r="D1129" t="str">
            <v>Univerzita Komenského v Bratislave</v>
          </cell>
          <cell r="E1129" t="str">
            <v>Filozofická fakulta</v>
          </cell>
          <cell r="L1129">
            <v>1</v>
          </cell>
          <cell r="M1129">
            <v>1</v>
          </cell>
          <cell r="AM1129">
            <v>20</v>
          </cell>
          <cell r="AN1129">
            <v>21</v>
          </cell>
          <cell r="AO1129">
            <v>0</v>
          </cell>
          <cell r="AP1129">
            <v>0</v>
          </cell>
          <cell r="AQ1129">
            <v>20</v>
          </cell>
          <cell r="AV1129">
            <v>17</v>
          </cell>
          <cell r="AW1129">
            <v>17</v>
          </cell>
          <cell r="AX1129">
            <v>16.661354581673308</v>
          </cell>
          <cell r="AY1129">
            <v>21</v>
          </cell>
          <cell r="AZ1129">
            <v>0</v>
          </cell>
          <cell r="BA1129" t="str">
            <v>UK</v>
          </cell>
        </row>
        <row r="1130">
          <cell r="D1130" t="str">
            <v>Univerzita Komenského v Bratislave</v>
          </cell>
          <cell r="E1130" t="str">
            <v>Filozofická fakulta</v>
          </cell>
          <cell r="L1130">
            <v>1</v>
          </cell>
          <cell r="M1130">
            <v>1</v>
          </cell>
          <cell r="AM1130">
            <v>17.5</v>
          </cell>
          <cell r="AN1130">
            <v>18.5</v>
          </cell>
          <cell r="AO1130">
            <v>0</v>
          </cell>
          <cell r="AP1130">
            <v>0</v>
          </cell>
          <cell r="AQ1130">
            <v>17.5</v>
          </cell>
          <cell r="AV1130">
            <v>15.85</v>
          </cell>
          <cell r="AW1130">
            <v>23.774999999999999</v>
          </cell>
          <cell r="AX1130">
            <v>23.663797942001867</v>
          </cell>
          <cell r="AY1130">
            <v>18.5</v>
          </cell>
          <cell r="AZ1130">
            <v>0</v>
          </cell>
          <cell r="BA1130" t="str">
            <v>UK</v>
          </cell>
        </row>
        <row r="1131">
          <cell r="D1131" t="str">
            <v>Univerzita Komenského v Bratislave</v>
          </cell>
          <cell r="E1131" t="str">
            <v>Filozofická fakulta</v>
          </cell>
          <cell r="L1131">
            <v>1</v>
          </cell>
          <cell r="M1131">
            <v>1</v>
          </cell>
          <cell r="AM1131">
            <v>28.5</v>
          </cell>
          <cell r="AN1131">
            <v>31</v>
          </cell>
          <cell r="AO1131">
            <v>0</v>
          </cell>
          <cell r="AP1131">
            <v>0</v>
          </cell>
          <cell r="AQ1131">
            <v>28.5</v>
          </cell>
          <cell r="AV1131">
            <v>25.95</v>
          </cell>
          <cell r="AW1131">
            <v>38.924999999999997</v>
          </cell>
          <cell r="AX1131">
            <v>38.74293732460243</v>
          </cell>
          <cell r="AY1131">
            <v>31</v>
          </cell>
          <cell r="AZ1131">
            <v>0</v>
          </cell>
          <cell r="BA1131" t="str">
            <v>UK</v>
          </cell>
        </row>
        <row r="1132">
          <cell r="D1132" t="str">
            <v>Univerzita Komenského v Bratislave</v>
          </cell>
          <cell r="E1132" t="str">
            <v>Filozofická fakulta</v>
          </cell>
          <cell r="L1132">
            <v>1</v>
          </cell>
          <cell r="M1132">
            <v>1</v>
          </cell>
          <cell r="AM1132">
            <v>5</v>
          </cell>
          <cell r="AN1132">
            <v>5.5</v>
          </cell>
          <cell r="AO1132">
            <v>0</v>
          </cell>
          <cell r="AP1132">
            <v>0</v>
          </cell>
          <cell r="AQ1132">
            <v>5</v>
          </cell>
          <cell r="AV1132">
            <v>5</v>
          </cell>
          <cell r="AW1132">
            <v>7.5</v>
          </cell>
          <cell r="AX1132">
            <v>7.4649204864359211</v>
          </cell>
          <cell r="AY1132">
            <v>5.5</v>
          </cell>
          <cell r="AZ1132">
            <v>0</v>
          </cell>
          <cell r="BA1132" t="str">
            <v>UK</v>
          </cell>
        </row>
        <row r="1133">
          <cell r="D1133" t="str">
            <v>Univerzita Komenského v Bratislave</v>
          </cell>
          <cell r="E1133" t="str">
            <v>Filozofická fakulta</v>
          </cell>
          <cell r="L1133">
            <v>1</v>
          </cell>
          <cell r="M1133">
            <v>1</v>
          </cell>
          <cell r="AM1133">
            <v>12</v>
          </cell>
          <cell r="AN1133">
            <v>16</v>
          </cell>
          <cell r="AO1133">
            <v>0</v>
          </cell>
          <cell r="AP1133">
            <v>0</v>
          </cell>
          <cell r="AQ1133">
            <v>12</v>
          </cell>
          <cell r="AV1133">
            <v>9.8999999999999986</v>
          </cell>
          <cell r="AW1133">
            <v>9.8999999999999986</v>
          </cell>
          <cell r="AX1133">
            <v>9.7027888446215123</v>
          </cell>
          <cell r="AY1133">
            <v>16</v>
          </cell>
          <cell r="AZ1133">
            <v>0</v>
          </cell>
          <cell r="BA1133" t="str">
            <v>UK</v>
          </cell>
        </row>
        <row r="1134">
          <cell r="D1134" t="str">
            <v>Univerzita Komenského v Bratislave</v>
          </cell>
          <cell r="E1134" t="str">
            <v>Filozofická fakulta</v>
          </cell>
          <cell r="L1134">
            <v>1</v>
          </cell>
          <cell r="M1134">
            <v>1</v>
          </cell>
          <cell r="AM1134">
            <v>71</v>
          </cell>
          <cell r="AN1134">
            <v>76</v>
          </cell>
          <cell r="AO1134">
            <v>0</v>
          </cell>
          <cell r="AP1134">
            <v>0</v>
          </cell>
          <cell r="AQ1134">
            <v>71</v>
          </cell>
          <cell r="AV1134">
            <v>63.5</v>
          </cell>
          <cell r="AW1134">
            <v>75.564999999999998</v>
          </cell>
          <cell r="AX1134">
            <v>75.117869822485204</v>
          </cell>
          <cell r="AY1134">
            <v>76</v>
          </cell>
          <cell r="AZ1134">
            <v>0</v>
          </cell>
          <cell r="BA1134" t="str">
            <v>UK</v>
          </cell>
        </row>
        <row r="1135">
          <cell r="D1135" t="str">
            <v>Univerzita Komenského v Bratislave</v>
          </cell>
          <cell r="E1135" t="str">
            <v>Filozofická fakulta</v>
          </cell>
          <cell r="L1135">
            <v>1</v>
          </cell>
          <cell r="M1135">
            <v>2</v>
          </cell>
          <cell r="AM1135">
            <v>26</v>
          </cell>
          <cell r="AN1135">
            <v>32</v>
          </cell>
          <cell r="AO1135">
            <v>0</v>
          </cell>
          <cell r="AP1135">
            <v>0</v>
          </cell>
          <cell r="AQ1135">
            <v>26</v>
          </cell>
          <cell r="AV1135">
            <v>39</v>
          </cell>
          <cell r="AW1135">
            <v>46.41</v>
          </cell>
          <cell r="AX1135">
            <v>46.135384615384609</v>
          </cell>
          <cell r="AY1135">
            <v>32</v>
          </cell>
          <cell r="AZ1135">
            <v>0</v>
          </cell>
          <cell r="BA1135" t="str">
            <v>UK</v>
          </cell>
        </row>
        <row r="1136">
          <cell r="D1136" t="str">
            <v>Univerzita Komenského v Bratislave</v>
          </cell>
          <cell r="E1136" t="str">
            <v>Filozofická fakulta</v>
          </cell>
          <cell r="L1136">
            <v>2</v>
          </cell>
          <cell r="M1136">
            <v>3</v>
          </cell>
          <cell r="AM1136">
            <v>0</v>
          </cell>
          <cell r="AN1136">
            <v>0</v>
          </cell>
          <cell r="AO1136">
            <v>0</v>
          </cell>
          <cell r="AP1136">
            <v>0</v>
          </cell>
          <cell r="AQ1136">
            <v>0</v>
          </cell>
          <cell r="AV1136">
            <v>0</v>
          </cell>
          <cell r="AW1136">
            <v>0</v>
          </cell>
          <cell r="AX1136">
            <v>0</v>
          </cell>
          <cell r="AY1136">
            <v>8</v>
          </cell>
          <cell r="AZ1136">
            <v>0</v>
          </cell>
          <cell r="BA1136" t="str">
            <v>UK</v>
          </cell>
        </row>
        <row r="1137">
          <cell r="D1137" t="str">
            <v>Prešovská univerzita v Prešove</v>
          </cell>
          <cell r="E1137" t="str">
            <v>Filozofická fakulta</v>
          </cell>
          <cell r="L1137">
            <v>1</v>
          </cell>
          <cell r="M1137">
            <v>3</v>
          </cell>
          <cell r="AM1137">
            <v>3</v>
          </cell>
          <cell r="AN1137">
            <v>0</v>
          </cell>
          <cell r="AO1137">
            <v>0</v>
          </cell>
          <cell r="AP1137">
            <v>0</v>
          </cell>
          <cell r="AQ1137">
            <v>3</v>
          </cell>
          <cell r="AV1137">
            <v>9</v>
          </cell>
          <cell r="AW1137">
            <v>9.9</v>
          </cell>
          <cell r="AX1137">
            <v>9.4851955307262585</v>
          </cell>
          <cell r="AY1137">
            <v>3</v>
          </cell>
          <cell r="AZ1137">
            <v>3</v>
          </cell>
          <cell r="BA1137" t="str">
            <v>PU</v>
          </cell>
        </row>
        <row r="1138">
          <cell r="D1138" t="str">
            <v>Prešovská univerzita v Prešove</v>
          </cell>
          <cell r="E1138" t="str">
            <v>Fakulta zdravotníckych odborov</v>
          </cell>
          <cell r="L1138">
            <v>2</v>
          </cell>
          <cell r="M1138">
            <v>5</v>
          </cell>
          <cell r="AM1138">
            <v>0</v>
          </cell>
          <cell r="AN1138">
            <v>0</v>
          </cell>
          <cell r="AO1138">
            <v>0</v>
          </cell>
          <cell r="AP1138">
            <v>0</v>
          </cell>
          <cell r="AQ1138">
            <v>0</v>
          </cell>
          <cell r="AV1138">
            <v>0</v>
          </cell>
          <cell r="AW1138">
            <v>0</v>
          </cell>
          <cell r="AX1138">
            <v>0</v>
          </cell>
          <cell r="AY1138">
            <v>72</v>
          </cell>
          <cell r="AZ1138">
            <v>0</v>
          </cell>
          <cell r="BA1138" t="str">
            <v>PU</v>
          </cell>
        </row>
        <row r="1139">
          <cell r="D1139" t="str">
            <v>Prešovská univerzita v Prešove</v>
          </cell>
          <cell r="E1139" t="str">
            <v>Filozofická fakulta</v>
          </cell>
          <cell r="L1139">
            <v>1</v>
          </cell>
          <cell r="M1139">
            <v>3</v>
          </cell>
          <cell r="AM1139">
            <v>4</v>
          </cell>
          <cell r="AN1139">
            <v>0</v>
          </cell>
          <cell r="AO1139">
            <v>0</v>
          </cell>
          <cell r="AP1139">
            <v>0</v>
          </cell>
          <cell r="AQ1139">
            <v>4</v>
          </cell>
          <cell r="AV1139">
            <v>12</v>
          </cell>
          <cell r="AW1139">
            <v>13.200000000000001</v>
          </cell>
          <cell r="AX1139">
            <v>12.802010050251257</v>
          </cell>
          <cell r="AY1139">
            <v>4</v>
          </cell>
          <cell r="AZ1139">
            <v>4</v>
          </cell>
          <cell r="BA1139" t="str">
            <v>PU</v>
          </cell>
        </row>
        <row r="1140">
          <cell r="D1140" t="str">
            <v>Prešovská univerzita v Prešove</v>
          </cell>
          <cell r="E1140" t="str">
            <v>Gréckokatolícka teologická fakulta</v>
          </cell>
          <cell r="L1140">
            <v>1</v>
          </cell>
          <cell r="M1140">
            <v>3</v>
          </cell>
          <cell r="AM1140">
            <v>6</v>
          </cell>
          <cell r="AN1140">
            <v>0</v>
          </cell>
          <cell r="AO1140">
            <v>0</v>
          </cell>
          <cell r="AP1140">
            <v>0</v>
          </cell>
          <cell r="AQ1140">
            <v>6</v>
          </cell>
          <cell r="AV1140">
            <v>18</v>
          </cell>
          <cell r="AW1140">
            <v>19.8</v>
          </cell>
          <cell r="AX1140">
            <v>18.757894736842108</v>
          </cell>
          <cell r="AY1140">
            <v>6</v>
          </cell>
          <cell r="AZ1140">
            <v>6</v>
          </cell>
          <cell r="BA1140" t="str">
            <v>PU</v>
          </cell>
        </row>
        <row r="1141">
          <cell r="D1141" t="str">
            <v>Prešovská univerzita v Prešove</v>
          </cell>
          <cell r="E1141" t="str">
            <v>Filozofická fakulta</v>
          </cell>
          <cell r="L1141">
            <v>1</v>
          </cell>
          <cell r="M1141">
            <v>3</v>
          </cell>
          <cell r="AM1141">
            <v>3</v>
          </cell>
          <cell r="AN1141">
            <v>0</v>
          </cell>
          <cell r="AO1141">
            <v>0</v>
          </cell>
          <cell r="AP1141">
            <v>0</v>
          </cell>
          <cell r="AQ1141">
            <v>3</v>
          </cell>
          <cell r="AV1141">
            <v>9</v>
          </cell>
          <cell r="AW1141">
            <v>9.9</v>
          </cell>
          <cell r="AX1141">
            <v>9.7096153846153861</v>
          </cell>
          <cell r="AY1141">
            <v>3</v>
          </cell>
          <cell r="AZ1141">
            <v>3</v>
          </cell>
          <cell r="BA1141" t="str">
            <v>PU</v>
          </cell>
        </row>
        <row r="1142">
          <cell r="D1142" t="str">
            <v>Prešovská univerzita v Prešove</v>
          </cell>
          <cell r="E1142" t="str">
            <v>Filozofická fakulta</v>
          </cell>
          <cell r="L1142">
            <v>1</v>
          </cell>
          <cell r="M1142">
            <v>3</v>
          </cell>
          <cell r="AM1142">
            <v>2</v>
          </cell>
          <cell r="AN1142">
            <v>0</v>
          </cell>
          <cell r="AO1142">
            <v>0</v>
          </cell>
          <cell r="AP1142">
            <v>0</v>
          </cell>
          <cell r="AQ1142">
            <v>2</v>
          </cell>
          <cell r="AV1142">
            <v>6</v>
          </cell>
          <cell r="AW1142">
            <v>6.6000000000000005</v>
          </cell>
          <cell r="AX1142">
            <v>6.4730769230769241</v>
          </cell>
          <cell r="AY1142">
            <v>2</v>
          </cell>
          <cell r="AZ1142">
            <v>2</v>
          </cell>
          <cell r="BA1142" t="str">
            <v>PU</v>
          </cell>
        </row>
        <row r="1143">
          <cell r="D1143" t="str">
            <v>Prešovská univerzita v Prešove</v>
          </cell>
          <cell r="E1143" t="str">
            <v>Filozofická fakulta</v>
          </cell>
          <cell r="L1143">
            <v>1</v>
          </cell>
          <cell r="M1143">
            <v>3</v>
          </cell>
          <cell r="AM1143">
            <v>1</v>
          </cell>
          <cell r="AN1143">
            <v>0</v>
          </cell>
          <cell r="AO1143">
            <v>0</v>
          </cell>
          <cell r="AP1143">
            <v>0</v>
          </cell>
          <cell r="AQ1143">
            <v>1</v>
          </cell>
          <cell r="AV1143">
            <v>3</v>
          </cell>
          <cell r="AW1143">
            <v>3.3000000000000003</v>
          </cell>
          <cell r="AX1143">
            <v>3.1617318435754194</v>
          </cell>
          <cell r="AY1143">
            <v>1</v>
          </cell>
          <cell r="AZ1143">
            <v>1</v>
          </cell>
          <cell r="BA1143" t="str">
            <v>PU</v>
          </cell>
        </row>
        <row r="1144">
          <cell r="D1144" t="str">
            <v>Prešovská univerzita v Prešove</v>
          </cell>
          <cell r="E1144" t="str">
            <v>Filozofická fakulta</v>
          </cell>
          <cell r="L1144">
            <v>1</v>
          </cell>
          <cell r="M1144">
            <v>3</v>
          </cell>
          <cell r="AM1144">
            <v>5</v>
          </cell>
          <cell r="AN1144">
            <v>0</v>
          </cell>
          <cell r="AO1144">
            <v>0</v>
          </cell>
          <cell r="AP1144">
            <v>0</v>
          </cell>
          <cell r="AQ1144">
            <v>5</v>
          </cell>
          <cell r="AV1144">
            <v>15</v>
          </cell>
          <cell r="AW1144">
            <v>16.5</v>
          </cell>
          <cell r="AX1144">
            <v>16.125</v>
          </cell>
          <cell r="AY1144">
            <v>5</v>
          </cell>
          <cell r="AZ1144">
            <v>5</v>
          </cell>
          <cell r="BA1144" t="str">
            <v>PU</v>
          </cell>
        </row>
        <row r="1145">
          <cell r="D1145" t="str">
            <v>Prešovská univerzita v Prešove</v>
          </cell>
          <cell r="E1145" t="str">
            <v>Filozofická fakulta</v>
          </cell>
          <cell r="L1145">
            <v>1</v>
          </cell>
          <cell r="M1145">
            <v>3</v>
          </cell>
          <cell r="AM1145">
            <v>2</v>
          </cell>
          <cell r="AN1145">
            <v>0</v>
          </cell>
          <cell r="AO1145">
            <v>0</v>
          </cell>
          <cell r="AP1145">
            <v>0</v>
          </cell>
          <cell r="AQ1145">
            <v>2</v>
          </cell>
          <cell r="AV1145">
            <v>6</v>
          </cell>
          <cell r="AW1145">
            <v>6.6000000000000005</v>
          </cell>
          <cell r="AX1145">
            <v>6.3234636871508387</v>
          </cell>
          <cell r="AY1145">
            <v>2</v>
          </cell>
          <cell r="AZ1145">
            <v>2</v>
          </cell>
          <cell r="BA1145" t="str">
            <v>PU</v>
          </cell>
        </row>
        <row r="1146">
          <cell r="D1146" t="str">
            <v>Prešovská univerzita v Prešove</v>
          </cell>
          <cell r="E1146" t="str">
            <v>Filozofická fakulta</v>
          </cell>
          <cell r="L1146">
            <v>1</v>
          </cell>
          <cell r="M1146">
            <v>3</v>
          </cell>
          <cell r="AM1146">
            <v>1</v>
          </cell>
          <cell r="AN1146">
            <v>0</v>
          </cell>
          <cell r="AO1146">
            <v>0</v>
          </cell>
          <cell r="AP1146">
            <v>0</v>
          </cell>
          <cell r="AQ1146">
            <v>1</v>
          </cell>
          <cell r="AV1146">
            <v>3</v>
          </cell>
          <cell r="AW1146">
            <v>3.3000000000000003</v>
          </cell>
          <cell r="AX1146">
            <v>3.236538461538462</v>
          </cell>
          <cell r="AY1146">
            <v>1</v>
          </cell>
          <cell r="AZ1146">
            <v>1</v>
          </cell>
          <cell r="BA1146" t="str">
            <v>PU</v>
          </cell>
        </row>
        <row r="1147">
          <cell r="D1147" t="str">
            <v>Prešovská univerzita v Prešove</v>
          </cell>
          <cell r="E1147" t="str">
            <v>Filozofická fakulta</v>
          </cell>
          <cell r="L1147">
            <v>1</v>
          </cell>
          <cell r="M1147">
            <v>3</v>
          </cell>
          <cell r="AM1147">
            <v>5</v>
          </cell>
          <cell r="AN1147">
            <v>0</v>
          </cell>
          <cell r="AO1147">
            <v>0</v>
          </cell>
          <cell r="AP1147">
            <v>0</v>
          </cell>
          <cell r="AQ1147">
            <v>5</v>
          </cell>
          <cell r="AV1147">
            <v>15</v>
          </cell>
          <cell r="AW1147">
            <v>16.5</v>
          </cell>
          <cell r="AX1147">
            <v>15.989690721649485</v>
          </cell>
          <cell r="AY1147">
            <v>5</v>
          </cell>
          <cell r="AZ1147">
            <v>5</v>
          </cell>
          <cell r="BA1147" t="str">
            <v>PU</v>
          </cell>
        </row>
        <row r="1148">
          <cell r="D1148" t="str">
            <v>Prešovská univerzita v Prešove</v>
          </cell>
          <cell r="E1148" t="str">
            <v>Pedagogická fakulta</v>
          </cell>
          <cell r="L1148">
            <v>2</v>
          </cell>
          <cell r="M1148">
            <v>2</v>
          </cell>
          <cell r="AM1148">
            <v>0</v>
          </cell>
          <cell r="AN1148">
            <v>0</v>
          </cell>
          <cell r="AO1148">
            <v>0</v>
          </cell>
          <cell r="AP1148">
            <v>0</v>
          </cell>
          <cell r="AQ1148">
            <v>0</v>
          </cell>
          <cell r="AV1148">
            <v>0</v>
          </cell>
          <cell r="AW1148">
            <v>0</v>
          </cell>
          <cell r="AX1148">
            <v>0</v>
          </cell>
          <cell r="AY1148">
            <v>1</v>
          </cell>
          <cell r="AZ1148">
            <v>0</v>
          </cell>
          <cell r="BA1148" t="str">
            <v>PU</v>
          </cell>
        </row>
        <row r="1149">
          <cell r="D1149" t="str">
            <v>Prešovská univerzita v Prešove</v>
          </cell>
          <cell r="E1149" t="str">
            <v>Pedagogická fakulta</v>
          </cell>
          <cell r="L1149">
            <v>2</v>
          </cell>
          <cell r="M1149">
            <v>2</v>
          </cell>
          <cell r="AM1149">
            <v>0</v>
          </cell>
          <cell r="AN1149">
            <v>0</v>
          </cell>
          <cell r="AO1149">
            <v>0</v>
          </cell>
          <cell r="AP1149">
            <v>0</v>
          </cell>
          <cell r="AQ1149">
            <v>0</v>
          </cell>
          <cell r="AV1149">
            <v>0</v>
          </cell>
          <cell r="AW1149">
            <v>0</v>
          </cell>
          <cell r="AX1149">
            <v>0</v>
          </cell>
          <cell r="AY1149">
            <v>2</v>
          </cell>
          <cell r="AZ1149">
            <v>0</v>
          </cell>
          <cell r="BA1149" t="str">
            <v>PU</v>
          </cell>
        </row>
        <row r="1150">
          <cell r="D1150" t="str">
            <v>Prešovská univerzita v Prešove</v>
          </cell>
          <cell r="E1150" t="str">
            <v>Fakulta zdravotníckych odborov</v>
          </cell>
          <cell r="L1150">
            <v>2</v>
          </cell>
          <cell r="M1150">
            <v>5</v>
          </cell>
          <cell r="AM1150">
            <v>0</v>
          </cell>
          <cell r="AN1150">
            <v>0</v>
          </cell>
          <cell r="AO1150">
            <v>0</v>
          </cell>
          <cell r="AP1150">
            <v>0</v>
          </cell>
          <cell r="AQ1150">
            <v>0</v>
          </cell>
          <cell r="AV1150">
            <v>0</v>
          </cell>
          <cell r="AW1150">
            <v>0</v>
          </cell>
          <cell r="AX1150">
            <v>0</v>
          </cell>
          <cell r="AY1150">
            <v>119</v>
          </cell>
          <cell r="AZ1150">
            <v>0</v>
          </cell>
          <cell r="BA1150" t="str">
            <v>PU</v>
          </cell>
        </row>
        <row r="1151">
          <cell r="D1151" t="str">
            <v>Prešovská univerzita v Prešove</v>
          </cell>
          <cell r="E1151" t="str">
            <v>Fakulta manažmentu</v>
          </cell>
          <cell r="L1151">
            <v>1</v>
          </cell>
          <cell r="M1151">
            <v>2</v>
          </cell>
          <cell r="AM1151">
            <v>344</v>
          </cell>
          <cell r="AN1151">
            <v>353</v>
          </cell>
          <cell r="AO1151">
            <v>0</v>
          </cell>
          <cell r="AP1151">
            <v>0</v>
          </cell>
          <cell r="AQ1151">
            <v>344</v>
          </cell>
          <cell r="AV1151">
            <v>516</v>
          </cell>
          <cell r="AW1151">
            <v>536.64</v>
          </cell>
          <cell r="AX1151">
            <v>522.61019607843139</v>
          </cell>
          <cell r="AY1151">
            <v>353</v>
          </cell>
          <cell r="AZ1151">
            <v>0</v>
          </cell>
          <cell r="BA1151" t="str">
            <v>PU</v>
          </cell>
        </row>
        <row r="1152">
          <cell r="D1152" t="str">
            <v>Prešovská univerzita v Prešove</v>
          </cell>
          <cell r="E1152" t="str">
            <v>Filozofická fakulta</v>
          </cell>
          <cell r="L1152">
            <v>1</v>
          </cell>
          <cell r="M1152">
            <v>3</v>
          </cell>
          <cell r="AM1152">
            <v>2</v>
          </cell>
          <cell r="AN1152">
            <v>0</v>
          </cell>
          <cell r="AO1152">
            <v>0</v>
          </cell>
          <cell r="AP1152">
            <v>0</v>
          </cell>
          <cell r="AQ1152">
            <v>2</v>
          </cell>
          <cell r="AV1152">
            <v>6</v>
          </cell>
          <cell r="AW1152">
            <v>6.6000000000000005</v>
          </cell>
          <cell r="AX1152">
            <v>6.3234636871508387</v>
          </cell>
          <cell r="AY1152">
            <v>2</v>
          </cell>
          <cell r="AZ1152">
            <v>2</v>
          </cell>
          <cell r="BA1152" t="str">
            <v>PU</v>
          </cell>
        </row>
        <row r="1153">
          <cell r="D1153" t="str">
            <v>Prešovská univerzita v Prešove</v>
          </cell>
          <cell r="E1153" t="str">
            <v>Fakulta zdravotníckych odborov</v>
          </cell>
          <cell r="L1153">
            <v>1</v>
          </cell>
          <cell r="M1153">
            <v>5</v>
          </cell>
          <cell r="AM1153">
            <v>81</v>
          </cell>
          <cell r="AN1153">
            <v>94</v>
          </cell>
          <cell r="AO1153">
            <v>0</v>
          </cell>
          <cell r="AP1153">
            <v>0</v>
          </cell>
          <cell r="AQ1153">
            <v>81</v>
          </cell>
          <cell r="AV1153">
            <v>72.3</v>
          </cell>
          <cell r="AW1153">
            <v>155.44499999999999</v>
          </cell>
          <cell r="AX1153">
            <v>150.74404233870968</v>
          </cell>
          <cell r="AY1153">
            <v>94</v>
          </cell>
          <cell r="AZ1153">
            <v>0</v>
          </cell>
          <cell r="BA1153" t="str">
            <v>PU</v>
          </cell>
        </row>
        <row r="1154">
          <cell r="D1154" t="str">
            <v>Prešovská univerzita v Prešove</v>
          </cell>
          <cell r="E1154" t="str">
            <v>Fakulta humanitných a prírodných vied</v>
          </cell>
          <cell r="L1154">
            <v>1</v>
          </cell>
          <cell r="M1154">
            <v>1</v>
          </cell>
          <cell r="AM1154">
            <v>30</v>
          </cell>
          <cell r="AN1154">
            <v>36</v>
          </cell>
          <cell r="AO1154">
            <v>0</v>
          </cell>
          <cell r="AP1154">
            <v>0</v>
          </cell>
          <cell r="AQ1154">
            <v>30</v>
          </cell>
          <cell r="AV1154">
            <v>24.9</v>
          </cell>
          <cell r="AW1154">
            <v>29.630999999999997</v>
          </cell>
          <cell r="AX1154">
            <v>29.105076643807983</v>
          </cell>
          <cell r="AY1154">
            <v>36</v>
          </cell>
          <cell r="AZ1154">
            <v>0</v>
          </cell>
          <cell r="BA1154" t="str">
            <v>PU</v>
          </cell>
        </row>
        <row r="1155">
          <cell r="D1155" t="str">
            <v>Prešovská univerzita v Prešove</v>
          </cell>
          <cell r="E1155" t="str">
            <v>Filozofická fakulta</v>
          </cell>
          <cell r="L1155">
            <v>1</v>
          </cell>
          <cell r="M1155">
            <v>1</v>
          </cell>
          <cell r="AM1155">
            <v>25.5</v>
          </cell>
          <cell r="AN1155">
            <v>33</v>
          </cell>
          <cell r="AO1155">
            <v>0</v>
          </cell>
          <cell r="AP1155">
            <v>0</v>
          </cell>
          <cell r="AQ1155">
            <v>25.5</v>
          </cell>
          <cell r="AV1155">
            <v>21.9</v>
          </cell>
          <cell r="AW1155">
            <v>23.870999999999999</v>
          </cell>
          <cell r="AX1155">
            <v>23.447311415893505</v>
          </cell>
          <cell r="AY1155">
            <v>33</v>
          </cell>
          <cell r="AZ1155">
            <v>0</v>
          </cell>
          <cell r="BA1155" t="str">
            <v>PU</v>
          </cell>
        </row>
        <row r="1156">
          <cell r="D1156" t="str">
            <v>Prešovská univerzita v Prešove</v>
          </cell>
          <cell r="E1156" t="str">
            <v>Filozofická fakulta</v>
          </cell>
          <cell r="L1156">
            <v>1</v>
          </cell>
          <cell r="M1156">
            <v>1</v>
          </cell>
          <cell r="AM1156">
            <v>75</v>
          </cell>
          <cell r="AN1156">
            <v>96</v>
          </cell>
          <cell r="AO1156">
            <v>0</v>
          </cell>
          <cell r="AP1156">
            <v>0</v>
          </cell>
          <cell r="AQ1156">
            <v>75</v>
          </cell>
          <cell r="AV1156">
            <v>67.349999999999994</v>
          </cell>
          <cell r="AW1156">
            <v>73.411500000000004</v>
          </cell>
          <cell r="AX1156">
            <v>72.108512505042356</v>
          </cell>
          <cell r="AY1156">
            <v>96</v>
          </cell>
          <cell r="AZ1156">
            <v>0</v>
          </cell>
          <cell r="BA1156" t="str">
            <v>PU</v>
          </cell>
        </row>
        <row r="1157">
          <cell r="D1157" t="str">
            <v>Prešovská univerzita v Prešove</v>
          </cell>
          <cell r="E1157" t="str">
            <v>Filozofická fakulta</v>
          </cell>
          <cell r="L1157">
            <v>1</v>
          </cell>
          <cell r="M1157">
            <v>1</v>
          </cell>
          <cell r="AM1157">
            <v>11</v>
          </cell>
          <cell r="AN1157">
            <v>12</v>
          </cell>
          <cell r="AO1157">
            <v>0</v>
          </cell>
          <cell r="AP1157">
            <v>0</v>
          </cell>
          <cell r="AQ1157">
            <v>11</v>
          </cell>
          <cell r="AV1157">
            <v>10.1</v>
          </cell>
          <cell r="AW1157">
            <v>10.1</v>
          </cell>
          <cell r="AX1157">
            <v>9.9057692307692307</v>
          </cell>
          <cell r="AY1157">
            <v>12</v>
          </cell>
          <cell r="AZ1157">
            <v>0</v>
          </cell>
          <cell r="BA1157" t="str">
            <v>PU</v>
          </cell>
        </row>
        <row r="1158">
          <cell r="D1158" t="str">
            <v>Prešovská univerzita v Prešove</v>
          </cell>
          <cell r="E1158" t="str">
            <v>Filozofická fakulta</v>
          </cell>
          <cell r="L1158">
            <v>1</v>
          </cell>
          <cell r="M1158">
            <v>1</v>
          </cell>
          <cell r="AM1158">
            <v>7.5</v>
          </cell>
          <cell r="AN1158">
            <v>11.5</v>
          </cell>
          <cell r="AO1158">
            <v>0</v>
          </cell>
          <cell r="AP1158">
            <v>0</v>
          </cell>
          <cell r="AQ1158">
            <v>7.5</v>
          </cell>
          <cell r="AV1158">
            <v>6.3</v>
          </cell>
          <cell r="AW1158">
            <v>6.867</v>
          </cell>
          <cell r="AX1158">
            <v>6.745116982654296</v>
          </cell>
          <cell r="AY1158">
            <v>11.5</v>
          </cell>
          <cell r="AZ1158">
            <v>0</v>
          </cell>
          <cell r="BA1158" t="str">
            <v>PU</v>
          </cell>
        </row>
        <row r="1159">
          <cell r="D1159" t="str">
            <v>Prešovská univerzita v Prešove</v>
          </cell>
          <cell r="E1159" t="str">
            <v>Filozofická fakulta</v>
          </cell>
          <cell r="L1159">
            <v>1</v>
          </cell>
          <cell r="M1159">
            <v>1</v>
          </cell>
          <cell r="AM1159">
            <v>76</v>
          </cell>
          <cell r="AN1159">
            <v>91</v>
          </cell>
          <cell r="AO1159">
            <v>0</v>
          </cell>
          <cell r="AP1159">
            <v>0</v>
          </cell>
          <cell r="AQ1159">
            <v>76</v>
          </cell>
          <cell r="AV1159">
            <v>67.3</v>
          </cell>
          <cell r="AW1159">
            <v>73.356999999999999</v>
          </cell>
          <cell r="AX1159">
            <v>72.054979830576855</v>
          </cell>
          <cell r="AY1159">
            <v>91</v>
          </cell>
          <cell r="AZ1159">
            <v>0</v>
          </cell>
          <cell r="BA1159" t="str">
            <v>PU</v>
          </cell>
        </row>
        <row r="1160">
          <cell r="D1160" t="str">
            <v>Prešovská univerzita v Prešove</v>
          </cell>
          <cell r="E1160" t="str">
            <v>Filozofická fakulta</v>
          </cell>
          <cell r="L1160">
            <v>1</v>
          </cell>
          <cell r="M1160">
            <v>1</v>
          </cell>
          <cell r="AM1160">
            <v>59.5</v>
          </cell>
          <cell r="AN1160">
            <v>69</v>
          </cell>
          <cell r="AO1160">
            <v>0</v>
          </cell>
          <cell r="AP1160">
            <v>0</v>
          </cell>
          <cell r="AQ1160">
            <v>59.5</v>
          </cell>
          <cell r="AV1160">
            <v>52.75</v>
          </cell>
          <cell r="AW1160">
            <v>57.497500000000002</v>
          </cell>
          <cell r="AX1160">
            <v>56.476971561113359</v>
          </cell>
          <cell r="AY1160">
            <v>69</v>
          </cell>
          <cell r="AZ1160">
            <v>0</v>
          </cell>
          <cell r="BA1160" t="str">
            <v>PU</v>
          </cell>
        </row>
        <row r="1161">
          <cell r="D1161" t="str">
            <v>Prešovská univerzita v Prešove</v>
          </cell>
          <cell r="E1161" t="str">
            <v>Filozofická fakulta</v>
          </cell>
          <cell r="L1161">
            <v>1</v>
          </cell>
          <cell r="M1161">
            <v>1</v>
          </cell>
          <cell r="AM1161">
            <v>6</v>
          </cell>
          <cell r="AN1161">
            <v>9.5</v>
          </cell>
          <cell r="AO1161">
            <v>0</v>
          </cell>
          <cell r="AP1161">
            <v>0</v>
          </cell>
          <cell r="AQ1161">
            <v>6</v>
          </cell>
          <cell r="AV1161">
            <v>5.4</v>
          </cell>
          <cell r="AW1161">
            <v>5.886000000000001</v>
          </cell>
          <cell r="AX1161">
            <v>5.7815288422751125</v>
          </cell>
          <cell r="AY1161">
            <v>9.5</v>
          </cell>
          <cell r="AZ1161">
            <v>0</v>
          </cell>
          <cell r="BA1161" t="str">
            <v>PU</v>
          </cell>
        </row>
        <row r="1162">
          <cell r="D1162" t="str">
            <v>Prešovská univerzita v Prešove</v>
          </cell>
          <cell r="E1162" t="str">
            <v>Filozofická fakulta</v>
          </cell>
          <cell r="L1162">
            <v>1</v>
          </cell>
          <cell r="M1162">
            <v>1</v>
          </cell>
          <cell r="AM1162">
            <v>14.5</v>
          </cell>
          <cell r="AN1162">
            <v>18.5</v>
          </cell>
          <cell r="AO1162">
            <v>0</v>
          </cell>
          <cell r="AP1162">
            <v>0</v>
          </cell>
          <cell r="AQ1162">
            <v>14.5</v>
          </cell>
          <cell r="AV1162">
            <v>12.1</v>
          </cell>
          <cell r="AW1162">
            <v>13.189</v>
          </cell>
          <cell r="AX1162">
            <v>12.954907220653491</v>
          </cell>
          <cell r="AY1162">
            <v>18.5</v>
          </cell>
          <cell r="AZ1162">
            <v>0</v>
          </cell>
          <cell r="BA1162" t="str">
            <v>PU</v>
          </cell>
        </row>
        <row r="1163">
          <cell r="D1163" t="str">
            <v>Prešovská univerzita v Prešove</v>
          </cell>
          <cell r="E1163" t="str">
            <v>Filozofická fakulta</v>
          </cell>
          <cell r="L1163">
            <v>1</v>
          </cell>
          <cell r="M1163">
            <v>1</v>
          </cell>
          <cell r="AM1163">
            <v>28</v>
          </cell>
          <cell r="AN1163">
            <v>30</v>
          </cell>
          <cell r="AO1163">
            <v>0</v>
          </cell>
          <cell r="AP1163">
            <v>0</v>
          </cell>
          <cell r="AQ1163">
            <v>28</v>
          </cell>
          <cell r="AV1163">
            <v>24.1</v>
          </cell>
          <cell r="AW1163">
            <v>26.269000000000002</v>
          </cell>
          <cell r="AX1163">
            <v>25.802749092375961</v>
          </cell>
          <cell r="AY1163">
            <v>30</v>
          </cell>
          <cell r="AZ1163">
            <v>0</v>
          </cell>
          <cell r="BA1163" t="str">
            <v>PU</v>
          </cell>
        </row>
        <row r="1164">
          <cell r="D1164" t="str">
            <v>Prešovská univerzita v Prešove</v>
          </cell>
          <cell r="E1164" t="str">
            <v>Filozofická fakulta</v>
          </cell>
          <cell r="L1164">
            <v>1</v>
          </cell>
          <cell r="M1164">
            <v>1</v>
          </cell>
          <cell r="AM1164">
            <v>38</v>
          </cell>
          <cell r="AN1164">
            <v>55</v>
          </cell>
          <cell r="AO1164">
            <v>0</v>
          </cell>
          <cell r="AP1164">
            <v>0</v>
          </cell>
          <cell r="AQ1164">
            <v>38</v>
          </cell>
          <cell r="AV1164">
            <v>32.6</v>
          </cell>
          <cell r="AW1164">
            <v>35.534000000000006</v>
          </cell>
          <cell r="AX1164">
            <v>34.903303751512716</v>
          </cell>
          <cell r="AY1164">
            <v>55</v>
          </cell>
          <cell r="AZ1164">
            <v>0</v>
          </cell>
          <cell r="BA1164" t="str">
            <v>PU</v>
          </cell>
        </row>
        <row r="1165">
          <cell r="D1165" t="str">
            <v>Prešovská univerzita v Prešove</v>
          </cell>
          <cell r="E1165" t="str">
            <v>Fakulta manažmentu</v>
          </cell>
          <cell r="L1165">
            <v>1</v>
          </cell>
          <cell r="M1165">
            <v>1</v>
          </cell>
          <cell r="AM1165">
            <v>20</v>
          </cell>
          <cell r="AN1165">
            <v>24</v>
          </cell>
          <cell r="AO1165">
            <v>24</v>
          </cell>
          <cell r="AP1165">
            <v>20</v>
          </cell>
          <cell r="AQ1165">
            <v>20</v>
          </cell>
          <cell r="AV1165">
            <v>17</v>
          </cell>
          <cell r="AW1165">
            <v>25.16</v>
          </cell>
          <cell r="AX1165">
            <v>24.699756097560975</v>
          </cell>
          <cell r="AY1165">
            <v>24</v>
          </cell>
          <cell r="AZ1165">
            <v>0</v>
          </cell>
          <cell r="BA1165" t="str">
            <v>PU</v>
          </cell>
        </row>
        <row r="1166">
          <cell r="D1166" t="str">
            <v>Prešovská univerzita v Prešove</v>
          </cell>
          <cell r="E1166" t="str">
            <v>Fakulta manažmentu</v>
          </cell>
          <cell r="L1166">
            <v>1</v>
          </cell>
          <cell r="M1166">
            <v>1</v>
          </cell>
          <cell r="AM1166">
            <v>384</v>
          </cell>
          <cell r="AN1166">
            <v>403</v>
          </cell>
          <cell r="AO1166">
            <v>0</v>
          </cell>
          <cell r="AP1166">
            <v>0</v>
          </cell>
          <cell r="AQ1166">
            <v>384</v>
          </cell>
          <cell r="AV1166">
            <v>336</v>
          </cell>
          <cell r="AW1166">
            <v>349.44</v>
          </cell>
          <cell r="AX1166">
            <v>340.3043137254902</v>
          </cell>
          <cell r="AY1166">
            <v>403</v>
          </cell>
          <cell r="AZ1166">
            <v>0</v>
          </cell>
          <cell r="BA1166" t="str">
            <v>PU</v>
          </cell>
        </row>
        <row r="1167">
          <cell r="D1167" t="str">
            <v>Prešovská univerzita v Prešove</v>
          </cell>
          <cell r="E1167" t="str">
            <v>Fakulta manažmentu</v>
          </cell>
          <cell r="L1167">
            <v>2</v>
          </cell>
          <cell r="M1167">
            <v>1</v>
          </cell>
          <cell r="AM1167">
            <v>0</v>
          </cell>
          <cell r="AN1167">
            <v>0</v>
          </cell>
          <cell r="AO1167">
            <v>0</v>
          </cell>
          <cell r="AP1167">
            <v>0</v>
          </cell>
          <cell r="AQ1167">
            <v>0</v>
          </cell>
          <cell r="AV1167">
            <v>0</v>
          </cell>
          <cell r="AW1167">
            <v>0</v>
          </cell>
          <cell r="AX1167">
            <v>0</v>
          </cell>
          <cell r="AY1167">
            <v>3</v>
          </cell>
          <cell r="AZ1167">
            <v>0</v>
          </cell>
          <cell r="BA1167" t="str">
            <v>PU</v>
          </cell>
        </row>
        <row r="1168">
          <cell r="D1168" t="str">
            <v>Prešovská univerzita v Prešove</v>
          </cell>
          <cell r="E1168" t="str">
            <v>Fakulta zdravotníckych odborov</v>
          </cell>
          <cell r="L1168">
            <v>1</v>
          </cell>
          <cell r="M1168">
            <v>5</v>
          </cell>
          <cell r="AM1168">
            <v>93</v>
          </cell>
          <cell r="AN1168">
            <v>100</v>
          </cell>
          <cell r="AO1168">
            <v>0</v>
          </cell>
          <cell r="AP1168">
            <v>0</v>
          </cell>
          <cell r="AQ1168">
            <v>93</v>
          </cell>
          <cell r="AV1168">
            <v>84</v>
          </cell>
          <cell r="AW1168">
            <v>180.6</v>
          </cell>
          <cell r="AX1168">
            <v>175.13830645161289</v>
          </cell>
          <cell r="AY1168">
            <v>100</v>
          </cell>
          <cell r="AZ1168">
            <v>0</v>
          </cell>
          <cell r="BA1168" t="str">
            <v>PU</v>
          </cell>
        </row>
        <row r="1169">
          <cell r="D1169" t="str">
            <v>Prešovská univerzita v Prešove</v>
          </cell>
          <cell r="E1169" t="str">
            <v>Fakulta zdravotníckych odborov</v>
          </cell>
          <cell r="L1169">
            <v>1</v>
          </cell>
          <cell r="M1169">
            <v>5</v>
          </cell>
          <cell r="AM1169">
            <v>91</v>
          </cell>
          <cell r="AN1169">
            <v>95</v>
          </cell>
          <cell r="AO1169">
            <v>0</v>
          </cell>
          <cell r="AP1169">
            <v>0</v>
          </cell>
          <cell r="AQ1169">
            <v>91</v>
          </cell>
          <cell r="AV1169">
            <v>79.3</v>
          </cell>
          <cell r="AW1169">
            <v>170.49499999999998</v>
          </cell>
          <cell r="AX1169">
            <v>165.3389012096774</v>
          </cell>
          <cell r="AY1169">
            <v>95</v>
          </cell>
          <cell r="AZ1169">
            <v>0</v>
          </cell>
          <cell r="BA1169" t="str">
            <v>PU</v>
          </cell>
        </row>
        <row r="1170">
          <cell r="D1170" t="str">
            <v>Prešovská univerzita v Prešove</v>
          </cell>
          <cell r="E1170" t="str">
            <v>Pravoslávna bohoslovecká fakulta</v>
          </cell>
          <cell r="L1170">
            <v>1</v>
          </cell>
          <cell r="M1170">
            <v>1</v>
          </cell>
          <cell r="AM1170">
            <v>45</v>
          </cell>
          <cell r="AN1170">
            <v>50</v>
          </cell>
          <cell r="AO1170">
            <v>0</v>
          </cell>
          <cell r="AP1170">
            <v>0</v>
          </cell>
          <cell r="AQ1170">
            <v>45</v>
          </cell>
          <cell r="AV1170">
            <v>39.9</v>
          </cell>
          <cell r="AW1170">
            <v>39.9</v>
          </cell>
          <cell r="AX1170">
            <v>38.696984924623116</v>
          </cell>
          <cell r="AY1170">
            <v>50</v>
          </cell>
          <cell r="AZ1170">
            <v>0</v>
          </cell>
          <cell r="BA1170" t="str">
            <v>PU</v>
          </cell>
        </row>
        <row r="1171">
          <cell r="D1171" t="str">
            <v>Prešovská univerzita v Prešove</v>
          </cell>
          <cell r="E1171" t="str">
            <v>Fakulta zdravotníckych odborov</v>
          </cell>
          <cell r="L1171">
            <v>1</v>
          </cell>
          <cell r="M1171">
            <v>5</v>
          </cell>
          <cell r="AM1171">
            <v>265</v>
          </cell>
          <cell r="AN1171">
            <v>274</v>
          </cell>
          <cell r="AO1171">
            <v>274</v>
          </cell>
          <cell r="AP1171">
            <v>0</v>
          </cell>
          <cell r="AQ1171">
            <v>265</v>
          </cell>
          <cell r="AV1171">
            <v>231.39999999999998</v>
          </cell>
          <cell r="AW1171">
            <v>497.50999999999993</v>
          </cell>
          <cell r="AX1171">
            <v>487.78215083798881</v>
          </cell>
          <cell r="AY1171">
            <v>274</v>
          </cell>
          <cell r="AZ1171">
            <v>0</v>
          </cell>
          <cell r="BA1171" t="str">
            <v>PU</v>
          </cell>
        </row>
        <row r="1172">
          <cell r="D1172" t="str">
            <v>Prešovská univerzita v Prešove</v>
          </cell>
          <cell r="E1172" t="str">
            <v>Fakulta humanitných a prírodných vied</v>
          </cell>
          <cell r="L1172">
            <v>1</v>
          </cell>
          <cell r="M1172">
            <v>3</v>
          </cell>
          <cell r="AM1172">
            <v>5</v>
          </cell>
          <cell r="AN1172">
            <v>0</v>
          </cell>
          <cell r="AO1172">
            <v>0</v>
          </cell>
          <cell r="AP1172">
            <v>5</v>
          </cell>
          <cell r="AQ1172">
            <v>5</v>
          </cell>
          <cell r="AV1172">
            <v>15</v>
          </cell>
          <cell r="AW1172">
            <v>31.95</v>
          </cell>
          <cell r="AX1172">
            <v>31.365548780487803</v>
          </cell>
          <cell r="AY1172">
            <v>5</v>
          </cell>
          <cell r="AZ1172">
            <v>5</v>
          </cell>
          <cell r="BA1172" t="str">
            <v>PU</v>
          </cell>
        </row>
        <row r="1173">
          <cell r="D1173" t="str">
            <v>Prešovská univerzita v Prešove</v>
          </cell>
          <cell r="E1173" t="str">
            <v>Fakulta humanitných a prírodných vied</v>
          </cell>
          <cell r="L1173">
            <v>2</v>
          </cell>
          <cell r="M1173">
            <v>3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0</v>
          </cell>
          <cell r="AV1173">
            <v>0</v>
          </cell>
          <cell r="AW1173">
            <v>0</v>
          </cell>
          <cell r="AX1173">
            <v>0</v>
          </cell>
          <cell r="AY1173">
            <v>1</v>
          </cell>
          <cell r="AZ1173">
            <v>0</v>
          </cell>
          <cell r="BA1173" t="str">
            <v>PU</v>
          </cell>
        </row>
        <row r="1174">
          <cell r="D1174" t="str">
            <v>Prešovská univerzita v Prešove</v>
          </cell>
          <cell r="E1174" t="str">
            <v>Fakulta zdravotníckych odborov</v>
          </cell>
          <cell r="L1174">
            <v>2</v>
          </cell>
          <cell r="M1174">
            <v>5</v>
          </cell>
          <cell r="AM1174">
            <v>0</v>
          </cell>
          <cell r="AN1174">
            <v>0</v>
          </cell>
          <cell r="AO1174">
            <v>0</v>
          </cell>
          <cell r="AP1174">
            <v>0</v>
          </cell>
          <cell r="AQ1174">
            <v>0</v>
          </cell>
          <cell r="AV1174">
            <v>0</v>
          </cell>
          <cell r="AW1174">
            <v>0</v>
          </cell>
          <cell r="AX1174">
            <v>0</v>
          </cell>
          <cell r="AY1174">
            <v>37</v>
          </cell>
          <cell r="AZ1174">
            <v>0</v>
          </cell>
          <cell r="BA1174" t="str">
            <v>PU</v>
          </cell>
        </row>
        <row r="1175">
          <cell r="D1175" t="str">
            <v>Prešovská univerzita v Prešove</v>
          </cell>
          <cell r="E1175" t="str">
            <v>Fakulta humanitných a prírodných vied</v>
          </cell>
          <cell r="L1175">
            <v>1</v>
          </cell>
          <cell r="M1175">
            <v>1</v>
          </cell>
          <cell r="AM1175">
            <v>22</v>
          </cell>
          <cell r="AN1175">
            <v>27</v>
          </cell>
          <cell r="AO1175">
            <v>27</v>
          </cell>
          <cell r="AP1175">
            <v>22</v>
          </cell>
          <cell r="AQ1175">
            <v>22</v>
          </cell>
          <cell r="AV1175">
            <v>18.399999999999999</v>
          </cell>
          <cell r="AW1175">
            <v>21.895999999999997</v>
          </cell>
          <cell r="AX1175">
            <v>21.50736587333602</v>
          </cell>
          <cell r="AY1175">
            <v>27</v>
          </cell>
          <cell r="AZ1175">
            <v>0</v>
          </cell>
          <cell r="BA1175" t="str">
            <v>PU</v>
          </cell>
        </row>
        <row r="1176">
          <cell r="D1176" t="str">
            <v>Prešovská univerzita v Prešove</v>
          </cell>
          <cell r="E1176" t="str">
            <v>Fakulta humanitných a prírodných vied</v>
          </cell>
          <cell r="L1176">
            <v>1</v>
          </cell>
          <cell r="M1176">
            <v>1</v>
          </cell>
          <cell r="AM1176">
            <v>8.5</v>
          </cell>
          <cell r="AN1176">
            <v>11</v>
          </cell>
          <cell r="AO1176">
            <v>11</v>
          </cell>
          <cell r="AP1176">
            <v>8.5</v>
          </cell>
          <cell r="AQ1176">
            <v>8.5</v>
          </cell>
          <cell r="AV1176">
            <v>7.15</v>
          </cell>
          <cell r="AW1176">
            <v>10.295999999999999</v>
          </cell>
          <cell r="AX1176">
            <v>10.113255344897135</v>
          </cell>
          <cell r="AY1176">
            <v>11</v>
          </cell>
          <cell r="AZ1176">
            <v>0</v>
          </cell>
          <cell r="BA1176" t="str">
            <v>PU</v>
          </cell>
        </row>
        <row r="1177">
          <cell r="D1177" t="str">
            <v>Prešovská univerzita v Prešove</v>
          </cell>
          <cell r="E1177" t="str">
            <v>Fakulta humanitných a prírodných vied</v>
          </cell>
          <cell r="L1177">
            <v>1</v>
          </cell>
          <cell r="M1177">
            <v>1</v>
          </cell>
          <cell r="AM1177">
            <v>1.5</v>
          </cell>
          <cell r="AN1177">
            <v>2</v>
          </cell>
          <cell r="AO1177">
            <v>0</v>
          </cell>
          <cell r="AP1177">
            <v>0</v>
          </cell>
          <cell r="AQ1177">
            <v>1.5</v>
          </cell>
          <cell r="AV1177">
            <v>1.0499999999999998</v>
          </cell>
          <cell r="AW1177">
            <v>1.5119999999999998</v>
          </cell>
          <cell r="AX1177">
            <v>1.4851633723275512</v>
          </cell>
          <cell r="AY1177">
            <v>2</v>
          </cell>
          <cell r="AZ1177">
            <v>0</v>
          </cell>
          <cell r="BA1177" t="str">
            <v>PU</v>
          </cell>
        </row>
        <row r="1178">
          <cell r="D1178" t="str">
            <v>Prešovská univerzita v Prešove</v>
          </cell>
          <cell r="E1178" t="str">
            <v>Pedagogická fakulta</v>
          </cell>
          <cell r="L1178">
            <v>1</v>
          </cell>
          <cell r="M1178">
            <v>1</v>
          </cell>
          <cell r="AM1178">
            <v>573</v>
          </cell>
          <cell r="AN1178">
            <v>594</v>
          </cell>
          <cell r="AO1178">
            <v>0</v>
          </cell>
          <cell r="AP1178">
            <v>0</v>
          </cell>
          <cell r="AQ1178">
            <v>573</v>
          </cell>
          <cell r="AV1178">
            <v>492.9</v>
          </cell>
          <cell r="AW1178">
            <v>586.55099999999993</v>
          </cell>
          <cell r="AX1178">
            <v>576.14025211778937</v>
          </cell>
          <cell r="AY1178">
            <v>594</v>
          </cell>
          <cell r="AZ1178">
            <v>0</v>
          </cell>
          <cell r="BA1178" t="str">
            <v>PU</v>
          </cell>
        </row>
        <row r="1179">
          <cell r="D1179" t="str">
            <v>Prešovská univerzita v Prešove</v>
          </cell>
          <cell r="E1179" t="str">
            <v>Pedagogická fakulta</v>
          </cell>
          <cell r="L1179">
            <v>1</v>
          </cell>
          <cell r="M1179">
            <v>1</v>
          </cell>
          <cell r="AM1179">
            <v>69</v>
          </cell>
          <cell r="AN1179">
            <v>75</v>
          </cell>
          <cell r="AO1179">
            <v>0</v>
          </cell>
          <cell r="AP1179">
            <v>0</v>
          </cell>
          <cell r="AQ1179">
            <v>69</v>
          </cell>
          <cell r="AV1179">
            <v>60.3</v>
          </cell>
          <cell r="AW1179">
            <v>71.756999999999991</v>
          </cell>
          <cell r="AX1179">
            <v>70.483378378378376</v>
          </cell>
          <cell r="AY1179">
            <v>75</v>
          </cell>
          <cell r="AZ1179">
            <v>0</v>
          </cell>
          <cell r="BA1179" t="str">
            <v>PU</v>
          </cell>
        </row>
        <row r="1180">
          <cell r="D1180" t="str">
            <v>Prešovská univerzita v Prešove</v>
          </cell>
          <cell r="E1180" t="str">
            <v/>
          </cell>
          <cell r="L1180">
            <v>1</v>
          </cell>
          <cell r="M1180">
            <v>1</v>
          </cell>
          <cell r="AM1180">
            <v>5</v>
          </cell>
          <cell r="AN1180">
            <v>6.5</v>
          </cell>
          <cell r="AO1180">
            <v>0</v>
          </cell>
          <cell r="AP1180">
            <v>0</v>
          </cell>
          <cell r="AQ1180">
            <v>5</v>
          </cell>
          <cell r="AV1180">
            <v>4.55</v>
          </cell>
          <cell r="AW1180">
            <v>4.9595000000000002</v>
          </cell>
          <cell r="AX1180">
            <v>4.8714733763614362</v>
          </cell>
          <cell r="AY1180">
            <v>6.5</v>
          </cell>
          <cell r="AZ1180">
            <v>0</v>
          </cell>
          <cell r="BA1180" t="str">
            <v>PU</v>
          </cell>
        </row>
        <row r="1181">
          <cell r="D1181" t="str">
            <v>Prešovská univerzita v Prešove</v>
          </cell>
          <cell r="E1181" t="str">
            <v>Fakulta športu</v>
          </cell>
          <cell r="L1181">
            <v>1</v>
          </cell>
          <cell r="M1181">
            <v>1</v>
          </cell>
          <cell r="AM1181">
            <v>62.5</v>
          </cell>
          <cell r="AN1181">
            <v>66</v>
          </cell>
          <cell r="AO1181">
            <v>0</v>
          </cell>
          <cell r="AP1181">
            <v>0</v>
          </cell>
          <cell r="AQ1181">
            <v>62.5</v>
          </cell>
          <cell r="AV1181">
            <v>52.9</v>
          </cell>
          <cell r="AW1181">
            <v>62.950999999999993</v>
          </cell>
          <cell r="AX1181">
            <v>61.833676885841058</v>
          </cell>
          <cell r="AY1181">
            <v>66</v>
          </cell>
          <cell r="AZ1181">
            <v>0</v>
          </cell>
          <cell r="BA1181" t="str">
            <v>PU</v>
          </cell>
        </row>
        <row r="1182">
          <cell r="D1182" t="str">
            <v>Univerzita J. Selyeho</v>
          </cell>
          <cell r="E1182" t="str">
            <v>Fakulta ekonómie a informatiky</v>
          </cell>
          <cell r="L1182">
            <v>2</v>
          </cell>
          <cell r="M1182">
            <v>1</v>
          </cell>
          <cell r="AM1182">
            <v>0</v>
          </cell>
          <cell r="AN1182">
            <v>0</v>
          </cell>
          <cell r="AO1182">
            <v>0</v>
          </cell>
          <cell r="AP1182">
            <v>0</v>
          </cell>
          <cell r="AQ1182">
            <v>0</v>
          </cell>
          <cell r="AV1182">
            <v>0</v>
          </cell>
          <cell r="AW1182">
            <v>0</v>
          </cell>
          <cell r="AX1182">
            <v>0</v>
          </cell>
          <cell r="AY1182">
            <v>38</v>
          </cell>
          <cell r="AZ1182">
            <v>0</v>
          </cell>
          <cell r="BA1182" t="str">
            <v>UJS</v>
          </cell>
        </row>
        <row r="1183">
          <cell r="D1183" t="str">
            <v>Univerzita J. Selyeho</v>
          </cell>
          <cell r="E1183" t="str">
            <v>Pedagogická fakulta</v>
          </cell>
          <cell r="L1183">
            <v>1</v>
          </cell>
          <cell r="M1183">
            <v>1</v>
          </cell>
          <cell r="AM1183">
            <v>28</v>
          </cell>
          <cell r="AN1183">
            <v>32.5</v>
          </cell>
          <cell r="AO1183">
            <v>32.5</v>
          </cell>
          <cell r="AP1183">
            <v>28</v>
          </cell>
          <cell r="AQ1183">
            <v>28</v>
          </cell>
          <cell r="AV1183">
            <v>24.7</v>
          </cell>
          <cell r="AW1183">
            <v>35.567999999999998</v>
          </cell>
          <cell r="AX1183">
            <v>35.111268057784912</v>
          </cell>
          <cell r="AY1183">
            <v>32.5</v>
          </cell>
          <cell r="AZ1183">
            <v>0</v>
          </cell>
          <cell r="BA1183" t="str">
            <v>UJS</v>
          </cell>
        </row>
        <row r="1184">
          <cell r="D1184" t="str">
            <v>Univerzita J. Selyeho</v>
          </cell>
          <cell r="E1184" t="str">
            <v>Fakulta ekonómie a informatiky</v>
          </cell>
          <cell r="L1184">
            <v>1</v>
          </cell>
          <cell r="M1184">
            <v>2</v>
          </cell>
          <cell r="AM1184">
            <v>132</v>
          </cell>
          <cell r="AN1184">
            <v>134</v>
          </cell>
          <cell r="AO1184">
            <v>0</v>
          </cell>
          <cell r="AP1184">
            <v>0</v>
          </cell>
          <cell r="AQ1184">
            <v>132</v>
          </cell>
          <cell r="AV1184">
            <v>198</v>
          </cell>
          <cell r="AW1184">
            <v>205.92000000000002</v>
          </cell>
          <cell r="AX1184">
            <v>203.81016393442624</v>
          </cell>
          <cell r="AY1184">
            <v>134</v>
          </cell>
          <cell r="AZ1184">
            <v>0</v>
          </cell>
          <cell r="BA1184" t="str">
            <v>UJS</v>
          </cell>
        </row>
        <row r="1185">
          <cell r="D1185" t="str">
            <v>Univerzita J. Selyeho</v>
          </cell>
          <cell r="E1185" t="str">
            <v>Pedagogická fakulta</v>
          </cell>
          <cell r="L1185">
            <v>1</v>
          </cell>
          <cell r="M1185">
            <v>1</v>
          </cell>
          <cell r="AM1185">
            <v>52.5</v>
          </cell>
          <cell r="AN1185">
            <v>63</v>
          </cell>
          <cell r="AO1185">
            <v>0</v>
          </cell>
          <cell r="AP1185">
            <v>0</v>
          </cell>
          <cell r="AQ1185">
            <v>52.5</v>
          </cell>
          <cell r="AV1185">
            <v>45.15</v>
          </cell>
          <cell r="AW1185">
            <v>49.213500000000003</v>
          </cell>
          <cell r="AX1185">
            <v>48.581544943820226</v>
          </cell>
          <cell r="AY1185">
            <v>63</v>
          </cell>
          <cell r="AZ1185">
            <v>0</v>
          </cell>
          <cell r="BA1185" t="str">
            <v>UJS</v>
          </cell>
        </row>
        <row r="1186">
          <cell r="D1186" t="str">
            <v>Univerzita J. Selyeho</v>
          </cell>
          <cell r="E1186" t="str">
            <v>Fakulta ekonómie a informatiky</v>
          </cell>
          <cell r="L1186">
            <v>1</v>
          </cell>
          <cell r="M1186">
            <v>1</v>
          </cell>
          <cell r="AM1186">
            <v>158</v>
          </cell>
          <cell r="AN1186">
            <v>177</v>
          </cell>
          <cell r="AO1186">
            <v>177</v>
          </cell>
          <cell r="AP1186">
            <v>158</v>
          </cell>
          <cell r="AQ1186">
            <v>158</v>
          </cell>
          <cell r="AV1186">
            <v>134.30000000000001</v>
          </cell>
          <cell r="AW1186">
            <v>198.76400000000001</v>
          </cell>
          <cell r="AX1186">
            <v>195.21464285714288</v>
          </cell>
          <cell r="AY1186">
            <v>177</v>
          </cell>
          <cell r="AZ1186">
            <v>0</v>
          </cell>
          <cell r="BA1186" t="str">
            <v>UJS</v>
          </cell>
        </row>
        <row r="1187">
          <cell r="D1187" t="str">
            <v>Univerzita J. Selyeho</v>
          </cell>
          <cell r="E1187" t="str">
            <v>Pedagogická fakulta</v>
          </cell>
          <cell r="L1187">
            <v>1</v>
          </cell>
          <cell r="M1187">
            <v>1</v>
          </cell>
          <cell r="AM1187">
            <v>219</v>
          </cell>
          <cell r="AN1187">
            <v>235</v>
          </cell>
          <cell r="AO1187">
            <v>0</v>
          </cell>
          <cell r="AP1187">
            <v>0</v>
          </cell>
          <cell r="AQ1187">
            <v>219</v>
          </cell>
          <cell r="AV1187">
            <v>195.6</v>
          </cell>
          <cell r="AW1187">
            <v>232.76399999999998</v>
          </cell>
          <cell r="AX1187">
            <v>229.77505617977525</v>
          </cell>
          <cell r="AY1187">
            <v>235</v>
          </cell>
          <cell r="AZ1187">
            <v>0</v>
          </cell>
          <cell r="BA1187" t="str">
            <v>UJS</v>
          </cell>
        </row>
        <row r="1188">
          <cell r="D1188" t="str">
            <v>Univerzita J. Selyeho</v>
          </cell>
          <cell r="E1188" t="str">
            <v>Pedagogická fakulta</v>
          </cell>
          <cell r="L1188">
            <v>1</v>
          </cell>
          <cell r="M1188">
            <v>1</v>
          </cell>
          <cell r="AM1188">
            <v>10.5</v>
          </cell>
          <cell r="AN1188">
            <v>13</v>
          </cell>
          <cell r="AO1188">
            <v>0</v>
          </cell>
          <cell r="AP1188">
            <v>0</v>
          </cell>
          <cell r="AQ1188">
            <v>10.5</v>
          </cell>
          <cell r="AV1188">
            <v>9.4499999999999993</v>
          </cell>
          <cell r="AW1188">
            <v>10.3005</v>
          </cell>
          <cell r="AX1188">
            <v>10.168230337078651</v>
          </cell>
          <cell r="AY1188">
            <v>13</v>
          </cell>
          <cell r="AZ1188">
            <v>0</v>
          </cell>
          <cell r="BA1188" t="str">
            <v>UJS</v>
          </cell>
        </row>
        <row r="1189">
          <cell r="D1189" t="str">
            <v>Univerzita J. Selyeho</v>
          </cell>
          <cell r="E1189" t="str">
            <v>Pedagogická fakulta</v>
          </cell>
          <cell r="L1189">
            <v>1</v>
          </cell>
          <cell r="M1189">
            <v>1</v>
          </cell>
          <cell r="AM1189">
            <v>11.5</v>
          </cell>
          <cell r="AN1189">
            <v>16</v>
          </cell>
          <cell r="AO1189">
            <v>16</v>
          </cell>
          <cell r="AP1189">
            <v>11.5</v>
          </cell>
          <cell r="AQ1189">
            <v>11.5</v>
          </cell>
          <cell r="AV1189">
            <v>9.85</v>
          </cell>
          <cell r="AW1189">
            <v>11.721499999999999</v>
          </cell>
          <cell r="AX1189">
            <v>11.570983146067414</v>
          </cell>
          <cell r="AY1189">
            <v>16</v>
          </cell>
          <cell r="AZ1189">
            <v>0</v>
          </cell>
          <cell r="BA1189" t="str">
            <v>UJS</v>
          </cell>
        </row>
        <row r="1190">
          <cell r="D1190" t="str">
            <v>Univerzita Komenského v Bratislave</v>
          </cell>
          <cell r="E1190" t="str">
            <v>Fakulta managementu</v>
          </cell>
          <cell r="L1190">
            <v>1</v>
          </cell>
          <cell r="M1190">
            <v>3</v>
          </cell>
          <cell r="AM1190">
            <v>32</v>
          </cell>
          <cell r="AN1190">
            <v>0</v>
          </cell>
          <cell r="AO1190">
            <v>0</v>
          </cell>
          <cell r="AP1190">
            <v>0</v>
          </cell>
          <cell r="AQ1190">
            <v>32</v>
          </cell>
          <cell r="AV1190">
            <v>128</v>
          </cell>
          <cell r="AW1190">
            <v>140.80000000000001</v>
          </cell>
          <cell r="AX1190">
            <v>140.03616636528031</v>
          </cell>
          <cell r="AY1190">
            <v>32</v>
          </cell>
          <cell r="AZ1190">
            <v>32</v>
          </cell>
          <cell r="BA1190" t="str">
            <v>UK</v>
          </cell>
        </row>
        <row r="1191">
          <cell r="D1191" t="str">
            <v>Univerzita Komenského v Bratislave</v>
          </cell>
          <cell r="E1191" t="str">
            <v>Fakulta managementu</v>
          </cell>
          <cell r="L1191">
            <v>1</v>
          </cell>
          <cell r="M1191">
            <v>2</v>
          </cell>
          <cell r="AM1191">
            <v>393</v>
          </cell>
          <cell r="AN1191">
            <v>407</v>
          </cell>
          <cell r="AO1191">
            <v>0</v>
          </cell>
          <cell r="AP1191">
            <v>0</v>
          </cell>
          <cell r="AQ1191">
            <v>393</v>
          </cell>
          <cell r="AV1191">
            <v>589.5</v>
          </cell>
          <cell r="AW1191">
            <v>613.08000000000004</v>
          </cell>
          <cell r="AX1191">
            <v>609.75406871609403</v>
          </cell>
          <cell r="AY1191">
            <v>407</v>
          </cell>
          <cell r="AZ1191">
            <v>0</v>
          </cell>
          <cell r="BA1191" t="str">
            <v>UK</v>
          </cell>
        </row>
        <row r="1192">
          <cell r="D1192" t="str">
            <v>Univerzita Komenského v Bratislave</v>
          </cell>
          <cell r="E1192" t="str">
            <v>Fakulta managementu</v>
          </cell>
          <cell r="L1192">
            <v>1</v>
          </cell>
          <cell r="M1192">
            <v>2</v>
          </cell>
          <cell r="AM1192">
            <v>77</v>
          </cell>
          <cell r="AN1192">
            <v>79</v>
          </cell>
          <cell r="AO1192">
            <v>0</v>
          </cell>
          <cell r="AP1192">
            <v>0</v>
          </cell>
          <cell r="AQ1192">
            <v>77</v>
          </cell>
          <cell r="AV1192">
            <v>115.5</v>
          </cell>
          <cell r="AW1192">
            <v>120.12</v>
          </cell>
          <cell r="AX1192">
            <v>119.46835443037975</v>
          </cell>
          <cell r="AY1192">
            <v>79</v>
          </cell>
          <cell r="AZ1192">
            <v>0</v>
          </cell>
          <cell r="BA1192" t="str">
            <v>UK</v>
          </cell>
        </row>
        <row r="1193">
          <cell r="D1193" t="str">
            <v>Univerzita Komenského v Bratislave</v>
          </cell>
          <cell r="E1193" t="str">
            <v>Fakulta managementu</v>
          </cell>
          <cell r="L1193">
            <v>1</v>
          </cell>
          <cell r="M1193">
            <v>1</v>
          </cell>
          <cell r="AM1193">
            <v>82</v>
          </cell>
          <cell r="AN1193">
            <v>88</v>
          </cell>
          <cell r="AO1193">
            <v>0</v>
          </cell>
          <cell r="AP1193">
            <v>0</v>
          </cell>
          <cell r="AQ1193">
            <v>82</v>
          </cell>
          <cell r="AV1193">
            <v>73.3</v>
          </cell>
          <cell r="AW1193">
            <v>76.231999999999999</v>
          </cell>
          <cell r="AX1193">
            <v>75.818444846292948</v>
          </cell>
          <cell r="AY1193">
            <v>88</v>
          </cell>
          <cell r="AZ1193">
            <v>0</v>
          </cell>
          <cell r="BA1193" t="str">
            <v>UK</v>
          </cell>
        </row>
        <row r="1194">
          <cell r="D1194" t="str">
            <v>Univerzita Komenského v Bratislave</v>
          </cell>
          <cell r="E1194" t="str">
            <v>Fakulta managementu</v>
          </cell>
          <cell r="L1194">
            <v>1</v>
          </cell>
          <cell r="M1194">
            <v>1</v>
          </cell>
          <cell r="AM1194">
            <v>591</v>
          </cell>
          <cell r="AN1194">
            <v>660</v>
          </cell>
          <cell r="AO1194">
            <v>0</v>
          </cell>
          <cell r="AP1194">
            <v>0</v>
          </cell>
          <cell r="AQ1194">
            <v>591</v>
          </cell>
          <cell r="AV1194">
            <v>512.1</v>
          </cell>
          <cell r="AW1194">
            <v>532.58400000000006</v>
          </cell>
          <cell r="AX1194">
            <v>529.69475587703437</v>
          </cell>
          <cell r="AY1194">
            <v>660</v>
          </cell>
          <cell r="AZ1194">
            <v>0</v>
          </cell>
          <cell r="BA1194" t="str">
            <v>UK</v>
          </cell>
        </row>
        <row r="1195">
          <cell r="D1195" t="str">
            <v>Katolícka univerzita v Ružomberku</v>
          </cell>
          <cell r="E1195" t="str">
            <v>Filozofická fakulta</v>
          </cell>
          <cell r="L1195">
            <v>1</v>
          </cell>
          <cell r="M1195">
            <v>2</v>
          </cell>
          <cell r="AM1195">
            <v>2.5</v>
          </cell>
          <cell r="AN1195">
            <v>3.5</v>
          </cell>
          <cell r="AO1195">
            <v>0</v>
          </cell>
          <cell r="AP1195">
            <v>0</v>
          </cell>
          <cell r="AQ1195">
            <v>2.5</v>
          </cell>
          <cell r="AV1195">
            <v>3.75</v>
          </cell>
          <cell r="AW1195">
            <v>4.0875000000000004</v>
          </cell>
          <cell r="AX1195">
            <v>4.0122574626865672</v>
          </cell>
          <cell r="AY1195">
            <v>3.5</v>
          </cell>
          <cell r="AZ1195">
            <v>0</v>
          </cell>
          <cell r="BA1195" t="str">
            <v>KU</v>
          </cell>
        </row>
        <row r="1196">
          <cell r="D1196" t="str">
            <v>Katolícka univerzita v Ružomberku</v>
          </cell>
          <cell r="E1196" t="str">
            <v>Filozofická fakulta</v>
          </cell>
          <cell r="L1196">
            <v>1</v>
          </cell>
          <cell r="M1196">
            <v>2</v>
          </cell>
          <cell r="AM1196">
            <v>8.5</v>
          </cell>
          <cell r="AN1196">
            <v>13</v>
          </cell>
          <cell r="AO1196">
            <v>0</v>
          </cell>
          <cell r="AP1196">
            <v>0</v>
          </cell>
          <cell r="AQ1196">
            <v>8.5</v>
          </cell>
          <cell r="AV1196">
            <v>12.75</v>
          </cell>
          <cell r="AW1196">
            <v>13.897500000000001</v>
          </cell>
          <cell r="AX1196">
            <v>13.641675373134328</v>
          </cell>
          <cell r="AY1196">
            <v>13</v>
          </cell>
          <cell r="AZ1196">
            <v>0</v>
          </cell>
          <cell r="BA1196" t="str">
            <v>KU</v>
          </cell>
        </row>
        <row r="1197">
          <cell r="D1197" t="str">
            <v>Katolícka univerzita v Ružomberku</v>
          </cell>
          <cell r="E1197" t="str">
            <v>Filozofická fakulta</v>
          </cell>
          <cell r="L1197">
            <v>1</v>
          </cell>
          <cell r="M1197">
            <v>1</v>
          </cell>
          <cell r="AM1197">
            <v>67</v>
          </cell>
          <cell r="AN1197">
            <v>76</v>
          </cell>
          <cell r="AO1197">
            <v>0</v>
          </cell>
          <cell r="AP1197">
            <v>0</v>
          </cell>
          <cell r="AQ1197">
            <v>67</v>
          </cell>
          <cell r="AV1197">
            <v>58.3</v>
          </cell>
          <cell r="AW1197">
            <v>58.3</v>
          </cell>
          <cell r="AX1197">
            <v>56.698351648351647</v>
          </cell>
          <cell r="AY1197">
            <v>76</v>
          </cell>
          <cell r="AZ1197">
            <v>0</v>
          </cell>
          <cell r="BA1197" t="str">
            <v>KU</v>
          </cell>
        </row>
        <row r="1198">
          <cell r="D1198" t="str">
            <v>Katolícka univerzita v Ružomberku</v>
          </cell>
          <cell r="E1198" t="str">
            <v>Filozofická fakulta</v>
          </cell>
          <cell r="L1198">
            <v>1</v>
          </cell>
          <cell r="M1198">
            <v>2</v>
          </cell>
          <cell r="AM1198">
            <v>4</v>
          </cell>
          <cell r="AN1198">
            <v>5.5</v>
          </cell>
          <cell r="AO1198">
            <v>0</v>
          </cell>
          <cell r="AP1198">
            <v>0</v>
          </cell>
          <cell r="AQ1198">
            <v>4</v>
          </cell>
          <cell r="AV1198">
            <v>6</v>
          </cell>
          <cell r="AW1198">
            <v>6.5400000000000009</v>
          </cell>
          <cell r="AX1198">
            <v>6.4196119402985081</v>
          </cell>
          <cell r="AY1198">
            <v>5.5</v>
          </cell>
          <cell r="AZ1198">
            <v>0</v>
          </cell>
          <cell r="BA1198" t="str">
            <v>KU</v>
          </cell>
        </row>
        <row r="1199">
          <cell r="D1199" t="str">
            <v>Katolícka univerzita v Ružomberku</v>
          </cell>
          <cell r="E1199" t="str">
            <v>Filozofická fakulta</v>
          </cell>
          <cell r="L1199">
            <v>1</v>
          </cell>
          <cell r="M1199">
            <v>2</v>
          </cell>
          <cell r="AM1199">
            <v>7</v>
          </cell>
          <cell r="AN1199">
            <v>8.5</v>
          </cell>
          <cell r="AO1199">
            <v>0</v>
          </cell>
          <cell r="AP1199">
            <v>0</v>
          </cell>
          <cell r="AQ1199">
            <v>7</v>
          </cell>
          <cell r="AV1199">
            <v>10.5</v>
          </cell>
          <cell r="AW1199">
            <v>11.445</v>
          </cell>
          <cell r="AX1199">
            <v>11.234320895522387</v>
          </cell>
          <cell r="AY1199">
            <v>8.5</v>
          </cell>
          <cell r="AZ1199">
            <v>0</v>
          </cell>
          <cell r="BA1199" t="str">
            <v>KU</v>
          </cell>
        </row>
        <row r="1200">
          <cell r="D1200" t="str">
            <v>Univerzita Komenského v Bratislave</v>
          </cell>
          <cell r="E1200" t="str">
            <v>Lekárska fakulta</v>
          </cell>
          <cell r="L1200">
            <v>1</v>
          </cell>
          <cell r="M1200">
            <v>3</v>
          </cell>
          <cell r="AM1200">
            <v>10</v>
          </cell>
          <cell r="AN1200">
            <v>0</v>
          </cell>
          <cell r="AO1200">
            <v>0</v>
          </cell>
          <cell r="AP1200">
            <v>0</v>
          </cell>
          <cell r="AQ1200">
            <v>10</v>
          </cell>
          <cell r="AV1200">
            <v>30</v>
          </cell>
          <cell r="AW1200">
            <v>102.30000000000001</v>
          </cell>
          <cell r="AX1200">
            <v>101.47689655172415</v>
          </cell>
          <cell r="AY1200">
            <v>10</v>
          </cell>
          <cell r="AZ1200">
            <v>10</v>
          </cell>
          <cell r="BA1200" t="str">
            <v>UK</v>
          </cell>
        </row>
        <row r="1201">
          <cell r="D1201" t="str">
            <v>Univerzita Komenského v Bratislave</v>
          </cell>
          <cell r="E1201" t="str">
            <v>Lekárska fakulta</v>
          </cell>
          <cell r="L1201">
            <v>1</v>
          </cell>
          <cell r="M1201">
            <v>3</v>
          </cell>
          <cell r="AM1201">
            <v>2</v>
          </cell>
          <cell r="AN1201">
            <v>0</v>
          </cell>
          <cell r="AO1201">
            <v>0</v>
          </cell>
          <cell r="AP1201">
            <v>0</v>
          </cell>
          <cell r="AQ1201">
            <v>2</v>
          </cell>
          <cell r="AV1201">
            <v>6</v>
          </cell>
          <cell r="AW1201">
            <v>20.46</v>
          </cell>
          <cell r="AX1201">
            <v>20.295379310344828</v>
          </cell>
          <cell r="AY1201">
            <v>2</v>
          </cell>
          <cell r="AZ1201">
            <v>2</v>
          </cell>
          <cell r="BA1201" t="str">
            <v>UK</v>
          </cell>
        </row>
        <row r="1202">
          <cell r="D1202" t="str">
            <v>Univerzita Komenského v Bratislave</v>
          </cell>
          <cell r="E1202" t="str">
            <v>Lekárska fakulta</v>
          </cell>
          <cell r="L1202">
            <v>2</v>
          </cell>
          <cell r="M1202">
            <v>3</v>
          </cell>
          <cell r="AM1202">
            <v>0</v>
          </cell>
          <cell r="AN1202">
            <v>0</v>
          </cell>
          <cell r="AO1202">
            <v>0</v>
          </cell>
          <cell r="AP1202">
            <v>0</v>
          </cell>
          <cell r="AQ1202">
            <v>0</v>
          </cell>
          <cell r="AV1202">
            <v>0</v>
          </cell>
          <cell r="AW1202">
            <v>0</v>
          </cell>
          <cell r="AX1202">
            <v>0</v>
          </cell>
          <cell r="AY1202">
            <v>2</v>
          </cell>
          <cell r="AZ1202">
            <v>0</v>
          </cell>
          <cell r="BA1202" t="str">
            <v>UK</v>
          </cell>
        </row>
        <row r="1203">
          <cell r="D1203" t="str">
            <v>Katolícka univerzita v Ružomberku</v>
          </cell>
          <cell r="E1203" t="str">
            <v>Pedagogická fakulta</v>
          </cell>
          <cell r="L1203">
            <v>1</v>
          </cell>
          <cell r="M1203">
            <v>3</v>
          </cell>
          <cell r="AM1203">
            <v>6</v>
          </cell>
          <cell r="AN1203">
            <v>0</v>
          </cell>
          <cell r="AO1203">
            <v>0</v>
          </cell>
          <cell r="AP1203">
            <v>0</v>
          </cell>
          <cell r="AQ1203">
            <v>6</v>
          </cell>
          <cell r="AV1203">
            <v>24</v>
          </cell>
          <cell r="AW1203">
            <v>26.400000000000002</v>
          </cell>
          <cell r="AX1203">
            <v>25.903448275862072</v>
          </cell>
          <cell r="AY1203">
            <v>7</v>
          </cell>
          <cell r="AZ1203">
            <v>6</v>
          </cell>
          <cell r="BA1203" t="str">
            <v>KU</v>
          </cell>
        </row>
        <row r="1204">
          <cell r="D1204" t="str">
            <v>Katolícka univerzita v Ružomberku</v>
          </cell>
          <cell r="E1204" t="str">
            <v>Pedagogická fakulta</v>
          </cell>
          <cell r="L1204">
            <v>1</v>
          </cell>
          <cell r="M1204">
            <v>1</v>
          </cell>
          <cell r="AM1204">
            <v>85</v>
          </cell>
          <cell r="AN1204">
            <v>97</v>
          </cell>
          <cell r="AO1204">
            <v>0</v>
          </cell>
          <cell r="AP1204">
            <v>0</v>
          </cell>
          <cell r="AQ1204">
            <v>85</v>
          </cell>
          <cell r="AV1204">
            <v>76.3</v>
          </cell>
          <cell r="AW1204">
            <v>90.796999999999997</v>
          </cell>
          <cell r="AX1204">
            <v>89.125612437810943</v>
          </cell>
          <cell r="AY1204">
            <v>97</v>
          </cell>
          <cell r="AZ1204">
            <v>0</v>
          </cell>
          <cell r="BA1204" t="str">
            <v>KU</v>
          </cell>
        </row>
        <row r="1205">
          <cell r="D1205" t="str">
            <v>Katolícka univerzita v Ružomberku</v>
          </cell>
          <cell r="E1205" t="str">
            <v>Pedagogická fakulta</v>
          </cell>
          <cell r="L1205">
            <v>1</v>
          </cell>
          <cell r="M1205">
            <v>2</v>
          </cell>
          <cell r="AM1205">
            <v>6</v>
          </cell>
          <cell r="AN1205">
            <v>6.5</v>
          </cell>
          <cell r="AO1205">
            <v>6.5</v>
          </cell>
          <cell r="AP1205">
            <v>6</v>
          </cell>
          <cell r="AQ1205">
            <v>6</v>
          </cell>
          <cell r="AV1205">
            <v>9</v>
          </cell>
          <cell r="AW1205">
            <v>12.959999999999999</v>
          </cell>
          <cell r="AX1205">
            <v>12.721432835820893</v>
          </cell>
          <cell r="AY1205">
            <v>6.5</v>
          </cell>
          <cell r="AZ1205">
            <v>0</v>
          </cell>
          <cell r="BA1205" t="str">
            <v>KU</v>
          </cell>
        </row>
        <row r="1206">
          <cell r="D1206" t="str">
            <v>Katolícka univerzita v Ružomberku</v>
          </cell>
          <cell r="E1206" t="str">
            <v>Pedagogická fakulta</v>
          </cell>
          <cell r="L1206">
            <v>1</v>
          </cell>
          <cell r="M1206">
            <v>2</v>
          </cell>
          <cell r="AM1206">
            <v>12.5</v>
          </cell>
          <cell r="AN1206">
            <v>12.5</v>
          </cell>
          <cell r="AO1206">
            <v>12.5</v>
          </cell>
          <cell r="AP1206">
            <v>12.5</v>
          </cell>
          <cell r="AQ1206">
            <v>12.5</v>
          </cell>
          <cell r="AV1206">
            <v>18.75</v>
          </cell>
          <cell r="AW1206">
            <v>27</v>
          </cell>
          <cell r="AX1206">
            <v>26.502985074626864</v>
          </cell>
          <cell r="AY1206">
            <v>12.5</v>
          </cell>
          <cell r="AZ1206">
            <v>0</v>
          </cell>
          <cell r="BA1206" t="str">
            <v>KU</v>
          </cell>
        </row>
        <row r="1207">
          <cell r="D1207" t="str">
            <v>Katolícka univerzita v Ružomberku</v>
          </cell>
          <cell r="E1207" t="str">
            <v>Pedagogická fakulta</v>
          </cell>
          <cell r="L1207">
            <v>1</v>
          </cell>
          <cell r="M1207">
            <v>1</v>
          </cell>
          <cell r="AM1207">
            <v>29</v>
          </cell>
          <cell r="AN1207">
            <v>31</v>
          </cell>
          <cell r="AO1207">
            <v>0</v>
          </cell>
          <cell r="AP1207">
            <v>0</v>
          </cell>
          <cell r="AQ1207">
            <v>29</v>
          </cell>
          <cell r="AV1207">
            <v>22.85</v>
          </cell>
          <cell r="AW1207">
            <v>24.906500000000005</v>
          </cell>
          <cell r="AX1207">
            <v>24.448022139303486</v>
          </cell>
          <cell r="AY1207">
            <v>31</v>
          </cell>
          <cell r="AZ1207">
            <v>0</v>
          </cell>
          <cell r="BA1207" t="str">
            <v>KU</v>
          </cell>
        </row>
        <row r="1208">
          <cell r="D1208" t="str">
            <v>Katolícka univerzita v Ružomberku</v>
          </cell>
          <cell r="E1208" t="str">
            <v>Pedagogická fakulta</v>
          </cell>
          <cell r="L1208">
            <v>1</v>
          </cell>
          <cell r="M1208">
            <v>1</v>
          </cell>
          <cell r="AM1208">
            <v>6.5</v>
          </cell>
          <cell r="AN1208">
            <v>8.5</v>
          </cell>
          <cell r="AO1208">
            <v>0</v>
          </cell>
          <cell r="AP1208">
            <v>0</v>
          </cell>
          <cell r="AQ1208">
            <v>6.5</v>
          </cell>
          <cell r="AV1208">
            <v>5.9</v>
          </cell>
          <cell r="AW1208">
            <v>6.4310000000000009</v>
          </cell>
          <cell r="AX1208">
            <v>6.3126184079601995</v>
          </cell>
          <cell r="AY1208">
            <v>8.5</v>
          </cell>
          <cell r="AZ1208">
            <v>0</v>
          </cell>
          <cell r="BA1208" t="str">
            <v>KU</v>
          </cell>
        </row>
        <row r="1209">
          <cell r="D1209" t="str">
            <v>Katolícka univerzita v Ružomberku</v>
          </cell>
          <cell r="E1209" t="str">
            <v>Pedagogická fakulta</v>
          </cell>
          <cell r="L1209">
            <v>1</v>
          </cell>
          <cell r="M1209">
            <v>1</v>
          </cell>
          <cell r="AM1209">
            <v>13.5</v>
          </cell>
          <cell r="AN1209">
            <v>18</v>
          </cell>
          <cell r="AO1209">
            <v>18</v>
          </cell>
          <cell r="AP1209">
            <v>13.5</v>
          </cell>
          <cell r="AQ1209">
            <v>13.5</v>
          </cell>
          <cell r="AV1209">
            <v>12</v>
          </cell>
          <cell r="AW1209">
            <v>17.28</v>
          </cell>
          <cell r="AX1209">
            <v>16.961910447761195</v>
          </cell>
          <cell r="AY1209">
            <v>18</v>
          </cell>
          <cell r="AZ1209">
            <v>0</v>
          </cell>
          <cell r="BA1209" t="str">
            <v>KU</v>
          </cell>
        </row>
        <row r="1210">
          <cell r="D1210" t="str">
            <v>Katolícka univerzita v Ružomberku</v>
          </cell>
          <cell r="E1210" t="str">
            <v>Pedagogická fakulta</v>
          </cell>
          <cell r="L1210">
            <v>1</v>
          </cell>
          <cell r="M1210">
            <v>1</v>
          </cell>
          <cell r="AM1210">
            <v>4</v>
          </cell>
          <cell r="AN1210">
            <v>5.5</v>
          </cell>
          <cell r="AO1210">
            <v>5.5</v>
          </cell>
          <cell r="AP1210">
            <v>4</v>
          </cell>
          <cell r="AQ1210">
            <v>4</v>
          </cell>
          <cell r="AV1210">
            <v>3.85</v>
          </cell>
          <cell r="AW1210">
            <v>5.5439999999999996</v>
          </cell>
          <cell r="AX1210">
            <v>5.4419462686567153</v>
          </cell>
          <cell r="AY1210">
            <v>5.5</v>
          </cell>
          <cell r="AZ1210">
            <v>0</v>
          </cell>
          <cell r="BA1210" t="str">
            <v>KU</v>
          </cell>
        </row>
        <row r="1211">
          <cell r="D1211" t="str">
            <v>Katolícka univerzita v Ružomberku</v>
          </cell>
          <cell r="E1211" t="str">
            <v>Pedagogická fakulta</v>
          </cell>
          <cell r="L1211">
            <v>1</v>
          </cell>
          <cell r="M1211">
            <v>1</v>
          </cell>
          <cell r="AM1211">
            <v>28</v>
          </cell>
          <cell r="AN1211">
            <v>35</v>
          </cell>
          <cell r="AO1211">
            <v>0</v>
          </cell>
          <cell r="AP1211">
            <v>0</v>
          </cell>
          <cell r="AQ1211">
            <v>28</v>
          </cell>
          <cell r="AV1211">
            <v>23.799999999999997</v>
          </cell>
          <cell r="AW1211">
            <v>23.799999999999997</v>
          </cell>
          <cell r="AX1211">
            <v>23.35235109717868</v>
          </cell>
          <cell r="AY1211">
            <v>35</v>
          </cell>
          <cell r="AZ1211">
            <v>0</v>
          </cell>
          <cell r="BA1211" t="str">
            <v>KU</v>
          </cell>
        </row>
        <row r="1212">
          <cell r="D1212" t="str">
            <v>Katolícka univerzita v Ružomberku</v>
          </cell>
          <cell r="E1212" t="str">
            <v>Pedagogická fakulta</v>
          </cell>
          <cell r="L1212">
            <v>1</v>
          </cell>
          <cell r="M1212">
            <v>1</v>
          </cell>
          <cell r="AM1212">
            <v>222</v>
          </cell>
          <cell r="AN1212">
            <v>242</v>
          </cell>
          <cell r="AO1212">
            <v>0</v>
          </cell>
          <cell r="AP1212">
            <v>0</v>
          </cell>
          <cell r="AQ1212">
            <v>222</v>
          </cell>
          <cell r="AV1212">
            <v>191.39999999999998</v>
          </cell>
          <cell r="AW1212">
            <v>227.76599999999996</v>
          </cell>
          <cell r="AX1212">
            <v>223.57329253731339</v>
          </cell>
          <cell r="AY1212">
            <v>242</v>
          </cell>
          <cell r="AZ1212">
            <v>0</v>
          </cell>
          <cell r="BA1212" t="str">
            <v>KU</v>
          </cell>
        </row>
        <row r="1213">
          <cell r="D1213" t="str">
            <v>Katolícka univerzita v Ružomberku</v>
          </cell>
          <cell r="E1213" t="str">
            <v>Pedagogická fakulta</v>
          </cell>
          <cell r="L1213">
            <v>2</v>
          </cell>
          <cell r="M1213">
            <v>1</v>
          </cell>
          <cell r="AM1213">
            <v>0</v>
          </cell>
          <cell r="AN1213">
            <v>0</v>
          </cell>
          <cell r="AO1213">
            <v>0</v>
          </cell>
          <cell r="AP1213">
            <v>0</v>
          </cell>
          <cell r="AQ1213">
            <v>0</v>
          </cell>
          <cell r="AV1213">
            <v>0</v>
          </cell>
          <cell r="AW1213">
            <v>0</v>
          </cell>
          <cell r="AX1213">
            <v>0</v>
          </cell>
          <cell r="AY1213">
            <v>3</v>
          </cell>
          <cell r="AZ1213">
            <v>0</v>
          </cell>
          <cell r="BA1213" t="str">
            <v>KU</v>
          </cell>
        </row>
        <row r="1214">
          <cell r="D1214" t="str">
            <v>Katolícka univerzita v Ružomberku</v>
          </cell>
          <cell r="E1214" t="str">
            <v>Pedagogická fakulta</v>
          </cell>
          <cell r="L1214">
            <v>2</v>
          </cell>
          <cell r="M1214">
            <v>1</v>
          </cell>
          <cell r="AM1214">
            <v>0</v>
          </cell>
          <cell r="AN1214">
            <v>0</v>
          </cell>
          <cell r="AO1214">
            <v>0</v>
          </cell>
          <cell r="AP1214">
            <v>0</v>
          </cell>
          <cell r="AQ1214">
            <v>0</v>
          </cell>
          <cell r="AV1214">
            <v>0</v>
          </cell>
          <cell r="AW1214">
            <v>0</v>
          </cell>
          <cell r="AX1214">
            <v>0</v>
          </cell>
          <cell r="AY1214">
            <v>1</v>
          </cell>
          <cell r="AZ1214">
            <v>0</v>
          </cell>
          <cell r="BA1214" t="str">
            <v>KU</v>
          </cell>
        </row>
        <row r="1215">
          <cell r="D1215" t="str">
            <v>Katolícka univerzita v Ružomberku</v>
          </cell>
          <cell r="E1215" t="str">
            <v>Pedagogická fakulta</v>
          </cell>
          <cell r="L1215">
            <v>1</v>
          </cell>
          <cell r="M1215">
            <v>1</v>
          </cell>
          <cell r="AM1215">
            <v>15.5</v>
          </cell>
          <cell r="AN1215">
            <v>23.5</v>
          </cell>
          <cell r="AO1215">
            <v>23.5</v>
          </cell>
          <cell r="AP1215">
            <v>15.5</v>
          </cell>
          <cell r="AQ1215">
            <v>15.5</v>
          </cell>
          <cell r="AV1215">
            <v>14.15</v>
          </cell>
          <cell r="AW1215">
            <v>20.376000000000001</v>
          </cell>
          <cell r="AX1215">
            <v>20.000919402985076</v>
          </cell>
          <cell r="AY1215">
            <v>23.5</v>
          </cell>
          <cell r="AZ1215">
            <v>0</v>
          </cell>
          <cell r="BA1215" t="str">
            <v>KU</v>
          </cell>
        </row>
        <row r="1216">
          <cell r="D1216" t="str">
            <v>Katolícka univerzita v Ružomberku</v>
          </cell>
          <cell r="E1216" t="str">
            <v>Filozofická fakulta</v>
          </cell>
          <cell r="L1216">
            <v>1</v>
          </cell>
          <cell r="M1216">
            <v>1</v>
          </cell>
          <cell r="AM1216">
            <v>41.5</v>
          </cell>
          <cell r="AN1216">
            <v>44.5</v>
          </cell>
          <cell r="AO1216">
            <v>0</v>
          </cell>
          <cell r="AP1216">
            <v>0</v>
          </cell>
          <cell r="AQ1216">
            <v>41.5</v>
          </cell>
          <cell r="AV1216">
            <v>32.799999999999997</v>
          </cell>
          <cell r="AW1216">
            <v>35.752000000000002</v>
          </cell>
          <cell r="AX1216">
            <v>35.093878606965177</v>
          </cell>
          <cell r="AY1216">
            <v>44.5</v>
          </cell>
          <cell r="AZ1216">
            <v>0</v>
          </cell>
          <cell r="BA1216" t="str">
            <v>KU</v>
          </cell>
        </row>
        <row r="1217">
          <cell r="D1217" t="str">
            <v>Katolícka univerzita v Ružomberku</v>
          </cell>
          <cell r="E1217" t="str">
            <v>Pedagogická fakulta</v>
          </cell>
          <cell r="L1217">
            <v>1</v>
          </cell>
          <cell r="M1217">
            <v>2</v>
          </cell>
          <cell r="AM1217">
            <v>9</v>
          </cell>
          <cell r="AN1217">
            <v>11</v>
          </cell>
          <cell r="AO1217">
            <v>11</v>
          </cell>
          <cell r="AP1217">
            <v>9</v>
          </cell>
          <cell r="AQ1217">
            <v>9</v>
          </cell>
          <cell r="AV1217">
            <v>13.5</v>
          </cell>
          <cell r="AW1217">
            <v>16.064999999999998</v>
          </cell>
          <cell r="AX1217">
            <v>15.769276119402981</v>
          </cell>
          <cell r="AY1217">
            <v>11</v>
          </cell>
          <cell r="AZ1217">
            <v>0</v>
          </cell>
          <cell r="BA1217" t="str">
            <v>KU</v>
          </cell>
        </row>
        <row r="1218">
          <cell r="D1218" t="str">
            <v>Katolícka univerzita v Ružomberku</v>
          </cell>
          <cell r="E1218" t="str">
            <v>Pedagogická fakulta</v>
          </cell>
          <cell r="L1218">
            <v>1</v>
          </cell>
          <cell r="M1218">
            <v>2</v>
          </cell>
          <cell r="AM1218">
            <v>23</v>
          </cell>
          <cell r="AN1218">
            <v>26</v>
          </cell>
          <cell r="AO1218">
            <v>0</v>
          </cell>
          <cell r="AP1218">
            <v>0</v>
          </cell>
          <cell r="AQ1218">
            <v>23</v>
          </cell>
          <cell r="AV1218">
            <v>34.5</v>
          </cell>
          <cell r="AW1218">
            <v>34.5</v>
          </cell>
          <cell r="AX1218">
            <v>33.851097178683389</v>
          </cell>
          <cell r="AY1218">
            <v>26</v>
          </cell>
          <cell r="AZ1218">
            <v>0</v>
          </cell>
          <cell r="BA1218" t="str">
            <v>KU</v>
          </cell>
        </row>
        <row r="1219">
          <cell r="D1219" t="str">
            <v>Katolícka univerzita v Ružomberku</v>
          </cell>
          <cell r="E1219" t="str">
            <v>Pedagogická fakulta</v>
          </cell>
          <cell r="L1219">
            <v>1</v>
          </cell>
          <cell r="M1219">
            <v>2</v>
          </cell>
          <cell r="AM1219">
            <v>7</v>
          </cell>
          <cell r="AN1219">
            <v>9</v>
          </cell>
          <cell r="AO1219">
            <v>0</v>
          </cell>
          <cell r="AP1219">
            <v>0</v>
          </cell>
          <cell r="AQ1219">
            <v>7</v>
          </cell>
          <cell r="AV1219">
            <v>10.5</v>
          </cell>
          <cell r="AW1219">
            <v>10.5</v>
          </cell>
          <cell r="AX1219">
            <v>10.302507836990596</v>
          </cell>
          <cell r="AY1219">
            <v>9</v>
          </cell>
          <cell r="AZ1219">
            <v>0</v>
          </cell>
          <cell r="BA1219" t="str">
            <v>KU</v>
          </cell>
        </row>
        <row r="1220">
          <cell r="D1220" t="str">
            <v>Univerzita Komenského v Bratislave</v>
          </cell>
          <cell r="E1220" t="str">
            <v>Právnická fakulta</v>
          </cell>
          <cell r="L1220">
            <v>1</v>
          </cell>
          <cell r="M1220">
            <v>3</v>
          </cell>
          <cell r="AM1220">
            <v>8</v>
          </cell>
          <cell r="AN1220">
            <v>0</v>
          </cell>
          <cell r="AO1220">
            <v>0</v>
          </cell>
          <cell r="AP1220">
            <v>0</v>
          </cell>
          <cell r="AQ1220">
            <v>8</v>
          </cell>
          <cell r="AV1220">
            <v>32</v>
          </cell>
          <cell r="AW1220">
            <v>35.200000000000003</v>
          </cell>
          <cell r="AX1220">
            <v>34.97829457364341</v>
          </cell>
          <cell r="AY1220">
            <v>8</v>
          </cell>
          <cell r="AZ1220">
            <v>8</v>
          </cell>
          <cell r="BA1220" t="str">
            <v>UK</v>
          </cell>
        </row>
        <row r="1221">
          <cell r="D1221" t="str">
            <v>Univerzita Komenského v Bratislave</v>
          </cell>
          <cell r="E1221" t="str">
            <v>Právnická fakulta</v>
          </cell>
          <cell r="L1221">
            <v>2</v>
          </cell>
          <cell r="M1221">
            <v>3</v>
          </cell>
          <cell r="AM1221">
            <v>0</v>
          </cell>
          <cell r="AN1221">
            <v>0</v>
          </cell>
          <cell r="AO1221">
            <v>0</v>
          </cell>
          <cell r="AP1221">
            <v>0</v>
          </cell>
          <cell r="AQ1221">
            <v>0</v>
          </cell>
          <cell r="AV1221">
            <v>0</v>
          </cell>
          <cell r="AW1221">
            <v>0</v>
          </cell>
          <cell r="AX1221">
            <v>0</v>
          </cell>
          <cell r="AY1221">
            <v>1</v>
          </cell>
          <cell r="AZ1221">
            <v>0</v>
          </cell>
          <cell r="BA1221" t="str">
            <v>UK</v>
          </cell>
        </row>
        <row r="1222">
          <cell r="D1222" t="str">
            <v>Trenčianska univerzita Alexandra Dubčeka v Trenčíne</v>
          </cell>
          <cell r="E1222" t="str">
            <v/>
          </cell>
          <cell r="L1222">
            <v>1</v>
          </cell>
          <cell r="M1222">
            <v>1</v>
          </cell>
          <cell r="AM1222">
            <v>51</v>
          </cell>
          <cell r="AN1222">
            <v>53</v>
          </cell>
          <cell r="AO1222">
            <v>0</v>
          </cell>
          <cell r="AP1222">
            <v>0</v>
          </cell>
          <cell r="AQ1222">
            <v>51</v>
          </cell>
          <cell r="AV1222">
            <v>42.3</v>
          </cell>
          <cell r="AW1222">
            <v>42.3</v>
          </cell>
          <cell r="AX1222">
            <v>41.380434782608695</v>
          </cell>
          <cell r="AY1222">
            <v>53</v>
          </cell>
          <cell r="AZ1222">
            <v>0</v>
          </cell>
          <cell r="BA1222" t="str">
            <v>TUAD</v>
          </cell>
        </row>
        <row r="1223">
          <cell r="D1223" t="str">
            <v>Univerzita Mateja Bela v Banskej Bystrici</v>
          </cell>
          <cell r="E1223" t="str">
            <v>Fakulta politických vied a medzinárodných vzťahov</v>
          </cell>
          <cell r="L1223">
            <v>2</v>
          </cell>
          <cell r="M1223">
            <v>1</v>
          </cell>
          <cell r="AM1223">
            <v>0</v>
          </cell>
          <cell r="AN1223">
            <v>0</v>
          </cell>
          <cell r="AO1223">
            <v>0</v>
          </cell>
          <cell r="AP1223">
            <v>0</v>
          </cell>
          <cell r="AQ1223">
            <v>0</v>
          </cell>
          <cell r="AV1223">
            <v>0</v>
          </cell>
          <cell r="AW1223">
            <v>0</v>
          </cell>
          <cell r="AX1223">
            <v>0</v>
          </cell>
          <cell r="AY1223">
            <v>2</v>
          </cell>
          <cell r="AZ1223">
            <v>0</v>
          </cell>
          <cell r="BA1223" t="str">
            <v>UMB</v>
          </cell>
        </row>
        <row r="1224">
          <cell r="D1224" t="str">
            <v>Univerzita Mateja Bela v Banskej Bystrici</v>
          </cell>
          <cell r="E1224" t="str">
            <v>Fakulta prírodných vied</v>
          </cell>
          <cell r="L1224">
            <v>1</v>
          </cell>
          <cell r="M1224">
            <v>2</v>
          </cell>
          <cell r="AM1224">
            <v>37</v>
          </cell>
          <cell r="AN1224">
            <v>45</v>
          </cell>
          <cell r="AO1224">
            <v>45</v>
          </cell>
          <cell r="AP1224">
            <v>37</v>
          </cell>
          <cell r="AQ1224">
            <v>37</v>
          </cell>
          <cell r="AV1224">
            <v>55.5</v>
          </cell>
          <cell r="AW1224">
            <v>82.14</v>
          </cell>
          <cell r="AX1224">
            <v>81.651071428571427</v>
          </cell>
          <cell r="AY1224">
            <v>45</v>
          </cell>
          <cell r="AZ1224">
            <v>0</v>
          </cell>
          <cell r="BA1224" t="str">
            <v>UMB</v>
          </cell>
        </row>
        <row r="1225">
          <cell r="D1225" t="str">
            <v>Univerzita Mateja Bela v Banskej Bystrici</v>
          </cell>
          <cell r="E1225" t="str">
            <v>Fakulta prírodných vied</v>
          </cell>
          <cell r="L1225">
            <v>2</v>
          </cell>
          <cell r="M1225">
            <v>1</v>
          </cell>
          <cell r="AM1225">
            <v>0</v>
          </cell>
          <cell r="AN1225">
            <v>0</v>
          </cell>
          <cell r="AO1225">
            <v>0</v>
          </cell>
          <cell r="AP1225">
            <v>0</v>
          </cell>
          <cell r="AQ1225">
            <v>0</v>
          </cell>
          <cell r="AV1225">
            <v>0</v>
          </cell>
          <cell r="AW1225">
            <v>0</v>
          </cell>
          <cell r="AX1225">
            <v>0</v>
          </cell>
          <cell r="AY1225">
            <v>2</v>
          </cell>
          <cell r="AZ1225">
            <v>0</v>
          </cell>
          <cell r="BA1225" t="str">
            <v>UMB</v>
          </cell>
        </row>
        <row r="1226">
          <cell r="D1226" t="str">
            <v>Univerzita Konštantína Filozofa v Nitre</v>
          </cell>
          <cell r="E1226" t="str">
            <v>Filozofická fakulta</v>
          </cell>
          <cell r="L1226">
            <v>2</v>
          </cell>
          <cell r="M1226">
            <v>3</v>
          </cell>
          <cell r="AM1226">
            <v>0</v>
          </cell>
          <cell r="AN1226">
            <v>0</v>
          </cell>
          <cell r="AO1226">
            <v>0</v>
          </cell>
          <cell r="AP1226">
            <v>0</v>
          </cell>
          <cell r="AQ1226">
            <v>0</v>
          </cell>
          <cell r="AV1226">
            <v>0</v>
          </cell>
          <cell r="AW1226">
            <v>0</v>
          </cell>
          <cell r="AX1226">
            <v>0</v>
          </cell>
          <cell r="AY1226">
            <v>1</v>
          </cell>
          <cell r="AZ1226">
            <v>0</v>
          </cell>
          <cell r="BA1226" t="str">
            <v>UKF</v>
          </cell>
        </row>
        <row r="1227">
          <cell r="D1227" t="str">
            <v>Univerzita sv. Cyrila a Metoda v Trnave</v>
          </cell>
          <cell r="E1227" t="str">
            <v>Fakulta masmediálnej komunikácie</v>
          </cell>
          <cell r="L1227">
            <v>2</v>
          </cell>
          <cell r="M1227">
            <v>3</v>
          </cell>
          <cell r="AM1227">
            <v>0</v>
          </cell>
          <cell r="AN1227">
            <v>0</v>
          </cell>
          <cell r="AO1227">
            <v>0</v>
          </cell>
          <cell r="AP1227">
            <v>0</v>
          </cell>
          <cell r="AQ1227">
            <v>0</v>
          </cell>
          <cell r="AV1227">
            <v>0</v>
          </cell>
          <cell r="AW1227">
            <v>0</v>
          </cell>
          <cell r="AX1227">
            <v>0</v>
          </cell>
          <cell r="AY1227">
            <v>1</v>
          </cell>
          <cell r="AZ1227">
            <v>0</v>
          </cell>
          <cell r="BA1227" t="str">
            <v>UCM</v>
          </cell>
        </row>
        <row r="1228">
          <cell r="D1228" t="str">
            <v>Trenčianska univerzita Alexandra Dubčeka v Trenčíne</v>
          </cell>
          <cell r="E1228" t="str">
            <v>Fakulta špeciálnej techniky</v>
          </cell>
          <cell r="L1228">
            <v>1</v>
          </cell>
          <cell r="M1228">
            <v>2</v>
          </cell>
          <cell r="AM1228">
            <v>50</v>
          </cell>
          <cell r="AN1228">
            <v>51</v>
          </cell>
          <cell r="AO1228">
            <v>51</v>
          </cell>
          <cell r="AP1228">
            <v>50</v>
          </cell>
          <cell r="AQ1228">
            <v>50</v>
          </cell>
          <cell r="AV1228">
            <v>75</v>
          </cell>
          <cell r="AW1228">
            <v>111</v>
          </cell>
          <cell r="AX1228">
            <v>109.80387931034483</v>
          </cell>
          <cell r="AY1228">
            <v>51</v>
          </cell>
          <cell r="AZ1228">
            <v>0</v>
          </cell>
          <cell r="BA1228" t="str">
            <v>TUAD</v>
          </cell>
        </row>
        <row r="1229">
          <cell r="D1229" t="str">
            <v>Univerzita veterinárskeho lekárstva a farmácie v Košiciach</v>
          </cell>
          <cell r="E1229" t="str">
            <v/>
          </cell>
          <cell r="L1229">
            <v>2</v>
          </cell>
          <cell r="M1229">
            <v>3</v>
          </cell>
          <cell r="AM1229">
            <v>1</v>
          </cell>
          <cell r="AN1229">
            <v>0</v>
          </cell>
          <cell r="AO1229">
            <v>0</v>
          </cell>
          <cell r="AP1229">
            <v>0</v>
          </cell>
          <cell r="AQ1229">
            <v>0</v>
          </cell>
          <cell r="AV1229">
            <v>0</v>
          </cell>
          <cell r="AW1229">
            <v>0</v>
          </cell>
          <cell r="AX1229">
            <v>0</v>
          </cell>
          <cell r="AY1229">
            <v>1</v>
          </cell>
          <cell r="AZ1229">
            <v>0</v>
          </cell>
          <cell r="BA1229" t="str">
            <v>UVLF</v>
          </cell>
        </row>
        <row r="1230">
          <cell r="D1230" t="str">
            <v>Univerzita veterinárskeho lekárstva a farmácie v Košiciach</v>
          </cell>
          <cell r="E1230" t="str">
            <v/>
          </cell>
          <cell r="L1230">
            <v>2</v>
          </cell>
          <cell r="M1230">
            <v>3</v>
          </cell>
          <cell r="AM1230">
            <v>0</v>
          </cell>
          <cell r="AN1230">
            <v>0</v>
          </cell>
          <cell r="AO1230">
            <v>0</v>
          </cell>
          <cell r="AP1230">
            <v>0</v>
          </cell>
          <cell r="AQ1230">
            <v>0</v>
          </cell>
          <cell r="AV1230">
            <v>0</v>
          </cell>
          <cell r="AW1230">
            <v>0</v>
          </cell>
          <cell r="AX1230">
            <v>0</v>
          </cell>
          <cell r="AY1230">
            <v>9</v>
          </cell>
          <cell r="AZ1230">
            <v>0</v>
          </cell>
          <cell r="BA1230" t="str">
            <v>UVLF</v>
          </cell>
        </row>
        <row r="1231">
          <cell r="D1231" t="str">
            <v>Univerzita veterinárskeho lekárstva a farmácie v Košiciach</v>
          </cell>
          <cell r="E1231" t="str">
            <v/>
          </cell>
          <cell r="L1231">
            <v>1</v>
          </cell>
          <cell r="M1231">
            <v>3</v>
          </cell>
          <cell r="AM1231">
            <v>3</v>
          </cell>
          <cell r="AN1231">
            <v>0</v>
          </cell>
          <cell r="AO1231">
            <v>0</v>
          </cell>
          <cell r="AP1231">
            <v>0</v>
          </cell>
          <cell r="AQ1231">
            <v>3</v>
          </cell>
          <cell r="AV1231">
            <v>9</v>
          </cell>
          <cell r="AW1231">
            <v>19.169999999999998</v>
          </cell>
          <cell r="AX1231">
            <v>18.551612903225806</v>
          </cell>
          <cell r="AY1231">
            <v>3</v>
          </cell>
          <cell r="AZ1231">
            <v>3</v>
          </cell>
          <cell r="BA1231" t="str">
            <v>UVLF</v>
          </cell>
        </row>
        <row r="1232">
          <cell r="D1232" t="str">
            <v>Univerzita veterinárskeho lekárstva a farmácie v Košiciach</v>
          </cell>
          <cell r="E1232" t="str">
            <v/>
          </cell>
          <cell r="L1232">
            <v>1</v>
          </cell>
          <cell r="M1232">
            <v>3</v>
          </cell>
          <cell r="AM1232">
            <v>7</v>
          </cell>
          <cell r="AN1232">
            <v>0</v>
          </cell>
          <cell r="AO1232">
            <v>0</v>
          </cell>
          <cell r="AP1232">
            <v>0</v>
          </cell>
          <cell r="AQ1232">
            <v>7</v>
          </cell>
          <cell r="AV1232">
            <v>21</v>
          </cell>
          <cell r="AW1232">
            <v>44.73</v>
          </cell>
          <cell r="AX1232">
            <v>43.28709677419355</v>
          </cell>
          <cell r="AY1232">
            <v>7</v>
          </cell>
          <cell r="AZ1232">
            <v>7</v>
          </cell>
          <cell r="BA1232" t="str">
            <v>UVLF</v>
          </cell>
        </row>
        <row r="1233">
          <cell r="D1233" t="str">
            <v>Univerzita veterinárskeho lekárstva a farmácie v Košiciach</v>
          </cell>
          <cell r="E1233" t="str">
            <v/>
          </cell>
          <cell r="L1233">
            <v>1</v>
          </cell>
          <cell r="M1233">
            <v>3</v>
          </cell>
          <cell r="AM1233">
            <v>1</v>
          </cell>
          <cell r="AN1233">
            <v>0</v>
          </cell>
          <cell r="AO1233">
            <v>0</v>
          </cell>
          <cell r="AP1233">
            <v>0</v>
          </cell>
          <cell r="AQ1233">
            <v>1</v>
          </cell>
          <cell r="AV1233">
            <v>3</v>
          </cell>
          <cell r="AW1233">
            <v>6.39</v>
          </cell>
          <cell r="AX1233">
            <v>6.1838709677419352</v>
          </cell>
          <cell r="AY1233">
            <v>1</v>
          </cell>
          <cell r="AZ1233">
            <v>1</v>
          </cell>
          <cell r="BA1233" t="str">
            <v>UVLF</v>
          </cell>
        </row>
        <row r="1234">
          <cell r="D1234" t="str">
            <v>Univerzita veterinárskeho lekárstva a farmácie v Košiciach</v>
          </cell>
          <cell r="E1234" t="str">
            <v/>
          </cell>
          <cell r="L1234">
            <v>1</v>
          </cell>
          <cell r="M1234">
            <v>3</v>
          </cell>
          <cell r="AM1234">
            <v>9</v>
          </cell>
          <cell r="AN1234">
            <v>0</v>
          </cell>
          <cell r="AO1234">
            <v>0</v>
          </cell>
          <cell r="AP1234">
            <v>9</v>
          </cell>
          <cell r="AQ1234">
            <v>9</v>
          </cell>
          <cell r="AV1234">
            <v>27</v>
          </cell>
          <cell r="AW1234">
            <v>57.51</v>
          </cell>
          <cell r="AX1234">
            <v>57.51</v>
          </cell>
          <cell r="AY1234">
            <v>9</v>
          </cell>
          <cell r="AZ1234">
            <v>9</v>
          </cell>
          <cell r="BA1234" t="str">
            <v>UVLF</v>
          </cell>
        </row>
        <row r="1235">
          <cell r="D1235" t="str">
            <v>Univerzita veterinárskeho lekárstva a farmácie v Košiciach</v>
          </cell>
          <cell r="E1235" t="str">
            <v/>
          </cell>
          <cell r="L1235">
            <v>1</v>
          </cell>
          <cell r="M1235">
            <v>3</v>
          </cell>
          <cell r="AM1235">
            <v>7</v>
          </cell>
          <cell r="AN1235">
            <v>0</v>
          </cell>
          <cell r="AO1235">
            <v>0</v>
          </cell>
          <cell r="AP1235">
            <v>0</v>
          </cell>
          <cell r="AQ1235">
            <v>7</v>
          </cell>
          <cell r="AV1235">
            <v>21</v>
          </cell>
          <cell r="AW1235">
            <v>44.73</v>
          </cell>
          <cell r="AX1235">
            <v>43.28709677419355</v>
          </cell>
          <cell r="AY1235">
            <v>7</v>
          </cell>
          <cell r="AZ1235">
            <v>7</v>
          </cell>
          <cell r="BA1235" t="str">
            <v>UVLF</v>
          </cell>
        </row>
        <row r="1236">
          <cell r="D1236" t="str">
            <v>Univerzita veterinárskeho lekárstva a farmácie v Košiciach</v>
          </cell>
          <cell r="E1236" t="str">
            <v/>
          </cell>
          <cell r="L1236">
            <v>1</v>
          </cell>
          <cell r="M1236">
            <v>3</v>
          </cell>
          <cell r="AM1236">
            <v>11</v>
          </cell>
          <cell r="AN1236">
            <v>0</v>
          </cell>
          <cell r="AO1236">
            <v>0</v>
          </cell>
          <cell r="AP1236">
            <v>0</v>
          </cell>
          <cell r="AQ1236">
            <v>11</v>
          </cell>
          <cell r="AV1236">
            <v>33</v>
          </cell>
          <cell r="AW1236">
            <v>70.289999999999992</v>
          </cell>
          <cell r="AX1236">
            <v>68.022580645161284</v>
          </cell>
          <cell r="AY1236">
            <v>11</v>
          </cell>
          <cell r="AZ1236">
            <v>11</v>
          </cell>
          <cell r="BA1236" t="str">
            <v>UVLF</v>
          </cell>
        </row>
        <row r="1237">
          <cell r="D1237" t="str">
            <v>Univerzita veterinárskeho lekárstva a farmácie v Košiciach</v>
          </cell>
          <cell r="E1237" t="str">
            <v/>
          </cell>
          <cell r="L1237">
            <v>2</v>
          </cell>
          <cell r="M1237">
            <v>1</v>
          </cell>
          <cell r="AM1237">
            <v>0</v>
          </cell>
          <cell r="AN1237">
            <v>0</v>
          </cell>
          <cell r="AO1237">
            <v>0</v>
          </cell>
          <cell r="AP1237">
            <v>0</v>
          </cell>
          <cell r="AQ1237">
            <v>0</v>
          </cell>
          <cell r="AV1237">
            <v>0</v>
          </cell>
          <cell r="AW1237">
            <v>0</v>
          </cell>
          <cell r="AX1237">
            <v>0</v>
          </cell>
          <cell r="AY1237">
            <v>2</v>
          </cell>
          <cell r="AZ1237">
            <v>0</v>
          </cell>
          <cell r="BA1237" t="str">
            <v>UVLF</v>
          </cell>
        </row>
        <row r="1238">
          <cell r="D1238" t="str">
            <v>Univerzita veterinárskeho lekárstva a farmácie v Košiciach</v>
          </cell>
          <cell r="E1238" t="str">
            <v/>
          </cell>
          <cell r="L1238">
            <v>1</v>
          </cell>
          <cell r="M1238">
            <v>3</v>
          </cell>
          <cell r="AM1238">
            <v>6</v>
          </cell>
          <cell r="AN1238">
            <v>0</v>
          </cell>
          <cell r="AO1238">
            <v>0</v>
          </cell>
          <cell r="AP1238">
            <v>0</v>
          </cell>
          <cell r="AQ1238">
            <v>6</v>
          </cell>
          <cell r="AV1238">
            <v>18</v>
          </cell>
          <cell r="AW1238">
            <v>38.339999999999996</v>
          </cell>
          <cell r="AX1238">
            <v>37.103225806451611</v>
          </cell>
          <cell r="AY1238">
            <v>6</v>
          </cell>
          <cell r="AZ1238">
            <v>6</v>
          </cell>
          <cell r="BA1238" t="str">
            <v>UVLF</v>
          </cell>
        </row>
        <row r="1239">
          <cell r="D1239" t="str">
            <v>Univerzita veterinárskeho lekárstva a farmácie v Košiciach</v>
          </cell>
          <cell r="E1239" t="str">
            <v/>
          </cell>
          <cell r="L1239">
            <v>1</v>
          </cell>
          <cell r="M1239">
            <v>1</v>
          </cell>
          <cell r="AM1239">
            <v>72</v>
          </cell>
          <cell r="AN1239">
            <v>84</v>
          </cell>
          <cell r="AO1239">
            <v>0</v>
          </cell>
          <cell r="AP1239">
            <v>0</v>
          </cell>
          <cell r="AQ1239">
            <v>72</v>
          </cell>
          <cell r="AV1239">
            <v>60</v>
          </cell>
          <cell r="AW1239">
            <v>264.60000000000002</v>
          </cell>
          <cell r="AX1239">
            <v>256.06451612903231</v>
          </cell>
          <cell r="AY1239">
            <v>84</v>
          </cell>
          <cell r="AZ1239">
            <v>0</v>
          </cell>
          <cell r="BA1239" t="str">
            <v>UVLF</v>
          </cell>
        </row>
        <row r="1240">
          <cell r="D1240" t="str">
            <v>Univerzita veterinárskeho lekárstva a farmácie v Košiciach</v>
          </cell>
          <cell r="E1240" t="str">
            <v/>
          </cell>
          <cell r="L1240">
            <v>1</v>
          </cell>
          <cell r="M1240">
            <v>1</v>
          </cell>
          <cell r="AM1240">
            <v>32</v>
          </cell>
          <cell r="AN1240">
            <v>33</v>
          </cell>
          <cell r="AO1240">
            <v>0</v>
          </cell>
          <cell r="AP1240">
            <v>0</v>
          </cell>
          <cell r="AQ1240">
            <v>32</v>
          </cell>
          <cell r="AV1240">
            <v>27.799999999999997</v>
          </cell>
          <cell r="AW1240">
            <v>122.59799999999998</v>
          </cell>
          <cell r="AX1240">
            <v>118.6432258064516</v>
          </cell>
          <cell r="AY1240">
            <v>33</v>
          </cell>
          <cell r="AZ1240">
            <v>0</v>
          </cell>
          <cell r="BA1240" t="str">
            <v>UVLF</v>
          </cell>
        </row>
        <row r="1241">
          <cell r="D1241" t="str">
            <v>Univerzita veterinárskeho lekárstva a farmácie v Košiciach</v>
          </cell>
          <cell r="E1241" t="str">
            <v/>
          </cell>
          <cell r="L1241">
            <v>2</v>
          </cell>
          <cell r="M1241">
            <v>3</v>
          </cell>
          <cell r="AM1241">
            <v>0</v>
          </cell>
          <cell r="AN1241">
            <v>0</v>
          </cell>
          <cell r="AO1241">
            <v>0</v>
          </cell>
          <cell r="AP1241">
            <v>0</v>
          </cell>
          <cell r="AQ1241">
            <v>0</v>
          </cell>
          <cell r="AV1241">
            <v>0</v>
          </cell>
          <cell r="AW1241">
            <v>0</v>
          </cell>
          <cell r="AX1241">
            <v>0</v>
          </cell>
          <cell r="AY1241">
            <v>2</v>
          </cell>
          <cell r="AZ1241">
            <v>0</v>
          </cell>
          <cell r="BA1241" t="str">
            <v>UVLF</v>
          </cell>
        </row>
        <row r="1242">
          <cell r="D1242" t="str">
            <v>Trnavská univerzita v Trnave</v>
          </cell>
          <cell r="E1242" t="str">
            <v>Pedagogická fakulta</v>
          </cell>
          <cell r="L1242">
            <v>2</v>
          </cell>
          <cell r="M1242">
            <v>2</v>
          </cell>
          <cell r="AM1242">
            <v>0</v>
          </cell>
          <cell r="AN1242">
            <v>0</v>
          </cell>
          <cell r="AO1242">
            <v>0</v>
          </cell>
          <cell r="AP1242">
            <v>0</v>
          </cell>
          <cell r="AQ1242">
            <v>0</v>
          </cell>
          <cell r="AV1242">
            <v>0</v>
          </cell>
          <cell r="AW1242">
            <v>0</v>
          </cell>
          <cell r="AX1242">
            <v>0</v>
          </cell>
          <cell r="AY1242">
            <v>3</v>
          </cell>
          <cell r="AZ1242">
            <v>0</v>
          </cell>
          <cell r="BA1242" t="str">
            <v>TVU</v>
          </cell>
        </row>
        <row r="1243">
          <cell r="D1243" t="str">
            <v>Trnavská univerzita v Trnave</v>
          </cell>
          <cell r="E1243" t="str">
            <v>Pedagogická fakulta</v>
          </cell>
          <cell r="L1243">
            <v>1</v>
          </cell>
          <cell r="M1243">
            <v>1</v>
          </cell>
          <cell r="AM1243">
            <v>19.5</v>
          </cell>
          <cell r="AN1243">
            <v>25.5</v>
          </cell>
          <cell r="AO1243">
            <v>0</v>
          </cell>
          <cell r="AP1243">
            <v>0</v>
          </cell>
          <cell r="AQ1243">
            <v>19.5</v>
          </cell>
          <cell r="AV1243">
            <v>16.649999999999999</v>
          </cell>
          <cell r="AW1243">
            <v>18.148499999999999</v>
          </cell>
          <cell r="AX1243">
            <v>18.02443798828125</v>
          </cell>
          <cell r="AY1243">
            <v>25.5</v>
          </cell>
          <cell r="AZ1243">
            <v>0</v>
          </cell>
          <cell r="BA1243" t="str">
            <v>TVU</v>
          </cell>
        </row>
        <row r="1244">
          <cell r="D1244" t="str">
            <v>Trnavská univerzita v Trnave</v>
          </cell>
          <cell r="E1244" t="str">
            <v>Pedagogická fakulta</v>
          </cell>
          <cell r="L1244">
            <v>1</v>
          </cell>
          <cell r="M1244">
            <v>1</v>
          </cell>
          <cell r="AM1244">
            <v>83</v>
          </cell>
          <cell r="AN1244">
            <v>98</v>
          </cell>
          <cell r="AO1244">
            <v>0</v>
          </cell>
          <cell r="AP1244">
            <v>0</v>
          </cell>
          <cell r="AQ1244">
            <v>83</v>
          </cell>
          <cell r="AV1244">
            <v>69.199999999999989</v>
          </cell>
          <cell r="AW1244">
            <v>82.347999999999985</v>
          </cell>
          <cell r="AX1244">
            <v>81.785074218749983</v>
          </cell>
          <cell r="AY1244">
            <v>98</v>
          </cell>
          <cell r="AZ1244">
            <v>0</v>
          </cell>
          <cell r="BA1244" t="str">
            <v>TVU</v>
          </cell>
        </row>
        <row r="1245">
          <cell r="D1245" t="str">
            <v>Trnavská univerzita v Trnave</v>
          </cell>
          <cell r="E1245" t="str">
            <v>Pedagogická fakulta</v>
          </cell>
          <cell r="L1245">
            <v>1</v>
          </cell>
          <cell r="M1245">
            <v>1</v>
          </cell>
          <cell r="AM1245">
            <v>8.5</v>
          </cell>
          <cell r="AN1245">
            <v>10.5</v>
          </cell>
          <cell r="AO1245">
            <v>0</v>
          </cell>
          <cell r="AP1245">
            <v>0</v>
          </cell>
          <cell r="AQ1245">
            <v>8.5</v>
          </cell>
          <cell r="AV1245">
            <v>7.4499999999999993</v>
          </cell>
          <cell r="AW1245">
            <v>8.1204999999999998</v>
          </cell>
          <cell r="AX1245">
            <v>8.064988769531249</v>
          </cell>
          <cell r="AY1245">
            <v>10.5</v>
          </cell>
          <cell r="AZ1245">
            <v>0</v>
          </cell>
          <cell r="BA1245" t="str">
            <v>TVU</v>
          </cell>
        </row>
        <row r="1246">
          <cell r="D1246" t="str">
            <v>Trnavská univerzita v Trnave</v>
          </cell>
          <cell r="E1246" t="str">
            <v>Pedagogická fakulta</v>
          </cell>
          <cell r="L1246">
            <v>1</v>
          </cell>
          <cell r="M1246">
            <v>1</v>
          </cell>
          <cell r="AM1246">
            <v>50</v>
          </cell>
          <cell r="AN1246">
            <v>63</v>
          </cell>
          <cell r="AO1246">
            <v>0</v>
          </cell>
          <cell r="AP1246">
            <v>0</v>
          </cell>
          <cell r="AQ1246">
            <v>50</v>
          </cell>
          <cell r="AV1246">
            <v>43.7</v>
          </cell>
          <cell r="AW1246">
            <v>93.954999999999998</v>
          </cell>
          <cell r="AX1246">
            <v>93.312729492187501</v>
          </cell>
          <cell r="AY1246">
            <v>63</v>
          </cell>
          <cell r="AZ1246">
            <v>0</v>
          </cell>
          <cell r="BA1246" t="str">
            <v>TVU</v>
          </cell>
        </row>
        <row r="1247">
          <cell r="D1247" t="str">
            <v>Trnavská univerzita v Trnave</v>
          </cell>
          <cell r="E1247" t="str">
            <v>Pedagogická fakulta</v>
          </cell>
          <cell r="L1247">
            <v>1</v>
          </cell>
          <cell r="M1247">
            <v>3</v>
          </cell>
          <cell r="AM1247">
            <v>2</v>
          </cell>
          <cell r="AN1247">
            <v>0</v>
          </cell>
          <cell r="AO1247">
            <v>0</v>
          </cell>
          <cell r="AP1247">
            <v>0</v>
          </cell>
          <cell r="AQ1247">
            <v>2</v>
          </cell>
          <cell r="AV1247">
            <v>8</v>
          </cell>
          <cell r="AW1247">
            <v>8.8000000000000007</v>
          </cell>
          <cell r="AX1247">
            <v>8.7398437500000004</v>
          </cell>
          <cell r="AY1247">
            <v>2</v>
          </cell>
          <cell r="AZ1247">
            <v>2</v>
          </cell>
          <cell r="BA1247" t="str">
            <v>TVU</v>
          </cell>
        </row>
        <row r="1248">
          <cell r="D1248" t="str">
            <v>Trnavská univerzita v Trnave</v>
          </cell>
          <cell r="E1248" t="str">
            <v>Právnická fakulta</v>
          </cell>
          <cell r="L1248">
            <v>2</v>
          </cell>
          <cell r="M1248">
            <v>2</v>
          </cell>
          <cell r="AM1248">
            <v>0</v>
          </cell>
          <cell r="AN1248">
            <v>0</v>
          </cell>
          <cell r="AO1248">
            <v>0</v>
          </cell>
          <cell r="AP1248">
            <v>0</v>
          </cell>
          <cell r="AQ1248">
            <v>0</v>
          </cell>
          <cell r="AV1248">
            <v>0</v>
          </cell>
          <cell r="AW1248">
            <v>0</v>
          </cell>
          <cell r="AX1248">
            <v>0</v>
          </cell>
          <cell r="AY1248">
            <v>5</v>
          </cell>
          <cell r="AZ1248">
            <v>0</v>
          </cell>
          <cell r="BA1248" t="str">
            <v>TVU</v>
          </cell>
        </row>
        <row r="1249">
          <cell r="D1249" t="str">
            <v>Trnavská univerzita v Trnave</v>
          </cell>
          <cell r="E1249" t="str">
            <v>Právnická fakulta</v>
          </cell>
          <cell r="L1249">
            <v>1</v>
          </cell>
          <cell r="M1249">
            <v>2</v>
          </cell>
          <cell r="AM1249">
            <v>224</v>
          </cell>
          <cell r="AN1249">
            <v>250</v>
          </cell>
          <cell r="AO1249">
            <v>0</v>
          </cell>
          <cell r="AP1249">
            <v>0</v>
          </cell>
          <cell r="AQ1249">
            <v>224</v>
          </cell>
          <cell r="AV1249">
            <v>336</v>
          </cell>
          <cell r="AW1249">
            <v>336</v>
          </cell>
          <cell r="AX1249">
            <v>332.47058823529414</v>
          </cell>
          <cell r="AY1249">
            <v>250</v>
          </cell>
          <cell r="AZ1249">
            <v>0</v>
          </cell>
          <cell r="BA1249" t="str">
            <v>TVU</v>
          </cell>
        </row>
        <row r="1250">
          <cell r="D1250" t="str">
            <v>Trnavská univerzita v Trnave</v>
          </cell>
          <cell r="E1250" t="str">
            <v>Filozofická fakulta</v>
          </cell>
          <cell r="L1250">
            <v>1</v>
          </cell>
          <cell r="M1250">
            <v>1</v>
          </cell>
          <cell r="AM1250">
            <v>67</v>
          </cell>
          <cell r="AN1250">
            <v>72</v>
          </cell>
          <cell r="AO1250">
            <v>0</v>
          </cell>
          <cell r="AP1250">
            <v>0</v>
          </cell>
          <cell r="AQ1250">
            <v>67</v>
          </cell>
          <cell r="AV1250">
            <v>56.8</v>
          </cell>
          <cell r="AW1250">
            <v>56.8</v>
          </cell>
          <cell r="AX1250">
            <v>56.326666666666668</v>
          </cell>
          <cell r="AY1250">
            <v>72</v>
          </cell>
          <cell r="AZ1250">
            <v>0</v>
          </cell>
          <cell r="BA1250" t="str">
            <v>TVU</v>
          </cell>
        </row>
        <row r="1251">
          <cell r="D1251" t="str">
            <v>Trnavská univerzita v Trnave</v>
          </cell>
          <cell r="E1251" t="str">
            <v>Filozofická fakulta</v>
          </cell>
          <cell r="L1251">
            <v>2</v>
          </cell>
          <cell r="M1251">
            <v>1</v>
          </cell>
          <cell r="AM1251">
            <v>0</v>
          </cell>
          <cell r="AN1251">
            <v>0</v>
          </cell>
          <cell r="AO1251">
            <v>0</v>
          </cell>
          <cell r="AP1251">
            <v>0</v>
          </cell>
          <cell r="AQ1251">
            <v>0</v>
          </cell>
          <cell r="AV1251">
            <v>0</v>
          </cell>
          <cell r="AW1251">
            <v>0</v>
          </cell>
          <cell r="AX1251">
            <v>0</v>
          </cell>
          <cell r="AY1251">
            <v>2</v>
          </cell>
          <cell r="AZ1251">
            <v>0</v>
          </cell>
          <cell r="BA1251" t="str">
            <v>TVU</v>
          </cell>
        </row>
        <row r="1252">
          <cell r="D1252" t="str">
            <v>Trnavská univerzita v Trnave</v>
          </cell>
          <cell r="E1252" t="str">
            <v>Filozofická fakulta</v>
          </cell>
          <cell r="L1252">
            <v>1</v>
          </cell>
          <cell r="M1252">
            <v>2</v>
          </cell>
          <cell r="AM1252">
            <v>34</v>
          </cell>
          <cell r="AN1252">
            <v>39</v>
          </cell>
          <cell r="AO1252">
            <v>0</v>
          </cell>
          <cell r="AP1252">
            <v>0</v>
          </cell>
          <cell r="AQ1252">
            <v>34</v>
          </cell>
          <cell r="AV1252">
            <v>51</v>
          </cell>
          <cell r="AW1252">
            <v>51</v>
          </cell>
          <cell r="AX1252">
            <v>50.575000000000003</v>
          </cell>
          <cell r="AY1252">
            <v>39</v>
          </cell>
          <cell r="AZ1252">
            <v>0</v>
          </cell>
          <cell r="BA1252" t="str">
            <v>TVU</v>
          </cell>
        </row>
        <row r="1253">
          <cell r="D1253" t="str">
            <v>Trnavská univerzita v Trnave</v>
          </cell>
          <cell r="E1253" t="str">
            <v>Filozofická fakulta</v>
          </cell>
          <cell r="L1253">
            <v>1</v>
          </cell>
          <cell r="M1253">
            <v>2</v>
          </cell>
          <cell r="AM1253">
            <v>11</v>
          </cell>
          <cell r="AN1253">
            <v>14</v>
          </cell>
          <cell r="AO1253">
            <v>0</v>
          </cell>
          <cell r="AP1253">
            <v>0</v>
          </cell>
          <cell r="AQ1253">
            <v>11</v>
          </cell>
          <cell r="AV1253">
            <v>16.5</v>
          </cell>
          <cell r="AW1253">
            <v>16.5</v>
          </cell>
          <cell r="AX1253">
            <v>15.884328358208956</v>
          </cell>
          <cell r="AY1253">
            <v>14</v>
          </cell>
          <cell r="AZ1253">
            <v>0</v>
          </cell>
          <cell r="BA1253" t="str">
            <v>TVU</v>
          </cell>
        </row>
        <row r="1254">
          <cell r="D1254" t="str">
            <v>Trnavská univerzita v Trnave</v>
          </cell>
          <cell r="E1254" t="str">
            <v>Filozofická fakulta</v>
          </cell>
          <cell r="L1254">
            <v>1</v>
          </cell>
          <cell r="M1254">
            <v>1</v>
          </cell>
          <cell r="AM1254">
            <v>17</v>
          </cell>
          <cell r="AN1254">
            <v>21</v>
          </cell>
          <cell r="AO1254">
            <v>0</v>
          </cell>
          <cell r="AP1254">
            <v>0</v>
          </cell>
          <cell r="AQ1254">
            <v>17</v>
          </cell>
          <cell r="AV1254">
            <v>15.5</v>
          </cell>
          <cell r="AW1254">
            <v>15.5</v>
          </cell>
          <cell r="AX1254">
            <v>14.921641791044776</v>
          </cell>
          <cell r="AY1254">
            <v>21</v>
          </cell>
          <cell r="AZ1254">
            <v>0</v>
          </cell>
          <cell r="BA1254" t="str">
            <v>TVU</v>
          </cell>
        </row>
        <row r="1255">
          <cell r="D1255" t="str">
            <v>Trnavská univerzita v Trnave</v>
          </cell>
          <cell r="E1255" t="str">
            <v>Filozofická fakulta</v>
          </cell>
          <cell r="L1255">
            <v>1</v>
          </cell>
          <cell r="M1255">
            <v>1</v>
          </cell>
          <cell r="AM1255">
            <v>174</v>
          </cell>
          <cell r="AN1255">
            <v>193</v>
          </cell>
          <cell r="AO1255">
            <v>0</v>
          </cell>
          <cell r="AP1255">
            <v>0</v>
          </cell>
          <cell r="AQ1255">
            <v>174</v>
          </cell>
          <cell r="AV1255">
            <v>147</v>
          </cell>
          <cell r="AW1255">
            <v>147</v>
          </cell>
          <cell r="AX1255">
            <v>143.63358778625954</v>
          </cell>
          <cell r="AY1255">
            <v>193</v>
          </cell>
          <cell r="AZ1255">
            <v>0</v>
          </cell>
          <cell r="BA1255" t="str">
            <v>TVU</v>
          </cell>
        </row>
        <row r="1256">
          <cell r="D1256" t="str">
            <v>Trnavská univerzita v Trnave</v>
          </cell>
          <cell r="E1256" t="str">
            <v>Filozofická fakulta</v>
          </cell>
          <cell r="L1256">
            <v>1</v>
          </cell>
          <cell r="M1256">
            <v>1</v>
          </cell>
          <cell r="AM1256">
            <v>29</v>
          </cell>
          <cell r="AN1256">
            <v>30</v>
          </cell>
          <cell r="AO1256">
            <v>0</v>
          </cell>
          <cell r="AP1256">
            <v>0</v>
          </cell>
          <cell r="AQ1256">
            <v>29</v>
          </cell>
          <cell r="AV1256">
            <v>23.9</v>
          </cell>
          <cell r="AW1256">
            <v>23.9</v>
          </cell>
          <cell r="AX1256">
            <v>23.526562499999997</v>
          </cell>
          <cell r="AY1256">
            <v>30</v>
          </cell>
          <cell r="AZ1256">
            <v>0</v>
          </cell>
          <cell r="BA1256" t="str">
            <v>TVU</v>
          </cell>
        </row>
        <row r="1257">
          <cell r="D1257" t="str">
            <v>Trnavská univerzita v Trnave</v>
          </cell>
          <cell r="E1257" t="str">
            <v>Filozofická fakulta</v>
          </cell>
          <cell r="L1257">
            <v>1</v>
          </cell>
          <cell r="M1257">
            <v>1</v>
          </cell>
          <cell r="AM1257">
            <v>19</v>
          </cell>
          <cell r="AN1257">
            <v>22</v>
          </cell>
          <cell r="AO1257">
            <v>0</v>
          </cell>
          <cell r="AP1257">
            <v>0</v>
          </cell>
          <cell r="AQ1257">
            <v>19</v>
          </cell>
          <cell r="AV1257">
            <v>17.5</v>
          </cell>
          <cell r="AW1257">
            <v>17.5</v>
          </cell>
          <cell r="AX1257">
            <v>16.847014925373134</v>
          </cell>
          <cell r="AY1257">
            <v>22</v>
          </cell>
          <cell r="AZ1257">
            <v>0</v>
          </cell>
          <cell r="BA1257" t="str">
            <v>TVU</v>
          </cell>
        </row>
        <row r="1258">
          <cell r="D1258" t="str">
            <v>Trnavská univerzita v Trnave</v>
          </cell>
          <cell r="E1258" t="str">
            <v>Fakulta zdravotníctva a sociálnej práce</v>
          </cell>
          <cell r="L1258">
            <v>2</v>
          </cell>
          <cell r="M1258">
            <v>2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0</v>
          </cell>
          <cell r="AV1258">
            <v>0</v>
          </cell>
          <cell r="AW1258">
            <v>0</v>
          </cell>
          <cell r="AX1258">
            <v>0</v>
          </cell>
          <cell r="AY1258">
            <v>3</v>
          </cell>
          <cell r="AZ1258">
            <v>0</v>
          </cell>
          <cell r="BA1258" t="str">
            <v>TVU</v>
          </cell>
        </row>
        <row r="1259">
          <cell r="D1259" t="str">
            <v>Trnavská univerzita v Trnave</v>
          </cell>
          <cell r="E1259" t="str">
            <v>Fakulta zdravotníctva a sociálnej práce</v>
          </cell>
          <cell r="L1259">
            <v>1</v>
          </cell>
          <cell r="M1259">
            <v>1</v>
          </cell>
          <cell r="AM1259">
            <v>36</v>
          </cell>
          <cell r="AN1259">
            <v>38</v>
          </cell>
          <cell r="AO1259">
            <v>0</v>
          </cell>
          <cell r="AP1259">
            <v>0</v>
          </cell>
          <cell r="AQ1259">
            <v>36</v>
          </cell>
          <cell r="AV1259">
            <v>32.4</v>
          </cell>
          <cell r="AW1259">
            <v>32.4</v>
          </cell>
          <cell r="AX1259">
            <v>31.547368421052628</v>
          </cell>
          <cell r="AY1259">
            <v>38</v>
          </cell>
          <cell r="AZ1259">
            <v>0</v>
          </cell>
          <cell r="BA1259" t="str">
            <v>TVU</v>
          </cell>
        </row>
        <row r="1260">
          <cell r="D1260" t="str">
            <v>Trnavská univerzita v Trnave</v>
          </cell>
          <cell r="E1260" t="str">
            <v>Fakulta zdravotníctva a sociálnej práce</v>
          </cell>
          <cell r="L1260">
            <v>1</v>
          </cell>
          <cell r="M1260">
            <v>2</v>
          </cell>
          <cell r="AM1260">
            <v>24</v>
          </cell>
          <cell r="AN1260">
            <v>25</v>
          </cell>
          <cell r="AO1260">
            <v>0</v>
          </cell>
          <cell r="AP1260">
            <v>0</v>
          </cell>
          <cell r="AQ1260">
            <v>24</v>
          </cell>
          <cell r="AV1260">
            <v>36</v>
          </cell>
          <cell r="AW1260">
            <v>36</v>
          </cell>
          <cell r="AX1260">
            <v>35.052631578947363</v>
          </cell>
          <cell r="AY1260">
            <v>25</v>
          </cell>
          <cell r="AZ1260">
            <v>0</v>
          </cell>
          <cell r="BA1260" t="str">
            <v>TVU</v>
          </cell>
        </row>
        <row r="1261">
          <cell r="D1261" t="str">
            <v>Trnavská univerzita v Trnave</v>
          </cell>
          <cell r="E1261" t="str">
            <v>Fakulta zdravotníctva a sociálnej práce</v>
          </cell>
          <cell r="L1261">
            <v>2</v>
          </cell>
          <cell r="M1261">
            <v>1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>
            <v>0</v>
          </cell>
          <cell r="AV1261">
            <v>0</v>
          </cell>
          <cell r="AW1261">
            <v>0</v>
          </cell>
          <cell r="AX1261">
            <v>0</v>
          </cell>
          <cell r="AY1261">
            <v>2</v>
          </cell>
          <cell r="AZ1261">
            <v>0</v>
          </cell>
          <cell r="BA1261" t="str">
            <v>TVU</v>
          </cell>
        </row>
        <row r="1262">
          <cell r="D1262" t="str">
            <v>Trnavská univerzita v Trnave</v>
          </cell>
          <cell r="E1262" t="str">
            <v>Fakulta zdravotníctva a sociálnej práce</v>
          </cell>
          <cell r="L1262">
            <v>2</v>
          </cell>
          <cell r="M1262">
            <v>3</v>
          </cell>
          <cell r="AM1262">
            <v>0</v>
          </cell>
          <cell r="AN1262">
            <v>0</v>
          </cell>
          <cell r="AO1262">
            <v>0</v>
          </cell>
          <cell r="AP1262">
            <v>0</v>
          </cell>
          <cell r="AQ1262">
            <v>0</v>
          </cell>
          <cell r="AV1262">
            <v>0</v>
          </cell>
          <cell r="AW1262">
            <v>0</v>
          </cell>
          <cell r="AX1262">
            <v>0</v>
          </cell>
          <cell r="AY1262">
            <v>1</v>
          </cell>
          <cell r="AZ1262">
            <v>0</v>
          </cell>
          <cell r="BA1262" t="str">
            <v>TVU</v>
          </cell>
        </row>
        <row r="1263">
          <cell r="D1263" t="str">
            <v>Trnavská univerzita v Trnave</v>
          </cell>
          <cell r="E1263" t="str">
            <v>Pedagogická fakulta</v>
          </cell>
          <cell r="L1263">
            <v>1</v>
          </cell>
          <cell r="M1263">
            <v>3</v>
          </cell>
          <cell r="AM1263">
            <v>5</v>
          </cell>
          <cell r="AN1263">
            <v>0</v>
          </cell>
          <cell r="AO1263">
            <v>0</v>
          </cell>
          <cell r="AP1263">
            <v>0</v>
          </cell>
          <cell r="AQ1263">
            <v>5</v>
          </cell>
          <cell r="AV1263">
            <v>20</v>
          </cell>
          <cell r="AW1263">
            <v>22</v>
          </cell>
          <cell r="AX1263">
            <v>21.849609375</v>
          </cell>
          <cell r="AY1263">
            <v>6</v>
          </cell>
          <cell r="AZ1263">
            <v>5</v>
          </cell>
          <cell r="BA1263" t="str">
            <v>TVU</v>
          </cell>
        </row>
        <row r="1264">
          <cell r="D1264" t="str">
            <v>Univerzita Pavla Jozefa Šafárika v Košiciach</v>
          </cell>
          <cell r="E1264" t="str">
            <v>Filozofická fakulta</v>
          </cell>
          <cell r="L1264">
            <v>2</v>
          </cell>
          <cell r="M1264">
            <v>2</v>
          </cell>
          <cell r="AM1264">
            <v>1</v>
          </cell>
          <cell r="AN1264">
            <v>0</v>
          </cell>
          <cell r="AO1264">
            <v>0</v>
          </cell>
          <cell r="AP1264">
            <v>0</v>
          </cell>
          <cell r="AQ1264">
            <v>0</v>
          </cell>
          <cell r="AV1264">
            <v>0</v>
          </cell>
          <cell r="AW1264">
            <v>0</v>
          </cell>
          <cell r="AX1264">
            <v>0</v>
          </cell>
          <cell r="AY1264">
            <v>1</v>
          </cell>
          <cell r="AZ1264">
            <v>0</v>
          </cell>
          <cell r="BA1264" t="str">
            <v>UPJŠ</v>
          </cell>
        </row>
        <row r="1265">
          <cell r="D1265" t="str">
            <v>Univerzita Pavla Jozefa Šafárika v Košiciach</v>
          </cell>
          <cell r="E1265" t="str">
            <v>Filozofická fakulta</v>
          </cell>
          <cell r="L1265">
            <v>1</v>
          </cell>
          <cell r="M1265">
            <v>1</v>
          </cell>
          <cell r="AM1265">
            <v>19</v>
          </cell>
          <cell r="AN1265">
            <v>23</v>
          </cell>
          <cell r="AO1265">
            <v>23</v>
          </cell>
          <cell r="AP1265">
            <v>0</v>
          </cell>
          <cell r="AQ1265">
            <v>19</v>
          </cell>
          <cell r="AV1265">
            <v>16.3</v>
          </cell>
          <cell r="AW1265">
            <v>20.538</v>
          </cell>
          <cell r="AX1265">
            <v>20.41996551724138</v>
          </cell>
          <cell r="AY1265">
            <v>23</v>
          </cell>
          <cell r="AZ1265">
            <v>0</v>
          </cell>
          <cell r="BA1265" t="str">
            <v>UPJŠ</v>
          </cell>
        </row>
        <row r="1266">
          <cell r="D1266" t="str">
            <v>Žilinská univerzita v Žiline</v>
          </cell>
          <cell r="E1266" t="str">
            <v>Fakulta elektrotechniky a informačných technológií</v>
          </cell>
          <cell r="L1266">
            <v>1</v>
          </cell>
          <cell r="M1266">
            <v>1</v>
          </cell>
          <cell r="AM1266">
            <v>80</v>
          </cell>
          <cell r="AN1266">
            <v>94</v>
          </cell>
          <cell r="AO1266">
            <v>94</v>
          </cell>
          <cell r="AP1266">
            <v>80</v>
          </cell>
          <cell r="AQ1266">
            <v>80</v>
          </cell>
          <cell r="AV1266">
            <v>70.7</v>
          </cell>
          <cell r="AW1266">
            <v>104.63600000000001</v>
          </cell>
          <cell r="AX1266">
            <v>103.06646000000001</v>
          </cell>
          <cell r="AY1266">
            <v>94</v>
          </cell>
          <cell r="AZ1266">
            <v>0</v>
          </cell>
          <cell r="BA1266" t="str">
            <v>ŽU</v>
          </cell>
        </row>
        <row r="1267">
          <cell r="D1267" t="str">
            <v>Univerzita Komenského v Bratislave</v>
          </cell>
          <cell r="E1267" t="str">
            <v>Pedagogická fakulta</v>
          </cell>
          <cell r="L1267">
            <v>2</v>
          </cell>
          <cell r="M1267">
            <v>1</v>
          </cell>
          <cell r="AM1267">
            <v>0</v>
          </cell>
          <cell r="AN1267">
            <v>0</v>
          </cell>
          <cell r="AO1267">
            <v>0</v>
          </cell>
          <cell r="AP1267">
            <v>0</v>
          </cell>
          <cell r="AQ1267">
            <v>0</v>
          </cell>
          <cell r="AV1267">
            <v>0</v>
          </cell>
          <cell r="AW1267">
            <v>0</v>
          </cell>
          <cell r="AX1267">
            <v>0</v>
          </cell>
          <cell r="AY1267">
            <v>18</v>
          </cell>
          <cell r="AZ1267">
            <v>0</v>
          </cell>
          <cell r="BA1267" t="str">
            <v>UK</v>
          </cell>
        </row>
        <row r="1268">
          <cell r="D1268" t="str">
            <v>Univerzita Komenského v Bratislave</v>
          </cell>
          <cell r="E1268" t="str">
            <v>Pedagogická fakulta</v>
          </cell>
          <cell r="L1268">
            <v>2</v>
          </cell>
          <cell r="M1268">
            <v>1</v>
          </cell>
          <cell r="AM1268">
            <v>0</v>
          </cell>
          <cell r="AN1268">
            <v>0</v>
          </cell>
          <cell r="AO1268">
            <v>0</v>
          </cell>
          <cell r="AP1268">
            <v>0</v>
          </cell>
          <cell r="AQ1268">
            <v>0</v>
          </cell>
          <cell r="AV1268">
            <v>0</v>
          </cell>
          <cell r="AW1268">
            <v>0</v>
          </cell>
          <cell r="AX1268">
            <v>0</v>
          </cell>
          <cell r="AY1268">
            <v>7</v>
          </cell>
          <cell r="AZ1268">
            <v>0</v>
          </cell>
          <cell r="BA1268" t="str">
            <v>UK</v>
          </cell>
        </row>
        <row r="1269">
          <cell r="D1269" t="str">
            <v>Univerzita Komenského v Bratislave</v>
          </cell>
          <cell r="E1269" t="str">
            <v>Pedagogická fakulta</v>
          </cell>
          <cell r="L1269">
            <v>1</v>
          </cell>
          <cell r="M1269">
            <v>2</v>
          </cell>
          <cell r="AM1269">
            <v>22</v>
          </cell>
          <cell r="AN1269">
            <v>25.5</v>
          </cell>
          <cell r="AO1269">
            <v>0</v>
          </cell>
          <cell r="AP1269">
            <v>0</v>
          </cell>
          <cell r="AQ1269">
            <v>22</v>
          </cell>
          <cell r="AV1269">
            <v>33</v>
          </cell>
          <cell r="AW1269">
            <v>39.269999999999996</v>
          </cell>
          <cell r="AX1269">
            <v>38.997958435207821</v>
          </cell>
          <cell r="AY1269">
            <v>25.5</v>
          </cell>
          <cell r="AZ1269">
            <v>0</v>
          </cell>
          <cell r="BA1269" t="str">
            <v>UK</v>
          </cell>
        </row>
        <row r="1270">
          <cell r="D1270" t="str">
            <v>Univerzita Komenského v Bratislave</v>
          </cell>
          <cell r="E1270" t="str">
            <v>Prírodovedecká fakulta</v>
          </cell>
          <cell r="L1270">
            <v>1</v>
          </cell>
          <cell r="M1270">
            <v>2</v>
          </cell>
          <cell r="AM1270">
            <v>46</v>
          </cell>
          <cell r="AN1270">
            <v>47.5</v>
          </cell>
          <cell r="AO1270">
            <v>47.5</v>
          </cell>
          <cell r="AP1270">
            <v>46</v>
          </cell>
          <cell r="AQ1270">
            <v>46</v>
          </cell>
          <cell r="AV1270">
            <v>69</v>
          </cell>
          <cell r="AW1270">
            <v>99.36</v>
          </cell>
          <cell r="AX1270">
            <v>98.671687041564795</v>
          </cell>
          <cell r="AY1270">
            <v>47.5</v>
          </cell>
          <cell r="AZ1270">
            <v>0</v>
          </cell>
          <cell r="BA1270" t="str">
            <v>UK</v>
          </cell>
        </row>
        <row r="1271">
          <cell r="D1271" t="str">
            <v>Univerzita Komenského v Bratislave</v>
          </cell>
          <cell r="E1271" t="str">
            <v>Pedagogická fakulta</v>
          </cell>
          <cell r="L1271">
            <v>1</v>
          </cell>
          <cell r="M1271">
            <v>2</v>
          </cell>
          <cell r="AM1271">
            <v>39</v>
          </cell>
          <cell r="AN1271">
            <v>40.5</v>
          </cell>
          <cell r="AO1271">
            <v>0</v>
          </cell>
          <cell r="AP1271">
            <v>0</v>
          </cell>
          <cell r="AQ1271">
            <v>39</v>
          </cell>
          <cell r="AV1271">
            <v>58.5</v>
          </cell>
          <cell r="AW1271">
            <v>63.765000000000008</v>
          </cell>
          <cell r="AX1271">
            <v>63.323270171149154</v>
          </cell>
          <cell r="AY1271">
            <v>40.5</v>
          </cell>
          <cell r="AZ1271">
            <v>0</v>
          </cell>
          <cell r="BA1271" t="str">
            <v>UK</v>
          </cell>
        </row>
        <row r="1272">
          <cell r="D1272" t="str">
            <v>Univerzita Komenského v Bratislave</v>
          </cell>
          <cell r="E1272" t="str">
            <v>Pedagogická fakulta</v>
          </cell>
          <cell r="L1272">
            <v>1</v>
          </cell>
          <cell r="M1272">
            <v>2</v>
          </cell>
          <cell r="AM1272">
            <v>24</v>
          </cell>
          <cell r="AN1272">
            <v>26</v>
          </cell>
          <cell r="AO1272">
            <v>0</v>
          </cell>
          <cell r="AP1272">
            <v>0</v>
          </cell>
          <cell r="AQ1272">
            <v>24</v>
          </cell>
          <cell r="AV1272">
            <v>36</v>
          </cell>
          <cell r="AW1272">
            <v>39.24</v>
          </cell>
          <cell r="AX1272">
            <v>38.968166259168704</v>
          </cell>
          <cell r="AY1272">
            <v>26</v>
          </cell>
          <cell r="AZ1272">
            <v>0</v>
          </cell>
          <cell r="BA1272" t="str">
            <v>UK</v>
          </cell>
        </row>
        <row r="1273">
          <cell r="D1273" t="str">
            <v>Univerzita Komenského v Bratislave</v>
          </cell>
          <cell r="E1273" t="str">
            <v>Pedagogická fakulta</v>
          </cell>
          <cell r="L1273">
            <v>2</v>
          </cell>
          <cell r="M1273">
            <v>2</v>
          </cell>
          <cell r="AM1273">
            <v>0</v>
          </cell>
          <cell r="AN1273">
            <v>0</v>
          </cell>
          <cell r="AO1273">
            <v>0</v>
          </cell>
          <cell r="AP1273">
            <v>0</v>
          </cell>
          <cell r="AQ1273">
            <v>0</v>
          </cell>
          <cell r="AV1273">
            <v>0</v>
          </cell>
          <cell r="AW1273">
            <v>0</v>
          </cell>
          <cell r="AX1273">
            <v>0</v>
          </cell>
          <cell r="AY1273">
            <v>2</v>
          </cell>
          <cell r="AZ1273">
            <v>0</v>
          </cell>
          <cell r="BA1273" t="str">
            <v>UK</v>
          </cell>
        </row>
        <row r="1274">
          <cell r="D1274" t="str">
            <v>Univerzita Komenského v Bratislave</v>
          </cell>
          <cell r="E1274" t="str">
            <v>Pedagogická fakulta</v>
          </cell>
          <cell r="L1274">
            <v>1</v>
          </cell>
          <cell r="M1274">
            <v>2</v>
          </cell>
          <cell r="AM1274">
            <v>130</v>
          </cell>
          <cell r="AN1274">
            <v>144</v>
          </cell>
          <cell r="AO1274">
            <v>0</v>
          </cell>
          <cell r="AP1274">
            <v>0</v>
          </cell>
          <cell r="AQ1274">
            <v>130</v>
          </cell>
          <cell r="AV1274">
            <v>195</v>
          </cell>
          <cell r="AW1274">
            <v>232.04999999999998</v>
          </cell>
          <cell r="AX1274">
            <v>230.44248166259166</v>
          </cell>
          <cell r="AY1274">
            <v>144</v>
          </cell>
          <cell r="AZ1274">
            <v>0</v>
          </cell>
          <cell r="BA1274" t="str">
            <v>UK</v>
          </cell>
        </row>
        <row r="1275">
          <cell r="D1275" t="str">
            <v>Univerzita Komenského v Bratislave</v>
          </cell>
          <cell r="E1275" t="str">
            <v>Pedagogická fakulta</v>
          </cell>
          <cell r="L1275">
            <v>2</v>
          </cell>
          <cell r="M1275">
            <v>1</v>
          </cell>
          <cell r="AM1275">
            <v>0</v>
          </cell>
          <cell r="AN1275">
            <v>0</v>
          </cell>
          <cell r="AO1275">
            <v>0</v>
          </cell>
          <cell r="AP1275">
            <v>0</v>
          </cell>
          <cell r="AQ1275">
            <v>0</v>
          </cell>
          <cell r="AV1275">
            <v>0</v>
          </cell>
          <cell r="AW1275">
            <v>0</v>
          </cell>
          <cell r="AX1275">
            <v>0</v>
          </cell>
          <cell r="AY1275">
            <v>6.5</v>
          </cell>
          <cell r="AZ1275">
            <v>0</v>
          </cell>
          <cell r="BA1275" t="str">
            <v>UK</v>
          </cell>
        </row>
        <row r="1276">
          <cell r="D1276" t="str">
            <v>Univerzita Komenského v Bratislave</v>
          </cell>
          <cell r="E1276" t="str">
            <v>Pedagogická fakulta</v>
          </cell>
          <cell r="L1276">
            <v>2</v>
          </cell>
          <cell r="M1276">
            <v>1</v>
          </cell>
          <cell r="AM1276">
            <v>0</v>
          </cell>
          <cell r="AN1276">
            <v>0</v>
          </cell>
          <cell r="AO1276">
            <v>0</v>
          </cell>
          <cell r="AP1276">
            <v>0</v>
          </cell>
          <cell r="AQ1276">
            <v>0</v>
          </cell>
          <cell r="AV1276">
            <v>0</v>
          </cell>
          <cell r="AW1276">
            <v>0</v>
          </cell>
          <cell r="AX1276">
            <v>0</v>
          </cell>
          <cell r="AY1276">
            <v>3.5</v>
          </cell>
          <cell r="AZ1276">
            <v>0</v>
          </cell>
          <cell r="BA1276" t="str">
            <v>UK</v>
          </cell>
        </row>
        <row r="1277">
          <cell r="D1277" t="str">
            <v>Univerzita Komenského v Bratislave</v>
          </cell>
          <cell r="E1277" t="str">
            <v>Pedagogická fakulta</v>
          </cell>
          <cell r="L1277">
            <v>1</v>
          </cell>
          <cell r="M1277">
            <v>1</v>
          </cell>
          <cell r="AM1277">
            <v>61</v>
          </cell>
          <cell r="AN1277">
            <v>66.5</v>
          </cell>
          <cell r="AO1277">
            <v>0</v>
          </cell>
          <cell r="AP1277">
            <v>0</v>
          </cell>
          <cell r="AQ1277">
            <v>61</v>
          </cell>
          <cell r="AV1277">
            <v>52.9</v>
          </cell>
          <cell r="AW1277">
            <v>57.661000000000001</v>
          </cell>
          <cell r="AX1277">
            <v>57.261555419722903</v>
          </cell>
          <cell r="AY1277">
            <v>66.5</v>
          </cell>
          <cell r="AZ1277">
            <v>0</v>
          </cell>
          <cell r="BA1277" t="str">
            <v>UK</v>
          </cell>
        </row>
        <row r="1278">
          <cell r="D1278" t="str">
            <v>Univerzita Komenského v Bratislave</v>
          </cell>
          <cell r="E1278" t="str">
            <v>Pedagogická fakulta</v>
          </cell>
          <cell r="L1278">
            <v>1</v>
          </cell>
          <cell r="M1278">
            <v>1</v>
          </cell>
          <cell r="AM1278">
            <v>38</v>
          </cell>
          <cell r="AN1278">
            <v>43</v>
          </cell>
          <cell r="AO1278">
            <v>0</v>
          </cell>
          <cell r="AP1278">
            <v>0</v>
          </cell>
          <cell r="AQ1278">
            <v>38</v>
          </cell>
          <cell r="AV1278">
            <v>34.4</v>
          </cell>
          <cell r="AW1278">
            <v>34.4</v>
          </cell>
          <cell r="AX1278">
            <v>33.956129032258062</v>
          </cell>
          <cell r="AY1278">
            <v>43</v>
          </cell>
          <cell r="AZ1278">
            <v>0</v>
          </cell>
          <cell r="BA1278" t="str">
            <v>UK</v>
          </cell>
        </row>
        <row r="1279">
          <cell r="D1279" t="str">
            <v>Univerzita Komenského v Bratislave</v>
          </cell>
          <cell r="E1279" t="str">
            <v>Pedagogická fakulta</v>
          </cell>
          <cell r="L1279">
            <v>2</v>
          </cell>
          <cell r="M1279">
            <v>1</v>
          </cell>
          <cell r="AM1279">
            <v>0</v>
          </cell>
          <cell r="AN1279">
            <v>0</v>
          </cell>
          <cell r="AO1279">
            <v>0</v>
          </cell>
          <cell r="AP1279">
            <v>0</v>
          </cell>
          <cell r="AQ1279">
            <v>0</v>
          </cell>
          <cell r="AV1279">
            <v>0</v>
          </cell>
          <cell r="AW1279">
            <v>0</v>
          </cell>
          <cell r="AX1279">
            <v>0</v>
          </cell>
          <cell r="AY1279">
            <v>1</v>
          </cell>
          <cell r="AZ1279">
            <v>0</v>
          </cell>
          <cell r="BA1279" t="str">
            <v>UK</v>
          </cell>
        </row>
        <row r="1280">
          <cell r="D1280" t="str">
            <v>Univerzita Komenského v Bratislave</v>
          </cell>
          <cell r="E1280" t="str">
            <v>Pedagogická fakulta</v>
          </cell>
          <cell r="L1280">
            <v>1</v>
          </cell>
          <cell r="M1280">
            <v>1</v>
          </cell>
          <cell r="AM1280">
            <v>61</v>
          </cell>
          <cell r="AN1280">
            <v>66</v>
          </cell>
          <cell r="AO1280">
            <v>0</v>
          </cell>
          <cell r="AP1280">
            <v>0</v>
          </cell>
          <cell r="AQ1280">
            <v>61</v>
          </cell>
          <cell r="AV1280">
            <v>54.099999999999994</v>
          </cell>
          <cell r="AW1280">
            <v>64.378999999999991</v>
          </cell>
          <cell r="AX1280">
            <v>63.933016707416456</v>
          </cell>
          <cell r="AY1280">
            <v>66</v>
          </cell>
          <cell r="AZ1280">
            <v>0</v>
          </cell>
          <cell r="BA1280" t="str">
            <v>UK</v>
          </cell>
        </row>
        <row r="1281">
          <cell r="D1281" t="str">
            <v>Univerzita Komenského v Bratislave</v>
          </cell>
          <cell r="E1281" t="str">
            <v>Pedagogická fakulta</v>
          </cell>
          <cell r="L1281">
            <v>2</v>
          </cell>
          <cell r="M1281">
            <v>1</v>
          </cell>
          <cell r="AM1281">
            <v>0</v>
          </cell>
          <cell r="AN1281">
            <v>0</v>
          </cell>
          <cell r="AO1281">
            <v>0</v>
          </cell>
          <cell r="AP1281">
            <v>0</v>
          </cell>
          <cell r="AQ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6.5</v>
          </cell>
          <cell r="AZ1281">
            <v>0</v>
          </cell>
          <cell r="BA1281" t="str">
            <v>UK</v>
          </cell>
        </row>
        <row r="1282">
          <cell r="D1282" t="str">
            <v>Univerzita Komenského v Bratislave</v>
          </cell>
          <cell r="E1282" t="str">
            <v>Pedagogická fakulta</v>
          </cell>
          <cell r="L1282">
            <v>2</v>
          </cell>
          <cell r="M1282">
            <v>1</v>
          </cell>
          <cell r="AM1282">
            <v>0</v>
          </cell>
          <cell r="AN1282">
            <v>0</v>
          </cell>
          <cell r="AO1282">
            <v>0</v>
          </cell>
          <cell r="AP1282">
            <v>0</v>
          </cell>
          <cell r="AQ1282">
            <v>0</v>
          </cell>
          <cell r="AV1282">
            <v>0</v>
          </cell>
          <cell r="AW1282">
            <v>0</v>
          </cell>
          <cell r="AX1282">
            <v>0</v>
          </cell>
          <cell r="AY1282">
            <v>1.5</v>
          </cell>
          <cell r="AZ1282">
            <v>0</v>
          </cell>
          <cell r="BA1282" t="str">
            <v>UK</v>
          </cell>
        </row>
        <row r="1283">
          <cell r="D1283" t="str">
            <v>Univerzita Komenského v Bratislave</v>
          </cell>
          <cell r="E1283" t="str">
            <v>Prírodovedecká fakulta</v>
          </cell>
          <cell r="L1283">
            <v>1</v>
          </cell>
          <cell r="M1283">
            <v>1</v>
          </cell>
          <cell r="AM1283">
            <v>80</v>
          </cell>
          <cell r="AN1283">
            <v>93.5</v>
          </cell>
          <cell r="AO1283">
            <v>93.5</v>
          </cell>
          <cell r="AP1283">
            <v>80</v>
          </cell>
          <cell r="AQ1283">
            <v>80</v>
          </cell>
          <cell r="AV1283">
            <v>67.25</v>
          </cell>
          <cell r="AW1283">
            <v>96.84</v>
          </cell>
          <cell r="AX1283">
            <v>96.169144254278734</v>
          </cell>
          <cell r="AY1283">
            <v>93.5</v>
          </cell>
          <cell r="AZ1283">
            <v>0</v>
          </cell>
          <cell r="BA1283" t="str">
            <v>UK</v>
          </cell>
        </row>
        <row r="1284">
          <cell r="D1284" t="str">
            <v>Univerzita Komenského v Bratislave</v>
          </cell>
          <cell r="E1284" t="str">
            <v>Pedagogická fakulta</v>
          </cell>
          <cell r="L1284">
            <v>1</v>
          </cell>
          <cell r="M1284">
            <v>1</v>
          </cell>
          <cell r="AM1284">
            <v>9</v>
          </cell>
          <cell r="AN1284">
            <v>11.5</v>
          </cell>
          <cell r="AO1284">
            <v>0</v>
          </cell>
          <cell r="AP1284">
            <v>0</v>
          </cell>
          <cell r="AQ1284">
            <v>9</v>
          </cell>
          <cell r="AV1284">
            <v>7.8</v>
          </cell>
          <cell r="AW1284">
            <v>8.5020000000000007</v>
          </cell>
          <cell r="AX1284">
            <v>8.4431026894865528</v>
          </cell>
          <cell r="AY1284">
            <v>11.5</v>
          </cell>
          <cell r="AZ1284">
            <v>0</v>
          </cell>
          <cell r="BA1284" t="str">
            <v>UK</v>
          </cell>
        </row>
        <row r="1285">
          <cell r="D1285" t="str">
            <v>Univerzita Komenského v Bratislave</v>
          </cell>
          <cell r="E1285" t="str">
            <v>Pedagogická fakulta</v>
          </cell>
          <cell r="L1285">
            <v>1</v>
          </cell>
          <cell r="M1285">
            <v>1</v>
          </cell>
          <cell r="AM1285">
            <v>44</v>
          </cell>
          <cell r="AN1285">
            <v>51</v>
          </cell>
          <cell r="AO1285">
            <v>0</v>
          </cell>
          <cell r="AP1285">
            <v>0</v>
          </cell>
          <cell r="AQ1285">
            <v>44</v>
          </cell>
          <cell r="AV1285">
            <v>38.299999999999997</v>
          </cell>
          <cell r="AW1285">
            <v>41.747</v>
          </cell>
          <cell r="AX1285">
            <v>41.457799103504485</v>
          </cell>
          <cell r="AY1285">
            <v>51</v>
          </cell>
          <cell r="AZ1285">
            <v>0</v>
          </cell>
          <cell r="BA1285" t="str">
            <v>UK</v>
          </cell>
        </row>
        <row r="1286">
          <cell r="D1286" t="str">
            <v>Univerzita Komenského v Bratislave</v>
          </cell>
          <cell r="E1286" t="str">
            <v>Pedagogická fakulta</v>
          </cell>
          <cell r="L1286">
            <v>1</v>
          </cell>
          <cell r="M1286">
            <v>1</v>
          </cell>
          <cell r="AM1286">
            <v>48</v>
          </cell>
          <cell r="AN1286">
            <v>57</v>
          </cell>
          <cell r="AO1286">
            <v>0</v>
          </cell>
          <cell r="AP1286">
            <v>0</v>
          </cell>
          <cell r="AQ1286">
            <v>48</v>
          </cell>
          <cell r="AV1286">
            <v>42.9</v>
          </cell>
          <cell r="AW1286">
            <v>46.761000000000003</v>
          </cell>
          <cell r="AX1286">
            <v>46.437064792176045</v>
          </cell>
          <cell r="AY1286">
            <v>57</v>
          </cell>
          <cell r="AZ1286">
            <v>0</v>
          </cell>
          <cell r="BA1286" t="str">
            <v>UK</v>
          </cell>
        </row>
        <row r="1287">
          <cell r="D1287" t="str">
            <v>Univerzita Komenského v Bratislave</v>
          </cell>
          <cell r="E1287" t="str">
            <v>Pedagogická fakulta</v>
          </cell>
          <cell r="L1287">
            <v>1</v>
          </cell>
          <cell r="M1287">
            <v>1</v>
          </cell>
          <cell r="AM1287">
            <v>63</v>
          </cell>
          <cell r="AN1287">
            <v>71</v>
          </cell>
          <cell r="AO1287">
            <v>0</v>
          </cell>
          <cell r="AP1287">
            <v>0</v>
          </cell>
          <cell r="AQ1287">
            <v>63</v>
          </cell>
          <cell r="AV1287">
            <v>56.099999999999994</v>
          </cell>
          <cell r="AW1287">
            <v>66.758999999999986</v>
          </cell>
          <cell r="AX1287">
            <v>65.633848314606738</v>
          </cell>
          <cell r="AY1287">
            <v>71</v>
          </cell>
          <cell r="AZ1287">
            <v>0</v>
          </cell>
          <cell r="BA1287" t="str">
            <v>UK</v>
          </cell>
        </row>
        <row r="1288">
          <cell r="D1288" t="str">
            <v>Univerzita Komenského v Bratislave</v>
          </cell>
          <cell r="E1288" t="str">
            <v>Pedagogická fakulta</v>
          </cell>
          <cell r="L1288">
            <v>2</v>
          </cell>
          <cell r="M1288">
            <v>1</v>
          </cell>
          <cell r="AM1288">
            <v>0</v>
          </cell>
          <cell r="AN1288">
            <v>0</v>
          </cell>
          <cell r="AO1288">
            <v>0</v>
          </cell>
          <cell r="AP1288">
            <v>0</v>
          </cell>
          <cell r="AQ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2</v>
          </cell>
          <cell r="AZ1288">
            <v>0</v>
          </cell>
          <cell r="BA1288" t="str">
            <v>UK</v>
          </cell>
        </row>
        <row r="1289">
          <cell r="D1289" t="str">
            <v>Univerzita Komenského v Bratislave</v>
          </cell>
          <cell r="E1289" t="str">
            <v>Pedagogická fakulta</v>
          </cell>
          <cell r="L1289">
            <v>2</v>
          </cell>
          <cell r="M1289">
            <v>1</v>
          </cell>
          <cell r="AM1289">
            <v>0</v>
          </cell>
          <cell r="AN1289">
            <v>0</v>
          </cell>
          <cell r="AO1289">
            <v>0</v>
          </cell>
          <cell r="AP1289">
            <v>0</v>
          </cell>
          <cell r="AQ1289">
            <v>0</v>
          </cell>
          <cell r="AV1289">
            <v>0</v>
          </cell>
          <cell r="AW1289">
            <v>0</v>
          </cell>
          <cell r="AX1289">
            <v>0</v>
          </cell>
          <cell r="AY1289">
            <v>2</v>
          </cell>
          <cell r="AZ1289">
            <v>0</v>
          </cell>
          <cell r="BA1289" t="str">
            <v>UK</v>
          </cell>
        </row>
        <row r="1290">
          <cell r="D1290" t="str">
            <v>Vysoká škola Danubius</v>
          </cell>
          <cell r="E1290" t="str">
            <v>Fakulta práva Janka Jesenského</v>
          </cell>
          <cell r="L1290">
            <v>1</v>
          </cell>
          <cell r="M1290">
            <v>2</v>
          </cell>
          <cell r="AM1290">
            <v>88</v>
          </cell>
          <cell r="AN1290">
            <v>88</v>
          </cell>
          <cell r="AO1290">
            <v>0</v>
          </cell>
          <cell r="AP1290">
            <v>0</v>
          </cell>
          <cell r="AQ1290">
            <v>88</v>
          </cell>
          <cell r="AV1290">
            <v>132</v>
          </cell>
          <cell r="AW1290">
            <v>132</v>
          </cell>
          <cell r="AX1290">
            <v>129.25</v>
          </cell>
          <cell r="AY1290">
            <v>88</v>
          </cell>
          <cell r="AZ1290">
            <v>0</v>
          </cell>
          <cell r="BA1290" t="str">
            <v>Danubius</v>
          </cell>
        </row>
        <row r="1291">
          <cell r="D1291" t="str">
            <v>Vysoká škola Danubius</v>
          </cell>
          <cell r="E1291" t="str">
            <v>Fakulta práva Janka Jesenského</v>
          </cell>
          <cell r="L1291">
            <v>2</v>
          </cell>
          <cell r="M1291">
            <v>2</v>
          </cell>
          <cell r="AM1291">
            <v>8</v>
          </cell>
          <cell r="AN1291">
            <v>0</v>
          </cell>
          <cell r="AO1291">
            <v>0</v>
          </cell>
          <cell r="AP1291">
            <v>0</v>
          </cell>
          <cell r="AQ1291">
            <v>0</v>
          </cell>
          <cell r="AV1291">
            <v>0</v>
          </cell>
          <cell r="AW1291">
            <v>0</v>
          </cell>
          <cell r="AX1291">
            <v>0</v>
          </cell>
          <cell r="AY1291">
            <v>8</v>
          </cell>
          <cell r="AZ1291">
            <v>0</v>
          </cell>
          <cell r="BA1291" t="str">
            <v>Danubius</v>
          </cell>
        </row>
        <row r="1292">
          <cell r="D1292" t="str">
            <v>Vysoká škola Danubius</v>
          </cell>
          <cell r="E1292" t="str">
            <v>Fakulta práva Janka Jesenského</v>
          </cell>
          <cell r="L1292">
            <v>1</v>
          </cell>
          <cell r="M1292">
            <v>1</v>
          </cell>
          <cell r="AM1292">
            <v>120</v>
          </cell>
          <cell r="AN1292">
            <v>120</v>
          </cell>
          <cell r="AO1292">
            <v>0</v>
          </cell>
          <cell r="AP1292">
            <v>0</v>
          </cell>
          <cell r="AQ1292">
            <v>120</v>
          </cell>
          <cell r="AV1292">
            <v>102.3</v>
          </cell>
          <cell r="AW1292">
            <v>102.3</v>
          </cell>
          <cell r="AX1292">
            <v>100.16875</v>
          </cell>
          <cell r="AY1292">
            <v>120</v>
          </cell>
          <cell r="AZ1292">
            <v>0</v>
          </cell>
          <cell r="BA1292" t="str">
            <v>Danubius</v>
          </cell>
        </row>
        <row r="1293">
          <cell r="D1293" t="str">
            <v>Vysoká škola zdravotníctva a sociálnej práce sv. Alžbety v Bratislave</v>
          </cell>
          <cell r="E1293" t="str">
            <v>Inštitút sociálnych vied a zdravotníctva bl. P. P. Gojdiča v Prešove</v>
          </cell>
          <cell r="L1293">
            <v>2</v>
          </cell>
          <cell r="M1293">
            <v>1</v>
          </cell>
          <cell r="AM1293">
            <v>15</v>
          </cell>
          <cell r="AN1293">
            <v>0</v>
          </cell>
          <cell r="AO1293">
            <v>0</v>
          </cell>
          <cell r="AP1293">
            <v>0</v>
          </cell>
          <cell r="AQ1293">
            <v>0</v>
          </cell>
          <cell r="AV1293">
            <v>0</v>
          </cell>
          <cell r="AW1293">
            <v>0</v>
          </cell>
          <cell r="AX1293">
            <v>0</v>
          </cell>
          <cell r="AY1293">
            <v>15</v>
          </cell>
          <cell r="AZ1293">
            <v>0</v>
          </cell>
          <cell r="BA1293" t="str">
            <v>VSZSP-Alžbety</v>
          </cell>
        </row>
        <row r="1294">
          <cell r="D1294" t="str">
            <v>Vysoká škola DTI</v>
          </cell>
          <cell r="E1294" t="str">
            <v/>
          </cell>
          <cell r="L1294">
            <v>2</v>
          </cell>
          <cell r="M1294">
            <v>2</v>
          </cell>
          <cell r="AM1294">
            <v>687</v>
          </cell>
          <cell r="AN1294">
            <v>0</v>
          </cell>
          <cell r="AO1294">
            <v>0</v>
          </cell>
          <cell r="AP1294">
            <v>0</v>
          </cell>
          <cell r="AQ1294">
            <v>0</v>
          </cell>
          <cell r="AV1294">
            <v>0</v>
          </cell>
          <cell r="AW1294">
            <v>0</v>
          </cell>
          <cell r="AX1294">
            <v>0</v>
          </cell>
          <cell r="AY1294">
            <v>687</v>
          </cell>
          <cell r="AZ1294">
            <v>0</v>
          </cell>
          <cell r="BA1294" t="str">
            <v>DTI</v>
          </cell>
        </row>
        <row r="1295">
          <cell r="D1295" t="str">
            <v>Hudobná a umelecká akadémia Jána Albrechta - Banská Štiavnica, s.r.o, odborná vysoká škola</v>
          </cell>
          <cell r="E1295" t="str">
            <v/>
          </cell>
          <cell r="L1295">
            <v>1</v>
          </cell>
          <cell r="M1295">
            <v>2</v>
          </cell>
          <cell r="AM1295">
            <v>1</v>
          </cell>
          <cell r="AN1295">
            <v>1</v>
          </cell>
          <cell r="AO1295">
            <v>0</v>
          </cell>
          <cell r="AP1295">
            <v>0</v>
          </cell>
          <cell r="AQ1295">
            <v>1</v>
          </cell>
          <cell r="AV1295">
            <v>1.5</v>
          </cell>
          <cell r="AW1295">
            <v>4.8449999999999998</v>
          </cell>
          <cell r="AX1295">
            <v>4.8449999999999998</v>
          </cell>
          <cell r="AY1295">
            <v>1</v>
          </cell>
          <cell r="AZ1295">
            <v>0</v>
          </cell>
          <cell r="BA1295" t="str">
            <v>HuaJA</v>
          </cell>
        </row>
        <row r="1296">
          <cell r="D1296" t="str">
            <v>Univerzita veterinárskeho lekárstva a farmácie v Košiciach</v>
          </cell>
          <cell r="E1296" t="str">
            <v/>
          </cell>
          <cell r="L1296">
            <v>1</v>
          </cell>
          <cell r="M1296">
            <v>1</v>
          </cell>
          <cell r="AM1296">
            <v>91</v>
          </cell>
          <cell r="AN1296">
            <v>91</v>
          </cell>
          <cell r="AO1296">
            <v>0</v>
          </cell>
          <cell r="AP1296">
            <v>0</v>
          </cell>
          <cell r="AQ1296">
            <v>91</v>
          </cell>
          <cell r="AV1296">
            <v>80.5</v>
          </cell>
          <cell r="AW1296">
            <v>355.005</v>
          </cell>
          <cell r="AX1296">
            <v>343.55322580645162</v>
          </cell>
          <cell r="AY1296">
            <v>91</v>
          </cell>
          <cell r="AZ1296">
            <v>0</v>
          </cell>
          <cell r="BA1296" t="str">
            <v>UVLF</v>
          </cell>
        </row>
        <row r="1297">
          <cell r="D1297" t="str">
            <v>Vysoká škola výtvarných umení v Bratislave</v>
          </cell>
          <cell r="E1297" t="str">
            <v/>
          </cell>
          <cell r="L1297">
            <v>1</v>
          </cell>
          <cell r="M1297">
            <v>1</v>
          </cell>
          <cell r="AM1297">
            <v>21</v>
          </cell>
          <cell r="AN1297">
            <v>23</v>
          </cell>
          <cell r="AO1297">
            <v>0</v>
          </cell>
          <cell r="AP1297">
            <v>0</v>
          </cell>
          <cell r="AQ1297">
            <v>21</v>
          </cell>
          <cell r="AV1297">
            <v>19.2</v>
          </cell>
          <cell r="AW1297">
            <v>62.015999999999998</v>
          </cell>
          <cell r="AX1297">
            <v>60.432258064516127</v>
          </cell>
          <cell r="AY1297">
            <v>23</v>
          </cell>
          <cell r="AZ1297">
            <v>0</v>
          </cell>
          <cell r="BA1297" t="str">
            <v>VŠVU</v>
          </cell>
        </row>
        <row r="1298">
          <cell r="D1298" t="str">
            <v>Vysoká škola výtvarných umení v Bratislave</v>
          </cell>
          <cell r="E1298" t="str">
            <v/>
          </cell>
          <cell r="L1298">
            <v>1</v>
          </cell>
          <cell r="M1298">
            <v>1</v>
          </cell>
          <cell r="AM1298">
            <v>39</v>
          </cell>
          <cell r="AN1298">
            <v>45</v>
          </cell>
          <cell r="AO1298">
            <v>0</v>
          </cell>
          <cell r="AP1298">
            <v>0</v>
          </cell>
          <cell r="AQ1298">
            <v>39</v>
          </cell>
          <cell r="AV1298">
            <v>35.1</v>
          </cell>
          <cell r="AW1298">
            <v>113.373</v>
          </cell>
          <cell r="AX1298">
            <v>110.47772177419355</v>
          </cell>
          <cell r="AY1298">
            <v>45</v>
          </cell>
          <cell r="AZ1298">
            <v>0</v>
          </cell>
          <cell r="BA1298" t="str">
            <v>VŠVU</v>
          </cell>
        </row>
        <row r="1299">
          <cell r="D1299" t="str">
            <v>Vysoká škola výtvarných umení v Bratislave</v>
          </cell>
          <cell r="E1299" t="str">
            <v/>
          </cell>
          <cell r="L1299">
            <v>1</v>
          </cell>
          <cell r="M1299">
            <v>1</v>
          </cell>
          <cell r="AM1299">
            <v>44</v>
          </cell>
          <cell r="AN1299">
            <v>45</v>
          </cell>
          <cell r="AO1299">
            <v>0</v>
          </cell>
          <cell r="AP1299">
            <v>0</v>
          </cell>
          <cell r="AQ1299">
            <v>44</v>
          </cell>
          <cell r="AV1299">
            <v>40.4</v>
          </cell>
          <cell r="AW1299">
            <v>130.49199999999999</v>
          </cell>
          <cell r="AX1299">
            <v>127.15954301075269</v>
          </cell>
          <cell r="AY1299">
            <v>45</v>
          </cell>
          <cell r="AZ1299">
            <v>0</v>
          </cell>
          <cell r="BA1299" t="str">
            <v>VŠVU</v>
          </cell>
        </row>
        <row r="1300">
          <cell r="D1300" t="str">
            <v>Vysoká škola výtvarných umení v Bratislave</v>
          </cell>
          <cell r="E1300" t="str">
            <v/>
          </cell>
          <cell r="L1300">
            <v>1</v>
          </cell>
          <cell r="M1300">
            <v>2</v>
          </cell>
          <cell r="AM1300">
            <v>6</v>
          </cell>
          <cell r="AN1300">
            <v>9</v>
          </cell>
          <cell r="AO1300">
            <v>0</v>
          </cell>
          <cell r="AP1300">
            <v>0</v>
          </cell>
          <cell r="AQ1300">
            <v>6</v>
          </cell>
          <cell r="AV1300">
            <v>9</v>
          </cell>
          <cell r="AW1300">
            <v>29.07</v>
          </cell>
          <cell r="AX1300">
            <v>28.327620967741936</v>
          </cell>
          <cell r="AY1300">
            <v>9</v>
          </cell>
          <cell r="AZ1300">
            <v>0</v>
          </cell>
          <cell r="BA1300" t="str">
            <v>VŠVU</v>
          </cell>
        </row>
        <row r="1301">
          <cell r="D1301" t="str">
            <v>Univerzita Konštantína Filozofa v Nitre</v>
          </cell>
          <cell r="E1301" t="str">
            <v>Fakulta prírodných vied</v>
          </cell>
          <cell r="L1301">
            <v>1</v>
          </cell>
          <cell r="M1301">
            <v>3</v>
          </cell>
          <cell r="AM1301">
            <v>14</v>
          </cell>
          <cell r="AN1301">
            <v>0</v>
          </cell>
          <cell r="AO1301">
            <v>0</v>
          </cell>
          <cell r="AP1301">
            <v>14</v>
          </cell>
          <cell r="AQ1301">
            <v>14</v>
          </cell>
          <cell r="AV1301">
            <v>42</v>
          </cell>
          <cell r="AW1301">
            <v>89.46</v>
          </cell>
          <cell r="AX1301">
            <v>88.927499999999995</v>
          </cell>
          <cell r="AY1301">
            <v>14</v>
          </cell>
          <cell r="AZ1301">
            <v>14</v>
          </cell>
          <cell r="BA1301" t="str">
            <v>UKF</v>
          </cell>
        </row>
        <row r="1302">
          <cell r="D1302" t="str">
            <v>Technická univerzita v Košiciach</v>
          </cell>
          <cell r="E1302" t="str">
            <v>Fakulta baníctva, ekológie, riadenia a geotechnológií</v>
          </cell>
          <cell r="L1302">
            <v>1</v>
          </cell>
          <cell r="M1302">
            <v>3</v>
          </cell>
          <cell r="AM1302">
            <v>3</v>
          </cell>
          <cell r="AN1302">
            <v>0</v>
          </cell>
          <cell r="AO1302">
            <v>0</v>
          </cell>
          <cell r="AP1302">
            <v>0</v>
          </cell>
          <cell r="AQ1302">
            <v>3</v>
          </cell>
          <cell r="AV1302">
            <v>12</v>
          </cell>
          <cell r="AW1302">
            <v>25.56</v>
          </cell>
          <cell r="AX1302">
            <v>24.681078066914498</v>
          </cell>
          <cell r="AY1302">
            <v>4</v>
          </cell>
          <cell r="AZ1302">
            <v>3</v>
          </cell>
          <cell r="BA1302" t="str">
            <v>TUKE</v>
          </cell>
        </row>
        <row r="1303">
          <cell r="D1303" t="str">
            <v>Technická univerzita v Košiciach</v>
          </cell>
          <cell r="E1303" t="str">
            <v>Strojnícka fakulta</v>
          </cell>
          <cell r="L1303">
            <v>1</v>
          </cell>
          <cell r="M1303">
            <v>3</v>
          </cell>
          <cell r="AM1303">
            <v>5</v>
          </cell>
          <cell r="AN1303">
            <v>0</v>
          </cell>
          <cell r="AO1303">
            <v>0</v>
          </cell>
          <cell r="AP1303">
            <v>5</v>
          </cell>
          <cell r="AQ1303">
            <v>5</v>
          </cell>
          <cell r="AV1303">
            <v>15</v>
          </cell>
          <cell r="AW1303">
            <v>31.95</v>
          </cell>
          <cell r="AX1303">
            <v>31.439099063962558</v>
          </cell>
          <cell r="AY1303">
            <v>5</v>
          </cell>
          <cell r="AZ1303">
            <v>5</v>
          </cell>
          <cell r="BA1303" t="str">
            <v>TUKE</v>
          </cell>
        </row>
        <row r="1304">
          <cell r="D1304" t="str">
            <v>Technická univerzita v Košiciach</v>
          </cell>
          <cell r="E1304" t="str">
            <v>Strojnícka fakulta</v>
          </cell>
          <cell r="L1304">
            <v>1</v>
          </cell>
          <cell r="M1304">
            <v>3</v>
          </cell>
          <cell r="AM1304">
            <v>1</v>
          </cell>
          <cell r="AN1304">
            <v>0</v>
          </cell>
          <cell r="AO1304">
            <v>0</v>
          </cell>
          <cell r="AP1304">
            <v>0</v>
          </cell>
          <cell r="AQ1304">
            <v>1</v>
          </cell>
          <cell r="AV1304">
            <v>3</v>
          </cell>
          <cell r="AW1304">
            <v>6.39</v>
          </cell>
          <cell r="AX1304">
            <v>6.1632580645161292</v>
          </cell>
          <cell r="AY1304">
            <v>1</v>
          </cell>
          <cell r="AZ1304">
            <v>1</v>
          </cell>
          <cell r="BA1304" t="str">
            <v>TUKE</v>
          </cell>
        </row>
        <row r="1305">
          <cell r="D1305" t="str">
            <v>Technická univerzita v Košiciach</v>
          </cell>
          <cell r="E1305" t="str">
            <v>Strojnícka fakulta</v>
          </cell>
          <cell r="L1305">
            <v>1</v>
          </cell>
          <cell r="M1305">
            <v>3</v>
          </cell>
          <cell r="AM1305">
            <v>3</v>
          </cell>
          <cell r="AN1305">
            <v>0</v>
          </cell>
          <cell r="AO1305">
            <v>0</v>
          </cell>
          <cell r="AP1305">
            <v>0</v>
          </cell>
          <cell r="AQ1305">
            <v>3</v>
          </cell>
          <cell r="AV1305">
            <v>9</v>
          </cell>
          <cell r="AW1305">
            <v>19.169999999999998</v>
          </cell>
          <cell r="AX1305">
            <v>18.489774193548385</v>
          </cell>
          <cell r="AY1305">
            <v>3</v>
          </cell>
          <cell r="AZ1305">
            <v>3</v>
          </cell>
          <cell r="BA1305" t="str">
            <v>TUKE</v>
          </cell>
        </row>
        <row r="1306">
          <cell r="D1306" t="str">
            <v>Technická univerzita v Košiciach</v>
          </cell>
          <cell r="E1306" t="str">
            <v>Strojnícka fakulta</v>
          </cell>
          <cell r="L1306">
            <v>1</v>
          </cell>
          <cell r="M1306">
            <v>3</v>
          </cell>
          <cell r="AM1306">
            <v>4</v>
          </cell>
          <cell r="AN1306">
            <v>0</v>
          </cell>
          <cell r="AO1306">
            <v>0</v>
          </cell>
          <cell r="AP1306">
            <v>4</v>
          </cell>
          <cell r="AQ1306">
            <v>4</v>
          </cell>
          <cell r="AV1306">
            <v>12</v>
          </cell>
          <cell r="AW1306">
            <v>25.56</v>
          </cell>
          <cell r="AX1306">
            <v>25.169770992366409</v>
          </cell>
          <cell r="AY1306">
            <v>4</v>
          </cell>
          <cell r="AZ1306">
            <v>4</v>
          </cell>
          <cell r="BA1306" t="str">
            <v>TUKE</v>
          </cell>
        </row>
        <row r="1307">
          <cell r="D1307" t="str">
            <v>Technická univerzita v Košiciach</v>
          </cell>
          <cell r="E1307" t="str">
            <v>Strojnícka fakulta</v>
          </cell>
          <cell r="L1307">
            <v>1</v>
          </cell>
          <cell r="M1307">
            <v>1</v>
          </cell>
          <cell r="AM1307">
            <v>1</v>
          </cell>
          <cell r="AN1307">
            <v>3</v>
          </cell>
          <cell r="AO1307">
            <v>3</v>
          </cell>
          <cell r="AP1307">
            <v>1</v>
          </cell>
          <cell r="AQ1307">
            <v>1</v>
          </cell>
          <cell r="AV1307">
            <v>1</v>
          </cell>
          <cell r="AW1307">
            <v>1.48</v>
          </cell>
          <cell r="AX1307">
            <v>1.4563338533541341</v>
          </cell>
          <cell r="AY1307">
            <v>3</v>
          </cell>
          <cell r="AZ1307">
            <v>0</v>
          </cell>
          <cell r="BA1307" t="str">
            <v>TUKE</v>
          </cell>
        </row>
        <row r="1308">
          <cell r="D1308" t="str">
            <v>Technická univerzita v Košiciach</v>
          </cell>
          <cell r="E1308" t="str">
            <v>Stavebná fakulta</v>
          </cell>
          <cell r="L1308">
            <v>1</v>
          </cell>
          <cell r="M1308">
            <v>1</v>
          </cell>
          <cell r="AM1308">
            <v>250</v>
          </cell>
          <cell r="AN1308">
            <v>265</v>
          </cell>
          <cell r="AO1308">
            <v>265</v>
          </cell>
          <cell r="AP1308">
            <v>250</v>
          </cell>
          <cell r="AQ1308">
            <v>250</v>
          </cell>
          <cell r="AV1308">
            <v>211.3</v>
          </cell>
          <cell r="AW1308">
            <v>312.72399999999999</v>
          </cell>
          <cell r="AX1308">
            <v>304.49442105263154</v>
          </cell>
          <cell r="AY1308">
            <v>265</v>
          </cell>
          <cell r="AZ1308">
            <v>0</v>
          </cell>
          <cell r="BA1308" t="str">
            <v>TUKE</v>
          </cell>
        </row>
        <row r="1309">
          <cell r="D1309" t="str">
            <v>Technická univerzita v Košiciach</v>
          </cell>
          <cell r="E1309" t="str">
            <v>Stavebná fakulta</v>
          </cell>
          <cell r="L1309">
            <v>1</v>
          </cell>
          <cell r="M1309">
            <v>1</v>
          </cell>
          <cell r="AM1309">
            <v>5</v>
          </cell>
          <cell r="AN1309">
            <v>9</v>
          </cell>
          <cell r="AO1309">
            <v>9</v>
          </cell>
          <cell r="AP1309">
            <v>5</v>
          </cell>
          <cell r="AQ1309">
            <v>5</v>
          </cell>
          <cell r="AV1309">
            <v>4.0999999999999996</v>
          </cell>
          <cell r="AW1309">
            <v>6.0679999999999996</v>
          </cell>
          <cell r="AX1309">
            <v>5.9596428571428568</v>
          </cell>
          <cell r="AY1309">
            <v>9</v>
          </cell>
          <cell r="AZ1309">
            <v>0</v>
          </cell>
          <cell r="BA1309" t="str">
            <v>TUKE</v>
          </cell>
        </row>
        <row r="1310">
          <cell r="D1310" t="str">
            <v>Technická univerzita v Košiciach</v>
          </cell>
          <cell r="E1310" t="str">
            <v>Fakulta materiálov, metalurgie a recyklácie</v>
          </cell>
          <cell r="L1310">
            <v>1</v>
          </cell>
          <cell r="M1310">
            <v>3</v>
          </cell>
          <cell r="AM1310">
            <v>15</v>
          </cell>
          <cell r="AN1310">
            <v>0</v>
          </cell>
          <cell r="AO1310">
            <v>0</v>
          </cell>
          <cell r="AP1310">
            <v>15</v>
          </cell>
          <cell r="AQ1310">
            <v>15</v>
          </cell>
          <cell r="AV1310">
            <v>45</v>
          </cell>
          <cell r="AW1310">
            <v>95.85</v>
          </cell>
          <cell r="AX1310">
            <v>94.317297191887675</v>
          </cell>
          <cell r="AY1310">
            <v>15</v>
          </cell>
          <cell r="AZ1310">
            <v>15</v>
          </cell>
          <cell r="BA1310" t="str">
            <v>TUKE</v>
          </cell>
        </row>
        <row r="1311">
          <cell r="D1311" t="str">
            <v>Technická univerzita v Košiciach</v>
          </cell>
          <cell r="E1311" t="str">
            <v>Fakulta materiálov, metalurgie a recyklácie</v>
          </cell>
          <cell r="L1311">
            <v>1</v>
          </cell>
          <cell r="M1311">
            <v>3</v>
          </cell>
          <cell r="AM1311">
            <v>14</v>
          </cell>
          <cell r="AN1311">
            <v>0</v>
          </cell>
          <cell r="AO1311">
            <v>0</v>
          </cell>
          <cell r="AP1311">
            <v>14</v>
          </cell>
          <cell r="AQ1311">
            <v>14</v>
          </cell>
          <cell r="AV1311">
            <v>42</v>
          </cell>
          <cell r="AW1311">
            <v>89.46</v>
          </cell>
          <cell r="AX1311">
            <v>86.864744027303743</v>
          </cell>
          <cell r="AY1311">
            <v>14</v>
          </cell>
          <cell r="AZ1311">
            <v>14</v>
          </cell>
          <cell r="BA1311" t="str">
            <v>TUKE</v>
          </cell>
        </row>
        <row r="1312">
          <cell r="D1312" t="str">
            <v>Technická univerzita v Košiciach</v>
          </cell>
          <cell r="E1312" t="str">
            <v>Fakulta materiálov, metalurgie a recyklácie</v>
          </cell>
          <cell r="L1312">
            <v>1</v>
          </cell>
          <cell r="M1312">
            <v>5</v>
          </cell>
          <cell r="AM1312">
            <v>6</v>
          </cell>
          <cell r="AN1312">
            <v>9</v>
          </cell>
          <cell r="AO1312">
            <v>9</v>
          </cell>
          <cell r="AP1312">
            <v>6</v>
          </cell>
          <cell r="AQ1312">
            <v>6</v>
          </cell>
          <cell r="AV1312">
            <v>4.8</v>
          </cell>
          <cell r="AW1312">
            <v>11.568</v>
          </cell>
          <cell r="AX1312">
            <v>11.232409556313993</v>
          </cell>
          <cell r="AY1312">
            <v>9</v>
          </cell>
          <cell r="AZ1312">
            <v>0</v>
          </cell>
          <cell r="BA1312" t="str">
            <v>TUKE</v>
          </cell>
        </row>
        <row r="1313">
          <cell r="D1313" t="str">
            <v>Technická univerzita v Košiciach</v>
          </cell>
          <cell r="E1313" t="str">
            <v>Fakulta elektrotechniky a informatiky</v>
          </cell>
          <cell r="L1313">
            <v>1</v>
          </cell>
          <cell r="M1313">
            <v>3</v>
          </cell>
          <cell r="AM1313">
            <v>13</v>
          </cell>
          <cell r="AN1313">
            <v>0</v>
          </cell>
          <cell r="AO1313">
            <v>0</v>
          </cell>
          <cell r="AP1313">
            <v>0</v>
          </cell>
          <cell r="AQ1313">
            <v>13</v>
          </cell>
          <cell r="AV1313">
            <v>39</v>
          </cell>
          <cell r="AW1313">
            <v>83.07</v>
          </cell>
          <cell r="AX1313">
            <v>80.122354838709683</v>
          </cell>
          <cell r="AY1313">
            <v>14</v>
          </cell>
          <cell r="AZ1313">
            <v>13</v>
          </cell>
          <cell r="BA1313" t="str">
            <v>TUKE</v>
          </cell>
        </row>
        <row r="1314">
          <cell r="D1314" t="str">
            <v>Technická univerzita v Košiciach</v>
          </cell>
          <cell r="E1314" t="str">
            <v>Fakulta elektrotechniky a informatiky</v>
          </cell>
          <cell r="L1314">
            <v>1</v>
          </cell>
          <cell r="M1314">
            <v>3</v>
          </cell>
          <cell r="AM1314">
            <v>5</v>
          </cell>
          <cell r="AN1314">
            <v>0</v>
          </cell>
          <cell r="AO1314">
            <v>0</v>
          </cell>
          <cell r="AP1314">
            <v>5</v>
          </cell>
          <cell r="AQ1314">
            <v>5</v>
          </cell>
          <cell r="AV1314">
            <v>15</v>
          </cell>
          <cell r="AW1314">
            <v>31.95</v>
          </cell>
          <cell r="AX1314">
            <v>31.616369778869778</v>
          </cell>
          <cell r="AY1314">
            <v>5</v>
          </cell>
          <cell r="AZ1314">
            <v>5</v>
          </cell>
          <cell r="BA1314" t="str">
            <v>TUKE</v>
          </cell>
        </row>
        <row r="1315">
          <cell r="D1315" t="str">
            <v>Technická univerzita v Košiciach</v>
          </cell>
          <cell r="E1315" t="str">
            <v>Fakulta elektrotechniky a informatiky</v>
          </cell>
          <cell r="L1315">
            <v>1</v>
          </cell>
          <cell r="M1315">
            <v>3</v>
          </cell>
          <cell r="AM1315">
            <v>7</v>
          </cell>
          <cell r="AN1315">
            <v>0</v>
          </cell>
          <cell r="AO1315">
            <v>0</v>
          </cell>
          <cell r="AP1315">
            <v>7</v>
          </cell>
          <cell r="AQ1315">
            <v>7</v>
          </cell>
          <cell r="AV1315">
            <v>21</v>
          </cell>
          <cell r="AW1315">
            <v>44.73</v>
          </cell>
          <cell r="AX1315">
            <v>44.047099236641216</v>
          </cell>
          <cell r="AY1315">
            <v>7</v>
          </cell>
          <cell r="AZ1315">
            <v>7</v>
          </cell>
          <cell r="BA1315" t="str">
            <v>TUKE</v>
          </cell>
        </row>
        <row r="1316">
          <cell r="D1316" t="str">
            <v>Technická univerzita v Košiciach</v>
          </cell>
          <cell r="E1316" t="str">
            <v>Fakulta elektrotechniky a informatiky</v>
          </cell>
          <cell r="L1316">
            <v>1</v>
          </cell>
          <cell r="M1316">
            <v>3</v>
          </cell>
          <cell r="AM1316">
            <v>3</v>
          </cell>
          <cell r="AN1316">
            <v>0</v>
          </cell>
          <cell r="AO1316">
            <v>0</v>
          </cell>
          <cell r="AP1316">
            <v>3</v>
          </cell>
          <cell r="AQ1316">
            <v>3</v>
          </cell>
          <cell r="AV1316">
            <v>9</v>
          </cell>
          <cell r="AW1316">
            <v>19.169999999999998</v>
          </cell>
          <cell r="AX1316">
            <v>18.877328244274807</v>
          </cell>
          <cell r="AY1316">
            <v>3</v>
          </cell>
          <cell r="AZ1316">
            <v>3</v>
          </cell>
          <cell r="BA1316" t="str">
            <v>TUKE</v>
          </cell>
        </row>
        <row r="1317">
          <cell r="D1317" t="str">
            <v>Technická univerzita v Košiciach</v>
          </cell>
          <cell r="E1317" t="str">
            <v>Fakulta elektrotechniky a informatiky</v>
          </cell>
          <cell r="L1317">
            <v>1</v>
          </cell>
          <cell r="M1317">
            <v>1</v>
          </cell>
          <cell r="AM1317">
            <v>0</v>
          </cell>
          <cell r="AN1317">
            <v>2</v>
          </cell>
          <cell r="AO1317">
            <v>2</v>
          </cell>
          <cell r="AP1317">
            <v>0</v>
          </cell>
          <cell r="AQ1317">
            <v>0</v>
          </cell>
          <cell r="AV1317">
            <v>0</v>
          </cell>
          <cell r="AW1317">
            <v>0</v>
          </cell>
          <cell r="AX1317">
            <v>0</v>
          </cell>
          <cell r="AY1317">
            <v>2</v>
          </cell>
          <cell r="AZ1317">
            <v>0</v>
          </cell>
          <cell r="BA1317" t="str">
            <v>TUKE</v>
          </cell>
        </row>
        <row r="1318">
          <cell r="D1318" t="str">
            <v>Technická univerzita v Košiciach</v>
          </cell>
          <cell r="E1318" t="str">
            <v>Fakulta elektrotechniky a informatiky</v>
          </cell>
          <cell r="L1318">
            <v>1</v>
          </cell>
          <cell r="M1318">
            <v>1</v>
          </cell>
          <cell r="AM1318">
            <v>190</v>
          </cell>
          <cell r="AN1318">
            <v>197</v>
          </cell>
          <cell r="AO1318">
            <v>0</v>
          </cell>
          <cell r="AP1318">
            <v>0</v>
          </cell>
          <cell r="AQ1318">
            <v>190</v>
          </cell>
          <cell r="AV1318">
            <v>153.39999999999998</v>
          </cell>
          <cell r="AW1318">
            <v>227.03199999999995</v>
          </cell>
          <cell r="AX1318">
            <v>218.97602580645159</v>
          </cell>
          <cell r="AY1318">
            <v>197</v>
          </cell>
          <cell r="AZ1318">
            <v>0</v>
          </cell>
          <cell r="BA1318" t="str">
            <v>TUKE</v>
          </cell>
        </row>
        <row r="1319">
          <cell r="D1319" t="str">
            <v>Technická univerzita v Košiciach</v>
          </cell>
          <cell r="E1319" t="str">
            <v>Fakulta elektrotechniky a informatiky</v>
          </cell>
          <cell r="L1319">
            <v>1</v>
          </cell>
          <cell r="M1319">
            <v>1</v>
          </cell>
          <cell r="AM1319">
            <v>99</v>
          </cell>
          <cell r="AN1319">
            <v>110</v>
          </cell>
          <cell r="AO1319">
            <v>110</v>
          </cell>
          <cell r="AP1319">
            <v>99</v>
          </cell>
          <cell r="AQ1319">
            <v>99</v>
          </cell>
          <cell r="AV1319">
            <v>81.900000000000006</v>
          </cell>
          <cell r="AW1319">
            <v>121.212</v>
          </cell>
          <cell r="AX1319">
            <v>119.36143511450382</v>
          </cell>
          <cell r="AY1319">
            <v>110</v>
          </cell>
          <cell r="AZ1319">
            <v>0</v>
          </cell>
          <cell r="BA1319" t="str">
            <v>TUKE</v>
          </cell>
        </row>
        <row r="1320">
          <cell r="D1320" t="str">
            <v>Technická univerzita v Košiciach</v>
          </cell>
          <cell r="E1320" t="str">
            <v>Fakulta umení</v>
          </cell>
          <cell r="L1320">
            <v>1</v>
          </cell>
          <cell r="M1320">
            <v>3</v>
          </cell>
          <cell r="AM1320">
            <v>7</v>
          </cell>
          <cell r="AN1320">
            <v>0</v>
          </cell>
          <cell r="AO1320">
            <v>0</v>
          </cell>
          <cell r="AP1320">
            <v>0</v>
          </cell>
          <cell r="AQ1320">
            <v>7</v>
          </cell>
          <cell r="AV1320">
            <v>21</v>
          </cell>
          <cell r="AW1320">
            <v>23.1</v>
          </cell>
          <cell r="AX1320">
            <v>22.395731707317076</v>
          </cell>
          <cell r="AY1320">
            <v>8</v>
          </cell>
          <cell r="AZ1320">
            <v>7</v>
          </cell>
          <cell r="BA1320" t="str">
            <v>TUKE</v>
          </cell>
        </row>
        <row r="1321">
          <cell r="D1321" t="str">
            <v>Technická univerzita v Košiciach</v>
          </cell>
          <cell r="E1321" t="str">
            <v>Fakulta výrobných technológií so sídlom v Prešove</v>
          </cell>
          <cell r="L1321">
            <v>1</v>
          </cell>
          <cell r="M1321">
            <v>2</v>
          </cell>
          <cell r="AM1321">
            <v>69</v>
          </cell>
          <cell r="AN1321">
            <v>72</v>
          </cell>
          <cell r="AO1321">
            <v>72</v>
          </cell>
          <cell r="AP1321">
            <v>69</v>
          </cell>
          <cell r="AQ1321">
            <v>69</v>
          </cell>
          <cell r="AV1321">
            <v>103.5</v>
          </cell>
          <cell r="AW1321">
            <v>153.18</v>
          </cell>
          <cell r="AX1321">
            <v>150.7305538221529</v>
          </cell>
          <cell r="AY1321">
            <v>72</v>
          </cell>
          <cell r="AZ1321">
            <v>0</v>
          </cell>
          <cell r="BA1321" t="str">
            <v>TUKE</v>
          </cell>
        </row>
        <row r="1322">
          <cell r="D1322" t="str">
            <v>Univerzita Konštantína Filozofa v Nitre</v>
          </cell>
          <cell r="E1322" t="str">
            <v>Pedagogická fakulta</v>
          </cell>
          <cell r="L1322">
            <v>1</v>
          </cell>
          <cell r="M1322">
            <v>1</v>
          </cell>
          <cell r="AM1322">
            <v>50</v>
          </cell>
          <cell r="AN1322">
            <v>56</v>
          </cell>
          <cell r="AO1322">
            <v>0</v>
          </cell>
          <cell r="AP1322">
            <v>0</v>
          </cell>
          <cell r="AQ1322">
            <v>50</v>
          </cell>
          <cell r="AV1322">
            <v>44.6</v>
          </cell>
          <cell r="AW1322">
            <v>53.073999999999998</v>
          </cell>
          <cell r="AX1322">
            <v>52.562758512544804</v>
          </cell>
          <cell r="AY1322">
            <v>56</v>
          </cell>
          <cell r="AZ1322">
            <v>0</v>
          </cell>
          <cell r="BA1322" t="str">
            <v>UKF</v>
          </cell>
        </row>
        <row r="1323">
          <cell r="D1323" t="str">
            <v>Univerzita Konštantína Filozofa v Nitre</v>
          </cell>
          <cell r="E1323" t="str">
            <v>Pedagogická fakulta</v>
          </cell>
          <cell r="L1323">
            <v>1</v>
          </cell>
          <cell r="M1323">
            <v>1</v>
          </cell>
          <cell r="AM1323">
            <v>38</v>
          </cell>
          <cell r="AN1323">
            <v>48</v>
          </cell>
          <cell r="AO1323">
            <v>0</v>
          </cell>
          <cell r="AP1323">
            <v>0</v>
          </cell>
          <cell r="AQ1323">
            <v>38</v>
          </cell>
          <cell r="AV1323">
            <v>29.599999999999998</v>
          </cell>
          <cell r="AW1323">
            <v>30.783999999999999</v>
          </cell>
          <cell r="AX1323">
            <v>30.333386748844376</v>
          </cell>
          <cell r="AY1323">
            <v>48</v>
          </cell>
          <cell r="AZ1323">
            <v>0</v>
          </cell>
          <cell r="BA1323" t="str">
            <v>UKF</v>
          </cell>
        </row>
        <row r="1324">
          <cell r="D1324" t="str">
            <v>Ekonomická univerzita v Bratislave</v>
          </cell>
          <cell r="E1324" t="str">
            <v>Fakulta podnikového manažmentu</v>
          </cell>
          <cell r="L1324">
            <v>2</v>
          </cell>
          <cell r="M1324">
            <v>3</v>
          </cell>
          <cell r="AM1324">
            <v>0</v>
          </cell>
          <cell r="AN1324">
            <v>0</v>
          </cell>
          <cell r="AO1324">
            <v>0</v>
          </cell>
          <cell r="AP1324">
            <v>0</v>
          </cell>
          <cell r="AQ1324">
            <v>0</v>
          </cell>
          <cell r="AV1324">
            <v>0</v>
          </cell>
          <cell r="AW1324">
            <v>0</v>
          </cell>
          <cell r="AX1324">
            <v>0</v>
          </cell>
          <cell r="AY1324">
            <v>17</v>
          </cell>
          <cell r="AZ1324">
            <v>0</v>
          </cell>
          <cell r="BA1324" t="str">
            <v>EU</v>
          </cell>
        </row>
        <row r="1325">
          <cell r="D1325" t="str">
            <v>Ekonomická univerzita v Bratislave</v>
          </cell>
          <cell r="E1325" t="str">
            <v>Národohospodárska fakulta</v>
          </cell>
          <cell r="L1325">
            <v>2</v>
          </cell>
          <cell r="M1325">
            <v>1</v>
          </cell>
          <cell r="AM1325">
            <v>0</v>
          </cell>
          <cell r="AN1325">
            <v>0</v>
          </cell>
          <cell r="AO1325">
            <v>0</v>
          </cell>
          <cell r="AP1325">
            <v>0</v>
          </cell>
          <cell r="AQ1325">
            <v>0</v>
          </cell>
          <cell r="AV1325">
            <v>0</v>
          </cell>
          <cell r="AW1325">
            <v>0</v>
          </cell>
          <cell r="AX1325">
            <v>0</v>
          </cell>
          <cell r="AY1325">
            <v>27</v>
          </cell>
          <cell r="AZ1325">
            <v>0</v>
          </cell>
          <cell r="BA1325" t="str">
            <v>EU</v>
          </cell>
        </row>
        <row r="1326">
          <cell r="D1326" t="str">
            <v>Ekonomická univerzita v Bratislave</v>
          </cell>
          <cell r="E1326" t="str">
            <v>Fakulta hospodárskej informatiky</v>
          </cell>
          <cell r="L1326">
            <v>1</v>
          </cell>
          <cell r="M1326">
            <v>2</v>
          </cell>
          <cell r="AM1326">
            <v>5</v>
          </cell>
          <cell r="AN1326">
            <v>18</v>
          </cell>
          <cell r="AO1326">
            <v>0</v>
          </cell>
          <cell r="AP1326">
            <v>0</v>
          </cell>
          <cell r="AQ1326">
            <v>5</v>
          </cell>
          <cell r="AV1326">
            <v>7.5</v>
          </cell>
          <cell r="AW1326">
            <v>7.8000000000000007</v>
          </cell>
          <cell r="AX1326">
            <v>7.7323343848580457</v>
          </cell>
          <cell r="AY1326">
            <v>18</v>
          </cell>
          <cell r="AZ1326">
            <v>0</v>
          </cell>
          <cell r="BA1326" t="str">
            <v>EU</v>
          </cell>
        </row>
        <row r="1327">
          <cell r="D1327" t="str">
            <v>Ekonomická univerzita v Bratislave</v>
          </cell>
          <cell r="E1327" t="str">
            <v>Obchodná fakulta</v>
          </cell>
          <cell r="L1327">
            <v>1</v>
          </cell>
          <cell r="M1327">
            <v>2</v>
          </cell>
          <cell r="AM1327">
            <v>136</v>
          </cell>
          <cell r="AN1327">
            <v>143</v>
          </cell>
          <cell r="AO1327">
            <v>0</v>
          </cell>
          <cell r="AP1327">
            <v>0</v>
          </cell>
          <cell r="AQ1327">
            <v>136</v>
          </cell>
          <cell r="AV1327">
            <v>204</v>
          </cell>
          <cell r="AW1327">
            <v>212.16</v>
          </cell>
          <cell r="AX1327">
            <v>210.31949526813881</v>
          </cell>
          <cell r="AY1327">
            <v>143</v>
          </cell>
          <cell r="AZ1327">
            <v>0</v>
          </cell>
          <cell r="BA1327" t="str">
            <v>EU</v>
          </cell>
        </row>
        <row r="1328">
          <cell r="D1328" t="str">
            <v>Ekonomická univerzita v Bratislave</v>
          </cell>
          <cell r="E1328" t="str">
            <v>Fakulta hospodárskej informatiky</v>
          </cell>
          <cell r="L1328">
            <v>2</v>
          </cell>
          <cell r="M1328">
            <v>2</v>
          </cell>
          <cell r="AM1328">
            <v>1</v>
          </cell>
          <cell r="AN1328">
            <v>0</v>
          </cell>
          <cell r="AO1328">
            <v>0</v>
          </cell>
          <cell r="AP1328">
            <v>0</v>
          </cell>
          <cell r="AQ1328">
            <v>0</v>
          </cell>
          <cell r="AV1328">
            <v>0</v>
          </cell>
          <cell r="AW1328">
            <v>0</v>
          </cell>
          <cell r="AX1328">
            <v>0</v>
          </cell>
          <cell r="AY1328">
            <v>43</v>
          </cell>
          <cell r="AZ1328">
            <v>0</v>
          </cell>
          <cell r="BA1328" t="str">
            <v>EU</v>
          </cell>
        </row>
        <row r="1329">
          <cell r="D1329" t="str">
            <v>Ekonomická univerzita v Bratislave</v>
          </cell>
          <cell r="E1329" t="str">
            <v>Obchodná fakulta</v>
          </cell>
          <cell r="L1329">
            <v>1</v>
          </cell>
          <cell r="M1329">
            <v>1</v>
          </cell>
          <cell r="AM1329">
            <v>235</v>
          </cell>
          <cell r="AN1329">
            <v>252</v>
          </cell>
          <cell r="AO1329">
            <v>0</v>
          </cell>
          <cell r="AP1329">
            <v>0</v>
          </cell>
          <cell r="AQ1329">
            <v>235</v>
          </cell>
          <cell r="AV1329">
            <v>196</v>
          </cell>
          <cell r="AW1329">
            <v>203.84</v>
          </cell>
          <cell r="AX1329">
            <v>202.07167192429023</v>
          </cell>
          <cell r="AY1329">
            <v>252</v>
          </cell>
          <cell r="AZ1329">
            <v>0</v>
          </cell>
          <cell r="BA1329" t="str">
            <v>EU</v>
          </cell>
        </row>
        <row r="1330">
          <cell r="D1330" t="str">
            <v>Ekonomická univerzita v Bratislave</v>
          </cell>
          <cell r="E1330" t="str">
            <v>Obchodná fakulta</v>
          </cell>
          <cell r="L1330">
            <v>1</v>
          </cell>
          <cell r="M1330">
            <v>1</v>
          </cell>
          <cell r="AM1330">
            <v>238</v>
          </cell>
          <cell r="AN1330">
            <v>257</v>
          </cell>
          <cell r="AO1330">
            <v>0</v>
          </cell>
          <cell r="AP1330">
            <v>0</v>
          </cell>
          <cell r="AQ1330">
            <v>238</v>
          </cell>
          <cell r="AV1330">
            <v>203.8</v>
          </cell>
          <cell r="AW1330">
            <v>211.95200000000003</v>
          </cell>
          <cell r="AX1330">
            <v>210.11329968454262</v>
          </cell>
          <cell r="AY1330">
            <v>257</v>
          </cell>
          <cell r="AZ1330">
            <v>0</v>
          </cell>
          <cell r="BA1330" t="str">
            <v>EU</v>
          </cell>
        </row>
        <row r="1331">
          <cell r="D1331" t="str">
            <v>Ekonomická univerzita v Bratislave</v>
          </cell>
          <cell r="E1331" t="str">
            <v>Národohospodárska fakulta</v>
          </cell>
          <cell r="L1331">
            <v>2</v>
          </cell>
          <cell r="M1331">
            <v>3</v>
          </cell>
          <cell r="AM1331">
            <v>0</v>
          </cell>
          <cell r="AN1331">
            <v>0</v>
          </cell>
          <cell r="AO1331">
            <v>0</v>
          </cell>
          <cell r="AP1331">
            <v>0</v>
          </cell>
          <cell r="AQ1331">
            <v>0</v>
          </cell>
          <cell r="AV1331">
            <v>0</v>
          </cell>
          <cell r="AW1331">
            <v>0</v>
          </cell>
          <cell r="AX1331">
            <v>0</v>
          </cell>
          <cell r="AY1331">
            <v>2</v>
          </cell>
          <cell r="AZ1331">
            <v>0</v>
          </cell>
          <cell r="BA1331" t="str">
            <v>EU</v>
          </cell>
        </row>
        <row r="1332">
          <cell r="D1332" t="str">
            <v>Ekonomická univerzita v Bratislave</v>
          </cell>
          <cell r="E1332" t="str">
            <v>Fakulta hospodárskej informatiky</v>
          </cell>
          <cell r="L1332">
            <v>1</v>
          </cell>
          <cell r="M1332">
            <v>1</v>
          </cell>
          <cell r="AM1332">
            <v>82</v>
          </cell>
          <cell r="AN1332">
            <v>88</v>
          </cell>
          <cell r="AO1332">
            <v>0</v>
          </cell>
          <cell r="AP1332">
            <v>0</v>
          </cell>
          <cell r="AQ1332">
            <v>82</v>
          </cell>
          <cell r="AV1332">
            <v>68.8</v>
          </cell>
          <cell r="AW1332">
            <v>71.551999999999992</v>
          </cell>
          <cell r="AX1332">
            <v>70.931280757097795</v>
          </cell>
          <cell r="AY1332">
            <v>88</v>
          </cell>
          <cell r="AZ1332">
            <v>0</v>
          </cell>
          <cell r="BA1332" t="str">
            <v>EU</v>
          </cell>
        </row>
        <row r="1333">
          <cell r="D1333" t="str">
            <v>Ekonomická univerzita v Bratislave</v>
          </cell>
          <cell r="E1333" t="str">
            <v>Obchodná fakulta</v>
          </cell>
          <cell r="L1333">
            <v>1</v>
          </cell>
          <cell r="M1333">
            <v>1</v>
          </cell>
          <cell r="AM1333">
            <v>188</v>
          </cell>
          <cell r="AN1333">
            <v>206</v>
          </cell>
          <cell r="AO1333">
            <v>0</v>
          </cell>
          <cell r="AP1333">
            <v>0</v>
          </cell>
          <cell r="AQ1333">
            <v>188</v>
          </cell>
          <cell r="AV1333">
            <v>159.80000000000001</v>
          </cell>
          <cell r="AW1333">
            <v>166.19200000000001</v>
          </cell>
          <cell r="AX1333">
            <v>164.75027129337542</v>
          </cell>
          <cell r="AY1333">
            <v>206</v>
          </cell>
          <cell r="AZ1333">
            <v>0</v>
          </cell>
          <cell r="BA1333" t="str">
            <v>EU</v>
          </cell>
        </row>
        <row r="1334">
          <cell r="D1334" t="str">
            <v>Ekonomická univerzita v Bratislave</v>
          </cell>
          <cell r="E1334" t="str">
            <v>Fakulta aplikovaných jazykov</v>
          </cell>
          <cell r="L1334">
            <v>1</v>
          </cell>
          <cell r="M1334">
            <v>1</v>
          </cell>
          <cell r="AM1334">
            <v>74</v>
          </cell>
          <cell r="AN1334">
            <v>86</v>
          </cell>
          <cell r="AO1334">
            <v>0</v>
          </cell>
          <cell r="AP1334">
            <v>0</v>
          </cell>
          <cell r="AQ1334">
            <v>74</v>
          </cell>
          <cell r="AV1334">
            <v>66.2</v>
          </cell>
          <cell r="AW1334">
            <v>68.847999999999999</v>
          </cell>
          <cell r="AX1334">
            <v>68.515400966183577</v>
          </cell>
          <cell r="AY1334">
            <v>86</v>
          </cell>
          <cell r="AZ1334">
            <v>0</v>
          </cell>
          <cell r="BA1334" t="str">
            <v>EU</v>
          </cell>
        </row>
        <row r="1335">
          <cell r="D1335" t="str">
            <v>Ekonomická univerzita v Bratislave</v>
          </cell>
          <cell r="E1335" t="str">
            <v>Fakulta aplikovaných jazykov</v>
          </cell>
          <cell r="L1335">
            <v>1</v>
          </cell>
          <cell r="M1335">
            <v>1</v>
          </cell>
          <cell r="AM1335">
            <v>42</v>
          </cell>
          <cell r="AN1335">
            <v>44</v>
          </cell>
          <cell r="AO1335">
            <v>0</v>
          </cell>
          <cell r="AP1335">
            <v>0</v>
          </cell>
          <cell r="AQ1335">
            <v>42</v>
          </cell>
          <cell r="AV1335">
            <v>36</v>
          </cell>
          <cell r="AW1335">
            <v>37.44</v>
          </cell>
          <cell r="AX1335">
            <v>37.259130434782605</v>
          </cell>
          <cell r="AY1335">
            <v>44</v>
          </cell>
          <cell r="AZ1335">
            <v>0</v>
          </cell>
          <cell r="BA1335" t="str">
            <v>EU</v>
          </cell>
        </row>
        <row r="1336">
          <cell r="D1336" t="str">
            <v>Ekonomická univerzita v Bratislave</v>
          </cell>
          <cell r="E1336" t="str">
            <v>Podnikovohospodárska fakulta v Košiciach</v>
          </cell>
          <cell r="L1336">
            <v>1</v>
          </cell>
          <cell r="M1336">
            <v>3</v>
          </cell>
          <cell r="AM1336">
            <v>13</v>
          </cell>
          <cell r="AN1336">
            <v>0</v>
          </cell>
          <cell r="AO1336">
            <v>0</v>
          </cell>
          <cell r="AP1336">
            <v>0</v>
          </cell>
          <cell r="AQ1336">
            <v>13</v>
          </cell>
          <cell r="AV1336">
            <v>52</v>
          </cell>
          <cell r="AW1336">
            <v>57.2</v>
          </cell>
          <cell r="AX1336">
            <v>56.703785488958999</v>
          </cell>
          <cell r="AY1336">
            <v>14</v>
          </cell>
          <cell r="AZ1336">
            <v>13</v>
          </cell>
          <cell r="BA1336" t="str">
            <v>EU</v>
          </cell>
        </row>
        <row r="1337">
          <cell r="D1337" t="str">
            <v>Ekonomická univerzita v Bratislave</v>
          </cell>
          <cell r="E1337" t="str">
            <v>Národohospodárska fakulta</v>
          </cell>
          <cell r="L1337">
            <v>2</v>
          </cell>
          <cell r="M1337">
            <v>3</v>
          </cell>
          <cell r="AM1337">
            <v>0</v>
          </cell>
          <cell r="AN1337">
            <v>0</v>
          </cell>
          <cell r="AO1337">
            <v>0</v>
          </cell>
          <cell r="AP1337">
            <v>0</v>
          </cell>
          <cell r="AQ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7</v>
          </cell>
          <cell r="AZ1337">
            <v>0</v>
          </cell>
          <cell r="BA1337" t="str">
            <v>EU</v>
          </cell>
        </row>
        <row r="1338">
          <cell r="D1338" t="str">
            <v>Slovenská poľnohospodárska univerzita v Nitre</v>
          </cell>
          <cell r="E1338" t="str">
            <v>Fakulta biotechnológie a potravinárstva</v>
          </cell>
          <cell r="L1338">
            <v>1</v>
          </cell>
          <cell r="M1338">
            <v>3</v>
          </cell>
          <cell r="AM1338">
            <v>9</v>
          </cell>
          <cell r="AN1338">
            <v>0</v>
          </cell>
          <cell r="AO1338">
            <v>0</v>
          </cell>
          <cell r="AP1338">
            <v>9</v>
          </cell>
          <cell r="AQ1338">
            <v>9</v>
          </cell>
          <cell r="AV1338">
            <v>27</v>
          </cell>
          <cell r="AW1338">
            <v>57.51</v>
          </cell>
          <cell r="AX1338">
            <v>56.611406249999995</v>
          </cell>
          <cell r="AY1338">
            <v>10</v>
          </cell>
          <cell r="AZ1338">
            <v>9</v>
          </cell>
          <cell r="BA1338" t="str">
            <v>SPU</v>
          </cell>
        </row>
        <row r="1339">
          <cell r="D1339" t="str">
            <v>Slovenská poľnohospodárska univerzita v Nitre</v>
          </cell>
          <cell r="E1339" t="str">
            <v>Fakulta biotechnológie a potravinárstva</v>
          </cell>
          <cell r="L1339">
            <v>1</v>
          </cell>
          <cell r="M1339">
            <v>1</v>
          </cell>
          <cell r="AM1339">
            <v>41</v>
          </cell>
          <cell r="AN1339">
            <v>54</v>
          </cell>
          <cell r="AO1339">
            <v>54</v>
          </cell>
          <cell r="AP1339">
            <v>41</v>
          </cell>
          <cell r="AQ1339">
            <v>41</v>
          </cell>
          <cell r="AV1339">
            <v>36.799999999999997</v>
          </cell>
          <cell r="AW1339">
            <v>54.463999999999999</v>
          </cell>
          <cell r="AX1339">
            <v>53.613</v>
          </cell>
          <cell r="AY1339">
            <v>54</v>
          </cell>
          <cell r="AZ1339">
            <v>0</v>
          </cell>
          <cell r="BA1339" t="str">
            <v>SPU</v>
          </cell>
        </row>
        <row r="1340">
          <cell r="D1340" t="str">
            <v>Slovenská poľnohospodárska univerzita v Nitre</v>
          </cell>
          <cell r="E1340" t="str">
            <v>Fakulta európskych štúdií a regionálneho rozvoja</v>
          </cell>
          <cell r="L1340">
            <v>1</v>
          </cell>
          <cell r="M1340">
            <v>1</v>
          </cell>
          <cell r="AM1340">
            <v>8</v>
          </cell>
          <cell r="AN1340">
            <v>11</v>
          </cell>
          <cell r="AO1340">
            <v>0</v>
          </cell>
          <cell r="AP1340">
            <v>0</v>
          </cell>
          <cell r="AQ1340">
            <v>8</v>
          </cell>
          <cell r="AV1340">
            <v>6.8</v>
          </cell>
          <cell r="AW1340">
            <v>7.0720000000000001</v>
          </cell>
          <cell r="AX1340">
            <v>6.9590075187969926</v>
          </cell>
          <cell r="AY1340">
            <v>11</v>
          </cell>
          <cell r="AZ1340">
            <v>0</v>
          </cell>
          <cell r="BA1340" t="str">
            <v>SPU</v>
          </cell>
        </row>
        <row r="1341">
          <cell r="D1341" t="str">
            <v>Slovenská poľnohospodárska univerzita v Nitre</v>
          </cell>
          <cell r="E1341" t="str">
            <v>Technická fakulta</v>
          </cell>
          <cell r="L1341">
            <v>1</v>
          </cell>
          <cell r="M1341">
            <v>1</v>
          </cell>
          <cell r="AM1341">
            <v>131</v>
          </cell>
          <cell r="AN1341">
            <v>151</v>
          </cell>
          <cell r="AO1341">
            <v>151</v>
          </cell>
          <cell r="AP1341">
            <v>131</v>
          </cell>
          <cell r="AQ1341">
            <v>131</v>
          </cell>
          <cell r="AV1341">
            <v>118.1</v>
          </cell>
          <cell r="AW1341">
            <v>174.78799999999998</v>
          </cell>
          <cell r="AX1341">
            <v>171.90975449101794</v>
          </cell>
          <cell r="AY1341">
            <v>151</v>
          </cell>
          <cell r="AZ1341">
            <v>0</v>
          </cell>
          <cell r="BA1341" t="str">
            <v>SPU</v>
          </cell>
        </row>
        <row r="1342">
          <cell r="D1342" t="str">
            <v>Slovenská poľnohospodárska univerzita v Nitre</v>
          </cell>
          <cell r="E1342" t="str">
            <v>Fakulta európskych štúdií a regionálneho rozvoja</v>
          </cell>
          <cell r="L1342">
            <v>1</v>
          </cell>
          <cell r="M1342">
            <v>1</v>
          </cell>
          <cell r="AM1342">
            <v>77</v>
          </cell>
          <cell r="AN1342">
            <v>97</v>
          </cell>
          <cell r="AO1342">
            <v>0</v>
          </cell>
          <cell r="AP1342">
            <v>0</v>
          </cell>
          <cell r="AQ1342">
            <v>77</v>
          </cell>
          <cell r="AV1342">
            <v>62.9</v>
          </cell>
          <cell r="AW1342">
            <v>65.415999999999997</v>
          </cell>
          <cell r="AX1342">
            <v>64.370819548872177</v>
          </cell>
          <cell r="AY1342">
            <v>97</v>
          </cell>
          <cell r="AZ1342">
            <v>0</v>
          </cell>
          <cell r="BA1342" t="str">
            <v>SPU</v>
          </cell>
        </row>
        <row r="1343">
          <cell r="D1343" t="str">
            <v>Univerzita Pavla Jozefa Šafárika v Košiciach</v>
          </cell>
          <cell r="E1343" t="str">
            <v>Prírodovedecká fakulta</v>
          </cell>
          <cell r="L1343">
            <v>2</v>
          </cell>
          <cell r="M1343">
            <v>5</v>
          </cell>
          <cell r="AM1343">
            <v>0</v>
          </cell>
          <cell r="AN1343">
            <v>0</v>
          </cell>
          <cell r="AO1343">
            <v>0</v>
          </cell>
          <cell r="AP1343">
            <v>0</v>
          </cell>
          <cell r="AQ1343">
            <v>0</v>
          </cell>
          <cell r="AV1343">
            <v>0</v>
          </cell>
          <cell r="AW1343">
            <v>0</v>
          </cell>
          <cell r="AX1343">
            <v>0</v>
          </cell>
          <cell r="AY1343">
            <v>7</v>
          </cell>
          <cell r="AZ1343">
            <v>0</v>
          </cell>
          <cell r="BA1343" t="str">
            <v>UPJŠ</v>
          </cell>
        </row>
        <row r="1344">
          <cell r="D1344" t="str">
            <v>Univerzita Pavla Jozefa Šafárika v Košiciach</v>
          </cell>
          <cell r="E1344" t="str">
            <v>Prírodovedecká fakulta</v>
          </cell>
          <cell r="L1344">
            <v>1</v>
          </cell>
          <cell r="M1344">
            <v>3</v>
          </cell>
          <cell r="AM1344">
            <v>8</v>
          </cell>
          <cell r="AN1344">
            <v>0</v>
          </cell>
          <cell r="AO1344">
            <v>0</v>
          </cell>
          <cell r="AP1344">
            <v>8</v>
          </cell>
          <cell r="AQ1344">
            <v>8</v>
          </cell>
          <cell r="AV1344">
            <v>24</v>
          </cell>
          <cell r="AW1344">
            <v>51.12</v>
          </cell>
          <cell r="AX1344">
            <v>50.173333333333325</v>
          </cell>
          <cell r="AY1344">
            <v>8</v>
          </cell>
          <cell r="AZ1344">
            <v>8</v>
          </cell>
          <cell r="BA1344" t="str">
            <v>UPJŠ</v>
          </cell>
        </row>
        <row r="1345">
          <cell r="D1345" t="str">
            <v>Univerzita Pavla Jozefa Šafárika v Košiciach</v>
          </cell>
          <cell r="E1345" t="str">
            <v>Prírodovedecká fakulta</v>
          </cell>
          <cell r="L1345">
            <v>1</v>
          </cell>
          <cell r="M1345">
            <v>3</v>
          </cell>
          <cell r="AM1345">
            <v>8</v>
          </cell>
          <cell r="AN1345">
            <v>0</v>
          </cell>
          <cell r="AO1345">
            <v>0</v>
          </cell>
          <cell r="AP1345">
            <v>8</v>
          </cell>
          <cell r="AQ1345">
            <v>8</v>
          </cell>
          <cell r="AV1345">
            <v>24</v>
          </cell>
          <cell r="AW1345">
            <v>51.12</v>
          </cell>
          <cell r="AX1345">
            <v>51.12</v>
          </cell>
          <cell r="AY1345">
            <v>8</v>
          </cell>
          <cell r="AZ1345">
            <v>8</v>
          </cell>
          <cell r="BA1345" t="str">
            <v>UPJŠ</v>
          </cell>
        </row>
        <row r="1346">
          <cell r="D1346" t="str">
            <v>Univerzita Pavla Jozefa Šafárika v Košiciach</v>
          </cell>
          <cell r="E1346" t="str">
            <v>Prírodovedecká fakulta</v>
          </cell>
          <cell r="L1346">
            <v>1</v>
          </cell>
          <cell r="M1346">
            <v>3</v>
          </cell>
          <cell r="AM1346">
            <v>5</v>
          </cell>
          <cell r="AN1346">
            <v>0</v>
          </cell>
          <cell r="AO1346">
            <v>0</v>
          </cell>
          <cell r="AP1346">
            <v>5</v>
          </cell>
          <cell r="AQ1346">
            <v>5</v>
          </cell>
          <cell r="AV1346">
            <v>15</v>
          </cell>
          <cell r="AW1346">
            <v>31.95</v>
          </cell>
          <cell r="AX1346">
            <v>31.95</v>
          </cell>
          <cell r="AY1346">
            <v>5</v>
          </cell>
          <cell r="AZ1346">
            <v>5</v>
          </cell>
          <cell r="BA1346" t="str">
            <v>UPJŠ</v>
          </cell>
        </row>
        <row r="1347">
          <cell r="D1347" t="str">
            <v>Univerzita Pavla Jozefa Šafárika v Košiciach</v>
          </cell>
          <cell r="E1347" t="str">
            <v>Prírodovedecká fakulta</v>
          </cell>
          <cell r="L1347">
            <v>1</v>
          </cell>
          <cell r="M1347">
            <v>2</v>
          </cell>
          <cell r="AM1347">
            <v>23</v>
          </cell>
          <cell r="AN1347">
            <v>30</v>
          </cell>
          <cell r="AO1347">
            <v>30</v>
          </cell>
          <cell r="AP1347">
            <v>23</v>
          </cell>
          <cell r="AQ1347">
            <v>23</v>
          </cell>
          <cell r="AV1347">
            <v>34.5</v>
          </cell>
          <cell r="AW1347">
            <v>51.06</v>
          </cell>
          <cell r="AX1347">
            <v>49.587115384615387</v>
          </cell>
          <cell r="AY1347">
            <v>30</v>
          </cell>
          <cell r="AZ1347">
            <v>0</v>
          </cell>
          <cell r="BA1347" t="str">
            <v>UPJŠ</v>
          </cell>
        </row>
        <row r="1348">
          <cell r="D1348" t="str">
            <v>Slovenská technická univerzita v Bratislave</v>
          </cell>
          <cell r="E1348" t="str">
            <v>Fakulta informatiky a informačných technológií</v>
          </cell>
          <cell r="L1348">
            <v>1</v>
          </cell>
          <cell r="M1348">
            <v>1</v>
          </cell>
          <cell r="AM1348">
            <v>41</v>
          </cell>
          <cell r="AN1348">
            <v>54</v>
          </cell>
          <cell r="AO1348">
            <v>54</v>
          </cell>
          <cell r="AP1348">
            <v>41</v>
          </cell>
          <cell r="AQ1348">
            <v>41</v>
          </cell>
          <cell r="AV1348">
            <v>35.9</v>
          </cell>
          <cell r="AW1348">
            <v>53.131999999999998</v>
          </cell>
          <cell r="AX1348">
            <v>53.044395713107996</v>
          </cell>
          <cell r="AY1348">
            <v>54</v>
          </cell>
          <cell r="AZ1348">
            <v>0</v>
          </cell>
          <cell r="BA1348" t="str">
            <v>STU</v>
          </cell>
        </row>
        <row r="1349">
          <cell r="D1349" t="str">
            <v>Slovenská technická univerzita v Bratislave</v>
          </cell>
          <cell r="E1349" t="str">
            <v>Fakulta informatiky a informačných technológií</v>
          </cell>
          <cell r="L1349">
            <v>1</v>
          </cell>
          <cell r="M1349">
            <v>1</v>
          </cell>
          <cell r="AM1349">
            <v>38</v>
          </cell>
          <cell r="AN1349">
            <v>38</v>
          </cell>
          <cell r="AO1349">
            <v>38</v>
          </cell>
          <cell r="AP1349">
            <v>38</v>
          </cell>
          <cell r="AQ1349">
            <v>38</v>
          </cell>
          <cell r="AV1349">
            <v>30.5</v>
          </cell>
          <cell r="AW1349">
            <v>45.14</v>
          </cell>
          <cell r="AX1349">
            <v>45.065572959604289</v>
          </cell>
          <cell r="AY1349">
            <v>38</v>
          </cell>
          <cell r="AZ1349">
            <v>0</v>
          </cell>
          <cell r="BA1349" t="str">
            <v>STU</v>
          </cell>
        </row>
        <row r="1350">
          <cell r="D1350" t="str">
            <v>Vysoká škola manažmentu v Trenčíne</v>
          </cell>
          <cell r="E1350" t="str">
            <v/>
          </cell>
          <cell r="L1350">
            <v>2</v>
          </cell>
          <cell r="M1350">
            <v>1</v>
          </cell>
          <cell r="AM1350">
            <v>184</v>
          </cell>
          <cell r="AN1350">
            <v>0</v>
          </cell>
          <cell r="AO1350">
            <v>0</v>
          </cell>
          <cell r="AP1350">
            <v>0</v>
          </cell>
          <cell r="AQ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184</v>
          </cell>
          <cell r="AZ1350">
            <v>0</v>
          </cell>
          <cell r="BA1350" t="str">
            <v>VSM-Trenčin</v>
          </cell>
        </row>
        <row r="1351">
          <cell r="D1351" t="str">
            <v>Univerzita Mateja Bela v Banskej Bystrici</v>
          </cell>
          <cell r="E1351" t="str">
            <v>Fakulta politických vied a medzinárodných vzťahov</v>
          </cell>
          <cell r="L1351">
            <v>2</v>
          </cell>
          <cell r="M1351">
            <v>3</v>
          </cell>
          <cell r="AM1351">
            <v>0</v>
          </cell>
          <cell r="AN1351">
            <v>0</v>
          </cell>
          <cell r="AO1351">
            <v>0</v>
          </cell>
          <cell r="AP1351">
            <v>0</v>
          </cell>
          <cell r="AQ1351">
            <v>0</v>
          </cell>
          <cell r="AV1351">
            <v>0</v>
          </cell>
          <cell r="AW1351">
            <v>0</v>
          </cell>
          <cell r="AX1351">
            <v>0</v>
          </cell>
          <cell r="AY1351">
            <v>11</v>
          </cell>
          <cell r="AZ1351">
            <v>0</v>
          </cell>
          <cell r="BA1351" t="str">
            <v>UMB</v>
          </cell>
        </row>
        <row r="1352">
          <cell r="D1352" t="str">
            <v>Univerzita Mateja Bela v Banskej Bystrici</v>
          </cell>
          <cell r="E1352" t="str">
            <v>Pedagogická fakulta</v>
          </cell>
          <cell r="L1352">
            <v>2</v>
          </cell>
          <cell r="M1352">
            <v>1</v>
          </cell>
          <cell r="AM1352">
            <v>0</v>
          </cell>
          <cell r="AN1352">
            <v>0</v>
          </cell>
          <cell r="AO1352">
            <v>0</v>
          </cell>
          <cell r="AP1352">
            <v>0</v>
          </cell>
          <cell r="AQ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20</v>
          </cell>
          <cell r="AZ1352">
            <v>0</v>
          </cell>
          <cell r="BA1352" t="str">
            <v>UMB</v>
          </cell>
        </row>
        <row r="1353">
          <cell r="D1353" t="str">
            <v>Univerzita Mateja Bela v Banskej Bystrici</v>
          </cell>
          <cell r="E1353" t="str">
            <v>Pedagogická fakulta</v>
          </cell>
          <cell r="L1353">
            <v>1</v>
          </cell>
          <cell r="M1353">
            <v>1</v>
          </cell>
          <cell r="AM1353">
            <v>30</v>
          </cell>
          <cell r="AN1353">
            <v>32</v>
          </cell>
          <cell r="AO1353">
            <v>0</v>
          </cell>
          <cell r="AP1353">
            <v>0</v>
          </cell>
          <cell r="AQ1353">
            <v>30</v>
          </cell>
          <cell r="AV1353">
            <v>26.7</v>
          </cell>
          <cell r="AW1353">
            <v>31.772999999999996</v>
          </cell>
          <cell r="AX1353">
            <v>31.39909270952927</v>
          </cell>
          <cell r="AY1353">
            <v>32</v>
          </cell>
          <cell r="AZ1353">
            <v>0</v>
          </cell>
          <cell r="BA1353" t="str">
            <v>UMB</v>
          </cell>
        </row>
        <row r="1354">
          <cell r="D1354" t="str">
            <v>Katolícka univerzita v Ružomberku</v>
          </cell>
          <cell r="E1354" t="str">
            <v>Pedagogická fakulta</v>
          </cell>
          <cell r="L1354">
            <v>2</v>
          </cell>
          <cell r="M1354">
            <v>2</v>
          </cell>
          <cell r="AM1354">
            <v>0</v>
          </cell>
          <cell r="AN1354">
            <v>0</v>
          </cell>
          <cell r="AO1354">
            <v>0</v>
          </cell>
          <cell r="AP1354">
            <v>0</v>
          </cell>
          <cell r="AQ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2</v>
          </cell>
          <cell r="AZ1354">
            <v>0</v>
          </cell>
          <cell r="BA1354" t="str">
            <v>KU</v>
          </cell>
        </row>
        <row r="1355">
          <cell r="D1355" t="str">
            <v>Univerzita Mateja Bela v Banskej Bystrici</v>
          </cell>
          <cell r="E1355" t="str">
            <v>Fakulta prírodných vied</v>
          </cell>
          <cell r="L1355">
            <v>1</v>
          </cell>
          <cell r="M1355">
            <v>3</v>
          </cell>
          <cell r="AM1355">
            <v>1</v>
          </cell>
          <cell r="AN1355">
            <v>0</v>
          </cell>
          <cell r="AO1355">
            <v>0</v>
          </cell>
          <cell r="AP1355">
            <v>1</v>
          </cell>
          <cell r="AQ1355">
            <v>1</v>
          </cell>
          <cell r="AV1355">
            <v>3</v>
          </cell>
          <cell r="AW1355">
            <v>6.39</v>
          </cell>
          <cell r="AX1355">
            <v>6.2020588235294118</v>
          </cell>
          <cell r="AY1355">
            <v>2</v>
          </cell>
          <cell r="AZ1355">
            <v>1</v>
          </cell>
          <cell r="BA1355" t="str">
            <v>UMB</v>
          </cell>
        </row>
        <row r="1356">
          <cell r="D1356" t="str">
            <v>Univerzita Mateja Bela v Banskej Bystrici</v>
          </cell>
          <cell r="E1356" t="str">
            <v>Fakulta prírodných vied</v>
          </cell>
          <cell r="L1356">
            <v>1</v>
          </cell>
          <cell r="M1356">
            <v>1</v>
          </cell>
          <cell r="AM1356">
            <v>21</v>
          </cell>
          <cell r="AN1356">
            <v>29</v>
          </cell>
          <cell r="AO1356">
            <v>29</v>
          </cell>
          <cell r="AP1356">
            <v>21</v>
          </cell>
          <cell r="AQ1356">
            <v>21</v>
          </cell>
          <cell r="AV1356">
            <v>18.3</v>
          </cell>
          <cell r="AW1356">
            <v>27.084</v>
          </cell>
          <cell r="AX1356">
            <v>26.54232</v>
          </cell>
          <cell r="AY1356">
            <v>29</v>
          </cell>
          <cell r="AZ1356">
            <v>0</v>
          </cell>
          <cell r="BA1356" t="str">
            <v>UMB</v>
          </cell>
        </row>
        <row r="1357">
          <cell r="D1357" t="str">
            <v>Univerzita Mateja Bela v Banskej Bystrici</v>
          </cell>
          <cell r="E1357" t="str">
            <v>Fakulta prírodných vied</v>
          </cell>
          <cell r="L1357">
            <v>1</v>
          </cell>
          <cell r="M1357">
            <v>1</v>
          </cell>
          <cell r="AM1357">
            <v>59</v>
          </cell>
          <cell r="AN1357">
            <v>66</v>
          </cell>
          <cell r="AO1357">
            <v>66</v>
          </cell>
          <cell r="AP1357">
            <v>59</v>
          </cell>
          <cell r="AQ1357">
            <v>59</v>
          </cell>
          <cell r="AV1357">
            <v>48.8</v>
          </cell>
          <cell r="AW1357">
            <v>72.22399999999999</v>
          </cell>
          <cell r="AX1357">
            <v>71.794095238095224</v>
          </cell>
          <cell r="AY1357">
            <v>66</v>
          </cell>
          <cell r="AZ1357">
            <v>0</v>
          </cell>
          <cell r="BA1357" t="str">
            <v>UMB</v>
          </cell>
        </row>
        <row r="1358">
          <cell r="D1358" t="str">
            <v>Univerzita Mateja Bela v Banskej Bystrici</v>
          </cell>
          <cell r="E1358" t="str">
            <v>Fakulta prírodných vied</v>
          </cell>
          <cell r="L1358">
            <v>1</v>
          </cell>
          <cell r="M1358">
            <v>1</v>
          </cell>
          <cell r="AM1358">
            <v>0</v>
          </cell>
          <cell r="AN1358">
            <v>2</v>
          </cell>
          <cell r="AO1358">
            <v>0</v>
          </cell>
          <cell r="AP1358">
            <v>0</v>
          </cell>
          <cell r="AQ1358">
            <v>0</v>
          </cell>
          <cell r="AV1358">
            <v>0</v>
          </cell>
          <cell r="AW1358">
            <v>0</v>
          </cell>
          <cell r="AX1358">
            <v>0</v>
          </cell>
          <cell r="AY1358">
            <v>2</v>
          </cell>
          <cell r="AZ1358">
            <v>0</v>
          </cell>
          <cell r="BA1358" t="str">
            <v>UMB</v>
          </cell>
        </row>
        <row r="1359">
          <cell r="D1359" t="str">
            <v>Univerzita Mateja Bela v Banskej Bystrici</v>
          </cell>
          <cell r="E1359" t="str">
            <v>Fakulta prírodných vied</v>
          </cell>
          <cell r="L1359">
            <v>1</v>
          </cell>
          <cell r="M1359">
            <v>1</v>
          </cell>
          <cell r="AM1359">
            <v>0</v>
          </cell>
          <cell r="AN1359">
            <v>2</v>
          </cell>
          <cell r="AO1359">
            <v>2</v>
          </cell>
          <cell r="AP1359">
            <v>0</v>
          </cell>
          <cell r="AQ1359">
            <v>0</v>
          </cell>
          <cell r="AV1359">
            <v>0</v>
          </cell>
          <cell r="AW1359">
            <v>0</v>
          </cell>
          <cell r="AX1359">
            <v>0</v>
          </cell>
          <cell r="AY1359">
            <v>2</v>
          </cell>
          <cell r="AZ1359">
            <v>0</v>
          </cell>
          <cell r="BA1359" t="str">
            <v>UMB</v>
          </cell>
        </row>
        <row r="1360">
          <cell r="D1360" t="str">
            <v>Univerzita Mateja Bela v Banskej Bystrici</v>
          </cell>
          <cell r="E1360" t="str">
            <v>Ekonomická fakulta</v>
          </cell>
          <cell r="L1360">
            <v>1</v>
          </cell>
          <cell r="M1360">
            <v>2</v>
          </cell>
          <cell r="AM1360">
            <v>39</v>
          </cell>
          <cell r="AN1360">
            <v>51</v>
          </cell>
          <cell r="AO1360">
            <v>0</v>
          </cell>
          <cell r="AP1360">
            <v>0</v>
          </cell>
          <cell r="AQ1360">
            <v>39</v>
          </cell>
          <cell r="AV1360">
            <v>58.5</v>
          </cell>
          <cell r="AW1360">
            <v>60.84</v>
          </cell>
          <cell r="AX1360">
            <v>60.270244299674275</v>
          </cell>
          <cell r="AY1360">
            <v>51</v>
          </cell>
          <cell r="AZ1360">
            <v>0</v>
          </cell>
          <cell r="BA1360" t="str">
            <v>UMB</v>
          </cell>
        </row>
        <row r="1361">
          <cell r="D1361" t="str">
            <v>Univerzita Mateja Bela v Banskej Bystrici</v>
          </cell>
          <cell r="E1361" t="str">
            <v>Ekonomická fakulta</v>
          </cell>
          <cell r="L1361">
            <v>1</v>
          </cell>
          <cell r="M1361">
            <v>3</v>
          </cell>
          <cell r="AM1361">
            <v>7</v>
          </cell>
          <cell r="AN1361">
            <v>0</v>
          </cell>
          <cell r="AO1361">
            <v>0</v>
          </cell>
          <cell r="AP1361">
            <v>0</v>
          </cell>
          <cell r="AQ1361">
            <v>7</v>
          </cell>
          <cell r="AV1361">
            <v>28</v>
          </cell>
          <cell r="AW1361">
            <v>30.800000000000004</v>
          </cell>
          <cell r="AX1361">
            <v>30.511563517915317</v>
          </cell>
          <cell r="AY1361">
            <v>8</v>
          </cell>
          <cell r="AZ1361">
            <v>7</v>
          </cell>
          <cell r="BA1361" t="str">
            <v>UMB</v>
          </cell>
        </row>
        <row r="1362">
          <cell r="D1362" t="str">
            <v>Univerzita Mateja Bela v Banskej Bystrici</v>
          </cell>
          <cell r="E1362" t="str">
            <v>Ekonomická fakulta</v>
          </cell>
          <cell r="L1362">
            <v>1</v>
          </cell>
          <cell r="M1362">
            <v>2</v>
          </cell>
          <cell r="AM1362">
            <v>21</v>
          </cell>
          <cell r="AN1362">
            <v>23</v>
          </cell>
          <cell r="AO1362">
            <v>0</v>
          </cell>
          <cell r="AP1362">
            <v>0</v>
          </cell>
          <cell r="AQ1362">
            <v>21</v>
          </cell>
          <cell r="AV1362">
            <v>31.5</v>
          </cell>
          <cell r="AW1362">
            <v>32.76</v>
          </cell>
          <cell r="AX1362">
            <v>32.453208469055376</v>
          </cell>
          <cell r="AY1362">
            <v>23</v>
          </cell>
          <cell r="AZ1362">
            <v>0</v>
          </cell>
          <cell r="BA1362" t="str">
            <v>UMB</v>
          </cell>
        </row>
        <row r="1363">
          <cell r="D1363" t="str">
            <v>Univerzita Mateja Bela v Banskej Bystrici</v>
          </cell>
          <cell r="E1363" t="str">
            <v>Ekonomická fakulta</v>
          </cell>
          <cell r="L1363">
            <v>1</v>
          </cell>
          <cell r="M1363">
            <v>1</v>
          </cell>
          <cell r="AM1363">
            <v>18</v>
          </cell>
          <cell r="AN1363">
            <v>23</v>
          </cell>
          <cell r="AO1363">
            <v>0</v>
          </cell>
          <cell r="AP1363">
            <v>0</v>
          </cell>
          <cell r="AQ1363">
            <v>18</v>
          </cell>
          <cell r="AV1363">
            <v>14.1</v>
          </cell>
          <cell r="AW1363">
            <v>14.664</v>
          </cell>
          <cell r="AX1363">
            <v>14.526674267100978</v>
          </cell>
          <cell r="AY1363">
            <v>23</v>
          </cell>
          <cell r="AZ1363">
            <v>0</v>
          </cell>
          <cell r="BA1363" t="str">
            <v>UMB</v>
          </cell>
        </row>
        <row r="1364">
          <cell r="D1364" t="str">
            <v>Univerzita Mateja Bela v Banskej Bystrici</v>
          </cell>
          <cell r="E1364" t="str">
            <v>Ekonomická fakulta</v>
          </cell>
          <cell r="L1364">
            <v>1</v>
          </cell>
          <cell r="M1364">
            <v>1</v>
          </cell>
          <cell r="AM1364">
            <v>0</v>
          </cell>
          <cell r="AN1364">
            <v>48</v>
          </cell>
          <cell r="AO1364">
            <v>0</v>
          </cell>
          <cell r="AP1364">
            <v>0</v>
          </cell>
          <cell r="AQ1364">
            <v>0</v>
          </cell>
          <cell r="AV1364">
            <v>0</v>
          </cell>
          <cell r="AW1364">
            <v>0</v>
          </cell>
          <cell r="AX1364">
            <v>0</v>
          </cell>
          <cell r="AY1364">
            <v>48</v>
          </cell>
          <cell r="AZ1364">
            <v>0</v>
          </cell>
          <cell r="BA1364" t="str">
            <v>UMB</v>
          </cell>
        </row>
        <row r="1365">
          <cell r="D1365" t="str">
            <v>Univerzita Mateja Bela v Banskej Bystrici</v>
          </cell>
          <cell r="E1365" t="str">
            <v>Ekonomická fakulta</v>
          </cell>
          <cell r="L1365">
            <v>1</v>
          </cell>
          <cell r="M1365">
            <v>2</v>
          </cell>
          <cell r="AM1365">
            <v>0</v>
          </cell>
          <cell r="AN1365">
            <v>31</v>
          </cell>
          <cell r="AO1365">
            <v>0</v>
          </cell>
          <cell r="AP1365">
            <v>0</v>
          </cell>
          <cell r="AQ1365">
            <v>0</v>
          </cell>
          <cell r="AV1365">
            <v>0</v>
          </cell>
          <cell r="AW1365">
            <v>0</v>
          </cell>
          <cell r="AX1365">
            <v>0</v>
          </cell>
          <cell r="AY1365">
            <v>31</v>
          </cell>
          <cell r="AZ1365">
            <v>0</v>
          </cell>
          <cell r="BA1365" t="str">
            <v>UMB</v>
          </cell>
        </row>
        <row r="1366">
          <cell r="D1366" t="str">
            <v>Univerzita Mateja Bela v Banskej Bystrici</v>
          </cell>
          <cell r="E1366" t="str">
            <v>Filozofická fakulta</v>
          </cell>
          <cell r="L1366">
            <v>1</v>
          </cell>
          <cell r="M1366">
            <v>1</v>
          </cell>
          <cell r="AM1366">
            <v>1</v>
          </cell>
          <cell r="AN1366">
            <v>2</v>
          </cell>
          <cell r="AO1366">
            <v>0</v>
          </cell>
          <cell r="AP1366">
            <v>0</v>
          </cell>
          <cell r="AQ1366">
            <v>1</v>
          </cell>
          <cell r="AV1366">
            <v>0.7</v>
          </cell>
          <cell r="AW1366">
            <v>0.8889999999999999</v>
          </cell>
          <cell r="AX1366">
            <v>0.87378897338403039</v>
          </cell>
          <cell r="AY1366">
            <v>2</v>
          </cell>
          <cell r="AZ1366">
            <v>0</v>
          </cell>
          <cell r="BA1366" t="str">
            <v>UMB</v>
          </cell>
        </row>
        <row r="1367">
          <cell r="D1367" t="str">
            <v>Univerzita Mateja Bela v Banskej Bystrici</v>
          </cell>
          <cell r="E1367" t="str">
            <v>Filozofická fakulta</v>
          </cell>
          <cell r="L1367">
            <v>1</v>
          </cell>
          <cell r="M1367">
            <v>1</v>
          </cell>
          <cell r="AM1367">
            <v>31</v>
          </cell>
          <cell r="AN1367">
            <v>34</v>
          </cell>
          <cell r="AO1367">
            <v>0</v>
          </cell>
          <cell r="AP1367">
            <v>0</v>
          </cell>
          <cell r="AQ1367">
            <v>31</v>
          </cell>
          <cell r="AV1367">
            <v>25.6</v>
          </cell>
          <cell r="AW1367">
            <v>32.512</v>
          </cell>
          <cell r="AX1367">
            <v>31.955711026615969</v>
          </cell>
          <cell r="AY1367">
            <v>34</v>
          </cell>
          <cell r="AZ1367">
            <v>0</v>
          </cell>
          <cell r="BA1367" t="str">
            <v>UMB</v>
          </cell>
        </row>
        <row r="1368">
          <cell r="D1368" t="str">
            <v>Univerzita Mateja Bela v Banskej Bystrici</v>
          </cell>
          <cell r="E1368" t="str">
            <v>Fakulta prírodných vied</v>
          </cell>
          <cell r="L1368">
            <v>1</v>
          </cell>
          <cell r="M1368">
            <v>3</v>
          </cell>
          <cell r="AM1368">
            <v>3</v>
          </cell>
          <cell r="AN1368">
            <v>0</v>
          </cell>
          <cell r="AO1368">
            <v>0</v>
          </cell>
          <cell r="AP1368">
            <v>3</v>
          </cell>
          <cell r="AQ1368">
            <v>3</v>
          </cell>
          <cell r="AV1368">
            <v>9</v>
          </cell>
          <cell r="AW1368">
            <v>19.169999999999998</v>
          </cell>
          <cell r="AX1368">
            <v>18.786599999999996</v>
          </cell>
          <cell r="AY1368">
            <v>3</v>
          </cell>
          <cell r="AZ1368">
            <v>3</v>
          </cell>
          <cell r="BA1368" t="str">
            <v>UMB</v>
          </cell>
        </row>
        <row r="1369">
          <cell r="D1369" t="str">
            <v>Univerzita Konštantína Filozofa v Nitre</v>
          </cell>
          <cell r="E1369" t="str">
            <v>Fakulta prírodných vied</v>
          </cell>
          <cell r="L1369">
            <v>2</v>
          </cell>
          <cell r="M1369">
            <v>3</v>
          </cell>
          <cell r="AM1369">
            <v>0</v>
          </cell>
          <cell r="AN1369">
            <v>0</v>
          </cell>
          <cell r="AO1369">
            <v>0</v>
          </cell>
          <cell r="AP1369">
            <v>0</v>
          </cell>
          <cell r="AQ1369">
            <v>0</v>
          </cell>
          <cell r="AV1369">
            <v>0</v>
          </cell>
          <cell r="AW1369">
            <v>0</v>
          </cell>
          <cell r="AX1369">
            <v>0</v>
          </cell>
          <cell r="AY1369">
            <v>1</v>
          </cell>
          <cell r="AZ1369">
            <v>0</v>
          </cell>
          <cell r="BA1369" t="str">
            <v>UKF</v>
          </cell>
        </row>
        <row r="1370">
          <cell r="D1370" t="str">
            <v>Univerzita Konštantína Filozofa v Nitre</v>
          </cell>
          <cell r="E1370" t="str">
            <v>Fakulta prírodných vied</v>
          </cell>
          <cell r="L1370">
            <v>1</v>
          </cell>
          <cell r="M1370">
            <v>1</v>
          </cell>
          <cell r="AM1370">
            <v>5</v>
          </cell>
          <cell r="AN1370">
            <v>9</v>
          </cell>
          <cell r="AO1370">
            <v>9</v>
          </cell>
          <cell r="AP1370">
            <v>5</v>
          </cell>
          <cell r="AQ1370">
            <v>5</v>
          </cell>
          <cell r="AV1370">
            <v>3.8</v>
          </cell>
          <cell r="AW1370">
            <v>5.016</v>
          </cell>
          <cell r="AX1370">
            <v>5.016</v>
          </cell>
          <cell r="AY1370">
            <v>9</v>
          </cell>
          <cell r="AZ1370">
            <v>0</v>
          </cell>
          <cell r="BA1370" t="str">
            <v>UKF</v>
          </cell>
        </row>
        <row r="1371">
          <cell r="D1371" t="str">
            <v>Univerzita Konštantína Filozofa v Nitre</v>
          </cell>
          <cell r="E1371" t="str">
            <v>Pedagogická fakulta</v>
          </cell>
          <cell r="L1371">
            <v>1</v>
          </cell>
          <cell r="M1371">
            <v>3</v>
          </cell>
          <cell r="AM1371">
            <v>3</v>
          </cell>
          <cell r="AN1371">
            <v>0</v>
          </cell>
          <cell r="AO1371">
            <v>0</v>
          </cell>
          <cell r="AP1371">
            <v>0</v>
          </cell>
          <cell r="AQ1371">
            <v>3</v>
          </cell>
          <cell r="AV1371">
            <v>12</v>
          </cell>
          <cell r="AW1371">
            <v>13.200000000000001</v>
          </cell>
          <cell r="AX1371">
            <v>13.072849462365593</v>
          </cell>
          <cell r="AY1371">
            <v>4</v>
          </cell>
          <cell r="AZ1371">
            <v>3</v>
          </cell>
          <cell r="BA1371" t="str">
            <v>UKF</v>
          </cell>
        </row>
        <row r="1372">
          <cell r="D1372" t="str">
            <v>Vysoká škola manažmentu v Trenčíne</v>
          </cell>
          <cell r="E1372" t="str">
            <v/>
          </cell>
          <cell r="L1372">
            <v>1</v>
          </cell>
          <cell r="M1372">
            <v>1</v>
          </cell>
          <cell r="AM1372">
            <v>258</v>
          </cell>
          <cell r="AN1372">
            <v>258</v>
          </cell>
          <cell r="AO1372">
            <v>0</v>
          </cell>
          <cell r="AP1372">
            <v>0</v>
          </cell>
          <cell r="AQ1372">
            <v>258</v>
          </cell>
          <cell r="AV1372">
            <v>239.1</v>
          </cell>
          <cell r="AW1372">
            <v>248.66400000000002</v>
          </cell>
          <cell r="AX1372">
            <v>247.81820408163267</v>
          </cell>
          <cell r="AY1372">
            <v>258</v>
          </cell>
          <cell r="AZ1372">
            <v>0</v>
          </cell>
          <cell r="BA1372" t="str">
            <v>VSM-Trenčin</v>
          </cell>
        </row>
        <row r="1373">
          <cell r="D1373" t="str">
            <v>Univerzita Konštantína Filozofa v Nitre</v>
          </cell>
          <cell r="E1373" t="str">
            <v>Filozofická fakulta</v>
          </cell>
          <cell r="L1373">
            <v>1</v>
          </cell>
          <cell r="M1373">
            <v>1</v>
          </cell>
          <cell r="AM1373">
            <v>140</v>
          </cell>
          <cell r="AN1373">
            <v>143</v>
          </cell>
          <cell r="AO1373">
            <v>0</v>
          </cell>
          <cell r="AP1373">
            <v>0</v>
          </cell>
          <cell r="AQ1373">
            <v>140</v>
          </cell>
          <cell r="AV1373">
            <v>121.4</v>
          </cell>
          <cell r="AW1373">
            <v>121.4</v>
          </cell>
          <cell r="AX1373">
            <v>119.58418803418805</v>
          </cell>
          <cell r="AY1373">
            <v>143</v>
          </cell>
          <cell r="AZ1373">
            <v>0</v>
          </cell>
          <cell r="BA1373" t="str">
            <v>UKF</v>
          </cell>
        </row>
        <row r="1374">
          <cell r="D1374" t="str">
            <v>Univerzita Konštantína Filozofa v Nitre</v>
          </cell>
          <cell r="E1374" t="str">
            <v>Filozofická fakulta</v>
          </cell>
          <cell r="L1374">
            <v>2</v>
          </cell>
          <cell r="M1374">
            <v>3</v>
          </cell>
          <cell r="AM1374">
            <v>0</v>
          </cell>
          <cell r="AN1374">
            <v>0</v>
          </cell>
          <cell r="AO1374">
            <v>0</v>
          </cell>
          <cell r="AP1374">
            <v>0</v>
          </cell>
          <cell r="AQ1374">
            <v>0</v>
          </cell>
          <cell r="AV1374">
            <v>0</v>
          </cell>
          <cell r="AW1374">
            <v>0</v>
          </cell>
          <cell r="AX1374">
            <v>0</v>
          </cell>
          <cell r="AY1374">
            <v>1</v>
          </cell>
          <cell r="AZ1374">
            <v>0</v>
          </cell>
          <cell r="BA1374" t="str">
            <v>UKF</v>
          </cell>
        </row>
        <row r="1375">
          <cell r="D1375" t="str">
            <v>Univerzita Pavla Jozefa Šafárika v Košiciach</v>
          </cell>
          <cell r="E1375" t="str">
            <v>Filozofická fakulta</v>
          </cell>
          <cell r="L1375">
            <v>1</v>
          </cell>
          <cell r="M1375">
            <v>3</v>
          </cell>
          <cell r="AM1375">
            <v>6</v>
          </cell>
          <cell r="AN1375">
            <v>0</v>
          </cell>
          <cell r="AO1375">
            <v>0</v>
          </cell>
          <cell r="AP1375">
            <v>0</v>
          </cell>
          <cell r="AQ1375">
            <v>6</v>
          </cell>
          <cell r="AV1375">
            <v>18</v>
          </cell>
          <cell r="AW1375">
            <v>19.8</v>
          </cell>
          <cell r="AX1375">
            <v>19.45058823529412</v>
          </cell>
          <cell r="AY1375">
            <v>7</v>
          </cell>
          <cell r="AZ1375">
            <v>6</v>
          </cell>
          <cell r="BA1375" t="str">
            <v>UPJŠ</v>
          </cell>
        </row>
        <row r="1376">
          <cell r="D1376" t="str">
            <v>Vysoká škola múzických umení v Bratislave</v>
          </cell>
          <cell r="E1376" t="str">
            <v>Divadelná fakulta</v>
          </cell>
          <cell r="L1376">
            <v>2</v>
          </cell>
          <cell r="M1376">
            <v>3</v>
          </cell>
          <cell r="AM1376">
            <v>7</v>
          </cell>
          <cell r="AN1376">
            <v>0</v>
          </cell>
          <cell r="AO1376">
            <v>0</v>
          </cell>
          <cell r="AP1376">
            <v>0</v>
          </cell>
          <cell r="AQ1376">
            <v>0</v>
          </cell>
          <cell r="AV1376">
            <v>0</v>
          </cell>
          <cell r="AW1376">
            <v>0</v>
          </cell>
          <cell r="AX1376">
            <v>0</v>
          </cell>
          <cell r="AY1376">
            <v>7</v>
          </cell>
          <cell r="AZ1376">
            <v>0</v>
          </cell>
          <cell r="BA1376" t="str">
            <v>VŠMU</v>
          </cell>
        </row>
        <row r="1377">
          <cell r="D1377" t="str">
            <v>Vysoká škola múzických umení v Bratislave</v>
          </cell>
          <cell r="E1377" t="str">
            <v>Divadelná fakulta</v>
          </cell>
          <cell r="L1377">
            <v>2</v>
          </cell>
          <cell r="M1377">
            <v>3</v>
          </cell>
          <cell r="AM1377">
            <v>0</v>
          </cell>
          <cell r="AN1377">
            <v>0</v>
          </cell>
          <cell r="AO1377">
            <v>0</v>
          </cell>
          <cell r="AP1377">
            <v>0</v>
          </cell>
          <cell r="AQ1377">
            <v>0</v>
          </cell>
          <cell r="AV1377">
            <v>0</v>
          </cell>
          <cell r="AW1377">
            <v>0</v>
          </cell>
          <cell r="AX1377">
            <v>0</v>
          </cell>
          <cell r="AY1377">
            <v>4</v>
          </cell>
          <cell r="AZ1377">
            <v>0</v>
          </cell>
          <cell r="BA1377" t="str">
            <v>VŠMU</v>
          </cell>
        </row>
        <row r="1378">
          <cell r="D1378" t="str">
            <v>Vysoká škola múzických umení v Bratislave</v>
          </cell>
          <cell r="E1378" t="str">
            <v>Divadelná fakulta</v>
          </cell>
          <cell r="L1378">
            <v>1</v>
          </cell>
          <cell r="M1378">
            <v>2</v>
          </cell>
          <cell r="AM1378">
            <v>7</v>
          </cell>
          <cell r="AN1378">
            <v>10</v>
          </cell>
          <cell r="AO1378">
            <v>0</v>
          </cell>
          <cell r="AP1378">
            <v>0</v>
          </cell>
          <cell r="AQ1378">
            <v>7</v>
          </cell>
          <cell r="AV1378">
            <v>10.5</v>
          </cell>
          <cell r="AW1378">
            <v>33.914999999999999</v>
          </cell>
          <cell r="AX1378">
            <v>33.576976744186048</v>
          </cell>
          <cell r="AY1378">
            <v>10</v>
          </cell>
          <cell r="AZ1378">
            <v>0</v>
          </cell>
          <cell r="BA1378" t="str">
            <v>VŠMU</v>
          </cell>
        </row>
        <row r="1379">
          <cell r="D1379" t="str">
            <v>Vysoká škola múzických umení v Bratislave</v>
          </cell>
          <cell r="E1379" t="str">
            <v>Hudobná a tanečná fakulta</v>
          </cell>
          <cell r="L1379">
            <v>2</v>
          </cell>
          <cell r="M1379">
            <v>3</v>
          </cell>
          <cell r="AM1379">
            <v>1</v>
          </cell>
          <cell r="AN1379">
            <v>0</v>
          </cell>
          <cell r="AO1379">
            <v>0</v>
          </cell>
          <cell r="AP1379">
            <v>0</v>
          </cell>
          <cell r="AQ1379">
            <v>0</v>
          </cell>
          <cell r="AV1379">
            <v>0</v>
          </cell>
          <cell r="AW1379">
            <v>0</v>
          </cell>
          <cell r="AX1379">
            <v>0</v>
          </cell>
          <cell r="AY1379">
            <v>2</v>
          </cell>
          <cell r="AZ1379">
            <v>0</v>
          </cell>
          <cell r="BA1379" t="str">
            <v>VŠMU</v>
          </cell>
        </row>
        <row r="1380">
          <cell r="D1380" t="str">
            <v>Vysoká škola múzických umení v Bratislave</v>
          </cell>
          <cell r="E1380" t="str">
            <v>Divadelná fakulta</v>
          </cell>
          <cell r="L1380">
            <v>1</v>
          </cell>
          <cell r="M1380">
            <v>1</v>
          </cell>
          <cell r="AM1380">
            <v>7</v>
          </cell>
          <cell r="AN1380">
            <v>9</v>
          </cell>
          <cell r="AO1380">
            <v>0</v>
          </cell>
          <cell r="AP1380">
            <v>0</v>
          </cell>
          <cell r="AQ1380">
            <v>7</v>
          </cell>
          <cell r="AV1380">
            <v>6.1</v>
          </cell>
          <cell r="AW1380">
            <v>19.702999999999999</v>
          </cell>
          <cell r="AX1380">
            <v>19.50662458471761</v>
          </cell>
          <cell r="AY1380">
            <v>9</v>
          </cell>
          <cell r="AZ1380">
            <v>0</v>
          </cell>
          <cell r="BA1380" t="str">
            <v>VŠMU</v>
          </cell>
        </row>
        <row r="1381">
          <cell r="D1381" t="str">
            <v>Vysoká škola múzických umení v Bratislave</v>
          </cell>
          <cell r="E1381" t="str">
            <v>Divadelná fakulta</v>
          </cell>
          <cell r="L1381">
            <v>2</v>
          </cell>
          <cell r="M1381">
            <v>3</v>
          </cell>
          <cell r="AM1381">
            <v>1</v>
          </cell>
          <cell r="AN1381">
            <v>0</v>
          </cell>
          <cell r="AO1381">
            <v>0</v>
          </cell>
          <cell r="AP1381">
            <v>0</v>
          </cell>
          <cell r="AQ1381">
            <v>0</v>
          </cell>
          <cell r="AV1381">
            <v>0</v>
          </cell>
          <cell r="AW1381">
            <v>0</v>
          </cell>
          <cell r="AX1381">
            <v>0</v>
          </cell>
          <cell r="AY1381">
            <v>5</v>
          </cell>
          <cell r="AZ1381">
            <v>0</v>
          </cell>
          <cell r="BA1381" t="str">
            <v>VŠMU</v>
          </cell>
        </row>
        <row r="1382">
          <cell r="D1382" t="str">
            <v>Vysoká škola múzických umení v Bratislave</v>
          </cell>
          <cell r="E1382" t="str">
            <v>Filmová a televízna fakulta</v>
          </cell>
          <cell r="L1382">
            <v>2</v>
          </cell>
          <cell r="M1382">
            <v>3</v>
          </cell>
          <cell r="AM1382">
            <v>0</v>
          </cell>
          <cell r="AN1382">
            <v>0</v>
          </cell>
          <cell r="AO1382">
            <v>0</v>
          </cell>
          <cell r="AP1382">
            <v>0</v>
          </cell>
          <cell r="AQ1382">
            <v>0</v>
          </cell>
          <cell r="AV1382">
            <v>0</v>
          </cell>
          <cell r="AW1382">
            <v>0</v>
          </cell>
          <cell r="AX1382">
            <v>0</v>
          </cell>
          <cell r="AY1382">
            <v>1</v>
          </cell>
          <cell r="AZ1382">
            <v>0</v>
          </cell>
          <cell r="BA1382" t="str">
            <v>VŠMU</v>
          </cell>
        </row>
        <row r="1383">
          <cell r="D1383" t="str">
            <v>Vysoká škola múzických umení v Bratislave</v>
          </cell>
          <cell r="E1383" t="str">
            <v>Filmová a televízna fakulta</v>
          </cell>
          <cell r="L1383">
            <v>1</v>
          </cell>
          <cell r="M1383">
            <v>1</v>
          </cell>
          <cell r="AM1383">
            <v>19</v>
          </cell>
          <cell r="AN1383">
            <v>20</v>
          </cell>
          <cell r="AO1383">
            <v>0</v>
          </cell>
          <cell r="AP1383">
            <v>0</v>
          </cell>
          <cell r="AQ1383">
            <v>19</v>
          </cell>
          <cell r="AV1383">
            <v>17.2</v>
          </cell>
          <cell r="AW1383">
            <v>55.555999999999997</v>
          </cell>
          <cell r="AX1383">
            <v>55.002285714285712</v>
          </cell>
          <cell r="AY1383">
            <v>20</v>
          </cell>
          <cell r="AZ1383">
            <v>0</v>
          </cell>
          <cell r="BA1383" t="str">
            <v>VŠMU</v>
          </cell>
        </row>
        <row r="1384">
          <cell r="D1384" t="str">
            <v>Vysoká škola múzických umení v Bratislave</v>
          </cell>
          <cell r="E1384" t="str">
            <v>Filmová a televízna fakulta</v>
          </cell>
          <cell r="L1384">
            <v>1</v>
          </cell>
          <cell r="M1384">
            <v>1</v>
          </cell>
          <cell r="AM1384">
            <v>12</v>
          </cell>
          <cell r="AN1384">
            <v>15</v>
          </cell>
          <cell r="AO1384">
            <v>0</v>
          </cell>
          <cell r="AP1384">
            <v>0</v>
          </cell>
          <cell r="AQ1384">
            <v>12</v>
          </cell>
          <cell r="AV1384">
            <v>10.5</v>
          </cell>
          <cell r="AW1384">
            <v>10.5</v>
          </cell>
          <cell r="AX1384">
            <v>10.365384615384617</v>
          </cell>
          <cell r="AY1384">
            <v>15</v>
          </cell>
          <cell r="AZ1384">
            <v>0</v>
          </cell>
          <cell r="BA1384" t="str">
            <v>VŠMU</v>
          </cell>
        </row>
        <row r="1385">
          <cell r="D1385" t="str">
            <v>Vysoká škola múzických umení v Bratislave</v>
          </cell>
          <cell r="E1385" t="str">
            <v>Filmová a televízna fakulta</v>
          </cell>
          <cell r="L1385">
            <v>1</v>
          </cell>
          <cell r="M1385">
            <v>1</v>
          </cell>
          <cell r="AM1385">
            <v>38</v>
          </cell>
          <cell r="AN1385">
            <v>41</v>
          </cell>
          <cell r="AO1385">
            <v>0</v>
          </cell>
          <cell r="AP1385">
            <v>0</v>
          </cell>
          <cell r="AQ1385">
            <v>38</v>
          </cell>
          <cell r="AV1385">
            <v>33.200000000000003</v>
          </cell>
          <cell r="AW1385">
            <v>107.236</v>
          </cell>
          <cell r="AX1385">
            <v>106.16720265780732</v>
          </cell>
          <cell r="AY1385">
            <v>41</v>
          </cell>
          <cell r="AZ1385">
            <v>0</v>
          </cell>
          <cell r="BA1385" t="str">
            <v>VŠMU</v>
          </cell>
        </row>
        <row r="1386">
          <cell r="D1386" t="str">
            <v>Prešovská univerzita v Prešove</v>
          </cell>
          <cell r="E1386" t="str">
            <v>Filozofická fakulta</v>
          </cell>
          <cell r="L1386">
            <v>1</v>
          </cell>
          <cell r="M1386">
            <v>2</v>
          </cell>
          <cell r="AM1386">
            <v>21</v>
          </cell>
          <cell r="AN1386">
            <v>21</v>
          </cell>
          <cell r="AO1386">
            <v>0</v>
          </cell>
          <cell r="AP1386">
            <v>0</v>
          </cell>
          <cell r="AQ1386">
            <v>21</v>
          </cell>
          <cell r="AV1386">
            <v>31.5</v>
          </cell>
          <cell r="AW1386">
            <v>32.76</v>
          </cell>
          <cell r="AX1386">
            <v>31.38737430167598</v>
          </cell>
          <cell r="AY1386">
            <v>21</v>
          </cell>
          <cell r="AZ1386">
            <v>0</v>
          </cell>
          <cell r="BA1386" t="str">
            <v>PU</v>
          </cell>
        </row>
        <row r="1387">
          <cell r="D1387" t="str">
            <v>Prešovská univerzita v Prešove</v>
          </cell>
          <cell r="E1387" t="str">
            <v>Pedagogická fakulta</v>
          </cell>
          <cell r="L1387">
            <v>1</v>
          </cell>
          <cell r="M1387">
            <v>1</v>
          </cell>
          <cell r="AM1387">
            <v>99</v>
          </cell>
          <cell r="AN1387">
            <v>103</v>
          </cell>
          <cell r="AO1387">
            <v>0</v>
          </cell>
          <cell r="AP1387">
            <v>0</v>
          </cell>
          <cell r="AQ1387">
            <v>99</v>
          </cell>
          <cell r="AV1387">
            <v>89.7</v>
          </cell>
          <cell r="AW1387">
            <v>106.74299999999999</v>
          </cell>
          <cell r="AX1387">
            <v>104.84840863251311</v>
          </cell>
          <cell r="AY1387">
            <v>103</v>
          </cell>
          <cell r="AZ1387">
            <v>0</v>
          </cell>
          <cell r="BA1387" t="str">
            <v>PU</v>
          </cell>
        </row>
        <row r="1388">
          <cell r="D1388" t="str">
            <v>Akadémia umení v Banskej Bystrici</v>
          </cell>
          <cell r="E1388" t="str">
            <v>Fakulta výtvarných umení</v>
          </cell>
          <cell r="L1388">
            <v>1</v>
          </cell>
          <cell r="M1388">
            <v>1</v>
          </cell>
          <cell r="AM1388">
            <v>33</v>
          </cell>
          <cell r="AN1388">
            <v>35</v>
          </cell>
          <cell r="AO1388">
            <v>0</v>
          </cell>
          <cell r="AP1388">
            <v>0</v>
          </cell>
          <cell r="AQ1388">
            <v>33</v>
          </cell>
          <cell r="AV1388">
            <v>28.799999999999997</v>
          </cell>
          <cell r="AW1388">
            <v>93.023999999999987</v>
          </cell>
          <cell r="AX1388">
            <v>91.25081524926685</v>
          </cell>
          <cell r="AY1388">
            <v>35</v>
          </cell>
          <cell r="AZ1388">
            <v>0</v>
          </cell>
          <cell r="BA1388" t="str">
            <v>AU</v>
          </cell>
        </row>
        <row r="1389">
          <cell r="D1389" t="str">
            <v>Akadémia umení v Banskej Bystrici</v>
          </cell>
          <cell r="E1389" t="str">
            <v>Fakulta výtvarných umení</v>
          </cell>
          <cell r="L1389">
            <v>1</v>
          </cell>
          <cell r="M1389">
            <v>1</v>
          </cell>
          <cell r="AM1389">
            <v>16</v>
          </cell>
          <cell r="AN1389">
            <v>17</v>
          </cell>
          <cell r="AO1389">
            <v>0</v>
          </cell>
          <cell r="AP1389">
            <v>0</v>
          </cell>
          <cell r="AQ1389">
            <v>16</v>
          </cell>
          <cell r="AV1389">
            <v>14.8</v>
          </cell>
          <cell r="AW1389">
            <v>47.804000000000002</v>
          </cell>
          <cell r="AX1389">
            <v>46.892780058651027</v>
          </cell>
          <cell r="AY1389">
            <v>17</v>
          </cell>
          <cell r="AZ1389">
            <v>0</v>
          </cell>
          <cell r="BA1389" t="str">
            <v>AU</v>
          </cell>
        </row>
        <row r="1390">
          <cell r="D1390" t="str">
            <v>Univerzita Pavla Jozefa Šafárika v Košiciach</v>
          </cell>
          <cell r="E1390" t="str">
            <v>Filozofická fakulta</v>
          </cell>
          <cell r="L1390">
            <v>1</v>
          </cell>
          <cell r="M1390">
            <v>1</v>
          </cell>
          <cell r="AM1390">
            <v>17</v>
          </cell>
          <cell r="AN1390">
            <v>22</v>
          </cell>
          <cell r="AO1390">
            <v>0</v>
          </cell>
          <cell r="AP1390">
            <v>0</v>
          </cell>
          <cell r="AQ1390">
            <v>17</v>
          </cell>
          <cell r="AV1390">
            <v>14.3</v>
          </cell>
          <cell r="AW1390">
            <v>14.3</v>
          </cell>
          <cell r="AX1390">
            <v>14.04764705882353</v>
          </cell>
          <cell r="AY1390">
            <v>22</v>
          </cell>
          <cell r="AZ1390">
            <v>0</v>
          </cell>
          <cell r="BA1390" t="str">
            <v>UPJŠ</v>
          </cell>
        </row>
        <row r="1391">
          <cell r="D1391" t="str">
            <v>Univerzita Pavla Jozefa Šafárika v Košiciach</v>
          </cell>
          <cell r="E1391" t="str">
            <v>Filozofická fakulta</v>
          </cell>
          <cell r="L1391">
            <v>2</v>
          </cell>
          <cell r="M1391">
            <v>3</v>
          </cell>
          <cell r="AM1391">
            <v>0</v>
          </cell>
          <cell r="AN1391">
            <v>0</v>
          </cell>
          <cell r="AO1391">
            <v>0</v>
          </cell>
          <cell r="AP1391">
            <v>0</v>
          </cell>
          <cell r="AQ1391">
            <v>0</v>
          </cell>
          <cell r="AV1391">
            <v>0</v>
          </cell>
          <cell r="AW1391">
            <v>0</v>
          </cell>
          <cell r="AX1391">
            <v>0</v>
          </cell>
          <cell r="AY1391">
            <v>6</v>
          </cell>
          <cell r="AZ1391">
            <v>0</v>
          </cell>
          <cell r="BA1391" t="str">
            <v>UPJŠ</v>
          </cell>
        </row>
        <row r="1392">
          <cell r="D1392" t="str">
            <v>Univerzita sv. Cyrila a Metoda v Trnave</v>
          </cell>
          <cell r="E1392" t="str">
            <v>Filozofická fakulta</v>
          </cell>
          <cell r="L1392">
            <v>1</v>
          </cell>
          <cell r="M1392">
            <v>3</v>
          </cell>
          <cell r="AM1392">
            <v>6</v>
          </cell>
          <cell r="AN1392">
            <v>0</v>
          </cell>
          <cell r="AO1392">
            <v>0</v>
          </cell>
          <cell r="AP1392">
            <v>0</v>
          </cell>
          <cell r="AQ1392">
            <v>6</v>
          </cell>
          <cell r="AV1392">
            <v>18</v>
          </cell>
          <cell r="AW1392">
            <v>19.8</v>
          </cell>
          <cell r="AX1392">
            <v>19.21764705882353</v>
          </cell>
          <cell r="AY1392">
            <v>6</v>
          </cell>
          <cell r="AZ1392">
            <v>6</v>
          </cell>
          <cell r="BA1392" t="str">
            <v>UCM</v>
          </cell>
        </row>
        <row r="1393">
          <cell r="D1393" t="str">
            <v>Univerzita sv. Cyrila a Metoda v Trnave</v>
          </cell>
          <cell r="E1393" t="str">
            <v>Fakulta prírodných vied</v>
          </cell>
          <cell r="L1393">
            <v>1</v>
          </cell>
          <cell r="M1393">
            <v>3</v>
          </cell>
          <cell r="AM1393">
            <v>9</v>
          </cell>
          <cell r="AN1393">
            <v>0</v>
          </cell>
          <cell r="AO1393">
            <v>0</v>
          </cell>
          <cell r="AP1393">
            <v>9</v>
          </cell>
          <cell r="AQ1393">
            <v>9</v>
          </cell>
          <cell r="AV1393">
            <v>27</v>
          </cell>
          <cell r="AW1393">
            <v>57.51</v>
          </cell>
          <cell r="AX1393">
            <v>56.841279069767438</v>
          </cell>
          <cell r="AY1393">
            <v>9</v>
          </cell>
          <cell r="AZ1393">
            <v>9</v>
          </cell>
          <cell r="BA1393" t="str">
            <v>UCM</v>
          </cell>
        </row>
        <row r="1394">
          <cell r="D1394" t="str">
            <v>Univerzita sv. Cyrila a Metoda v Trnave</v>
          </cell>
          <cell r="E1394" t="str">
            <v>Filozofická fakulta</v>
          </cell>
          <cell r="L1394">
            <v>1</v>
          </cell>
          <cell r="M1394">
            <v>1</v>
          </cell>
          <cell r="AM1394">
            <v>138</v>
          </cell>
          <cell r="AN1394">
            <v>171</v>
          </cell>
          <cell r="AO1394">
            <v>0</v>
          </cell>
          <cell r="AP1394">
            <v>0</v>
          </cell>
          <cell r="AQ1394">
            <v>138</v>
          </cell>
          <cell r="AV1394">
            <v>120.3</v>
          </cell>
          <cell r="AW1394">
            <v>125.11199999999999</v>
          </cell>
          <cell r="AX1394">
            <v>123.08472222222221</v>
          </cell>
          <cell r="AY1394">
            <v>171</v>
          </cell>
          <cell r="AZ1394">
            <v>0</v>
          </cell>
          <cell r="BA1394" t="str">
            <v>UCM</v>
          </cell>
        </row>
        <row r="1395">
          <cell r="D1395" t="str">
            <v>Univerzita sv. Cyrila a Metoda v Trnave</v>
          </cell>
          <cell r="E1395" t="str">
            <v>Filozofická fakulta</v>
          </cell>
          <cell r="L1395">
            <v>1</v>
          </cell>
          <cell r="M1395">
            <v>2</v>
          </cell>
          <cell r="AM1395">
            <v>14</v>
          </cell>
          <cell r="AN1395">
            <v>17</v>
          </cell>
          <cell r="AO1395">
            <v>0</v>
          </cell>
          <cell r="AP1395">
            <v>0</v>
          </cell>
          <cell r="AQ1395">
            <v>14</v>
          </cell>
          <cell r="AV1395">
            <v>21</v>
          </cell>
          <cell r="AW1395">
            <v>21.84</v>
          </cell>
          <cell r="AX1395">
            <v>21.486111111111111</v>
          </cell>
          <cell r="AY1395">
            <v>17</v>
          </cell>
          <cell r="AZ1395">
            <v>0</v>
          </cell>
          <cell r="BA1395" t="str">
            <v>UCM</v>
          </cell>
        </row>
        <row r="1396">
          <cell r="D1396" t="str">
            <v>Univerzita sv. Cyrila a Metoda v Trnave</v>
          </cell>
          <cell r="E1396" t="str">
            <v>Filozofická fakulta</v>
          </cell>
          <cell r="L1396">
            <v>1</v>
          </cell>
          <cell r="M1396">
            <v>2</v>
          </cell>
          <cell r="AM1396">
            <v>61</v>
          </cell>
          <cell r="AN1396">
            <v>64</v>
          </cell>
          <cell r="AO1396">
            <v>0</v>
          </cell>
          <cell r="AP1396">
            <v>0</v>
          </cell>
          <cell r="AQ1396">
            <v>61</v>
          </cell>
          <cell r="AV1396">
            <v>91.5</v>
          </cell>
          <cell r="AW1396">
            <v>95.16</v>
          </cell>
          <cell r="AX1396">
            <v>93.618055555555557</v>
          </cell>
          <cell r="AY1396">
            <v>64</v>
          </cell>
          <cell r="AZ1396">
            <v>0</v>
          </cell>
          <cell r="BA1396" t="str">
            <v>UCM</v>
          </cell>
        </row>
        <row r="1397">
          <cell r="D1397" t="str">
            <v>Univerzita sv. Cyrila a Metoda v Trnave</v>
          </cell>
          <cell r="E1397" t="str">
            <v>Fakulta masmediálnej komunikácie</v>
          </cell>
          <cell r="L1397">
            <v>1</v>
          </cell>
          <cell r="M1397">
            <v>1</v>
          </cell>
          <cell r="AM1397">
            <v>55</v>
          </cell>
          <cell r="AN1397">
            <v>62</v>
          </cell>
          <cell r="AO1397">
            <v>0</v>
          </cell>
          <cell r="AP1397">
            <v>0</v>
          </cell>
          <cell r="AQ1397">
            <v>55</v>
          </cell>
          <cell r="AV1397">
            <v>50.8</v>
          </cell>
          <cell r="AW1397">
            <v>60.451999999999991</v>
          </cell>
          <cell r="AX1397">
            <v>59.689359125315384</v>
          </cell>
          <cell r="AY1397">
            <v>62</v>
          </cell>
          <cell r="AZ1397">
            <v>0</v>
          </cell>
          <cell r="BA1397" t="str">
            <v>UCM</v>
          </cell>
        </row>
        <row r="1398">
          <cell r="D1398" t="str">
            <v>Univerzita sv. Cyrila a Metoda v Trnave</v>
          </cell>
          <cell r="E1398" t="str">
            <v>Fakulta prírodných vied</v>
          </cell>
          <cell r="L1398">
            <v>1</v>
          </cell>
          <cell r="M1398">
            <v>1</v>
          </cell>
          <cell r="AM1398">
            <v>11</v>
          </cell>
          <cell r="AN1398">
            <v>19</v>
          </cell>
          <cell r="AO1398">
            <v>19</v>
          </cell>
          <cell r="AP1398">
            <v>11</v>
          </cell>
          <cell r="AQ1398">
            <v>11</v>
          </cell>
          <cell r="AV1398">
            <v>10.4</v>
          </cell>
          <cell r="AW1398">
            <v>15.391999999999999</v>
          </cell>
          <cell r="AX1398">
            <v>15.158787878787878</v>
          </cell>
          <cell r="AY1398">
            <v>19</v>
          </cell>
          <cell r="AZ1398">
            <v>0</v>
          </cell>
          <cell r="BA1398" t="str">
            <v>UCM</v>
          </cell>
        </row>
        <row r="1399">
          <cell r="D1399" t="str">
            <v>Univerzita sv. Cyrila a Metoda v Trnave</v>
          </cell>
          <cell r="E1399" t="str">
            <v>Filozofická fakulta</v>
          </cell>
          <cell r="L1399">
            <v>2</v>
          </cell>
          <cell r="M1399">
            <v>1</v>
          </cell>
          <cell r="AM1399">
            <v>0</v>
          </cell>
          <cell r="AN1399">
            <v>0</v>
          </cell>
          <cell r="AO1399">
            <v>0</v>
          </cell>
          <cell r="AP1399">
            <v>0</v>
          </cell>
          <cell r="AQ1399">
            <v>0</v>
          </cell>
          <cell r="AV1399">
            <v>0</v>
          </cell>
          <cell r="AW1399">
            <v>0</v>
          </cell>
          <cell r="AX1399">
            <v>0</v>
          </cell>
          <cell r="AY1399">
            <v>38</v>
          </cell>
          <cell r="AZ1399">
            <v>0</v>
          </cell>
          <cell r="BA1399" t="str">
            <v>UCM</v>
          </cell>
        </row>
        <row r="1400">
          <cell r="D1400" t="str">
            <v>Univerzita sv. Cyrila a Metoda v Trnave</v>
          </cell>
          <cell r="E1400" t="str">
            <v/>
          </cell>
          <cell r="L1400">
            <v>1</v>
          </cell>
          <cell r="M1400">
            <v>1</v>
          </cell>
          <cell r="AM1400">
            <v>64</v>
          </cell>
          <cell r="AN1400">
            <v>69</v>
          </cell>
          <cell r="AO1400">
            <v>0</v>
          </cell>
          <cell r="AP1400">
            <v>0</v>
          </cell>
          <cell r="AQ1400">
            <v>64</v>
          </cell>
          <cell r="AV1400">
            <v>59.5</v>
          </cell>
          <cell r="AW1400">
            <v>88.06</v>
          </cell>
          <cell r="AX1400">
            <v>86.875336322869956</v>
          </cell>
          <cell r="AY1400">
            <v>69</v>
          </cell>
          <cell r="AZ1400">
            <v>0</v>
          </cell>
          <cell r="BA1400" t="str">
            <v>UCM</v>
          </cell>
        </row>
        <row r="1401">
          <cell r="D1401" t="str">
            <v>Univerzita sv. Cyrila a Metoda v Trnave</v>
          </cell>
          <cell r="E1401" t="str">
            <v/>
          </cell>
          <cell r="L1401">
            <v>1</v>
          </cell>
          <cell r="M1401">
            <v>1</v>
          </cell>
          <cell r="AM1401">
            <v>314</v>
          </cell>
          <cell r="AN1401">
            <v>341</v>
          </cell>
          <cell r="AO1401">
            <v>0</v>
          </cell>
          <cell r="AP1401">
            <v>0</v>
          </cell>
          <cell r="AQ1401">
            <v>314</v>
          </cell>
          <cell r="AV1401">
            <v>274.7</v>
          </cell>
          <cell r="AW1401">
            <v>590.6049999999999</v>
          </cell>
          <cell r="AX1401">
            <v>582.65964125560527</v>
          </cell>
          <cell r="AY1401">
            <v>341</v>
          </cell>
          <cell r="AZ1401">
            <v>0</v>
          </cell>
          <cell r="BA1401" t="str">
            <v>UCM</v>
          </cell>
        </row>
        <row r="1402">
          <cell r="D1402" t="str">
            <v>Univerzita sv. Cyrila a Metoda v Trnave</v>
          </cell>
          <cell r="E1402" t="str">
            <v>Filozofická fakulta</v>
          </cell>
          <cell r="L1402">
            <v>1</v>
          </cell>
          <cell r="M1402">
            <v>1</v>
          </cell>
          <cell r="AM1402">
            <v>13.5</v>
          </cell>
          <cell r="AN1402">
            <v>17</v>
          </cell>
          <cell r="AO1402">
            <v>0</v>
          </cell>
          <cell r="AP1402">
            <v>0</v>
          </cell>
          <cell r="AQ1402">
            <v>13.5</v>
          </cell>
          <cell r="AV1402">
            <v>11.55</v>
          </cell>
          <cell r="AW1402">
            <v>12.589500000000001</v>
          </cell>
          <cell r="AX1402">
            <v>12.589500000000001</v>
          </cell>
          <cell r="AY1402">
            <v>17</v>
          </cell>
          <cell r="AZ1402">
            <v>0</v>
          </cell>
          <cell r="BA1402" t="str">
            <v>UCM</v>
          </cell>
        </row>
        <row r="1403">
          <cell r="D1403" t="str">
            <v>Univerzita sv. Cyrila a Metoda v Trnave</v>
          </cell>
          <cell r="E1403" t="str">
            <v>Filozofická fakulta</v>
          </cell>
          <cell r="L1403">
            <v>1</v>
          </cell>
          <cell r="M1403">
            <v>1</v>
          </cell>
          <cell r="AM1403">
            <v>0</v>
          </cell>
          <cell r="AN1403">
            <v>0.5</v>
          </cell>
          <cell r="AO1403">
            <v>0</v>
          </cell>
          <cell r="AP1403">
            <v>0</v>
          </cell>
          <cell r="AQ1403">
            <v>0</v>
          </cell>
          <cell r="AV1403">
            <v>0</v>
          </cell>
          <cell r="AW1403">
            <v>0</v>
          </cell>
          <cell r="AX1403">
            <v>0</v>
          </cell>
          <cell r="AY1403">
            <v>0.5</v>
          </cell>
          <cell r="AZ1403">
            <v>0</v>
          </cell>
          <cell r="BA1403" t="str">
            <v>UCM</v>
          </cell>
        </row>
        <row r="1404">
          <cell r="D1404" t="str">
            <v>Univerzita sv. Cyrila a Metoda v Trnave</v>
          </cell>
          <cell r="E1404" t="str">
            <v>Fakulta masmediálnej komunikácie</v>
          </cell>
          <cell r="L1404">
            <v>1</v>
          </cell>
          <cell r="M1404">
            <v>1</v>
          </cell>
          <cell r="AM1404">
            <v>593</v>
          </cell>
          <cell r="AN1404">
            <v>668</v>
          </cell>
          <cell r="AO1404">
            <v>0</v>
          </cell>
          <cell r="AP1404">
            <v>0</v>
          </cell>
          <cell r="AQ1404">
            <v>593</v>
          </cell>
          <cell r="AV1404">
            <v>519.5</v>
          </cell>
          <cell r="AW1404">
            <v>618.20499999999993</v>
          </cell>
          <cell r="AX1404">
            <v>610.40594617325473</v>
          </cell>
          <cell r="AY1404">
            <v>668</v>
          </cell>
          <cell r="AZ1404">
            <v>0</v>
          </cell>
          <cell r="BA1404" t="str">
            <v>UCM</v>
          </cell>
        </row>
        <row r="1405">
          <cell r="D1405" t="str">
            <v>Univerzita sv. Cyrila a Metoda v Trnave</v>
          </cell>
          <cell r="E1405" t="str">
            <v>Filozofická fakulta</v>
          </cell>
          <cell r="L1405">
            <v>1</v>
          </cell>
          <cell r="M1405">
            <v>1</v>
          </cell>
          <cell r="AM1405">
            <v>148</v>
          </cell>
          <cell r="AN1405">
            <v>169</v>
          </cell>
          <cell r="AO1405">
            <v>0</v>
          </cell>
          <cell r="AP1405">
            <v>0</v>
          </cell>
          <cell r="AQ1405">
            <v>148</v>
          </cell>
          <cell r="AV1405">
            <v>128.19999999999999</v>
          </cell>
          <cell r="AW1405">
            <v>128.19999999999999</v>
          </cell>
          <cell r="AX1405">
            <v>126.00479452054795</v>
          </cell>
          <cell r="AY1405">
            <v>169</v>
          </cell>
          <cell r="AZ1405">
            <v>0</v>
          </cell>
          <cell r="BA1405" t="str">
            <v>UCM</v>
          </cell>
        </row>
        <row r="1406">
          <cell r="D1406" t="str">
            <v>Univerzita sv. Cyrila a Metoda v Trnave</v>
          </cell>
          <cell r="E1406" t="str">
            <v>Fakulta masmediálnej komunikácie</v>
          </cell>
          <cell r="L1406">
            <v>1</v>
          </cell>
          <cell r="M1406">
            <v>1</v>
          </cell>
          <cell r="AM1406">
            <v>441</v>
          </cell>
          <cell r="AN1406">
            <v>491</v>
          </cell>
          <cell r="AO1406">
            <v>0</v>
          </cell>
          <cell r="AP1406">
            <v>0</v>
          </cell>
          <cell r="AQ1406">
            <v>441</v>
          </cell>
          <cell r="AV1406">
            <v>389.1</v>
          </cell>
          <cell r="AW1406">
            <v>463.029</v>
          </cell>
          <cell r="AX1406">
            <v>457.18759125315393</v>
          </cell>
          <cell r="AY1406">
            <v>491</v>
          </cell>
          <cell r="AZ1406">
            <v>0</v>
          </cell>
          <cell r="BA1406" t="str">
            <v>UCM</v>
          </cell>
        </row>
        <row r="1407">
          <cell r="D1407" t="str">
            <v>Univerzita sv. Cyrila a Metoda v Trnave</v>
          </cell>
          <cell r="E1407" t="str">
            <v>Fakulta prírodných vied</v>
          </cell>
          <cell r="L1407">
            <v>1</v>
          </cell>
          <cell r="M1407">
            <v>1</v>
          </cell>
          <cell r="AM1407">
            <v>59</v>
          </cell>
          <cell r="AN1407">
            <v>68</v>
          </cell>
          <cell r="AO1407">
            <v>68</v>
          </cell>
          <cell r="AP1407">
            <v>59</v>
          </cell>
          <cell r="AQ1407">
            <v>59</v>
          </cell>
          <cell r="AV1407">
            <v>49.4</v>
          </cell>
          <cell r="AW1407">
            <v>73.111999999999995</v>
          </cell>
          <cell r="AX1407">
            <v>73.111999999999995</v>
          </cell>
          <cell r="AY1407">
            <v>68</v>
          </cell>
          <cell r="AZ1407">
            <v>0</v>
          </cell>
          <cell r="BA1407" t="str">
            <v>UCM</v>
          </cell>
        </row>
        <row r="1408">
          <cell r="D1408" t="str">
            <v>Univerzita sv. Cyrila a Metoda v Trnave</v>
          </cell>
          <cell r="E1408" t="str">
            <v>Fakulta sociálnych vied</v>
          </cell>
          <cell r="L1408">
            <v>1</v>
          </cell>
          <cell r="M1408">
            <v>1</v>
          </cell>
          <cell r="AM1408">
            <v>98</v>
          </cell>
          <cell r="AN1408">
            <v>108</v>
          </cell>
          <cell r="AO1408">
            <v>0</v>
          </cell>
          <cell r="AP1408">
            <v>0</v>
          </cell>
          <cell r="AQ1408">
            <v>98</v>
          </cell>
          <cell r="AV1408">
            <v>82.4</v>
          </cell>
          <cell r="AW1408">
            <v>82.4</v>
          </cell>
          <cell r="AX1408">
            <v>81.042823529411763</v>
          </cell>
          <cell r="AY1408">
            <v>108</v>
          </cell>
          <cell r="AZ1408">
            <v>0</v>
          </cell>
          <cell r="BA1408" t="str">
            <v>UCM</v>
          </cell>
        </row>
        <row r="1409">
          <cell r="D1409" t="str">
            <v>Univerzita sv. Cyrila a Metoda v Trnave</v>
          </cell>
          <cell r="E1409" t="str">
            <v>Filozofická fakulta</v>
          </cell>
          <cell r="L1409">
            <v>1</v>
          </cell>
          <cell r="M1409">
            <v>1</v>
          </cell>
          <cell r="AM1409">
            <v>17.5</v>
          </cell>
          <cell r="AN1409">
            <v>20.5</v>
          </cell>
          <cell r="AO1409">
            <v>0</v>
          </cell>
          <cell r="AP1409">
            <v>0</v>
          </cell>
          <cell r="AQ1409">
            <v>17.5</v>
          </cell>
          <cell r="AV1409">
            <v>15.399999999999999</v>
          </cell>
          <cell r="AW1409">
            <v>16.786000000000001</v>
          </cell>
          <cell r="AX1409">
            <v>16.786000000000001</v>
          </cell>
          <cell r="AY1409">
            <v>20.5</v>
          </cell>
          <cell r="AZ1409">
            <v>0</v>
          </cell>
          <cell r="BA1409" t="str">
            <v>UCM</v>
          </cell>
        </row>
        <row r="1410">
          <cell r="D1410" t="str">
            <v>Univerzita sv. Cyrila a Metoda v Trnave</v>
          </cell>
          <cell r="E1410" t="str">
            <v>Filozofická fakulta</v>
          </cell>
          <cell r="L1410">
            <v>1</v>
          </cell>
          <cell r="M1410">
            <v>1</v>
          </cell>
          <cell r="AM1410">
            <v>18</v>
          </cell>
          <cell r="AN1410">
            <v>28</v>
          </cell>
          <cell r="AO1410">
            <v>0</v>
          </cell>
          <cell r="AP1410">
            <v>0</v>
          </cell>
          <cell r="AQ1410">
            <v>18</v>
          </cell>
          <cell r="AV1410">
            <v>15.6</v>
          </cell>
          <cell r="AW1410">
            <v>16.224</v>
          </cell>
          <cell r="AX1410">
            <v>15.96111111111111</v>
          </cell>
          <cell r="AY1410">
            <v>28</v>
          </cell>
          <cell r="AZ1410">
            <v>0</v>
          </cell>
          <cell r="BA1410" t="str">
            <v>UCM</v>
          </cell>
        </row>
        <row r="1411">
          <cell r="D1411" t="str">
            <v>Univerzita sv. Cyrila a Metoda v Trnave</v>
          </cell>
          <cell r="E1411" t="str">
            <v>Fakulta prírodných vied</v>
          </cell>
          <cell r="L1411">
            <v>1</v>
          </cell>
          <cell r="M1411">
            <v>1</v>
          </cell>
          <cell r="AM1411">
            <v>37</v>
          </cell>
          <cell r="AN1411">
            <v>43</v>
          </cell>
          <cell r="AO1411">
            <v>43</v>
          </cell>
          <cell r="AP1411">
            <v>37</v>
          </cell>
          <cell r="AQ1411">
            <v>37</v>
          </cell>
          <cell r="AV1411">
            <v>31.9</v>
          </cell>
          <cell r="AW1411">
            <v>47.211999999999996</v>
          </cell>
          <cell r="AX1411">
            <v>46.663023255813947</v>
          </cell>
          <cell r="AY1411">
            <v>43</v>
          </cell>
          <cell r="AZ1411">
            <v>0</v>
          </cell>
          <cell r="BA1411" t="str">
            <v>UCM</v>
          </cell>
        </row>
        <row r="1412">
          <cell r="D1412" t="str">
            <v>Univerzita sv. Cyrila a Metoda v Trnave</v>
          </cell>
          <cell r="E1412" t="str">
            <v>Fakulta prírodných vied</v>
          </cell>
          <cell r="L1412">
            <v>1</v>
          </cell>
          <cell r="M1412">
            <v>1</v>
          </cell>
          <cell r="AM1412">
            <v>22</v>
          </cell>
          <cell r="AN1412">
            <v>30</v>
          </cell>
          <cell r="AO1412">
            <v>30</v>
          </cell>
          <cell r="AP1412">
            <v>22</v>
          </cell>
          <cell r="AQ1412">
            <v>22</v>
          </cell>
          <cell r="AV1412">
            <v>17.5</v>
          </cell>
          <cell r="AW1412">
            <v>25.9</v>
          </cell>
          <cell r="AX1412">
            <v>25.598837209302324</v>
          </cell>
          <cell r="AY1412">
            <v>30</v>
          </cell>
          <cell r="AZ1412">
            <v>0</v>
          </cell>
          <cell r="BA1412" t="str">
            <v>UCM</v>
          </cell>
        </row>
        <row r="1413">
          <cell r="D1413" t="str">
            <v>Technická univerzita v Košiciach</v>
          </cell>
          <cell r="E1413" t="str">
            <v>Ekonomická fakulta</v>
          </cell>
          <cell r="L1413">
            <v>2</v>
          </cell>
          <cell r="M1413">
            <v>3</v>
          </cell>
          <cell r="AM1413">
            <v>0</v>
          </cell>
          <cell r="AN1413">
            <v>0</v>
          </cell>
          <cell r="AO1413">
            <v>0</v>
          </cell>
          <cell r="AP1413">
            <v>0</v>
          </cell>
          <cell r="AQ1413">
            <v>0</v>
          </cell>
          <cell r="AV1413">
            <v>0</v>
          </cell>
          <cell r="AW1413">
            <v>0</v>
          </cell>
          <cell r="AX1413">
            <v>0</v>
          </cell>
          <cell r="AY1413">
            <v>1</v>
          </cell>
          <cell r="AZ1413">
            <v>0</v>
          </cell>
          <cell r="BA1413" t="str">
            <v>TUKE</v>
          </cell>
        </row>
        <row r="1414">
          <cell r="D1414" t="str">
            <v>Univerzita Konštantína Filozofa v Nitre</v>
          </cell>
          <cell r="E1414" t="str">
            <v>Fakulta stredoeurópskych štúdií</v>
          </cell>
          <cell r="L1414">
            <v>1</v>
          </cell>
          <cell r="M1414">
            <v>5</v>
          </cell>
          <cell r="AM1414">
            <v>106</v>
          </cell>
          <cell r="AN1414">
            <v>113</v>
          </cell>
          <cell r="AO1414">
            <v>0</v>
          </cell>
          <cell r="AP1414">
            <v>0</v>
          </cell>
          <cell r="AQ1414">
            <v>106</v>
          </cell>
          <cell r="AV1414">
            <v>92.199999999999989</v>
          </cell>
          <cell r="AW1414">
            <v>95.887999999999991</v>
          </cell>
          <cell r="AX1414">
            <v>94.957048543689311</v>
          </cell>
          <cell r="AY1414">
            <v>113</v>
          </cell>
          <cell r="AZ1414">
            <v>0</v>
          </cell>
          <cell r="BA1414" t="str">
            <v>UKF</v>
          </cell>
        </row>
        <row r="1415">
          <cell r="D1415" t="str">
            <v>Univerzita Konštantína Filozofa v Nitre</v>
          </cell>
          <cell r="E1415" t="str">
            <v>Fakulta stredoeurópskych štúdií</v>
          </cell>
          <cell r="L1415">
            <v>1</v>
          </cell>
          <cell r="M1415">
            <v>5</v>
          </cell>
          <cell r="AM1415">
            <v>70</v>
          </cell>
          <cell r="AN1415">
            <v>78</v>
          </cell>
          <cell r="AO1415">
            <v>0</v>
          </cell>
          <cell r="AP1415">
            <v>0</v>
          </cell>
          <cell r="AQ1415">
            <v>70</v>
          </cell>
          <cell r="AV1415">
            <v>63.4</v>
          </cell>
          <cell r="AW1415">
            <v>65.936000000000007</v>
          </cell>
          <cell r="AX1415">
            <v>65.295844660194177</v>
          </cell>
          <cell r="AY1415">
            <v>78</v>
          </cell>
          <cell r="AZ1415">
            <v>0</v>
          </cell>
          <cell r="BA1415" t="str">
            <v>UKF</v>
          </cell>
        </row>
        <row r="1416">
          <cell r="D1416" t="str">
            <v>Ekonomická univerzita v Bratislave</v>
          </cell>
          <cell r="E1416" t="str">
            <v>Podnikovohospodárska fakulta v Košiciach</v>
          </cell>
          <cell r="L1416">
            <v>2</v>
          </cell>
          <cell r="M1416">
            <v>3</v>
          </cell>
          <cell r="AM1416">
            <v>0</v>
          </cell>
          <cell r="AN1416">
            <v>0</v>
          </cell>
          <cell r="AO1416">
            <v>0</v>
          </cell>
          <cell r="AP1416">
            <v>0</v>
          </cell>
          <cell r="AQ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6</v>
          </cell>
          <cell r="AZ1416">
            <v>0</v>
          </cell>
          <cell r="BA1416" t="str">
            <v>EU</v>
          </cell>
        </row>
        <row r="1417">
          <cell r="D1417" t="str">
            <v>Žilinská univerzita v Žiline</v>
          </cell>
          <cell r="E1417" t="str">
            <v>Fakulta prevádzky a ekonomiky dopravy a spojov</v>
          </cell>
          <cell r="L1417">
            <v>2</v>
          </cell>
          <cell r="M1417">
            <v>1</v>
          </cell>
          <cell r="AM1417">
            <v>0</v>
          </cell>
          <cell r="AN1417">
            <v>0</v>
          </cell>
          <cell r="AO1417">
            <v>0</v>
          </cell>
          <cell r="AP1417">
            <v>0</v>
          </cell>
          <cell r="AQ1417">
            <v>0</v>
          </cell>
          <cell r="AV1417">
            <v>0</v>
          </cell>
          <cell r="AW1417">
            <v>0</v>
          </cell>
          <cell r="AX1417">
            <v>0</v>
          </cell>
          <cell r="AY1417">
            <v>3</v>
          </cell>
          <cell r="AZ1417">
            <v>0</v>
          </cell>
          <cell r="BA1417" t="str">
            <v>ŽU</v>
          </cell>
        </row>
        <row r="1418">
          <cell r="D1418" t="str">
            <v>Žilinská univerzita v Žiline</v>
          </cell>
          <cell r="E1418" t="str">
            <v>Fakulta prevádzky a ekonomiky dopravy a spojov</v>
          </cell>
          <cell r="L1418">
            <v>2</v>
          </cell>
          <cell r="M1418">
            <v>2</v>
          </cell>
          <cell r="AM1418">
            <v>1</v>
          </cell>
          <cell r="AN1418">
            <v>0</v>
          </cell>
          <cell r="AO1418">
            <v>0</v>
          </cell>
          <cell r="AP1418">
            <v>0</v>
          </cell>
          <cell r="AQ1418">
            <v>0</v>
          </cell>
          <cell r="AV1418">
            <v>0</v>
          </cell>
          <cell r="AW1418">
            <v>0</v>
          </cell>
          <cell r="AX1418">
            <v>0</v>
          </cell>
          <cell r="AY1418">
            <v>1</v>
          </cell>
          <cell r="AZ1418">
            <v>0</v>
          </cell>
          <cell r="BA1418" t="str">
            <v>ŽU</v>
          </cell>
        </row>
        <row r="1419">
          <cell r="D1419" t="str">
            <v>Žilinská univerzita v Žiline</v>
          </cell>
          <cell r="E1419" t="str">
            <v>Strojnícka fakulta</v>
          </cell>
          <cell r="L1419">
            <v>1</v>
          </cell>
          <cell r="M1419">
            <v>1</v>
          </cell>
          <cell r="AM1419">
            <v>102</v>
          </cell>
          <cell r="AN1419">
            <v>105</v>
          </cell>
          <cell r="AO1419">
            <v>105</v>
          </cell>
          <cell r="AP1419">
            <v>102</v>
          </cell>
          <cell r="AQ1419">
            <v>102</v>
          </cell>
          <cell r="AV1419">
            <v>87.3</v>
          </cell>
          <cell r="AW1419">
            <v>129.20400000000001</v>
          </cell>
          <cell r="AX1419">
            <v>127.51505882352943</v>
          </cell>
          <cell r="AY1419">
            <v>105</v>
          </cell>
          <cell r="AZ1419">
            <v>0</v>
          </cell>
          <cell r="BA1419" t="str">
            <v>ŽU</v>
          </cell>
        </row>
        <row r="1420">
          <cell r="D1420" t="str">
            <v>Žilinská univerzita v Žiline</v>
          </cell>
          <cell r="E1420" t="str">
            <v/>
          </cell>
          <cell r="L1420">
            <v>1</v>
          </cell>
          <cell r="M1420">
            <v>5</v>
          </cell>
          <cell r="AM1420">
            <v>16</v>
          </cell>
          <cell r="AN1420">
            <v>19</v>
          </cell>
          <cell r="AO1420">
            <v>19</v>
          </cell>
          <cell r="AP1420">
            <v>16</v>
          </cell>
          <cell r="AQ1420">
            <v>16</v>
          </cell>
          <cell r="AV1420">
            <v>13.899999999999999</v>
          </cell>
          <cell r="AW1420">
            <v>20.571999999999999</v>
          </cell>
          <cell r="AX1420">
            <v>20.571999999999999</v>
          </cell>
          <cell r="AY1420">
            <v>19</v>
          </cell>
          <cell r="AZ1420">
            <v>0</v>
          </cell>
          <cell r="BA1420" t="str">
            <v>ŽU</v>
          </cell>
        </row>
        <row r="1421">
          <cell r="D1421" t="str">
            <v>Žilinská univerzita v Žiline</v>
          </cell>
          <cell r="E1421" t="str">
            <v>Fakulta elektrotechniky a informačných technológií</v>
          </cell>
          <cell r="L1421">
            <v>1</v>
          </cell>
          <cell r="M1421">
            <v>1</v>
          </cell>
          <cell r="AM1421">
            <v>20</v>
          </cell>
          <cell r="AN1421">
            <v>27</v>
          </cell>
          <cell r="AO1421">
            <v>27</v>
          </cell>
          <cell r="AP1421">
            <v>20</v>
          </cell>
          <cell r="AQ1421">
            <v>20</v>
          </cell>
          <cell r="AV1421">
            <v>17</v>
          </cell>
          <cell r="AW1421">
            <v>25.16</v>
          </cell>
          <cell r="AX1421">
            <v>25.034199999999998</v>
          </cell>
          <cell r="AY1421">
            <v>27</v>
          </cell>
          <cell r="AZ1421">
            <v>0</v>
          </cell>
          <cell r="BA1421" t="str">
            <v>ŽU</v>
          </cell>
        </row>
        <row r="1422">
          <cell r="D1422" t="str">
            <v>Žilinská univerzita v Žiline</v>
          </cell>
          <cell r="E1422" t="str">
            <v>Fakulta elektrotechniky a informačných technológií</v>
          </cell>
          <cell r="L1422">
            <v>1</v>
          </cell>
          <cell r="M1422">
            <v>1</v>
          </cell>
          <cell r="AM1422">
            <v>64</v>
          </cell>
          <cell r="AN1422">
            <v>82</v>
          </cell>
          <cell r="AO1422">
            <v>82</v>
          </cell>
          <cell r="AP1422">
            <v>64</v>
          </cell>
          <cell r="AQ1422">
            <v>64</v>
          </cell>
          <cell r="AV1422">
            <v>52.9</v>
          </cell>
          <cell r="AW1422">
            <v>78.292000000000002</v>
          </cell>
          <cell r="AX1422">
            <v>77.900540000000007</v>
          </cell>
          <cell r="AY1422">
            <v>82</v>
          </cell>
          <cell r="AZ1422">
            <v>0</v>
          </cell>
          <cell r="BA1422" t="str">
            <v>ŽU</v>
          </cell>
        </row>
        <row r="1423">
          <cell r="D1423" t="str">
            <v>Žilinská univerzita v Žiline</v>
          </cell>
          <cell r="E1423" t="str">
            <v>Strojnícka fakulta</v>
          </cell>
          <cell r="L1423">
            <v>1</v>
          </cell>
          <cell r="M1423">
            <v>1</v>
          </cell>
          <cell r="AM1423">
            <v>138</v>
          </cell>
          <cell r="AN1423">
            <v>145</v>
          </cell>
          <cell r="AO1423">
            <v>145</v>
          </cell>
          <cell r="AP1423">
            <v>138</v>
          </cell>
          <cell r="AQ1423">
            <v>138</v>
          </cell>
          <cell r="AV1423">
            <v>114.6</v>
          </cell>
          <cell r="AW1423">
            <v>169.60799999999998</v>
          </cell>
          <cell r="AX1423">
            <v>167.3909019607843</v>
          </cell>
          <cell r="AY1423">
            <v>145</v>
          </cell>
          <cell r="AZ1423">
            <v>0</v>
          </cell>
          <cell r="BA1423" t="str">
            <v>ŽU</v>
          </cell>
        </row>
        <row r="1424">
          <cell r="D1424" t="str">
            <v>Žilinská univerzita v Žiline</v>
          </cell>
          <cell r="E1424" t="str">
            <v>Fakulta prevádzky a ekonomiky dopravy a spojov</v>
          </cell>
          <cell r="L1424">
            <v>1</v>
          </cell>
          <cell r="M1424">
            <v>1</v>
          </cell>
          <cell r="AM1424">
            <v>84</v>
          </cell>
          <cell r="AN1424">
            <v>90</v>
          </cell>
          <cell r="AO1424">
            <v>0</v>
          </cell>
          <cell r="AP1424">
            <v>84</v>
          </cell>
          <cell r="AQ1424">
            <v>84</v>
          </cell>
          <cell r="AV1424">
            <v>67.8</v>
          </cell>
          <cell r="AW1424">
            <v>100.34399999999999</v>
          </cell>
          <cell r="AX1424">
            <v>99.366134932533726</v>
          </cell>
          <cell r="AY1424">
            <v>90</v>
          </cell>
          <cell r="AZ1424">
            <v>0</v>
          </cell>
          <cell r="BA1424" t="str">
            <v>ŽU</v>
          </cell>
        </row>
        <row r="1425">
          <cell r="D1425" t="str">
            <v>Žilinská univerzita v Žiline</v>
          </cell>
          <cell r="E1425" t="str">
            <v>Fakulta prevádzky a ekonomiky dopravy a spojov</v>
          </cell>
          <cell r="L1425">
            <v>1</v>
          </cell>
          <cell r="M1425">
            <v>1</v>
          </cell>
          <cell r="AM1425">
            <v>175</v>
          </cell>
          <cell r="AN1425">
            <v>187</v>
          </cell>
          <cell r="AO1425">
            <v>0</v>
          </cell>
          <cell r="AP1425">
            <v>175</v>
          </cell>
          <cell r="AQ1425">
            <v>175</v>
          </cell>
          <cell r="AV1425">
            <v>144.1</v>
          </cell>
          <cell r="AW1425">
            <v>213.268</v>
          </cell>
          <cell r="AX1425">
            <v>211.18967616191904</v>
          </cell>
          <cell r="AY1425">
            <v>187</v>
          </cell>
          <cell r="AZ1425">
            <v>0</v>
          </cell>
          <cell r="BA1425" t="str">
            <v>ŽU</v>
          </cell>
        </row>
        <row r="1426">
          <cell r="D1426" t="str">
            <v>Žilinská univerzita v Žiline</v>
          </cell>
          <cell r="E1426" t="str">
            <v>Strojnícka fakulta</v>
          </cell>
          <cell r="L1426">
            <v>1</v>
          </cell>
          <cell r="M1426">
            <v>1</v>
          </cell>
          <cell r="AM1426">
            <v>45</v>
          </cell>
          <cell r="AN1426">
            <v>51</v>
          </cell>
          <cell r="AO1426">
            <v>51</v>
          </cell>
          <cell r="AP1426">
            <v>45</v>
          </cell>
          <cell r="AQ1426">
            <v>45</v>
          </cell>
          <cell r="AV1426">
            <v>36.299999999999997</v>
          </cell>
          <cell r="AW1426">
            <v>53.723999999999997</v>
          </cell>
          <cell r="AX1426">
            <v>53.021725490196076</v>
          </cell>
          <cell r="AY1426">
            <v>51</v>
          </cell>
          <cell r="AZ1426">
            <v>0</v>
          </cell>
          <cell r="BA1426" t="str">
            <v>ŽU</v>
          </cell>
        </row>
        <row r="1427">
          <cell r="D1427" t="str">
            <v>Žilinská univerzita v Žiline</v>
          </cell>
          <cell r="E1427" t="str">
            <v>Fakulta elektrotechniky a informačných technológií</v>
          </cell>
          <cell r="L1427">
            <v>1</v>
          </cell>
          <cell r="M1427">
            <v>1</v>
          </cell>
          <cell r="AM1427">
            <v>68</v>
          </cell>
          <cell r="AN1427">
            <v>77</v>
          </cell>
          <cell r="AO1427">
            <v>77</v>
          </cell>
          <cell r="AP1427">
            <v>68</v>
          </cell>
          <cell r="AQ1427">
            <v>68</v>
          </cell>
          <cell r="AV1427">
            <v>57.2</v>
          </cell>
          <cell r="AW1427">
            <v>84.656000000000006</v>
          </cell>
          <cell r="AX1427">
            <v>83.563664516129037</v>
          </cell>
          <cell r="AY1427">
            <v>77</v>
          </cell>
          <cell r="AZ1427">
            <v>0</v>
          </cell>
          <cell r="BA1427" t="str">
            <v>ŽU</v>
          </cell>
        </row>
        <row r="1428">
          <cell r="D1428" t="str">
            <v>Akadémia umení v Banskej Bystrici</v>
          </cell>
          <cell r="E1428" t="str">
            <v>Fakulta dramatických umení</v>
          </cell>
          <cell r="L1428">
            <v>1</v>
          </cell>
          <cell r="M1428">
            <v>3</v>
          </cell>
          <cell r="AM1428">
            <v>6</v>
          </cell>
          <cell r="AN1428">
            <v>0</v>
          </cell>
          <cell r="AO1428">
            <v>0</v>
          </cell>
          <cell r="AP1428">
            <v>0</v>
          </cell>
          <cell r="AQ1428">
            <v>6</v>
          </cell>
          <cell r="AV1428">
            <v>18</v>
          </cell>
          <cell r="AW1428">
            <v>19.8</v>
          </cell>
          <cell r="AX1428">
            <v>19.42258064516129</v>
          </cell>
          <cell r="AY1428">
            <v>6</v>
          </cell>
          <cell r="AZ1428">
            <v>6</v>
          </cell>
          <cell r="BA1428" t="str">
            <v>AU</v>
          </cell>
        </row>
        <row r="1429">
          <cell r="D1429" t="str">
            <v>Akadémia umení v Banskej Bystrici</v>
          </cell>
          <cell r="E1429" t="str">
            <v>Fakulta dramatických umení</v>
          </cell>
          <cell r="L1429">
            <v>1</v>
          </cell>
          <cell r="M1429">
            <v>1</v>
          </cell>
          <cell r="AM1429">
            <v>39</v>
          </cell>
          <cell r="AN1429">
            <v>42</v>
          </cell>
          <cell r="AO1429">
            <v>0</v>
          </cell>
          <cell r="AP1429">
            <v>0</v>
          </cell>
          <cell r="AQ1429">
            <v>39</v>
          </cell>
          <cell r="AV1429">
            <v>34.200000000000003</v>
          </cell>
          <cell r="AW1429">
            <v>110.46600000000001</v>
          </cell>
          <cell r="AX1429">
            <v>108.36034310850441</v>
          </cell>
          <cell r="AY1429">
            <v>42</v>
          </cell>
          <cell r="AZ1429">
            <v>0</v>
          </cell>
          <cell r="BA1429" t="str">
            <v>AU</v>
          </cell>
        </row>
        <row r="1430">
          <cell r="D1430" t="str">
            <v>Vysoká škola manažmentu v Trenčíne</v>
          </cell>
          <cell r="E1430" t="str">
            <v/>
          </cell>
          <cell r="L1430">
            <v>2</v>
          </cell>
          <cell r="M1430">
            <v>1</v>
          </cell>
          <cell r="AM1430">
            <v>41</v>
          </cell>
          <cell r="AN1430">
            <v>0</v>
          </cell>
          <cell r="AO1430">
            <v>0</v>
          </cell>
          <cell r="AP1430">
            <v>0</v>
          </cell>
          <cell r="AQ1430">
            <v>0</v>
          </cell>
          <cell r="AV1430">
            <v>0</v>
          </cell>
          <cell r="AW1430">
            <v>0</v>
          </cell>
          <cell r="AX1430">
            <v>0</v>
          </cell>
          <cell r="AY1430">
            <v>41</v>
          </cell>
          <cell r="AZ1430">
            <v>0</v>
          </cell>
          <cell r="BA1430" t="str">
            <v>VSM-Trenčin</v>
          </cell>
        </row>
        <row r="1431">
          <cell r="D1431" t="str">
            <v>Akadémia umení v Banskej Bystrici</v>
          </cell>
          <cell r="E1431" t="str">
            <v>Fakulta dramatických umení</v>
          </cell>
          <cell r="L1431">
            <v>1</v>
          </cell>
          <cell r="M1431">
            <v>3</v>
          </cell>
          <cell r="AM1431">
            <v>4</v>
          </cell>
          <cell r="AN1431">
            <v>0</v>
          </cell>
          <cell r="AO1431">
            <v>0</v>
          </cell>
          <cell r="AP1431">
            <v>0</v>
          </cell>
          <cell r="AQ1431">
            <v>4</v>
          </cell>
          <cell r="AV1431">
            <v>16</v>
          </cell>
          <cell r="AW1431">
            <v>17.600000000000001</v>
          </cell>
          <cell r="AX1431">
            <v>17.264516129032259</v>
          </cell>
          <cell r="AY1431">
            <v>4</v>
          </cell>
          <cell r="AZ1431">
            <v>4</v>
          </cell>
          <cell r="BA1431" t="str">
            <v>AU</v>
          </cell>
        </row>
        <row r="1432">
          <cell r="D1432" t="str">
            <v>Akadémia umení v Banskej Bystrici</v>
          </cell>
          <cell r="E1432" t="str">
            <v>Fakulta múzických umení</v>
          </cell>
          <cell r="L1432">
            <v>2</v>
          </cell>
          <cell r="M1432">
            <v>3</v>
          </cell>
          <cell r="AM1432">
            <v>0</v>
          </cell>
          <cell r="AN1432">
            <v>0</v>
          </cell>
          <cell r="AO1432">
            <v>0</v>
          </cell>
          <cell r="AP1432">
            <v>0</v>
          </cell>
          <cell r="AQ1432">
            <v>0</v>
          </cell>
          <cell r="AV1432">
            <v>0</v>
          </cell>
          <cell r="AW1432">
            <v>0</v>
          </cell>
          <cell r="AX1432">
            <v>0</v>
          </cell>
          <cell r="AY1432">
            <v>33</v>
          </cell>
          <cell r="AZ1432">
            <v>0</v>
          </cell>
          <cell r="BA1432" t="str">
            <v>AU</v>
          </cell>
        </row>
        <row r="1433">
          <cell r="D1433" t="str">
            <v>Slovenská poľnohospodárska univerzita v Nitre</v>
          </cell>
          <cell r="E1433" t="str">
            <v>Fakulta biotechnológie a potravinárstva</v>
          </cell>
          <cell r="L1433">
            <v>2</v>
          </cell>
          <cell r="M1433">
            <v>3</v>
          </cell>
          <cell r="AM1433">
            <v>0</v>
          </cell>
          <cell r="AN1433">
            <v>0</v>
          </cell>
          <cell r="AO1433">
            <v>0</v>
          </cell>
          <cell r="AP1433">
            <v>0</v>
          </cell>
          <cell r="AQ1433">
            <v>0</v>
          </cell>
          <cell r="AV1433">
            <v>0</v>
          </cell>
          <cell r="AW1433">
            <v>0</v>
          </cell>
          <cell r="AX1433">
            <v>0</v>
          </cell>
          <cell r="AY1433">
            <v>3</v>
          </cell>
          <cell r="AZ1433">
            <v>0</v>
          </cell>
          <cell r="BA1433" t="str">
            <v>SPU</v>
          </cell>
        </row>
        <row r="1434">
          <cell r="D1434" t="str">
            <v>Univerzita Komenského v Bratislave</v>
          </cell>
          <cell r="E1434" t="str">
            <v>Fakulta matematiky, fyziky a informatiky</v>
          </cell>
          <cell r="L1434">
            <v>1</v>
          </cell>
          <cell r="M1434">
            <v>2</v>
          </cell>
          <cell r="AM1434">
            <v>63</v>
          </cell>
          <cell r="AN1434">
            <v>68</v>
          </cell>
          <cell r="AO1434">
            <v>68</v>
          </cell>
          <cell r="AP1434">
            <v>63</v>
          </cell>
          <cell r="AQ1434">
            <v>63</v>
          </cell>
          <cell r="AV1434">
            <v>94.5</v>
          </cell>
          <cell r="AW1434">
            <v>124.74000000000001</v>
          </cell>
          <cell r="AX1434">
            <v>124.10030769230771</v>
          </cell>
          <cell r="AY1434">
            <v>68</v>
          </cell>
          <cell r="AZ1434">
            <v>0</v>
          </cell>
          <cell r="BA1434" t="str">
            <v>UK</v>
          </cell>
        </row>
        <row r="1435">
          <cell r="D1435" t="str">
            <v>Univerzita Komenského v Bratislave</v>
          </cell>
          <cell r="E1435" t="str">
            <v>Pedagogická fakulta</v>
          </cell>
          <cell r="L1435">
            <v>1</v>
          </cell>
          <cell r="M1435">
            <v>1</v>
          </cell>
          <cell r="AM1435">
            <v>11.5</v>
          </cell>
          <cell r="AN1435">
            <v>13.5</v>
          </cell>
          <cell r="AO1435">
            <v>0</v>
          </cell>
          <cell r="AP1435">
            <v>0</v>
          </cell>
          <cell r="AQ1435">
            <v>11.5</v>
          </cell>
          <cell r="AV1435">
            <v>10.45</v>
          </cell>
          <cell r="AW1435">
            <v>22.467499999999998</v>
          </cell>
          <cell r="AX1435">
            <v>22.311857171964139</v>
          </cell>
          <cell r="AY1435">
            <v>13.5</v>
          </cell>
          <cell r="AZ1435">
            <v>0</v>
          </cell>
          <cell r="BA1435" t="str">
            <v>UK</v>
          </cell>
        </row>
        <row r="1436">
          <cell r="D1436" t="str">
            <v>Univerzita Komenského v Bratislave</v>
          </cell>
          <cell r="E1436" t="str">
            <v>Pedagogická fakulta</v>
          </cell>
          <cell r="L1436">
            <v>1</v>
          </cell>
          <cell r="M1436">
            <v>1</v>
          </cell>
          <cell r="AM1436">
            <v>23</v>
          </cell>
          <cell r="AN1436">
            <v>29</v>
          </cell>
          <cell r="AO1436">
            <v>0</v>
          </cell>
          <cell r="AP1436">
            <v>0</v>
          </cell>
          <cell r="AQ1436">
            <v>23</v>
          </cell>
          <cell r="AV1436">
            <v>20</v>
          </cell>
          <cell r="AW1436">
            <v>43</v>
          </cell>
          <cell r="AX1436">
            <v>42.702118989405051</v>
          </cell>
          <cell r="AY1436">
            <v>29</v>
          </cell>
          <cell r="AZ1436">
            <v>0</v>
          </cell>
          <cell r="BA1436" t="str">
            <v>UK</v>
          </cell>
        </row>
        <row r="1437">
          <cell r="D1437" t="str">
            <v>Univerzita Komenského v Bratislave</v>
          </cell>
          <cell r="E1437" t="str">
            <v>Pedagogická fakulta</v>
          </cell>
          <cell r="L1437">
            <v>1</v>
          </cell>
          <cell r="M1437">
            <v>1</v>
          </cell>
          <cell r="AM1437">
            <v>190</v>
          </cell>
          <cell r="AN1437">
            <v>207</v>
          </cell>
          <cell r="AO1437">
            <v>0</v>
          </cell>
          <cell r="AP1437">
            <v>0</v>
          </cell>
          <cell r="AQ1437">
            <v>190</v>
          </cell>
          <cell r="AV1437">
            <v>167.2</v>
          </cell>
          <cell r="AW1437">
            <v>198.96799999999999</v>
          </cell>
          <cell r="AX1437">
            <v>197.58965607171962</v>
          </cell>
          <cell r="AY1437">
            <v>207</v>
          </cell>
          <cell r="AZ1437">
            <v>0</v>
          </cell>
          <cell r="BA1437" t="str">
            <v>UK</v>
          </cell>
        </row>
        <row r="1438">
          <cell r="D1438" t="str">
            <v>Univerzita Komenského v Bratislave</v>
          </cell>
          <cell r="E1438" t="str">
            <v>Pedagogická fakulta</v>
          </cell>
          <cell r="L1438">
            <v>1</v>
          </cell>
          <cell r="M1438">
            <v>1</v>
          </cell>
          <cell r="AM1438">
            <v>10.5</v>
          </cell>
          <cell r="AN1438">
            <v>13</v>
          </cell>
          <cell r="AO1438">
            <v>0</v>
          </cell>
          <cell r="AP1438">
            <v>0</v>
          </cell>
          <cell r="AQ1438">
            <v>10.5</v>
          </cell>
          <cell r="AV1438">
            <v>9.75</v>
          </cell>
          <cell r="AW1438">
            <v>20.962499999999999</v>
          </cell>
          <cell r="AX1438">
            <v>20.817283007334961</v>
          </cell>
          <cell r="AY1438">
            <v>13</v>
          </cell>
          <cell r="AZ1438">
            <v>0</v>
          </cell>
          <cell r="BA1438" t="str">
            <v>UK</v>
          </cell>
        </row>
        <row r="1439">
          <cell r="D1439" t="str">
            <v>Prešovská univerzita v Prešove</v>
          </cell>
          <cell r="E1439" t="str">
            <v>Fakulta manažmentu</v>
          </cell>
          <cell r="L1439">
            <v>2</v>
          </cell>
          <cell r="M1439">
            <v>3</v>
          </cell>
          <cell r="AM1439">
            <v>0</v>
          </cell>
          <cell r="AN1439">
            <v>0</v>
          </cell>
          <cell r="AO1439">
            <v>0</v>
          </cell>
          <cell r="AP1439">
            <v>0</v>
          </cell>
          <cell r="AQ1439">
            <v>0</v>
          </cell>
          <cell r="AV1439">
            <v>0</v>
          </cell>
          <cell r="AW1439">
            <v>0</v>
          </cell>
          <cell r="AX1439">
            <v>0</v>
          </cell>
          <cell r="AY1439">
            <v>42</v>
          </cell>
          <cell r="AZ1439">
            <v>0</v>
          </cell>
          <cell r="BA1439" t="str">
            <v>PU</v>
          </cell>
        </row>
        <row r="1440">
          <cell r="D1440" t="str">
            <v>Prešovská univerzita v Prešove</v>
          </cell>
          <cell r="E1440" t="str">
            <v>Fakulta manažmentu</v>
          </cell>
          <cell r="L1440">
            <v>1</v>
          </cell>
          <cell r="M1440">
            <v>3</v>
          </cell>
          <cell r="AM1440">
            <v>19</v>
          </cell>
          <cell r="AN1440">
            <v>0</v>
          </cell>
          <cell r="AO1440">
            <v>0</v>
          </cell>
          <cell r="AP1440">
            <v>0</v>
          </cell>
          <cell r="AQ1440">
            <v>19</v>
          </cell>
          <cell r="AV1440">
            <v>57</v>
          </cell>
          <cell r="AW1440">
            <v>62.7</v>
          </cell>
          <cell r="AX1440">
            <v>61.060784313725492</v>
          </cell>
          <cell r="AY1440">
            <v>20</v>
          </cell>
          <cell r="AZ1440">
            <v>19</v>
          </cell>
          <cell r="BA1440" t="str">
            <v>PU</v>
          </cell>
        </row>
        <row r="1441">
          <cell r="D1441" t="str">
            <v>Prešovská univerzita v Prešove</v>
          </cell>
          <cell r="E1441" t="str">
            <v>Fakulta športu</v>
          </cell>
          <cell r="L1441">
            <v>1</v>
          </cell>
          <cell r="M1441">
            <v>2</v>
          </cell>
          <cell r="AM1441">
            <v>18</v>
          </cell>
          <cell r="AN1441">
            <v>19</v>
          </cell>
          <cell r="AO1441">
            <v>0</v>
          </cell>
          <cell r="AP1441">
            <v>0</v>
          </cell>
          <cell r="AQ1441">
            <v>18</v>
          </cell>
          <cell r="AV1441">
            <v>27</v>
          </cell>
          <cell r="AW1441">
            <v>32.129999999999995</v>
          </cell>
          <cell r="AX1441">
            <v>31.559721661960463</v>
          </cell>
          <cell r="AY1441">
            <v>19</v>
          </cell>
          <cell r="AZ1441">
            <v>0</v>
          </cell>
          <cell r="BA1441" t="str">
            <v>PU</v>
          </cell>
        </row>
        <row r="1442">
          <cell r="D1442" t="str">
            <v>Prešovská univerzita v Prešove</v>
          </cell>
          <cell r="E1442" t="str">
            <v>Fakulta humanitných a prírodných vied</v>
          </cell>
          <cell r="L1442">
            <v>1</v>
          </cell>
          <cell r="M1442">
            <v>2</v>
          </cell>
          <cell r="AM1442">
            <v>8</v>
          </cell>
          <cell r="AN1442">
            <v>9</v>
          </cell>
          <cell r="AO1442">
            <v>0</v>
          </cell>
          <cell r="AP1442">
            <v>0</v>
          </cell>
          <cell r="AQ1442">
            <v>8</v>
          </cell>
          <cell r="AV1442">
            <v>12</v>
          </cell>
          <cell r="AW1442">
            <v>17.28</v>
          </cell>
          <cell r="AX1442">
            <v>16.973295683743448</v>
          </cell>
          <cell r="AY1442">
            <v>9</v>
          </cell>
          <cell r="AZ1442">
            <v>0</v>
          </cell>
          <cell r="BA1442" t="str">
            <v>PU</v>
          </cell>
        </row>
        <row r="1443">
          <cell r="D1443" t="str">
            <v>Prešovská univerzita v Prešove</v>
          </cell>
          <cell r="E1443" t="str">
            <v>Filozofická fakulta</v>
          </cell>
          <cell r="L1443">
            <v>1</v>
          </cell>
          <cell r="M1443">
            <v>3</v>
          </cell>
          <cell r="AM1443">
            <v>2</v>
          </cell>
          <cell r="AN1443">
            <v>0</v>
          </cell>
          <cell r="AO1443">
            <v>0</v>
          </cell>
          <cell r="AP1443">
            <v>0</v>
          </cell>
          <cell r="AQ1443">
            <v>2</v>
          </cell>
          <cell r="AV1443">
            <v>8</v>
          </cell>
          <cell r="AW1443">
            <v>8.8000000000000007</v>
          </cell>
          <cell r="AX1443">
            <v>8.4312849162011183</v>
          </cell>
          <cell r="AY1443">
            <v>3</v>
          </cell>
          <cell r="AZ1443">
            <v>2</v>
          </cell>
          <cell r="BA1443" t="str">
            <v>PU</v>
          </cell>
        </row>
        <row r="1444">
          <cell r="D1444" t="str">
            <v>Prešovská univerzita v Prešove</v>
          </cell>
          <cell r="E1444" t="str">
            <v>Filozofická fakulta</v>
          </cell>
          <cell r="L1444">
            <v>1</v>
          </cell>
          <cell r="M1444">
            <v>5</v>
          </cell>
          <cell r="AM1444">
            <v>24</v>
          </cell>
          <cell r="AN1444">
            <v>27</v>
          </cell>
          <cell r="AO1444">
            <v>0</v>
          </cell>
          <cell r="AP1444">
            <v>0</v>
          </cell>
          <cell r="AQ1444">
            <v>24</v>
          </cell>
          <cell r="AV1444">
            <v>21</v>
          </cell>
          <cell r="AW1444">
            <v>45.15</v>
          </cell>
          <cell r="AX1444">
            <v>44.348628479225496</v>
          </cell>
          <cell r="AY1444">
            <v>27</v>
          </cell>
          <cell r="AZ1444">
            <v>0</v>
          </cell>
          <cell r="BA1444" t="str">
            <v>PU</v>
          </cell>
        </row>
        <row r="1445">
          <cell r="D1445" t="str">
            <v>Prešovská univerzita v Prešove</v>
          </cell>
          <cell r="E1445" t="str">
            <v>Fakulta humanitných a prírodných vied</v>
          </cell>
          <cell r="L1445">
            <v>1</v>
          </cell>
          <cell r="M1445">
            <v>1</v>
          </cell>
          <cell r="AM1445">
            <v>15</v>
          </cell>
          <cell r="AN1445">
            <v>18.5</v>
          </cell>
          <cell r="AO1445">
            <v>0</v>
          </cell>
          <cell r="AP1445">
            <v>0</v>
          </cell>
          <cell r="AQ1445">
            <v>15</v>
          </cell>
          <cell r="AV1445">
            <v>13.5</v>
          </cell>
          <cell r="AW1445">
            <v>19.439999999999998</v>
          </cell>
          <cell r="AX1445">
            <v>19.094957644211373</v>
          </cell>
          <cell r="AY1445">
            <v>18.5</v>
          </cell>
          <cell r="AZ1445">
            <v>0</v>
          </cell>
          <cell r="BA1445" t="str">
            <v>PU</v>
          </cell>
        </row>
        <row r="1446">
          <cell r="D1446" t="str">
            <v>Univerzita Komenského v Bratislave</v>
          </cell>
          <cell r="E1446" t="str">
            <v>Prírodovedecká fakulta</v>
          </cell>
          <cell r="L1446">
            <v>1</v>
          </cell>
          <cell r="M1446">
            <v>3</v>
          </cell>
          <cell r="AM1446">
            <v>4</v>
          </cell>
          <cell r="AN1446">
            <v>0</v>
          </cell>
          <cell r="AO1446">
            <v>0</v>
          </cell>
          <cell r="AP1446">
            <v>4</v>
          </cell>
          <cell r="AQ1446">
            <v>4</v>
          </cell>
          <cell r="AV1446">
            <v>12</v>
          </cell>
          <cell r="AW1446">
            <v>25.56</v>
          </cell>
          <cell r="AX1446">
            <v>25.289364705882353</v>
          </cell>
          <cell r="AY1446">
            <v>5</v>
          </cell>
          <cell r="AZ1446">
            <v>4</v>
          </cell>
          <cell r="BA1446" t="str">
            <v>UK</v>
          </cell>
        </row>
        <row r="1447">
          <cell r="D1447" t="str">
            <v>Univerzita Komenského v Bratislave</v>
          </cell>
          <cell r="E1447" t="str">
            <v>Prírodovedecká fakulta</v>
          </cell>
          <cell r="L1447">
            <v>1</v>
          </cell>
          <cell r="M1447">
            <v>1</v>
          </cell>
          <cell r="AM1447">
            <v>6</v>
          </cell>
          <cell r="AN1447">
            <v>8</v>
          </cell>
          <cell r="AO1447">
            <v>0</v>
          </cell>
          <cell r="AP1447">
            <v>6</v>
          </cell>
          <cell r="AQ1447">
            <v>6</v>
          </cell>
          <cell r="AV1447">
            <v>5.7</v>
          </cell>
          <cell r="AW1447">
            <v>12.141</v>
          </cell>
          <cell r="AX1447">
            <v>11.920254545454545</v>
          </cell>
          <cell r="AY1447">
            <v>8</v>
          </cell>
          <cell r="AZ1447">
            <v>0</v>
          </cell>
          <cell r="BA1447" t="str">
            <v>UK</v>
          </cell>
        </row>
        <row r="1448">
          <cell r="D1448" t="str">
            <v>Univerzita Komenského v Bratislave</v>
          </cell>
          <cell r="E1448" t="str">
            <v>Prírodovedecká fakulta</v>
          </cell>
          <cell r="L1448">
            <v>1</v>
          </cell>
          <cell r="M1448">
            <v>3</v>
          </cell>
          <cell r="AM1448">
            <v>8</v>
          </cell>
          <cell r="AN1448">
            <v>0</v>
          </cell>
          <cell r="AO1448">
            <v>0</v>
          </cell>
          <cell r="AP1448">
            <v>8</v>
          </cell>
          <cell r="AQ1448">
            <v>8</v>
          </cell>
          <cell r="AV1448">
            <v>24</v>
          </cell>
          <cell r="AW1448">
            <v>51.12</v>
          </cell>
          <cell r="AX1448">
            <v>50.578729411764705</v>
          </cell>
          <cell r="AY1448">
            <v>12</v>
          </cell>
          <cell r="AZ1448">
            <v>8</v>
          </cell>
          <cell r="BA1448" t="str">
            <v>UK</v>
          </cell>
        </row>
        <row r="1449">
          <cell r="D1449" t="str">
            <v>Univerzita Komenského v Bratislave</v>
          </cell>
          <cell r="E1449" t="str">
            <v>Prírodovedecká fakulta</v>
          </cell>
          <cell r="L1449">
            <v>1</v>
          </cell>
          <cell r="M1449">
            <v>1</v>
          </cell>
          <cell r="AM1449">
            <v>25</v>
          </cell>
          <cell r="AN1449">
            <v>34</v>
          </cell>
          <cell r="AO1449">
            <v>34</v>
          </cell>
          <cell r="AP1449">
            <v>25</v>
          </cell>
          <cell r="AQ1449">
            <v>25</v>
          </cell>
          <cell r="AV1449">
            <v>22.6</v>
          </cell>
          <cell r="AW1449">
            <v>33.448</v>
          </cell>
          <cell r="AX1449">
            <v>33.093844705882354</v>
          </cell>
          <cell r="AY1449">
            <v>34</v>
          </cell>
          <cell r="AZ1449">
            <v>0</v>
          </cell>
          <cell r="BA1449" t="str">
            <v>UK</v>
          </cell>
        </row>
        <row r="1450">
          <cell r="D1450" t="str">
            <v>Univerzita Komenského v Bratislave</v>
          </cell>
          <cell r="E1450" t="str">
            <v>Prírodovedecká fakulta</v>
          </cell>
          <cell r="L1450">
            <v>2</v>
          </cell>
          <cell r="M1450">
            <v>1</v>
          </cell>
          <cell r="AM1450">
            <v>0</v>
          </cell>
          <cell r="AN1450">
            <v>0</v>
          </cell>
          <cell r="AO1450">
            <v>0</v>
          </cell>
          <cell r="AP1450">
            <v>0</v>
          </cell>
          <cell r="AQ1450">
            <v>0</v>
          </cell>
          <cell r="AV1450">
            <v>0</v>
          </cell>
          <cell r="AW1450">
            <v>0</v>
          </cell>
          <cell r="AX1450">
            <v>0</v>
          </cell>
          <cell r="AY1450">
            <v>13</v>
          </cell>
          <cell r="AZ1450">
            <v>0</v>
          </cell>
          <cell r="BA1450" t="str">
            <v>UK</v>
          </cell>
        </row>
        <row r="1451">
          <cell r="D1451" t="str">
            <v>Univerzita Komenského v Bratislave</v>
          </cell>
          <cell r="E1451" t="str">
            <v>Prírodovedecká fakulta</v>
          </cell>
          <cell r="L1451">
            <v>2</v>
          </cell>
          <cell r="M1451">
            <v>3</v>
          </cell>
          <cell r="AM1451">
            <v>0</v>
          </cell>
          <cell r="AN1451">
            <v>0</v>
          </cell>
          <cell r="AO1451">
            <v>0</v>
          </cell>
          <cell r="AP1451">
            <v>0</v>
          </cell>
          <cell r="AQ1451">
            <v>0</v>
          </cell>
          <cell r="AV1451">
            <v>0</v>
          </cell>
          <cell r="AW1451">
            <v>0</v>
          </cell>
          <cell r="AX1451">
            <v>0</v>
          </cell>
          <cell r="AY1451">
            <v>1</v>
          </cell>
          <cell r="AZ1451">
            <v>0</v>
          </cell>
          <cell r="BA1451" t="str">
            <v>UK</v>
          </cell>
        </row>
        <row r="1452">
          <cell r="D1452" t="str">
            <v>Univerzita Komenského v Bratislave</v>
          </cell>
          <cell r="E1452" t="str">
            <v>Prírodovedecká fakulta</v>
          </cell>
          <cell r="L1452">
            <v>2</v>
          </cell>
          <cell r="M1452">
            <v>3</v>
          </cell>
          <cell r="AM1452">
            <v>0</v>
          </cell>
          <cell r="AN1452">
            <v>0</v>
          </cell>
          <cell r="AO1452">
            <v>0</v>
          </cell>
          <cell r="AP1452">
            <v>0</v>
          </cell>
          <cell r="AQ1452">
            <v>0</v>
          </cell>
          <cell r="AV1452">
            <v>0</v>
          </cell>
          <cell r="AW1452">
            <v>0</v>
          </cell>
          <cell r="AX1452">
            <v>0</v>
          </cell>
          <cell r="AY1452">
            <v>2</v>
          </cell>
          <cell r="AZ1452">
            <v>0</v>
          </cell>
          <cell r="BA1452" t="str">
            <v>UK</v>
          </cell>
        </row>
        <row r="1453">
          <cell r="D1453" t="str">
            <v>Univerzita Komenského v Bratislave</v>
          </cell>
          <cell r="E1453" t="str">
            <v>Filozofická fakulta</v>
          </cell>
          <cell r="L1453">
            <v>1</v>
          </cell>
          <cell r="M1453">
            <v>2</v>
          </cell>
          <cell r="AM1453">
            <v>15</v>
          </cell>
          <cell r="AN1453">
            <v>25</v>
          </cell>
          <cell r="AO1453">
            <v>0</v>
          </cell>
          <cell r="AP1453">
            <v>0</v>
          </cell>
          <cell r="AQ1453">
            <v>15</v>
          </cell>
          <cell r="AV1453">
            <v>22.5</v>
          </cell>
          <cell r="AW1453">
            <v>23.400000000000002</v>
          </cell>
          <cell r="AX1453">
            <v>23.290551917680077</v>
          </cell>
          <cell r="AY1453">
            <v>25</v>
          </cell>
          <cell r="AZ1453">
            <v>0</v>
          </cell>
          <cell r="BA1453" t="str">
            <v>UK</v>
          </cell>
        </row>
        <row r="1454">
          <cell r="D1454" t="str">
            <v>Univerzita Komenského v Bratislave</v>
          </cell>
          <cell r="E1454" t="str">
            <v>Filozofická fakulta</v>
          </cell>
          <cell r="L1454">
            <v>1</v>
          </cell>
          <cell r="M1454">
            <v>3</v>
          </cell>
          <cell r="AM1454">
            <v>8</v>
          </cell>
          <cell r="AN1454">
            <v>0</v>
          </cell>
          <cell r="AO1454">
            <v>0</v>
          </cell>
          <cell r="AP1454">
            <v>0</v>
          </cell>
          <cell r="AQ1454">
            <v>8</v>
          </cell>
          <cell r="AV1454">
            <v>24</v>
          </cell>
          <cell r="AW1454">
            <v>26.400000000000002</v>
          </cell>
          <cell r="AX1454">
            <v>26.400000000000002</v>
          </cell>
          <cell r="AY1454">
            <v>9</v>
          </cell>
          <cell r="AZ1454">
            <v>8</v>
          </cell>
          <cell r="BA1454" t="str">
            <v>UK</v>
          </cell>
        </row>
        <row r="1455">
          <cell r="D1455" t="str">
            <v>Univerzita Komenského v Bratislave</v>
          </cell>
          <cell r="E1455" t="str">
            <v>Filozofická fakulta</v>
          </cell>
          <cell r="L1455">
            <v>2</v>
          </cell>
          <cell r="M1455">
            <v>3</v>
          </cell>
          <cell r="AM1455">
            <v>0</v>
          </cell>
          <cell r="AN1455">
            <v>0</v>
          </cell>
          <cell r="AO1455">
            <v>0</v>
          </cell>
          <cell r="AP1455">
            <v>0</v>
          </cell>
          <cell r="AQ1455">
            <v>0</v>
          </cell>
          <cell r="AV1455">
            <v>0</v>
          </cell>
          <cell r="AW1455">
            <v>0</v>
          </cell>
          <cell r="AX1455">
            <v>0</v>
          </cell>
          <cell r="AY1455">
            <v>6</v>
          </cell>
          <cell r="AZ1455">
            <v>0</v>
          </cell>
          <cell r="BA1455" t="str">
            <v>UK</v>
          </cell>
        </row>
        <row r="1456">
          <cell r="D1456" t="str">
            <v>Univerzita Komenského v Bratislave</v>
          </cell>
          <cell r="E1456" t="str">
            <v>Filozofická fakulta</v>
          </cell>
          <cell r="L1456">
            <v>1</v>
          </cell>
          <cell r="M1456">
            <v>2</v>
          </cell>
          <cell r="AM1456">
            <v>9.5</v>
          </cell>
          <cell r="AN1456">
            <v>10.5</v>
          </cell>
          <cell r="AO1456">
            <v>0</v>
          </cell>
          <cell r="AP1456">
            <v>0</v>
          </cell>
          <cell r="AQ1456">
            <v>9.5</v>
          </cell>
          <cell r="AV1456">
            <v>14.25</v>
          </cell>
          <cell r="AW1456">
            <v>21.375</v>
          </cell>
          <cell r="AX1456">
            <v>21.275023386342376</v>
          </cell>
          <cell r="AY1456">
            <v>10.5</v>
          </cell>
          <cell r="AZ1456">
            <v>0</v>
          </cell>
          <cell r="BA1456" t="str">
            <v>UK</v>
          </cell>
        </row>
        <row r="1457">
          <cell r="D1457" t="str">
            <v>Univerzita Komenského v Bratislave</v>
          </cell>
          <cell r="E1457" t="str">
            <v>Filozofická fakulta</v>
          </cell>
          <cell r="L1457">
            <v>1</v>
          </cell>
          <cell r="M1457">
            <v>2</v>
          </cell>
          <cell r="AM1457">
            <v>28</v>
          </cell>
          <cell r="AN1457">
            <v>32</v>
          </cell>
          <cell r="AO1457">
            <v>0</v>
          </cell>
          <cell r="AP1457">
            <v>0</v>
          </cell>
          <cell r="AQ1457">
            <v>28</v>
          </cell>
          <cell r="AV1457">
            <v>42</v>
          </cell>
          <cell r="AW1457">
            <v>63</v>
          </cell>
          <cell r="AX1457">
            <v>62.705332086061738</v>
          </cell>
          <cell r="AY1457">
            <v>32</v>
          </cell>
          <cell r="AZ1457">
            <v>0</v>
          </cell>
          <cell r="BA1457" t="str">
            <v>UK</v>
          </cell>
        </row>
        <row r="1458">
          <cell r="D1458" t="str">
            <v>Univerzita Komenského v Bratislave</v>
          </cell>
          <cell r="E1458" t="str">
            <v>Filozofická fakulta</v>
          </cell>
          <cell r="L1458">
            <v>1</v>
          </cell>
          <cell r="M1458">
            <v>1</v>
          </cell>
          <cell r="AM1458">
            <v>81</v>
          </cell>
          <cell r="AN1458">
            <v>96</v>
          </cell>
          <cell r="AO1458">
            <v>0</v>
          </cell>
          <cell r="AP1458">
            <v>0</v>
          </cell>
          <cell r="AQ1458">
            <v>81</v>
          </cell>
          <cell r="AV1458">
            <v>75.3</v>
          </cell>
          <cell r="AW1458">
            <v>78.311999999999998</v>
          </cell>
          <cell r="AX1458">
            <v>77.945713751169308</v>
          </cell>
          <cell r="AY1458">
            <v>96</v>
          </cell>
          <cell r="AZ1458">
            <v>0</v>
          </cell>
          <cell r="BA1458" t="str">
            <v>UK</v>
          </cell>
        </row>
        <row r="1459">
          <cell r="D1459" t="str">
            <v>Univerzita Komenského v Bratislave</v>
          </cell>
          <cell r="E1459" t="str">
            <v>Filozofická fakulta</v>
          </cell>
          <cell r="L1459">
            <v>1</v>
          </cell>
          <cell r="M1459">
            <v>3</v>
          </cell>
          <cell r="AM1459">
            <v>9</v>
          </cell>
          <cell r="AN1459">
            <v>0</v>
          </cell>
          <cell r="AO1459">
            <v>0</v>
          </cell>
          <cell r="AP1459">
            <v>0</v>
          </cell>
          <cell r="AQ1459">
            <v>9</v>
          </cell>
          <cell r="AV1459">
            <v>27</v>
          </cell>
          <cell r="AW1459">
            <v>29.700000000000003</v>
          </cell>
          <cell r="AX1459">
            <v>29.346428571428575</v>
          </cell>
          <cell r="AY1459">
            <v>10</v>
          </cell>
          <cell r="AZ1459">
            <v>9</v>
          </cell>
          <cell r="BA1459" t="str">
            <v>UK</v>
          </cell>
        </row>
        <row r="1460">
          <cell r="D1460" t="str">
            <v>Univerzita Komenského v Bratislave</v>
          </cell>
          <cell r="E1460" t="str">
            <v>Filozofická fakulta</v>
          </cell>
          <cell r="L1460">
            <v>1</v>
          </cell>
          <cell r="M1460">
            <v>2</v>
          </cell>
          <cell r="AM1460">
            <v>5</v>
          </cell>
          <cell r="AN1460">
            <v>7</v>
          </cell>
          <cell r="AO1460">
            <v>0</v>
          </cell>
          <cell r="AP1460">
            <v>0</v>
          </cell>
          <cell r="AQ1460">
            <v>5</v>
          </cell>
          <cell r="AV1460">
            <v>7.5</v>
          </cell>
          <cell r="AW1460">
            <v>8.1750000000000007</v>
          </cell>
          <cell r="AX1460">
            <v>8.118367970660147</v>
          </cell>
          <cell r="AY1460">
            <v>7</v>
          </cell>
          <cell r="AZ1460">
            <v>0</v>
          </cell>
          <cell r="BA1460" t="str">
            <v>UK</v>
          </cell>
        </row>
        <row r="1461">
          <cell r="D1461" t="str">
            <v>Univerzita Komenského v Bratislave</v>
          </cell>
          <cell r="E1461" t="str">
            <v>Filozofická fakulta</v>
          </cell>
          <cell r="L1461">
            <v>1</v>
          </cell>
          <cell r="M1461">
            <v>2</v>
          </cell>
          <cell r="AM1461">
            <v>8</v>
          </cell>
          <cell r="AN1461">
            <v>11</v>
          </cell>
          <cell r="AO1461">
            <v>0</v>
          </cell>
          <cell r="AP1461">
            <v>0</v>
          </cell>
          <cell r="AQ1461">
            <v>8</v>
          </cell>
          <cell r="AV1461">
            <v>12</v>
          </cell>
          <cell r="AW1461">
            <v>12</v>
          </cell>
          <cell r="AX1461">
            <v>12</v>
          </cell>
          <cell r="AY1461">
            <v>11</v>
          </cell>
          <cell r="AZ1461">
            <v>0</v>
          </cell>
          <cell r="BA1461" t="str">
            <v>UK</v>
          </cell>
        </row>
        <row r="1462">
          <cell r="D1462" t="str">
            <v>Univerzita Komenského v Bratislave</v>
          </cell>
          <cell r="E1462" t="str">
            <v>Filozofická fakulta</v>
          </cell>
          <cell r="L1462">
            <v>1</v>
          </cell>
          <cell r="M1462">
            <v>1</v>
          </cell>
          <cell r="AM1462">
            <v>18</v>
          </cell>
          <cell r="AN1462">
            <v>20</v>
          </cell>
          <cell r="AO1462">
            <v>0</v>
          </cell>
          <cell r="AP1462">
            <v>0</v>
          </cell>
          <cell r="AQ1462">
            <v>18</v>
          </cell>
          <cell r="AV1462">
            <v>15.6</v>
          </cell>
          <cell r="AW1462">
            <v>15.6</v>
          </cell>
          <cell r="AX1462">
            <v>15.289243027888446</v>
          </cell>
          <cell r="AY1462">
            <v>20</v>
          </cell>
          <cell r="AZ1462">
            <v>0</v>
          </cell>
          <cell r="BA1462" t="str">
            <v>UK</v>
          </cell>
        </row>
        <row r="1463">
          <cell r="D1463" t="str">
            <v>Univerzita Komenského v Bratislave</v>
          </cell>
          <cell r="E1463" t="str">
            <v>Filozofická fakulta</v>
          </cell>
          <cell r="L1463">
            <v>1</v>
          </cell>
          <cell r="M1463">
            <v>1</v>
          </cell>
          <cell r="AM1463">
            <v>16</v>
          </cell>
          <cell r="AN1463">
            <v>17</v>
          </cell>
          <cell r="AO1463">
            <v>0</v>
          </cell>
          <cell r="AP1463">
            <v>0</v>
          </cell>
          <cell r="AQ1463">
            <v>16</v>
          </cell>
          <cell r="AV1463">
            <v>14.2</v>
          </cell>
          <cell r="AW1463">
            <v>14.2</v>
          </cell>
          <cell r="AX1463">
            <v>14.2</v>
          </cell>
          <cell r="AY1463">
            <v>17</v>
          </cell>
          <cell r="AZ1463">
            <v>0</v>
          </cell>
          <cell r="BA1463" t="str">
            <v>UK</v>
          </cell>
        </row>
        <row r="1464">
          <cell r="D1464" t="str">
            <v>Vysoká škola medzinárodného podnikania ISM Slovakia v Prešove</v>
          </cell>
          <cell r="E1464" t="str">
            <v/>
          </cell>
          <cell r="L1464">
            <v>1</v>
          </cell>
          <cell r="M1464">
            <v>1</v>
          </cell>
          <cell r="AM1464">
            <v>12</v>
          </cell>
          <cell r="AN1464">
            <v>12</v>
          </cell>
          <cell r="AO1464">
            <v>0</v>
          </cell>
          <cell r="AP1464">
            <v>0</v>
          </cell>
          <cell r="AQ1464">
            <v>12</v>
          </cell>
          <cell r="AV1464">
            <v>10.199999999999999</v>
          </cell>
          <cell r="AW1464">
            <v>10.199999999999999</v>
          </cell>
          <cell r="AX1464">
            <v>10.199999999999999</v>
          </cell>
          <cell r="AY1464">
            <v>12</v>
          </cell>
          <cell r="AZ1464">
            <v>0</v>
          </cell>
          <cell r="BA1464" t="str">
            <v>ISM</v>
          </cell>
        </row>
        <row r="1465">
          <cell r="D1465" t="str">
            <v>Vysoká škola medzinárodného podnikania ISM Slovakia v Prešove</v>
          </cell>
          <cell r="E1465" t="str">
            <v/>
          </cell>
          <cell r="L1465">
            <v>1</v>
          </cell>
          <cell r="M1465">
            <v>1</v>
          </cell>
          <cell r="AM1465">
            <v>14</v>
          </cell>
          <cell r="AN1465">
            <v>14</v>
          </cell>
          <cell r="AO1465">
            <v>0</v>
          </cell>
          <cell r="AP1465">
            <v>0</v>
          </cell>
          <cell r="AQ1465">
            <v>14</v>
          </cell>
          <cell r="AV1465">
            <v>12.2</v>
          </cell>
          <cell r="AW1465">
            <v>12.2</v>
          </cell>
          <cell r="AX1465">
            <v>12.012307692307692</v>
          </cell>
          <cell r="AY1465">
            <v>14</v>
          </cell>
          <cell r="AZ1465">
            <v>0</v>
          </cell>
          <cell r="BA1465" t="str">
            <v>ISM</v>
          </cell>
        </row>
        <row r="1466">
          <cell r="D1466" t="str">
            <v>Univerzita veterinárskeho lekárstva a farmácie v Košiciach</v>
          </cell>
          <cell r="E1466" t="str">
            <v/>
          </cell>
          <cell r="L1466">
            <v>1</v>
          </cell>
          <cell r="M1466">
            <v>3</v>
          </cell>
          <cell r="AM1466">
            <v>8</v>
          </cell>
          <cell r="AN1466">
            <v>0</v>
          </cell>
          <cell r="AO1466">
            <v>0</v>
          </cell>
          <cell r="AP1466">
            <v>0</v>
          </cell>
          <cell r="AQ1466">
            <v>8</v>
          </cell>
          <cell r="AV1466">
            <v>24</v>
          </cell>
          <cell r="AW1466">
            <v>51.12</v>
          </cell>
          <cell r="AX1466">
            <v>49.470967741935482</v>
          </cell>
          <cell r="AY1466">
            <v>8</v>
          </cell>
          <cell r="AZ1466">
            <v>8</v>
          </cell>
          <cell r="BA1466" t="str">
            <v>UVLF</v>
          </cell>
        </row>
        <row r="1467">
          <cell r="D1467" t="str">
            <v>Slovenská technická univerzita v Bratislave</v>
          </cell>
          <cell r="E1467" t="str">
            <v>Fakulta elektrotechniky a informatiky</v>
          </cell>
          <cell r="L1467">
            <v>1</v>
          </cell>
          <cell r="M1467">
            <v>2</v>
          </cell>
          <cell r="AM1467">
            <v>78</v>
          </cell>
          <cell r="AN1467">
            <v>98</v>
          </cell>
          <cell r="AO1467">
            <v>98</v>
          </cell>
          <cell r="AP1467">
            <v>78</v>
          </cell>
          <cell r="AQ1467">
            <v>78</v>
          </cell>
          <cell r="AV1467">
            <v>117</v>
          </cell>
          <cell r="AW1467">
            <v>173.16</v>
          </cell>
          <cell r="AX1467">
            <v>172.35833333333332</v>
          </cell>
          <cell r="AY1467">
            <v>98</v>
          </cell>
          <cell r="AZ1467">
            <v>0</v>
          </cell>
          <cell r="BA1467" t="str">
            <v>STU</v>
          </cell>
        </row>
        <row r="1468">
          <cell r="D1468" t="str">
            <v>Slovenská technická univerzita v Bratislave</v>
          </cell>
          <cell r="E1468" t="str">
            <v>Fakulta elektrotechniky a informatiky</v>
          </cell>
          <cell r="L1468">
            <v>1</v>
          </cell>
          <cell r="M1468">
            <v>3</v>
          </cell>
          <cell r="AM1468">
            <v>16</v>
          </cell>
          <cell r="AN1468">
            <v>0</v>
          </cell>
          <cell r="AO1468">
            <v>0</v>
          </cell>
          <cell r="AP1468">
            <v>16</v>
          </cell>
          <cell r="AQ1468">
            <v>16</v>
          </cell>
          <cell r="AV1468">
            <v>64</v>
          </cell>
          <cell r="AW1468">
            <v>136.32</v>
          </cell>
          <cell r="AX1468">
            <v>135.37333333333333</v>
          </cell>
          <cell r="AY1468">
            <v>19</v>
          </cell>
          <cell r="AZ1468">
            <v>16</v>
          </cell>
          <cell r="BA1468" t="str">
            <v>STU</v>
          </cell>
        </row>
        <row r="1469">
          <cell r="D1469" t="str">
            <v>Slovenská technická univerzita v Bratislave</v>
          </cell>
          <cell r="E1469" t="str">
            <v>Fakulta elektrotechniky a informatiky</v>
          </cell>
          <cell r="L1469">
            <v>1</v>
          </cell>
          <cell r="M1469">
            <v>2</v>
          </cell>
          <cell r="AM1469">
            <v>15</v>
          </cell>
          <cell r="AN1469">
            <v>18</v>
          </cell>
          <cell r="AO1469">
            <v>18</v>
          </cell>
          <cell r="AP1469">
            <v>15</v>
          </cell>
          <cell r="AQ1469">
            <v>15</v>
          </cell>
          <cell r="AV1469">
            <v>22.5</v>
          </cell>
          <cell r="AW1469">
            <v>33.299999999999997</v>
          </cell>
          <cell r="AX1469">
            <v>33.068750000000001</v>
          </cell>
          <cell r="AY1469">
            <v>18</v>
          </cell>
          <cell r="AZ1469">
            <v>0</v>
          </cell>
          <cell r="BA1469" t="str">
            <v>STU</v>
          </cell>
        </row>
        <row r="1470">
          <cell r="D1470" t="str">
            <v>Slovenská technická univerzita v Bratislave</v>
          </cell>
          <cell r="E1470" t="str">
            <v>Fakulta elektrotechniky a informatiky</v>
          </cell>
          <cell r="L1470">
            <v>1</v>
          </cell>
          <cell r="M1470">
            <v>3</v>
          </cell>
          <cell r="AM1470">
            <v>4</v>
          </cell>
          <cell r="AN1470">
            <v>0</v>
          </cell>
          <cell r="AO1470">
            <v>0</v>
          </cell>
          <cell r="AP1470">
            <v>4</v>
          </cell>
          <cell r="AQ1470">
            <v>4</v>
          </cell>
          <cell r="AV1470">
            <v>16</v>
          </cell>
          <cell r="AW1470">
            <v>34.08</v>
          </cell>
          <cell r="AX1470">
            <v>33.843333333333334</v>
          </cell>
          <cell r="AY1470">
            <v>5</v>
          </cell>
          <cell r="AZ1470">
            <v>4</v>
          </cell>
          <cell r="BA1470" t="str">
            <v>STU</v>
          </cell>
        </row>
        <row r="1471">
          <cell r="D1471" t="str">
            <v>Slovenská technická univerzita v Bratislave</v>
          </cell>
          <cell r="E1471" t="str">
            <v>Fakulta elektrotechniky a informatiky</v>
          </cell>
          <cell r="L1471">
            <v>1</v>
          </cell>
          <cell r="M1471">
            <v>2</v>
          </cell>
          <cell r="AM1471">
            <v>46</v>
          </cell>
          <cell r="AN1471">
            <v>53</v>
          </cell>
          <cell r="AO1471">
            <v>53</v>
          </cell>
          <cell r="AP1471">
            <v>46</v>
          </cell>
          <cell r="AQ1471">
            <v>46</v>
          </cell>
          <cell r="AV1471">
            <v>69</v>
          </cell>
          <cell r="AW1471">
            <v>102.12</v>
          </cell>
          <cell r="AX1471">
            <v>101.41083333333334</v>
          </cell>
          <cell r="AY1471">
            <v>53</v>
          </cell>
          <cell r="AZ1471">
            <v>0</v>
          </cell>
          <cell r="BA1471" t="str">
            <v>STU</v>
          </cell>
        </row>
        <row r="1472">
          <cell r="D1472" t="str">
            <v>Slovenská technická univerzita v Bratislave</v>
          </cell>
          <cell r="E1472" t="str">
            <v>Fakulta elektrotechniky a informatiky</v>
          </cell>
          <cell r="L1472">
            <v>2</v>
          </cell>
          <cell r="M1472">
            <v>3</v>
          </cell>
          <cell r="AM1472">
            <v>0</v>
          </cell>
          <cell r="AN1472">
            <v>0</v>
          </cell>
          <cell r="AO1472">
            <v>0</v>
          </cell>
          <cell r="AP1472">
            <v>0</v>
          </cell>
          <cell r="AQ1472">
            <v>0</v>
          </cell>
          <cell r="AV1472">
            <v>0</v>
          </cell>
          <cell r="AW1472">
            <v>0</v>
          </cell>
          <cell r="AX1472">
            <v>0</v>
          </cell>
          <cell r="AY1472">
            <v>13</v>
          </cell>
          <cell r="AZ1472">
            <v>0</v>
          </cell>
          <cell r="BA1472" t="str">
            <v>STU</v>
          </cell>
        </row>
        <row r="1473">
          <cell r="D1473" t="str">
            <v>Slovenská technická univerzita v Bratislave</v>
          </cell>
          <cell r="E1473" t="str">
            <v>Fakulta elektrotechniky a informatiky</v>
          </cell>
          <cell r="L1473">
            <v>1</v>
          </cell>
          <cell r="M1473">
            <v>3</v>
          </cell>
          <cell r="AM1473">
            <v>2</v>
          </cell>
          <cell r="AN1473">
            <v>0</v>
          </cell>
          <cell r="AO1473">
            <v>0</v>
          </cell>
          <cell r="AP1473">
            <v>2</v>
          </cell>
          <cell r="AQ1473">
            <v>2</v>
          </cell>
          <cell r="AV1473">
            <v>8</v>
          </cell>
          <cell r="AW1473">
            <v>17.04</v>
          </cell>
          <cell r="AX1473">
            <v>16.921666666666667</v>
          </cell>
          <cell r="AY1473">
            <v>4</v>
          </cell>
          <cell r="AZ1473">
            <v>2</v>
          </cell>
          <cell r="BA1473" t="str">
            <v>STU</v>
          </cell>
        </row>
        <row r="1474">
          <cell r="D1474" t="str">
            <v>Slovenská technická univerzita v Bratislave</v>
          </cell>
          <cell r="E1474" t="str">
            <v>Fakulta elektrotechniky a informatiky</v>
          </cell>
          <cell r="L1474">
            <v>1</v>
          </cell>
          <cell r="M1474">
            <v>3</v>
          </cell>
          <cell r="AM1474">
            <v>7</v>
          </cell>
          <cell r="AN1474">
            <v>0</v>
          </cell>
          <cell r="AO1474">
            <v>0</v>
          </cell>
          <cell r="AP1474">
            <v>7</v>
          </cell>
          <cell r="AQ1474">
            <v>7</v>
          </cell>
          <cell r="AV1474">
            <v>28</v>
          </cell>
          <cell r="AW1474">
            <v>59.64</v>
          </cell>
          <cell r="AX1474">
            <v>59.54166529266282</v>
          </cell>
          <cell r="AY1474">
            <v>8</v>
          </cell>
          <cell r="AZ1474">
            <v>7</v>
          </cell>
          <cell r="BA1474" t="str">
            <v>STU</v>
          </cell>
        </row>
        <row r="1475">
          <cell r="D1475" t="str">
            <v>Slovenská technická univerzita v Bratislave</v>
          </cell>
          <cell r="E1475" t="str">
            <v>Fakulta elektrotechniky a informatiky</v>
          </cell>
          <cell r="L1475">
            <v>1</v>
          </cell>
          <cell r="M1475">
            <v>3</v>
          </cell>
          <cell r="AM1475">
            <v>11</v>
          </cell>
          <cell r="AN1475">
            <v>0</v>
          </cell>
          <cell r="AO1475">
            <v>0</v>
          </cell>
          <cell r="AP1475">
            <v>11</v>
          </cell>
          <cell r="AQ1475">
            <v>11</v>
          </cell>
          <cell r="AV1475">
            <v>44</v>
          </cell>
          <cell r="AW1475">
            <v>93.72</v>
          </cell>
          <cell r="AX1475">
            <v>93.069166666666675</v>
          </cell>
          <cell r="AY1475">
            <v>14</v>
          </cell>
          <cell r="AZ1475">
            <v>11</v>
          </cell>
          <cell r="BA1475" t="str">
            <v>STU</v>
          </cell>
        </row>
        <row r="1476">
          <cell r="D1476" t="str">
            <v>Slovenská technická univerzita v Bratislave</v>
          </cell>
          <cell r="E1476" t="str">
            <v>Fakulta elektrotechniky a informatiky</v>
          </cell>
          <cell r="L1476">
            <v>1</v>
          </cell>
          <cell r="M1476">
            <v>2</v>
          </cell>
          <cell r="AM1476">
            <v>58</v>
          </cell>
          <cell r="AN1476">
            <v>69</v>
          </cell>
          <cell r="AO1476">
            <v>69</v>
          </cell>
          <cell r="AP1476">
            <v>58</v>
          </cell>
          <cell r="AQ1476">
            <v>58</v>
          </cell>
          <cell r="AV1476">
            <v>87</v>
          </cell>
          <cell r="AW1476">
            <v>128.76</v>
          </cell>
          <cell r="AX1476">
            <v>127.86583333333333</v>
          </cell>
          <cell r="AY1476">
            <v>69</v>
          </cell>
          <cell r="AZ1476">
            <v>0</v>
          </cell>
          <cell r="BA1476" t="str">
            <v>STU</v>
          </cell>
        </row>
        <row r="1477">
          <cell r="D1477" t="str">
            <v>Slovenská technická univerzita v Bratislave</v>
          </cell>
          <cell r="E1477" t="str">
            <v>Fakulta elektrotechniky a informatiky</v>
          </cell>
          <cell r="L1477">
            <v>1</v>
          </cell>
          <cell r="M1477">
            <v>3</v>
          </cell>
          <cell r="AM1477">
            <v>10</v>
          </cell>
          <cell r="AN1477">
            <v>0</v>
          </cell>
          <cell r="AO1477">
            <v>0</v>
          </cell>
          <cell r="AP1477">
            <v>10</v>
          </cell>
          <cell r="AQ1477">
            <v>10</v>
          </cell>
          <cell r="AV1477">
            <v>40</v>
          </cell>
          <cell r="AW1477">
            <v>85.199999999999989</v>
          </cell>
          <cell r="AX1477">
            <v>84.805555555555543</v>
          </cell>
          <cell r="AY1477">
            <v>12</v>
          </cell>
          <cell r="AZ1477">
            <v>10</v>
          </cell>
          <cell r="BA1477" t="str">
            <v>STU</v>
          </cell>
        </row>
        <row r="1478">
          <cell r="D1478" t="str">
            <v>Slovenská technická univerzita v Bratislave</v>
          </cell>
          <cell r="E1478" t="str">
            <v>Fakulta elektrotechniky a informatiky</v>
          </cell>
          <cell r="L1478">
            <v>1</v>
          </cell>
          <cell r="M1478">
            <v>1</v>
          </cell>
          <cell r="AM1478">
            <v>82</v>
          </cell>
          <cell r="AN1478">
            <v>100</v>
          </cell>
          <cell r="AO1478">
            <v>100</v>
          </cell>
          <cell r="AP1478">
            <v>82</v>
          </cell>
          <cell r="AQ1478">
            <v>82</v>
          </cell>
          <cell r="AV1478">
            <v>67.900000000000006</v>
          </cell>
          <cell r="AW1478">
            <v>100.492</v>
          </cell>
          <cell r="AX1478">
            <v>99.794138888888895</v>
          </cell>
          <cell r="AY1478">
            <v>100</v>
          </cell>
          <cell r="AZ1478">
            <v>0</v>
          </cell>
          <cell r="BA1478" t="str">
            <v>STU</v>
          </cell>
        </row>
        <row r="1479">
          <cell r="D1479" t="str">
            <v>Slovenská technická univerzita v Bratislave</v>
          </cell>
          <cell r="E1479" t="str">
            <v>Fakulta elektrotechniky a informatiky</v>
          </cell>
          <cell r="L1479">
            <v>1</v>
          </cell>
          <cell r="M1479">
            <v>1</v>
          </cell>
          <cell r="AM1479">
            <v>53</v>
          </cell>
          <cell r="AN1479">
            <v>61</v>
          </cell>
          <cell r="AO1479">
            <v>61</v>
          </cell>
          <cell r="AP1479">
            <v>53</v>
          </cell>
          <cell r="AQ1479">
            <v>53</v>
          </cell>
          <cell r="AV1479">
            <v>42.8</v>
          </cell>
          <cell r="AW1479">
            <v>63.343999999999994</v>
          </cell>
          <cell r="AX1479">
            <v>62.904111111111106</v>
          </cell>
          <cell r="AY1479">
            <v>61</v>
          </cell>
          <cell r="AZ1479">
            <v>0</v>
          </cell>
          <cell r="BA1479" t="str">
            <v>STU</v>
          </cell>
        </row>
        <row r="1480">
          <cell r="D1480" t="str">
            <v>Katolícka univerzita v Ružomberku</v>
          </cell>
          <cell r="E1480" t="str">
            <v>Filozofická fakulta</v>
          </cell>
          <cell r="L1480">
            <v>1</v>
          </cell>
          <cell r="M1480">
            <v>1</v>
          </cell>
          <cell r="AM1480">
            <v>18</v>
          </cell>
          <cell r="AN1480">
            <v>29</v>
          </cell>
          <cell r="AO1480">
            <v>0</v>
          </cell>
          <cell r="AP1480">
            <v>0</v>
          </cell>
          <cell r="AQ1480">
            <v>18</v>
          </cell>
          <cell r="AV1480">
            <v>15</v>
          </cell>
          <cell r="AW1480">
            <v>15.600000000000001</v>
          </cell>
          <cell r="AX1480">
            <v>15.600000000000001</v>
          </cell>
          <cell r="AY1480">
            <v>29</v>
          </cell>
          <cell r="AZ1480">
            <v>0</v>
          </cell>
          <cell r="BA1480" t="str">
            <v>KU</v>
          </cell>
        </row>
        <row r="1481">
          <cell r="D1481" t="str">
            <v>Technická univerzita vo Zvolene</v>
          </cell>
          <cell r="E1481" t="str">
            <v>Fakulta ekológie a environmentalistiky</v>
          </cell>
          <cell r="L1481">
            <v>1</v>
          </cell>
          <cell r="M1481">
            <v>3</v>
          </cell>
          <cell r="AM1481">
            <v>12</v>
          </cell>
          <cell r="AN1481">
            <v>0</v>
          </cell>
          <cell r="AO1481">
            <v>0</v>
          </cell>
          <cell r="AP1481">
            <v>12</v>
          </cell>
          <cell r="AQ1481">
            <v>12</v>
          </cell>
          <cell r="AV1481">
            <v>36</v>
          </cell>
          <cell r="AW1481">
            <v>76.679999999999993</v>
          </cell>
          <cell r="AX1481">
            <v>74.648741721854293</v>
          </cell>
          <cell r="AY1481">
            <v>13</v>
          </cell>
          <cell r="AZ1481">
            <v>12</v>
          </cell>
          <cell r="BA1481" t="str">
            <v>TUZVO</v>
          </cell>
        </row>
        <row r="1482">
          <cell r="D1482" t="str">
            <v>Technická univerzita vo Zvolene</v>
          </cell>
          <cell r="E1482" t="str">
            <v>Fakulta ekológie a environmentalistiky</v>
          </cell>
          <cell r="L1482">
            <v>1</v>
          </cell>
          <cell r="M1482">
            <v>3</v>
          </cell>
          <cell r="AM1482">
            <v>6</v>
          </cell>
          <cell r="AN1482">
            <v>0</v>
          </cell>
          <cell r="AO1482">
            <v>0</v>
          </cell>
          <cell r="AP1482">
            <v>6</v>
          </cell>
          <cell r="AQ1482">
            <v>6</v>
          </cell>
          <cell r="AV1482">
            <v>18</v>
          </cell>
          <cell r="AW1482">
            <v>38.339999999999996</v>
          </cell>
          <cell r="AX1482">
            <v>37.324370860927147</v>
          </cell>
          <cell r="AY1482">
            <v>6</v>
          </cell>
          <cell r="AZ1482">
            <v>6</v>
          </cell>
          <cell r="BA1482" t="str">
            <v>TUZVO</v>
          </cell>
        </row>
        <row r="1483">
          <cell r="D1483" t="str">
            <v>Technická univerzita vo Zvolene</v>
          </cell>
          <cell r="E1483" t="str">
            <v/>
          </cell>
          <cell r="L1483">
            <v>1</v>
          </cell>
          <cell r="M1483">
            <v>1</v>
          </cell>
          <cell r="AM1483">
            <v>56</v>
          </cell>
          <cell r="AN1483">
            <v>65</v>
          </cell>
          <cell r="AO1483">
            <v>0</v>
          </cell>
          <cell r="AP1483">
            <v>0</v>
          </cell>
          <cell r="AQ1483">
            <v>56</v>
          </cell>
          <cell r="AV1483">
            <v>48.5</v>
          </cell>
          <cell r="AW1483">
            <v>50.440000000000005</v>
          </cell>
          <cell r="AX1483">
            <v>49.139417040358751</v>
          </cell>
          <cell r="AY1483">
            <v>65</v>
          </cell>
          <cell r="AZ1483">
            <v>0</v>
          </cell>
          <cell r="BA1483" t="str">
            <v>TUZVO</v>
          </cell>
        </row>
        <row r="1484">
          <cell r="D1484" t="str">
            <v>Technická univerzita vo Zvolene</v>
          </cell>
          <cell r="E1484" t="str">
            <v>Drevárska fakulta</v>
          </cell>
          <cell r="L1484">
            <v>1</v>
          </cell>
          <cell r="M1484">
            <v>1</v>
          </cell>
          <cell r="AM1484">
            <v>94</v>
          </cell>
          <cell r="AN1484">
            <v>103</v>
          </cell>
          <cell r="AO1484">
            <v>0</v>
          </cell>
          <cell r="AP1484">
            <v>0</v>
          </cell>
          <cell r="AQ1484">
            <v>94</v>
          </cell>
          <cell r="AV1484">
            <v>85.9</v>
          </cell>
          <cell r="AW1484">
            <v>277.45699999999999</v>
          </cell>
          <cell r="AX1484">
            <v>266.64698701298698</v>
          </cell>
          <cell r="AY1484">
            <v>103</v>
          </cell>
          <cell r="AZ1484">
            <v>0</v>
          </cell>
          <cell r="BA1484" t="str">
            <v>TUZVO</v>
          </cell>
        </row>
        <row r="1485">
          <cell r="D1485" t="str">
            <v>Technická univerzita vo Zvolene</v>
          </cell>
          <cell r="E1485" t="str">
            <v>Drevárska fakulta</v>
          </cell>
          <cell r="L1485">
            <v>1</v>
          </cell>
          <cell r="M1485">
            <v>1</v>
          </cell>
          <cell r="AM1485">
            <v>110</v>
          </cell>
          <cell r="AN1485">
            <v>128</v>
          </cell>
          <cell r="AO1485">
            <v>0</v>
          </cell>
          <cell r="AP1485">
            <v>0</v>
          </cell>
          <cell r="AQ1485">
            <v>110</v>
          </cell>
          <cell r="AV1485">
            <v>95.6</v>
          </cell>
          <cell r="AW1485">
            <v>99.423999999999992</v>
          </cell>
          <cell r="AX1485">
            <v>96.860376681614341</v>
          </cell>
          <cell r="AY1485">
            <v>128</v>
          </cell>
          <cell r="AZ1485">
            <v>0</v>
          </cell>
          <cell r="BA1485" t="str">
            <v>TUZVO</v>
          </cell>
        </row>
        <row r="1486">
          <cell r="D1486" t="str">
            <v>Trenčianska univerzita Alexandra Dubčeka v Trenčíne</v>
          </cell>
          <cell r="E1486" t="str">
            <v>Fakulta priemyselných technológií v Púchove</v>
          </cell>
          <cell r="L1486">
            <v>1</v>
          </cell>
          <cell r="M1486">
            <v>3</v>
          </cell>
          <cell r="AM1486">
            <v>14</v>
          </cell>
          <cell r="AN1486">
            <v>0</v>
          </cell>
          <cell r="AO1486">
            <v>0</v>
          </cell>
          <cell r="AP1486">
            <v>14</v>
          </cell>
          <cell r="AQ1486">
            <v>14</v>
          </cell>
          <cell r="AV1486">
            <v>42</v>
          </cell>
          <cell r="AW1486">
            <v>89.46</v>
          </cell>
          <cell r="AX1486">
            <v>88.49599137931034</v>
          </cell>
          <cell r="AY1486">
            <v>14</v>
          </cell>
          <cell r="AZ1486">
            <v>14</v>
          </cell>
          <cell r="BA1486" t="str">
            <v>TUAD</v>
          </cell>
        </row>
        <row r="1487">
          <cell r="D1487" t="str">
            <v>Katolícka univerzita v Ružomberku</v>
          </cell>
          <cell r="E1487" t="str">
            <v>Pedagogická fakulta</v>
          </cell>
          <cell r="L1487">
            <v>1</v>
          </cell>
          <cell r="M1487">
            <v>1</v>
          </cell>
          <cell r="AM1487">
            <v>15</v>
          </cell>
          <cell r="AN1487">
            <v>17</v>
          </cell>
          <cell r="AO1487">
            <v>0</v>
          </cell>
          <cell r="AP1487">
            <v>0</v>
          </cell>
          <cell r="AQ1487">
            <v>15</v>
          </cell>
          <cell r="AV1487">
            <v>12</v>
          </cell>
          <cell r="AW1487">
            <v>25.799999999999997</v>
          </cell>
          <cell r="AX1487">
            <v>25.325074626865668</v>
          </cell>
          <cell r="AY1487">
            <v>17</v>
          </cell>
          <cell r="AZ1487">
            <v>0</v>
          </cell>
          <cell r="BA1487" t="str">
            <v>KU</v>
          </cell>
        </row>
        <row r="1488">
          <cell r="D1488" t="str">
            <v>Univerzita Komenského v Bratislave</v>
          </cell>
          <cell r="E1488" t="str">
            <v>Pedagogická fakulta</v>
          </cell>
          <cell r="L1488">
            <v>2</v>
          </cell>
          <cell r="M1488">
            <v>1</v>
          </cell>
          <cell r="AM1488">
            <v>0</v>
          </cell>
          <cell r="AN1488">
            <v>0</v>
          </cell>
          <cell r="AO1488">
            <v>0</v>
          </cell>
          <cell r="AP1488">
            <v>0</v>
          </cell>
          <cell r="AQ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2</v>
          </cell>
          <cell r="AZ1488">
            <v>0</v>
          </cell>
          <cell r="BA1488" t="str">
            <v>UK</v>
          </cell>
        </row>
        <row r="1489">
          <cell r="D1489" t="str">
            <v>Vysoká škola múzických umení v Bratislave</v>
          </cell>
          <cell r="E1489" t="str">
            <v>Hudobná a tanečná fakulta</v>
          </cell>
          <cell r="L1489">
            <v>2</v>
          </cell>
          <cell r="M1489">
            <v>3</v>
          </cell>
          <cell r="AM1489">
            <v>0</v>
          </cell>
          <cell r="AN1489">
            <v>0</v>
          </cell>
          <cell r="AO1489">
            <v>0</v>
          </cell>
          <cell r="AP1489">
            <v>0</v>
          </cell>
          <cell r="AQ1489">
            <v>0</v>
          </cell>
          <cell r="AV1489">
            <v>0</v>
          </cell>
          <cell r="AW1489">
            <v>0</v>
          </cell>
          <cell r="AX1489">
            <v>0</v>
          </cell>
          <cell r="AY1489">
            <v>3</v>
          </cell>
          <cell r="AZ1489">
            <v>0</v>
          </cell>
          <cell r="BA1489" t="str">
            <v>VŠMU</v>
          </cell>
        </row>
        <row r="1490">
          <cell r="D1490" t="str">
            <v>Vysoká škola múzických umení v Bratislave</v>
          </cell>
          <cell r="E1490" t="str">
            <v>Hudobná a tanečná fakulta</v>
          </cell>
          <cell r="L1490">
            <v>1</v>
          </cell>
          <cell r="M1490">
            <v>3</v>
          </cell>
          <cell r="AM1490">
            <v>1</v>
          </cell>
          <cell r="AN1490">
            <v>0</v>
          </cell>
          <cell r="AO1490">
            <v>0</v>
          </cell>
          <cell r="AP1490">
            <v>0</v>
          </cell>
          <cell r="AQ1490">
            <v>1</v>
          </cell>
          <cell r="AV1490">
            <v>4</v>
          </cell>
          <cell r="AW1490">
            <v>4.4000000000000004</v>
          </cell>
          <cell r="AX1490">
            <v>4.3561461794019936</v>
          </cell>
          <cell r="AY1490">
            <v>1</v>
          </cell>
          <cell r="AZ1490">
            <v>1</v>
          </cell>
          <cell r="BA1490" t="str">
            <v>VŠMU</v>
          </cell>
        </row>
        <row r="1491">
          <cell r="D1491" t="str">
            <v>Vysoká škola múzických umení v Bratislave</v>
          </cell>
          <cell r="E1491" t="str">
            <v>Hudobná a tanečná fakulta</v>
          </cell>
          <cell r="L1491">
            <v>1</v>
          </cell>
          <cell r="M1491">
            <v>3</v>
          </cell>
          <cell r="AM1491">
            <v>2</v>
          </cell>
          <cell r="AN1491">
            <v>0</v>
          </cell>
          <cell r="AO1491">
            <v>0</v>
          </cell>
          <cell r="AP1491">
            <v>0</v>
          </cell>
          <cell r="AQ1491">
            <v>2</v>
          </cell>
          <cell r="AV1491">
            <v>8</v>
          </cell>
          <cell r="AW1491">
            <v>8.8000000000000007</v>
          </cell>
          <cell r="AX1491">
            <v>8.7122923588039871</v>
          </cell>
          <cell r="AY1491">
            <v>2</v>
          </cell>
          <cell r="AZ1491">
            <v>2</v>
          </cell>
          <cell r="BA1491" t="str">
            <v>VŠMU</v>
          </cell>
        </row>
        <row r="1492">
          <cell r="D1492" t="str">
            <v>Vysoká škola múzických umení v Bratislave</v>
          </cell>
          <cell r="E1492" t="str">
            <v>Hudobná a tanečná fakulta</v>
          </cell>
          <cell r="L1492">
            <v>2</v>
          </cell>
          <cell r="M1492">
            <v>3</v>
          </cell>
          <cell r="AM1492">
            <v>1</v>
          </cell>
          <cell r="AN1492">
            <v>0</v>
          </cell>
          <cell r="AO1492">
            <v>0</v>
          </cell>
          <cell r="AP1492">
            <v>0</v>
          </cell>
          <cell r="AQ1492">
            <v>0</v>
          </cell>
          <cell r="AV1492">
            <v>0</v>
          </cell>
          <cell r="AW1492">
            <v>0</v>
          </cell>
          <cell r="AX1492">
            <v>0</v>
          </cell>
          <cell r="AY1492">
            <v>7</v>
          </cell>
          <cell r="AZ1492">
            <v>0</v>
          </cell>
          <cell r="BA1492" t="str">
            <v>VŠMU</v>
          </cell>
        </row>
        <row r="1493">
          <cell r="D1493" t="str">
            <v>Vysoká škola múzických umení v Bratislave</v>
          </cell>
          <cell r="E1493" t="str">
            <v>Hudobná a tanečná fakulta</v>
          </cell>
          <cell r="L1493">
            <v>1</v>
          </cell>
          <cell r="M1493">
            <v>3</v>
          </cell>
          <cell r="AM1493">
            <v>5</v>
          </cell>
          <cell r="AN1493">
            <v>0</v>
          </cell>
          <cell r="AO1493">
            <v>0</v>
          </cell>
          <cell r="AP1493">
            <v>0</v>
          </cell>
          <cell r="AQ1493">
            <v>5</v>
          </cell>
          <cell r="AV1493">
            <v>20</v>
          </cell>
          <cell r="AW1493">
            <v>22</v>
          </cell>
          <cell r="AX1493">
            <v>21.780730897009967</v>
          </cell>
          <cell r="AY1493">
            <v>5</v>
          </cell>
          <cell r="AZ1493">
            <v>5</v>
          </cell>
          <cell r="BA1493" t="str">
            <v>VŠMU</v>
          </cell>
        </row>
        <row r="1494">
          <cell r="D1494" t="str">
            <v>Vysoká škola múzických umení v Bratislave</v>
          </cell>
          <cell r="E1494" t="str">
            <v>Hudobná a tanečná fakulta</v>
          </cell>
          <cell r="L1494">
            <v>2</v>
          </cell>
          <cell r="M1494">
            <v>3</v>
          </cell>
          <cell r="AM1494">
            <v>0</v>
          </cell>
          <cell r="AN1494">
            <v>0</v>
          </cell>
          <cell r="AO1494">
            <v>0</v>
          </cell>
          <cell r="AP1494">
            <v>0</v>
          </cell>
          <cell r="AQ1494">
            <v>0</v>
          </cell>
          <cell r="AV1494">
            <v>0</v>
          </cell>
          <cell r="AW1494">
            <v>0</v>
          </cell>
          <cell r="AX1494">
            <v>0</v>
          </cell>
          <cell r="AY1494">
            <v>6</v>
          </cell>
          <cell r="AZ1494">
            <v>0</v>
          </cell>
          <cell r="BA1494" t="str">
            <v>VŠMU</v>
          </cell>
        </row>
        <row r="1495">
          <cell r="D1495" t="str">
            <v>Vysoká škola múzických umení v Bratislave</v>
          </cell>
          <cell r="E1495" t="str">
            <v>Hudobná a tanečná fakulta</v>
          </cell>
          <cell r="L1495">
            <v>1</v>
          </cell>
          <cell r="M1495">
            <v>2</v>
          </cell>
          <cell r="AM1495">
            <v>21</v>
          </cell>
          <cell r="AN1495">
            <v>22</v>
          </cell>
          <cell r="AO1495">
            <v>0</v>
          </cell>
          <cell r="AP1495">
            <v>0</v>
          </cell>
          <cell r="AQ1495">
            <v>21</v>
          </cell>
          <cell r="AV1495">
            <v>31.5</v>
          </cell>
          <cell r="AW1495">
            <v>101.745</v>
          </cell>
          <cell r="AX1495">
            <v>100.73093023255815</v>
          </cell>
          <cell r="AY1495">
            <v>22</v>
          </cell>
          <cell r="AZ1495">
            <v>0</v>
          </cell>
          <cell r="BA1495" t="str">
            <v>VŠMU</v>
          </cell>
        </row>
        <row r="1496">
          <cell r="D1496" t="str">
            <v>Vysoká škola múzických umení v Bratislave</v>
          </cell>
          <cell r="E1496" t="str">
            <v>Filmová a televízna fakulta</v>
          </cell>
          <cell r="L1496">
            <v>2</v>
          </cell>
          <cell r="M1496">
            <v>3</v>
          </cell>
          <cell r="AM1496">
            <v>2</v>
          </cell>
          <cell r="AN1496">
            <v>0</v>
          </cell>
          <cell r="AO1496">
            <v>0</v>
          </cell>
          <cell r="AP1496">
            <v>0</v>
          </cell>
          <cell r="AQ1496">
            <v>0</v>
          </cell>
          <cell r="AV1496">
            <v>0</v>
          </cell>
          <cell r="AW1496">
            <v>0</v>
          </cell>
          <cell r="AX1496">
            <v>0</v>
          </cell>
          <cell r="AY1496">
            <v>2</v>
          </cell>
          <cell r="AZ1496">
            <v>0</v>
          </cell>
          <cell r="BA1496" t="str">
            <v>VŠMU</v>
          </cell>
        </row>
        <row r="1497">
          <cell r="D1497" t="str">
            <v>Vysoká škola výtvarných umení v Bratislave</v>
          </cell>
          <cell r="E1497" t="str">
            <v/>
          </cell>
          <cell r="L1497">
            <v>1</v>
          </cell>
          <cell r="M1497">
            <v>1</v>
          </cell>
          <cell r="AM1497">
            <v>20</v>
          </cell>
          <cell r="AN1497">
            <v>26</v>
          </cell>
          <cell r="AO1497">
            <v>0</v>
          </cell>
          <cell r="AP1497">
            <v>0</v>
          </cell>
          <cell r="AQ1497">
            <v>20</v>
          </cell>
          <cell r="AV1497">
            <v>17.600000000000001</v>
          </cell>
          <cell r="AW1497">
            <v>56.848000000000006</v>
          </cell>
          <cell r="AX1497">
            <v>55.396236559139794</v>
          </cell>
          <cell r="AY1497">
            <v>26</v>
          </cell>
          <cell r="AZ1497">
            <v>0</v>
          </cell>
          <cell r="BA1497" t="str">
            <v>VŠVU</v>
          </cell>
        </row>
        <row r="1498">
          <cell r="D1498" t="str">
            <v>Vysoká škola výtvarných umení v Bratislave</v>
          </cell>
          <cell r="E1498" t="str">
            <v/>
          </cell>
          <cell r="L1498">
            <v>1</v>
          </cell>
          <cell r="M1498">
            <v>1</v>
          </cell>
          <cell r="AM1498">
            <v>30</v>
          </cell>
          <cell r="AN1498">
            <v>31</v>
          </cell>
          <cell r="AO1498">
            <v>0</v>
          </cell>
          <cell r="AP1498">
            <v>0</v>
          </cell>
          <cell r="AQ1498">
            <v>30</v>
          </cell>
          <cell r="AV1498">
            <v>27.6</v>
          </cell>
          <cell r="AW1498">
            <v>89.14800000000001</v>
          </cell>
          <cell r="AX1498">
            <v>86.871370967741953</v>
          </cell>
          <cell r="AY1498">
            <v>31</v>
          </cell>
          <cell r="AZ1498">
            <v>0</v>
          </cell>
          <cell r="BA1498" t="str">
            <v>VŠVU</v>
          </cell>
        </row>
        <row r="1499">
          <cell r="D1499" t="str">
            <v>Vysoká škola výtvarných umení v Bratislave</v>
          </cell>
          <cell r="E1499" t="str">
            <v/>
          </cell>
          <cell r="L1499">
            <v>1</v>
          </cell>
          <cell r="M1499">
            <v>1</v>
          </cell>
          <cell r="AM1499">
            <v>29</v>
          </cell>
          <cell r="AN1499">
            <v>30</v>
          </cell>
          <cell r="AO1499">
            <v>0</v>
          </cell>
          <cell r="AP1499">
            <v>0</v>
          </cell>
          <cell r="AQ1499">
            <v>29</v>
          </cell>
          <cell r="AV1499">
            <v>26.3</v>
          </cell>
          <cell r="AW1499">
            <v>84.948999999999998</v>
          </cell>
          <cell r="AX1499">
            <v>82.779603494623657</v>
          </cell>
          <cell r="AY1499">
            <v>30</v>
          </cell>
          <cell r="AZ1499">
            <v>0</v>
          </cell>
          <cell r="BA1499" t="str">
            <v>VŠVU</v>
          </cell>
        </row>
        <row r="1500">
          <cell r="D1500" t="str">
            <v>Vysoká škola zdravotníctva a sociálnej práce sv. Alžbety v Bratislave</v>
          </cell>
          <cell r="E1500" t="str">
            <v/>
          </cell>
          <cell r="L1500">
            <v>1</v>
          </cell>
          <cell r="M1500">
            <v>1</v>
          </cell>
          <cell r="AM1500">
            <v>5</v>
          </cell>
          <cell r="AN1500">
            <v>5</v>
          </cell>
          <cell r="AO1500">
            <v>0</v>
          </cell>
          <cell r="AP1500">
            <v>0</v>
          </cell>
          <cell r="AQ1500">
            <v>5</v>
          </cell>
          <cell r="AV1500">
            <v>5</v>
          </cell>
          <cell r="AW1500">
            <v>5</v>
          </cell>
          <cell r="AX1500">
            <v>4.794520547945206</v>
          </cell>
          <cell r="AY1500">
            <v>5</v>
          </cell>
          <cell r="AZ1500">
            <v>0</v>
          </cell>
          <cell r="BA1500" t="str">
            <v>VSZSP-Alžbety</v>
          </cell>
        </row>
        <row r="1501">
          <cell r="D1501" t="str">
            <v>Vysoká škola zdravotníctva a sociálnej práce sv. Alžbety v Bratislave</v>
          </cell>
          <cell r="E1501" t="str">
            <v/>
          </cell>
          <cell r="L1501">
            <v>2</v>
          </cell>
          <cell r="M1501">
            <v>2</v>
          </cell>
          <cell r="AM1501">
            <v>3</v>
          </cell>
          <cell r="AN1501">
            <v>0</v>
          </cell>
          <cell r="AO1501">
            <v>0</v>
          </cell>
          <cell r="AP1501">
            <v>0</v>
          </cell>
          <cell r="AQ1501">
            <v>0</v>
          </cell>
          <cell r="AV1501">
            <v>0</v>
          </cell>
          <cell r="AW1501">
            <v>0</v>
          </cell>
          <cell r="AX1501">
            <v>0</v>
          </cell>
          <cell r="AY1501">
            <v>3</v>
          </cell>
          <cell r="AZ1501">
            <v>0</v>
          </cell>
          <cell r="BA1501" t="str">
            <v>VSZSP-Alžbety</v>
          </cell>
        </row>
        <row r="1502">
          <cell r="D1502" t="str">
            <v>Vysoká škola zdravotníctva a sociálnej práce sv. Alžbety v Bratislave</v>
          </cell>
          <cell r="E1502" t="str">
            <v/>
          </cell>
          <cell r="L1502">
            <v>2</v>
          </cell>
          <cell r="M1502">
            <v>2</v>
          </cell>
          <cell r="AM1502">
            <v>2</v>
          </cell>
          <cell r="AN1502">
            <v>0</v>
          </cell>
          <cell r="AO1502">
            <v>0</v>
          </cell>
          <cell r="AP1502">
            <v>0</v>
          </cell>
          <cell r="AQ1502">
            <v>0</v>
          </cell>
          <cell r="AV1502">
            <v>0</v>
          </cell>
          <cell r="AW1502">
            <v>0</v>
          </cell>
          <cell r="AX1502">
            <v>0</v>
          </cell>
          <cell r="AY1502">
            <v>2</v>
          </cell>
          <cell r="AZ1502">
            <v>0</v>
          </cell>
          <cell r="BA1502" t="str">
            <v>VSZSP-Alžbety</v>
          </cell>
        </row>
        <row r="1503">
          <cell r="D1503" t="str">
            <v>Vysoká škola zdravotníctva a sociálnej práce sv. Alžbety v Bratislave</v>
          </cell>
          <cell r="E1503" t="str">
            <v>Inštitút zdravotníctva a sociálnej práce sv. Ladislava</v>
          </cell>
          <cell r="L1503">
            <v>2</v>
          </cell>
          <cell r="M1503">
            <v>2</v>
          </cell>
          <cell r="AM1503">
            <v>1</v>
          </cell>
          <cell r="AN1503">
            <v>0</v>
          </cell>
          <cell r="AO1503">
            <v>0</v>
          </cell>
          <cell r="AP1503">
            <v>0</v>
          </cell>
          <cell r="AQ1503">
            <v>0</v>
          </cell>
          <cell r="AV1503">
            <v>0</v>
          </cell>
          <cell r="AW1503">
            <v>0</v>
          </cell>
          <cell r="AX1503">
            <v>0</v>
          </cell>
          <cell r="AY1503">
            <v>1</v>
          </cell>
          <cell r="AZ1503">
            <v>0</v>
          </cell>
          <cell r="BA1503" t="str">
            <v>VSZSP-Alžbety</v>
          </cell>
        </row>
        <row r="1504">
          <cell r="D1504" t="str">
            <v>Vysoká škola zdravotníctva a sociálnej práce sv. Alžbety v Bratislave</v>
          </cell>
          <cell r="E1504" t="str">
            <v/>
          </cell>
          <cell r="L1504">
            <v>2</v>
          </cell>
          <cell r="M1504">
            <v>1</v>
          </cell>
          <cell r="AM1504">
            <v>1</v>
          </cell>
          <cell r="AN1504">
            <v>0</v>
          </cell>
          <cell r="AO1504">
            <v>0</v>
          </cell>
          <cell r="AP1504">
            <v>0</v>
          </cell>
          <cell r="AQ1504">
            <v>0</v>
          </cell>
          <cell r="AV1504">
            <v>0</v>
          </cell>
          <cell r="AW1504">
            <v>0</v>
          </cell>
          <cell r="AX1504">
            <v>0</v>
          </cell>
          <cell r="AY1504">
            <v>1</v>
          </cell>
          <cell r="AZ1504">
            <v>0</v>
          </cell>
          <cell r="BA1504" t="str">
            <v>VSZSP-Alžbety</v>
          </cell>
        </row>
        <row r="1505">
          <cell r="D1505" t="str">
            <v>Vysoká škola zdravotníctva a sociálnej práce sv. Alžbety v Bratislave</v>
          </cell>
          <cell r="E1505" t="str">
            <v/>
          </cell>
          <cell r="L1505">
            <v>2</v>
          </cell>
          <cell r="M1505">
            <v>1</v>
          </cell>
          <cell r="AM1505">
            <v>21</v>
          </cell>
          <cell r="AN1505">
            <v>0</v>
          </cell>
          <cell r="AO1505">
            <v>0</v>
          </cell>
          <cell r="AP1505">
            <v>0</v>
          </cell>
          <cell r="AQ1505">
            <v>0</v>
          </cell>
          <cell r="AV1505">
            <v>0</v>
          </cell>
          <cell r="AW1505">
            <v>0</v>
          </cell>
          <cell r="AX1505">
            <v>0</v>
          </cell>
          <cell r="AY1505">
            <v>21</v>
          </cell>
          <cell r="AZ1505">
            <v>0</v>
          </cell>
          <cell r="BA1505" t="str">
            <v>VSZSP-Alžbety</v>
          </cell>
        </row>
        <row r="1506">
          <cell r="D1506" t="str">
            <v>Žilinská univerzita v Žiline</v>
          </cell>
          <cell r="E1506" t="str">
            <v>Fakulta humanitných vied</v>
          </cell>
          <cell r="L1506">
            <v>1</v>
          </cell>
          <cell r="M1506">
            <v>1</v>
          </cell>
          <cell r="AM1506">
            <v>103</v>
          </cell>
          <cell r="AN1506">
            <v>113</v>
          </cell>
          <cell r="AO1506">
            <v>0</v>
          </cell>
          <cell r="AP1506">
            <v>0</v>
          </cell>
          <cell r="AQ1506">
            <v>103</v>
          </cell>
          <cell r="AV1506">
            <v>79.3</v>
          </cell>
          <cell r="AW1506">
            <v>86.436999999999998</v>
          </cell>
          <cell r="AX1506">
            <v>84.865418181818185</v>
          </cell>
          <cell r="AY1506">
            <v>113</v>
          </cell>
          <cell r="AZ1506">
            <v>0</v>
          </cell>
          <cell r="BA1506" t="str">
            <v>ŽU</v>
          </cell>
        </row>
        <row r="1507">
          <cell r="D1507" t="str">
            <v>Prešovská univerzita v Prešove</v>
          </cell>
          <cell r="E1507" t="str">
            <v>Fakulta zdravotníckych odborov</v>
          </cell>
          <cell r="L1507">
            <v>2</v>
          </cell>
          <cell r="M1507">
            <v>5</v>
          </cell>
          <cell r="AM1507">
            <v>0</v>
          </cell>
          <cell r="AN1507">
            <v>0</v>
          </cell>
          <cell r="AO1507">
            <v>0</v>
          </cell>
          <cell r="AP1507">
            <v>0</v>
          </cell>
          <cell r="AQ1507">
            <v>0</v>
          </cell>
          <cell r="AV1507">
            <v>0</v>
          </cell>
          <cell r="AW1507">
            <v>0</v>
          </cell>
          <cell r="AX1507">
            <v>0</v>
          </cell>
          <cell r="AY1507">
            <v>45</v>
          </cell>
          <cell r="AZ1507">
            <v>0</v>
          </cell>
          <cell r="BA1507" t="str">
            <v>PU</v>
          </cell>
        </row>
        <row r="1508">
          <cell r="D1508" t="str">
            <v>Prešovská univerzita v Prešove</v>
          </cell>
          <cell r="E1508" t="str">
            <v>Fakulta zdravotníckych odborov</v>
          </cell>
          <cell r="L1508">
            <v>2</v>
          </cell>
          <cell r="M1508">
            <v>5</v>
          </cell>
          <cell r="AM1508">
            <v>0</v>
          </cell>
          <cell r="AN1508">
            <v>0</v>
          </cell>
          <cell r="AO1508">
            <v>0</v>
          </cell>
          <cell r="AP1508">
            <v>0</v>
          </cell>
          <cell r="AQ1508">
            <v>0</v>
          </cell>
          <cell r="AV1508">
            <v>0</v>
          </cell>
          <cell r="AW1508">
            <v>0</v>
          </cell>
          <cell r="AX1508">
            <v>0</v>
          </cell>
          <cell r="AY1508">
            <v>49</v>
          </cell>
          <cell r="AZ1508">
            <v>0</v>
          </cell>
          <cell r="BA1508" t="str">
            <v>PU</v>
          </cell>
        </row>
        <row r="1509">
          <cell r="D1509" t="str">
            <v>Slovenská technická univerzita v Bratislave</v>
          </cell>
          <cell r="E1509" t="str">
            <v>Materiálovotechnologická fakulta so sídlom v Trnave</v>
          </cell>
          <cell r="L1509">
            <v>1</v>
          </cell>
          <cell r="M1509">
            <v>1</v>
          </cell>
          <cell r="AM1509">
            <v>48</v>
          </cell>
          <cell r="AN1509">
            <v>66</v>
          </cell>
          <cell r="AO1509">
            <v>66</v>
          </cell>
          <cell r="AP1509">
            <v>48</v>
          </cell>
          <cell r="AQ1509">
            <v>48</v>
          </cell>
          <cell r="AV1509">
            <v>41.099999999999994</v>
          </cell>
          <cell r="AW1509">
            <v>60.827999999999989</v>
          </cell>
          <cell r="AX1509">
            <v>60.431787841191053</v>
          </cell>
          <cell r="AY1509">
            <v>66</v>
          </cell>
          <cell r="AZ1509">
            <v>0</v>
          </cell>
          <cell r="BA1509" t="str">
            <v>STU</v>
          </cell>
        </row>
        <row r="1510">
          <cell r="D1510" t="str">
            <v>Slovenská technická univerzita v Bratislave</v>
          </cell>
          <cell r="E1510" t="str">
            <v>Materiálovotechnologická fakulta so sídlom v Trnave</v>
          </cell>
          <cell r="L1510">
            <v>2</v>
          </cell>
          <cell r="M1510">
            <v>3</v>
          </cell>
          <cell r="AM1510">
            <v>0</v>
          </cell>
          <cell r="AN1510">
            <v>0</v>
          </cell>
          <cell r="AO1510">
            <v>0</v>
          </cell>
          <cell r="AP1510">
            <v>0</v>
          </cell>
          <cell r="AQ1510">
            <v>0</v>
          </cell>
          <cell r="AV1510">
            <v>0</v>
          </cell>
          <cell r="AW1510">
            <v>0</v>
          </cell>
          <cell r="AX1510">
            <v>0</v>
          </cell>
          <cell r="AY1510">
            <v>3</v>
          </cell>
          <cell r="AZ1510">
            <v>0</v>
          </cell>
          <cell r="BA1510" t="str">
            <v>STU</v>
          </cell>
        </row>
        <row r="1511">
          <cell r="D1511" t="str">
            <v>Slovenská technická univerzita v Bratislave</v>
          </cell>
          <cell r="E1511" t="str">
            <v>Materiálovotechnologická fakulta so sídlom v Trnave</v>
          </cell>
          <cell r="L1511">
            <v>1</v>
          </cell>
          <cell r="M1511">
            <v>3</v>
          </cell>
          <cell r="AM1511">
            <v>3</v>
          </cell>
          <cell r="AN1511">
            <v>0</v>
          </cell>
          <cell r="AO1511">
            <v>0</v>
          </cell>
          <cell r="AP1511">
            <v>3</v>
          </cell>
          <cell r="AQ1511">
            <v>3</v>
          </cell>
          <cell r="AV1511">
            <v>9</v>
          </cell>
          <cell r="AW1511">
            <v>19.169999999999998</v>
          </cell>
          <cell r="AX1511">
            <v>19.045133374689826</v>
          </cell>
          <cell r="AY1511">
            <v>4</v>
          </cell>
          <cell r="AZ1511">
            <v>3</v>
          </cell>
          <cell r="BA1511" t="str">
            <v>STU</v>
          </cell>
        </row>
        <row r="1512">
          <cell r="D1512" t="str">
            <v>Slovenská technická univerzita v Bratislave</v>
          </cell>
          <cell r="E1512" t="str">
            <v>Materiálovotechnologická fakulta so sídlom v Trnave</v>
          </cell>
          <cell r="L1512">
            <v>2</v>
          </cell>
          <cell r="M1512">
            <v>3</v>
          </cell>
          <cell r="AM1512">
            <v>0</v>
          </cell>
          <cell r="AN1512">
            <v>0</v>
          </cell>
          <cell r="AO1512">
            <v>0</v>
          </cell>
          <cell r="AP1512">
            <v>0</v>
          </cell>
          <cell r="AQ1512">
            <v>0</v>
          </cell>
          <cell r="AV1512">
            <v>0</v>
          </cell>
          <cell r="AW1512">
            <v>0</v>
          </cell>
          <cell r="AX1512">
            <v>0</v>
          </cell>
          <cell r="AY1512">
            <v>4</v>
          </cell>
          <cell r="AZ1512">
            <v>0</v>
          </cell>
          <cell r="BA1512" t="str">
            <v>STU</v>
          </cell>
        </row>
        <row r="1513">
          <cell r="D1513" t="str">
            <v>Slovenská technická univerzita v Bratislave</v>
          </cell>
          <cell r="E1513" t="str">
            <v>Materiálovotechnologická fakulta so sídlom v Trnave</v>
          </cell>
          <cell r="L1513">
            <v>1</v>
          </cell>
          <cell r="M1513">
            <v>3</v>
          </cell>
          <cell r="AM1513">
            <v>12</v>
          </cell>
          <cell r="AN1513">
            <v>0</v>
          </cell>
          <cell r="AO1513">
            <v>0</v>
          </cell>
          <cell r="AP1513">
            <v>12</v>
          </cell>
          <cell r="AQ1513">
            <v>12</v>
          </cell>
          <cell r="AV1513">
            <v>36</v>
          </cell>
          <cell r="AW1513">
            <v>76.679999999999993</v>
          </cell>
          <cell r="AX1513">
            <v>76.180533498759303</v>
          </cell>
          <cell r="AY1513">
            <v>12</v>
          </cell>
          <cell r="AZ1513">
            <v>12</v>
          </cell>
          <cell r="BA1513" t="str">
            <v>STU</v>
          </cell>
        </row>
        <row r="1514">
          <cell r="D1514" t="str">
            <v>Slovenská technická univerzita v Bratislave</v>
          </cell>
          <cell r="E1514" t="str">
            <v>Materiálovotechnologická fakulta so sídlom v Trnave</v>
          </cell>
          <cell r="L1514">
            <v>1</v>
          </cell>
          <cell r="M1514">
            <v>3</v>
          </cell>
          <cell r="AM1514">
            <v>9</v>
          </cell>
          <cell r="AN1514">
            <v>0</v>
          </cell>
          <cell r="AO1514">
            <v>0</v>
          </cell>
          <cell r="AP1514">
            <v>9</v>
          </cell>
          <cell r="AQ1514">
            <v>9</v>
          </cell>
          <cell r="AV1514">
            <v>27</v>
          </cell>
          <cell r="AW1514">
            <v>57.51</v>
          </cell>
          <cell r="AX1514">
            <v>57.243749999999999</v>
          </cell>
          <cell r="AY1514">
            <v>14</v>
          </cell>
          <cell r="AZ1514">
            <v>9</v>
          </cell>
          <cell r="BA1514" t="str">
            <v>STU</v>
          </cell>
        </row>
        <row r="1515">
          <cell r="D1515" t="str">
            <v>Slovenská technická univerzita v Bratislave</v>
          </cell>
          <cell r="E1515" t="str">
            <v>Materiálovotechnologická fakulta so sídlom v Trnave</v>
          </cell>
          <cell r="L1515">
            <v>2</v>
          </cell>
          <cell r="M1515">
            <v>3</v>
          </cell>
          <cell r="AM1515">
            <v>0</v>
          </cell>
          <cell r="AN1515">
            <v>0</v>
          </cell>
          <cell r="AO1515">
            <v>0</v>
          </cell>
          <cell r="AP1515">
            <v>0</v>
          </cell>
          <cell r="AQ1515">
            <v>0</v>
          </cell>
          <cell r="AV1515">
            <v>0</v>
          </cell>
          <cell r="AW1515">
            <v>0</v>
          </cell>
          <cell r="AX1515">
            <v>0</v>
          </cell>
          <cell r="AY1515">
            <v>1</v>
          </cell>
          <cell r="AZ1515">
            <v>0</v>
          </cell>
          <cell r="BA1515" t="str">
            <v>STU</v>
          </cell>
        </row>
        <row r="1516">
          <cell r="D1516" t="str">
            <v>Slovenská technická univerzita v Bratislave</v>
          </cell>
          <cell r="E1516" t="str">
            <v>Materiálovotechnologická fakulta so sídlom v Trnave</v>
          </cell>
          <cell r="L1516">
            <v>1</v>
          </cell>
          <cell r="M1516">
            <v>3</v>
          </cell>
          <cell r="AM1516">
            <v>13</v>
          </cell>
          <cell r="AN1516">
            <v>0</v>
          </cell>
          <cell r="AO1516">
            <v>0</v>
          </cell>
          <cell r="AP1516">
            <v>13</v>
          </cell>
          <cell r="AQ1516">
            <v>13</v>
          </cell>
          <cell r="AV1516">
            <v>39</v>
          </cell>
          <cell r="AW1516">
            <v>83.07</v>
          </cell>
          <cell r="AX1516">
            <v>82.528911290322569</v>
          </cell>
          <cell r="AY1516">
            <v>14</v>
          </cell>
          <cell r="AZ1516">
            <v>13</v>
          </cell>
          <cell r="BA1516" t="str">
            <v>STU</v>
          </cell>
        </row>
        <row r="1517">
          <cell r="D1517" t="str">
            <v>Slovenská technická univerzita v Bratislave</v>
          </cell>
          <cell r="E1517" t="str">
            <v>Strojnícka fakulta</v>
          </cell>
          <cell r="L1517">
            <v>2</v>
          </cell>
          <cell r="M1517">
            <v>3</v>
          </cell>
          <cell r="AM1517">
            <v>0</v>
          </cell>
          <cell r="AN1517">
            <v>0</v>
          </cell>
          <cell r="AO1517">
            <v>0</v>
          </cell>
          <cell r="AP1517">
            <v>0</v>
          </cell>
          <cell r="AQ1517">
            <v>0</v>
          </cell>
          <cell r="AV1517">
            <v>0</v>
          </cell>
          <cell r="AW1517">
            <v>0</v>
          </cell>
          <cell r="AX1517">
            <v>0</v>
          </cell>
          <cell r="AY1517">
            <v>3</v>
          </cell>
          <cell r="AZ1517">
            <v>0</v>
          </cell>
          <cell r="BA1517" t="str">
            <v>STU</v>
          </cell>
        </row>
        <row r="1518">
          <cell r="D1518" t="str">
            <v>Slovenská technická univerzita v Bratislave</v>
          </cell>
          <cell r="E1518" t="str">
            <v>Fakulta chemickej a potravinárskej technológie</v>
          </cell>
          <cell r="L1518">
            <v>1</v>
          </cell>
          <cell r="M1518">
            <v>1</v>
          </cell>
          <cell r="AM1518">
            <v>0</v>
          </cell>
          <cell r="AN1518">
            <v>8</v>
          </cell>
          <cell r="AO1518">
            <v>8</v>
          </cell>
          <cell r="AP1518">
            <v>0</v>
          </cell>
          <cell r="AQ1518">
            <v>0</v>
          </cell>
          <cell r="AV1518">
            <v>0</v>
          </cell>
          <cell r="AW1518">
            <v>0</v>
          </cell>
          <cell r="AX1518">
            <v>0</v>
          </cell>
          <cell r="AY1518">
            <v>8</v>
          </cell>
          <cell r="AZ1518">
            <v>0</v>
          </cell>
          <cell r="BA1518" t="str">
            <v>STU</v>
          </cell>
        </row>
        <row r="1519">
          <cell r="D1519" t="str">
            <v>Slovenská technická univerzita v Bratislave</v>
          </cell>
          <cell r="E1519" t="str">
            <v>Fakulta architektúry</v>
          </cell>
          <cell r="L1519">
            <v>1</v>
          </cell>
          <cell r="M1519">
            <v>1</v>
          </cell>
          <cell r="AM1519">
            <v>97</v>
          </cell>
          <cell r="AN1519">
            <v>105</v>
          </cell>
          <cell r="AO1519">
            <v>0</v>
          </cell>
          <cell r="AP1519">
            <v>0</v>
          </cell>
          <cell r="AQ1519">
            <v>97</v>
          </cell>
          <cell r="AV1519">
            <v>87.7</v>
          </cell>
          <cell r="AW1519">
            <v>283.27100000000002</v>
          </cell>
          <cell r="AX1519">
            <v>277.7166666666667</v>
          </cell>
          <cell r="AY1519">
            <v>105</v>
          </cell>
          <cell r="AZ1519">
            <v>0</v>
          </cell>
          <cell r="BA1519" t="str">
            <v>STU</v>
          </cell>
        </row>
        <row r="1520">
          <cell r="D1520" t="str">
            <v>Slovenská technická univerzita v Bratislave</v>
          </cell>
          <cell r="E1520" t="str">
            <v>Materiálovotechnologická fakulta so sídlom v Trnave</v>
          </cell>
          <cell r="L1520">
            <v>1</v>
          </cell>
          <cell r="M1520">
            <v>3</v>
          </cell>
          <cell r="AM1520">
            <v>8</v>
          </cell>
          <cell r="AN1520">
            <v>0</v>
          </cell>
          <cell r="AO1520">
            <v>0</v>
          </cell>
          <cell r="AP1520">
            <v>8</v>
          </cell>
          <cell r="AQ1520">
            <v>8</v>
          </cell>
          <cell r="AV1520">
            <v>24</v>
          </cell>
          <cell r="AW1520">
            <v>51.12</v>
          </cell>
          <cell r="AX1520">
            <v>50.787022332506197</v>
          </cell>
          <cell r="AY1520">
            <v>9</v>
          </cell>
          <cell r="AZ1520">
            <v>8</v>
          </cell>
          <cell r="BA1520" t="str">
            <v>STU</v>
          </cell>
        </row>
        <row r="1521">
          <cell r="D1521" t="str">
            <v>Slovenská technická univerzita v Bratislave</v>
          </cell>
          <cell r="E1521" t="str">
            <v>Strojnícka fakulta</v>
          </cell>
          <cell r="L1521">
            <v>1</v>
          </cell>
          <cell r="M1521">
            <v>1</v>
          </cell>
          <cell r="AM1521">
            <v>192</v>
          </cell>
          <cell r="AN1521">
            <v>223</v>
          </cell>
          <cell r="AO1521">
            <v>223</v>
          </cell>
          <cell r="AP1521">
            <v>192</v>
          </cell>
          <cell r="AQ1521">
            <v>192</v>
          </cell>
          <cell r="AV1521">
            <v>157.19999999999999</v>
          </cell>
          <cell r="AW1521">
            <v>232.65599999999998</v>
          </cell>
          <cell r="AX1521">
            <v>231.14056079404463</v>
          </cell>
          <cell r="AY1521">
            <v>223</v>
          </cell>
          <cell r="AZ1521">
            <v>0</v>
          </cell>
          <cell r="BA1521" t="str">
            <v>STU</v>
          </cell>
        </row>
        <row r="1522">
          <cell r="D1522" t="str">
            <v>Slovenská technická univerzita v Bratislave</v>
          </cell>
          <cell r="E1522" t="str">
            <v>Strojnícka fakulta</v>
          </cell>
          <cell r="L1522">
            <v>1</v>
          </cell>
          <cell r="M1522">
            <v>3</v>
          </cell>
          <cell r="AM1522">
            <v>5</v>
          </cell>
          <cell r="AN1522">
            <v>0</v>
          </cell>
          <cell r="AO1522">
            <v>0</v>
          </cell>
          <cell r="AP1522">
            <v>5</v>
          </cell>
          <cell r="AQ1522">
            <v>5</v>
          </cell>
          <cell r="AV1522">
            <v>15</v>
          </cell>
          <cell r="AW1522">
            <v>31.95</v>
          </cell>
          <cell r="AX1522">
            <v>31.802083333333332</v>
          </cell>
          <cell r="AY1522">
            <v>6</v>
          </cell>
          <cell r="AZ1522">
            <v>5</v>
          </cell>
          <cell r="BA1522" t="str">
            <v>STU</v>
          </cell>
        </row>
        <row r="1523">
          <cell r="D1523" t="str">
            <v>Slovenská technická univerzita v Bratislave</v>
          </cell>
          <cell r="E1523" t="str">
            <v>Strojnícka fakulta</v>
          </cell>
          <cell r="L1523">
            <v>2</v>
          </cell>
          <cell r="M1523">
            <v>3</v>
          </cell>
          <cell r="AM1523">
            <v>0</v>
          </cell>
          <cell r="AN1523">
            <v>0</v>
          </cell>
          <cell r="AO1523">
            <v>0</v>
          </cell>
          <cell r="AP1523">
            <v>0</v>
          </cell>
          <cell r="AQ1523">
            <v>0</v>
          </cell>
          <cell r="AV1523">
            <v>0</v>
          </cell>
          <cell r="AW1523">
            <v>0</v>
          </cell>
          <cell r="AX1523">
            <v>0</v>
          </cell>
          <cell r="AY1523">
            <v>4</v>
          </cell>
          <cell r="AZ1523">
            <v>0</v>
          </cell>
          <cell r="BA1523" t="str">
            <v>STU</v>
          </cell>
        </row>
        <row r="1524">
          <cell r="D1524" t="str">
            <v>Slovenská technická univerzita v Bratislave</v>
          </cell>
          <cell r="E1524" t="str">
            <v>Strojnícka fakulta</v>
          </cell>
          <cell r="L1524">
            <v>2</v>
          </cell>
          <cell r="M1524">
            <v>3</v>
          </cell>
          <cell r="AM1524">
            <v>0</v>
          </cell>
          <cell r="AN1524">
            <v>0</v>
          </cell>
          <cell r="AO1524">
            <v>0</v>
          </cell>
          <cell r="AP1524">
            <v>0</v>
          </cell>
          <cell r="AQ1524">
            <v>0</v>
          </cell>
          <cell r="AV1524">
            <v>0</v>
          </cell>
          <cell r="AW1524">
            <v>0</v>
          </cell>
          <cell r="AX1524">
            <v>0</v>
          </cell>
          <cell r="AY1524">
            <v>13</v>
          </cell>
          <cell r="AZ1524">
            <v>0</v>
          </cell>
          <cell r="BA1524" t="str">
            <v>STU</v>
          </cell>
        </row>
        <row r="1525">
          <cell r="D1525" t="str">
            <v>Slovenská technická univerzita v Bratislave</v>
          </cell>
          <cell r="E1525" t="str">
            <v>Strojnícka fakulta</v>
          </cell>
          <cell r="L1525">
            <v>2</v>
          </cell>
          <cell r="M1525">
            <v>3</v>
          </cell>
          <cell r="AM1525">
            <v>1</v>
          </cell>
          <cell r="AN1525">
            <v>0</v>
          </cell>
          <cell r="AO1525">
            <v>0</v>
          </cell>
          <cell r="AP1525">
            <v>0</v>
          </cell>
          <cell r="AQ1525">
            <v>0</v>
          </cell>
          <cell r="AV1525">
            <v>0</v>
          </cell>
          <cell r="AW1525">
            <v>0</v>
          </cell>
          <cell r="AX1525">
            <v>0</v>
          </cell>
          <cell r="AY1525">
            <v>3</v>
          </cell>
          <cell r="AZ1525">
            <v>0</v>
          </cell>
          <cell r="BA1525" t="str">
            <v>STU</v>
          </cell>
        </row>
        <row r="1526">
          <cell r="D1526" t="str">
            <v>Univerzita Komenského v Bratislave</v>
          </cell>
          <cell r="E1526" t="str">
            <v>Fakulta sociálnych a ekonomických vied</v>
          </cell>
          <cell r="L1526">
            <v>2</v>
          </cell>
          <cell r="M1526">
            <v>3</v>
          </cell>
          <cell r="AM1526">
            <v>0</v>
          </cell>
          <cell r="AN1526">
            <v>0</v>
          </cell>
          <cell r="AO1526">
            <v>0</v>
          </cell>
          <cell r="AP1526">
            <v>0</v>
          </cell>
          <cell r="AQ1526">
            <v>0</v>
          </cell>
          <cell r="AV1526">
            <v>0</v>
          </cell>
          <cell r="AW1526">
            <v>0</v>
          </cell>
          <cell r="AX1526">
            <v>0</v>
          </cell>
          <cell r="AY1526">
            <v>4</v>
          </cell>
          <cell r="AZ1526">
            <v>0</v>
          </cell>
          <cell r="BA1526" t="str">
            <v>UK</v>
          </cell>
        </row>
        <row r="1527">
          <cell r="D1527" t="str">
            <v>Univerzita sv. Cyrila a Metoda v Trnave</v>
          </cell>
          <cell r="E1527" t="str">
            <v>Filozofická fakulta</v>
          </cell>
          <cell r="L1527">
            <v>1</v>
          </cell>
          <cell r="M1527">
            <v>1</v>
          </cell>
          <cell r="AM1527">
            <v>16</v>
          </cell>
          <cell r="AN1527">
            <v>20</v>
          </cell>
          <cell r="AO1527">
            <v>0</v>
          </cell>
          <cell r="AP1527">
            <v>0</v>
          </cell>
          <cell r="AQ1527">
            <v>16</v>
          </cell>
          <cell r="AV1527">
            <v>13.6</v>
          </cell>
          <cell r="AW1527">
            <v>13.6</v>
          </cell>
          <cell r="AX1527">
            <v>13.26</v>
          </cell>
          <cell r="AY1527">
            <v>20</v>
          </cell>
          <cell r="AZ1527">
            <v>0</v>
          </cell>
          <cell r="BA1527" t="str">
            <v>UCM</v>
          </cell>
        </row>
        <row r="1528">
          <cell r="D1528" t="str">
            <v>Trenčianska univerzita Alexandra Dubčeka v Trenčíne</v>
          </cell>
          <cell r="E1528" t="str">
            <v>Fakulta špeciálnej techniky</v>
          </cell>
          <cell r="L1528">
            <v>2</v>
          </cell>
          <cell r="M1528">
            <v>3</v>
          </cell>
          <cell r="AM1528">
            <v>1</v>
          </cell>
          <cell r="AN1528">
            <v>0</v>
          </cell>
          <cell r="AO1528">
            <v>0</v>
          </cell>
          <cell r="AP1528">
            <v>0</v>
          </cell>
          <cell r="AQ1528">
            <v>0</v>
          </cell>
          <cell r="AV1528">
            <v>0</v>
          </cell>
          <cell r="AW1528">
            <v>0</v>
          </cell>
          <cell r="AX1528">
            <v>0</v>
          </cell>
          <cell r="AY1528">
            <v>5</v>
          </cell>
          <cell r="AZ1528">
            <v>0</v>
          </cell>
          <cell r="BA1528" t="str">
            <v>TUAD</v>
          </cell>
        </row>
        <row r="1529">
          <cell r="D1529" t="str">
            <v>Slovenská technická univerzita v Bratislave</v>
          </cell>
          <cell r="E1529" t="str">
            <v>Stavebná fakulta</v>
          </cell>
          <cell r="L1529">
            <v>2</v>
          </cell>
          <cell r="M1529">
            <v>3</v>
          </cell>
          <cell r="AM1529">
            <v>0</v>
          </cell>
          <cell r="AN1529">
            <v>0</v>
          </cell>
          <cell r="AO1529">
            <v>0</v>
          </cell>
          <cell r="AP1529">
            <v>0</v>
          </cell>
          <cell r="AQ1529">
            <v>0</v>
          </cell>
          <cell r="AV1529">
            <v>0</v>
          </cell>
          <cell r="AW1529">
            <v>0</v>
          </cell>
          <cell r="AX1529">
            <v>0</v>
          </cell>
          <cell r="AY1529">
            <v>4</v>
          </cell>
          <cell r="AZ1529">
            <v>0</v>
          </cell>
          <cell r="BA1529" t="str">
            <v>STU</v>
          </cell>
        </row>
        <row r="1530">
          <cell r="D1530" t="str">
            <v>Slovenská technická univerzita v Bratislave</v>
          </cell>
          <cell r="E1530" t="str">
            <v>Stavebná fakulta</v>
          </cell>
          <cell r="L1530">
            <v>1</v>
          </cell>
          <cell r="M1530">
            <v>3</v>
          </cell>
          <cell r="AM1530">
            <v>22</v>
          </cell>
          <cell r="AN1530">
            <v>0</v>
          </cell>
          <cell r="AO1530">
            <v>0</v>
          </cell>
          <cell r="AP1530">
            <v>22</v>
          </cell>
          <cell r="AQ1530">
            <v>22</v>
          </cell>
          <cell r="AV1530">
            <v>66</v>
          </cell>
          <cell r="AW1530">
            <v>140.57999999999998</v>
          </cell>
          <cell r="AX1530">
            <v>139.04851239669421</v>
          </cell>
          <cell r="AY1530">
            <v>25</v>
          </cell>
          <cell r="AZ1530">
            <v>22</v>
          </cell>
          <cell r="BA1530" t="str">
            <v>STU</v>
          </cell>
        </row>
        <row r="1531">
          <cell r="D1531" t="str">
            <v>Slovenská technická univerzita v Bratislave</v>
          </cell>
          <cell r="E1531" t="str">
            <v>Fakulta informatiky a informačných technológií</v>
          </cell>
          <cell r="L1531">
            <v>1</v>
          </cell>
          <cell r="M1531">
            <v>3</v>
          </cell>
          <cell r="AM1531">
            <v>11</v>
          </cell>
          <cell r="AN1531">
            <v>0</v>
          </cell>
          <cell r="AO1531">
            <v>0</v>
          </cell>
          <cell r="AP1531">
            <v>11</v>
          </cell>
          <cell r="AQ1531">
            <v>11</v>
          </cell>
          <cell r="AV1531">
            <v>44</v>
          </cell>
          <cell r="AW1531">
            <v>93.72</v>
          </cell>
          <cell r="AX1531">
            <v>93.565474031327284</v>
          </cell>
          <cell r="AY1531">
            <v>18</v>
          </cell>
          <cell r="AZ1531">
            <v>11</v>
          </cell>
          <cell r="BA1531" t="str">
            <v>STU</v>
          </cell>
        </row>
        <row r="1532">
          <cell r="D1532" t="str">
            <v>Univerzita Konštantína Filozofa v Nitre</v>
          </cell>
          <cell r="E1532" t="str">
            <v>Fakulta prírodných vied</v>
          </cell>
          <cell r="L1532">
            <v>2</v>
          </cell>
          <cell r="M1532">
            <v>3</v>
          </cell>
          <cell r="AM1532">
            <v>0</v>
          </cell>
          <cell r="AN1532">
            <v>0</v>
          </cell>
          <cell r="AO1532">
            <v>0</v>
          </cell>
          <cell r="AP1532">
            <v>0</v>
          </cell>
          <cell r="AQ1532">
            <v>0</v>
          </cell>
          <cell r="AV1532">
            <v>0</v>
          </cell>
          <cell r="AW1532">
            <v>0</v>
          </cell>
          <cell r="AX1532">
            <v>0</v>
          </cell>
          <cell r="AY1532">
            <v>1</v>
          </cell>
          <cell r="AZ1532">
            <v>0</v>
          </cell>
          <cell r="BA1532" t="str">
            <v>UKF</v>
          </cell>
        </row>
        <row r="1533">
          <cell r="D1533" t="str">
            <v>Univerzita Konštantína Filozofa v Nitre</v>
          </cell>
          <cell r="E1533" t="str">
            <v>Fakulta prírodných vied</v>
          </cell>
          <cell r="L1533">
            <v>1</v>
          </cell>
          <cell r="M1533">
            <v>3</v>
          </cell>
          <cell r="AM1533">
            <v>8</v>
          </cell>
          <cell r="AN1533">
            <v>0</v>
          </cell>
          <cell r="AO1533">
            <v>0</v>
          </cell>
          <cell r="AP1533">
            <v>8</v>
          </cell>
          <cell r="AQ1533">
            <v>8</v>
          </cell>
          <cell r="AV1533">
            <v>24</v>
          </cell>
          <cell r="AW1533">
            <v>51.12</v>
          </cell>
          <cell r="AX1533">
            <v>49.893119999999996</v>
          </cell>
          <cell r="AY1533">
            <v>8</v>
          </cell>
          <cell r="AZ1533">
            <v>8</v>
          </cell>
          <cell r="BA1533" t="str">
            <v>UKF</v>
          </cell>
        </row>
        <row r="1534">
          <cell r="D1534" t="str">
            <v>Technická univerzita v Košiciach</v>
          </cell>
          <cell r="E1534" t="str">
            <v>Strojnícka fakulta</v>
          </cell>
          <cell r="L1534">
            <v>2</v>
          </cell>
          <cell r="M1534">
            <v>3</v>
          </cell>
          <cell r="AM1534">
            <v>0</v>
          </cell>
          <cell r="AN1534">
            <v>0</v>
          </cell>
          <cell r="AO1534">
            <v>0</v>
          </cell>
          <cell r="AP1534">
            <v>0</v>
          </cell>
          <cell r="AQ1534">
            <v>0</v>
          </cell>
          <cell r="AV1534">
            <v>0</v>
          </cell>
          <cell r="AW1534">
            <v>0</v>
          </cell>
          <cell r="AX1534">
            <v>0</v>
          </cell>
          <cell r="AY1534">
            <v>6</v>
          </cell>
          <cell r="AZ1534">
            <v>0</v>
          </cell>
          <cell r="BA1534" t="str">
            <v>TUKE</v>
          </cell>
        </row>
        <row r="1535">
          <cell r="D1535" t="str">
            <v>Univerzita Komenského v Bratislave</v>
          </cell>
          <cell r="E1535" t="str">
            <v>Fakulta matematiky, fyziky a informatiky</v>
          </cell>
          <cell r="L1535">
            <v>1</v>
          </cell>
          <cell r="M1535">
            <v>3</v>
          </cell>
          <cell r="AM1535">
            <v>8</v>
          </cell>
          <cell r="AN1535">
            <v>0</v>
          </cell>
          <cell r="AO1535">
            <v>0</v>
          </cell>
          <cell r="AP1535">
            <v>8</v>
          </cell>
          <cell r="AQ1535">
            <v>8</v>
          </cell>
          <cell r="AV1535">
            <v>24</v>
          </cell>
          <cell r="AW1535">
            <v>51.12</v>
          </cell>
          <cell r="AX1535">
            <v>50.104370860927148</v>
          </cell>
          <cell r="AY1535">
            <v>9</v>
          </cell>
          <cell r="AZ1535">
            <v>8</v>
          </cell>
          <cell r="BA1535" t="str">
            <v>UK</v>
          </cell>
        </row>
        <row r="1536">
          <cell r="D1536" t="str">
            <v>Vysoká škola múzických umení v Bratislave</v>
          </cell>
          <cell r="E1536" t="str">
            <v>Filmová a televízna fakulta</v>
          </cell>
          <cell r="L1536">
            <v>1</v>
          </cell>
          <cell r="M1536">
            <v>3</v>
          </cell>
          <cell r="AM1536">
            <v>1</v>
          </cell>
          <cell r="AN1536">
            <v>0</v>
          </cell>
          <cell r="AO1536">
            <v>0</v>
          </cell>
          <cell r="AP1536">
            <v>0</v>
          </cell>
          <cell r="AQ1536">
            <v>1</v>
          </cell>
          <cell r="AV1536">
            <v>4</v>
          </cell>
          <cell r="AW1536">
            <v>4.4000000000000004</v>
          </cell>
          <cell r="AX1536">
            <v>4.3561461794019936</v>
          </cell>
          <cell r="AY1536">
            <v>4</v>
          </cell>
          <cell r="AZ1536">
            <v>1</v>
          </cell>
          <cell r="BA1536" t="str">
            <v>VŠMU</v>
          </cell>
        </row>
        <row r="1537">
          <cell r="D1537" t="str">
            <v>Univerzita Konštantína Filozofa v Nitre</v>
          </cell>
          <cell r="E1537" t="str">
            <v>Pedagogická fakulta</v>
          </cell>
          <cell r="L1537">
            <v>2</v>
          </cell>
          <cell r="M1537">
            <v>3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>
            <v>0</v>
          </cell>
          <cell r="AV1537">
            <v>0</v>
          </cell>
          <cell r="AW1537">
            <v>0</v>
          </cell>
          <cell r="AX1537">
            <v>0</v>
          </cell>
          <cell r="AY1537">
            <v>1</v>
          </cell>
          <cell r="AZ1537">
            <v>0</v>
          </cell>
          <cell r="BA1537" t="str">
            <v>UKF</v>
          </cell>
        </row>
        <row r="1538">
          <cell r="D1538" t="str">
            <v>Univerzita Pavla Jozefa Šafárika v Košiciach</v>
          </cell>
          <cell r="E1538" t="str">
            <v>Filozofická fakulta</v>
          </cell>
          <cell r="L1538">
            <v>2</v>
          </cell>
          <cell r="M1538">
            <v>3</v>
          </cell>
          <cell r="AM1538">
            <v>0</v>
          </cell>
          <cell r="AN1538">
            <v>0</v>
          </cell>
          <cell r="AO1538">
            <v>0</v>
          </cell>
          <cell r="AP1538">
            <v>0</v>
          </cell>
          <cell r="AQ1538">
            <v>0</v>
          </cell>
          <cell r="AV1538">
            <v>0</v>
          </cell>
          <cell r="AW1538">
            <v>0</v>
          </cell>
          <cell r="AX1538">
            <v>0</v>
          </cell>
          <cell r="AY1538">
            <v>1</v>
          </cell>
          <cell r="AZ1538">
            <v>0</v>
          </cell>
          <cell r="BA1538" t="str">
            <v>UPJŠ</v>
          </cell>
        </row>
        <row r="1539">
          <cell r="D1539" t="str">
            <v>Slovenská technická univerzita v Bratislave</v>
          </cell>
          <cell r="E1539" t="str">
            <v>Strojnícka fakulta</v>
          </cell>
          <cell r="L1539">
            <v>1</v>
          </cell>
          <cell r="M1539">
            <v>1</v>
          </cell>
          <cell r="AM1539">
            <v>0</v>
          </cell>
          <cell r="AN1539">
            <v>17</v>
          </cell>
          <cell r="AO1539">
            <v>17</v>
          </cell>
          <cell r="AP1539">
            <v>0</v>
          </cell>
          <cell r="AQ1539">
            <v>0</v>
          </cell>
          <cell r="AV1539">
            <v>0</v>
          </cell>
          <cell r="AW1539">
            <v>0</v>
          </cell>
          <cell r="AX1539">
            <v>0</v>
          </cell>
          <cell r="AY1539">
            <v>17</v>
          </cell>
          <cell r="AZ1539">
            <v>0</v>
          </cell>
          <cell r="BA1539" t="str">
            <v>STU</v>
          </cell>
        </row>
        <row r="1540">
          <cell r="D1540" t="str">
            <v>Slovenská technická univerzita v Bratislave</v>
          </cell>
          <cell r="E1540" t="str">
            <v>Materiálovotechnologická fakulta so sídlom v Trnave</v>
          </cell>
          <cell r="L1540">
            <v>2</v>
          </cell>
          <cell r="M1540">
            <v>3</v>
          </cell>
          <cell r="AM1540">
            <v>0</v>
          </cell>
          <cell r="AN1540">
            <v>0</v>
          </cell>
          <cell r="AO1540">
            <v>0</v>
          </cell>
          <cell r="AP1540">
            <v>0</v>
          </cell>
          <cell r="AQ1540">
            <v>0</v>
          </cell>
          <cell r="AV1540">
            <v>0</v>
          </cell>
          <cell r="AW1540">
            <v>0</v>
          </cell>
          <cell r="AX1540">
            <v>0</v>
          </cell>
          <cell r="AY1540">
            <v>4</v>
          </cell>
          <cell r="AZ1540">
            <v>0</v>
          </cell>
          <cell r="BA1540" t="str">
            <v>STU</v>
          </cell>
        </row>
        <row r="1541">
          <cell r="D1541" t="str">
            <v>Slovenská technická univerzita v Bratislave</v>
          </cell>
          <cell r="E1541" t="str">
            <v>Materiálovotechnologická fakulta so sídlom v Trnave</v>
          </cell>
          <cell r="L1541">
            <v>2</v>
          </cell>
          <cell r="M1541">
            <v>3</v>
          </cell>
          <cell r="AM1541">
            <v>0</v>
          </cell>
          <cell r="AN1541">
            <v>0</v>
          </cell>
          <cell r="AO1541">
            <v>0</v>
          </cell>
          <cell r="AP1541">
            <v>0</v>
          </cell>
          <cell r="AQ1541">
            <v>0</v>
          </cell>
          <cell r="AV1541">
            <v>0</v>
          </cell>
          <cell r="AW1541">
            <v>0</v>
          </cell>
          <cell r="AX1541">
            <v>0</v>
          </cell>
          <cell r="AY1541">
            <v>7</v>
          </cell>
          <cell r="AZ1541">
            <v>0</v>
          </cell>
          <cell r="BA1541" t="str">
            <v>STU</v>
          </cell>
        </row>
        <row r="1542">
          <cell r="D1542" t="str">
            <v>Univerzita Pavla Jozefa Šafárika v Košiciach</v>
          </cell>
          <cell r="E1542" t="str">
            <v>Filozofická fakulta</v>
          </cell>
          <cell r="L1542">
            <v>2</v>
          </cell>
          <cell r="M1542">
            <v>3</v>
          </cell>
          <cell r="AM1542">
            <v>0</v>
          </cell>
          <cell r="AN1542">
            <v>0</v>
          </cell>
          <cell r="AO1542">
            <v>0</v>
          </cell>
          <cell r="AP1542">
            <v>0</v>
          </cell>
          <cell r="AQ1542">
            <v>0</v>
          </cell>
          <cell r="AV1542">
            <v>0</v>
          </cell>
          <cell r="AW1542">
            <v>0</v>
          </cell>
          <cell r="AX1542">
            <v>0</v>
          </cell>
          <cell r="AY1542">
            <v>1</v>
          </cell>
          <cell r="AZ1542">
            <v>0</v>
          </cell>
          <cell r="BA1542" t="str">
            <v>UPJŠ</v>
          </cell>
        </row>
        <row r="1543">
          <cell r="D1543" t="str">
            <v>Univerzita Pavla Jozefa Šafárika v Košiciach</v>
          </cell>
          <cell r="E1543" t="str">
            <v>Filozofická fakulta</v>
          </cell>
          <cell r="L1543">
            <v>2</v>
          </cell>
          <cell r="M1543">
            <v>3</v>
          </cell>
          <cell r="AM1543">
            <v>0</v>
          </cell>
          <cell r="AN1543">
            <v>0</v>
          </cell>
          <cell r="AO1543">
            <v>0</v>
          </cell>
          <cell r="AP1543">
            <v>0</v>
          </cell>
          <cell r="AQ1543">
            <v>0</v>
          </cell>
          <cell r="AV1543">
            <v>0</v>
          </cell>
          <cell r="AW1543">
            <v>0</v>
          </cell>
          <cell r="AX1543">
            <v>0</v>
          </cell>
          <cell r="AY1543">
            <v>6</v>
          </cell>
          <cell r="AZ1543">
            <v>0</v>
          </cell>
          <cell r="BA1543" t="str">
            <v>UPJŠ</v>
          </cell>
        </row>
        <row r="1544">
          <cell r="D1544" t="str">
            <v>Univerzita Pavla Jozefa Šafárika v Košiciach</v>
          </cell>
          <cell r="E1544" t="str">
            <v>Filozofická fakulta</v>
          </cell>
          <cell r="L1544">
            <v>2</v>
          </cell>
          <cell r="M1544">
            <v>3</v>
          </cell>
          <cell r="AM1544">
            <v>0</v>
          </cell>
          <cell r="AN1544">
            <v>0</v>
          </cell>
          <cell r="AO1544">
            <v>0</v>
          </cell>
          <cell r="AP1544">
            <v>0</v>
          </cell>
          <cell r="AQ1544">
            <v>0</v>
          </cell>
          <cell r="AV1544">
            <v>0</v>
          </cell>
          <cell r="AW1544">
            <v>0</v>
          </cell>
          <cell r="AX1544">
            <v>0</v>
          </cell>
          <cell r="AY1544">
            <v>5</v>
          </cell>
          <cell r="AZ1544">
            <v>0</v>
          </cell>
          <cell r="BA1544" t="str">
            <v>UPJŠ</v>
          </cell>
        </row>
        <row r="1545">
          <cell r="D1545" t="str">
            <v>Prešovská univerzita v Prešove</v>
          </cell>
          <cell r="E1545" t="str">
            <v>Filozofická fakulta</v>
          </cell>
          <cell r="L1545">
            <v>1</v>
          </cell>
          <cell r="M1545">
            <v>3</v>
          </cell>
          <cell r="AM1545">
            <v>2</v>
          </cell>
          <cell r="AN1545">
            <v>0</v>
          </cell>
          <cell r="AO1545">
            <v>0</v>
          </cell>
          <cell r="AP1545">
            <v>0</v>
          </cell>
          <cell r="AQ1545">
            <v>2</v>
          </cell>
          <cell r="AV1545">
            <v>6</v>
          </cell>
          <cell r="AW1545">
            <v>6.6000000000000005</v>
          </cell>
          <cell r="AX1545">
            <v>6.1938461538461542</v>
          </cell>
          <cell r="AY1545">
            <v>2</v>
          </cell>
          <cell r="AZ1545">
            <v>2</v>
          </cell>
          <cell r="BA1545" t="str">
            <v>PU</v>
          </cell>
        </row>
        <row r="1546">
          <cell r="D1546" t="str">
            <v>Prešovská univerzita v Prešove</v>
          </cell>
          <cell r="E1546" t="str">
            <v>Filozofická fakulta</v>
          </cell>
          <cell r="L1546">
            <v>2</v>
          </cell>
          <cell r="M1546">
            <v>3</v>
          </cell>
          <cell r="AM1546">
            <v>0</v>
          </cell>
          <cell r="AN1546">
            <v>0</v>
          </cell>
          <cell r="AO1546">
            <v>0</v>
          </cell>
          <cell r="AP1546">
            <v>0</v>
          </cell>
          <cell r="AQ1546">
            <v>0</v>
          </cell>
          <cell r="AV1546">
            <v>0</v>
          </cell>
          <cell r="AW1546">
            <v>0</v>
          </cell>
          <cell r="AX1546">
            <v>0</v>
          </cell>
          <cell r="AY1546">
            <v>2</v>
          </cell>
          <cell r="AZ1546">
            <v>0</v>
          </cell>
          <cell r="BA1546" t="str">
            <v>PU</v>
          </cell>
        </row>
        <row r="1547">
          <cell r="D1547" t="str">
            <v>Univerzita Pavla Jozefa Šafárika v Košiciach</v>
          </cell>
          <cell r="E1547" t="str">
            <v>Prírodovedecká fakulta</v>
          </cell>
          <cell r="L1547">
            <v>1</v>
          </cell>
          <cell r="M1547">
            <v>2</v>
          </cell>
          <cell r="AM1547">
            <v>33.5</v>
          </cell>
          <cell r="AN1547">
            <v>35.5</v>
          </cell>
          <cell r="AO1547">
            <v>35.5</v>
          </cell>
          <cell r="AP1547">
            <v>33.5</v>
          </cell>
          <cell r="AQ1547">
            <v>33.5</v>
          </cell>
          <cell r="AV1547">
            <v>50.25</v>
          </cell>
          <cell r="AW1547">
            <v>72.36</v>
          </cell>
          <cell r="AX1547">
            <v>70.836631578947362</v>
          </cell>
          <cell r="AY1547">
            <v>35.5</v>
          </cell>
          <cell r="AZ1547">
            <v>0</v>
          </cell>
          <cell r="BA1547" t="str">
            <v>UPJŠ</v>
          </cell>
        </row>
        <row r="1548">
          <cell r="D1548" t="str">
            <v>Univerzita Pavla Jozefa Šafárika v Košiciach</v>
          </cell>
          <cell r="E1548" t="str">
            <v>Filozofická fakulta</v>
          </cell>
          <cell r="L1548">
            <v>1</v>
          </cell>
          <cell r="M1548">
            <v>2</v>
          </cell>
          <cell r="AM1548">
            <v>5</v>
          </cell>
          <cell r="AN1548">
            <v>6</v>
          </cell>
          <cell r="AO1548">
            <v>0</v>
          </cell>
          <cell r="AP1548">
            <v>0</v>
          </cell>
          <cell r="AQ1548">
            <v>5</v>
          </cell>
          <cell r="AV1548">
            <v>7.5</v>
          </cell>
          <cell r="AW1548">
            <v>8.9249999999999989</v>
          </cell>
          <cell r="AX1548">
            <v>8.7371052631578934</v>
          </cell>
          <cell r="AY1548">
            <v>6</v>
          </cell>
          <cell r="AZ1548">
            <v>0</v>
          </cell>
          <cell r="BA1548" t="str">
            <v>UPJŠ</v>
          </cell>
        </row>
        <row r="1549">
          <cell r="D1549" t="str">
            <v>Univerzita Pavla Jozefa Šafárika v Košiciach</v>
          </cell>
          <cell r="E1549" t="str">
            <v>Prírodovedecká fakulta</v>
          </cell>
          <cell r="L1549">
            <v>1</v>
          </cell>
          <cell r="M1549">
            <v>2</v>
          </cell>
          <cell r="AM1549">
            <v>8</v>
          </cell>
          <cell r="AN1549">
            <v>9</v>
          </cell>
          <cell r="AO1549">
            <v>9</v>
          </cell>
          <cell r="AP1549">
            <v>8</v>
          </cell>
          <cell r="AQ1549">
            <v>8</v>
          </cell>
          <cell r="AV1549">
            <v>12</v>
          </cell>
          <cell r="AW1549">
            <v>17.759999999999998</v>
          </cell>
          <cell r="AX1549">
            <v>17.498823529411762</v>
          </cell>
          <cell r="AY1549">
            <v>9</v>
          </cell>
          <cell r="AZ1549">
            <v>0</v>
          </cell>
          <cell r="BA1549" t="str">
            <v>UPJŠ</v>
          </cell>
        </row>
        <row r="1550">
          <cell r="D1550" t="str">
            <v>Univerzita Pavla Jozefa Šafárika v Košiciach</v>
          </cell>
          <cell r="E1550" t="str">
            <v>Prírodovedecká fakulta</v>
          </cell>
          <cell r="L1550">
            <v>1</v>
          </cell>
          <cell r="M1550">
            <v>2</v>
          </cell>
          <cell r="AM1550">
            <v>0</v>
          </cell>
          <cell r="AN1550">
            <v>1</v>
          </cell>
          <cell r="AO1550">
            <v>1</v>
          </cell>
          <cell r="AP1550">
            <v>0</v>
          </cell>
          <cell r="AQ1550">
            <v>0</v>
          </cell>
          <cell r="AV1550">
            <v>0</v>
          </cell>
          <cell r="AW1550">
            <v>0</v>
          </cell>
          <cell r="AX1550">
            <v>0</v>
          </cell>
          <cell r="AY1550">
            <v>1</v>
          </cell>
          <cell r="AZ1550">
            <v>0</v>
          </cell>
          <cell r="BA1550" t="str">
            <v>UPJŠ</v>
          </cell>
        </row>
        <row r="1551">
          <cell r="D1551" t="str">
            <v>Univerzita Pavla Jozefa Šafárika v Košiciach</v>
          </cell>
          <cell r="E1551" t="str">
            <v>Prírodovedecká fakulta</v>
          </cell>
          <cell r="L1551">
            <v>1</v>
          </cell>
          <cell r="M1551">
            <v>2</v>
          </cell>
          <cell r="AM1551">
            <v>2</v>
          </cell>
          <cell r="AN1551">
            <v>2</v>
          </cell>
          <cell r="AO1551">
            <v>2</v>
          </cell>
          <cell r="AP1551">
            <v>2</v>
          </cell>
          <cell r="AQ1551">
            <v>2</v>
          </cell>
          <cell r="AV1551">
            <v>3</v>
          </cell>
          <cell r="AW1551">
            <v>4.4399999999999995</v>
          </cell>
          <cell r="AX1551">
            <v>4.4399999999999995</v>
          </cell>
          <cell r="AY1551">
            <v>2</v>
          </cell>
          <cell r="AZ1551">
            <v>0</v>
          </cell>
          <cell r="BA1551" t="str">
            <v>UPJŠ</v>
          </cell>
        </row>
        <row r="1552">
          <cell r="D1552" t="str">
            <v>Univerzita Pavla Jozefa Šafárika v Košiciach</v>
          </cell>
          <cell r="E1552" t="str">
            <v>Prírodovedecká fakulta</v>
          </cell>
          <cell r="L1552">
            <v>1</v>
          </cell>
          <cell r="M1552">
            <v>2</v>
          </cell>
          <cell r="AM1552">
            <v>20.5</v>
          </cell>
          <cell r="AN1552">
            <v>21.5</v>
          </cell>
          <cell r="AO1552">
            <v>21.5</v>
          </cell>
          <cell r="AP1552">
            <v>20.5</v>
          </cell>
          <cell r="AQ1552">
            <v>20.5</v>
          </cell>
          <cell r="AV1552">
            <v>30.75</v>
          </cell>
          <cell r="AW1552">
            <v>44.28</v>
          </cell>
          <cell r="AX1552">
            <v>43.347789473684209</v>
          </cell>
          <cell r="AY1552">
            <v>21.5</v>
          </cell>
          <cell r="AZ1552">
            <v>0</v>
          </cell>
          <cell r="BA1552" t="str">
            <v>UPJŠ</v>
          </cell>
        </row>
        <row r="1553">
          <cell r="D1553" t="str">
            <v>Univerzita Pavla Jozefa Šafárika v Košiciach</v>
          </cell>
          <cell r="E1553" t="str">
            <v>Prírodovedecká fakulta</v>
          </cell>
          <cell r="L1553">
            <v>1</v>
          </cell>
          <cell r="M1553">
            <v>2</v>
          </cell>
          <cell r="AM1553">
            <v>24</v>
          </cell>
          <cell r="AN1553">
            <v>25</v>
          </cell>
          <cell r="AO1553">
            <v>25</v>
          </cell>
          <cell r="AP1553">
            <v>24</v>
          </cell>
          <cell r="AQ1553">
            <v>24</v>
          </cell>
          <cell r="AV1553">
            <v>36</v>
          </cell>
          <cell r="AW1553">
            <v>51.839999999999996</v>
          </cell>
          <cell r="AX1553">
            <v>50.748631578947361</v>
          </cell>
          <cell r="AY1553">
            <v>25</v>
          </cell>
          <cell r="AZ1553">
            <v>0</v>
          </cell>
          <cell r="BA1553" t="str">
            <v>UPJŠ</v>
          </cell>
        </row>
        <row r="1554">
          <cell r="D1554" t="str">
            <v>Univerzita Pavla Jozefa Šafárika v Košiciach</v>
          </cell>
          <cell r="E1554" t="str">
            <v>Prírodovedecká fakulta</v>
          </cell>
          <cell r="L1554">
            <v>1</v>
          </cell>
          <cell r="M1554">
            <v>2</v>
          </cell>
          <cell r="AM1554">
            <v>5</v>
          </cell>
          <cell r="AN1554">
            <v>6</v>
          </cell>
          <cell r="AO1554">
            <v>6</v>
          </cell>
          <cell r="AP1554">
            <v>5</v>
          </cell>
          <cell r="AQ1554">
            <v>5</v>
          </cell>
          <cell r="AV1554">
            <v>7.5</v>
          </cell>
          <cell r="AW1554">
            <v>11.1</v>
          </cell>
          <cell r="AX1554">
            <v>10.894444444444444</v>
          </cell>
          <cell r="AY1554">
            <v>6</v>
          </cell>
          <cell r="AZ1554">
            <v>0</v>
          </cell>
          <cell r="BA1554" t="str">
            <v>UPJŠ</v>
          </cell>
        </row>
        <row r="1555">
          <cell r="D1555" t="str">
            <v>Univerzita Pavla Jozefa Šafárika v Košiciach</v>
          </cell>
          <cell r="E1555" t="str">
            <v>Fakulta verejnej správy</v>
          </cell>
          <cell r="L1555">
            <v>2</v>
          </cell>
          <cell r="M1555">
            <v>3</v>
          </cell>
          <cell r="AM1555">
            <v>0</v>
          </cell>
          <cell r="AN1555">
            <v>0</v>
          </cell>
          <cell r="AO1555">
            <v>0</v>
          </cell>
          <cell r="AP1555">
            <v>0</v>
          </cell>
          <cell r="AQ1555">
            <v>0</v>
          </cell>
          <cell r="AV1555">
            <v>0</v>
          </cell>
          <cell r="AW1555">
            <v>0</v>
          </cell>
          <cell r="AX1555">
            <v>0</v>
          </cell>
          <cell r="AY1555">
            <v>5</v>
          </cell>
          <cell r="AZ1555">
            <v>0</v>
          </cell>
          <cell r="BA1555" t="str">
            <v>UPJŠ</v>
          </cell>
        </row>
        <row r="1556">
          <cell r="D1556" t="str">
            <v>Univerzita Mateja Bela v Banskej Bystrici</v>
          </cell>
          <cell r="E1556" t="str">
            <v>Ekonomická fakulta</v>
          </cell>
          <cell r="L1556">
            <v>2</v>
          </cell>
          <cell r="M1556">
            <v>3</v>
          </cell>
          <cell r="AM1556">
            <v>0</v>
          </cell>
          <cell r="AN1556">
            <v>0</v>
          </cell>
          <cell r="AO1556">
            <v>0</v>
          </cell>
          <cell r="AP1556">
            <v>0</v>
          </cell>
          <cell r="AQ1556">
            <v>0</v>
          </cell>
          <cell r="AV1556">
            <v>0</v>
          </cell>
          <cell r="AW1556">
            <v>0</v>
          </cell>
          <cell r="AX1556">
            <v>0</v>
          </cell>
          <cell r="AY1556">
            <v>2</v>
          </cell>
          <cell r="AZ1556">
            <v>0</v>
          </cell>
          <cell r="BA1556" t="str">
            <v>UMB</v>
          </cell>
        </row>
        <row r="1557">
          <cell r="D1557" t="str">
            <v>Univerzita Mateja Bela v Banskej Bystrici</v>
          </cell>
          <cell r="E1557" t="str">
            <v>Ekonomická fakulta</v>
          </cell>
          <cell r="L1557">
            <v>2</v>
          </cell>
          <cell r="M1557">
            <v>2</v>
          </cell>
          <cell r="AM1557">
            <v>0</v>
          </cell>
          <cell r="AN1557">
            <v>0</v>
          </cell>
          <cell r="AO1557">
            <v>0</v>
          </cell>
          <cell r="AP1557">
            <v>0</v>
          </cell>
          <cell r="AQ1557">
            <v>0</v>
          </cell>
          <cell r="AV1557">
            <v>0</v>
          </cell>
          <cell r="AW1557">
            <v>0</v>
          </cell>
          <cell r="AX1557">
            <v>0</v>
          </cell>
          <cell r="AY1557">
            <v>68</v>
          </cell>
          <cell r="AZ1557">
            <v>0</v>
          </cell>
          <cell r="BA1557" t="str">
            <v>UMB</v>
          </cell>
        </row>
        <row r="1558">
          <cell r="D1558" t="str">
            <v>Univerzita Mateja Bela v Banskej Bystrici</v>
          </cell>
          <cell r="E1558" t="str">
            <v>Ekonomická fakulta</v>
          </cell>
          <cell r="L1558">
            <v>2</v>
          </cell>
          <cell r="M1558">
            <v>1</v>
          </cell>
          <cell r="AM1558">
            <v>0</v>
          </cell>
          <cell r="AN1558">
            <v>0</v>
          </cell>
          <cell r="AO1558">
            <v>0</v>
          </cell>
          <cell r="AP1558">
            <v>0</v>
          </cell>
          <cell r="AQ1558">
            <v>0</v>
          </cell>
          <cell r="AV1558">
            <v>0</v>
          </cell>
          <cell r="AW1558">
            <v>0</v>
          </cell>
          <cell r="AX1558">
            <v>0</v>
          </cell>
          <cell r="AY1558">
            <v>65</v>
          </cell>
          <cell r="AZ1558">
            <v>0</v>
          </cell>
          <cell r="BA1558" t="str">
            <v>UMB</v>
          </cell>
        </row>
        <row r="1559">
          <cell r="D1559" t="str">
            <v>Univerzita Mateja Bela v Banskej Bystrici</v>
          </cell>
          <cell r="E1559" t="str">
            <v>Ekonomická fakulta</v>
          </cell>
          <cell r="L1559">
            <v>2</v>
          </cell>
          <cell r="M1559">
            <v>1</v>
          </cell>
          <cell r="AM1559">
            <v>0</v>
          </cell>
          <cell r="AN1559">
            <v>0</v>
          </cell>
          <cell r="AO1559">
            <v>0</v>
          </cell>
          <cell r="AP1559">
            <v>0</v>
          </cell>
          <cell r="AQ1559">
            <v>0</v>
          </cell>
          <cell r="AV1559">
            <v>0</v>
          </cell>
          <cell r="AW1559">
            <v>0</v>
          </cell>
          <cell r="AX1559">
            <v>0</v>
          </cell>
          <cell r="AY1559">
            <v>42</v>
          </cell>
          <cell r="AZ1559">
            <v>0</v>
          </cell>
          <cell r="BA1559" t="str">
            <v>UMB</v>
          </cell>
        </row>
        <row r="1560">
          <cell r="D1560" t="str">
            <v>Univerzita Mateja Bela v Banskej Bystrici</v>
          </cell>
          <cell r="E1560" t="str">
            <v>Ekonomická fakulta</v>
          </cell>
          <cell r="L1560">
            <v>1</v>
          </cell>
          <cell r="M1560">
            <v>3</v>
          </cell>
          <cell r="AM1560">
            <v>8</v>
          </cell>
          <cell r="AN1560">
            <v>0</v>
          </cell>
          <cell r="AO1560">
            <v>0</v>
          </cell>
          <cell r="AP1560">
            <v>0</v>
          </cell>
          <cell r="AQ1560">
            <v>8</v>
          </cell>
          <cell r="AV1560">
            <v>32</v>
          </cell>
          <cell r="AW1560">
            <v>35.200000000000003</v>
          </cell>
          <cell r="AX1560">
            <v>34.870358306188926</v>
          </cell>
          <cell r="AY1560">
            <v>8</v>
          </cell>
          <cell r="AZ1560">
            <v>8</v>
          </cell>
          <cell r="BA1560" t="str">
            <v>UMB</v>
          </cell>
        </row>
        <row r="1561">
          <cell r="D1561" t="str">
            <v>Univerzita Mateja Bela v Banskej Bystrici</v>
          </cell>
          <cell r="E1561" t="str">
            <v>Ekonomická fakulta</v>
          </cell>
          <cell r="L1561">
            <v>1</v>
          </cell>
          <cell r="M1561">
            <v>2</v>
          </cell>
          <cell r="AM1561">
            <v>0</v>
          </cell>
          <cell r="AN1561">
            <v>12</v>
          </cell>
          <cell r="AO1561">
            <v>0</v>
          </cell>
          <cell r="AP1561">
            <v>0</v>
          </cell>
          <cell r="AQ1561">
            <v>0</v>
          </cell>
          <cell r="AV1561">
            <v>0</v>
          </cell>
          <cell r="AW1561">
            <v>0</v>
          </cell>
          <cell r="AX1561">
            <v>0</v>
          </cell>
          <cell r="AY1561">
            <v>12</v>
          </cell>
          <cell r="AZ1561">
            <v>0</v>
          </cell>
          <cell r="BA1561" t="str">
            <v>UMB</v>
          </cell>
        </row>
        <row r="1562">
          <cell r="D1562" t="str">
            <v>Univerzita Mateja Bela v Banskej Bystrici</v>
          </cell>
          <cell r="E1562" t="str">
            <v>Ekonomická fakulta</v>
          </cell>
          <cell r="L1562">
            <v>1</v>
          </cell>
          <cell r="M1562">
            <v>2</v>
          </cell>
          <cell r="AM1562">
            <v>105</v>
          </cell>
          <cell r="AN1562">
            <v>111</v>
          </cell>
          <cell r="AO1562">
            <v>0</v>
          </cell>
          <cell r="AP1562">
            <v>0</v>
          </cell>
          <cell r="AQ1562">
            <v>105</v>
          </cell>
          <cell r="AV1562">
            <v>157.5</v>
          </cell>
          <cell r="AW1562">
            <v>163.80000000000001</v>
          </cell>
          <cell r="AX1562">
            <v>162.2660423452769</v>
          </cell>
          <cell r="AY1562">
            <v>111</v>
          </cell>
          <cell r="AZ1562">
            <v>0</v>
          </cell>
          <cell r="BA1562" t="str">
            <v>UMB</v>
          </cell>
        </row>
        <row r="1563">
          <cell r="D1563" t="str">
            <v>Univerzita Mateja Bela v Banskej Bystrici</v>
          </cell>
          <cell r="E1563" t="str">
            <v>Ekonomická fakulta</v>
          </cell>
          <cell r="L1563">
            <v>2</v>
          </cell>
          <cell r="M1563">
            <v>1</v>
          </cell>
          <cell r="AM1563">
            <v>0</v>
          </cell>
          <cell r="AN1563">
            <v>0</v>
          </cell>
          <cell r="AO1563">
            <v>0</v>
          </cell>
          <cell r="AP1563">
            <v>0</v>
          </cell>
          <cell r="AQ1563">
            <v>0</v>
          </cell>
          <cell r="AV1563">
            <v>0</v>
          </cell>
          <cell r="AW1563">
            <v>0</v>
          </cell>
          <cell r="AX1563">
            <v>0</v>
          </cell>
          <cell r="AY1563">
            <v>8</v>
          </cell>
          <cell r="AZ1563">
            <v>0</v>
          </cell>
          <cell r="BA1563" t="str">
            <v>UMB</v>
          </cell>
        </row>
        <row r="1564">
          <cell r="D1564" t="str">
            <v>Univerzita Mateja Bela v Banskej Bystrici</v>
          </cell>
          <cell r="E1564" t="str">
            <v>Ekonomická fakulta</v>
          </cell>
          <cell r="L1564">
            <v>1</v>
          </cell>
          <cell r="M1564">
            <v>1</v>
          </cell>
          <cell r="AM1564">
            <v>50</v>
          </cell>
          <cell r="AN1564">
            <v>51</v>
          </cell>
          <cell r="AO1564">
            <v>0</v>
          </cell>
          <cell r="AP1564">
            <v>0</v>
          </cell>
          <cell r="AQ1564">
            <v>50</v>
          </cell>
          <cell r="AV1564">
            <v>42.8</v>
          </cell>
          <cell r="AW1564">
            <v>44.512</v>
          </cell>
          <cell r="AX1564">
            <v>44.095153094462546</v>
          </cell>
          <cell r="AY1564">
            <v>51</v>
          </cell>
          <cell r="AZ1564">
            <v>0</v>
          </cell>
          <cell r="BA1564" t="str">
            <v>UMB</v>
          </cell>
        </row>
        <row r="1565">
          <cell r="D1565" t="str">
            <v>Univerzita Mateja Bela v Banskej Bystrici</v>
          </cell>
          <cell r="E1565" t="str">
            <v>Ekonomická fakulta</v>
          </cell>
          <cell r="L1565">
            <v>1</v>
          </cell>
          <cell r="M1565">
            <v>1</v>
          </cell>
          <cell r="AM1565">
            <v>33</v>
          </cell>
          <cell r="AN1565">
            <v>36</v>
          </cell>
          <cell r="AO1565">
            <v>0</v>
          </cell>
          <cell r="AP1565">
            <v>0</v>
          </cell>
          <cell r="AQ1565">
            <v>33</v>
          </cell>
          <cell r="AV1565">
            <v>26.4</v>
          </cell>
          <cell r="AW1565">
            <v>27.456</v>
          </cell>
          <cell r="AX1565">
            <v>27.198879478827362</v>
          </cell>
          <cell r="AY1565">
            <v>36</v>
          </cell>
          <cell r="AZ1565">
            <v>0</v>
          </cell>
          <cell r="BA1565" t="str">
            <v>UMB</v>
          </cell>
        </row>
        <row r="1566">
          <cell r="D1566" t="str">
            <v>Univerzita Mateja Bela v Banskej Bystrici</v>
          </cell>
          <cell r="E1566" t="str">
            <v>Pedagogická fakulta</v>
          </cell>
          <cell r="L1566">
            <v>2</v>
          </cell>
          <cell r="M1566">
            <v>1</v>
          </cell>
          <cell r="AM1566">
            <v>0</v>
          </cell>
          <cell r="AN1566">
            <v>0</v>
          </cell>
          <cell r="AO1566">
            <v>0</v>
          </cell>
          <cell r="AP1566">
            <v>0</v>
          </cell>
          <cell r="AQ1566">
            <v>0</v>
          </cell>
          <cell r="AV1566">
            <v>0</v>
          </cell>
          <cell r="AW1566">
            <v>0</v>
          </cell>
          <cell r="AX1566">
            <v>0</v>
          </cell>
          <cell r="AY1566">
            <v>69</v>
          </cell>
          <cell r="AZ1566">
            <v>0</v>
          </cell>
          <cell r="BA1566" t="str">
            <v>UMB</v>
          </cell>
        </row>
        <row r="1567">
          <cell r="D1567" t="str">
            <v>Univerzita Mateja Bela v Banskej Bystrici</v>
          </cell>
          <cell r="E1567" t="str">
            <v>Pedagogická fakulta</v>
          </cell>
          <cell r="L1567">
            <v>2</v>
          </cell>
          <cell r="M1567">
            <v>3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>
            <v>0</v>
          </cell>
          <cell r="AV1567">
            <v>0</v>
          </cell>
          <cell r="AW1567">
            <v>0</v>
          </cell>
          <cell r="AX1567">
            <v>0</v>
          </cell>
          <cell r="AY1567">
            <v>3</v>
          </cell>
          <cell r="AZ1567">
            <v>0</v>
          </cell>
          <cell r="BA1567" t="str">
            <v>UMB</v>
          </cell>
        </row>
        <row r="1568">
          <cell r="D1568" t="str">
            <v>Univerzita Mateja Bela v Banskej Bystrici</v>
          </cell>
          <cell r="E1568" t="str">
            <v>Pedagogická fakulta</v>
          </cell>
          <cell r="L1568">
            <v>1</v>
          </cell>
          <cell r="M1568">
            <v>3</v>
          </cell>
          <cell r="AM1568">
            <v>4</v>
          </cell>
          <cell r="AN1568">
            <v>0</v>
          </cell>
          <cell r="AO1568">
            <v>0</v>
          </cell>
          <cell r="AP1568">
            <v>0</v>
          </cell>
          <cell r="AQ1568">
            <v>4</v>
          </cell>
          <cell r="AV1568">
            <v>16</v>
          </cell>
          <cell r="AW1568">
            <v>17.600000000000001</v>
          </cell>
          <cell r="AX1568">
            <v>17.392881745120551</v>
          </cell>
          <cell r="AY1568">
            <v>4</v>
          </cell>
          <cell r="AZ1568">
            <v>4</v>
          </cell>
          <cell r="BA1568" t="str">
            <v>UMB</v>
          </cell>
        </row>
        <row r="1569">
          <cell r="D1569" t="str">
            <v>Univerzita Mateja Bela v Banskej Bystrici</v>
          </cell>
          <cell r="E1569" t="str">
            <v>Pedagogická fakulta</v>
          </cell>
          <cell r="L1569">
            <v>2</v>
          </cell>
          <cell r="M1569">
            <v>2</v>
          </cell>
          <cell r="AM1569">
            <v>0</v>
          </cell>
          <cell r="AN1569">
            <v>0</v>
          </cell>
          <cell r="AO1569">
            <v>0</v>
          </cell>
          <cell r="AP1569">
            <v>0</v>
          </cell>
          <cell r="AQ1569">
            <v>0</v>
          </cell>
          <cell r="AV1569">
            <v>0</v>
          </cell>
          <cell r="AW1569">
            <v>0</v>
          </cell>
          <cell r="AX1569">
            <v>0</v>
          </cell>
          <cell r="AY1569">
            <v>43</v>
          </cell>
          <cell r="AZ1569">
            <v>0</v>
          </cell>
          <cell r="BA1569" t="str">
            <v>UMB</v>
          </cell>
        </row>
        <row r="1570">
          <cell r="D1570" t="str">
            <v>Univerzita Mateja Bela v Banskej Bystrici</v>
          </cell>
          <cell r="E1570" t="str">
            <v>Pedagogická fakulta</v>
          </cell>
          <cell r="L1570">
            <v>2</v>
          </cell>
          <cell r="M1570">
            <v>2</v>
          </cell>
          <cell r="AM1570">
            <v>0</v>
          </cell>
          <cell r="AN1570">
            <v>0</v>
          </cell>
          <cell r="AO1570">
            <v>0</v>
          </cell>
          <cell r="AP1570">
            <v>0</v>
          </cell>
          <cell r="AQ1570">
            <v>0</v>
          </cell>
          <cell r="AV1570">
            <v>0</v>
          </cell>
          <cell r="AW1570">
            <v>0</v>
          </cell>
          <cell r="AX1570">
            <v>0</v>
          </cell>
          <cell r="AY1570">
            <v>17</v>
          </cell>
          <cell r="AZ1570">
            <v>0</v>
          </cell>
          <cell r="BA1570" t="str">
            <v>UMB</v>
          </cell>
        </row>
        <row r="1571">
          <cell r="D1571" t="str">
            <v>Univerzita Mateja Bela v Banskej Bystrici</v>
          </cell>
          <cell r="E1571" t="str">
            <v>Pedagogická fakulta</v>
          </cell>
          <cell r="L1571">
            <v>2</v>
          </cell>
          <cell r="M1571">
            <v>1</v>
          </cell>
          <cell r="AM1571">
            <v>0</v>
          </cell>
          <cell r="AN1571">
            <v>0</v>
          </cell>
          <cell r="AO1571">
            <v>0</v>
          </cell>
          <cell r="AP1571">
            <v>0</v>
          </cell>
          <cell r="AQ1571">
            <v>0</v>
          </cell>
          <cell r="AV1571">
            <v>0</v>
          </cell>
          <cell r="AW1571">
            <v>0</v>
          </cell>
          <cell r="AX1571">
            <v>0</v>
          </cell>
          <cell r="AY1571">
            <v>15</v>
          </cell>
          <cell r="AZ1571">
            <v>0</v>
          </cell>
          <cell r="BA1571" t="str">
            <v>UMB</v>
          </cell>
        </row>
        <row r="1572">
          <cell r="D1572" t="str">
            <v>Univerzita Mateja Bela v Banskej Bystrici</v>
          </cell>
          <cell r="E1572" t="str">
            <v>Pedagogická fakulta</v>
          </cell>
          <cell r="L1572">
            <v>2</v>
          </cell>
          <cell r="M1572">
            <v>2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30</v>
          </cell>
          <cell r="AZ1572">
            <v>0</v>
          </cell>
          <cell r="BA1572" t="str">
            <v>UMB</v>
          </cell>
        </row>
        <row r="1573">
          <cell r="D1573" t="str">
            <v>Univerzita Mateja Bela v Banskej Bystrici</v>
          </cell>
          <cell r="E1573" t="str">
            <v>Pedagogická fakulta</v>
          </cell>
          <cell r="L1573">
            <v>2</v>
          </cell>
          <cell r="M1573">
            <v>2</v>
          </cell>
          <cell r="AM1573">
            <v>0</v>
          </cell>
          <cell r="AN1573">
            <v>0</v>
          </cell>
          <cell r="AO1573">
            <v>0</v>
          </cell>
          <cell r="AP1573">
            <v>0</v>
          </cell>
          <cell r="AQ1573">
            <v>0</v>
          </cell>
          <cell r="AV1573">
            <v>0</v>
          </cell>
          <cell r="AW1573">
            <v>0</v>
          </cell>
          <cell r="AX1573">
            <v>0</v>
          </cell>
          <cell r="AY1573">
            <v>20</v>
          </cell>
          <cell r="AZ1573">
            <v>0</v>
          </cell>
          <cell r="BA1573" t="str">
            <v>UMB</v>
          </cell>
        </row>
        <row r="1574">
          <cell r="D1574" t="str">
            <v>Univerzita Mateja Bela v Banskej Bystrici</v>
          </cell>
          <cell r="E1574" t="str">
            <v>Pedagogická fakulta</v>
          </cell>
          <cell r="L1574">
            <v>1</v>
          </cell>
          <cell r="M1574">
            <v>3</v>
          </cell>
          <cell r="AM1574">
            <v>4</v>
          </cell>
          <cell r="AN1574">
            <v>0</v>
          </cell>
          <cell r="AO1574">
            <v>0</v>
          </cell>
          <cell r="AP1574">
            <v>0</v>
          </cell>
          <cell r="AQ1574">
            <v>4</v>
          </cell>
          <cell r="AV1574">
            <v>16</v>
          </cell>
          <cell r="AW1574">
            <v>17.600000000000001</v>
          </cell>
          <cell r="AX1574">
            <v>17.392881745120551</v>
          </cell>
          <cell r="AY1574">
            <v>4</v>
          </cell>
          <cell r="AZ1574">
            <v>4</v>
          </cell>
          <cell r="BA1574" t="str">
            <v>UMB</v>
          </cell>
        </row>
        <row r="1575">
          <cell r="D1575" t="str">
            <v>Univerzita Mateja Bela v Banskej Bystrici</v>
          </cell>
          <cell r="E1575" t="str">
            <v>Pedagogická fakulta</v>
          </cell>
          <cell r="L1575">
            <v>1</v>
          </cell>
          <cell r="M1575">
            <v>1</v>
          </cell>
          <cell r="AM1575">
            <v>18</v>
          </cell>
          <cell r="AN1575">
            <v>22</v>
          </cell>
          <cell r="AO1575">
            <v>0</v>
          </cell>
          <cell r="AP1575">
            <v>0</v>
          </cell>
          <cell r="AQ1575">
            <v>18</v>
          </cell>
          <cell r="AV1575">
            <v>15.899999999999999</v>
          </cell>
          <cell r="AW1575">
            <v>18.920999999999996</v>
          </cell>
          <cell r="AX1575">
            <v>18.698336107921925</v>
          </cell>
          <cell r="AY1575">
            <v>22</v>
          </cell>
          <cell r="AZ1575">
            <v>0</v>
          </cell>
          <cell r="BA1575" t="str">
            <v>UMB</v>
          </cell>
        </row>
        <row r="1576">
          <cell r="D1576" t="str">
            <v>Univerzita Mateja Bela v Banskej Bystrici</v>
          </cell>
          <cell r="E1576" t="str">
            <v>Pedagogická fakulta</v>
          </cell>
          <cell r="L1576">
            <v>1</v>
          </cell>
          <cell r="M1576">
            <v>2</v>
          </cell>
          <cell r="AM1576">
            <v>82</v>
          </cell>
          <cell r="AN1576">
            <v>82</v>
          </cell>
          <cell r="AO1576">
            <v>0</v>
          </cell>
          <cell r="AP1576">
            <v>0</v>
          </cell>
          <cell r="AQ1576">
            <v>82</v>
          </cell>
          <cell r="AV1576">
            <v>123</v>
          </cell>
          <cell r="AW1576">
            <v>146.37</v>
          </cell>
          <cell r="AX1576">
            <v>144.64750574052812</v>
          </cell>
          <cell r="AY1576">
            <v>82</v>
          </cell>
          <cell r="AZ1576">
            <v>0</v>
          </cell>
          <cell r="BA1576" t="str">
            <v>UMB</v>
          </cell>
        </row>
        <row r="1577">
          <cell r="D1577" t="str">
            <v>Univerzita Mateja Bela v Banskej Bystrici</v>
          </cell>
          <cell r="E1577" t="str">
            <v>Pedagogická fakulta</v>
          </cell>
          <cell r="L1577">
            <v>1</v>
          </cell>
          <cell r="M1577">
            <v>2</v>
          </cell>
          <cell r="AM1577">
            <v>20.5</v>
          </cell>
          <cell r="AN1577">
            <v>21</v>
          </cell>
          <cell r="AO1577">
            <v>0</v>
          </cell>
          <cell r="AP1577">
            <v>0</v>
          </cell>
          <cell r="AQ1577">
            <v>20.5</v>
          </cell>
          <cell r="AV1577">
            <v>30.75</v>
          </cell>
          <cell r="AW1577">
            <v>36.592500000000001</v>
          </cell>
          <cell r="AX1577">
            <v>36.161876435132029</v>
          </cell>
          <cell r="AY1577">
            <v>21</v>
          </cell>
          <cell r="AZ1577">
            <v>0</v>
          </cell>
          <cell r="BA1577" t="str">
            <v>UMB</v>
          </cell>
        </row>
        <row r="1578">
          <cell r="D1578" t="str">
            <v>Univerzita Mateja Bela v Banskej Bystrici</v>
          </cell>
          <cell r="E1578" t="str">
            <v>Pedagogická fakulta</v>
          </cell>
          <cell r="L1578">
            <v>1</v>
          </cell>
          <cell r="M1578">
            <v>2</v>
          </cell>
          <cell r="AM1578">
            <v>16</v>
          </cell>
          <cell r="AN1578">
            <v>17.5</v>
          </cell>
          <cell r="AO1578">
            <v>0</v>
          </cell>
          <cell r="AP1578">
            <v>0</v>
          </cell>
          <cell r="AQ1578">
            <v>16</v>
          </cell>
          <cell r="AV1578">
            <v>24</v>
          </cell>
          <cell r="AW1578">
            <v>26.160000000000004</v>
          </cell>
          <cell r="AX1578">
            <v>25.852146957520095</v>
          </cell>
          <cell r="AY1578">
            <v>17.5</v>
          </cell>
          <cell r="AZ1578">
            <v>0</v>
          </cell>
          <cell r="BA1578" t="str">
            <v>UMB</v>
          </cell>
        </row>
        <row r="1579">
          <cell r="D1579" t="str">
            <v>Univerzita Mateja Bela v Banskej Bystrici</v>
          </cell>
          <cell r="E1579" t="str">
            <v>Pedagogická fakulta</v>
          </cell>
          <cell r="L1579">
            <v>1</v>
          </cell>
          <cell r="M1579">
            <v>2</v>
          </cell>
          <cell r="AM1579">
            <v>30</v>
          </cell>
          <cell r="AN1579">
            <v>31</v>
          </cell>
          <cell r="AO1579">
            <v>0</v>
          </cell>
          <cell r="AP1579">
            <v>0</v>
          </cell>
          <cell r="AQ1579">
            <v>30</v>
          </cell>
          <cell r="AV1579">
            <v>45</v>
          </cell>
          <cell r="AW1579">
            <v>53.55</v>
          </cell>
          <cell r="AX1579">
            <v>52.919819173363948</v>
          </cell>
          <cell r="AY1579">
            <v>31</v>
          </cell>
          <cell r="AZ1579">
            <v>0</v>
          </cell>
          <cell r="BA1579" t="str">
            <v>UMB</v>
          </cell>
        </row>
        <row r="1580">
          <cell r="D1580" t="str">
            <v>Univerzita Mateja Bela v Banskej Bystrici</v>
          </cell>
          <cell r="E1580" t="str">
            <v>Pedagogická fakulta</v>
          </cell>
          <cell r="L1580">
            <v>1</v>
          </cell>
          <cell r="M1580">
            <v>1</v>
          </cell>
          <cell r="AM1580">
            <v>210</v>
          </cell>
          <cell r="AN1580">
            <v>218</v>
          </cell>
          <cell r="AO1580">
            <v>0</v>
          </cell>
          <cell r="AP1580">
            <v>0</v>
          </cell>
          <cell r="AQ1580">
            <v>210</v>
          </cell>
          <cell r="AV1580">
            <v>184.2</v>
          </cell>
          <cell r="AW1580">
            <v>219.19799999999998</v>
          </cell>
          <cell r="AX1580">
            <v>216.61845981630307</v>
          </cell>
          <cell r="AY1580">
            <v>218</v>
          </cell>
          <cell r="AZ1580">
            <v>0</v>
          </cell>
          <cell r="BA1580" t="str">
            <v>UMB</v>
          </cell>
        </row>
        <row r="1581">
          <cell r="D1581" t="str">
            <v>Univerzita Mateja Bela v Banskej Bystrici</v>
          </cell>
          <cell r="E1581" t="str">
            <v>Pedagogická fakulta</v>
          </cell>
          <cell r="L1581">
            <v>1</v>
          </cell>
          <cell r="M1581">
            <v>1</v>
          </cell>
          <cell r="AM1581">
            <v>5.5</v>
          </cell>
          <cell r="AN1581">
            <v>6.5</v>
          </cell>
          <cell r="AO1581">
            <v>0</v>
          </cell>
          <cell r="AP1581">
            <v>0</v>
          </cell>
          <cell r="AQ1581">
            <v>5.5</v>
          </cell>
          <cell r="AV1581">
            <v>5.05</v>
          </cell>
          <cell r="AW1581">
            <v>10.8575</v>
          </cell>
          <cell r="AX1581">
            <v>10.729728042479907</v>
          </cell>
          <cell r="AY1581">
            <v>6.5</v>
          </cell>
          <cell r="AZ1581">
            <v>0</v>
          </cell>
          <cell r="BA1581" t="str">
            <v>UMB</v>
          </cell>
        </row>
        <row r="1582">
          <cell r="D1582" t="str">
            <v>Univerzita Mateja Bela v Banskej Bystrici</v>
          </cell>
          <cell r="E1582" t="str">
            <v>Pedagogická fakulta</v>
          </cell>
          <cell r="L1582">
            <v>1</v>
          </cell>
          <cell r="M1582">
            <v>1</v>
          </cell>
          <cell r="AM1582">
            <v>14</v>
          </cell>
          <cell r="AN1582">
            <v>18</v>
          </cell>
          <cell r="AO1582">
            <v>0</v>
          </cell>
          <cell r="AP1582">
            <v>0</v>
          </cell>
          <cell r="AQ1582">
            <v>14</v>
          </cell>
          <cell r="AV1582">
            <v>12.2</v>
          </cell>
          <cell r="AW1582">
            <v>26.229999999999997</v>
          </cell>
          <cell r="AX1582">
            <v>25.921323191733634</v>
          </cell>
          <cell r="AY1582">
            <v>18</v>
          </cell>
          <cell r="AZ1582">
            <v>0</v>
          </cell>
          <cell r="BA1582" t="str">
            <v>UMB</v>
          </cell>
        </row>
        <row r="1583">
          <cell r="D1583" t="str">
            <v>Univerzita Mateja Bela v Banskej Bystrici</v>
          </cell>
          <cell r="E1583" t="str">
            <v>Fakulta prírodných vied</v>
          </cell>
          <cell r="L1583">
            <v>1</v>
          </cell>
          <cell r="M1583">
            <v>2</v>
          </cell>
          <cell r="AM1583">
            <v>1.5</v>
          </cell>
          <cell r="AN1583">
            <v>2</v>
          </cell>
          <cell r="AO1583">
            <v>2</v>
          </cell>
          <cell r="AP1583">
            <v>1.5</v>
          </cell>
          <cell r="AQ1583">
            <v>1.5</v>
          </cell>
          <cell r="AV1583">
            <v>2.25</v>
          </cell>
          <cell r="AW1583">
            <v>3.2399999999999998</v>
          </cell>
          <cell r="AX1583">
            <v>3.2018714121699192</v>
          </cell>
          <cell r="AY1583">
            <v>2</v>
          </cell>
          <cell r="AZ1583">
            <v>0</v>
          </cell>
          <cell r="BA1583" t="str">
            <v>UMB</v>
          </cell>
        </row>
        <row r="1584">
          <cell r="D1584" t="str">
            <v>Univerzita Mateja Bela v Banskej Bystrici</v>
          </cell>
          <cell r="E1584" t="str">
            <v>Fakulta prírodných vied</v>
          </cell>
          <cell r="L1584">
            <v>1</v>
          </cell>
          <cell r="M1584">
            <v>2</v>
          </cell>
          <cell r="AM1584">
            <v>4.5</v>
          </cell>
          <cell r="AN1584">
            <v>5.5</v>
          </cell>
          <cell r="AO1584">
            <v>5.5</v>
          </cell>
          <cell r="AP1584">
            <v>4.5</v>
          </cell>
          <cell r="AQ1584">
            <v>4.5</v>
          </cell>
          <cell r="AV1584">
            <v>6.75</v>
          </cell>
          <cell r="AW1584">
            <v>8.0324999999999989</v>
          </cell>
          <cell r="AX1584">
            <v>7.9379728760045909</v>
          </cell>
          <cell r="AY1584">
            <v>5.5</v>
          </cell>
          <cell r="AZ1584">
            <v>0</v>
          </cell>
          <cell r="BA1584" t="str">
            <v>UMB</v>
          </cell>
        </row>
        <row r="1585">
          <cell r="D1585" t="str">
            <v>Univerzita Mateja Bela v Banskej Bystrici</v>
          </cell>
          <cell r="E1585" t="str">
            <v>Fakulta prírodných vied</v>
          </cell>
          <cell r="L1585">
            <v>1</v>
          </cell>
          <cell r="M1585">
            <v>3</v>
          </cell>
          <cell r="AM1585">
            <v>1</v>
          </cell>
          <cell r="AN1585">
            <v>0</v>
          </cell>
          <cell r="AO1585">
            <v>0</v>
          </cell>
          <cell r="AP1585">
            <v>1</v>
          </cell>
          <cell r="AQ1585">
            <v>1</v>
          </cell>
          <cell r="AV1585">
            <v>4</v>
          </cell>
          <cell r="AW1585">
            <v>8.52</v>
          </cell>
          <cell r="AX1585">
            <v>8.4048648648648641</v>
          </cell>
          <cell r="AY1585">
            <v>1</v>
          </cell>
          <cell r="AZ1585">
            <v>1</v>
          </cell>
          <cell r="BA1585" t="str">
            <v>UMB</v>
          </cell>
        </row>
        <row r="1586">
          <cell r="D1586" t="str">
            <v>Univerzita Mateja Bela v Banskej Bystrici</v>
          </cell>
          <cell r="E1586" t="str">
            <v>Fakulta prírodných vied</v>
          </cell>
          <cell r="L1586">
            <v>1</v>
          </cell>
          <cell r="M1586">
            <v>3</v>
          </cell>
          <cell r="AM1586">
            <v>3</v>
          </cell>
          <cell r="AN1586">
            <v>0</v>
          </cell>
          <cell r="AO1586">
            <v>0</v>
          </cell>
          <cell r="AP1586">
            <v>3</v>
          </cell>
          <cell r="AQ1586">
            <v>3</v>
          </cell>
          <cell r="AV1586">
            <v>12</v>
          </cell>
          <cell r="AW1586">
            <v>25.56</v>
          </cell>
          <cell r="AX1586">
            <v>24.808235294117647</v>
          </cell>
          <cell r="AY1586">
            <v>3</v>
          </cell>
          <cell r="AZ1586">
            <v>3</v>
          </cell>
          <cell r="BA1586" t="str">
            <v>UMB</v>
          </cell>
        </row>
        <row r="1587">
          <cell r="D1587" t="str">
            <v>Univerzita Mateja Bela v Banskej Bystrici</v>
          </cell>
          <cell r="E1587" t="str">
            <v>Fakulta prírodných vied</v>
          </cell>
          <cell r="L1587">
            <v>1</v>
          </cell>
          <cell r="M1587">
            <v>2</v>
          </cell>
          <cell r="AM1587">
            <v>26.5</v>
          </cell>
          <cell r="AN1587">
            <v>27</v>
          </cell>
          <cell r="AO1587">
            <v>27</v>
          </cell>
          <cell r="AP1587">
            <v>26.5</v>
          </cell>
          <cell r="AQ1587">
            <v>26.5</v>
          </cell>
          <cell r="AV1587">
            <v>39.75</v>
          </cell>
          <cell r="AW1587">
            <v>57.239999999999995</v>
          </cell>
          <cell r="AX1587">
            <v>56.566394948335244</v>
          </cell>
          <cell r="AY1587">
            <v>27</v>
          </cell>
          <cell r="AZ1587">
            <v>0</v>
          </cell>
          <cell r="BA1587" t="str">
            <v>UMB</v>
          </cell>
        </row>
        <row r="1588">
          <cell r="D1588" t="str">
            <v>Univerzita Mateja Bela v Banskej Bystrici</v>
          </cell>
          <cell r="E1588" t="str">
            <v>Fakulta prírodných vied</v>
          </cell>
          <cell r="L1588">
            <v>1</v>
          </cell>
          <cell r="M1588">
            <v>2</v>
          </cell>
          <cell r="AM1588">
            <v>25</v>
          </cell>
          <cell r="AN1588">
            <v>25</v>
          </cell>
          <cell r="AO1588">
            <v>25</v>
          </cell>
          <cell r="AP1588">
            <v>25</v>
          </cell>
          <cell r="AQ1588">
            <v>25</v>
          </cell>
          <cell r="AV1588">
            <v>37.5</v>
          </cell>
          <cell r="AW1588">
            <v>54</v>
          </cell>
          <cell r="AX1588">
            <v>53.364523536165329</v>
          </cell>
          <cell r="AY1588">
            <v>25</v>
          </cell>
          <cell r="AZ1588">
            <v>0</v>
          </cell>
          <cell r="BA1588" t="str">
            <v>UMB</v>
          </cell>
        </row>
        <row r="1589">
          <cell r="D1589" t="str">
            <v>Univerzita Mateja Bela v Banskej Bystrici</v>
          </cell>
          <cell r="E1589" t="str">
            <v>Fakulta prírodných vied</v>
          </cell>
          <cell r="L1589">
            <v>1</v>
          </cell>
          <cell r="M1589">
            <v>1</v>
          </cell>
          <cell r="AM1589">
            <v>8</v>
          </cell>
          <cell r="AN1589">
            <v>10</v>
          </cell>
          <cell r="AO1589">
            <v>10</v>
          </cell>
          <cell r="AP1589">
            <v>8</v>
          </cell>
          <cell r="AQ1589">
            <v>8</v>
          </cell>
          <cell r="AV1589">
            <v>7.4</v>
          </cell>
          <cell r="AW1589">
            <v>9.7680000000000007</v>
          </cell>
          <cell r="AX1589">
            <v>9.4807058823529413</v>
          </cell>
          <cell r="AY1589">
            <v>10</v>
          </cell>
          <cell r="AZ1589">
            <v>0</v>
          </cell>
          <cell r="BA1589" t="str">
            <v>UMB</v>
          </cell>
        </row>
        <row r="1590">
          <cell r="D1590" t="str">
            <v>Univerzita Mateja Bela v Banskej Bystrici</v>
          </cell>
          <cell r="E1590" t="str">
            <v>Fakulta prírodných vied</v>
          </cell>
          <cell r="L1590">
            <v>1</v>
          </cell>
          <cell r="M1590">
            <v>1</v>
          </cell>
          <cell r="AM1590">
            <v>9.5</v>
          </cell>
          <cell r="AN1590">
            <v>10.5</v>
          </cell>
          <cell r="AO1590">
            <v>10.5</v>
          </cell>
          <cell r="AP1590">
            <v>9.5</v>
          </cell>
          <cell r="AQ1590">
            <v>9.5</v>
          </cell>
          <cell r="AV1590">
            <v>8</v>
          </cell>
          <cell r="AW1590">
            <v>9.52</v>
          </cell>
          <cell r="AX1590">
            <v>9.4079678530424786</v>
          </cell>
          <cell r="AY1590">
            <v>10.5</v>
          </cell>
          <cell r="AZ1590">
            <v>0</v>
          </cell>
          <cell r="BA1590" t="str">
            <v>UMB</v>
          </cell>
        </row>
        <row r="1591">
          <cell r="D1591" t="str">
            <v>Univerzita Mateja Bela v Banskej Bystrici</v>
          </cell>
          <cell r="E1591" t="str">
            <v>Fakulta prírodných vied</v>
          </cell>
          <cell r="L1591">
            <v>1</v>
          </cell>
          <cell r="M1591">
            <v>1</v>
          </cell>
          <cell r="AM1591">
            <v>3</v>
          </cell>
          <cell r="AN1591">
            <v>3</v>
          </cell>
          <cell r="AO1591">
            <v>3</v>
          </cell>
          <cell r="AP1591">
            <v>3</v>
          </cell>
          <cell r="AQ1591">
            <v>3</v>
          </cell>
          <cell r="AV1591">
            <v>2.7</v>
          </cell>
          <cell r="AW1591">
            <v>3.996</v>
          </cell>
          <cell r="AX1591">
            <v>3.91608</v>
          </cell>
          <cell r="AY1591">
            <v>3</v>
          </cell>
          <cell r="AZ1591">
            <v>0</v>
          </cell>
          <cell r="BA1591" t="str">
            <v>UMB</v>
          </cell>
        </row>
        <row r="1592">
          <cell r="D1592" t="str">
            <v>Univerzita Mateja Bela v Banskej Bystrici</v>
          </cell>
          <cell r="E1592" t="str">
            <v>Fakulta prírodných vied</v>
          </cell>
          <cell r="L1592">
            <v>1</v>
          </cell>
          <cell r="M1592">
            <v>3</v>
          </cell>
          <cell r="AM1592">
            <v>3</v>
          </cell>
          <cell r="AN1592">
            <v>0</v>
          </cell>
          <cell r="AO1592">
            <v>0</v>
          </cell>
          <cell r="AP1592">
            <v>0</v>
          </cell>
          <cell r="AQ1592">
            <v>3</v>
          </cell>
          <cell r="AV1592">
            <v>12</v>
          </cell>
          <cell r="AW1592">
            <v>25.56</v>
          </cell>
          <cell r="AX1592">
            <v>24.684657534246572</v>
          </cell>
          <cell r="AY1592">
            <v>3</v>
          </cell>
          <cell r="AZ1592">
            <v>3</v>
          </cell>
          <cell r="BA1592" t="str">
            <v>UMB</v>
          </cell>
        </row>
        <row r="1593">
          <cell r="D1593" t="str">
            <v>Univerzita Mateja Bela v Banskej Bystrici</v>
          </cell>
          <cell r="E1593" t="str">
            <v>Fakulta prírodných vied</v>
          </cell>
          <cell r="L1593">
            <v>2</v>
          </cell>
          <cell r="M1593">
            <v>3</v>
          </cell>
          <cell r="AM1593">
            <v>0</v>
          </cell>
          <cell r="AN1593">
            <v>0</v>
          </cell>
          <cell r="AO1593">
            <v>0</v>
          </cell>
          <cell r="AP1593">
            <v>0</v>
          </cell>
          <cell r="AQ1593">
            <v>0</v>
          </cell>
          <cell r="AV1593">
            <v>0</v>
          </cell>
          <cell r="AW1593">
            <v>0</v>
          </cell>
          <cell r="AX1593">
            <v>0</v>
          </cell>
          <cell r="AY1593">
            <v>3</v>
          </cell>
          <cell r="AZ1593">
            <v>0</v>
          </cell>
          <cell r="BA1593" t="str">
            <v>UMB</v>
          </cell>
        </row>
        <row r="1594">
          <cell r="D1594" t="str">
            <v>Univerzita Mateja Bela v Banskej Bystrici</v>
          </cell>
          <cell r="E1594" t="str">
            <v>Fakulta prírodných vied</v>
          </cell>
          <cell r="L1594">
            <v>1</v>
          </cell>
          <cell r="M1594">
            <v>1</v>
          </cell>
          <cell r="AM1594">
            <v>3.5</v>
          </cell>
          <cell r="AN1594">
            <v>4</v>
          </cell>
          <cell r="AO1594">
            <v>4</v>
          </cell>
          <cell r="AP1594">
            <v>3.5</v>
          </cell>
          <cell r="AQ1594">
            <v>3.5</v>
          </cell>
          <cell r="AV1594">
            <v>2.9</v>
          </cell>
          <cell r="AW1594">
            <v>4.1760000000000002</v>
          </cell>
          <cell r="AX1594">
            <v>4.1268564867967852</v>
          </cell>
          <cell r="AY1594">
            <v>4</v>
          </cell>
          <cell r="AZ1594">
            <v>0</v>
          </cell>
          <cell r="BA1594" t="str">
            <v>UMB</v>
          </cell>
        </row>
        <row r="1595">
          <cell r="D1595" t="str">
            <v>Univerzita Mateja Bela v Banskej Bystrici</v>
          </cell>
          <cell r="E1595" t="str">
            <v>Fakulta politických vied a medzinárodných vzťahov</v>
          </cell>
          <cell r="L1595">
            <v>1</v>
          </cell>
          <cell r="M1595">
            <v>3</v>
          </cell>
          <cell r="AM1595">
            <v>9</v>
          </cell>
          <cell r="AN1595">
            <v>0</v>
          </cell>
          <cell r="AO1595">
            <v>0</v>
          </cell>
          <cell r="AP1595">
            <v>0</v>
          </cell>
          <cell r="AQ1595">
            <v>9</v>
          </cell>
          <cell r="AV1595">
            <v>36</v>
          </cell>
          <cell r="AW1595">
            <v>39.6</v>
          </cell>
          <cell r="AX1595">
            <v>38.917241379310347</v>
          </cell>
          <cell r="AY1595">
            <v>9</v>
          </cell>
          <cell r="AZ1595">
            <v>9</v>
          </cell>
          <cell r="BA1595" t="str">
            <v>UMB</v>
          </cell>
        </row>
        <row r="1596">
          <cell r="D1596" t="str">
            <v>Univerzita Mateja Bela v Banskej Bystrici</v>
          </cell>
          <cell r="E1596" t="str">
            <v>Fakulta politických vied a medzinárodných vzťahov</v>
          </cell>
          <cell r="L1596">
            <v>1</v>
          </cell>
          <cell r="M1596">
            <v>3</v>
          </cell>
          <cell r="AM1596">
            <v>3</v>
          </cell>
          <cell r="AN1596">
            <v>0</v>
          </cell>
          <cell r="AO1596">
            <v>0</v>
          </cell>
          <cell r="AP1596">
            <v>0</v>
          </cell>
          <cell r="AQ1596">
            <v>3</v>
          </cell>
          <cell r="AV1596">
            <v>12</v>
          </cell>
          <cell r="AW1596">
            <v>13.200000000000001</v>
          </cell>
          <cell r="AX1596">
            <v>12.972413793103451</v>
          </cell>
          <cell r="AY1596">
            <v>3</v>
          </cell>
          <cell r="AZ1596">
            <v>3</v>
          </cell>
          <cell r="BA1596" t="str">
            <v>UMB</v>
          </cell>
        </row>
        <row r="1597">
          <cell r="D1597" t="str">
            <v>Univerzita Mateja Bela v Banskej Bystrici</v>
          </cell>
          <cell r="E1597" t="str">
            <v>Fakulta politických vied a medzinárodných vzťahov</v>
          </cell>
          <cell r="L1597">
            <v>1</v>
          </cell>
          <cell r="M1597">
            <v>2</v>
          </cell>
          <cell r="AM1597">
            <v>35</v>
          </cell>
          <cell r="AN1597">
            <v>38</v>
          </cell>
          <cell r="AO1597">
            <v>0</v>
          </cell>
          <cell r="AP1597">
            <v>0</v>
          </cell>
          <cell r="AQ1597">
            <v>35</v>
          </cell>
          <cell r="AV1597">
            <v>52.5</v>
          </cell>
          <cell r="AW1597">
            <v>52.5</v>
          </cell>
          <cell r="AX1597">
            <v>51.594827586206904</v>
          </cell>
          <cell r="AY1597">
            <v>38</v>
          </cell>
          <cell r="AZ1597">
            <v>0</v>
          </cell>
          <cell r="BA1597" t="str">
            <v>UMB</v>
          </cell>
        </row>
        <row r="1598">
          <cell r="D1598" t="str">
            <v>Univerzita Mateja Bela v Banskej Bystrici</v>
          </cell>
          <cell r="E1598" t="str">
            <v>Fakulta politických vied a medzinárodných vzťahov</v>
          </cell>
          <cell r="L1598">
            <v>2</v>
          </cell>
          <cell r="M1598">
            <v>1</v>
          </cell>
          <cell r="AM1598">
            <v>0</v>
          </cell>
          <cell r="AN1598">
            <v>0</v>
          </cell>
          <cell r="AO1598">
            <v>0</v>
          </cell>
          <cell r="AP1598">
            <v>0</v>
          </cell>
          <cell r="AQ1598">
            <v>0</v>
          </cell>
          <cell r="AV1598">
            <v>0</v>
          </cell>
          <cell r="AW1598">
            <v>0</v>
          </cell>
          <cell r="AX1598">
            <v>0</v>
          </cell>
          <cell r="AY1598">
            <v>9</v>
          </cell>
          <cell r="AZ1598">
            <v>0</v>
          </cell>
          <cell r="BA1598" t="str">
            <v>UMB</v>
          </cell>
        </row>
        <row r="1599">
          <cell r="D1599" t="str">
            <v>Univerzita Mateja Bela v Banskej Bystrici</v>
          </cell>
          <cell r="E1599" t="str">
            <v>Fakulta politických vied a medzinárodných vzťahov</v>
          </cell>
          <cell r="L1599">
            <v>2</v>
          </cell>
          <cell r="M1599">
            <v>1</v>
          </cell>
          <cell r="AM1599">
            <v>0</v>
          </cell>
          <cell r="AN1599">
            <v>0</v>
          </cell>
          <cell r="AO1599">
            <v>0</v>
          </cell>
          <cell r="AP1599">
            <v>0</v>
          </cell>
          <cell r="AQ1599">
            <v>0</v>
          </cell>
          <cell r="AV1599">
            <v>0</v>
          </cell>
          <cell r="AW1599">
            <v>0</v>
          </cell>
          <cell r="AX1599">
            <v>0</v>
          </cell>
          <cell r="AY1599">
            <v>5</v>
          </cell>
          <cell r="AZ1599">
            <v>0</v>
          </cell>
          <cell r="BA1599" t="str">
            <v>UMB</v>
          </cell>
        </row>
        <row r="1600">
          <cell r="D1600" t="str">
            <v>Akadémia umení v Banskej Bystrici</v>
          </cell>
          <cell r="E1600" t="str">
            <v>Fakulta výtvarných umení</v>
          </cell>
          <cell r="L1600">
            <v>1</v>
          </cell>
          <cell r="M1600">
            <v>3</v>
          </cell>
          <cell r="AM1600">
            <v>8</v>
          </cell>
          <cell r="AN1600">
            <v>0</v>
          </cell>
          <cell r="AO1600">
            <v>0</v>
          </cell>
          <cell r="AP1600">
            <v>0</v>
          </cell>
          <cell r="AQ1600">
            <v>8</v>
          </cell>
          <cell r="AV1600">
            <v>32</v>
          </cell>
          <cell r="AW1600">
            <v>35.200000000000003</v>
          </cell>
          <cell r="AX1600">
            <v>34.529032258064518</v>
          </cell>
          <cell r="AY1600">
            <v>8</v>
          </cell>
          <cell r="AZ1600">
            <v>8</v>
          </cell>
          <cell r="BA1600" t="str">
            <v>AU</v>
          </cell>
        </row>
        <row r="1601">
          <cell r="D1601" t="str">
            <v>Univerzita Mateja Bela v Banskej Bystrici</v>
          </cell>
          <cell r="E1601" t="str">
            <v>Právnická fakulta</v>
          </cell>
          <cell r="L1601">
            <v>1</v>
          </cell>
          <cell r="M1601">
            <v>2</v>
          </cell>
          <cell r="AM1601">
            <v>174</v>
          </cell>
          <cell r="AN1601">
            <v>197</v>
          </cell>
          <cell r="AO1601">
            <v>0</v>
          </cell>
          <cell r="AP1601">
            <v>0</v>
          </cell>
          <cell r="AQ1601">
            <v>174</v>
          </cell>
          <cell r="AV1601">
            <v>261</v>
          </cell>
          <cell r="AW1601">
            <v>261</v>
          </cell>
          <cell r="AX1601">
            <v>257.05631868131871</v>
          </cell>
          <cell r="AY1601">
            <v>197</v>
          </cell>
          <cell r="AZ1601">
            <v>0</v>
          </cell>
          <cell r="BA1601" t="str">
            <v>UMB</v>
          </cell>
        </row>
        <row r="1602">
          <cell r="D1602" t="str">
            <v>Akadémia umení v Banskej Bystrici</v>
          </cell>
          <cell r="E1602" t="str">
            <v>Fakulta dramatických umení</v>
          </cell>
          <cell r="L1602">
            <v>1</v>
          </cell>
          <cell r="M1602">
            <v>2</v>
          </cell>
          <cell r="AM1602">
            <v>16</v>
          </cell>
          <cell r="AN1602">
            <v>16</v>
          </cell>
          <cell r="AO1602">
            <v>0</v>
          </cell>
          <cell r="AP1602">
            <v>0</v>
          </cell>
          <cell r="AQ1602">
            <v>16</v>
          </cell>
          <cell r="AV1602">
            <v>24</v>
          </cell>
          <cell r="AW1602">
            <v>77.52</v>
          </cell>
          <cell r="AX1602">
            <v>76.042346041055723</v>
          </cell>
          <cell r="AY1602">
            <v>16</v>
          </cell>
          <cell r="AZ1602">
            <v>0</v>
          </cell>
          <cell r="BA1602" t="str">
            <v>AU</v>
          </cell>
        </row>
        <row r="1603">
          <cell r="D1603" t="str">
            <v>Akadémia umení v Banskej Bystrici</v>
          </cell>
          <cell r="E1603" t="str">
            <v>Fakulta dramatických umení</v>
          </cell>
          <cell r="L1603">
            <v>1</v>
          </cell>
          <cell r="M1603">
            <v>1</v>
          </cell>
          <cell r="AM1603">
            <v>38</v>
          </cell>
          <cell r="AN1603">
            <v>39</v>
          </cell>
          <cell r="AO1603">
            <v>0</v>
          </cell>
          <cell r="AP1603">
            <v>0</v>
          </cell>
          <cell r="AQ1603">
            <v>38</v>
          </cell>
          <cell r="AV1603">
            <v>34.1</v>
          </cell>
          <cell r="AW1603">
            <v>110.143</v>
          </cell>
          <cell r="AX1603">
            <v>108.04350000000001</v>
          </cell>
          <cell r="AY1603">
            <v>39</v>
          </cell>
          <cell r="AZ1603">
            <v>0</v>
          </cell>
          <cell r="BA1603" t="str">
            <v>AU</v>
          </cell>
        </row>
        <row r="1604">
          <cell r="D1604" t="str">
            <v>Akadémia umení v Banskej Bystrici</v>
          </cell>
          <cell r="E1604" t="str">
            <v>Fakulta dramatických umení</v>
          </cell>
          <cell r="L1604">
            <v>1</v>
          </cell>
          <cell r="M1604">
            <v>5</v>
          </cell>
          <cell r="AM1604">
            <v>7</v>
          </cell>
          <cell r="AN1604">
            <v>7</v>
          </cell>
          <cell r="AO1604">
            <v>0</v>
          </cell>
          <cell r="AP1604">
            <v>0</v>
          </cell>
          <cell r="AQ1604">
            <v>7</v>
          </cell>
          <cell r="AV1604">
            <v>6.4</v>
          </cell>
          <cell r="AW1604">
            <v>20.672000000000001</v>
          </cell>
          <cell r="AX1604">
            <v>20.277958944281526</v>
          </cell>
          <cell r="AY1604">
            <v>7</v>
          </cell>
          <cell r="AZ1604">
            <v>0</v>
          </cell>
          <cell r="BA1604" t="str">
            <v>AU</v>
          </cell>
        </row>
        <row r="1605">
          <cell r="D1605" t="str">
            <v>Trnavská univerzita v Trnave</v>
          </cell>
          <cell r="E1605" t="str">
            <v>Teologická fakulta</v>
          </cell>
          <cell r="L1605">
            <v>2</v>
          </cell>
          <cell r="M1605">
            <v>2</v>
          </cell>
          <cell r="AM1605">
            <v>0</v>
          </cell>
          <cell r="AN1605">
            <v>0</v>
          </cell>
          <cell r="AO1605">
            <v>0</v>
          </cell>
          <cell r="AP1605">
            <v>0</v>
          </cell>
          <cell r="AQ1605">
            <v>0</v>
          </cell>
          <cell r="AV1605">
            <v>0</v>
          </cell>
          <cell r="AW1605">
            <v>0</v>
          </cell>
          <cell r="AX1605">
            <v>0</v>
          </cell>
          <cell r="AY1605">
            <v>6</v>
          </cell>
          <cell r="AZ1605">
            <v>0</v>
          </cell>
          <cell r="BA1605" t="str">
            <v>TVU</v>
          </cell>
        </row>
        <row r="1606">
          <cell r="D1606" t="str">
            <v>Trnavská univerzita v Trnave</v>
          </cell>
          <cell r="E1606" t="str">
            <v>Teologická fakulta</v>
          </cell>
          <cell r="L1606">
            <v>1</v>
          </cell>
          <cell r="M1606">
            <v>2</v>
          </cell>
          <cell r="AM1606">
            <v>17</v>
          </cell>
          <cell r="AN1606">
            <v>21</v>
          </cell>
          <cell r="AO1606">
            <v>0</v>
          </cell>
          <cell r="AP1606">
            <v>0</v>
          </cell>
          <cell r="AQ1606">
            <v>17</v>
          </cell>
          <cell r="AV1606">
            <v>25.5</v>
          </cell>
          <cell r="AW1606">
            <v>25.5</v>
          </cell>
          <cell r="AX1606">
            <v>24.920454545454547</v>
          </cell>
          <cell r="AY1606">
            <v>21</v>
          </cell>
          <cell r="AZ1606">
            <v>0</v>
          </cell>
          <cell r="BA1606" t="str">
            <v>TVU</v>
          </cell>
        </row>
        <row r="1607">
          <cell r="D1607" t="str">
            <v>Trnavská univerzita v Trnave</v>
          </cell>
          <cell r="E1607" t="str">
            <v>Teologická fakulta</v>
          </cell>
          <cell r="L1607">
            <v>2</v>
          </cell>
          <cell r="M1607">
            <v>1</v>
          </cell>
          <cell r="AM1607">
            <v>0</v>
          </cell>
          <cell r="AN1607">
            <v>0</v>
          </cell>
          <cell r="AO1607">
            <v>0</v>
          </cell>
          <cell r="AP1607">
            <v>0</v>
          </cell>
          <cell r="AQ1607">
            <v>0</v>
          </cell>
          <cell r="AV1607">
            <v>0</v>
          </cell>
          <cell r="AW1607">
            <v>0</v>
          </cell>
          <cell r="AX1607">
            <v>0</v>
          </cell>
          <cell r="AY1607">
            <v>8</v>
          </cell>
          <cell r="AZ1607">
            <v>0</v>
          </cell>
          <cell r="BA1607" t="str">
            <v>TVU</v>
          </cell>
        </row>
        <row r="1608">
          <cell r="D1608" t="str">
            <v>Trnavská univerzita v Trnave</v>
          </cell>
          <cell r="E1608" t="str">
            <v>Teologická fakulta</v>
          </cell>
          <cell r="L1608">
            <v>1</v>
          </cell>
          <cell r="M1608">
            <v>2</v>
          </cell>
          <cell r="AM1608">
            <v>0</v>
          </cell>
          <cell r="AN1608">
            <v>1</v>
          </cell>
          <cell r="AO1608">
            <v>0</v>
          </cell>
          <cell r="AP1608">
            <v>0</v>
          </cell>
          <cell r="AQ1608">
            <v>0</v>
          </cell>
          <cell r="AV1608">
            <v>0</v>
          </cell>
          <cell r="AW1608">
            <v>0</v>
          </cell>
          <cell r="AX1608">
            <v>0</v>
          </cell>
          <cell r="AY1608">
            <v>1</v>
          </cell>
          <cell r="AZ1608">
            <v>0</v>
          </cell>
          <cell r="BA1608" t="str">
            <v>TVU</v>
          </cell>
        </row>
        <row r="1609">
          <cell r="D1609" t="str">
            <v>Trnavská univerzita v Trnave</v>
          </cell>
          <cell r="E1609" t="str">
            <v>Teologická fakulta</v>
          </cell>
          <cell r="L1609">
            <v>1</v>
          </cell>
          <cell r="M1609">
            <v>2</v>
          </cell>
          <cell r="AM1609">
            <v>3</v>
          </cell>
          <cell r="AN1609">
            <v>4</v>
          </cell>
          <cell r="AO1609">
            <v>0</v>
          </cell>
          <cell r="AP1609">
            <v>0</v>
          </cell>
          <cell r="AQ1609">
            <v>3</v>
          </cell>
          <cell r="AV1609">
            <v>4.5</v>
          </cell>
          <cell r="AW1609">
            <v>4.5</v>
          </cell>
          <cell r="AX1609">
            <v>4.3815789473684204</v>
          </cell>
          <cell r="AY1609">
            <v>4</v>
          </cell>
          <cell r="AZ1609">
            <v>0</v>
          </cell>
          <cell r="BA1609" t="str">
            <v>TVU</v>
          </cell>
        </row>
        <row r="1610">
          <cell r="D1610" t="str">
            <v>Trnavská univerzita v Trnave</v>
          </cell>
          <cell r="E1610" t="str">
            <v>Teologická fakulta</v>
          </cell>
          <cell r="L1610">
            <v>1</v>
          </cell>
          <cell r="M1610">
            <v>1</v>
          </cell>
          <cell r="AM1610">
            <v>16</v>
          </cell>
          <cell r="AN1610">
            <v>32</v>
          </cell>
          <cell r="AO1610">
            <v>0</v>
          </cell>
          <cell r="AP1610">
            <v>0</v>
          </cell>
          <cell r="AQ1610">
            <v>16</v>
          </cell>
          <cell r="AV1610">
            <v>14.2</v>
          </cell>
          <cell r="AW1610">
            <v>14.2</v>
          </cell>
          <cell r="AX1610">
            <v>13.877272727272727</v>
          </cell>
          <cell r="AY1610">
            <v>32</v>
          </cell>
          <cell r="AZ1610">
            <v>0</v>
          </cell>
          <cell r="BA1610" t="str">
            <v>TVU</v>
          </cell>
        </row>
        <row r="1611">
          <cell r="D1611" t="str">
            <v>Trnavská univerzita v Trnave</v>
          </cell>
          <cell r="E1611" t="str">
            <v>Teologická fakulta</v>
          </cell>
          <cell r="L1611">
            <v>2</v>
          </cell>
          <cell r="M1611">
            <v>1</v>
          </cell>
          <cell r="AM1611">
            <v>0</v>
          </cell>
          <cell r="AN1611">
            <v>0</v>
          </cell>
          <cell r="AO1611">
            <v>0</v>
          </cell>
          <cell r="AP1611">
            <v>0</v>
          </cell>
          <cell r="AQ1611">
            <v>0</v>
          </cell>
          <cell r="AV1611">
            <v>0</v>
          </cell>
          <cell r="AW1611">
            <v>0</v>
          </cell>
          <cell r="AX1611">
            <v>0</v>
          </cell>
          <cell r="AY1611">
            <v>3</v>
          </cell>
          <cell r="AZ1611">
            <v>0</v>
          </cell>
          <cell r="BA1611" t="str">
            <v>TVU</v>
          </cell>
        </row>
        <row r="1612">
          <cell r="D1612" t="str">
            <v>Trnavská univerzita v Trnave</v>
          </cell>
          <cell r="E1612" t="str">
            <v>Teologická fakulta</v>
          </cell>
          <cell r="L1612">
            <v>1</v>
          </cell>
          <cell r="M1612">
            <v>1</v>
          </cell>
          <cell r="AM1612">
            <v>7</v>
          </cell>
          <cell r="AN1612">
            <v>13</v>
          </cell>
          <cell r="AO1612">
            <v>0</v>
          </cell>
          <cell r="AP1612">
            <v>0</v>
          </cell>
          <cell r="AQ1612">
            <v>7</v>
          </cell>
          <cell r="AV1612">
            <v>5.8</v>
          </cell>
          <cell r="AW1612">
            <v>5.8</v>
          </cell>
          <cell r="AX1612">
            <v>5.6473684210526311</v>
          </cell>
          <cell r="AY1612">
            <v>13</v>
          </cell>
          <cell r="AZ1612">
            <v>0</v>
          </cell>
          <cell r="BA1612" t="str">
            <v>TVU</v>
          </cell>
        </row>
        <row r="1613">
          <cell r="D1613" t="str">
            <v>Akadémia umení v Banskej Bystrici</v>
          </cell>
          <cell r="E1613" t="str">
            <v>Fakulta múzických umení</v>
          </cell>
          <cell r="L1613">
            <v>1</v>
          </cell>
          <cell r="M1613">
            <v>3</v>
          </cell>
          <cell r="AM1613">
            <v>10</v>
          </cell>
          <cell r="AN1613">
            <v>0</v>
          </cell>
          <cell r="AO1613">
            <v>0</v>
          </cell>
          <cell r="AP1613">
            <v>0</v>
          </cell>
          <cell r="AQ1613">
            <v>10</v>
          </cell>
          <cell r="AV1613">
            <v>40</v>
          </cell>
          <cell r="AW1613">
            <v>44</v>
          </cell>
          <cell r="AX1613">
            <v>43.161290322580648</v>
          </cell>
          <cell r="AY1613">
            <v>10</v>
          </cell>
          <cell r="AZ1613">
            <v>10</v>
          </cell>
          <cell r="BA1613" t="str">
            <v>AU</v>
          </cell>
        </row>
        <row r="1614">
          <cell r="D1614" t="str">
            <v>Akadémia umení v Banskej Bystrici</v>
          </cell>
          <cell r="E1614" t="str">
            <v>Fakulta múzických umení</v>
          </cell>
          <cell r="L1614">
            <v>1</v>
          </cell>
          <cell r="M1614">
            <v>1</v>
          </cell>
          <cell r="AM1614">
            <v>107</v>
          </cell>
          <cell r="AN1614">
            <v>116</v>
          </cell>
          <cell r="AO1614">
            <v>0</v>
          </cell>
          <cell r="AP1614">
            <v>0</v>
          </cell>
          <cell r="AQ1614">
            <v>107</v>
          </cell>
          <cell r="AV1614">
            <v>94.1</v>
          </cell>
          <cell r="AW1614">
            <v>303.94299999999998</v>
          </cell>
          <cell r="AX1614">
            <v>298.14936510263931</v>
          </cell>
          <cell r="AY1614">
            <v>116</v>
          </cell>
          <cell r="AZ1614">
            <v>0</v>
          </cell>
          <cell r="BA1614" t="str">
            <v>AU</v>
          </cell>
        </row>
        <row r="1615">
          <cell r="D1615" t="str">
            <v>Akadémia umení v Banskej Bystrici</v>
          </cell>
          <cell r="E1615" t="str">
            <v>Fakulta múzických umení</v>
          </cell>
          <cell r="L1615">
            <v>1</v>
          </cell>
          <cell r="M1615">
            <v>1</v>
          </cell>
          <cell r="AM1615">
            <v>4</v>
          </cell>
          <cell r="AN1615">
            <v>6</v>
          </cell>
          <cell r="AO1615">
            <v>0</v>
          </cell>
          <cell r="AP1615">
            <v>0</v>
          </cell>
          <cell r="AQ1615">
            <v>4</v>
          </cell>
          <cell r="AV1615">
            <v>3.0999999999999996</v>
          </cell>
          <cell r="AW1615">
            <v>10.012999999999998</v>
          </cell>
          <cell r="AX1615">
            <v>9.8221363636363623</v>
          </cell>
          <cell r="AY1615">
            <v>6</v>
          </cell>
          <cell r="AZ1615">
            <v>0</v>
          </cell>
          <cell r="BA1615" t="str">
            <v>AU</v>
          </cell>
        </row>
        <row r="1616">
          <cell r="D1616" t="str">
            <v>Univerzita Pavla Jozefa Šafárika v Košiciach</v>
          </cell>
          <cell r="E1616" t="str">
            <v>Prírodovedecká fakulta</v>
          </cell>
          <cell r="L1616">
            <v>1</v>
          </cell>
          <cell r="M1616">
            <v>1</v>
          </cell>
          <cell r="AM1616">
            <v>75</v>
          </cell>
          <cell r="AN1616">
            <v>79</v>
          </cell>
          <cell r="AO1616">
            <v>79</v>
          </cell>
          <cell r="AP1616">
            <v>75</v>
          </cell>
          <cell r="AQ1616">
            <v>75</v>
          </cell>
          <cell r="AV1616">
            <v>63.9</v>
          </cell>
          <cell r="AW1616">
            <v>94.572000000000003</v>
          </cell>
          <cell r="AX1616">
            <v>92.820666666666668</v>
          </cell>
          <cell r="AY1616">
            <v>79</v>
          </cell>
          <cell r="AZ1616">
            <v>0</v>
          </cell>
          <cell r="BA1616" t="str">
            <v>UPJŠ</v>
          </cell>
        </row>
        <row r="1617">
          <cell r="D1617" t="str">
            <v>Univerzita Pavla Jozefa Šafárika v Košiciach</v>
          </cell>
          <cell r="E1617" t="str">
            <v>Prírodovedecká fakulta</v>
          </cell>
          <cell r="L1617">
            <v>1</v>
          </cell>
          <cell r="M1617">
            <v>1</v>
          </cell>
          <cell r="AM1617">
            <v>19</v>
          </cell>
          <cell r="AN1617">
            <v>23</v>
          </cell>
          <cell r="AO1617">
            <v>23</v>
          </cell>
          <cell r="AP1617">
            <v>19</v>
          </cell>
          <cell r="AQ1617">
            <v>19</v>
          </cell>
          <cell r="AV1617">
            <v>16.3</v>
          </cell>
          <cell r="AW1617">
            <v>24.124000000000002</v>
          </cell>
          <cell r="AX1617">
            <v>23.769235294117649</v>
          </cell>
          <cell r="AY1617">
            <v>23</v>
          </cell>
          <cell r="AZ1617">
            <v>0</v>
          </cell>
          <cell r="BA1617" t="str">
            <v>UPJŠ</v>
          </cell>
        </row>
        <row r="1618">
          <cell r="D1618" t="str">
            <v>Univerzita Pavla Jozefa Šafárika v Košiciach</v>
          </cell>
          <cell r="E1618" t="str">
            <v>Prírodovedecká fakulta</v>
          </cell>
          <cell r="L1618">
            <v>1</v>
          </cell>
          <cell r="M1618">
            <v>1</v>
          </cell>
          <cell r="AM1618">
            <v>91</v>
          </cell>
          <cell r="AN1618">
            <v>96</v>
          </cell>
          <cell r="AO1618">
            <v>96</v>
          </cell>
          <cell r="AP1618">
            <v>91</v>
          </cell>
          <cell r="AQ1618">
            <v>91</v>
          </cell>
          <cell r="AV1618">
            <v>78.400000000000006</v>
          </cell>
          <cell r="AW1618">
            <v>116.03200000000001</v>
          </cell>
          <cell r="AX1618">
            <v>114.32564705882355</v>
          </cell>
          <cell r="AY1618">
            <v>96</v>
          </cell>
          <cell r="AZ1618">
            <v>0</v>
          </cell>
          <cell r="BA1618" t="str">
            <v>UPJŠ</v>
          </cell>
        </row>
        <row r="1619">
          <cell r="D1619" t="str">
            <v>Univerzita Pavla Jozefa Šafárika v Košiciach</v>
          </cell>
          <cell r="E1619" t="str">
            <v>Prírodovedecká fakulta</v>
          </cell>
          <cell r="L1619">
            <v>1</v>
          </cell>
          <cell r="M1619">
            <v>1</v>
          </cell>
          <cell r="AM1619">
            <v>8</v>
          </cell>
          <cell r="AN1619">
            <v>8</v>
          </cell>
          <cell r="AO1619">
            <v>8</v>
          </cell>
          <cell r="AP1619">
            <v>8</v>
          </cell>
          <cell r="AQ1619">
            <v>8</v>
          </cell>
          <cell r="AV1619">
            <v>6.5</v>
          </cell>
          <cell r="AW1619">
            <v>8.58</v>
          </cell>
          <cell r="AX1619">
            <v>8.5020000000000007</v>
          </cell>
          <cell r="AY1619">
            <v>8</v>
          </cell>
          <cell r="AZ1619">
            <v>0</v>
          </cell>
          <cell r="BA1619" t="str">
            <v>UPJŠ</v>
          </cell>
        </row>
        <row r="1620">
          <cell r="D1620" t="str">
            <v>Univerzita Pavla Jozefa Šafárika v Košiciach</v>
          </cell>
          <cell r="E1620" t="str">
            <v>Prírodovedecká fakulta</v>
          </cell>
          <cell r="L1620">
            <v>1</v>
          </cell>
          <cell r="M1620">
            <v>1</v>
          </cell>
          <cell r="AM1620">
            <v>7</v>
          </cell>
          <cell r="AN1620">
            <v>8</v>
          </cell>
          <cell r="AO1620">
            <v>8</v>
          </cell>
          <cell r="AP1620">
            <v>7</v>
          </cell>
          <cell r="AQ1620">
            <v>7</v>
          </cell>
          <cell r="AV1620">
            <v>6.1</v>
          </cell>
          <cell r="AW1620">
            <v>8.5399999999999991</v>
          </cell>
          <cell r="AX1620">
            <v>8.4623636363636354</v>
          </cell>
          <cell r="AY1620">
            <v>8</v>
          </cell>
          <cell r="AZ1620">
            <v>0</v>
          </cell>
          <cell r="BA1620" t="str">
            <v>UPJŠ</v>
          </cell>
        </row>
        <row r="1621">
          <cell r="D1621" t="str">
            <v>Univerzita Pavla Jozefa Šafárika v Košiciach</v>
          </cell>
          <cell r="E1621" t="str">
            <v>Prírodovedecká fakulta</v>
          </cell>
          <cell r="L1621">
            <v>1</v>
          </cell>
          <cell r="M1621">
            <v>5</v>
          </cell>
          <cell r="AM1621">
            <v>22</v>
          </cell>
          <cell r="AN1621">
            <v>28</v>
          </cell>
          <cell r="AO1621">
            <v>28</v>
          </cell>
          <cell r="AP1621">
            <v>22</v>
          </cell>
          <cell r="AQ1621">
            <v>22</v>
          </cell>
          <cell r="AV1621">
            <v>17.2</v>
          </cell>
          <cell r="AW1621">
            <v>25.456</v>
          </cell>
          <cell r="AX1621">
            <v>25.456</v>
          </cell>
          <cell r="AY1621">
            <v>28</v>
          </cell>
          <cell r="AZ1621">
            <v>0</v>
          </cell>
          <cell r="BA1621" t="str">
            <v>UPJŠ</v>
          </cell>
        </row>
        <row r="1622">
          <cell r="D1622" t="str">
            <v>Univerzita Pavla Jozefa Šafárika v Košiciach</v>
          </cell>
          <cell r="E1622" t="str">
            <v>Prírodovedecká fakulta</v>
          </cell>
          <cell r="L1622">
            <v>1</v>
          </cell>
          <cell r="M1622">
            <v>1</v>
          </cell>
          <cell r="AM1622">
            <v>9</v>
          </cell>
          <cell r="AN1622">
            <v>9</v>
          </cell>
          <cell r="AO1622">
            <v>9</v>
          </cell>
          <cell r="AP1622">
            <v>9</v>
          </cell>
          <cell r="AQ1622">
            <v>9</v>
          </cell>
          <cell r="AV1622">
            <v>6.8999999999999995</v>
          </cell>
          <cell r="AW1622">
            <v>10.212</v>
          </cell>
          <cell r="AX1622">
            <v>10.212</v>
          </cell>
          <cell r="AY1622">
            <v>9</v>
          </cell>
          <cell r="AZ1622">
            <v>0</v>
          </cell>
          <cell r="BA1622" t="str">
            <v>UPJŠ</v>
          </cell>
        </row>
        <row r="1623">
          <cell r="D1623" t="str">
            <v>Univerzita Pavla Jozefa Šafárika v Košiciach</v>
          </cell>
          <cell r="E1623" t="str">
            <v>Prírodovedecká fakulta</v>
          </cell>
          <cell r="L1623">
            <v>1</v>
          </cell>
          <cell r="M1623">
            <v>1</v>
          </cell>
          <cell r="AM1623">
            <v>13</v>
          </cell>
          <cell r="AN1623">
            <v>14</v>
          </cell>
          <cell r="AO1623">
            <v>14</v>
          </cell>
          <cell r="AP1623">
            <v>13</v>
          </cell>
          <cell r="AQ1623">
            <v>13</v>
          </cell>
          <cell r="AV1623">
            <v>10.899999999999999</v>
          </cell>
          <cell r="AW1623">
            <v>15.259999999999996</v>
          </cell>
          <cell r="AX1623">
            <v>15.121272727272725</v>
          </cell>
          <cell r="AY1623">
            <v>14</v>
          </cell>
          <cell r="AZ1623">
            <v>0</v>
          </cell>
          <cell r="BA1623" t="str">
            <v>UPJŠ</v>
          </cell>
        </row>
        <row r="1624">
          <cell r="D1624" t="str">
            <v>Univerzita Pavla Jozefa Šafárika v Košiciach</v>
          </cell>
          <cell r="E1624" t="str">
            <v>Prírodovedecká fakulta</v>
          </cell>
          <cell r="L1624">
            <v>1</v>
          </cell>
          <cell r="M1624">
            <v>1</v>
          </cell>
          <cell r="AM1624">
            <v>2</v>
          </cell>
          <cell r="AN1624">
            <v>2</v>
          </cell>
          <cell r="AO1624">
            <v>2</v>
          </cell>
          <cell r="AP1624">
            <v>2</v>
          </cell>
          <cell r="AQ1624">
            <v>2</v>
          </cell>
          <cell r="AV1624">
            <v>1.7</v>
          </cell>
          <cell r="AW1624">
            <v>2.1080000000000001</v>
          </cell>
          <cell r="AX1624">
            <v>2.047192307692308</v>
          </cell>
          <cell r="AY1624">
            <v>2</v>
          </cell>
          <cell r="AZ1624">
            <v>0</v>
          </cell>
          <cell r="BA1624" t="str">
            <v>UPJŠ</v>
          </cell>
        </row>
        <row r="1625">
          <cell r="D1625" t="str">
            <v>Univerzita Pavla Jozefa Šafárika v Košiciach</v>
          </cell>
          <cell r="E1625" t="str">
            <v>Prírodovedecká fakulta</v>
          </cell>
          <cell r="L1625">
            <v>1</v>
          </cell>
          <cell r="M1625">
            <v>1</v>
          </cell>
          <cell r="AM1625">
            <v>9</v>
          </cell>
          <cell r="AN1625">
            <v>9</v>
          </cell>
          <cell r="AO1625">
            <v>9</v>
          </cell>
          <cell r="AP1625">
            <v>9</v>
          </cell>
          <cell r="AQ1625">
            <v>9</v>
          </cell>
          <cell r="AV1625">
            <v>8.1</v>
          </cell>
          <cell r="AW1625">
            <v>11.339999999999998</v>
          </cell>
          <cell r="AX1625">
            <v>11.236909090909089</v>
          </cell>
          <cell r="AY1625">
            <v>9</v>
          </cell>
          <cell r="AZ1625">
            <v>0</v>
          </cell>
          <cell r="BA1625" t="str">
            <v>UPJŠ</v>
          </cell>
        </row>
        <row r="1626">
          <cell r="D1626" t="str">
            <v>Univerzita Pavla Jozefa Šafárika v Košiciach</v>
          </cell>
          <cell r="E1626" t="str">
            <v>Prírodovedecká fakulta</v>
          </cell>
          <cell r="L1626">
            <v>1</v>
          </cell>
          <cell r="M1626">
            <v>1</v>
          </cell>
          <cell r="AM1626">
            <v>6</v>
          </cell>
          <cell r="AN1626">
            <v>6</v>
          </cell>
          <cell r="AO1626">
            <v>6</v>
          </cell>
          <cell r="AP1626">
            <v>6</v>
          </cell>
          <cell r="AQ1626">
            <v>6</v>
          </cell>
          <cell r="AV1626">
            <v>5.0999999999999996</v>
          </cell>
          <cell r="AW1626">
            <v>7.5479999999999992</v>
          </cell>
          <cell r="AX1626">
            <v>7.4082222222222205</v>
          </cell>
          <cell r="AY1626">
            <v>6</v>
          </cell>
          <cell r="AZ1626">
            <v>0</v>
          </cell>
          <cell r="BA1626" t="str">
            <v>UPJŠ</v>
          </cell>
        </row>
        <row r="1627">
          <cell r="D1627" t="str">
            <v>Univerzita Pavla Jozefa Šafárika v Košiciach</v>
          </cell>
          <cell r="E1627" t="str">
            <v>Prírodovedecká fakulta</v>
          </cell>
          <cell r="L1627">
            <v>1</v>
          </cell>
          <cell r="M1627">
            <v>1</v>
          </cell>
          <cell r="AM1627">
            <v>7</v>
          </cell>
          <cell r="AN1627">
            <v>7</v>
          </cell>
          <cell r="AO1627">
            <v>7</v>
          </cell>
          <cell r="AP1627">
            <v>7</v>
          </cell>
          <cell r="AQ1627">
            <v>7</v>
          </cell>
          <cell r="AV1627">
            <v>5.1999999999999993</v>
          </cell>
          <cell r="AW1627">
            <v>7.2799999999999985</v>
          </cell>
          <cell r="AX1627">
            <v>7.2138181818181808</v>
          </cell>
          <cell r="AY1627">
            <v>7</v>
          </cell>
          <cell r="AZ1627">
            <v>0</v>
          </cell>
          <cell r="BA1627" t="str">
            <v>UPJŠ</v>
          </cell>
        </row>
        <row r="1628">
          <cell r="D1628" t="str">
            <v>Univerzita Pavla Jozefa Šafárika v Košiciach</v>
          </cell>
          <cell r="E1628" t="str">
            <v>Prírodovedecká fakulta</v>
          </cell>
          <cell r="L1628">
            <v>1</v>
          </cell>
          <cell r="M1628">
            <v>1</v>
          </cell>
          <cell r="AM1628">
            <v>6</v>
          </cell>
          <cell r="AN1628">
            <v>6</v>
          </cell>
          <cell r="AO1628">
            <v>6</v>
          </cell>
          <cell r="AP1628">
            <v>6</v>
          </cell>
          <cell r="AQ1628">
            <v>6</v>
          </cell>
          <cell r="AV1628">
            <v>5.4</v>
          </cell>
          <cell r="AW1628">
            <v>7.992</v>
          </cell>
          <cell r="AX1628">
            <v>7.992</v>
          </cell>
          <cell r="AY1628">
            <v>6</v>
          </cell>
          <cell r="AZ1628">
            <v>0</v>
          </cell>
          <cell r="BA1628" t="str">
            <v>UPJŠ</v>
          </cell>
        </row>
        <row r="1629">
          <cell r="D1629" t="str">
            <v>Univerzita Pavla Jozefa Šafárika v Košiciach</v>
          </cell>
          <cell r="E1629" t="str">
            <v>Prírodovedecká fakulta</v>
          </cell>
          <cell r="L1629">
            <v>1</v>
          </cell>
          <cell r="M1629">
            <v>1</v>
          </cell>
          <cell r="AM1629">
            <v>12</v>
          </cell>
          <cell r="AN1629">
            <v>12</v>
          </cell>
          <cell r="AO1629">
            <v>12</v>
          </cell>
          <cell r="AP1629">
            <v>12</v>
          </cell>
          <cell r="AQ1629">
            <v>12</v>
          </cell>
          <cell r="AV1629">
            <v>9.6</v>
          </cell>
          <cell r="AW1629">
            <v>12.672000000000001</v>
          </cell>
          <cell r="AX1629">
            <v>12.556800000000001</v>
          </cell>
          <cell r="AY1629">
            <v>12</v>
          </cell>
          <cell r="AZ1629">
            <v>0</v>
          </cell>
          <cell r="BA1629" t="str">
            <v>UPJŠ</v>
          </cell>
        </row>
        <row r="1630">
          <cell r="D1630" t="str">
            <v>Univerzita Pavla Jozefa Šafárika v Košiciach</v>
          </cell>
          <cell r="E1630" t="str">
            <v>Prírodovedecká fakulta</v>
          </cell>
          <cell r="L1630">
            <v>1</v>
          </cell>
          <cell r="M1630">
            <v>1</v>
          </cell>
          <cell r="AM1630">
            <v>1</v>
          </cell>
          <cell r="AN1630">
            <v>1</v>
          </cell>
          <cell r="AO1630">
            <v>1</v>
          </cell>
          <cell r="AP1630">
            <v>1</v>
          </cell>
          <cell r="AQ1630">
            <v>1</v>
          </cell>
          <cell r="AV1630">
            <v>1</v>
          </cell>
          <cell r="AW1630">
            <v>1.48</v>
          </cell>
          <cell r="AX1630">
            <v>1.48</v>
          </cell>
          <cell r="AY1630">
            <v>1</v>
          </cell>
          <cell r="AZ1630">
            <v>0</v>
          </cell>
          <cell r="BA1630" t="str">
            <v>UPJŠ</v>
          </cell>
        </row>
        <row r="1631">
          <cell r="D1631" t="str">
            <v>Univerzita Pavla Jozefa Šafárika v Košiciach</v>
          </cell>
          <cell r="E1631" t="str">
            <v>Fakulta verejnej správy</v>
          </cell>
          <cell r="L1631">
            <v>2</v>
          </cell>
          <cell r="M1631">
            <v>2</v>
          </cell>
          <cell r="AM1631">
            <v>0</v>
          </cell>
          <cell r="AN1631">
            <v>0</v>
          </cell>
          <cell r="AO1631">
            <v>0</v>
          </cell>
          <cell r="AP1631">
            <v>0</v>
          </cell>
          <cell r="AQ1631">
            <v>0</v>
          </cell>
          <cell r="AV1631">
            <v>0</v>
          </cell>
          <cell r="AW1631">
            <v>0</v>
          </cell>
          <cell r="AX1631">
            <v>0</v>
          </cell>
          <cell r="AY1631">
            <v>25</v>
          </cell>
          <cell r="AZ1631">
            <v>0</v>
          </cell>
          <cell r="BA1631" t="str">
            <v>UPJŠ</v>
          </cell>
        </row>
        <row r="1632">
          <cell r="D1632" t="str">
            <v>Univerzita Pavla Jozefa Šafárika v Košiciach</v>
          </cell>
          <cell r="E1632" t="str">
            <v>Fakulta verejnej správy</v>
          </cell>
          <cell r="L1632">
            <v>2</v>
          </cell>
          <cell r="M1632">
            <v>1</v>
          </cell>
          <cell r="AM1632">
            <v>0</v>
          </cell>
          <cell r="AN1632">
            <v>0</v>
          </cell>
          <cell r="AO1632">
            <v>0</v>
          </cell>
          <cell r="AP1632">
            <v>0</v>
          </cell>
          <cell r="AQ1632">
            <v>0</v>
          </cell>
          <cell r="AV1632">
            <v>0</v>
          </cell>
          <cell r="AW1632">
            <v>0</v>
          </cell>
          <cell r="AX1632">
            <v>0</v>
          </cell>
          <cell r="AY1632">
            <v>47</v>
          </cell>
          <cell r="AZ1632">
            <v>0</v>
          </cell>
          <cell r="BA1632" t="str">
            <v>UPJŠ</v>
          </cell>
        </row>
        <row r="1633">
          <cell r="D1633" t="str">
            <v>Univerzita Mateja Bela v Banskej Bystrici</v>
          </cell>
          <cell r="E1633" t="str">
            <v>Filozofická fakulta</v>
          </cell>
          <cell r="L1633">
            <v>2</v>
          </cell>
          <cell r="M1633">
            <v>2</v>
          </cell>
          <cell r="AM1633">
            <v>0</v>
          </cell>
          <cell r="AN1633">
            <v>0</v>
          </cell>
          <cell r="AO1633">
            <v>0</v>
          </cell>
          <cell r="AP1633">
            <v>0</v>
          </cell>
          <cell r="AQ1633">
            <v>0</v>
          </cell>
          <cell r="AV1633">
            <v>0</v>
          </cell>
          <cell r="AW1633">
            <v>0</v>
          </cell>
          <cell r="AX1633">
            <v>0</v>
          </cell>
          <cell r="AY1633">
            <v>26</v>
          </cell>
          <cell r="AZ1633">
            <v>0</v>
          </cell>
          <cell r="BA1633" t="str">
            <v>UMB</v>
          </cell>
        </row>
        <row r="1634">
          <cell r="D1634" t="str">
            <v>Univerzita Mateja Bela v Banskej Bystrici</v>
          </cell>
          <cell r="E1634" t="str">
            <v>Filozofická fakulta</v>
          </cell>
          <cell r="L1634">
            <v>2</v>
          </cell>
          <cell r="M1634">
            <v>2</v>
          </cell>
          <cell r="AM1634">
            <v>0</v>
          </cell>
          <cell r="AN1634">
            <v>0</v>
          </cell>
          <cell r="AO1634">
            <v>0</v>
          </cell>
          <cell r="AP1634">
            <v>0</v>
          </cell>
          <cell r="AQ1634">
            <v>0</v>
          </cell>
          <cell r="AV1634">
            <v>0</v>
          </cell>
          <cell r="AW1634">
            <v>0</v>
          </cell>
          <cell r="AX1634">
            <v>0</v>
          </cell>
          <cell r="AY1634">
            <v>46</v>
          </cell>
          <cell r="AZ1634">
            <v>0</v>
          </cell>
          <cell r="BA1634" t="str">
            <v>UMB</v>
          </cell>
        </row>
        <row r="1635">
          <cell r="D1635" t="str">
            <v>Univerzita Mateja Bela v Banskej Bystrici</v>
          </cell>
          <cell r="E1635" t="str">
            <v>Filozofická fakulta</v>
          </cell>
          <cell r="L1635">
            <v>2</v>
          </cell>
          <cell r="M1635">
            <v>3</v>
          </cell>
          <cell r="AM1635">
            <v>0</v>
          </cell>
          <cell r="AN1635">
            <v>0</v>
          </cell>
          <cell r="AO1635">
            <v>0</v>
          </cell>
          <cell r="AP1635">
            <v>0</v>
          </cell>
          <cell r="AQ1635">
            <v>0</v>
          </cell>
          <cell r="AV1635">
            <v>0</v>
          </cell>
          <cell r="AW1635">
            <v>0</v>
          </cell>
          <cell r="AX1635">
            <v>0</v>
          </cell>
          <cell r="AY1635">
            <v>1</v>
          </cell>
          <cell r="AZ1635">
            <v>0</v>
          </cell>
          <cell r="BA1635" t="str">
            <v>UMB</v>
          </cell>
        </row>
        <row r="1636">
          <cell r="D1636" t="str">
            <v>Univerzita Mateja Bela v Banskej Bystrici</v>
          </cell>
          <cell r="E1636" t="str">
            <v>Filozofická fakulta</v>
          </cell>
          <cell r="L1636">
            <v>2</v>
          </cell>
          <cell r="M1636">
            <v>2</v>
          </cell>
          <cell r="AM1636">
            <v>0</v>
          </cell>
          <cell r="AN1636">
            <v>0</v>
          </cell>
          <cell r="AO1636">
            <v>0</v>
          </cell>
          <cell r="AP1636">
            <v>0</v>
          </cell>
          <cell r="AQ1636">
            <v>0</v>
          </cell>
          <cell r="AV1636">
            <v>0</v>
          </cell>
          <cell r="AW1636">
            <v>0</v>
          </cell>
          <cell r="AX1636">
            <v>0</v>
          </cell>
          <cell r="AY1636">
            <v>10</v>
          </cell>
          <cell r="AZ1636">
            <v>0</v>
          </cell>
          <cell r="BA1636" t="str">
            <v>UMB</v>
          </cell>
        </row>
        <row r="1637">
          <cell r="D1637" t="str">
            <v>Univerzita Mateja Bela v Banskej Bystrici</v>
          </cell>
          <cell r="E1637" t="str">
            <v>Filozofická fakulta</v>
          </cell>
          <cell r="L1637">
            <v>2</v>
          </cell>
          <cell r="M1637">
            <v>3</v>
          </cell>
          <cell r="AM1637">
            <v>0</v>
          </cell>
          <cell r="AN1637">
            <v>0</v>
          </cell>
          <cell r="AO1637">
            <v>0</v>
          </cell>
          <cell r="AP1637">
            <v>0</v>
          </cell>
          <cell r="AQ1637">
            <v>0</v>
          </cell>
          <cell r="AV1637">
            <v>0</v>
          </cell>
          <cell r="AW1637">
            <v>0</v>
          </cell>
          <cell r="AX1637">
            <v>0</v>
          </cell>
          <cell r="AY1637">
            <v>2</v>
          </cell>
          <cell r="AZ1637">
            <v>0</v>
          </cell>
          <cell r="BA1637" t="str">
            <v>UMB</v>
          </cell>
        </row>
        <row r="1638">
          <cell r="D1638" t="str">
            <v>Univerzita Mateja Bela v Banskej Bystrici</v>
          </cell>
          <cell r="E1638" t="str">
            <v>Filozofická fakulta</v>
          </cell>
          <cell r="L1638">
            <v>2</v>
          </cell>
          <cell r="M1638">
            <v>1</v>
          </cell>
          <cell r="AM1638">
            <v>0</v>
          </cell>
          <cell r="AN1638">
            <v>0</v>
          </cell>
          <cell r="AO1638">
            <v>0</v>
          </cell>
          <cell r="AP1638">
            <v>0</v>
          </cell>
          <cell r="AQ1638">
            <v>0</v>
          </cell>
          <cell r="AV1638">
            <v>0</v>
          </cell>
          <cell r="AW1638">
            <v>0</v>
          </cell>
          <cell r="AX1638">
            <v>0</v>
          </cell>
          <cell r="AY1638">
            <v>7</v>
          </cell>
          <cell r="AZ1638">
            <v>0</v>
          </cell>
          <cell r="BA1638" t="str">
            <v>UMB</v>
          </cell>
        </row>
        <row r="1639">
          <cell r="D1639" t="str">
            <v>Univerzita Mateja Bela v Banskej Bystrici</v>
          </cell>
          <cell r="E1639" t="str">
            <v>Filozofická fakulta</v>
          </cell>
          <cell r="L1639">
            <v>2</v>
          </cell>
          <cell r="M1639">
            <v>2</v>
          </cell>
          <cell r="AM1639">
            <v>0</v>
          </cell>
          <cell r="AN1639">
            <v>0</v>
          </cell>
          <cell r="AO1639">
            <v>0</v>
          </cell>
          <cell r="AP1639">
            <v>0</v>
          </cell>
          <cell r="AQ1639">
            <v>0</v>
          </cell>
          <cell r="AV1639">
            <v>0</v>
          </cell>
          <cell r="AW1639">
            <v>0</v>
          </cell>
          <cell r="AX1639">
            <v>0</v>
          </cell>
          <cell r="AY1639">
            <v>10</v>
          </cell>
          <cell r="AZ1639">
            <v>0</v>
          </cell>
          <cell r="BA1639" t="str">
            <v>UMB</v>
          </cell>
        </row>
        <row r="1640">
          <cell r="D1640" t="str">
            <v>Univerzita Mateja Bela v Banskej Bystrici</v>
          </cell>
          <cell r="E1640" t="str">
            <v>Filozofická fakulta</v>
          </cell>
          <cell r="L1640">
            <v>2</v>
          </cell>
          <cell r="M1640">
            <v>1</v>
          </cell>
          <cell r="AM1640">
            <v>0</v>
          </cell>
          <cell r="AN1640">
            <v>0</v>
          </cell>
          <cell r="AO1640">
            <v>0</v>
          </cell>
          <cell r="AP1640">
            <v>0</v>
          </cell>
          <cell r="AQ1640">
            <v>0</v>
          </cell>
          <cell r="AV1640">
            <v>0</v>
          </cell>
          <cell r="AW1640">
            <v>0</v>
          </cell>
          <cell r="AX1640">
            <v>0</v>
          </cell>
          <cell r="AY1640">
            <v>29</v>
          </cell>
          <cell r="AZ1640">
            <v>0</v>
          </cell>
          <cell r="BA1640" t="str">
            <v>UMB</v>
          </cell>
        </row>
        <row r="1641">
          <cell r="D1641" t="str">
            <v>Univerzita Mateja Bela v Banskej Bystrici</v>
          </cell>
          <cell r="E1641" t="str">
            <v>Filozofická fakulta</v>
          </cell>
          <cell r="L1641">
            <v>1</v>
          </cell>
          <cell r="M1641">
            <v>3</v>
          </cell>
          <cell r="AM1641">
            <v>2</v>
          </cell>
          <cell r="AN1641">
            <v>0</v>
          </cell>
          <cell r="AO1641">
            <v>0</v>
          </cell>
          <cell r="AP1641">
            <v>0</v>
          </cell>
          <cell r="AQ1641">
            <v>2</v>
          </cell>
          <cell r="AV1641">
            <v>8</v>
          </cell>
          <cell r="AW1641">
            <v>8.8000000000000007</v>
          </cell>
          <cell r="AX1641">
            <v>8.8000000000000007</v>
          </cell>
          <cell r="AY1641">
            <v>2</v>
          </cell>
          <cell r="AZ1641">
            <v>2</v>
          </cell>
          <cell r="BA1641" t="str">
            <v>UMB</v>
          </cell>
        </row>
        <row r="1642">
          <cell r="D1642" t="str">
            <v>Univerzita Mateja Bela v Banskej Bystrici</v>
          </cell>
          <cell r="E1642" t="str">
            <v>Filozofická fakulta</v>
          </cell>
          <cell r="L1642">
            <v>2</v>
          </cell>
          <cell r="M1642">
            <v>1</v>
          </cell>
          <cell r="AM1642">
            <v>0</v>
          </cell>
          <cell r="AN1642">
            <v>0</v>
          </cell>
          <cell r="AO1642">
            <v>0</v>
          </cell>
          <cell r="AP1642">
            <v>0</v>
          </cell>
          <cell r="AQ1642">
            <v>0</v>
          </cell>
          <cell r="AV1642">
            <v>0</v>
          </cell>
          <cell r="AW1642">
            <v>0</v>
          </cell>
          <cell r="AX1642">
            <v>0</v>
          </cell>
          <cell r="AY1642">
            <v>7</v>
          </cell>
          <cell r="AZ1642">
            <v>0</v>
          </cell>
          <cell r="BA1642" t="str">
            <v>UMB</v>
          </cell>
        </row>
        <row r="1643">
          <cell r="D1643" t="str">
            <v>Univerzita Mateja Bela v Banskej Bystrici</v>
          </cell>
          <cell r="E1643" t="str">
            <v>Filozofická fakulta</v>
          </cell>
          <cell r="L1643">
            <v>1</v>
          </cell>
          <cell r="M1643">
            <v>2</v>
          </cell>
          <cell r="AM1643">
            <v>6</v>
          </cell>
          <cell r="AN1643">
            <v>8</v>
          </cell>
          <cell r="AO1643">
            <v>0</v>
          </cell>
          <cell r="AP1643">
            <v>0</v>
          </cell>
          <cell r="AQ1643">
            <v>6</v>
          </cell>
          <cell r="AV1643">
            <v>9</v>
          </cell>
          <cell r="AW1643">
            <v>9</v>
          </cell>
          <cell r="AX1643">
            <v>8.7096774193548399</v>
          </cell>
          <cell r="AY1643">
            <v>8</v>
          </cell>
          <cell r="AZ1643">
            <v>0</v>
          </cell>
          <cell r="BA1643" t="str">
            <v>UMB</v>
          </cell>
        </row>
        <row r="1644">
          <cell r="D1644" t="str">
            <v>Univerzita Mateja Bela v Banskej Bystrici</v>
          </cell>
          <cell r="E1644" t="str">
            <v>Filozofická fakulta</v>
          </cell>
          <cell r="L1644">
            <v>2</v>
          </cell>
          <cell r="M1644">
            <v>1</v>
          </cell>
          <cell r="AM1644">
            <v>0</v>
          </cell>
          <cell r="AN1644">
            <v>0</v>
          </cell>
          <cell r="AO1644">
            <v>0</v>
          </cell>
          <cell r="AP1644">
            <v>0</v>
          </cell>
          <cell r="AQ1644">
            <v>0</v>
          </cell>
          <cell r="AV1644">
            <v>0</v>
          </cell>
          <cell r="AW1644">
            <v>0</v>
          </cell>
          <cell r="AX1644">
            <v>0</v>
          </cell>
          <cell r="AY1644">
            <v>23</v>
          </cell>
          <cell r="AZ1644">
            <v>0</v>
          </cell>
          <cell r="BA1644" t="str">
            <v>UMB</v>
          </cell>
        </row>
        <row r="1645">
          <cell r="D1645" t="str">
            <v>Univerzita Mateja Bela v Banskej Bystrici</v>
          </cell>
          <cell r="E1645" t="str">
            <v>Filozofická fakulta</v>
          </cell>
          <cell r="L1645">
            <v>1</v>
          </cell>
          <cell r="M1645">
            <v>3</v>
          </cell>
          <cell r="AM1645">
            <v>1</v>
          </cell>
          <cell r="AN1645">
            <v>0</v>
          </cell>
          <cell r="AO1645">
            <v>0</v>
          </cell>
          <cell r="AP1645">
            <v>0</v>
          </cell>
          <cell r="AQ1645">
            <v>1</v>
          </cell>
          <cell r="AV1645">
            <v>4</v>
          </cell>
          <cell r="AW1645">
            <v>4.4000000000000004</v>
          </cell>
          <cell r="AX1645">
            <v>4.4000000000000004</v>
          </cell>
          <cell r="AY1645">
            <v>1</v>
          </cell>
          <cell r="AZ1645">
            <v>1</v>
          </cell>
          <cell r="BA1645" t="str">
            <v>UMB</v>
          </cell>
        </row>
        <row r="1646">
          <cell r="D1646" t="str">
            <v>Univerzita Mateja Bela v Banskej Bystrici</v>
          </cell>
          <cell r="E1646" t="str">
            <v>Filozofická fakulta</v>
          </cell>
          <cell r="L1646">
            <v>1</v>
          </cell>
          <cell r="M1646">
            <v>2</v>
          </cell>
          <cell r="AM1646">
            <v>13</v>
          </cell>
          <cell r="AN1646">
            <v>14</v>
          </cell>
          <cell r="AO1646">
            <v>0</v>
          </cell>
          <cell r="AP1646">
            <v>0</v>
          </cell>
          <cell r="AQ1646">
            <v>13</v>
          </cell>
          <cell r="AV1646">
            <v>19.5</v>
          </cell>
          <cell r="AW1646">
            <v>24.765000000000001</v>
          </cell>
          <cell r="AX1646">
            <v>24.341264258555135</v>
          </cell>
          <cell r="AY1646">
            <v>14</v>
          </cell>
          <cell r="AZ1646">
            <v>0</v>
          </cell>
          <cell r="BA1646" t="str">
            <v>UMB</v>
          </cell>
        </row>
        <row r="1647">
          <cell r="D1647" t="str">
            <v>Univerzita Mateja Bela v Banskej Bystrici</v>
          </cell>
          <cell r="E1647" t="str">
            <v>Filozofická fakulta</v>
          </cell>
          <cell r="L1647">
            <v>2</v>
          </cell>
          <cell r="M1647">
            <v>3</v>
          </cell>
          <cell r="AM1647">
            <v>0</v>
          </cell>
          <cell r="AN1647">
            <v>0</v>
          </cell>
          <cell r="AO1647">
            <v>0</v>
          </cell>
          <cell r="AP1647">
            <v>0</v>
          </cell>
          <cell r="AQ1647">
            <v>0</v>
          </cell>
          <cell r="AV1647">
            <v>0</v>
          </cell>
          <cell r="AW1647">
            <v>0</v>
          </cell>
          <cell r="AX1647">
            <v>0</v>
          </cell>
          <cell r="AY1647">
            <v>1</v>
          </cell>
          <cell r="AZ1647">
            <v>0</v>
          </cell>
          <cell r="BA1647" t="str">
            <v>UMB</v>
          </cell>
        </row>
        <row r="1648">
          <cell r="D1648" t="str">
            <v>Univerzita Mateja Bela v Banskej Bystrici</v>
          </cell>
          <cell r="E1648" t="str">
            <v>Filozofická fakulta</v>
          </cell>
          <cell r="L1648">
            <v>2</v>
          </cell>
          <cell r="M1648">
            <v>3</v>
          </cell>
          <cell r="AM1648">
            <v>0</v>
          </cell>
          <cell r="AN1648">
            <v>0</v>
          </cell>
          <cell r="AO1648">
            <v>0</v>
          </cell>
          <cell r="AP1648">
            <v>0</v>
          </cell>
          <cell r="AQ1648">
            <v>0</v>
          </cell>
          <cell r="AV1648">
            <v>0</v>
          </cell>
          <cell r="AW1648">
            <v>0</v>
          </cell>
          <cell r="AX1648">
            <v>0</v>
          </cell>
          <cell r="AY1648">
            <v>3</v>
          </cell>
          <cell r="AZ1648">
            <v>0</v>
          </cell>
          <cell r="BA1648" t="str">
            <v>UMB</v>
          </cell>
        </row>
        <row r="1649">
          <cell r="D1649" t="str">
            <v>Univerzita Mateja Bela v Banskej Bystrici</v>
          </cell>
          <cell r="E1649" t="str">
            <v>Filozofická fakulta</v>
          </cell>
          <cell r="L1649">
            <v>1</v>
          </cell>
          <cell r="M1649">
            <v>3</v>
          </cell>
          <cell r="AM1649">
            <v>3</v>
          </cell>
          <cell r="AN1649">
            <v>0</v>
          </cell>
          <cell r="AO1649">
            <v>0</v>
          </cell>
          <cell r="AP1649">
            <v>0</v>
          </cell>
          <cell r="AQ1649">
            <v>3</v>
          </cell>
          <cell r="AV1649">
            <v>12</v>
          </cell>
          <cell r="AW1649">
            <v>13.200000000000001</v>
          </cell>
          <cell r="AX1649">
            <v>13.200000000000001</v>
          </cell>
          <cell r="AY1649">
            <v>3</v>
          </cell>
          <cell r="AZ1649">
            <v>3</v>
          </cell>
          <cell r="BA1649" t="str">
            <v>UMB</v>
          </cell>
        </row>
        <row r="1650">
          <cell r="D1650" t="str">
            <v>Univerzita Mateja Bela v Banskej Bystrici</v>
          </cell>
          <cell r="E1650" t="str">
            <v>Filozofická fakulta</v>
          </cell>
          <cell r="L1650">
            <v>1</v>
          </cell>
          <cell r="M1650">
            <v>3</v>
          </cell>
          <cell r="AM1650">
            <v>1</v>
          </cell>
          <cell r="AN1650">
            <v>0</v>
          </cell>
          <cell r="AO1650">
            <v>0</v>
          </cell>
          <cell r="AP1650">
            <v>0</v>
          </cell>
          <cell r="AQ1650">
            <v>1</v>
          </cell>
          <cell r="AV1650">
            <v>4</v>
          </cell>
          <cell r="AW1650">
            <v>4.4000000000000004</v>
          </cell>
          <cell r="AX1650">
            <v>4.3247148288973385</v>
          </cell>
          <cell r="AY1650">
            <v>1</v>
          </cell>
          <cell r="AZ1650">
            <v>1</v>
          </cell>
          <cell r="BA1650" t="str">
            <v>UMB</v>
          </cell>
        </row>
        <row r="1651">
          <cell r="D1651" t="str">
            <v>Univerzita Mateja Bela v Banskej Bystrici</v>
          </cell>
          <cell r="E1651" t="str">
            <v>Filozofická fakulta</v>
          </cell>
          <cell r="L1651">
            <v>1</v>
          </cell>
          <cell r="M1651">
            <v>2</v>
          </cell>
          <cell r="AM1651">
            <v>9</v>
          </cell>
          <cell r="AN1651">
            <v>9.5</v>
          </cell>
          <cell r="AO1651">
            <v>0</v>
          </cell>
          <cell r="AP1651">
            <v>0</v>
          </cell>
          <cell r="AQ1651">
            <v>9</v>
          </cell>
          <cell r="AV1651">
            <v>13.5</v>
          </cell>
          <cell r="AW1651">
            <v>20.25</v>
          </cell>
          <cell r="AX1651">
            <v>19.903517110266161</v>
          </cell>
          <cell r="AY1651">
            <v>9.5</v>
          </cell>
          <cell r="AZ1651">
            <v>0</v>
          </cell>
          <cell r="BA1651" t="str">
            <v>UMB</v>
          </cell>
        </row>
        <row r="1652">
          <cell r="D1652" t="str">
            <v>Univerzita Mateja Bela v Banskej Bystrici</v>
          </cell>
          <cell r="E1652" t="str">
            <v>Filozofická fakulta</v>
          </cell>
          <cell r="L1652">
            <v>1</v>
          </cell>
          <cell r="M1652">
            <v>2</v>
          </cell>
          <cell r="AM1652">
            <v>33.5</v>
          </cell>
          <cell r="AN1652">
            <v>34.5</v>
          </cell>
          <cell r="AO1652">
            <v>0</v>
          </cell>
          <cell r="AP1652">
            <v>0</v>
          </cell>
          <cell r="AQ1652">
            <v>33.5</v>
          </cell>
          <cell r="AV1652">
            <v>50.25</v>
          </cell>
          <cell r="AW1652">
            <v>54.772500000000001</v>
          </cell>
          <cell r="AX1652">
            <v>54.127932692307695</v>
          </cell>
          <cell r="AY1652">
            <v>34.5</v>
          </cell>
          <cell r="AZ1652">
            <v>0</v>
          </cell>
          <cell r="BA1652" t="str">
            <v>UMB</v>
          </cell>
        </row>
        <row r="1653">
          <cell r="D1653" t="str">
            <v>Univerzita Mateja Bela v Banskej Bystrici</v>
          </cell>
          <cell r="E1653" t="str">
            <v>Filozofická fakulta</v>
          </cell>
          <cell r="L1653">
            <v>2</v>
          </cell>
          <cell r="M1653">
            <v>1</v>
          </cell>
          <cell r="AM1653">
            <v>0</v>
          </cell>
          <cell r="AN1653">
            <v>0</v>
          </cell>
          <cell r="AO1653">
            <v>0</v>
          </cell>
          <cell r="AP1653">
            <v>0</v>
          </cell>
          <cell r="AQ1653">
            <v>0</v>
          </cell>
          <cell r="AV1653">
            <v>0</v>
          </cell>
          <cell r="AW1653">
            <v>0</v>
          </cell>
          <cell r="AX1653">
            <v>0</v>
          </cell>
          <cell r="AY1653">
            <v>23</v>
          </cell>
          <cell r="AZ1653">
            <v>0</v>
          </cell>
          <cell r="BA1653" t="str">
            <v>UMB</v>
          </cell>
        </row>
        <row r="1654">
          <cell r="D1654" t="str">
            <v>Univerzita Mateja Bela v Banskej Bystrici</v>
          </cell>
          <cell r="E1654" t="str">
            <v>Filozofická fakulta</v>
          </cell>
          <cell r="L1654">
            <v>1</v>
          </cell>
          <cell r="M1654">
            <v>2</v>
          </cell>
          <cell r="AM1654">
            <v>44</v>
          </cell>
          <cell r="AN1654">
            <v>46</v>
          </cell>
          <cell r="AO1654">
            <v>0</v>
          </cell>
          <cell r="AP1654">
            <v>0</v>
          </cell>
          <cell r="AQ1654">
            <v>44</v>
          </cell>
          <cell r="AV1654">
            <v>66</v>
          </cell>
          <cell r="AW1654">
            <v>78.539999999999992</v>
          </cell>
          <cell r="AX1654">
            <v>77.615734787600445</v>
          </cell>
          <cell r="AY1654">
            <v>46</v>
          </cell>
          <cell r="AZ1654">
            <v>0</v>
          </cell>
          <cell r="BA1654" t="str">
            <v>UMB</v>
          </cell>
        </row>
        <row r="1655">
          <cell r="D1655" t="str">
            <v>Univerzita Mateja Bela v Banskej Bystrici</v>
          </cell>
          <cell r="E1655" t="str">
            <v>Filozofická fakulta</v>
          </cell>
          <cell r="L1655">
            <v>1</v>
          </cell>
          <cell r="M1655">
            <v>2</v>
          </cell>
          <cell r="AM1655">
            <v>23.5</v>
          </cell>
          <cell r="AN1655">
            <v>25</v>
          </cell>
          <cell r="AO1655">
            <v>0</v>
          </cell>
          <cell r="AP1655">
            <v>0</v>
          </cell>
          <cell r="AQ1655">
            <v>23.5</v>
          </cell>
          <cell r="AV1655">
            <v>35.25</v>
          </cell>
          <cell r="AW1655">
            <v>41.947499999999998</v>
          </cell>
          <cell r="AX1655">
            <v>41.453858352468423</v>
          </cell>
          <cell r="AY1655">
            <v>25</v>
          </cell>
          <cell r="AZ1655">
            <v>0</v>
          </cell>
          <cell r="BA1655" t="str">
            <v>UMB</v>
          </cell>
        </row>
        <row r="1656">
          <cell r="D1656" t="str">
            <v>Univerzita Mateja Bela v Banskej Bystrici</v>
          </cell>
          <cell r="E1656" t="str">
            <v>Filozofická fakulta</v>
          </cell>
          <cell r="L1656">
            <v>1</v>
          </cell>
          <cell r="M1656">
            <v>1</v>
          </cell>
          <cell r="AM1656">
            <v>1</v>
          </cell>
          <cell r="AN1656">
            <v>4</v>
          </cell>
          <cell r="AO1656">
            <v>0</v>
          </cell>
          <cell r="AP1656">
            <v>0</v>
          </cell>
          <cell r="AQ1656">
            <v>1</v>
          </cell>
          <cell r="AV1656">
            <v>1</v>
          </cell>
          <cell r="AW1656">
            <v>1.5</v>
          </cell>
          <cell r="AX1656">
            <v>1.4743346007604563</v>
          </cell>
          <cell r="AY1656">
            <v>4</v>
          </cell>
          <cell r="AZ1656">
            <v>0</v>
          </cell>
          <cell r="BA1656" t="str">
            <v>UMB</v>
          </cell>
        </row>
        <row r="1657">
          <cell r="D1657" t="str">
            <v>Univerzita Mateja Bela v Banskej Bystrici</v>
          </cell>
          <cell r="E1657" t="str">
            <v>Filozofická fakulta</v>
          </cell>
          <cell r="L1657">
            <v>1</v>
          </cell>
          <cell r="M1657">
            <v>2</v>
          </cell>
          <cell r="AM1657">
            <v>23</v>
          </cell>
          <cell r="AN1657">
            <v>24</v>
          </cell>
          <cell r="AO1657">
            <v>0</v>
          </cell>
          <cell r="AP1657">
            <v>0</v>
          </cell>
          <cell r="AQ1657">
            <v>23</v>
          </cell>
          <cell r="AV1657">
            <v>34.5</v>
          </cell>
          <cell r="AW1657">
            <v>35.880000000000003</v>
          </cell>
          <cell r="AX1657">
            <v>35.266083650190119</v>
          </cell>
          <cell r="AY1657">
            <v>24</v>
          </cell>
          <cell r="AZ1657">
            <v>0</v>
          </cell>
          <cell r="BA1657" t="str">
            <v>UMB</v>
          </cell>
        </row>
        <row r="1658">
          <cell r="D1658" t="str">
            <v>Univerzita Mateja Bela v Banskej Bystrici</v>
          </cell>
          <cell r="E1658" t="str">
            <v>Filozofická fakulta</v>
          </cell>
          <cell r="L1658">
            <v>1</v>
          </cell>
          <cell r="M1658">
            <v>2</v>
          </cell>
          <cell r="AM1658">
            <v>8.5</v>
          </cell>
          <cell r="AN1658">
            <v>9.5</v>
          </cell>
          <cell r="AO1658">
            <v>0</v>
          </cell>
          <cell r="AP1658">
            <v>0</v>
          </cell>
          <cell r="AQ1658">
            <v>8.5</v>
          </cell>
          <cell r="AV1658">
            <v>12.75</v>
          </cell>
          <cell r="AW1658">
            <v>19.125</v>
          </cell>
          <cell r="AX1658">
            <v>18.797766159695819</v>
          </cell>
          <cell r="AY1658">
            <v>9.5</v>
          </cell>
          <cell r="AZ1658">
            <v>0</v>
          </cell>
          <cell r="BA1658" t="str">
            <v>UMB</v>
          </cell>
        </row>
        <row r="1659">
          <cell r="D1659" t="str">
            <v>Univerzita Mateja Bela v Banskej Bystrici</v>
          </cell>
          <cell r="E1659" t="str">
            <v>Filozofická fakulta</v>
          </cell>
          <cell r="L1659">
            <v>1</v>
          </cell>
          <cell r="M1659">
            <v>2</v>
          </cell>
          <cell r="AM1659">
            <v>16</v>
          </cell>
          <cell r="AN1659">
            <v>16.5</v>
          </cell>
          <cell r="AO1659">
            <v>0</v>
          </cell>
          <cell r="AP1659">
            <v>0</v>
          </cell>
          <cell r="AQ1659">
            <v>16</v>
          </cell>
          <cell r="AV1659">
            <v>24</v>
          </cell>
          <cell r="AW1659">
            <v>36</v>
          </cell>
          <cell r="AX1659">
            <v>35.384030418250951</v>
          </cell>
          <cell r="AY1659">
            <v>16.5</v>
          </cell>
          <cell r="AZ1659">
            <v>0</v>
          </cell>
          <cell r="BA1659" t="str">
            <v>UMB</v>
          </cell>
        </row>
        <row r="1660">
          <cell r="D1660" t="str">
            <v>Univerzita Mateja Bela v Banskej Bystrici</v>
          </cell>
          <cell r="E1660" t="str">
            <v>Filozofická fakulta</v>
          </cell>
          <cell r="L1660">
            <v>1</v>
          </cell>
          <cell r="M1660">
            <v>2</v>
          </cell>
          <cell r="AM1660">
            <v>2</v>
          </cell>
          <cell r="AN1660">
            <v>3</v>
          </cell>
          <cell r="AO1660">
            <v>0</v>
          </cell>
          <cell r="AP1660">
            <v>0</v>
          </cell>
          <cell r="AQ1660">
            <v>2</v>
          </cell>
          <cell r="AV1660">
            <v>3</v>
          </cell>
          <cell r="AW1660">
            <v>4.5</v>
          </cell>
          <cell r="AX1660">
            <v>4.4230038022813689</v>
          </cell>
          <cell r="AY1660">
            <v>3</v>
          </cell>
          <cell r="AZ1660">
            <v>0</v>
          </cell>
          <cell r="BA1660" t="str">
            <v>UMB</v>
          </cell>
        </row>
        <row r="1661">
          <cell r="D1661" t="str">
            <v>Univerzita Mateja Bela v Banskej Bystrici</v>
          </cell>
          <cell r="E1661" t="str">
            <v>Filozofická fakulta</v>
          </cell>
          <cell r="L1661">
            <v>1</v>
          </cell>
          <cell r="M1661">
            <v>1</v>
          </cell>
          <cell r="AM1661">
            <v>15</v>
          </cell>
          <cell r="AN1661">
            <v>21</v>
          </cell>
          <cell r="AO1661">
            <v>0</v>
          </cell>
          <cell r="AP1661">
            <v>0</v>
          </cell>
          <cell r="AQ1661">
            <v>15</v>
          </cell>
          <cell r="AV1661">
            <v>13.2</v>
          </cell>
          <cell r="AW1661">
            <v>13.2</v>
          </cell>
          <cell r="AX1661">
            <v>13.2</v>
          </cell>
          <cell r="AY1661">
            <v>21</v>
          </cell>
          <cell r="AZ1661">
            <v>0</v>
          </cell>
          <cell r="BA1661" t="str">
            <v>UMB</v>
          </cell>
        </row>
        <row r="1662">
          <cell r="D1662" t="str">
            <v>Univerzita Mateja Bela v Banskej Bystrici</v>
          </cell>
          <cell r="E1662" t="str">
            <v>Filozofická fakulta</v>
          </cell>
          <cell r="L1662">
            <v>1</v>
          </cell>
          <cell r="M1662">
            <v>1</v>
          </cell>
          <cell r="AM1662">
            <v>9.5</v>
          </cell>
          <cell r="AN1662">
            <v>11</v>
          </cell>
          <cell r="AO1662">
            <v>0</v>
          </cell>
          <cell r="AP1662">
            <v>0</v>
          </cell>
          <cell r="AQ1662">
            <v>9.5</v>
          </cell>
          <cell r="AV1662">
            <v>8</v>
          </cell>
          <cell r="AW1662">
            <v>8.7200000000000006</v>
          </cell>
          <cell r="AX1662">
            <v>8.6173823191733643</v>
          </cell>
          <cell r="AY1662">
            <v>11</v>
          </cell>
          <cell r="AZ1662">
            <v>0</v>
          </cell>
          <cell r="BA1662" t="str">
            <v>UMB</v>
          </cell>
        </row>
        <row r="1663">
          <cell r="D1663" t="str">
            <v>Univerzita Mateja Bela v Banskej Bystrici</v>
          </cell>
          <cell r="E1663" t="str">
            <v>Filozofická fakulta</v>
          </cell>
          <cell r="L1663">
            <v>1</v>
          </cell>
          <cell r="M1663">
            <v>1</v>
          </cell>
          <cell r="AM1663">
            <v>8</v>
          </cell>
          <cell r="AN1663">
            <v>12</v>
          </cell>
          <cell r="AO1663">
            <v>0</v>
          </cell>
          <cell r="AP1663">
            <v>0</v>
          </cell>
          <cell r="AQ1663">
            <v>8</v>
          </cell>
          <cell r="AV1663">
            <v>7.1</v>
          </cell>
          <cell r="AW1663">
            <v>10.649999999999999</v>
          </cell>
          <cell r="AX1663">
            <v>10.467775665399238</v>
          </cell>
          <cell r="AY1663">
            <v>12</v>
          </cell>
          <cell r="AZ1663">
            <v>0</v>
          </cell>
          <cell r="BA1663" t="str">
            <v>UMB</v>
          </cell>
        </row>
        <row r="1664">
          <cell r="D1664" t="str">
            <v>Univerzita Mateja Bela v Banskej Bystrici</v>
          </cell>
          <cell r="E1664" t="str">
            <v>Filozofická fakulta</v>
          </cell>
          <cell r="L1664">
            <v>1</v>
          </cell>
          <cell r="M1664">
            <v>1</v>
          </cell>
          <cell r="AM1664">
            <v>12</v>
          </cell>
          <cell r="AN1664">
            <v>17</v>
          </cell>
          <cell r="AO1664">
            <v>0</v>
          </cell>
          <cell r="AP1664">
            <v>0</v>
          </cell>
          <cell r="AQ1664">
            <v>12</v>
          </cell>
          <cell r="AV1664">
            <v>9.8999999999999986</v>
          </cell>
          <cell r="AW1664">
            <v>12.374999999999998</v>
          </cell>
          <cell r="AX1664">
            <v>12.163260456273763</v>
          </cell>
          <cell r="AY1664">
            <v>17</v>
          </cell>
          <cell r="AZ1664">
            <v>0</v>
          </cell>
          <cell r="BA1664" t="str">
            <v>UMB</v>
          </cell>
        </row>
        <row r="1665">
          <cell r="D1665" t="str">
            <v>Univerzita Mateja Bela v Banskej Bystrici</v>
          </cell>
          <cell r="E1665" t="str">
            <v>Filozofická fakulta</v>
          </cell>
          <cell r="L1665">
            <v>1</v>
          </cell>
          <cell r="M1665">
            <v>3</v>
          </cell>
          <cell r="AM1665">
            <v>2</v>
          </cell>
          <cell r="AN1665">
            <v>0</v>
          </cell>
          <cell r="AO1665">
            <v>0</v>
          </cell>
          <cell r="AP1665">
            <v>0</v>
          </cell>
          <cell r="AQ1665">
            <v>2</v>
          </cell>
          <cell r="AV1665">
            <v>8</v>
          </cell>
          <cell r="AW1665">
            <v>8.8000000000000007</v>
          </cell>
          <cell r="AX1665">
            <v>8.649429657794677</v>
          </cell>
          <cell r="AY1665">
            <v>2</v>
          </cell>
          <cell r="AZ1665">
            <v>2</v>
          </cell>
          <cell r="BA1665" t="str">
            <v>UMB</v>
          </cell>
        </row>
        <row r="1666">
          <cell r="D1666" t="str">
            <v>Univerzita Mateja Bela v Banskej Bystrici</v>
          </cell>
          <cell r="E1666" t="str">
            <v>Filozofická fakulta</v>
          </cell>
          <cell r="L1666">
            <v>1</v>
          </cell>
          <cell r="M1666">
            <v>1</v>
          </cell>
          <cell r="AM1666">
            <v>0.5</v>
          </cell>
          <cell r="AN1666">
            <v>1.5</v>
          </cell>
          <cell r="AO1666">
            <v>0</v>
          </cell>
          <cell r="AP1666">
            <v>0</v>
          </cell>
          <cell r="AQ1666">
            <v>0.5</v>
          </cell>
          <cell r="AV1666">
            <v>0.35</v>
          </cell>
          <cell r="AW1666">
            <v>0.38150000000000001</v>
          </cell>
          <cell r="AX1666">
            <v>0.37701047646383468</v>
          </cell>
          <cell r="AY1666">
            <v>1.5</v>
          </cell>
          <cell r="AZ1666">
            <v>0</v>
          </cell>
          <cell r="BA1666" t="str">
            <v>UMB</v>
          </cell>
        </row>
        <row r="1667">
          <cell r="D1667" t="str">
            <v>Univerzita Mateja Bela v Banskej Bystrici</v>
          </cell>
          <cell r="E1667" t="str">
            <v>Filozofická fakulta</v>
          </cell>
          <cell r="L1667">
            <v>1</v>
          </cell>
          <cell r="M1667">
            <v>1</v>
          </cell>
          <cell r="AM1667">
            <v>6</v>
          </cell>
          <cell r="AN1667">
            <v>8</v>
          </cell>
          <cell r="AO1667">
            <v>0</v>
          </cell>
          <cell r="AP1667">
            <v>0</v>
          </cell>
          <cell r="AQ1667">
            <v>6</v>
          </cell>
          <cell r="AV1667">
            <v>5.7</v>
          </cell>
          <cell r="AW1667">
            <v>5.9280000000000008</v>
          </cell>
          <cell r="AX1667">
            <v>5.8265703422053239</v>
          </cell>
          <cell r="AY1667">
            <v>8</v>
          </cell>
          <cell r="AZ1667">
            <v>0</v>
          </cell>
          <cell r="BA1667" t="str">
            <v>UMB</v>
          </cell>
        </row>
        <row r="1668">
          <cell r="D1668" t="str">
            <v>Univerzita Mateja Bela v Banskej Bystrici</v>
          </cell>
          <cell r="E1668" t="str">
            <v>Filozofická fakulta</v>
          </cell>
          <cell r="L1668">
            <v>2</v>
          </cell>
          <cell r="M1668">
            <v>1</v>
          </cell>
          <cell r="AM1668">
            <v>0</v>
          </cell>
          <cell r="AN1668">
            <v>0</v>
          </cell>
          <cell r="AO1668">
            <v>0</v>
          </cell>
          <cell r="AP1668">
            <v>0</v>
          </cell>
          <cell r="AQ1668">
            <v>0</v>
          </cell>
          <cell r="AV1668">
            <v>0</v>
          </cell>
          <cell r="AW1668">
            <v>0</v>
          </cell>
          <cell r="AX1668">
            <v>0</v>
          </cell>
          <cell r="AY1668">
            <v>5</v>
          </cell>
          <cell r="AZ1668">
            <v>0</v>
          </cell>
          <cell r="BA1668" t="str">
            <v>UMB</v>
          </cell>
        </row>
        <row r="1669">
          <cell r="D1669" t="str">
            <v>Univerzita Mateja Bela v Banskej Bystrici</v>
          </cell>
          <cell r="E1669" t="str">
            <v>Filozofická fakulta</v>
          </cell>
          <cell r="L1669">
            <v>1</v>
          </cell>
          <cell r="M1669">
            <v>1</v>
          </cell>
          <cell r="AM1669">
            <v>8</v>
          </cell>
          <cell r="AN1669">
            <v>9</v>
          </cell>
          <cell r="AO1669">
            <v>0</v>
          </cell>
          <cell r="AP1669">
            <v>0</v>
          </cell>
          <cell r="AQ1669">
            <v>8</v>
          </cell>
          <cell r="AV1669">
            <v>7.4</v>
          </cell>
          <cell r="AW1669">
            <v>9.25</v>
          </cell>
          <cell r="AX1669">
            <v>9.0917300380228134</v>
          </cell>
          <cell r="AY1669">
            <v>9</v>
          </cell>
          <cell r="AZ1669">
            <v>0</v>
          </cell>
          <cell r="BA1669" t="str">
            <v>UMB</v>
          </cell>
        </row>
        <row r="1670">
          <cell r="D1670" t="str">
            <v>Univerzita Mateja Bela v Banskej Bystrici</v>
          </cell>
          <cell r="E1670" t="str">
            <v>Filozofická fakulta</v>
          </cell>
          <cell r="L1670">
            <v>1</v>
          </cell>
          <cell r="M1670">
            <v>1</v>
          </cell>
          <cell r="AM1670">
            <v>9</v>
          </cell>
          <cell r="AN1670">
            <v>10</v>
          </cell>
          <cell r="AO1670">
            <v>0</v>
          </cell>
          <cell r="AP1670">
            <v>0</v>
          </cell>
          <cell r="AQ1670">
            <v>9</v>
          </cell>
          <cell r="AV1670">
            <v>7.8</v>
          </cell>
          <cell r="AW1670">
            <v>9.75</v>
          </cell>
          <cell r="AX1670">
            <v>9.5831749049429664</v>
          </cell>
          <cell r="AY1670">
            <v>10</v>
          </cell>
          <cell r="AZ1670">
            <v>0</v>
          </cell>
          <cell r="BA1670" t="str">
            <v>UMB</v>
          </cell>
        </row>
        <row r="1671">
          <cell r="D1671" t="str">
            <v>Univerzita Mateja Bela v Banskej Bystrici</v>
          </cell>
          <cell r="E1671" t="str">
            <v>Filozofická fakulta</v>
          </cell>
          <cell r="L1671">
            <v>1</v>
          </cell>
          <cell r="M1671">
            <v>1</v>
          </cell>
          <cell r="AM1671">
            <v>2</v>
          </cell>
          <cell r="AN1671">
            <v>2</v>
          </cell>
          <cell r="AO1671">
            <v>0</v>
          </cell>
          <cell r="AP1671">
            <v>0</v>
          </cell>
          <cell r="AQ1671">
            <v>2</v>
          </cell>
          <cell r="AV1671">
            <v>2</v>
          </cell>
          <cell r="AW1671">
            <v>2.5</v>
          </cell>
          <cell r="AX1671">
            <v>2.4572243346007605</v>
          </cell>
          <cell r="AY1671">
            <v>2</v>
          </cell>
          <cell r="AZ1671">
            <v>0</v>
          </cell>
          <cell r="BA1671" t="str">
            <v>UMB</v>
          </cell>
        </row>
        <row r="1672">
          <cell r="D1672" t="str">
            <v>Univerzita Mateja Bela v Banskej Bystrici</v>
          </cell>
          <cell r="E1672" t="str">
            <v>Filozofická fakulta</v>
          </cell>
          <cell r="L1672">
            <v>2</v>
          </cell>
          <cell r="M1672">
            <v>3</v>
          </cell>
          <cell r="AM1672">
            <v>0</v>
          </cell>
          <cell r="AN1672">
            <v>0</v>
          </cell>
          <cell r="AO1672">
            <v>0</v>
          </cell>
          <cell r="AP1672">
            <v>0</v>
          </cell>
          <cell r="AQ1672">
            <v>0</v>
          </cell>
          <cell r="AV1672">
            <v>0</v>
          </cell>
          <cell r="AW1672">
            <v>0</v>
          </cell>
          <cell r="AX1672">
            <v>0</v>
          </cell>
          <cell r="AY1672">
            <v>3</v>
          </cell>
          <cell r="AZ1672">
            <v>0</v>
          </cell>
          <cell r="BA1672" t="str">
            <v>UMB</v>
          </cell>
        </row>
        <row r="1673">
          <cell r="D1673" t="str">
            <v>Univerzita Mateja Bela v Banskej Bystrici</v>
          </cell>
          <cell r="E1673" t="str">
            <v>Filozofická fakulta</v>
          </cell>
          <cell r="L1673">
            <v>1</v>
          </cell>
          <cell r="M1673">
            <v>2</v>
          </cell>
          <cell r="AM1673">
            <v>5.5</v>
          </cell>
          <cell r="AN1673">
            <v>6</v>
          </cell>
          <cell r="AO1673">
            <v>0</v>
          </cell>
          <cell r="AP1673">
            <v>0</v>
          </cell>
          <cell r="AQ1673">
            <v>5.5</v>
          </cell>
          <cell r="AV1673">
            <v>8.25</v>
          </cell>
          <cell r="AW1673">
            <v>8.9925000000000015</v>
          </cell>
          <cell r="AX1673">
            <v>8.8866755166475322</v>
          </cell>
          <cell r="AY1673">
            <v>6</v>
          </cell>
          <cell r="AZ1673">
            <v>0</v>
          </cell>
          <cell r="BA1673" t="str">
            <v>UMB</v>
          </cell>
        </row>
        <row r="1674">
          <cell r="D1674" t="str">
            <v>Univerzita Mateja Bela v Banskej Bystrici</v>
          </cell>
          <cell r="E1674" t="str">
            <v>Filozofická fakulta</v>
          </cell>
          <cell r="L1674">
            <v>1</v>
          </cell>
          <cell r="M1674">
            <v>1</v>
          </cell>
          <cell r="AM1674">
            <v>26</v>
          </cell>
          <cell r="AN1674">
            <v>26</v>
          </cell>
          <cell r="AO1674">
            <v>0</v>
          </cell>
          <cell r="AP1674">
            <v>0</v>
          </cell>
          <cell r="AQ1674">
            <v>26</v>
          </cell>
          <cell r="AV1674">
            <v>18.799999999999997</v>
          </cell>
          <cell r="AW1674">
            <v>19.551999999999996</v>
          </cell>
          <cell r="AX1674">
            <v>19.217460076045622</v>
          </cell>
          <cell r="AY1674">
            <v>26</v>
          </cell>
          <cell r="AZ1674">
            <v>0</v>
          </cell>
          <cell r="BA1674" t="str">
            <v>UMB</v>
          </cell>
        </row>
        <row r="1675">
          <cell r="D1675" t="str">
            <v>Univerzita Mateja Bela v Banskej Bystrici</v>
          </cell>
          <cell r="E1675" t="str">
            <v>Pedagogická fakulta</v>
          </cell>
          <cell r="L1675">
            <v>1</v>
          </cell>
          <cell r="M1675">
            <v>2</v>
          </cell>
          <cell r="AM1675">
            <v>6</v>
          </cell>
          <cell r="AN1675">
            <v>6.5</v>
          </cell>
          <cell r="AO1675">
            <v>0</v>
          </cell>
          <cell r="AP1675">
            <v>0</v>
          </cell>
          <cell r="AQ1675">
            <v>6</v>
          </cell>
          <cell r="AV1675">
            <v>9</v>
          </cell>
          <cell r="AW1675">
            <v>19.349999999999998</v>
          </cell>
          <cell r="AX1675">
            <v>19.122287600459241</v>
          </cell>
          <cell r="AY1675">
            <v>6.5</v>
          </cell>
          <cell r="AZ1675">
            <v>0</v>
          </cell>
          <cell r="BA1675" t="str">
            <v>UMB</v>
          </cell>
        </row>
        <row r="1676">
          <cell r="D1676" t="str">
            <v>Univerzita Mateja Bela v Banskej Bystrici</v>
          </cell>
          <cell r="E1676" t="str">
            <v>Filozofická fakulta</v>
          </cell>
          <cell r="L1676">
            <v>1</v>
          </cell>
          <cell r="M1676">
            <v>3</v>
          </cell>
          <cell r="AM1676">
            <v>2</v>
          </cell>
          <cell r="AN1676">
            <v>0</v>
          </cell>
          <cell r="AO1676">
            <v>0</v>
          </cell>
          <cell r="AP1676">
            <v>0</v>
          </cell>
          <cell r="AQ1676">
            <v>2</v>
          </cell>
          <cell r="AV1676">
            <v>8</v>
          </cell>
          <cell r="AW1676">
            <v>8.8000000000000007</v>
          </cell>
          <cell r="AX1676">
            <v>8.649429657794677</v>
          </cell>
          <cell r="AY1676">
            <v>2</v>
          </cell>
          <cell r="AZ1676">
            <v>2</v>
          </cell>
          <cell r="BA1676" t="str">
            <v>UMB</v>
          </cell>
        </row>
        <row r="1677">
          <cell r="D1677" t="str">
            <v>Univerzita Mateja Bela v Banskej Bystrici</v>
          </cell>
          <cell r="E1677" t="str">
            <v>Filozofická fakulta</v>
          </cell>
          <cell r="L1677">
            <v>1</v>
          </cell>
          <cell r="M1677">
            <v>1</v>
          </cell>
          <cell r="AM1677">
            <v>7</v>
          </cell>
          <cell r="AN1677">
            <v>7</v>
          </cell>
          <cell r="AO1677">
            <v>0</v>
          </cell>
          <cell r="AP1677">
            <v>0</v>
          </cell>
          <cell r="AQ1677">
            <v>7</v>
          </cell>
          <cell r="AV1677">
            <v>6.1</v>
          </cell>
          <cell r="AW1677">
            <v>6.1</v>
          </cell>
          <cell r="AX1677">
            <v>6.1</v>
          </cell>
          <cell r="AY1677">
            <v>7</v>
          </cell>
          <cell r="AZ1677">
            <v>0</v>
          </cell>
          <cell r="BA1677" t="str">
            <v>UMB</v>
          </cell>
        </row>
        <row r="1678">
          <cell r="D1678" t="str">
            <v>Technická univerzita v Košiciach</v>
          </cell>
          <cell r="E1678" t="str">
            <v>Strojnícka fakulta</v>
          </cell>
          <cell r="L1678">
            <v>1</v>
          </cell>
          <cell r="M1678">
            <v>2</v>
          </cell>
          <cell r="AM1678">
            <v>24</v>
          </cell>
          <cell r="AN1678">
            <v>27</v>
          </cell>
          <cell r="AO1678">
            <v>27</v>
          </cell>
          <cell r="AP1678">
            <v>24</v>
          </cell>
          <cell r="AQ1678">
            <v>24</v>
          </cell>
          <cell r="AV1678">
            <v>36</v>
          </cell>
          <cell r="AW1678">
            <v>53.28</v>
          </cell>
          <cell r="AX1678">
            <v>52.428018720748831</v>
          </cell>
          <cell r="AY1678">
            <v>27</v>
          </cell>
          <cell r="AZ1678">
            <v>0</v>
          </cell>
          <cell r="BA1678" t="str">
            <v>TUKE</v>
          </cell>
        </row>
        <row r="1679">
          <cell r="D1679" t="str">
            <v>Technická univerzita v Košiciach</v>
          </cell>
          <cell r="E1679" t="str">
            <v>Strojnícka fakulta</v>
          </cell>
          <cell r="L1679">
            <v>1</v>
          </cell>
          <cell r="M1679">
            <v>2</v>
          </cell>
          <cell r="AM1679">
            <v>56</v>
          </cell>
          <cell r="AN1679">
            <v>59</v>
          </cell>
          <cell r="AO1679">
            <v>59</v>
          </cell>
          <cell r="AP1679">
            <v>56</v>
          </cell>
          <cell r="AQ1679">
            <v>56</v>
          </cell>
          <cell r="AV1679">
            <v>84</v>
          </cell>
          <cell r="AW1679">
            <v>124.32</v>
          </cell>
          <cell r="AX1679">
            <v>122.33204368174727</v>
          </cell>
          <cell r="AY1679">
            <v>59</v>
          </cell>
          <cell r="AZ1679">
            <v>0</v>
          </cell>
          <cell r="BA1679" t="str">
            <v>TUKE</v>
          </cell>
        </row>
        <row r="1680">
          <cell r="D1680" t="str">
            <v>Technická univerzita v Košiciach</v>
          </cell>
          <cell r="E1680" t="str">
            <v>Strojnícka fakulta</v>
          </cell>
          <cell r="L1680">
            <v>2</v>
          </cell>
          <cell r="M1680">
            <v>3</v>
          </cell>
          <cell r="AM1680">
            <v>0</v>
          </cell>
          <cell r="AN1680">
            <v>0</v>
          </cell>
          <cell r="AO1680">
            <v>0</v>
          </cell>
          <cell r="AP1680">
            <v>0</v>
          </cell>
          <cell r="AQ1680">
            <v>0</v>
          </cell>
          <cell r="AV1680">
            <v>0</v>
          </cell>
          <cell r="AW1680">
            <v>0</v>
          </cell>
          <cell r="AX1680">
            <v>0</v>
          </cell>
          <cell r="AY1680">
            <v>4</v>
          </cell>
          <cell r="AZ1680">
            <v>0</v>
          </cell>
          <cell r="BA1680" t="str">
            <v>TUKE</v>
          </cell>
        </row>
        <row r="1681">
          <cell r="D1681" t="str">
            <v>Technická univerzita v Košiciach</v>
          </cell>
          <cell r="E1681" t="str">
            <v>Strojnícka fakulta</v>
          </cell>
          <cell r="L1681">
            <v>1</v>
          </cell>
          <cell r="M1681">
            <v>3</v>
          </cell>
          <cell r="AM1681">
            <v>1</v>
          </cell>
          <cell r="AN1681">
            <v>0</v>
          </cell>
          <cell r="AO1681">
            <v>0</v>
          </cell>
          <cell r="AP1681">
            <v>1</v>
          </cell>
          <cell r="AQ1681">
            <v>1</v>
          </cell>
          <cell r="AV1681">
            <v>3</v>
          </cell>
          <cell r="AW1681">
            <v>6.39</v>
          </cell>
          <cell r="AX1681">
            <v>6.2878198127925113</v>
          </cell>
          <cell r="AY1681">
            <v>1</v>
          </cell>
          <cell r="AZ1681">
            <v>1</v>
          </cell>
          <cell r="BA1681" t="str">
            <v>TUKE</v>
          </cell>
        </row>
        <row r="1682">
          <cell r="D1682" t="str">
            <v>Technická univerzita v Košiciach</v>
          </cell>
          <cell r="E1682" t="str">
            <v>Strojnícka fakulta</v>
          </cell>
          <cell r="L1682">
            <v>1</v>
          </cell>
          <cell r="M1682">
            <v>2</v>
          </cell>
          <cell r="AM1682">
            <v>29</v>
          </cell>
          <cell r="AN1682">
            <v>34</v>
          </cell>
          <cell r="AO1682">
            <v>34</v>
          </cell>
          <cell r="AP1682">
            <v>29</v>
          </cell>
          <cell r="AQ1682">
            <v>29</v>
          </cell>
          <cell r="AV1682">
            <v>43.5</v>
          </cell>
          <cell r="AW1682">
            <v>64.38</v>
          </cell>
          <cell r="AX1682">
            <v>63.397099236641218</v>
          </cell>
          <cell r="AY1682">
            <v>34</v>
          </cell>
          <cell r="AZ1682">
            <v>0</v>
          </cell>
          <cell r="BA1682" t="str">
            <v>TUKE</v>
          </cell>
        </row>
        <row r="1683">
          <cell r="D1683" t="str">
            <v>Technická univerzita v Košiciach</v>
          </cell>
          <cell r="E1683" t="str">
            <v>Strojnícka fakulta</v>
          </cell>
          <cell r="L1683">
            <v>1</v>
          </cell>
          <cell r="M1683">
            <v>3</v>
          </cell>
          <cell r="AM1683">
            <v>5</v>
          </cell>
          <cell r="AN1683">
            <v>0</v>
          </cell>
          <cell r="AO1683">
            <v>0</v>
          </cell>
          <cell r="AP1683">
            <v>5</v>
          </cell>
          <cell r="AQ1683">
            <v>5</v>
          </cell>
          <cell r="AV1683">
            <v>15</v>
          </cell>
          <cell r="AW1683">
            <v>31.95</v>
          </cell>
          <cell r="AX1683">
            <v>31.439099063962558</v>
          </cell>
          <cell r="AY1683">
            <v>5</v>
          </cell>
          <cell r="AZ1683">
            <v>5</v>
          </cell>
          <cell r="BA1683" t="str">
            <v>TUKE</v>
          </cell>
        </row>
        <row r="1684">
          <cell r="D1684" t="str">
            <v>Technická univerzita v Košiciach</v>
          </cell>
          <cell r="E1684" t="str">
            <v>Strojnícka fakulta</v>
          </cell>
          <cell r="L1684">
            <v>1</v>
          </cell>
          <cell r="M1684">
            <v>3</v>
          </cell>
          <cell r="AM1684">
            <v>1</v>
          </cell>
          <cell r="AN1684">
            <v>0</v>
          </cell>
          <cell r="AO1684">
            <v>0</v>
          </cell>
          <cell r="AP1684">
            <v>1</v>
          </cell>
          <cell r="AQ1684">
            <v>1</v>
          </cell>
          <cell r="AV1684">
            <v>3</v>
          </cell>
          <cell r="AW1684">
            <v>6.39</v>
          </cell>
          <cell r="AX1684">
            <v>6.2878198127925113</v>
          </cell>
          <cell r="AY1684">
            <v>1</v>
          </cell>
          <cell r="AZ1684">
            <v>1</v>
          </cell>
          <cell r="BA1684" t="str">
            <v>TUKE</v>
          </cell>
        </row>
        <row r="1685">
          <cell r="D1685" t="str">
            <v>Technická univerzita v Košiciach</v>
          </cell>
          <cell r="E1685" t="str">
            <v>Strojnícka fakulta</v>
          </cell>
          <cell r="L1685">
            <v>1</v>
          </cell>
          <cell r="M1685">
            <v>3</v>
          </cell>
          <cell r="AM1685">
            <v>2</v>
          </cell>
          <cell r="AN1685">
            <v>0</v>
          </cell>
          <cell r="AO1685">
            <v>0</v>
          </cell>
          <cell r="AP1685">
            <v>2</v>
          </cell>
          <cell r="AQ1685">
            <v>2</v>
          </cell>
          <cell r="AV1685">
            <v>6</v>
          </cell>
          <cell r="AW1685">
            <v>12.78</v>
          </cell>
          <cell r="AX1685">
            <v>12.575639625585023</v>
          </cell>
          <cell r="AY1685">
            <v>2</v>
          </cell>
          <cell r="AZ1685">
            <v>2</v>
          </cell>
          <cell r="BA1685" t="str">
            <v>TUKE</v>
          </cell>
        </row>
        <row r="1686">
          <cell r="D1686" t="str">
            <v>Technická univerzita v Košiciach</v>
          </cell>
          <cell r="E1686" t="str">
            <v>Strojnícka fakulta</v>
          </cell>
          <cell r="L1686">
            <v>1</v>
          </cell>
          <cell r="M1686">
            <v>3</v>
          </cell>
          <cell r="AM1686">
            <v>2</v>
          </cell>
          <cell r="AN1686">
            <v>0</v>
          </cell>
          <cell r="AO1686">
            <v>0</v>
          </cell>
          <cell r="AP1686">
            <v>2</v>
          </cell>
          <cell r="AQ1686">
            <v>2</v>
          </cell>
          <cell r="AV1686">
            <v>6</v>
          </cell>
          <cell r="AW1686">
            <v>12.78</v>
          </cell>
          <cell r="AX1686">
            <v>12.575639625585023</v>
          </cell>
          <cell r="AY1686">
            <v>2</v>
          </cell>
          <cell r="AZ1686">
            <v>2</v>
          </cell>
          <cell r="BA1686" t="str">
            <v>TUKE</v>
          </cell>
        </row>
        <row r="1687">
          <cell r="D1687" t="str">
            <v>Technická univerzita v Košiciach</v>
          </cell>
          <cell r="E1687" t="str">
            <v>Strojnícka fakulta</v>
          </cell>
          <cell r="L1687">
            <v>1</v>
          </cell>
          <cell r="M1687">
            <v>2</v>
          </cell>
          <cell r="AM1687">
            <v>13</v>
          </cell>
          <cell r="AN1687">
            <v>14</v>
          </cell>
          <cell r="AO1687">
            <v>0</v>
          </cell>
          <cell r="AP1687">
            <v>0</v>
          </cell>
          <cell r="AQ1687">
            <v>13</v>
          </cell>
          <cell r="AV1687">
            <v>19.5</v>
          </cell>
          <cell r="AW1687">
            <v>28.86</v>
          </cell>
          <cell r="AX1687">
            <v>27.835935483870969</v>
          </cell>
          <cell r="AY1687">
            <v>14</v>
          </cell>
          <cell r="AZ1687">
            <v>0</v>
          </cell>
          <cell r="BA1687" t="str">
            <v>TUKE</v>
          </cell>
        </row>
        <row r="1688">
          <cell r="D1688" t="str">
            <v>Technická univerzita v Košiciach</v>
          </cell>
          <cell r="E1688" t="str">
            <v>Strojnícka fakulta</v>
          </cell>
          <cell r="L1688">
            <v>1</v>
          </cell>
          <cell r="M1688">
            <v>1</v>
          </cell>
          <cell r="AM1688">
            <v>67</v>
          </cell>
          <cell r="AN1688">
            <v>73</v>
          </cell>
          <cell r="AO1688">
            <v>0</v>
          </cell>
          <cell r="AP1688">
            <v>0</v>
          </cell>
          <cell r="AQ1688">
            <v>67</v>
          </cell>
          <cell r="AV1688">
            <v>53.8</v>
          </cell>
          <cell r="AW1688">
            <v>79.623999999999995</v>
          </cell>
          <cell r="AX1688">
            <v>76.798632258064515</v>
          </cell>
          <cell r="AY1688">
            <v>73</v>
          </cell>
          <cell r="AZ1688">
            <v>0</v>
          </cell>
          <cell r="BA1688" t="str">
            <v>TUKE</v>
          </cell>
        </row>
        <row r="1689">
          <cell r="D1689" t="str">
            <v>Technická univerzita v Košiciach</v>
          </cell>
          <cell r="E1689" t="str">
            <v>Strojnícka fakulta</v>
          </cell>
          <cell r="L1689">
            <v>1</v>
          </cell>
          <cell r="M1689">
            <v>1</v>
          </cell>
          <cell r="AM1689">
            <v>45</v>
          </cell>
          <cell r="AN1689">
            <v>46</v>
          </cell>
          <cell r="AO1689">
            <v>46</v>
          </cell>
          <cell r="AP1689">
            <v>45</v>
          </cell>
          <cell r="AQ1689">
            <v>45</v>
          </cell>
          <cell r="AV1689">
            <v>38.099999999999994</v>
          </cell>
          <cell r="AW1689">
            <v>56.387999999999991</v>
          </cell>
          <cell r="AX1689">
            <v>55.486319812792502</v>
          </cell>
          <cell r="AY1689">
            <v>46</v>
          </cell>
          <cell r="AZ1689">
            <v>0</v>
          </cell>
          <cell r="BA1689" t="str">
            <v>TUKE</v>
          </cell>
        </row>
        <row r="1690">
          <cell r="D1690" t="str">
            <v>Technická univerzita v Košiciach</v>
          </cell>
          <cell r="E1690" t="str">
            <v>Strojnícka fakulta</v>
          </cell>
          <cell r="L1690">
            <v>1</v>
          </cell>
          <cell r="M1690">
            <v>1</v>
          </cell>
          <cell r="AM1690">
            <v>83</v>
          </cell>
          <cell r="AN1690">
            <v>89</v>
          </cell>
          <cell r="AO1690">
            <v>89</v>
          </cell>
          <cell r="AP1690">
            <v>83</v>
          </cell>
          <cell r="AQ1690">
            <v>83</v>
          </cell>
          <cell r="AV1690">
            <v>73.400000000000006</v>
          </cell>
          <cell r="AW1690">
            <v>108.63200000000001</v>
          </cell>
          <cell r="AX1690">
            <v>106.97349618320611</v>
          </cell>
          <cell r="AY1690">
            <v>89</v>
          </cell>
          <cell r="AZ1690">
            <v>0</v>
          </cell>
          <cell r="BA1690" t="str">
            <v>TUKE</v>
          </cell>
        </row>
        <row r="1691">
          <cell r="D1691" t="str">
            <v>Technická univerzita v Košiciach</v>
          </cell>
          <cell r="E1691" t="str">
            <v>Strojnícka fakulta</v>
          </cell>
          <cell r="L1691">
            <v>1</v>
          </cell>
          <cell r="M1691">
            <v>1</v>
          </cell>
          <cell r="AM1691">
            <v>39</v>
          </cell>
          <cell r="AN1691">
            <v>41</v>
          </cell>
          <cell r="AO1691">
            <v>41</v>
          </cell>
          <cell r="AP1691">
            <v>39</v>
          </cell>
          <cell r="AQ1691">
            <v>39</v>
          </cell>
          <cell r="AV1691">
            <v>35.4</v>
          </cell>
          <cell r="AW1691">
            <v>52.391999999999996</v>
          </cell>
          <cell r="AX1691">
            <v>51.554218408736347</v>
          </cell>
          <cell r="AY1691">
            <v>41</v>
          </cell>
          <cell r="AZ1691">
            <v>0</v>
          </cell>
          <cell r="BA1691" t="str">
            <v>TUKE</v>
          </cell>
        </row>
        <row r="1692">
          <cell r="D1692" t="str">
            <v>Technická univerzita v Košiciach</v>
          </cell>
          <cell r="E1692" t="str">
            <v>Letecká fakulta</v>
          </cell>
          <cell r="L1692">
            <v>2</v>
          </cell>
          <cell r="M1692">
            <v>2</v>
          </cell>
          <cell r="AM1692">
            <v>0</v>
          </cell>
          <cell r="AN1692">
            <v>0</v>
          </cell>
          <cell r="AO1692">
            <v>0</v>
          </cell>
          <cell r="AP1692">
            <v>0</v>
          </cell>
          <cell r="AQ1692">
            <v>0</v>
          </cell>
          <cell r="AV1692">
            <v>0</v>
          </cell>
          <cell r="AW1692">
            <v>0</v>
          </cell>
          <cell r="AX1692">
            <v>0</v>
          </cell>
          <cell r="AY1692">
            <v>5</v>
          </cell>
          <cell r="AZ1692">
            <v>0</v>
          </cell>
          <cell r="BA1692" t="str">
            <v>TUKE</v>
          </cell>
        </row>
        <row r="1693">
          <cell r="D1693" t="str">
            <v>Technická univerzita v Košiciach</v>
          </cell>
          <cell r="E1693" t="str">
            <v>Letecká fakulta</v>
          </cell>
          <cell r="L1693">
            <v>1</v>
          </cell>
          <cell r="M1693">
            <v>3</v>
          </cell>
          <cell r="AM1693">
            <v>11</v>
          </cell>
          <cell r="AN1693">
            <v>0</v>
          </cell>
          <cell r="AO1693">
            <v>0</v>
          </cell>
          <cell r="AP1693">
            <v>0</v>
          </cell>
          <cell r="AQ1693">
            <v>11</v>
          </cell>
          <cell r="AV1693">
            <v>44</v>
          </cell>
          <cell r="AW1693">
            <v>93.72</v>
          </cell>
          <cell r="AX1693">
            <v>90.497286245353166</v>
          </cell>
          <cell r="AY1693">
            <v>11</v>
          </cell>
          <cell r="AZ1693">
            <v>11</v>
          </cell>
          <cell r="BA1693" t="str">
            <v>TUKE</v>
          </cell>
        </row>
        <row r="1694">
          <cell r="D1694" t="str">
            <v>Technická univerzita v Košiciach</v>
          </cell>
          <cell r="E1694" t="str">
            <v>Letecká fakulta</v>
          </cell>
          <cell r="L1694">
            <v>1</v>
          </cell>
          <cell r="M1694">
            <v>3</v>
          </cell>
          <cell r="AM1694">
            <v>7</v>
          </cell>
          <cell r="AN1694">
            <v>0</v>
          </cell>
          <cell r="AO1694">
            <v>0</v>
          </cell>
          <cell r="AP1694">
            <v>7</v>
          </cell>
          <cell r="AQ1694">
            <v>7</v>
          </cell>
          <cell r="AV1694">
            <v>28</v>
          </cell>
          <cell r="AW1694">
            <v>59.64</v>
          </cell>
          <cell r="AX1694">
            <v>58.729465648854962</v>
          </cell>
          <cell r="AY1694">
            <v>7</v>
          </cell>
          <cell r="AZ1694">
            <v>7</v>
          </cell>
          <cell r="BA1694" t="str">
            <v>TUKE</v>
          </cell>
        </row>
        <row r="1695">
          <cell r="D1695" t="str">
            <v>Technická univerzita v Košiciach</v>
          </cell>
          <cell r="E1695" t="str">
            <v>Letecká fakulta</v>
          </cell>
          <cell r="L1695">
            <v>1</v>
          </cell>
          <cell r="M1695">
            <v>2</v>
          </cell>
          <cell r="AM1695">
            <v>168</v>
          </cell>
          <cell r="AN1695">
            <v>173</v>
          </cell>
          <cell r="AO1695">
            <v>0</v>
          </cell>
          <cell r="AP1695">
            <v>0</v>
          </cell>
          <cell r="AQ1695">
            <v>168</v>
          </cell>
          <cell r="AV1695">
            <v>252</v>
          </cell>
          <cell r="AW1695">
            <v>372.96</v>
          </cell>
          <cell r="AX1695">
            <v>360.13516728624535</v>
          </cell>
          <cell r="AY1695">
            <v>173</v>
          </cell>
          <cell r="AZ1695">
            <v>0</v>
          </cell>
          <cell r="BA1695" t="str">
            <v>TUKE</v>
          </cell>
        </row>
        <row r="1696">
          <cell r="D1696" t="str">
            <v>Technická univerzita v Košiciach</v>
          </cell>
          <cell r="E1696" t="str">
            <v>Letecká fakulta</v>
          </cell>
          <cell r="L1696">
            <v>1</v>
          </cell>
          <cell r="M1696">
            <v>1</v>
          </cell>
          <cell r="AM1696">
            <v>30</v>
          </cell>
          <cell r="AN1696">
            <v>30</v>
          </cell>
          <cell r="AO1696">
            <v>30</v>
          </cell>
          <cell r="AP1696">
            <v>30</v>
          </cell>
          <cell r="AQ1696">
            <v>30</v>
          </cell>
          <cell r="AV1696">
            <v>25.5</v>
          </cell>
          <cell r="AW1696">
            <v>37.74</v>
          </cell>
          <cell r="AX1696">
            <v>37.136513260530421</v>
          </cell>
          <cell r="AY1696">
            <v>30</v>
          </cell>
          <cell r="AZ1696">
            <v>0</v>
          </cell>
          <cell r="BA1696" t="str">
            <v>TUKE</v>
          </cell>
        </row>
        <row r="1697">
          <cell r="D1697" t="str">
            <v>Technická univerzita v Košiciach</v>
          </cell>
          <cell r="E1697" t="str">
            <v>Letecká fakulta</v>
          </cell>
          <cell r="L1697">
            <v>1</v>
          </cell>
          <cell r="M1697">
            <v>1</v>
          </cell>
          <cell r="AM1697">
            <v>36</v>
          </cell>
          <cell r="AN1697">
            <v>66</v>
          </cell>
          <cell r="AO1697">
            <v>0</v>
          </cell>
          <cell r="AP1697">
            <v>0</v>
          </cell>
          <cell r="AQ1697">
            <v>36</v>
          </cell>
          <cell r="AV1697">
            <v>30</v>
          </cell>
          <cell r="AW1697">
            <v>44.4</v>
          </cell>
          <cell r="AX1697">
            <v>42.873234200743497</v>
          </cell>
          <cell r="AY1697">
            <v>66</v>
          </cell>
          <cell r="AZ1697">
            <v>0</v>
          </cell>
          <cell r="BA1697" t="str">
            <v>TUKE</v>
          </cell>
        </row>
        <row r="1698">
          <cell r="D1698" t="str">
            <v>Technická univerzita v Košiciach</v>
          </cell>
          <cell r="E1698" t="str">
            <v>Letecká fakulta</v>
          </cell>
          <cell r="L1698">
            <v>2</v>
          </cell>
          <cell r="M1698">
            <v>3</v>
          </cell>
          <cell r="AM1698">
            <v>0</v>
          </cell>
          <cell r="AN1698">
            <v>0</v>
          </cell>
          <cell r="AO1698">
            <v>0</v>
          </cell>
          <cell r="AP1698">
            <v>0</v>
          </cell>
          <cell r="AQ1698">
            <v>0</v>
          </cell>
          <cell r="AV1698">
            <v>0</v>
          </cell>
          <cell r="AW1698">
            <v>0</v>
          </cell>
          <cell r="AX1698">
            <v>0</v>
          </cell>
          <cell r="AY1698">
            <v>7</v>
          </cell>
          <cell r="AZ1698">
            <v>0</v>
          </cell>
          <cell r="BA1698" t="str">
            <v>TUKE</v>
          </cell>
        </row>
        <row r="1699">
          <cell r="D1699" t="str">
            <v>Technická univerzita v Košiciach</v>
          </cell>
          <cell r="E1699" t="str">
            <v>Ekonomická fakulta</v>
          </cell>
          <cell r="L1699">
            <v>2</v>
          </cell>
          <cell r="M1699">
            <v>3</v>
          </cell>
          <cell r="AM1699">
            <v>1</v>
          </cell>
          <cell r="AN1699">
            <v>0</v>
          </cell>
          <cell r="AO1699">
            <v>0</v>
          </cell>
          <cell r="AP1699">
            <v>0</v>
          </cell>
          <cell r="AQ1699">
            <v>0</v>
          </cell>
          <cell r="AV1699">
            <v>0</v>
          </cell>
          <cell r="AW1699">
            <v>0</v>
          </cell>
          <cell r="AX1699">
            <v>0</v>
          </cell>
          <cell r="AY1699">
            <v>15</v>
          </cell>
          <cell r="AZ1699">
            <v>0</v>
          </cell>
          <cell r="BA1699" t="str">
            <v>TUKE</v>
          </cell>
        </row>
        <row r="1700">
          <cell r="D1700" t="str">
            <v>Technická univerzita v Košiciach</v>
          </cell>
          <cell r="E1700" t="str">
            <v>Ekonomická fakulta</v>
          </cell>
          <cell r="L1700">
            <v>2</v>
          </cell>
          <cell r="M1700">
            <v>2</v>
          </cell>
          <cell r="AM1700">
            <v>0</v>
          </cell>
          <cell r="AN1700">
            <v>0</v>
          </cell>
          <cell r="AO1700">
            <v>0</v>
          </cell>
          <cell r="AP1700">
            <v>0</v>
          </cell>
          <cell r="AQ1700">
            <v>0</v>
          </cell>
          <cell r="AV1700">
            <v>0</v>
          </cell>
          <cell r="AW1700">
            <v>0</v>
          </cell>
          <cell r="AX1700">
            <v>0</v>
          </cell>
          <cell r="AY1700">
            <v>47</v>
          </cell>
          <cell r="AZ1700">
            <v>0</v>
          </cell>
          <cell r="BA1700" t="str">
            <v>TUKE</v>
          </cell>
        </row>
        <row r="1701">
          <cell r="D1701" t="str">
            <v>Technická univerzita v Košiciach</v>
          </cell>
          <cell r="E1701" t="str">
            <v>Ekonomická fakulta</v>
          </cell>
          <cell r="L1701">
            <v>1</v>
          </cell>
          <cell r="M1701">
            <v>2</v>
          </cell>
          <cell r="AM1701">
            <v>24</v>
          </cell>
          <cell r="AN1701">
            <v>27</v>
          </cell>
          <cell r="AO1701">
            <v>0</v>
          </cell>
          <cell r="AP1701">
            <v>0</v>
          </cell>
          <cell r="AQ1701">
            <v>24</v>
          </cell>
          <cell r="AV1701">
            <v>36</v>
          </cell>
          <cell r="AW1701">
            <v>37.44</v>
          </cell>
          <cell r="AX1701">
            <v>36.936967370441458</v>
          </cell>
          <cell r="AY1701">
            <v>27</v>
          </cell>
          <cell r="AZ1701">
            <v>0</v>
          </cell>
          <cell r="BA1701" t="str">
            <v>TUKE</v>
          </cell>
        </row>
        <row r="1702">
          <cell r="D1702" t="str">
            <v>Technická univerzita v Košiciach</v>
          </cell>
          <cell r="E1702" t="str">
            <v>Ekonomická fakulta</v>
          </cell>
          <cell r="L1702">
            <v>2</v>
          </cell>
          <cell r="M1702">
            <v>1</v>
          </cell>
          <cell r="AM1702">
            <v>0</v>
          </cell>
          <cell r="AN1702">
            <v>0</v>
          </cell>
          <cell r="AO1702">
            <v>0</v>
          </cell>
          <cell r="AP1702">
            <v>0</v>
          </cell>
          <cell r="AQ1702">
            <v>0</v>
          </cell>
          <cell r="AV1702">
            <v>0</v>
          </cell>
          <cell r="AW1702">
            <v>0</v>
          </cell>
          <cell r="AX1702">
            <v>0</v>
          </cell>
          <cell r="AY1702">
            <v>46</v>
          </cell>
          <cell r="AZ1702">
            <v>0</v>
          </cell>
          <cell r="BA1702" t="str">
            <v>TUKE</v>
          </cell>
        </row>
        <row r="1703">
          <cell r="D1703" t="str">
            <v>Technická univerzita v Košiciach</v>
          </cell>
          <cell r="E1703" t="str">
            <v>Ekonomická fakulta</v>
          </cell>
          <cell r="L1703">
            <v>1</v>
          </cell>
          <cell r="M1703">
            <v>1</v>
          </cell>
          <cell r="AM1703">
            <v>40</v>
          </cell>
          <cell r="AN1703">
            <v>40</v>
          </cell>
          <cell r="AO1703">
            <v>0</v>
          </cell>
          <cell r="AP1703">
            <v>0</v>
          </cell>
          <cell r="AQ1703">
            <v>40</v>
          </cell>
          <cell r="AV1703">
            <v>33.099999999999994</v>
          </cell>
          <cell r="AW1703">
            <v>34.423999999999992</v>
          </cell>
          <cell r="AX1703">
            <v>33.961489443378113</v>
          </cell>
          <cell r="AY1703">
            <v>40</v>
          </cell>
          <cell r="AZ1703">
            <v>0</v>
          </cell>
          <cell r="BA1703" t="str">
            <v>TUKE</v>
          </cell>
        </row>
        <row r="1704">
          <cell r="D1704" t="str">
            <v>Univerzita veterinárskeho lekárstva a farmácie v Košiciach</v>
          </cell>
          <cell r="E1704" t="str">
            <v/>
          </cell>
          <cell r="L1704">
            <v>2</v>
          </cell>
          <cell r="M1704">
            <v>1</v>
          </cell>
          <cell r="AM1704">
            <v>0</v>
          </cell>
          <cell r="AN1704">
            <v>0</v>
          </cell>
          <cell r="AO1704">
            <v>0</v>
          </cell>
          <cell r="AP1704">
            <v>0</v>
          </cell>
          <cell r="AQ1704">
            <v>0</v>
          </cell>
          <cell r="AV1704">
            <v>0</v>
          </cell>
          <cell r="AW1704">
            <v>0</v>
          </cell>
          <cell r="AX1704">
            <v>0</v>
          </cell>
          <cell r="AY1704">
            <v>34</v>
          </cell>
          <cell r="AZ1704">
            <v>0</v>
          </cell>
          <cell r="BA1704" t="str">
            <v>UVLF</v>
          </cell>
        </row>
        <row r="1705">
          <cell r="D1705" t="str">
            <v>Univerzita veterinárskeho lekárstva a farmácie v Košiciach</v>
          </cell>
          <cell r="E1705" t="str">
            <v/>
          </cell>
          <cell r="L1705">
            <v>1</v>
          </cell>
          <cell r="M1705">
            <v>2</v>
          </cell>
          <cell r="AM1705">
            <v>37</v>
          </cell>
          <cell r="AN1705">
            <v>38</v>
          </cell>
          <cell r="AO1705">
            <v>0</v>
          </cell>
          <cell r="AP1705">
            <v>0</v>
          </cell>
          <cell r="AQ1705">
            <v>37</v>
          </cell>
          <cell r="AV1705">
            <v>55.5</v>
          </cell>
          <cell r="AW1705">
            <v>244.755</v>
          </cell>
          <cell r="AX1705">
            <v>236.85967741935485</v>
          </cell>
          <cell r="AY1705">
            <v>38</v>
          </cell>
          <cell r="AZ1705">
            <v>0</v>
          </cell>
          <cell r="BA1705" t="str">
            <v>UVLF</v>
          </cell>
        </row>
        <row r="1706">
          <cell r="D1706" t="str">
            <v>Univerzita veterinárskeho lekárstva a farmácie v Košiciach</v>
          </cell>
          <cell r="E1706" t="str">
            <v/>
          </cell>
          <cell r="L1706">
            <v>2</v>
          </cell>
          <cell r="M1706">
            <v>1</v>
          </cell>
          <cell r="AM1706">
            <v>0</v>
          </cell>
          <cell r="AN1706">
            <v>0</v>
          </cell>
          <cell r="AO1706">
            <v>0</v>
          </cell>
          <cell r="AP1706">
            <v>0</v>
          </cell>
          <cell r="AQ1706">
            <v>0</v>
          </cell>
          <cell r="AV1706">
            <v>0</v>
          </cell>
          <cell r="AW1706">
            <v>0</v>
          </cell>
          <cell r="AX1706">
            <v>0</v>
          </cell>
          <cell r="AY1706">
            <v>12</v>
          </cell>
          <cell r="AZ1706">
            <v>0</v>
          </cell>
          <cell r="BA1706" t="str">
            <v>UVLF</v>
          </cell>
        </row>
        <row r="1707">
          <cell r="D1707" t="str">
            <v>Univerzita Pavla Jozefa Šafárika v Košiciach</v>
          </cell>
          <cell r="E1707" t="str">
            <v>Právnická fakulta</v>
          </cell>
          <cell r="L1707">
            <v>2</v>
          </cell>
          <cell r="M1707">
            <v>2</v>
          </cell>
          <cell r="AM1707">
            <v>0</v>
          </cell>
          <cell r="AN1707">
            <v>0</v>
          </cell>
          <cell r="AO1707">
            <v>0</v>
          </cell>
          <cell r="AP1707">
            <v>0</v>
          </cell>
          <cell r="AQ1707">
            <v>0</v>
          </cell>
          <cell r="AV1707">
            <v>0</v>
          </cell>
          <cell r="AW1707">
            <v>0</v>
          </cell>
          <cell r="AX1707">
            <v>0</v>
          </cell>
          <cell r="AY1707">
            <v>59</v>
          </cell>
          <cell r="AZ1707">
            <v>0</v>
          </cell>
          <cell r="BA1707" t="str">
            <v>UPJŠ</v>
          </cell>
        </row>
        <row r="1708">
          <cell r="D1708" t="str">
            <v>Univerzita Pavla Jozefa Šafárika v Košiciach</v>
          </cell>
          <cell r="E1708" t="str">
            <v>Právnická fakulta</v>
          </cell>
          <cell r="L1708">
            <v>2</v>
          </cell>
          <cell r="M1708">
            <v>1</v>
          </cell>
          <cell r="AM1708">
            <v>2</v>
          </cell>
          <cell r="AN1708">
            <v>0</v>
          </cell>
          <cell r="AO1708">
            <v>0</v>
          </cell>
          <cell r="AP1708">
            <v>0</v>
          </cell>
          <cell r="AQ1708">
            <v>0</v>
          </cell>
          <cell r="AV1708">
            <v>0</v>
          </cell>
          <cell r="AW1708">
            <v>0</v>
          </cell>
          <cell r="AX1708">
            <v>0</v>
          </cell>
          <cell r="AY1708">
            <v>179</v>
          </cell>
          <cell r="AZ1708">
            <v>0</v>
          </cell>
          <cell r="BA1708" t="str">
            <v>UPJŠ</v>
          </cell>
        </row>
        <row r="1709">
          <cell r="D1709" t="str">
            <v>Technická univerzita v Košiciach</v>
          </cell>
          <cell r="E1709" t="str">
            <v>Fakulta materiálov, metalurgie a recyklácie</v>
          </cell>
          <cell r="L1709">
            <v>2</v>
          </cell>
          <cell r="M1709">
            <v>2</v>
          </cell>
          <cell r="AM1709">
            <v>0</v>
          </cell>
          <cell r="AN1709">
            <v>0</v>
          </cell>
          <cell r="AO1709">
            <v>0</v>
          </cell>
          <cell r="AP1709">
            <v>0</v>
          </cell>
          <cell r="AQ1709">
            <v>0</v>
          </cell>
          <cell r="AV1709">
            <v>0</v>
          </cell>
          <cell r="AW1709">
            <v>0</v>
          </cell>
          <cell r="AX1709">
            <v>0</v>
          </cell>
          <cell r="AY1709">
            <v>7</v>
          </cell>
          <cell r="AZ1709">
            <v>0</v>
          </cell>
          <cell r="BA1709" t="str">
            <v>TUKE</v>
          </cell>
        </row>
        <row r="1710">
          <cell r="D1710" t="str">
            <v>Technická univerzita v Košiciach</v>
          </cell>
          <cell r="E1710" t="str">
            <v>Fakulta materiálov, metalurgie a recyklácie</v>
          </cell>
          <cell r="L1710">
            <v>2</v>
          </cell>
          <cell r="M1710">
            <v>5</v>
          </cell>
          <cell r="AM1710">
            <v>0</v>
          </cell>
          <cell r="AN1710">
            <v>0</v>
          </cell>
          <cell r="AO1710">
            <v>0</v>
          </cell>
          <cell r="AP1710">
            <v>0</v>
          </cell>
          <cell r="AQ1710">
            <v>0</v>
          </cell>
          <cell r="AV1710">
            <v>0</v>
          </cell>
          <cell r="AW1710">
            <v>0</v>
          </cell>
          <cell r="AX1710">
            <v>0</v>
          </cell>
          <cell r="AY1710">
            <v>5</v>
          </cell>
          <cell r="AZ1710">
            <v>0</v>
          </cell>
          <cell r="BA1710" t="str">
            <v>TUKE</v>
          </cell>
        </row>
        <row r="1711">
          <cell r="D1711" t="str">
            <v>Technická univerzita v Košiciach</v>
          </cell>
          <cell r="E1711" t="str">
            <v>Fakulta materiálov, metalurgie a recyklácie</v>
          </cell>
          <cell r="L1711">
            <v>1</v>
          </cell>
          <cell r="M1711">
            <v>2</v>
          </cell>
          <cell r="AM1711">
            <v>7</v>
          </cell>
          <cell r="AN1711">
            <v>8</v>
          </cell>
          <cell r="AO1711">
            <v>8</v>
          </cell>
          <cell r="AP1711">
            <v>7</v>
          </cell>
          <cell r="AQ1711">
            <v>7</v>
          </cell>
          <cell r="AV1711">
            <v>10.5</v>
          </cell>
          <cell r="AW1711">
            <v>25.305</v>
          </cell>
          <cell r="AX1711">
            <v>24.57089590443686</v>
          </cell>
          <cell r="AY1711">
            <v>8</v>
          </cell>
          <cell r="AZ1711">
            <v>0</v>
          </cell>
          <cell r="BA1711" t="str">
            <v>TUKE</v>
          </cell>
        </row>
        <row r="1712">
          <cell r="D1712" t="str">
            <v>Technická univerzita v Košiciach</v>
          </cell>
          <cell r="E1712" t="str">
            <v>Fakulta materiálov, metalurgie a recyklácie</v>
          </cell>
          <cell r="L1712">
            <v>1</v>
          </cell>
          <cell r="M1712">
            <v>2</v>
          </cell>
          <cell r="AM1712">
            <v>16</v>
          </cell>
          <cell r="AN1712">
            <v>17</v>
          </cell>
          <cell r="AO1712">
            <v>17</v>
          </cell>
          <cell r="AP1712">
            <v>16</v>
          </cell>
          <cell r="AQ1712">
            <v>16</v>
          </cell>
          <cell r="AV1712">
            <v>24</v>
          </cell>
          <cell r="AW1712">
            <v>35.519999999999996</v>
          </cell>
          <cell r="AX1712">
            <v>34.952012480499214</v>
          </cell>
          <cell r="AY1712">
            <v>17</v>
          </cell>
          <cell r="AZ1712">
            <v>0</v>
          </cell>
          <cell r="BA1712" t="str">
            <v>TUKE</v>
          </cell>
        </row>
        <row r="1713">
          <cell r="D1713" t="str">
            <v>Technická univerzita v Košiciach</v>
          </cell>
          <cell r="E1713" t="str">
            <v>Fakulta materiálov, metalurgie a recyklácie</v>
          </cell>
          <cell r="L1713">
            <v>1</v>
          </cell>
          <cell r="M1713">
            <v>1</v>
          </cell>
          <cell r="AM1713">
            <v>11</v>
          </cell>
          <cell r="AN1713">
            <v>13</v>
          </cell>
          <cell r="AO1713">
            <v>13</v>
          </cell>
          <cell r="AP1713">
            <v>11</v>
          </cell>
          <cell r="AQ1713">
            <v>11</v>
          </cell>
          <cell r="AV1713">
            <v>8.6</v>
          </cell>
          <cell r="AW1713">
            <v>12.728</v>
          </cell>
          <cell r="AX1713">
            <v>12.524471138845554</v>
          </cell>
          <cell r="AY1713">
            <v>13</v>
          </cell>
          <cell r="AZ1713">
            <v>0</v>
          </cell>
          <cell r="BA1713" t="str">
            <v>TUKE</v>
          </cell>
        </row>
        <row r="1714">
          <cell r="D1714" t="str">
            <v>Technická univerzita v Košiciach</v>
          </cell>
          <cell r="E1714" t="str">
            <v>Fakulta materiálov, metalurgie a recyklácie</v>
          </cell>
          <cell r="L1714">
            <v>1</v>
          </cell>
          <cell r="M1714">
            <v>1</v>
          </cell>
          <cell r="AM1714">
            <v>18</v>
          </cell>
          <cell r="AN1714">
            <v>26</v>
          </cell>
          <cell r="AO1714">
            <v>26</v>
          </cell>
          <cell r="AP1714">
            <v>18</v>
          </cell>
          <cell r="AQ1714">
            <v>18</v>
          </cell>
          <cell r="AV1714">
            <v>15.3</v>
          </cell>
          <cell r="AW1714">
            <v>22.644000000000002</v>
          </cell>
          <cell r="AX1714">
            <v>22.239642857142861</v>
          </cell>
          <cell r="AY1714">
            <v>26</v>
          </cell>
          <cell r="AZ1714">
            <v>0</v>
          </cell>
          <cell r="BA1714" t="str">
            <v>TUKE</v>
          </cell>
        </row>
        <row r="1715">
          <cell r="D1715" t="str">
            <v>Technická univerzita v Košiciach</v>
          </cell>
          <cell r="E1715" t="str">
            <v>Fakulta umení</v>
          </cell>
          <cell r="L1715">
            <v>2</v>
          </cell>
          <cell r="M1715">
            <v>3</v>
          </cell>
          <cell r="AM1715">
            <v>0</v>
          </cell>
          <cell r="AN1715">
            <v>0</v>
          </cell>
          <cell r="AO1715">
            <v>0</v>
          </cell>
          <cell r="AP1715">
            <v>0</v>
          </cell>
          <cell r="AQ1715">
            <v>0</v>
          </cell>
          <cell r="AV1715">
            <v>0</v>
          </cell>
          <cell r="AW1715">
            <v>0</v>
          </cell>
          <cell r="AX1715">
            <v>0</v>
          </cell>
          <cell r="AY1715">
            <v>3</v>
          </cell>
          <cell r="AZ1715">
            <v>0</v>
          </cell>
          <cell r="BA1715" t="str">
            <v>TUKE</v>
          </cell>
        </row>
        <row r="1716">
          <cell r="D1716" t="str">
            <v>Technická univerzita v Košiciach</v>
          </cell>
          <cell r="E1716" t="str">
            <v>Fakulta umení</v>
          </cell>
          <cell r="L1716">
            <v>1</v>
          </cell>
          <cell r="M1716">
            <v>2</v>
          </cell>
          <cell r="AM1716">
            <v>19</v>
          </cell>
          <cell r="AN1716">
            <v>20</v>
          </cell>
          <cell r="AO1716">
            <v>0</v>
          </cell>
          <cell r="AP1716">
            <v>0</v>
          </cell>
          <cell r="AQ1716">
            <v>19</v>
          </cell>
          <cell r="AV1716">
            <v>28.5</v>
          </cell>
          <cell r="AW1716">
            <v>92.054999999999993</v>
          </cell>
          <cell r="AX1716">
            <v>89.248445121951207</v>
          </cell>
          <cell r="AY1716">
            <v>20</v>
          </cell>
          <cell r="AZ1716">
            <v>0</v>
          </cell>
          <cell r="BA1716" t="str">
            <v>TUKE</v>
          </cell>
        </row>
        <row r="1717">
          <cell r="D1717" t="str">
            <v>Technická univerzita v Košiciach</v>
          </cell>
          <cell r="E1717" t="str">
            <v>Fakulta umení</v>
          </cell>
          <cell r="L1717">
            <v>1</v>
          </cell>
          <cell r="M1717">
            <v>3</v>
          </cell>
          <cell r="AM1717">
            <v>5</v>
          </cell>
          <cell r="AN1717">
            <v>0</v>
          </cell>
          <cell r="AO1717">
            <v>0</v>
          </cell>
          <cell r="AP1717">
            <v>0</v>
          </cell>
          <cell r="AQ1717">
            <v>5</v>
          </cell>
          <cell r="AV1717">
            <v>15</v>
          </cell>
          <cell r="AW1717">
            <v>16.5</v>
          </cell>
          <cell r="AX1717">
            <v>15.996951219512194</v>
          </cell>
          <cell r="AY1717">
            <v>5</v>
          </cell>
          <cell r="AZ1717">
            <v>5</v>
          </cell>
          <cell r="BA1717" t="str">
            <v>TUKE</v>
          </cell>
        </row>
        <row r="1718">
          <cell r="D1718" t="str">
            <v>Technická univerzita v Košiciach</v>
          </cell>
          <cell r="E1718" t="str">
            <v>Stavebná fakulta</v>
          </cell>
          <cell r="L1718">
            <v>2</v>
          </cell>
          <cell r="M1718">
            <v>2</v>
          </cell>
          <cell r="AM1718">
            <v>0</v>
          </cell>
          <cell r="AN1718">
            <v>0</v>
          </cell>
          <cell r="AO1718">
            <v>0</v>
          </cell>
          <cell r="AP1718">
            <v>0</v>
          </cell>
          <cell r="AQ1718">
            <v>0</v>
          </cell>
          <cell r="AV1718">
            <v>0</v>
          </cell>
          <cell r="AW1718">
            <v>0</v>
          </cell>
          <cell r="AX1718">
            <v>0</v>
          </cell>
          <cell r="AY1718">
            <v>28</v>
          </cell>
          <cell r="AZ1718">
            <v>0</v>
          </cell>
          <cell r="BA1718" t="str">
            <v>TUKE</v>
          </cell>
        </row>
        <row r="1719">
          <cell r="D1719" t="str">
            <v>Technická univerzita v Košiciach</v>
          </cell>
          <cell r="E1719" t="str">
            <v>Stavebná fakulta</v>
          </cell>
          <cell r="L1719">
            <v>1</v>
          </cell>
          <cell r="M1719">
            <v>2</v>
          </cell>
          <cell r="AM1719">
            <v>27</v>
          </cell>
          <cell r="AN1719">
            <v>27</v>
          </cell>
          <cell r="AO1719">
            <v>27</v>
          </cell>
          <cell r="AP1719">
            <v>27</v>
          </cell>
          <cell r="AQ1719">
            <v>27</v>
          </cell>
          <cell r="AV1719">
            <v>40.5</v>
          </cell>
          <cell r="AW1719">
            <v>59.94</v>
          </cell>
          <cell r="AX1719">
            <v>58.362631578947358</v>
          </cell>
          <cell r="AY1719">
            <v>27</v>
          </cell>
          <cell r="AZ1719">
            <v>0</v>
          </cell>
          <cell r="BA1719" t="str">
            <v>TUKE</v>
          </cell>
        </row>
        <row r="1720">
          <cell r="D1720" t="str">
            <v>Technická univerzita v Košiciach</v>
          </cell>
          <cell r="E1720" t="str">
            <v>Stavebná fakulta</v>
          </cell>
          <cell r="L1720">
            <v>1</v>
          </cell>
          <cell r="M1720">
            <v>1</v>
          </cell>
          <cell r="AM1720">
            <v>64</v>
          </cell>
          <cell r="AN1720">
            <v>75</v>
          </cell>
          <cell r="AO1720">
            <v>75</v>
          </cell>
          <cell r="AP1720">
            <v>64</v>
          </cell>
          <cell r="AQ1720">
            <v>64</v>
          </cell>
          <cell r="AV1720">
            <v>53.8</v>
          </cell>
          <cell r="AW1720">
            <v>79.623999999999995</v>
          </cell>
          <cell r="AX1720">
            <v>77.528631578947355</v>
          </cell>
          <cell r="AY1720">
            <v>75</v>
          </cell>
          <cell r="AZ1720">
            <v>0</v>
          </cell>
          <cell r="BA1720" t="str">
            <v>TUKE</v>
          </cell>
        </row>
        <row r="1721">
          <cell r="D1721" t="str">
            <v>Technická univerzita v Košiciach</v>
          </cell>
          <cell r="E1721" t="str">
            <v>Stavebná fakulta</v>
          </cell>
          <cell r="L1721">
            <v>1</v>
          </cell>
          <cell r="M1721">
            <v>2</v>
          </cell>
          <cell r="AM1721">
            <v>19</v>
          </cell>
          <cell r="AN1721">
            <v>20</v>
          </cell>
          <cell r="AO1721">
            <v>20</v>
          </cell>
          <cell r="AP1721">
            <v>19</v>
          </cell>
          <cell r="AQ1721">
            <v>19</v>
          </cell>
          <cell r="AV1721">
            <v>28.5</v>
          </cell>
          <cell r="AW1721">
            <v>42.18</v>
          </cell>
          <cell r="AX1721">
            <v>41.069999999999993</v>
          </cell>
          <cell r="AY1721">
            <v>20</v>
          </cell>
          <cell r="AZ1721">
            <v>0</v>
          </cell>
          <cell r="BA1721" t="str">
            <v>TUKE</v>
          </cell>
        </row>
        <row r="1722">
          <cell r="D1722" t="str">
            <v>Technická univerzita v Košiciach</v>
          </cell>
          <cell r="E1722" t="str">
            <v>Stavebná fakulta</v>
          </cell>
          <cell r="L1722">
            <v>1</v>
          </cell>
          <cell r="M1722">
            <v>2</v>
          </cell>
          <cell r="AM1722">
            <v>31</v>
          </cell>
          <cell r="AN1722">
            <v>32</v>
          </cell>
          <cell r="AO1722">
            <v>32</v>
          </cell>
          <cell r="AP1722">
            <v>31</v>
          </cell>
          <cell r="AQ1722">
            <v>31</v>
          </cell>
          <cell r="AV1722">
            <v>46.5</v>
          </cell>
          <cell r="AW1722">
            <v>68.819999999999993</v>
          </cell>
          <cell r="AX1722">
            <v>67.008947368421033</v>
          </cell>
          <cell r="AY1722">
            <v>32</v>
          </cell>
          <cell r="AZ1722">
            <v>0</v>
          </cell>
          <cell r="BA1722" t="str">
            <v>TUKE</v>
          </cell>
        </row>
        <row r="1723">
          <cell r="D1723" t="str">
            <v>Technická univerzita v Košiciach</v>
          </cell>
          <cell r="E1723" t="str">
            <v>Stavebná fakulta</v>
          </cell>
          <cell r="L1723">
            <v>1</v>
          </cell>
          <cell r="M1723">
            <v>1</v>
          </cell>
          <cell r="AM1723">
            <v>10</v>
          </cell>
          <cell r="AN1723">
            <v>11</v>
          </cell>
          <cell r="AO1723">
            <v>11</v>
          </cell>
          <cell r="AP1723">
            <v>10</v>
          </cell>
          <cell r="AQ1723">
            <v>10</v>
          </cell>
          <cell r="AV1723">
            <v>7.6</v>
          </cell>
          <cell r="AW1723">
            <v>11.247999999999999</v>
          </cell>
          <cell r="AX1723">
            <v>10.951999999999998</v>
          </cell>
          <cell r="AY1723">
            <v>11</v>
          </cell>
          <cell r="AZ1723">
            <v>0</v>
          </cell>
          <cell r="BA1723" t="str">
            <v>TUKE</v>
          </cell>
        </row>
        <row r="1724">
          <cell r="D1724" t="str">
            <v>Technická univerzita v Košiciach</v>
          </cell>
          <cell r="E1724" t="str">
            <v>Stavebná fakulta</v>
          </cell>
          <cell r="L1724">
            <v>2</v>
          </cell>
          <cell r="M1724">
            <v>1</v>
          </cell>
          <cell r="AM1724">
            <v>0</v>
          </cell>
          <cell r="AN1724">
            <v>0</v>
          </cell>
          <cell r="AO1724">
            <v>0</v>
          </cell>
          <cell r="AP1724">
            <v>0</v>
          </cell>
          <cell r="AQ1724">
            <v>0</v>
          </cell>
          <cell r="AV1724">
            <v>0</v>
          </cell>
          <cell r="AW1724">
            <v>0</v>
          </cell>
          <cell r="AX1724">
            <v>0</v>
          </cell>
          <cell r="AY1724">
            <v>29</v>
          </cell>
          <cell r="AZ1724">
            <v>0</v>
          </cell>
          <cell r="BA1724" t="str">
            <v>TUKE</v>
          </cell>
        </row>
        <row r="1725">
          <cell r="D1725" t="str">
            <v>Technická univerzita v Košiciach</v>
          </cell>
          <cell r="E1725" t="str">
            <v>Stavebná fakulta</v>
          </cell>
          <cell r="L1725">
            <v>1</v>
          </cell>
          <cell r="M1725">
            <v>2</v>
          </cell>
          <cell r="AM1725">
            <v>12</v>
          </cell>
          <cell r="AN1725">
            <v>13</v>
          </cell>
          <cell r="AO1725">
            <v>13</v>
          </cell>
          <cell r="AP1725">
            <v>12</v>
          </cell>
          <cell r="AQ1725">
            <v>12</v>
          </cell>
          <cell r="AV1725">
            <v>18</v>
          </cell>
          <cell r="AW1725">
            <v>26.64</v>
          </cell>
          <cell r="AX1725">
            <v>25.938947368421051</v>
          </cell>
          <cell r="AY1725">
            <v>13</v>
          </cell>
          <cell r="AZ1725">
            <v>0</v>
          </cell>
          <cell r="BA1725" t="str">
            <v>TUKE</v>
          </cell>
        </row>
        <row r="1726">
          <cell r="D1726" t="str">
            <v>Univerzita Pavla Jozefa Šafárika v Košiciach</v>
          </cell>
          <cell r="E1726" t="str">
            <v>Lekárska fakulta</v>
          </cell>
          <cell r="L1726">
            <v>1</v>
          </cell>
          <cell r="M1726">
            <v>3</v>
          </cell>
          <cell r="AM1726">
            <v>3</v>
          </cell>
          <cell r="AN1726">
            <v>0</v>
          </cell>
          <cell r="AO1726">
            <v>0</v>
          </cell>
          <cell r="AP1726">
            <v>0</v>
          </cell>
          <cell r="AQ1726">
            <v>3</v>
          </cell>
          <cell r="AV1726">
            <v>9</v>
          </cell>
          <cell r="AW1726">
            <v>30.69</v>
          </cell>
          <cell r="AX1726">
            <v>30.635391459074732</v>
          </cell>
          <cell r="AY1726">
            <v>3</v>
          </cell>
          <cell r="AZ1726">
            <v>3</v>
          </cell>
          <cell r="BA1726" t="str">
            <v>UPJŠ</v>
          </cell>
        </row>
        <row r="1727">
          <cell r="D1727" t="str">
            <v>Univerzita Pavla Jozefa Šafárika v Košiciach</v>
          </cell>
          <cell r="E1727" t="str">
            <v>Lekárska fakulta</v>
          </cell>
          <cell r="L1727">
            <v>1</v>
          </cell>
          <cell r="M1727">
            <v>3</v>
          </cell>
          <cell r="AM1727">
            <v>3</v>
          </cell>
          <cell r="AN1727">
            <v>0</v>
          </cell>
          <cell r="AO1727">
            <v>0</v>
          </cell>
          <cell r="AP1727">
            <v>0</v>
          </cell>
          <cell r="AQ1727">
            <v>3</v>
          </cell>
          <cell r="AV1727">
            <v>9</v>
          </cell>
          <cell r="AW1727">
            <v>30.69</v>
          </cell>
          <cell r="AX1727">
            <v>30.635391459074732</v>
          </cell>
          <cell r="AY1727">
            <v>3</v>
          </cell>
          <cell r="AZ1727">
            <v>3</v>
          </cell>
          <cell r="BA1727" t="str">
            <v>UPJŠ</v>
          </cell>
        </row>
        <row r="1728">
          <cell r="D1728" t="str">
            <v>Univerzita Pavla Jozefa Šafárika v Košiciach</v>
          </cell>
          <cell r="E1728" t="str">
            <v>Lekárska fakulta</v>
          </cell>
          <cell r="L1728">
            <v>1</v>
          </cell>
          <cell r="M1728">
            <v>3</v>
          </cell>
          <cell r="AM1728">
            <v>12</v>
          </cell>
          <cell r="AN1728">
            <v>0</v>
          </cell>
          <cell r="AO1728">
            <v>0</v>
          </cell>
          <cell r="AP1728">
            <v>0</v>
          </cell>
          <cell r="AQ1728">
            <v>12</v>
          </cell>
          <cell r="AV1728">
            <v>36</v>
          </cell>
          <cell r="AW1728">
            <v>76.679999999999993</v>
          </cell>
          <cell r="AX1728">
            <v>73.84</v>
          </cell>
          <cell r="AY1728">
            <v>12</v>
          </cell>
          <cell r="AZ1728">
            <v>12</v>
          </cell>
          <cell r="BA1728" t="str">
            <v>UPJŠ</v>
          </cell>
        </row>
        <row r="1729">
          <cell r="D1729" t="str">
            <v>Univerzita Pavla Jozefa Šafárika v Košiciach</v>
          </cell>
          <cell r="E1729" t="str">
            <v>Lekárska fakulta</v>
          </cell>
          <cell r="L1729">
            <v>2</v>
          </cell>
          <cell r="M1729">
            <v>3</v>
          </cell>
          <cell r="AM1729">
            <v>5</v>
          </cell>
          <cell r="AN1729">
            <v>0</v>
          </cell>
          <cell r="AO1729">
            <v>0</v>
          </cell>
          <cell r="AP1729">
            <v>0</v>
          </cell>
          <cell r="AQ1729">
            <v>0</v>
          </cell>
          <cell r="AV1729">
            <v>0</v>
          </cell>
          <cell r="AW1729">
            <v>0</v>
          </cell>
          <cell r="AX1729">
            <v>0</v>
          </cell>
          <cell r="AY1729">
            <v>5</v>
          </cell>
          <cell r="AZ1729">
            <v>0</v>
          </cell>
          <cell r="BA1729" t="str">
            <v>UPJŠ</v>
          </cell>
        </row>
        <row r="1730">
          <cell r="D1730" t="str">
            <v>Univerzita Pavla Jozefa Šafárika v Košiciach</v>
          </cell>
          <cell r="E1730" t="str">
            <v>Právnická fakulta</v>
          </cell>
          <cell r="L1730">
            <v>2</v>
          </cell>
          <cell r="M1730">
            <v>3</v>
          </cell>
          <cell r="AM1730">
            <v>0</v>
          </cell>
          <cell r="AN1730">
            <v>0</v>
          </cell>
          <cell r="AO1730">
            <v>0</v>
          </cell>
          <cell r="AP1730">
            <v>0</v>
          </cell>
          <cell r="AQ1730">
            <v>0</v>
          </cell>
          <cell r="AV1730">
            <v>0</v>
          </cell>
          <cell r="AW1730">
            <v>0</v>
          </cell>
          <cell r="AX1730">
            <v>0</v>
          </cell>
          <cell r="AY1730">
            <v>9</v>
          </cell>
          <cell r="AZ1730">
            <v>0</v>
          </cell>
          <cell r="BA1730" t="str">
            <v>UPJŠ</v>
          </cell>
        </row>
        <row r="1731">
          <cell r="D1731" t="str">
            <v>Univerzita Pavla Jozefa Šafárika v Košiciach</v>
          </cell>
          <cell r="E1731" t="str">
            <v>Právnická fakulta</v>
          </cell>
          <cell r="L1731">
            <v>2</v>
          </cell>
          <cell r="M1731">
            <v>3</v>
          </cell>
          <cell r="AM1731">
            <v>0</v>
          </cell>
          <cell r="AN1731">
            <v>0</v>
          </cell>
          <cell r="AO1731">
            <v>0</v>
          </cell>
          <cell r="AP1731">
            <v>0</v>
          </cell>
          <cell r="AQ1731">
            <v>0</v>
          </cell>
          <cell r="AV1731">
            <v>0</v>
          </cell>
          <cell r="AW1731">
            <v>0</v>
          </cell>
          <cell r="AX1731">
            <v>0</v>
          </cell>
          <cell r="AY1731">
            <v>10</v>
          </cell>
          <cell r="AZ1731">
            <v>0</v>
          </cell>
          <cell r="BA1731" t="str">
            <v>UPJŠ</v>
          </cell>
        </row>
        <row r="1732">
          <cell r="D1732" t="str">
            <v>Univerzita Pavla Jozefa Šafárika v Košiciach</v>
          </cell>
          <cell r="E1732" t="str">
            <v>Právnická fakulta</v>
          </cell>
          <cell r="L1732">
            <v>2</v>
          </cell>
          <cell r="M1732">
            <v>3</v>
          </cell>
          <cell r="AM1732">
            <v>0</v>
          </cell>
          <cell r="AN1732">
            <v>0</v>
          </cell>
          <cell r="AO1732">
            <v>0</v>
          </cell>
          <cell r="AP1732">
            <v>0</v>
          </cell>
          <cell r="AQ1732">
            <v>0</v>
          </cell>
          <cell r="AV1732">
            <v>0</v>
          </cell>
          <cell r="AW1732">
            <v>0</v>
          </cell>
          <cell r="AX1732">
            <v>0</v>
          </cell>
          <cell r="AY1732">
            <v>10</v>
          </cell>
          <cell r="AZ1732">
            <v>0</v>
          </cell>
          <cell r="BA1732" t="str">
            <v>UPJŠ</v>
          </cell>
        </row>
        <row r="1733">
          <cell r="D1733" t="str">
            <v>Univerzita Pavla Jozefa Šafárika v Košiciach</v>
          </cell>
          <cell r="E1733" t="str">
            <v>Právnická fakulta</v>
          </cell>
          <cell r="L1733">
            <v>1</v>
          </cell>
          <cell r="M1733">
            <v>3</v>
          </cell>
          <cell r="AM1733">
            <v>7</v>
          </cell>
          <cell r="AN1733">
            <v>0</v>
          </cell>
          <cell r="AO1733">
            <v>0</v>
          </cell>
          <cell r="AP1733">
            <v>0</v>
          </cell>
          <cell r="AQ1733">
            <v>7</v>
          </cell>
          <cell r="AV1733">
            <v>28</v>
          </cell>
          <cell r="AW1733">
            <v>30.800000000000004</v>
          </cell>
          <cell r="AX1733">
            <v>30.069977426636573</v>
          </cell>
          <cell r="AY1733">
            <v>7</v>
          </cell>
          <cell r="AZ1733">
            <v>7</v>
          </cell>
          <cell r="BA1733" t="str">
            <v>UPJŠ</v>
          </cell>
        </row>
        <row r="1734">
          <cell r="D1734" t="str">
            <v>Univerzita Pavla Jozefa Šafárika v Košiciach</v>
          </cell>
          <cell r="E1734" t="str">
            <v>Lekárska fakulta</v>
          </cell>
          <cell r="L1734">
            <v>1</v>
          </cell>
          <cell r="M1734">
            <v>5</v>
          </cell>
          <cell r="AM1734">
            <v>27</v>
          </cell>
          <cell r="AN1734">
            <v>28</v>
          </cell>
          <cell r="AO1734">
            <v>0</v>
          </cell>
          <cell r="AP1734">
            <v>0</v>
          </cell>
          <cell r="AQ1734">
            <v>27</v>
          </cell>
          <cell r="AV1734">
            <v>23.7</v>
          </cell>
          <cell r="AW1734">
            <v>35.076000000000001</v>
          </cell>
          <cell r="AX1734">
            <v>33.776888888888891</v>
          </cell>
          <cell r="AY1734">
            <v>28</v>
          </cell>
          <cell r="AZ1734">
            <v>0</v>
          </cell>
          <cell r="BA1734" t="str">
            <v>UPJŠ</v>
          </cell>
        </row>
        <row r="1735">
          <cell r="D1735" t="str">
            <v>Univerzita Pavla Jozefa Šafárika v Košiciach</v>
          </cell>
          <cell r="E1735" t="str">
            <v>Lekárska fakulta</v>
          </cell>
          <cell r="L1735">
            <v>1</v>
          </cell>
          <cell r="M1735">
            <v>5</v>
          </cell>
          <cell r="AM1735">
            <v>65</v>
          </cell>
          <cell r="AN1735">
            <v>71</v>
          </cell>
          <cell r="AO1735">
            <v>0</v>
          </cell>
          <cell r="AP1735">
            <v>0</v>
          </cell>
          <cell r="AQ1735">
            <v>65</v>
          </cell>
          <cell r="AV1735">
            <v>58.4</v>
          </cell>
          <cell r="AW1735">
            <v>125.55999999999999</v>
          </cell>
          <cell r="AX1735">
            <v>120.90962962962962</v>
          </cell>
          <cell r="AY1735">
            <v>71</v>
          </cell>
          <cell r="AZ1735">
            <v>0</v>
          </cell>
          <cell r="BA1735" t="str">
            <v>UPJŠ</v>
          </cell>
        </row>
        <row r="1736">
          <cell r="D1736" t="str">
            <v>Univerzita Komenského v Bratislave</v>
          </cell>
          <cell r="E1736" t="str">
            <v>Rímskokatolícka cyrilometodská bohoslovecká fakulta</v>
          </cell>
          <cell r="L1736">
            <v>1</v>
          </cell>
          <cell r="M1736">
            <v>3</v>
          </cell>
          <cell r="AM1736">
            <v>2</v>
          </cell>
          <cell r="AN1736">
            <v>0</v>
          </cell>
          <cell r="AO1736">
            <v>0</v>
          </cell>
          <cell r="AP1736">
            <v>0</v>
          </cell>
          <cell r="AQ1736">
            <v>2</v>
          </cell>
          <cell r="AV1736">
            <v>8</v>
          </cell>
          <cell r="AW1736">
            <v>8.8000000000000007</v>
          </cell>
          <cell r="AX1736">
            <v>8.745000000000001</v>
          </cell>
          <cell r="AY1736">
            <v>2</v>
          </cell>
          <cell r="AZ1736">
            <v>2</v>
          </cell>
          <cell r="BA1736" t="str">
            <v>UK</v>
          </cell>
        </row>
        <row r="1737">
          <cell r="D1737" t="str">
            <v>Univerzita Komenského v Bratislave</v>
          </cell>
          <cell r="E1737" t="str">
            <v>Rímskokatolícka cyrilometodská bohoslovecká fakulta</v>
          </cell>
          <cell r="L1737">
            <v>2</v>
          </cell>
          <cell r="M1737">
            <v>3</v>
          </cell>
          <cell r="AM1737">
            <v>0</v>
          </cell>
          <cell r="AN1737">
            <v>0</v>
          </cell>
          <cell r="AO1737">
            <v>0</v>
          </cell>
          <cell r="AP1737">
            <v>0</v>
          </cell>
          <cell r="AQ1737">
            <v>0</v>
          </cell>
          <cell r="AV1737">
            <v>0</v>
          </cell>
          <cell r="AW1737">
            <v>0</v>
          </cell>
          <cell r="AX1737">
            <v>0</v>
          </cell>
          <cell r="AY1737">
            <v>9</v>
          </cell>
          <cell r="AZ1737">
            <v>0</v>
          </cell>
          <cell r="BA1737" t="str">
            <v>UK</v>
          </cell>
        </row>
        <row r="1738">
          <cell r="D1738" t="str">
            <v>Technická univerzita v Košiciach</v>
          </cell>
          <cell r="E1738" t="str">
            <v>Fakulta výrobných technológií so sídlom v Prešove</v>
          </cell>
          <cell r="L1738">
            <v>2</v>
          </cell>
          <cell r="M1738">
            <v>2</v>
          </cell>
          <cell r="AM1738">
            <v>0</v>
          </cell>
          <cell r="AN1738">
            <v>0</v>
          </cell>
          <cell r="AO1738">
            <v>0</v>
          </cell>
          <cell r="AP1738">
            <v>0</v>
          </cell>
          <cell r="AQ1738">
            <v>0</v>
          </cell>
          <cell r="AV1738">
            <v>0</v>
          </cell>
          <cell r="AW1738">
            <v>0</v>
          </cell>
          <cell r="AX1738">
            <v>0</v>
          </cell>
          <cell r="AY1738">
            <v>49</v>
          </cell>
          <cell r="AZ1738">
            <v>0</v>
          </cell>
          <cell r="BA1738" t="str">
            <v>TUKE</v>
          </cell>
        </row>
        <row r="1739">
          <cell r="D1739" t="str">
            <v>Technická univerzita v Košiciach</v>
          </cell>
          <cell r="E1739" t="str">
            <v>Fakulta výrobných technológií so sídlom v Prešove</v>
          </cell>
          <cell r="L1739">
            <v>2</v>
          </cell>
          <cell r="M1739">
            <v>3</v>
          </cell>
          <cell r="AM1739">
            <v>0</v>
          </cell>
          <cell r="AN1739">
            <v>0</v>
          </cell>
          <cell r="AO1739">
            <v>0</v>
          </cell>
          <cell r="AP1739">
            <v>0</v>
          </cell>
          <cell r="AQ1739">
            <v>0</v>
          </cell>
          <cell r="AV1739">
            <v>0</v>
          </cell>
          <cell r="AW1739">
            <v>0</v>
          </cell>
          <cell r="AX1739">
            <v>0</v>
          </cell>
          <cell r="AY1739">
            <v>5</v>
          </cell>
          <cell r="AZ1739">
            <v>0</v>
          </cell>
          <cell r="BA1739" t="str">
            <v>TUKE</v>
          </cell>
        </row>
        <row r="1740">
          <cell r="D1740" t="str">
            <v>Technická univerzita v Košiciach</v>
          </cell>
          <cell r="E1740" t="str">
            <v>Fakulta výrobných technológií so sídlom v Prešove</v>
          </cell>
          <cell r="L1740">
            <v>2</v>
          </cell>
          <cell r="M1740">
            <v>3</v>
          </cell>
          <cell r="AM1740">
            <v>0</v>
          </cell>
          <cell r="AN1740">
            <v>0</v>
          </cell>
          <cell r="AO1740">
            <v>0</v>
          </cell>
          <cell r="AP1740">
            <v>0</v>
          </cell>
          <cell r="AQ1740">
            <v>0</v>
          </cell>
          <cell r="AV1740">
            <v>0</v>
          </cell>
          <cell r="AW1740">
            <v>0</v>
          </cell>
          <cell r="AX1740">
            <v>0</v>
          </cell>
          <cell r="AY1740">
            <v>1</v>
          </cell>
          <cell r="AZ1740">
            <v>0</v>
          </cell>
          <cell r="BA1740" t="str">
            <v>TUKE</v>
          </cell>
        </row>
        <row r="1741">
          <cell r="D1741" t="str">
            <v>Technická univerzita v Košiciach</v>
          </cell>
          <cell r="E1741" t="str">
            <v>Fakulta výrobných technológií so sídlom v Prešove</v>
          </cell>
          <cell r="L1741">
            <v>2</v>
          </cell>
          <cell r="M1741">
            <v>1</v>
          </cell>
          <cell r="AM1741">
            <v>0</v>
          </cell>
          <cell r="AN1741">
            <v>0</v>
          </cell>
          <cell r="AO1741">
            <v>0</v>
          </cell>
          <cell r="AP1741">
            <v>0</v>
          </cell>
          <cell r="AQ1741">
            <v>0</v>
          </cell>
          <cell r="AV1741">
            <v>0</v>
          </cell>
          <cell r="AW1741">
            <v>0</v>
          </cell>
          <cell r="AX1741">
            <v>0</v>
          </cell>
          <cell r="AY1741">
            <v>29</v>
          </cell>
          <cell r="AZ1741">
            <v>0</v>
          </cell>
          <cell r="BA1741" t="str">
            <v>TUKE</v>
          </cell>
        </row>
        <row r="1742">
          <cell r="D1742" t="str">
            <v>Technická univerzita v Košiciach</v>
          </cell>
          <cell r="E1742" t="str">
            <v>Fakulta výrobných technológií so sídlom v Prešove</v>
          </cell>
          <cell r="L1742">
            <v>2</v>
          </cell>
          <cell r="M1742">
            <v>1</v>
          </cell>
          <cell r="AM1742">
            <v>0</v>
          </cell>
          <cell r="AN1742">
            <v>0</v>
          </cell>
          <cell r="AO1742">
            <v>0</v>
          </cell>
          <cell r="AP1742">
            <v>0</v>
          </cell>
          <cell r="AQ1742">
            <v>0</v>
          </cell>
          <cell r="AV1742">
            <v>0</v>
          </cell>
          <cell r="AW1742">
            <v>0</v>
          </cell>
          <cell r="AX1742">
            <v>0</v>
          </cell>
          <cell r="AY1742">
            <v>15</v>
          </cell>
          <cell r="AZ1742">
            <v>0</v>
          </cell>
          <cell r="BA1742" t="str">
            <v>TUKE</v>
          </cell>
        </row>
        <row r="1743">
          <cell r="D1743" t="str">
            <v>Technická univerzita v Košiciach</v>
          </cell>
          <cell r="E1743" t="str">
            <v>Fakulta výrobných technológií so sídlom v Prešove</v>
          </cell>
          <cell r="L1743">
            <v>1</v>
          </cell>
          <cell r="M1743">
            <v>3</v>
          </cell>
          <cell r="AM1743">
            <v>6</v>
          </cell>
          <cell r="AN1743">
            <v>0</v>
          </cell>
          <cell r="AO1743">
            <v>0</v>
          </cell>
          <cell r="AP1743">
            <v>6</v>
          </cell>
          <cell r="AQ1743">
            <v>6</v>
          </cell>
          <cell r="AV1743">
            <v>24</v>
          </cell>
          <cell r="AW1743">
            <v>51.12</v>
          </cell>
          <cell r="AX1743">
            <v>50.302558502340091</v>
          </cell>
          <cell r="AY1743">
            <v>6</v>
          </cell>
          <cell r="AZ1743">
            <v>6</v>
          </cell>
          <cell r="BA1743" t="str">
            <v>TUKE</v>
          </cell>
        </row>
        <row r="1744">
          <cell r="D1744" t="str">
            <v>Technická univerzita v Košiciach</v>
          </cell>
          <cell r="E1744" t="str">
            <v>Fakulta výrobných technológií so sídlom v Prešove</v>
          </cell>
          <cell r="L1744">
            <v>1</v>
          </cell>
          <cell r="M1744">
            <v>3</v>
          </cell>
          <cell r="AM1744">
            <v>3</v>
          </cell>
          <cell r="AN1744">
            <v>0</v>
          </cell>
          <cell r="AO1744">
            <v>0</v>
          </cell>
          <cell r="AP1744">
            <v>3</v>
          </cell>
          <cell r="AQ1744">
            <v>3</v>
          </cell>
          <cell r="AV1744">
            <v>12</v>
          </cell>
          <cell r="AW1744">
            <v>25.56</v>
          </cell>
          <cell r="AX1744">
            <v>25.151279251170045</v>
          </cell>
          <cell r="AY1744">
            <v>3</v>
          </cell>
          <cell r="AZ1744">
            <v>3</v>
          </cell>
          <cell r="BA1744" t="str">
            <v>TUKE</v>
          </cell>
        </row>
        <row r="1745">
          <cell r="D1745" t="str">
            <v>Technická univerzita v Košiciach</v>
          </cell>
          <cell r="E1745" t="str">
            <v>Fakulta výrobných technológií so sídlom v Prešove</v>
          </cell>
          <cell r="L1745">
            <v>1</v>
          </cell>
          <cell r="M1745">
            <v>3</v>
          </cell>
          <cell r="AM1745">
            <v>5</v>
          </cell>
          <cell r="AN1745">
            <v>0</v>
          </cell>
          <cell r="AO1745">
            <v>0</v>
          </cell>
          <cell r="AP1745">
            <v>5</v>
          </cell>
          <cell r="AQ1745">
            <v>5</v>
          </cell>
          <cell r="AV1745">
            <v>20</v>
          </cell>
          <cell r="AW1745">
            <v>42.599999999999994</v>
          </cell>
          <cell r="AX1745">
            <v>41.918798751950071</v>
          </cell>
          <cell r="AY1745">
            <v>5</v>
          </cell>
          <cell r="AZ1745">
            <v>5</v>
          </cell>
          <cell r="BA1745" t="str">
            <v>TUKE</v>
          </cell>
        </row>
        <row r="1746">
          <cell r="D1746" t="str">
            <v>Technická univerzita v Košiciach</v>
          </cell>
          <cell r="E1746" t="str">
            <v>Fakulta výrobných technológií so sídlom v Prešove</v>
          </cell>
          <cell r="L1746">
            <v>1</v>
          </cell>
          <cell r="M1746">
            <v>2</v>
          </cell>
          <cell r="AM1746">
            <v>20</v>
          </cell>
          <cell r="AN1746">
            <v>21</v>
          </cell>
          <cell r="AO1746">
            <v>21</v>
          </cell>
          <cell r="AP1746">
            <v>20</v>
          </cell>
          <cell r="AQ1746">
            <v>20</v>
          </cell>
          <cell r="AV1746">
            <v>30</v>
          </cell>
          <cell r="AW1746">
            <v>44.4</v>
          </cell>
          <cell r="AX1746">
            <v>43.690015600624022</v>
          </cell>
          <cell r="AY1746">
            <v>21</v>
          </cell>
          <cell r="AZ1746">
            <v>0</v>
          </cell>
          <cell r="BA1746" t="str">
            <v>TUKE</v>
          </cell>
        </row>
        <row r="1747">
          <cell r="D1747" t="str">
            <v>Technická univerzita v Košiciach</v>
          </cell>
          <cell r="E1747" t="str">
            <v>Fakulta výrobných technológií so sídlom v Prešove</v>
          </cell>
          <cell r="L1747">
            <v>1</v>
          </cell>
          <cell r="M1747">
            <v>1</v>
          </cell>
          <cell r="AM1747">
            <v>83</v>
          </cell>
          <cell r="AN1747">
            <v>84</v>
          </cell>
          <cell r="AO1747">
            <v>84</v>
          </cell>
          <cell r="AP1747">
            <v>83</v>
          </cell>
          <cell r="AQ1747">
            <v>83</v>
          </cell>
          <cell r="AV1747">
            <v>71.900000000000006</v>
          </cell>
          <cell r="AW1747">
            <v>106.41200000000001</v>
          </cell>
          <cell r="AX1747">
            <v>104.71040405616226</v>
          </cell>
          <cell r="AY1747">
            <v>84</v>
          </cell>
          <cell r="AZ1747">
            <v>0</v>
          </cell>
          <cell r="BA1747" t="str">
            <v>TUKE</v>
          </cell>
        </row>
        <row r="1748">
          <cell r="D1748" t="str">
            <v>Technická univerzita v Košiciach</v>
          </cell>
          <cell r="E1748" t="str">
            <v>Fakulta výrobných technológií so sídlom v Prešove</v>
          </cell>
          <cell r="L1748">
            <v>1</v>
          </cell>
          <cell r="M1748">
            <v>1</v>
          </cell>
          <cell r="AM1748">
            <v>49</v>
          </cell>
          <cell r="AN1748">
            <v>49</v>
          </cell>
          <cell r="AO1748">
            <v>49</v>
          </cell>
          <cell r="AP1748">
            <v>49</v>
          </cell>
          <cell r="AQ1748">
            <v>49</v>
          </cell>
          <cell r="AV1748">
            <v>41.5</v>
          </cell>
          <cell r="AW1748">
            <v>61.42</v>
          </cell>
          <cell r="AX1748">
            <v>60.437854914196571</v>
          </cell>
          <cell r="AY1748">
            <v>49</v>
          </cell>
          <cell r="AZ1748">
            <v>0</v>
          </cell>
          <cell r="BA1748" t="str">
            <v>TUKE</v>
          </cell>
        </row>
        <row r="1749">
          <cell r="D1749" t="str">
            <v>Technická univerzita v Košiciach</v>
          </cell>
          <cell r="E1749" t="str">
            <v>Fakulta výrobných technológií so sídlom v Prešove</v>
          </cell>
          <cell r="L1749">
            <v>1</v>
          </cell>
          <cell r="M1749">
            <v>1</v>
          </cell>
          <cell r="AM1749">
            <v>15</v>
          </cell>
          <cell r="AN1749">
            <v>16</v>
          </cell>
          <cell r="AO1749">
            <v>16</v>
          </cell>
          <cell r="AP1749">
            <v>15</v>
          </cell>
          <cell r="AQ1749">
            <v>15</v>
          </cell>
          <cell r="AV1749">
            <v>15</v>
          </cell>
          <cell r="AW1749">
            <v>22.2</v>
          </cell>
          <cell r="AX1749">
            <v>21.845007800312011</v>
          </cell>
          <cell r="AY1749">
            <v>16</v>
          </cell>
          <cell r="AZ1749">
            <v>0</v>
          </cell>
          <cell r="BA1749" t="str">
            <v>TUKE</v>
          </cell>
        </row>
        <row r="1750">
          <cell r="D1750" t="str">
            <v>Technická univerzita v Košiciach</v>
          </cell>
          <cell r="E1750" t="str">
            <v>Fakulta výrobných technológií so sídlom v Prešove</v>
          </cell>
          <cell r="L1750">
            <v>1</v>
          </cell>
          <cell r="M1750">
            <v>1</v>
          </cell>
          <cell r="AM1750">
            <v>109</v>
          </cell>
          <cell r="AN1750">
            <v>114</v>
          </cell>
          <cell r="AO1750">
            <v>114</v>
          </cell>
          <cell r="AP1750">
            <v>109</v>
          </cell>
          <cell r="AQ1750">
            <v>109</v>
          </cell>
          <cell r="AV1750">
            <v>86.5</v>
          </cell>
          <cell r="AW1750">
            <v>128.02000000000001</v>
          </cell>
          <cell r="AX1750">
            <v>125.97287831513262</v>
          </cell>
          <cell r="AY1750">
            <v>114</v>
          </cell>
          <cell r="AZ1750">
            <v>0</v>
          </cell>
          <cell r="BA1750" t="str">
            <v>TUKE</v>
          </cell>
        </row>
        <row r="1751">
          <cell r="D1751" t="str">
            <v>Technická univerzita v Košiciach</v>
          </cell>
          <cell r="E1751" t="str">
            <v>Fakulta výrobných technológií so sídlom v Prešove</v>
          </cell>
          <cell r="L1751">
            <v>1</v>
          </cell>
          <cell r="M1751">
            <v>1</v>
          </cell>
          <cell r="AM1751">
            <v>62</v>
          </cell>
          <cell r="AN1751">
            <v>62</v>
          </cell>
          <cell r="AO1751">
            <v>62</v>
          </cell>
          <cell r="AP1751">
            <v>62</v>
          </cell>
          <cell r="AQ1751">
            <v>62</v>
          </cell>
          <cell r="AV1751">
            <v>48.5</v>
          </cell>
          <cell r="AW1751">
            <v>71.78</v>
          </cell>
          <cell r="AX1751">
            <v>70.632191887675503</v>
          </cell>
          <cell r="AY1751">
            <v>62</v>
          </cell>
          <cell r="AZ1751">
            <v>0</v>
          </cell>
          <cell r="BA1751" t="str">
            <v>TUKE</v>
          </cell>
        </row>
        <row r="1752">
          <cell r="D1752" t="str">
            <v>Technická univerzita v Košiciach</v>
          </cell>
          <cell r="E1752" t="str">
            <v>Fakulta elektrotechniky a informatiky</v>
          </cell>
          <cell r="L1752">
            <v>2</v>
          </cell>
          <cell r="M1752">
            <v>3</v>
          </cell>
          <cell r="AM1752">
            <v>0</v>
          </cell>
          <cell r="AN1752">
            <v>0</v>
          </cell>
          <cell r="AO1752">
            <v>0</v>
          </cell>
          <cell r="AP1752">
            <v>0</v>
          </cell>
          <cell r="AQ1752">
            <v>0</v>
          </cell>
          <cell r="AV1752">
            <v>0</v>
          </cell>
          <cell r="AW1752">
            <v>0</v>
          </cell>
          <cell r="AX1752">
            <v>0</v>
          </cell>
          <cell r="AY1752">
            <v>3</v>
          </cell>
          <cell r="AZ1752">
            <v>0</v>
          </cell>
          <cell r="BA1752" t="str">
            <v>TUKE</v>
          </cell>
        </row>
        <row r="1753">
          <cell r="D1753" t="str">
            <v>Technická univerzita v Košiciach</v>
          </cell>
          <cell r="E1753" t="str">
            <v>Fakulta elektrotechniky a informatiky</v>
          </cell>
          <cell r="L1753">
            <v>2</v>
          </cell>
          <cell r="M1753">
            <v>1</v>
          </cell>
          <cell r="AM1753">
            <v>0</v>
          </cell>
          <cell r="AN1753">
            <v>0</v>
          </cell>
          <cell r="AO1753">
            <v>0</v>
          </cell>
          <cell r="AP1753">
            <v>0</v>
          </cell>
          <cell r="AQ1753">
            <v>0</v>
          </cell>
          <cell r="AV1753">
            <v>0</v>
          </cell>
          <cell r="AW1753">
            <v>0</v>
          </cell>
          <cell r="AX1753">
            <v>0</v>
          </cell>
          <cell r="AY1753">
            <v>5</v>
          </cell>
          <cell r="AZ1753">
            <v>0</v>
          </cell>
          <cell r="BA1753" t="str">
            <v>TUKE</v>
          </cell>
        </row>
        <row r="1754">
          <cell r="D1754" t="str">
            <v>Technická univerzita v Košiciach</v>
          </cell>
          <cell r="E1754" t="str">
            <v>Fakulta elektrotechniky a informatiky</v>
          </cell>
          <cell r="L1754">
            <v>2</v>
          </cell>
          <cell r="M1754">
            <v>3</v>
          </cell>
          <cell r="AM1754">
            <v>0</v>
          </cell>
          <cell r="AN1754">
            <v>0</v>
          </cell>
          <cell r="AO1754">
            <v>0</v>
          </cell>
          <cell r="AP1754">
            <v>0</v>
          </cell>
          <cell r="AQ1754">
            <v>0</v>
          </cell>
          <cell r="AV1754">
            <v>0</v>
          </cell>
          <cell r="AW1754">
            <v>0</v>
          </cell>
          <cell r="AX1754">
            <v>0</v>
          </cell>
          <cell r="AY1754">
            <v>2</v>
          </cell>
          <cell r="AZ1754">
            <v>0</v>
          </cell>
          <cell r="BA1754" t="str">
            <v>TUKE</v>
          </cell>
        </row>
        <row r="1755">
          <cell r="D1755" t="str">
            <v>Technická univerzita v Košiciach</v>
          </cell>
          <cell r="E1755" t="str">
            <v>Fakulta elektrotechniky a informatiky</v>
          </cell>
          <cell r="L1755">
            <v>2</v>
          </cell>
          <cell r="M1755">
            <v>3</v>
          </cell>
          <cell r="AM1755">
            <v>0</v>
          </cell>
          <cell r="AN1755">
            <v>0</v>
          </cell>
          <cell r="AO1755">
            <v>0</v>
          </cell>
          <cell r="AP1755">
            <v>0</v>
          </cell>
          <cell r="AQ1755">
            <v>0</v>
          </cell>
          <cell r="AV1755">
            <v>0</v>
          </cell>
          <cell r="AW1755">
            <v>0</v>
          </cell>
          <cell r="AX1755">
            <v>0</v>
          </cell>
          <cell r="AY1755">
            <v>1</v>
          </cell>
          <cell r="AZ1755">
            <v>0</v>
          </cell>
          <cell r="BA1755" t="str">
            <v>TUKE</v>
          </cell>
        </row>
        <row r="1756">
          <cell r="D1756" t="str">
            <v>Technická univerzita v Košiciach</v>
          </cell>
          <cell r="E1756" t="str">
            <v>Fakulta elektrotechniky a informatiky</v>
          </cell>
          <cell r="L1756">
            <v>1</v>
          </cell>
          <cell r="M1756">
            <v>3</v>
          </cell>
          <cell r="AM1756">
            <v>4</v>
          </cell>
          <cell r="AN1756">
            <v>0</v>
          </cell>
          <cell r="AO1756">
            <v>0</v>
          </cell>
          <cell r="AP1756">
            <v>4</v>
          </cell>
          <cell r="AQ1756">
            <v>4</v>
          </cell>
          <cell r="AV1756">
            <v>12</v>
          </cell>
          <cell r="AW1756">
            <v>25.56</v>
          </cell>
          <cell r="AX1756">
            <v>25.169770992366409</v>
          </cell>
          <cell r="AY1756">
            <v>4</v>
          </cell>
          <cell r="AZ1756">
            <v>4</v>
          </cell>
          <cell r="BA1756" t="str">
            <v>TUKE</v>
          </cell>
        </row>
        <row r="1757">
          <cell r="D1757" t="str">
            <v>Technická univerzita v Košiciach</v>
          </cell>
          <cell r="E1757" t="str">
            <v>Fakulta elektrotechniky a informatiky</v>
          </cell>
          <cell r="L1757">
            <v>1</v>
          </cell>
          <cell r="M1757">
            <v>3</v>
          </cell>
          <cell r="AM1757">
            <v>3</v>
          </cell>
          <cell r="AN1757">
            <v>0</v>
          </cell>
          <cell r="AO1757">
            <v>0</v>
          </cell>
          <cell r="AP1757">
            <v>3</v>
          </cell>
          <cell r="AQ1757">
            <v>3</v>
          </cell>
          <cell r="AV1757">
            <v>9</v>
          </cell>
          <cell r="AW1757">
            <v>19.169999999999998</v>
          </cell>
          <cell r="AX1757">
            <v>18.877328244274807</v>
          </cell>
          <cell r="AY1757">
            <v>3</v>
          </cell>
          <cell r="AZ1757">
            <v>3</v>
          </cell>
          <cell r="BA1757" t="str">
            <v>TUKE</v>
          </cell>
        </row>
        <row r="1758">
          <cell r="D1758" t="str">
            <v>Technická univerzita v Košiciach</v>
          </cell>
          <cell r="E1758" t="str">
            <v>Fakulta elektrotechniky a informatiky</v>
          </cell>
          <cell r="L1758">
            <v>1</v>
          </cell>
          <cell r="M1758">
            <v>3</v>
          </cell>
          <cell r="AM1758">
            <v>1</v>
          </cell>
          <cell r="AN1758">
            <v>0</v>
          </cell>
          <cell r="AO1758">
            <v>0</v>
          </cell>
          <cell r="AP1758">
            <v>1</v>
          </cell>
          <cell r="AQ1758">
            <v>1</v>
          </cell>
          <cell r="AV1758">
            <v>3</v>
          </cell>
          <cell r="AW1758">
            <v>6.39</v>
          </cell>
          <cell r="AX1758">
            <v>6.3232739557739555</v>
          </cell>
          <cell r="AY1758">
            <v>1</v>
          </cell>
          <cell r="AZ1758">
            <v>1</v>
          </cell>
          <cell r="BA1758" t="str">
            <v>TUKE</v>
          </cell>
        </row>
        <row r="1759">
          <cell r="D1759" t="str">
            <v>Technická univerzita v Košiciach</v>
          </cell>
          <cell r="E1759" t="str">
            <v>Fakulta elektrotechniky a informatiky</v>
          </cell>
          <cell r="L1759">
            <v>1</v>
          </cell>
          <cell r="M1759">
            <v>1</v>
          </cell>
          <cell r="AM1759">
            <v>35</v>
          </cell>
          <cell r="AN1759">
            <v>37</v>
          </cell>
          <cell r="AO1759">
            <v>37</v>
          </cell>
          <cell r="AP1759">
            <v>35</v>
          </cell>
          <cell r="AQ1759">
            <v>35</v>
          </cell>
          <cell r="AV1759">
            <v>30.2</v>
          </cell>
          <cell r="AW1759">
            <v>44.695999999999998</v>
          </cell>
          <cell r="AX1759">
            <v>44.229272727272722</v>
          </cell>
          <cell r="AY1759">
            <v>37</v>
          </cell>
          <cell r="AZ1759">
            <v>0</v>
          </cell>
          <cell r="BA1759" t="str">
            <v>TUKE</v>
          </cell>
        </row>
        <row r="1760">
          <cell r="D1760" t="str">
            <v>Technická univerzita v Košiciach</v>
          </cell>
          <cell r="E1760" t="str">
            <v>Fakulta elektrotechniky a informatiky</v>
          </cell>
          <cell r="L1760">
            <v>1</v>
          </cell>
          <cell r="M1760">
            <v>2</v>
          </cell>
          <cell r="AM1760">
            <v>282</v>
          </cell>
          <cell r="AN1760">
            <v>292</v>
          </cell>
          <cell r="AO1760">
            <v>292</v>
          </cell>
          <cell r="AP1760">
            <v>282</v>
          </cell>
          <cell r="AQ1760">
            <v>282</v>
          </cell>
          <cell r="AV1760">
            <v>423</v>
          </cell>
          <cell r="AW1760">
            <v>626.04</v>
          </cell>
          <cell r="AX1760">
            <v>619.50272727272716</v>
          </cell>
          <cell r="AY1760">
            <v>292</v>
          </cell>
          <cell r="AZ1760">
            <v>0</v>
          </cell>
          <cell r="BA1760" t="str">
            <v>TUKE</v>
          </cell>
        </row>
        <row r="1761">
          <cell r="D1761" t="str">
            <v>Technická univerzita v Košiciach</v>
          </cell>
          <cell r="E1761" t="str">
            <v>Fakulta elektrotechniky a informatiky</v>
          </cell>
          <cell r="L1761">
            <v>1</v>
          </cell>
          <cell r="M1761">
            <v>2</v>
          </cell>
          <cell r="AM1761">
            <v>78</v>
          </cell>
          <cell r="AN1761">
            <v>80</v>
          </cell>
          <cell r="AO1761">
            <v>80</v>
          </cell>
          <cell r="AP1761">
            <v>78</v>
          </cell>
          <cell r="AQ1761">
            <v>78</v>
          </cell>
          <cell r="AV1761">
            <v>117</v>
          </cell>
          <cell r="AW1761">
            <v>173.16</v>
          </cell>
          <cell r="AX1761">
            <v>171.35181818181817</v>
          </cell>
          <cell r="AY1761">
            <v>80</v>
          </cell>
          <cell r="AZ1761">
            <v>0</v>
          </cell>
          <cell r="BA1761" t="str">
            <v>TUKE</v>
          </cell>
        </row>
        <row r="1762">
          <cell r="D1762" t="str">
            <v>Technická univerzita v Košiciach</v>
          </cell>
          <cell r="E1762" t="str">
            <v>Fakulta elektrotechniky a informatiky</v>
          </cell>
          <cell r="L1762">
            <v>1</v>
          </cell>
          <cell r="M1762">
            <v>2</v>
          </cell>
          <cell r="AM1762">
            <v>44</v>
          </cell>
          <cell r="AN1762">
            <v>44</v>
          </cell>
          <cell r="AO1762">
            <v>0</v>
          </cell>
          <cell r="AP1762">
            <v>0</v>
          </cell>
          <cell r="AQ1762">
            <v>44</v>
          </cell>
          <cell r="AV1762">
            <v>66</v>
          </cell>
          <cell r="AW1762">
            <v>97.679999999999993</v>
          </cell>
          <cell r="AX1762">
            <v>94.213935483870969</v>
          </cell>
          <cell r="AY1762">
            <v>44</v>
          </cell>
          <cell r="AZ1762">
            <v>0</v>
          </cell>
          <cell r="BA1762" t="str">
            <v>TUKE</v>
          </cell>
        </row>
        <row r="1763">
          <cell r="D1763" t="str">
            <v>Technická univerzita v Košiciach</v>
          </cell>
          <cell r="E1763" t="str">
            <v>Fakulta elektrotechniky a informatiky</v>
          </cell>
          <cell r="L1763">
            <v>1</v>
          </cell>
          <cell r="M1763">
            <v>1</v>
          </cell>
          <cell r="AM1763">
            <v>283</v>
          </cell>
          <cell r="AN1763">
            <v>300</v>
          </cell>
          <cell r="AO1763">
            <v>300</v>
          </cell>
          <cell r="AP1763">
            <v>283</v>
          </cell>
          <cell r="AQ1763">
            <v>283</v>
          </cell>
          <cell r="AV1763">
            <v>237.39999999999998</v>
          </cell>
          <cell r="AW1763">
            <v>351.35199999999998</v>
          </cell>
          <cell r="AX1763">
            <v>347.68309090909088</v>
          </cell>
          <cell r="AY1763">
            <v>300</v>
          </cell>
          <cell r="AZ1763">
            <v>0</v>
          </cell>
          <cell r="BA1763" t="str">
            <v>TUKE</v>
          </cell>
        </row>
        <row r="1764">
          <cell r="D1764" t="str">
            <v>Technická univerzita v Košiciach</v>
          </cell>
          <cell r="E1764" t="str">
            <v>Fakulta elektrotechniky a informatiky</v>
          </cell>
          <cell r="L1764">
            <v>1</v>
          </cell>
          <cell r="M1764">
            <v>1</v>
          </cell>
          <cell r="AM1764">
            <v>47</v>
          </cell>
          <cell r="AN1764">
            <v>50</v>
          </cell>
          <cell r="AO1764">
            <v>50</v>
          </cell>
          <cell r="AP1764">
            <v>47</v>
          </cell>
          <cell r="AQ1764">
            <v>47</v>
          </cell>
          <cell r="AV1764">
            <v>38.9</v>
          </cell>
          <cell r="AW1764">
            <v>57.571999999999996</v>
          </cell>
          <cell r="AX1764">
            <v>56.693038167938923</v>
          </cell>
          <cell r="AY1764">
            <v>50</v>
          </cell>
          <cell r="AZ1764">
            <v>0</v>
          </cell>
          <cell r="BA1764" t="str">
            <v>TUKE</v>
          </cell>
        </row>
        <row r="1765">
          <cell r="D1765" t="str">
            <v>Technická univerzita v Košiciach</v>
          </cell>
          <cell r="E1765" t="str">
            <v>Fakulta baníctva, ekológie, riadenia a geotechnológií</v>
          </cell>
          <cell r="L1765">
            <v>1</v>
          </cell>
          <cell r="M1765">
            <v>1</v>
          </cell>
          <cell r="AM1765">
            <v>41</v>
          </cell>
          <cell r="AN1765">
            <v>52</v>
          </cell>
          <cell r="AO1765">
            <v>52</v>
          </cell>
          <cell r="AP1765">
            <v>41</v>
          </cell>
          <cell r="AQ1765">
            <v>41</v>
          </cell>
          <cell r="AV1765">
            <v>34.4</v>
          </cell>
          <cell r="AW1765">
            <v>50.911999999999999</v>
          </cell>
          <cell r="AX1765">
            <v>49.435030716723546</v>
          </cell>
          <cell r="AY1765">
            <v>52</v>
          </cell>
          <cell r="AZ1765">
            <v>0</v>
          </cell>
          <cell r="BA1765" t="str">
            <v>TUKE</v>
          </cell>
        </row>
        <row r="1766">
          <cell r="D1766" t="str">
            <v>Technická univerzita v Košiciach</v>
          </cell>
          <cell r="E1766" t="str">
            <v>Fakulta baníctva, ekológie, riadenia a geotechnológií</v>
          </cell>
          <cell r="L1766">
            <v>2</v>
          </cell>
          <cell r="M1766">
            <v>3</v>
          </cell>
          <cell r="AM1766">
            <v>0</v>
          </cell>
          <cell r="AN1766">
            <v>0</v>
          </cell>
          <cell r="AO1766">
            <v>0</v>
          </cell>
          <cell r="AP1766">
            <v>0</v>
          </cell>
          <cell r="AQ1766">
            <v>0</v>
          </cell>
          <cell r="AV1766">
            <v>0</v>
          </cell>
          <cell r="AW1766">
            <v>0</v>
          </cell>
          <cell r="AX1766">
            <v>0</v>
          </cell>
          <cell r="AY1766">
            <v>4</v>
          </cell>
          <cell r="AZ1766">
            <v>0</v>
          </cell>
          <cell r="BA1766" t="str">
            <v>TUKE</v>
          </cell>
        </row>
        <row r="1767">
          <cell r="D1767" t="str">
            <v>Technická univerzita v Košiciach</v>
          </cell>
          <cell r="E1767" t="str">
            <v>Fakulta baníctva, ekológie, riadenia a geotechnológií</v>
          </cell>
          <cell r="L1767">
            <v>2</v>
          </cell>
          <cell r="M1767">
            <v>3</v>
          </cell>
          <cell r="AM1767">
            <v>0</v>
          </cell>
          <cell r="AN1767">
            <v>0</v>
          </cell>
          <cell r="AO1767">
            <v>0</v>
          </cell>
          <cell r="AP1767">
            <v>0</v>
          </cell>
          <cell r="AQ1767">
            <v>0</v>
          </cell>
          <cell r="AV1767">
            <v>0</v>
          </cell>
          <cell r="AW1767">
            <v>0</v>
          </cell>
          <cell r="AX1767">
            <v>0</v>
          </cell>
          <cell r="AY1767">
            <v>13</v>
          </cell>
          <cell r="AZ1767">
            <v>0</v>
          </cell>
          <cell r="BA1767" t="str">
            <v>TUKE</v>
          </cell>
        </row>
        <row r="1768">
          <cell r="D1768" t="str">
            <v>Technická univerzita v Košiciach</v>
          </cell>
          <cell r="E1768" t="str">
            <v>Fakulta baníctva, ekológie, riadenia a geotechnológií</v>
          </cell>
          <cell r="L1768">
            <v>1</v>
          </cell>
          <cell r="M1768">
            <v>3</v>
          </cell>
          <cell r="AM1768">
            <v>3</v>
          </cell>
          <cell r="AN1768">
            <v>0</v>
          </cell>
          <cell r="AO1768">
            <v>0</v>
          </cell>
          <cell r="AP1768">
            <v>3</v>
          </cell>
          <cell r="AQ1768">
            <v>3</v>
          </cell>
          <cell r="AV1768">
            <v>12</v>
          </cell>
          <cell r="AW1768">
            <v>25.56</v>
          </cell>
          <cell r="AX1768">
            <v>24.818498293515358</v>
          </cell>
          <cell r="AY1768">
            <v>3</v>
          </cell>
          <cell r="AZ1768">
            <v>3</v>
          </cell>
          <cell r="BA1768" t="str">
            <v>TUKE</v>
          </cell>
        </row>
        <row r="1769">
          <cell r="D1769" t="str">
            <v>Technická univerzita v Košiciach</v>
          </cell>
          <cell r="E1769" t="str">
            <v>Fakulta baníctva, ekológie, riadenia a geotechnológií</v>
          </cell>
          <cell r="L1769">
            <v>2</v>
          </cell>
          <cell r="M1769">
            <v>3</v>
          </cell>
          <cell r="AM1769">
            <v>0</v>
          </cell>
          <cell r="AN1769">
            <v>0</v>
          </cell>
          <cell r="AO1769">
            <v>0</v>
          </cell>
          <cell r="AP1769">
            <v>0</v>
          </cell>
          <cell r="AQ1769">
            <v>0</v>
          </cell>
          <cell r="AV1769">
            <v>0</v>
          </cell>
          <cell r="AW1769">
            <v>0</v>
          </cell>
          <cell r="AX1769">
            <v>0</v>
          </cell>
          <cell r="AY1769">
            <v>1</v>
          </cell>
          <cell r="AZ1769">
            <v>0</v>
          </cell>
          <cell r="BA1769" t="str">
            <v>TUKE</v>
          </cell>
        </row>
        <row r="1770">
          <cell r="D1770" t="str">
            <v>Technická univerzita v Košiciach</v>
          </cell>
          <cell r="E1770" t="str">
            <v>Fakulta baníctva, ekológie, riadenia a geotechnológií</v>
          </cell>
          <cell r="L1770">
            <v>2</v>
          </cell>
          <cell r="M1770">
            <v>2</v>
          </cell>
          <cell r="AM1770">
            <v>0</v>
          </cell>
          <cell r="AN1770">
            <v>0</v>
          </cell>
          <cell r="AO1770">
            <v>0</v>
          </cell>
          <cell r="AP1770">
            <v>0</v>
          </cell>
          <cell r="AQ1770">
            <v>0</v>
          </cell>
          <cell r="AV1770">
            <v>0</v>
          </cell>
          <cell r="AW1770">
            <v>0</v>
          </cell>
          <cell r="AX1770">
            <v>0</v>
          </cell>
          <cell r="AY1770">
            <v>7</v>
          </cell>
          <cell r="AZ1770">
            <v>0</v>
          </cell>
          <cell r="BA1770" t="str">
            <v>TUKE</v>
          </cell>
        </row>
        <row r="1771">
          <cell r="D1771" t="str">
            <v>Technická univerzita v Košiciach</v>
          </cell>
          <cell r="E1771" t="str">
            <v>Fakulta baníctva, ekológie, riadenia a geotechnológií</v>
          </cell>
          <cell r="L1771">
            <v>2</v>
          </cell>
          <cell r="M1771">
            <v>2</v>
          </cell>
          <cell r="AM1771">
            <v>0</v>
          </cell>
          <cell r="AN1771">
            <v>0</v>
          </cell>
          <cell r="AO1771">
            <v>0</v>
          </cell>
          <cell r="AP1771">
            <v>0</v>
          </cell>
          <cell r="AQ1771">
            <v>0</v>
          </cell>
          <cell r="AV1771">
            <v>0</v>
          </cell>
          <cell r="AW1771">
            <v>0</v>
          </cell>
          <cell r="AX1771">
            <v>0</v>
          </cell>
          <cell r="AY1771">
            <v>1</v>
          </cell>
          <cell r="AZ1771">
            <v>0</v>
          </cell>
          <cell r="BA1771" t="str">
            <v>TUKE</v>
          </cell>
        </row>
        <row r="1772">
          <cell r="D1772" t="str">
            <v>Technická univerzita v Košiciach</v>
          </cell>
          <cell r="E1772" t="str">
            <v>Fakulta baníctva, ekológie, riadenia a geotechnológií</v>
          </cell>
          <cell r="L1772">
            <v>1</v>
          </cell>
          <cell r="M1772">
            <v>3</v>
          </cell>
          <cell r="AM1772">
            <v>4</v>
          </cell>
          <cell r="AN1772">
            <v>0</v>
          </cell>
          <cell r="AO1772">
            <v>0</v>
          </cell>
          <cell r="AP1772">
            <v>4</v>
          </cell>
          <cell r="AQ1772">
            <v>4</v>
          </cell>
          <cell r="AV1772">
            <v>16</v>
          </cell>
          <cell r="AW1772">
            <v>34.08</v>
          </cell>
          <cell r="AX1772">
            <v>33.091331058020479</v>
          </cell>
          <cell r="AY1772">
            <v>4</v>
          </cell>
          <cell r="AZ1772">
            <v>4</v>
          </cell>
          <cell r="BA1772" t="str">
            <v>TUKE</v>
          </cell>
        </row>
        <row r="1773">
          <cell r="D1773" t="str">
            <v>Technická univerzita v Košiciach</v>
          </cell>
          <cell r="E1773" t="str">
            <v>Fakulta baníctva, ekológie, riadenia a geotechnológií</v>
          </cell>
          <cell r="L1773">
            <v>1</v>
          </cell>
          <cell r="M1773">
            <v>3</v>
          </cell>
          <cell r="AM1773">
            <v>4</v>
          </cell>
          <cell r="AN1773">
            <v>0</v>
          </cell>
          <cell r="AO1773">
            <v>0</v>
          </cell>
          <cell r="AP1773">
            <v>4</v>
          </cell>
          <cell r="AQ1773">
            <v>4</v>
          </cell>
          <cell r="AV1773">
            <v>16</v>
          </cell>
          <cell r="AW1773">
            <v>34.08</v>
          </cell>
          <cell r="AX1773">
            <v>33.091331058020479</v>
          </cell>
          <cell r="AY1773">
            <v>4</v>
          </cell>
          <cell r="AZ1773">
            <v>4</v>
          </cell>
          <cell r="BA1773" t="str">
            <v>TUKE</v>
          </cell>
        </row>
        <row r="1774">
          <cell r="D1774" t="str">
            <v>Technická univerzita v Košiciach</v>
          </cell>
          <cell r="E1774" t="str">
            <v>Fakulta baníctva, ekológie, riadenia a geotechnológií</v>
          </cell>
          <cell r="L1774">
            <v>1</v>
          </cell>
          <cell r="M1774">
            <v>1</v>
          </cell>
          <cell r="AM1774">
            <v>31</v>
          </cell>
          <cell r="AN1774">
            <v>42</v>
          </cell>
          <cell r="AO1774">
            <v>42</v>
          </cell>
          <cell r="AP1774">
            <v>31</v>
          </cell>
          <cell r="AQ1774">
            <v>31</v>
          </cell>
          <cell r="AV1774">
            <v>27.4</v>
          </cell>
          <cell r="AW1774">
            <v>40.552</v>
          </cell>
          <cell r="AX1774">
            <v>39.375576791808875</v>
          </cell>
          <cell r="AY1774">
            <v>42</v>
          </cell>
          <cell r="AZ1774">
            <v>0</v>
          </cell>
          <cell r="BA1774" t="str">
            <v>TUKE</v>
          </cell>
        </row>
        <row r="1775">
          <cell r="D1775" t="str">
            <v>Technická univerzita v Košiciach</v>
          </cell>
          <cell r="E1775" t="str">
            <v>Fakulta baníctva, ekológie, riadenia a geotechnológií</v>
          </cell>
          <cell r="L1775">
            <v>1</v>
          </cell>
          <cell r="M1775">
            <v>2</v>
          </cell>
          <cell r="AM1775">
            <v>32</v>
          </cell>
          <cell r="AN1775">
            <v>35</v>
          </cell>
          <cell r="AO1775">
            <v>35</v>
          </cell>
          <cell r="AP1775">
            <v>32</v>
          </cell>
          <cell r="AQ1775">
            <v>32</v>
          </cell>
          <cell r="AV1775">
            <v>48</v>
          </cell>
          <cell r="AW1775">
            <v>71.039999999999992</v>
          </cell>
          <cell r="AX1775">
            <v>68.979112627986339</v>
          </cell>
          <cell r="AY1775">
            <v>35</v>
          </cell>
          <cell r="AZ1775">
            <v>0</v>
          </cell>
          <cell r="BA1775" t="str">
            <v>TUKE</v>
          </cell>
        </row>
        <row r="1776">
          <cell r="D1776" t="str">
            <v>Technická univerzita v Košiciach</v>
          </cell>
          <cell r="E1776" t="str">
            <v>Fakulta baníctva, ekológie, riadenia a geotechnológií</v>
          </cell>
          <cell r="L1776">
            <v>1</v>
          </cell>
          <cell r="M1776">
            <v>2</v>
          </cell>
          <cell r="AM1776">
            <v>65</v>
          </cell>
          <cell r="AN1776">
            <v>66</v>
          </cell>
          <cell r="AO1776">
            <v>0</v>
          </cell>
          <cell r="AP1776">
            <v>0</v>
          </cell>
          <cell r="AQ1776">
            <v>65</v>
          </cell>
          <cell r="AV1776">
            <v>97.5</v>
          </cell>
          <cell r="AW1776">
            <v>144.30000000000001</v>
          </cell>
          <cell r="AX1776">
            <v>139.33801115241639</v>
          </cell>
          <cell r="AY1776">
            <v>66</v>
          </cell>
          <cell r="AZ1776">
            <v>0</v>
          </cell>
          <cell r="BA1776" t="str">
            <v>TUKE</v>
          </cell>
        </row>
        <row r="1777">
          <cell r="D1777" t="str">
            <v>Technická univerzita v Košiciach</v>
          </cell>
          <cell r="E1777" t="str">
            <v>Fakulta baníctva, ekológie, riadenia a geotechnológií</v>
          </cell>
          <cell r="L1777">
            <v>1</v>
          </cell>
          <cell r="M1777">
            <v>5</v>
          </cell>
          <cell r="AM1777">
            <v>134</v>
          </cell>
          <cell r="AN1777">
            <v>143</v>
          </cell>
          <cell r="AO1777">
            <v>143</v>
          </cell>
          <cell r="AP1777">
            <v>134</v>
          </cell>
          <cell r="AQ1777">
            <v>134</v>
          </cell>
          <cell r="AV1777">
            <v>110.3</v>
          </cell>
          <cell r="AW1777">
            <v>163.244</v>
          </cell>
          <cell r="AX1777">
            <v>158.50825255972697</v>
          </cell>
          <cell r="AY1777">
            <v>143</v>
          </cell>
          <cell r="AZ1777">
            <v>0</v>
          </cell>
          <cell r="BA1777" t="str">
            <v>TUKE</v>
          </cell>
        </row>
        <row r="1778">
          <cell r="D1778" t="str">
            <v>Technická univerzita v Košiciach</v>
          </cell>
          <cell r="E1778" t="str">
            <v>Fakulta baníctva, ekológie, riadenia a geotechnológií</v>
          </cell>
          <cell r="L1778">
            <v>1</v>
          </cell>
          <cell r="M1778">
            <v>2</v>
          </cell>
          <cell r="AM1778">
            <v>51</v>
          </cell>
          <cell r="AN1778">
            <v>53</v>
          </cell>
          <cell r="AO1778">
            <v>0</v>
          </cell>
          <cell r="AP1778">
            <v>0</v>
          </cell>
          <cell r="AQ1778">
            <v>51</v>
          </cell>
          <cell r="AV1778">
            <v>76.5</v>
          </cell>
          <cell r="AW1778">
            <v>113.22</v>
          </cell>
          <cell r="AX1778">
            <v>109.32674721189591</v>
          </cell>
          <cell r="AY1778">
            <v>53</v>
          </cell>
          <cell r="AZ1778">
            <v>0</v>
          </cell>
          <cell r="BA1778" t="str">
            <v>TUKE</v>
          </cell>
        </row>
        <row r="1779">
          <cell r="D1779" t="str">
            <v>Technická univerzita v Košiciach</v>
          </cell>
          <cell r="E1779" t="str">
            <v>Fakulta baníctva, ekológie, riadenia a geotechnológií</v>
          </cell>
          <cell r="L1779">
            <v>1</v>
          </cell>
          <cell r="M1779">
            <v>1</v>
          </cell>
          <cell r="AM1779">
            <v>2</v>
          </cell>
          <cell r="AN1779">
            <v>9</v>
          </cell>
          <cell r="AO1779">
            <v>9</v>
          </cell>
          <cell r="AP1779">
            <v>2</v>
          </cell>
          <cell r="AQ1779">
            <v>2</v>
          </cell>
          <cell r="AV1779">
            <v>2</v>
          </cell>
          <cell r="AW1779">
            <v>2.96</v>
          </cell>
          <cell r="AX1779">
            <v>2.8741296928327644</v>
          </cell>
          <cell r="AY1779">
            <v>9</v>
          </cell>
          <cell r="AZ1779">
            <v>0</v>
          </cell>
          <cell r="BA1779" t="str">
            <v>TUKE</v>
          </cell>
        </row>
        <row r="1780">
          <cell r="D1780" t="str">
            <v>Technická univerzita v Košiciach</v>
          </cell>
          <cell r="E1780" t="str">
            <v>Fakulta baníctva, ekológie, riadenia a geotechnológií</v>
          </cell>
          <cell r="L1780">
            <v>1</v>
          </cell>
          <cell r="M1780">
            <v>1</v>
          </cell>
          <cell r="AM1780">
            <v>147</v>
          </cell>
          <cell r="AN1780">
            <v>166</v>
          </cell>
          <cell r="AO1780">
            <v>0</v>
          </cell>
          <cell r="AP1780">
            <v>0</v>
          </cell>
          <cell r="AQ1780">
            <v>147</v>
          </cell>
          <cell r="AV1780">
            <v>118.8</v>
          </cell>
          <cell r="AW1780">
            <v>175.82399999999998</v>
          </cell>
          <cell r="AX1780">
            <v>169.77800743494421</v>
          </cell>
          <cell r="AY1780">
            <v>166</v>
          </cell>
          <cell r="AZ1780">
            <v>0</v>
          </cell>
          <cell r="BA1780" t="str">
            <v>TUKE</v>
          </cell>
        </row>
        <row r="1781">
          <cell r="D1781" t="str">
            <v>Technická univerzita v Košiciach</v>
          </cell>
          <cell r="E1781" t="str">
            <v>Fakulta baníctva, ekológie, riadenia a geotechnológií</v>
          </cell>
          <cell r="L1781">
            <v>1</v>
          </cell>
          <cell r="M1781">
            <v>1</v>
          </cell>
          <cell r="AM1781">
            <v>28</v>
          </cell>
          <cell r="AN1781">
            <v>32</v>
          </cell>
          <cell r="AO1781">
            <v>32</v>
          </cell>
          <cell r="AP1781">
            <v>28</v>
          </cell>
          <cell r="AQ1781">
            <v>28</v>
          </cell>
          <cell r="AV1781">
            <v>22</v>
          </cell>
          <cell r="AW1781">
            <v>32.56</v>
          </cell>
          <cell r="AX1781">
            <v>31.615426621160413</v>
          </cell>
          <cell r="AY1781">
            <v>32</v>
          </cell>
          <cell r="AZ1781">
            <v>0</v>
          </cell>
          <cell r="BA1781" t="str">
            <v>TUKE</v>
          </cell>
        </row>
        <row r="1782">
          <cell r="D1782" t="str">
            <v>Technická univerzita v Košiciach</v>
          </cell>
          <cell r="E1782" t="str">
            <v>Fakulta baníctva, ekológie, riadenia a geotechnológií</v>
          </cell>
          <cell r="L1782">
            <v>1</v>
          </cell>
          <cell r="M1782">
            <v>5</v>
          </cell>
          <cell r="AM1782">
            <v>49</v>
          </cell>
          <cell r="AN1782">
            <v>53</v>
          </cell>
          <cell r="AO1782">
            <v>0</v>
          </cell>
          <cell r="AP1782">
            <v>0</v>
          </cell>
          <cell r="AQ1782">
            <v>49</v>
          </cell>
          <cell r="AV1782">
            <v>41.5</v>
          </cell>
          <cell r="AW1782">
            <v>62.25</v>
          </cell>
          <cell r="AX1782">
            <v>60.071250000000006</v>
          </cell>
          <cell r="AY1782">
            <v>53</v>
          </cell>
          <cell r="AZ1782">
            <v>0</v>
          </cell>
          <cell r="BA1782" t="str">
            <v>TUKE</v>
          </cell>
        </row>
        <row r="1783">
          <cell r="D1783" t="str">
            <v>Technická univerzita v Košiciach</v>
          </cell>
          <cell r="E1783" t="str">
            <v>Fakulta baníctva, ekológie, riadenia a geotechnológií</v>
          </cell>
          <cell r="L1783">
            <v>2</v>
          </cell>
          <cell r="M1783">
            <v>1</v>
          </cell>
          <cell r="AM1783">
            <v>0</v>
          </cell>
          <cell r="AN1783">
            <v>0</v>
          </cell>
          <cell r="AO1783">
            <v>0</v>
          </cell>
          <cell r="AP1783">
            <v>0</v>
          </cell>
          <cell r="AQ1783">
            <v>0</v>
          </cell>
          <cell r="AV1783">
            <v>0</v>
          </cell>
          <cell r="AW1783">
            <v>0</v>
          </cell>
          <cell r="AX1783">
            <v>0</v>
          </cell>
          <cell r="AY1783">
            <v>7</v>
          </cell>
          <cell r="AZ1783">
            <v>0</v>
          </cell>
          <cell r="BA1783" t="str">
            <v>TUKE</v>
          </cell>
        </row>
        <row r="1784">
          <cell r="D1784" t="str">
            <v>Technická univerzita v Košiciach</v>
          </cell>
          <cell r="E1784" t="str">
            <v>Fakulta baníctva, ekológie, riadenia a geotechnológií</v>
          </cell>
          <cell r="L1784">
            <v>1</v>
          </cell>
          <cell r="M1784">
            <v>5</v>
          </cell>
          <cell r="AM1784">
            <v>9</v>
          </cell>
          <cell r="AN1784">
            <v>11</v>
          </cell>
          <cell r="AO1784">
            <v>11</v>
          </cell>
          <cell r="AP1784">
            <v>9</v>
          </cell>
          <cell r="AQ1784">
            <v>9</v>
          </cell>
          <cell r="AV1784">
            <v>7.8</v>
          </cell>
          <cell r="AW1784">
            <v>11.544</v>
          </cell>
          <cell r="AX1784">
            <v>11.209105802047782</v>
          </cell>
          <cell r="AY1784">
            <v>11</v>
          </cell>
          <cell r="AZ1784">
            <v>0</v>
          </cell>
          <cell r="BA1784" t="str">
            <v>TUKE</v>
          </cell>
        </row>
        <row r="1785">
          <cell r="D1785" t="str">
            <v>Technická univerzita v Košiciach</v>
          </cell>
          <cell r="E1785" t="str">
            <v>Fakulta baníctva, ekológie, riadenia a geotechnológií</v>
          </cell>
          <cell r="L1785">
            <v>1</v>
          </cell>
          <cell r="M1785">
            <v>5</v>
          </cell>
          <cell r="AM1785">
            <v>10</v>
          </cell>
          <cell r="AN1785">
            <v>11</v>
          </cell>
          <cell r="AO1785">
            <v>0</v>
          </cell>
          <cell r="AP1785">
            <v>0</v>
          </cell>
          <cell r="AQ1785">
            <v>10</v>
          </cell>
          <cell r="AV1785">
            <v>8.5</v>
          </cell>
          <cell r="AW1785">
            <v>12.75</v>
          </cell>
          <cell r="AX1785">
            <v>12.303750000000001</v>
          </cell>
          <cell r="AY1785">
            <v>11</v>
          </cell>
          <cell r="AZ1785">
            <v>0</v>
          </cell>
          <cell r="BA1785" t="str">
            <v>TUKE</v>
          </cell>
        </row>
        <row r="1786">
          <cell r="D1786" t="str">
            <v>Technická univerzita v Košiciach</v>
          </cell>
          <cell r="E1786" t="str">
            <v>Fakulta baníctva, ekológie, riadenia a geotechnológií</v>
          </cell>
          <cell r="L1786">
            <v>1</v>
          </cell>
          <cell r="M1786">
            <v>1</v>
          </cell>
          <cell r="AM1786">
            <v>4</v>
          </cell>
          <cell r="AN1786">
            <v>4</v>
          </cell>
          <cell r="AO1786">
            <v>4</v>
          </cell>
          <cell r="AP1786">
            <v>4</v>
          </cell>
          <cell r="AQ1786">
            <v>4</v>
          </cell>
          <cell r="AV1786">
            <v>3.4</v>
          </cell>
          <cell r="AW1786">
            <v>5.032</v>
          </cell>
          <cell r="AX1786">
            <v>4.8860204778157001</v>
          </cell>
          <cell r="AY1786">
            <v>4</v>
          </cell>
          <cell r="AZ1786">
            <v>0</v>
          </cell>
          <cell r="BA1786" t="str">
            <v>TUKE</v>
          </cell>
        </row>
        <row r="1787">
          <cell r="D1787" t="str">
            <v>Technická univerzita v Košiciach</v>
          </cell>
          <cell r="E1787" t="str">
            <v>Fakulta baníctva, ekológie, riadenia a geotechnológií</v>
          </cell>
          <cell r="L1787">
            <v>1</v>
          </cell>
          <cell r="M1787">
            <v>1</v>
          </cell>
          <cell r="AM1787">
            <v>1</v>
          </cell>
          <cell r="AN1787">
            <v>1</v>
          </cell>
          <cell r="AO1787">
            <v>1</v>
          </cell>
          <cell r="AP1787">
            <v>1</v>
          </cell>
          <cell r="AQ1787">
            <v>1</v>
          </cell>
          <cell r="AV1787">
            <v>1</v>
          </cell>
          <cell r="AW1787">
            <v>1.48</v>
          </cell>
          <cell r="AX1787">
            <v>1.4370648464163822</v>
          </cell>
          <cell r="AY1787">
            <v>1</v>
          </cell>
          <cell r="AZ1787">
            <v>0</v>
          </cell>
          <cell r="BA1787" t="str">
            <v>TUKE</v>
          </cell>
        </row>
        <row r="1788">
          <cell r="D1788" t="str">
            <v>Technická univerzita v Košiciach</v>
          </cell>
          <cell r="E1788" t="str">
            <v>Fakulta baníctva, ekológie, riadenia a geotechnológií</v>
          </cell>
          <cell r="L1788">
            <v>2</v>
          </cell>
          <cell r="M1788">
            <v>1</v>
          </cell>
          <cell r="AM1788">
            <v>0</v>
          </cell>
          <cell r="AN1788">
            <v>0</v>
          </cell>
          <cell r="AO1788">
            <v>0</v>
          </cell>
          <cell r="AP1788">
            <v>0</v>
          </cell>
          <cell r="AQ1788">
            <v>0</v>
          </cell>
          <cell r="AV1788">
            <v>0</v>
          </cell>
          <cell r="AW1788">
            <v>0</v>
          </cell>
          <cell r="AX1788">
            <v>0</v>
          </cell>
          <cell r="AY1788">
            <v>4</v>
          </cell>
          <cell r="AZ1788">
            <v>0</v>
          </cell>
          <cell r="BA1788" t="str">
            <v>TUKE</v>
          </cell>
        </row>
        <row r="1789">
          <cell r="D1789" t="str">
            <v>Technická univerzita v Košiciach</v>
          </cell>
          <cell r="E1789" t="str">
            <v>Fakulta baníctva, ekológie, riadenia a geotechnológií</v>
          </cell>
          <cell r="L1789">
            <v>1</v>
          </cell>
          <cell r="M1789">
            <v>3</v>
          </cell>
          <cell r="AM1789">
            <v>3</v>
          </cell>
          <cell r="AN1789">
            <v>0</v>
          </cell>
          <cell r="AO1789">
            <v>0</v>
          </cell>
          <cell r="AP1789">
            <v>3</v>
          </cell>
          <cell r="AQ1789">
            <v>3</v>
          </cell>
          <cell r="AV1789">
            <v>12</v>
          </cell>
          <cell r="AW1789">
            <v>25.56</v>
          </cell>
          <cell r="AX1789">
            <v>24.818498293515358</v>
          </cell>
          <cell r="AY1789">
            <v>3</v>
          </cell>
          <cell r="AZ1789">
            <v>3</v>
          </cell>
          <cell r="BA1789" t="str">
            <v>TUKE</v>
          </cell>
        </row>
        <row r="1790">
          <cell r="D1790" t="str">
            <v>Technická univerzita v Košiciach</v>
          </cell>
          <cell r="E1790" t="str">
            <v>Fakulta baníctva, ekológie, riadenia a geotechnológií</v>
          </cell>
          <cell r="L1790">
            <v>1</v>
          </cell>
          <cell r="M1790">
            <v>3</v>
          </cell>
          <cell r="AM1790">
            <v>2</v>
          </cell>
          <cell r="AN1790">
            <v>0</v>
          </cell>
          <cell r="AO1790">
            <v>0</v>
          </cell>
          <cell r="AP1790">
            <v>2</v>
          </cell>
          <cell r="AQ1790">
            <v>2</v>
          </cell>
          <cell r="AV1790">
            <v>8</v>
          </cell>
          <cell r="AW1790">
            <v>17.04</v>
          </cell>
          <cell r="AX1790">
            <v>16.54566552901024</v>
          </cell>
          <cell r="AY1790">
            <v>2</v>
          </cell>
          <cell r="AZ1790">
            <v>2</v>
          </cell>
          <cell r="BA1790" t="str">
            <v>TUKE</v>
          </cell>
        </row>
        <row r="1791">
          <cell r="D1791" t="str">
            <v>Technická univerzita v Košiciach</v>
          </cell>
          <cell r="E1791" t="str">
            <v>Fakulta baníctva, ekológie, riadenia a geotechnológií</v>
          </cell>
          <cell r="L1791">
            <v>2</v>
          </cell>
          <cell r="M1791">
            <v>3</v>
          </cell>
          <cell r="AM1791">
            <v>0</v>
          </cell>
          <cell r="AN1791">
            <v>0</v>
          </cell>
          <cell r="AO1791">
            <v>0</v>
          </cell>
          <cell r="AP1791">
            <v>0</v>
          </cell>
          <cell r="AQ1791">
            <v>0</v>
          </cell>
          <cell r="AV1791">
            <v>0</v>
          </cell>
          <cell r="AW1791">
            <v>0</v>
          </cell>
          <cell r="AX1791">
            <v>0</v>
          </cell>
          <cell r="AY1791">
            <v>11</v>
          </cell>
          <cell r="AZ1791">
            <v>0</v>
          </cell>
          <cell r="BA1791" t="str">
            <v>TUKE</v>
          </cell>
        </row>
        <row r="1792">
          <cell r="D1792" t="str">
            <v>Technická univerzita v Košiciach</v>
          </cell>
          <cell r="E1792" t="str">
            <v>Fakulta baníctva, ekológie, riadenia a geotechnológií</v>
          </cell>
          <cell r="L1792">
            <v>2</v>
          </cell>
          <cell r="M1792">
            <v>3</v>
          </cell>
          <cell r="AM1792">
            <v>0</v>
          </cell>
          <cell r="AN1792">
            <v>0</v>
          </cell>
          <cell r="AO1792">
            <v>0</v>
          </cell>
          <cell r="AP1792">
            <v>0</v>
          </cell>
          <cell r="AQ1792">
            <v>0</v>
          </cell>
          <cell r="AV1792">
            <v>0</v>
          </cell>
          <cell r="AW1792">
            <v>0</v>
          </cell>
          <cell r="AX1792">
            <v>0</v>
          </cell>
          <cell r="AY1792">
            <v>3</v>
          </cell>
          <cell r="AZ1792">
            <v>0</v>
          </cell>
          <cell r="BA1792" t="str">
            <v>TUKE</v>
          </cell>
        </row>
        <row r="1793">
          <cell r="D1793" t="str">
            <v>Technická univerzita v Košiciach</v>
          </cell>
          <cell r="E1793" t="str">
            <v>Fakulta baníctva, ekológie, riadenia a geotechnológií</v>
          </cell>
          <cell r="L1793">
            <v>1</v>
          </cell>
          <cell r="M1793">
            <v>1</v>
          </cell>
          <cell r="AM1793">
            <v>3</v>
          </cell>
          <cell r="AN1793">
            <v>3</v>
          </cell>
          <cell r="AO1793">
            <v>3</v>
          </cell>
          <cell r="AP1793">
            <v>3</v>
          </cell>
          <cell r="AQ1793">
            <v>3</v>
          </cell>
          <cell r="AV1793">
            <v>2.4</v>
          </cell>
          <cell r="AW1793">
            <v>3.552</v>
          </cell>
          <cell r="AX1793">
            <v>3.4489556313993175</v>
          </cell>
          <cell r="AY1793">
            <v>3</v>
          </cell>
          <cell r="AZ1793">
            <v>0</v>
          </cell>
          <cell r="BA1793" t="str">
            <v>TUKE</v>
          </cell>
        </row>
        <row r="1794">
          <cell r="D1794" t="str">
            <v>Univerzita Konštantína Filozofa v Nitre</v>
          </cell>
          <cell r="E1794" t="str">
            <v>Fakulta prírodných vied</v>
          </cell>
          <cell r="L1794">
            <v>2</v>
          </cell>
          <cell r="M1794">
            <v>2</v>
          </cell>
          <cell r="AM1794">
            <v>0</v>
          </cell>
          <cell r="AN1794">
            <v>0</v>
          </cell>
          <cell r="AO1794">
            <v>0</v>
          </cell>
          <cell r="AP1794">
            <v>0</v>
          </cell>
          <cell r="AQ1794">
            <v>0</v>
          </cell>
          <cell r="AV1794">
            <v>0</v>
          </cell>
          <cell r="AW1794">
            <v>0</v>
          </cell>
          <cell r="AX1794">
            <v>0</v>
          </cell>
          <cell r="AY1794">
            <v>25</v>
          </cell>
          <cell r="AZ1794">
            <v>0</v>
          </cell>
          <cell r="BA1794" t="str">
            <v>UKF</v>
          </cell>
        </row>
        <row r="1795">
          <cell r="D1795" t="str">
            <v>Univerzita Konštantína Filozofa v Nitre</v>
          </cell>
          <cell r="E1795" t="str">
            <v>Fakulta prírodných vied</v>
          </cell>
          <cell r="L1795">
            <v>2</v>
          </cell>
          <cell r="M1795">
            <v>2</v>
          </cell>
          <cell r="AM1795">
            <v>0</v>
          </cell>
          <cell r="AN1795">
            <v>0</v>
          </cell>
          <cell r="AO1795">
            <v>0</v>
          </cell>
          <cell r="AP1795">
            <v>0</v>
          </cell>
          <cell r="AQ1795">
            <v>0</v>
          </cell>
          <cell r="AV1795">
            <v>0</v>
          </cell>
          <cell r="AW1795">
            <v>0</v>
          </cell>
          <cell r="AX1795">
            <v>0</v>
          </cell>
          <cell r="AY1795">
            <v>34</v>
          </cell>
          <cell r="AZ1795">
            <v>0</v>
          </cell>
          <cell r="BA1795" t="str">
            <v>UKF</v>
          </cell>
        </row>
        <row r="1796">
          <cell r="D1796" t="str">
            <v>Univerzita Konštantína Filozofa v Nitre</v>
          </cell>
          <cell r="E1796" t="str">
            <v>Fakulta prírodných vied</v>
          </cell>
          <cell r="L1796">
            <v>2</v>
          </cell>
          <cell r="M1796">
            <v>1</v>
          </cell>
          <cell r="AM1796">
            <v>0</v>
          </cell>
          <cell r="AN1796">
            <v>0</v>
          </cell>
          <cell r="AO1796">
            <v>0</v>
          </cell>
          <cell r="AP1796">
            <v>0</v>
          </cell>
          <cell r="AQ1796">
            <v>0</v>
          </cell>
          <cell r="AV1796">
            <v>0</v>
          </cell>
          <cell r="AW1796">
            <v>0</v>
          </cell>
          <cell r="AX1796">
            <v>0</v>
          </cell>
          <cell r="AY1796">
            <v>15</v>
          </cell>
          <cell r="AZ1796">
            <v>0</v>
          </cell>
          <cell r="BA1796" t="str">
            <v>UKF</v>
          </cell>
        </row>
        <row r="1797">
          <cell r="D1797" t="str">
            <v>Univerzita Konštantína Filozofa v Nitre</v>
          </cell>
          <cell r="E1797" t="str">
            <v>Fakulta prírodných vied</v>
          </cell>
          <cell r="L1797">
            <v>2</v>
          </cell>
          <cell r="M1797">
            <v>3</v>
          </cell>
          <cell r="AM1797">
            <v>0</v>
          </cell>
          <cell r="AN1797">
            <v>0</v>
          </cell>
          <cell r="AO1797">
            <v>0</v>
          </cell>
          <cell r="AP1797">
            <v>0</v>
          </cell>
          <cell r="AQ1797">
            <v>0</v>
          </cell>
          <cell r="AV1797">
            <v>0</v>
          </cell>
          <cell r="AW1797">
            <v>0</v>
          </cell>
          <cell r="AX1797">
            <v>0</v>
          </cell>
          <cell r="AY1797">
            <v>9</v>
          </cell>
          <cell r="AZ1797">
            <v>0</v>
          </cell>
          <cell r="BA1797" t="str">
            <v>UKF</v>
          </cell>
        </row>
        <row r="1798">
          <cell r="D1798" t="str">
            <v>Univerzita Konštantína Filozofa v Nitre</v>
          </cell>
          <cell r="E1798" t="str">
            <v>Fakulta prírodných vied</v>
          </cell>
          <cell r="L1798">
            <v>2</v>
          </cell>
          <cell r="M1798">
            <v>2</v>
          </cell>
          <cell r="AM1798">
            <v>0</v>
          </cell>
          <cell r="AN1798">
            <v>0</v>
          </cell>
          <cell r="AO1798">
            <v>0</v>
          </cell>
          <cell r="AP1798">
            <v>0</v>
          </cell>
          <cell r="AQ1798">
            <v>0</v>
          </cell>
          <cell r="AV1798">
            <v>0</v>
          </cell>
          <cell r="AW1798">
            <v>0</v>
          </cell>
          <cell r="AX1798">
            <v>0</v>
          </cell>
          <cell r="AY1798">
            <v>7</v>
          </cell>
          <cell r="AZ1798">
            <v>0</v>
          </cell>
          <cell r="BA1798" t="str">
            <v>UKF</v>
          </cell>
        </row>
        <row r="1799">
          <cell r="D1799" t="str">
            <v>Univerzita Konštantína Filozofa v Nitre</v>
          </cell>
          <cell r="E1799" t="str">
            <v>Fakulta prírodných vied</v>
          </cell>
          <cell r="L1799">
            <v>2</v>
          </cell>
          <cell r="M1799">
            <v>1</v>
          </cell>
          <cell r="AM1799">
            <v>0</v>
          </cell>
          <cell r="AN1799">
            <v>0</v>
          </cell>
          <cell r="AO1799">
            <v>0</v>
          </cell>
          <cell r="AP1799">
            <v>0</v>
          </cell>
          <cell r="AQ1799">
            <v>0</v>
          </cell>
          <cell r="AV1799">
            <v>0</v>
          </cell>
          <cell r="AW1799">
            <v>0</v>
          </cell>
          <cell r="AX1799">
            <v>0</v>
          </cell>
          <cell r="AY1799">
            <v>50</v>
          </cell>
          <cell r="AZ1799">
            <v>0</v>
          </cell>
          <cell r="BA1799" t="str">
            <v>UKF</v>
          </cell>
        </row>
        <row r="1800">
          <cell r="D1800" t="str">
            <v>Univerzita Konštantína Filozofa v Nitre</v>
          </cell>
          <cell r="E1800" t="str">
            <v>Fakulta prírodných vied</v>
          </cell>
          <cell r="L1800">
            <v>2</v>
          </cell>
          <cell r="M1800">
            <v>1</v>
          </cell>
          <cell r="AM1800">
            <v>0</v>
          </cell>
          <cell r="AN1800">
            <v>0</v>
          </cell>
          <cell r="AO1800">
            <v>0</v>
          </cell>
          <cell r="AP1800">
            <v>0</v>
          </cell>
          <cell r="AQ1800">
            <v>0</v>
          </cell>
          <cell r="AV1800">
            <v>0</v>
          </cell>
          <cell r="AW1800">
            <v>0</v>
          </cell>
          <cell r="AX1800">
            <v>0</v>
          </cell>
          <cell r="AY1800">
            <v>11</v>
          </cell>
          <cell r="AZ1800">
            <v>0</v>
          </cell>
          <cell r="BA1800" t="str">
            <v>UKF</v>
          </cell>
        </row>
        <row r="1801">
          <cell r="D1801" t="str">
            <v>Univerzita Konštantína Filozofa v Nitre</v>
          </cell>
          <cell r="E1801" t="str">
            <v>Fakulta prírodných vied</v>
          </cell>
          <cell r="L1801">
            <v>1</v>
          </cell>
          <cell r="M1801">
            <v>1</v>
          </cell>
          <cell r="AM1801">
            <v>5.5</v>
          </cell>
          <cell r="AN1801">
            <v>6</v>
          </cell>
          <cell r="AO1801">
            <v>6</v>
          </cell>
          <cell r="AP1801">
            <v>5.5</v>
          </cell>
          <cell r="AQ1801">
            <v>5.5</v>
          </cell>
          <cell r="AV1801">
            <v>4.75</v>
          </cell>
          <cell r="AW1801">
            <v>6.84</v>
          </cell>
          <cell r="AX1801">
            <v>6.7741129032258067</v>
          </cell>
          <cell r="AY1801">
            <v>6</v>
          </cell>
          <cell r="AZ1801">
            <v>0</v>
          </cell>
          <cell r="BA1801" t="str">
            <v>UKF</v>
          </cell>
        </row>
        <row r="1802">
          <cell r="D1802" t="str">
            <v>Univerzita Konštantína Filozofa v Nitre</v>
          </cell>
          <cell r="E1802" t="str">
            <v>Fakulta prírodných vied</v>
          </cell>
          <cell r="L1802">
            <v>1</v>
          </cell>
          <cell r="M1802">
            <v>2</v>
          </cell>
          <cell r="AM1802">
            <v>70</v>
          </cell>
          <cell r="AN1802">
            <v>72</v>
          </cell>
          <cell r="AO1802">
            <v>72</v>
          </cell>
          <cell r="AP1802">
            <v>70</v>
          </cell>
          <cell r="AQ1802">
            <v>70</v>
          </cell>
          <cell r="AV1802">
            <v>105</v>
          </cell>
          <cell r="AW1802">
            <v>155.4</v>
          </cell>
          <cell r="AX1802">
            <v>151.6704</v>
          </cell>
          <cell r="AY1802">
            <v>72</v>
          </cell>
          <cell r="AZ1802">
            <v>0</v>
          </cell>
          <cell r="BA1802" t="str">
            <v>UKF</v>
          </cell>
        </row>
        <row r="1803">
          <cell r="D1803" t="str">
            <v>Univerzita Konštantína Filozofa v Nitre</v>
          </cell>
          <cell r="E1803" t="str">
            <v>Fakulta prírodných vied</v>
          </cell>
          <cell r="L1803">
            <v>1</v>
          </cell>
          <cell r="M1803">
            <v>2</v>
          </cell>
          <cell r="AM1803">
            <v>40</v>
          </cell>
          <cell r="AN1803">
            <v>42</v>
          </cell>
          <cell r="AO1803">
            <v>42</v>
          </cell>
          <cell r="AP1803">
            <v>40</v>
          </cell>
          <cell r="AQ1803">
            <v>40</v>
          </cell>
          <cell r="AV1803">
            <v>60</v>
          </cell>
          <cell r="AW1803">
            <v>86.399999999999991</v>
          </cell>
          <cell r="AX1803">
            <v>85.567741935483866</v>
          </cell>
          <cell r="AY1803">
            <v>42</v>
          </cell>
          <cell r="AZ1803">
            <v>0</v>
          </cell>
          <cell r="BA1803" t="str">
            <v>UKF</v>
          </cell>
        </row>
        <row r="1804">
          <cell r="D1804" t="str">
            <v>Univerzita Konštantína Filozofa v Nitre</v>
          </cell>
          <cell r="E1804" t="str">
            <v>Filozofická fakulta</v>
          </cell>
          <cell r="L1804">
            <v>1</v>
          </cell>
          <cell r="M1804">
            <v>2</v>
          </cell>
          <cell r="AM1804">
            <v>28.5</v>
          </cell>
          <cell r="AN1804">
            <v>31.5</v>
          </cell>
          <cell r="AO1804">
            <v>0</v>
          </cell>
          <cell r="AP1804">
            <v>0</v>
          </cell>
          <cell r="AQ1804">
            <v>28.5</v>
          </cell>
          <cell r="AV1804">
            <v>42.75</v>
          </cell>
          <cell r="AW1804">
            <v>46.597500000000004</v>
          </cell>
          <cell r="AX1804">
            <v>46.14864415322581</v>
          </cell>
          <cell r="AY1804">
            <v>31.5</v>
          </cell>
          <cell r="AZ1804">
            <v>0</v>
          </cell>
          <cell r="BA1804" t="str">
            <v>UKF</v>
          </cell>
        </row>
        <row r="1805">
          <cell r="D1805" t="str">
            <v>Univerzita Konštantína Filozofa v Nitre</v>
          </cell>
          <cell r="E1805" t="str">
            <v>Fakulta prírodných vied</v>
          </cell>
          <cell r="L1805">
            <v>1</v>
          </cell>
          <cell r="M1805">
            <v>2</v>
          </cell>
          <cell r="AM1805">
            <v>22</v>
          </cell>
          <cell r="AN1805">
            <v>22.5</v>
          </cell>
          <cell r="AO1805">
            <v>22.5</v>
          </cell>
          <cell r="AP1805">
            <v>22</v>
          </cell>
          <cell r="AQ1805">
            <v>22</v>
          </cell>
          <cell r="AV1805">
            <v>33</v>
          </cell>
          <cell r="AW1805">
            <v>47.519999999999996</v>
          </cell>
          <cell r="AX1805">
            <v>47.062258064516129</v>
          </cell>
          <cell r="AY1805">
            <v>22.5</v>
          </cell>
          <cell r="AZ1805">
            <v>0</v>
          </cell>
          <cell r="BA1805" t="str">
            <v>UKF</v>
          </cell>
        </row>
        <row r="1806">
          <cell r="D1806" t="str">
            <v>Univerzita Konštantína Filozofa v Nitre</v>
          </cell>
          <cell r="E1806" t="str">
            <v>Filozofická fakulta</v>
          </cell>
          <cell r="L1806">
            <v>1</v>
          </cell>
          <cell r="M1806">
            <v>2</v>
          </cell>
          <cell r="AM1806">
            <v>1.5</v>
          </cell>
          <cell r="AN1806">
            <v>3</v>
          </cell>
          <cell r="AO1806">
            <v>0</v>
          </cell>
          <cell r="AP1806">
            <v>0</v>
          </cell>
          <cell r="AQ1806">
            <v>1.5</v>
          </cell>
          <cell r="AV1806">
            <v>2.25</v>
          </cell>
          <cell r="AW1806">
            <v>2.4525000000000001</v>
          </cell>
          <cell r="AX1806">
            <v>2.4288760080645164</v>
          </cell>
          <cell r="AY1806">
            <v>3</v>
          </cell>
          <cell r="AZ1806">
            <v>0</v>
          </cell>
          <cell r="BA1806" t="str">
            <v>UKF</v>
          </cell>
        </row>
        <row r="1807">
          <cell r="D1807" t="str">
            <v>Univerzita Konštantína Filozofa v Nitre</v>
          </cell>
          <cell r="E1807" t="str">
            <v>Fakulta prírodných vied</v>
          </cell>
          <cell r="L1807">
            <v>1</v>
          </cell>
          <cell r="M1807">
            <v>2</v>
          </cell>
          <cell r="AM1807">
            <v>12.5</v>
          </cell>
          <cell r="AN1807">
            <v>14.5</v>
          </cell>
          <cell r="AO1807">
            <v>14.5</v>
          </cell>
          <cell r="AP1807">
            <v>12.5</v>
          </cell>
          <cell r="AQ1807">
            <v>12.5</v>
          </cell>
          <cell r="AV1807">
            <v>18.75</v>
          </cell>
          <cell r="AW1807">
            <v>27</v>
          </cell>
          <cell r="AX1807">
            <v>26.739919354838712</v>
          </cell>
          <cell r="AY1807">
            <v>14.5</v>
          </cell>
          <cell r="AZ1807">
            <v>0</v>
          </cell>
          <cell r="BA1807" t="str">
            <v>UKF</v>
          </cell>
        </row>
        <row r="1808">
          <cell r="D1808" t="str">
            <v>Univerzita Konštantína Filozofa v Nitre</v>
          </cell>
          <cell r="E1808" t="str">
            <v>Filozofická fakulta</v>
          </cell>
          <cell r="L1808">
            <v>1</v>
          </cell>
          <cell r="M1808">
            <v>2</v>
          </cell>
          <cell r="AM1808">
            <v>10.5</v>
          </cell>
          <cell r="AN1808">
            <v>11.5</v>
          </cell>
          <cell r="AO1808">
            <v>0</v>
          </cell>
          <cell r="AP1808">
            <v>0</v>
          </cell>
          <cell r="AQ1808">
            <v>10.5</v>
          </cell>
          <cell r="AV1808">
            <v>15.75</v>
          </cell>
          <cell r="AW1808">
            <v>17.1675</v>
          </cell>
          <cell r="AX1808">
            <v>17.002132056451615</v>
          </cell>
          <cell r="AY1808">
            <v>11.5</v>
          </cell>
          <cell r="AZ1808">
            <v>0</v>
          </cell>
          <cell r="BA1808" t="str">
            <v>UKF</v>
          </cell>
        </row>
        <row r="1809">
          <cell r="D1809" t="str">
            <v>Univerzita Konštantína Filozofa v Nitre</v>
          </cell>
          <cell r="E1809" t="str">
            <v>Fakulta prírodných vied</v>
          </cell>
          <cell r="L1809">
            <v>1</v>
          </cell>
          <cell r="M1809">
            <v>2</v>
          </cell>
          <cell r="AM1809">
            <v>8</v>
          </cell>
          <cell r="AN1809">
            <v>9.5</v>
          </cell>
          <cell r="AO1809">
            <v>9.5</v>
          </cell>
          <cell r="AP1809">
            <v>8</v>
          </cell>
          <cell r="AQ1809">
            <v>8</v>
          </cell>
          <cell r="AV1809">
            <v>12</v>
          </cell>
          <cell r="AW1809">
            <v>14.28</v>
          </cell>
          <cell r="AX1809">
            <v>14.14244623655914</v>
          </cell>
          <cell r="AY1809">
            <v>9.5</v>
          </cell>
          <cell r="AZ1809">
            <v>0</v>
          </cell>
          <cell r="BA1809" t="str">
            <v>UKF</v>
          </cell>
        </row>
        <row r="1810">
          <cell r="D1810" t="str">
            <v>Univerzita Konštantína Filozofa v Nitre</v>
          </cell>
          <cell r="E1810" t="str">
            <v>Filozofická fakulta</v>
          </cell>
          <cell r="L1810">
            <v>1</v>
          </cell>
          <cell r="M1810">
            <v>2</v>
          </cell>
          <cell r="AM1810">
            <v>23.5</v>
          </cell>
          <cell r="AN1810">
            <v>25.5</v>
          </cell>
          <cell r="AO1810">
            <v>0</v>
          </cell>
          <cell r="AP1810">
            <v>0</v>
          </cell>
          <cell r="AQ1810">
            <v>23.5</v>
          </cell>
          <cell r="AV1810">
            <v>35.25</v>
          </cell>
          <cell r="AW1810">
            <v>38.422499999999999</v>
          </cell>
          <cell r="AX1810">
            <v>38.052390793010751</v>
          </cell>
          <cell r="AY1810">
            <v>25.5</v>
          </cell>
          <cell r="AZ1810">
            <v>0</v>
          </cell>
          <cell r="BA1810" t="str">
            <v>UKF</v>
          </cell>
        </row>
        <row r="1811">
          <cell r="D1811" t="str">
            <v>Univerzita Konštantína Filozofa v Nitre</v>
          </cell>
          <cell r="E1811" t="str">
            <v>Pedagogická fakulta</v>
          </cell>
          <cell r="L1811">
            <v>1</v>
          </cell>
          <cell r="M1811">
            <v>2</v>
          </cell>
          <cell r="AM1811">
            <v>14.5</v>
          </cell>
          <cell r="AN1811">
            <v>18</v>
          </cell>
          <cell r="AO1811">
            <v>0</v>
          </cell>
          <cell r="AP1811">
            <v>0</v>
          </cell>
          <cell r="AQ1811">
            <v>14.5</v>
          </cell>
          <cell r="AV1811">
            <v>21.75</v>
          </cell>
          <cell r="AW1811">
            <v>46.762499999999996</v>
          </cell>
          <cell r="AX1811">
            <v>46.312054771505373</v>
          </cell>
          <cell r="AY1811">
            <v>18</v>
          </cell>
          <cell r="AZ1811">
            <v>0</v>
          </cell>
          <cell r="BA1811" t="str">
            <v>UKF</v>
          </cell>
        </row>
        <row r="1812">
          <cell r="D1812" t="str">
            <v>Univerzita Konštantína Filozofa v Nitre</v>
          </cell>
          <cell r="E1812" t="str">
            <v>Pedagogická fakulta</v>
          </cell>
          <cell r="L1812">
            <v>1</v>
          </cell>
          <cell r="M1812">
            <v>2</v>
          </cell>
          <cell r="AM1812">
            <v>24.5</v>
          </cell>
          <cell r="AN1812">
            <v>25.5</v>
          </cell>
          <cell r="AO1812">
            <v>0</v>
          </cell>
          <cell r="AP1812">
            <v>0</v>
          </cell>
          <cell r="AQ1812">
            <v>24.5</v>
          </cell>
          <cell r="AV1812">
            <v>36.75</v>
          </cell>
          <cell r="AW1812">
            <v>43.732499999999995</v>
          </cell>
          <cell r="AX1812">
            <v>43.311241599462363</v>
          </cell>
          <cell r="AY1812">
            <v>25.5</v>
          </cell>
          <cell r="AZ1812">
            <v>0</v>
          </cell>
          <cell r="BA1812" t="str">
            <v>UKF</v>
          </cell>
        </row>
        <row r="1813">
          <cell r="D1813" t="str">
            <v>Univerzita Konštantína Filozofa v Nitre</v>
          </cell>
          <cell r="E1813" t="str">
            <v>Fakulta prírodných vied</v>
          </cell>
          <cell r="L1813">
            <v>1</v>
          </cell>
          <cell r="M1813">
            <v>1</v>
          </cell>
          <cell r="AM1813">
            <v>20.5</v>
          </cell>
          <cell r="AN1813">
            <v>23.5</v>
          </cell>
          <cell r="AO1813">
            <v>0</v>
          </cell>
          <cell r="AP1813">
            <v>0</v>
          </cell>
          <cell r="AQ1813">
            <v>20.5</v>
          </cell>
          <cell r="AV1813">
            <v>17.049999999999997</v>
          </cell>
          <cell r="AW1813">
            <v>18.584499999999998</v>
          </cell>
          <cell r="AX1813">
            <v>18.405482638888888</v>
          </cell>
          <cell r="AY1813">
            <v>23.5</v>
          </cell>
          <cell r="AZ1813">
            <v>0</v>
          </cell>
          <cell r="BA1813" t="str">
            <v>UKF</v>
          </cell>
        </row>
        <row r="1814">
          <cell r="D1814" t="str">
            <v>Univerzita Konštantína Filozofa v Nitre</v>
          </cell>
          <cell r="E1814" t="str">
            <v>Filozofická fakulta</v>
          </cell>
          <cell r="L1814">
            <v>1</v>
          </cell>
          <cell r="M1814">
            <v>1</v>
          </cell>
          <cell r="AM1814">
            <v>11</v>
          </cell>
          <cell r="AN1814">
            <v>12.5</v>
          </cell>
          <cell r="AO1814">
            <v>0</v>
          </cell>
          <cell r="AP1814">
            <v>0</v>
          </cell>
          <cell r="AQ1814">
            <v>11</v>
          </cell>
          <cell r="AV1814">
            <v>9.1999999999999993</v>
          </cell>
          <cell r="AW1814">
            <v>10.028</v>
          </cell>
          <cell r="AX1814">
            <v>9.9314041218637996</v>
          </cell>
          <cell r="AY1814">
            <v>12.5</v>
          </cell>
          <cell r="AZ1814">
            <v>0</v>
          </cell>
          <cell r="BA1814" t="str">
            <v>UKF</v>
          </cell>
        </row>
        <row r="1815">
          <cell r="D1815" t="str">
            <v>Univerzita Konštantína Filozofa v Nitre</v>
          </cell>
          <cell r="E1815" t="str">
            <v>Fakulta prírodných vied</v>
          </cell>
          <cell r="L1815">
            <v>1</v>
          </cell>
          <cell r="M1815">
            <v>1</v>
          </cell>
          <cell r="AM1815">
            <v>5</v>
          </cell>
          <cell r="AN1815">
            <v>7</v>
          </cell>
          <cell r="AO1815">
            <v>7</v>
          </cell>
          <cell r="AP1815">
            <v>5</v>
          </cell>
          <cell r="AQ1815">
            <v>5</v>
          </cell>
          <cell r="AV1815">
            <v>4.4000000000000004</v>
          </cell>
          <cell r="AW1815">
            <v>6.5120000000000005</v>
          </cell>
          <cell r="AX1815">
            <v>6.5120000000000005</v>
          </cell>
          <cell r="AY1815">
            <v>7</v>
          </cell>
          <cell r="AZ1815">
            <v>0</v>
          </cell>
          <cell r="BA1815" t="str">
            <v>UKF</v>
          </cell>
        </row>
        <row r="1816">
          <cell r="D1816" t="str">
            <v>Univerzita Konštantína Filozofa v Nitre</v>
          </cell>
          <cell r="E1816" t="str">
            <v>Fakulta prírodných vied</v>
          </cell>
          <cell r="L1816">
            <v>1</v>
          </cell>
          <cell r="M1816">
            <v>1</v>
          </cell>
          <cell r="AM1816">
            <v>7</v>
          </cell>
          <cell r="AN1816">
            <v>8</v>
          </cell>
          <cell r="AO1816">
            <v>8</v>
          </cell>
          <cell r="AP1816">
            <v>7</v>
          </cell>
          <cell r="AQ1816">
            <v>7</v>
          </cell>
          <cell r="AV1816">
            <v>6.7</v>
          </cell>
          <cell r="AW1816">
            <v>9.9160000000000004</v>
          </cell>
          <cell r="AX1816">
            <v>9.7634461538461554</v>
          </cell>
          <cell r="AY1816">
            <v>8</v>
          </cell>
          <cell r="AZ1816">
            <v>0</v>
          </cell>
          <cell r="BA1816" t="str">
            <v>UKF</v>
          </cell>
        </row>
        <row r="1817">
          <cell r="D1817" t="str">
            <v>Univerzita Konštantína Filozofa v Nitre</v>
          </cell>
          <cell r="E1817" t="str">
            <v>Fakulta prírodných vied</v>
          </cell>
          <cell r="L1817">
            <v>2</v>
          </cell>
          <cell r="M1817">
            <v>1</v>
          </cell>
          <cell r="AM1817">
            <v>0</v>
          </cell>
          <cell r="AN1817">
            <v>0</v>
          </cell>
          <cell r="AO1817">
            <v>0</v>
          </cell>
          <cell r="AP1817">
            <v>0</v>
          </cell>
          <cell r="AQ1817">
            <v>0</v>
          </cell>
          <cell r="AV1817">
            <v>0</v>
          </cell>
          <cell r="AW1817">
            <v>0</v>
          </cell>
          <cell r="AX1817">
            <v>0</v>
          </cell>
          <cell r="AY1817">
            <v>13</v>
          </cell>
          <cell r="AZ1817">
            <v>0</v>
          </cell>
          <cell r="BA1817" t="str">
            <v>UKF</v>
          </cell>
        </row>
        <row r="1818">
          <cell r="D1818" t="str">
            <v>Univerzita Konštantína Filozofa v Nitre</v>
          </cell>
          <cell r="E1818" t="str">
            <v>Pedagogická fakulta</v>
          </cell>
          <cell r="L1818">
            <v>1</v>
          </cell>
          <cell r="M1818">
            <v>1</v>
          </cell>
          <cell r="AM1818">
            <v>4</v>
          </cell>
          <cell r="AN1818">
            <v>5.5</v>
          </cell>
          <cell r="AO1818">
            <v>0</v>
          </cell>
          <cell r="AP1818">
            <v>0</v>
          </cell>
          <cell r="AQ1818">
            <v>4</v>
          </cell>
          <cell r="AV1818">
            <v>3.25</v>
          </cell>
          <cell r="AW1818">
            <v>4.68</v>
          </cell>
          <cell r="AX1818">
            <v>4.6349193548387095</v>
          </cell>
          <cell r="AY1818">
            <v>5.5</v>
          </cell>
          <cell r="AZ1818">
            <v>0</v>
          </cell>
          <cell r="BA1818" t="str">
            <v>UKF</v>
          </cell>
        </row>
        <row r="1819">
          <cell r="D1819" t="str">
            <v>Univerzita Konštantína Filozofa v Nitre</v>
          </cell>
          <cell r="E1819" t="str">
            <v>Fakulta sociálnych vied a zdravotníctva</v>
          </cell>
          <cell r="L1819">
            <v>2</v>
          </cell>
          <cell r="M1819">
            <v>5</v>
          </cell>
          <cell r="AM1819">
            <v>0</v>
          </cell>
          <cell r="AN1819">
            <v>0</v>
          </cell>
          <cell r="AO1819">
            <v>0</v>
          </cell>
          <cell r="AP1819">
            <v>0</v>
          </cell>
          <cell r="AQ1819">
            <v>0</v>
          </cell>
          <cell r="AV1819">
            <v>0</v>
          </cell>
          <cell r="AW1819">
            <v>0</v>
          </cell>
          <cell r="AX1819">
            <v>0</v>
          </cell>
          <cell r="AY1819">
            <v>10</v>
          </cell>
          <cell r="AZ1819">
            <v>0</v>
          </cell>
          <cell r="BA1819" t="str">
            <v>UKF</v>
          </cell>
        </row>
        <row r="1820">
          <cell r="D1820" t="str">
            <v>Univerzita Konštantína Filozofa v Nitre</v>
          </cell>
          <cell r="E1820" t="str">
            <v>Fakulta sociálnych vied a zdravotníctva</v>
          </cell>
          <cell r="L1820">
            <v>2</v>
          </cell>
          <cell r="M1820">
            <v>2</v>
          </cell>
          <cell r="AM1820">
            <v>0</v>
          </cell>
          <cell r="AN1820">
            <v>0</v>
          </cell>
          <cell r="AO1820">
            <v>0</v>
          </cell>
          <cell r="AP1820">
            <v>0</v>
          </cell>
          <cell r="AQ1820">
            <v>0</v>
          </cell>
          <cell r="AV1820">
            <v>0</v>
          </cell>
          <cell r="AW1820">
            <v>0</v>
          </cell>
          <cell r="AX1820">
            <v>0</v>
          </cell>
          <cell r="AY1820">
            <v>59</v>
          </cell>
          <cell r="AZ1820">
            <v>0</v>
          </cell>
          <cell r="BA1820" t="str">
            <v>UKF</v>
          </cell>
        </row>
        <row r="1821">
          <cell r="D1821" t="str">
            <v>Univerzita Konštantína Filozofa v Nitre</v>
          </cell>
          <cell r="E1821" t="str">
            <v>Fakulta sociálnych vied a zdravotníctva</v>
          </cell>
          <cell r="L1821">
            <v>2</v>
          </cell>
          <cell r="M1821">
            <v>5</v>
          </cell>
          <cell r="AM1821">
            <v>0</v>
          </cell>
          <cell r="AN1821">
            <v>0</v>
          </cell>
          <cell r="AO1821">
            <v>0</v>
          </cell>
          <cell r="AP1821">
            <v>0</v>
          </cell>
          <cell r="AQ1821">
            <v>0</v>
          </cell>
          <cell r="AV1821">
            <v>0</v>
          </cell>
          <cell r="AW1821">
            <v>0</v>
          </cell>
          <cell r="AX1821">
            <v>0</v>
          </cell>
          <cell r="AY1821">
            <v>68</v>
          </cell>
          <cell r="AZ1821">
            <v>0</v>
          </cell>
          <cell r="BA1821" t="str">
            <v>UKF</v>
          </cell>
        </row>
        <row r="1822">
          <cell r="D1822" t="str">
            <v>Univerzita Konštantína Filozofa v Nitre</v>
          </cell>
          <cell r="E1822" t="str">
            <v>Fakulta sociálnych vied a zdravotníctva</v>
          </cell>
          <cell r="L1822">
            <v>1</v>
          </cell>
          <cell r="M1822">
            <v>2</v>
          </cell>
          <cell r="AM1822">
            <v>78</v>
          </cell>
          <cell r="AN1822">
            <v>87</v>
          </cell>
          <cell r="AO1822">
            <v>0</v>
          </cell>
          <cell r="AP1822">
            <v>0</v>
          </cell>
          <cell r="AQ1822">
            <v>78</v>
          </cell>
          <cell r="AV1822">
            <v>117</v>
          </cell>
          <cell r="AW1822">
            <v>117</v>
          </cell>
          <cell r="AX1822">
            <v>113.36269430051813</v>
          </cell>
          <cell r="AY1822">
            <v>87</v>
          </cell>
          <cell r="AZ1822">
            <v>0</v>
          </cell>
          <cell r="BA1822" t="str">
            <v>UKF</v>
          </cell>
        </row>
        <row r="1823">
          <cell r="D1823" t="str">
            <v>Univerzita Konštantína Filozofa v Nitre</v>
          </cell>
          <cell r="E1823" t="str">
            <v>Fakulta sociálnych vied a zdravotníctva</v>
          </cell>
          <cell r="L1823">
            <v>1</v>
          </cell>
          <cell r="M1823">
            <v>3</v>
          </cell>
          <cell r="AM1823">
            <v>4</v>
          </cell>
          <cell r="AN1823">
            <v>0</v>
          </cell>
          <cell r="AO1823">
            <v>0</v>
          </cell>
          <cell r="AP1823">
            <v>0</v>
          </cell>
          <cell r="AQ1823">
            <v>4</v>
          </cell>
          <cell r="AV1823">
            <v>16</v>
          </cell>
          <cell r="AW1823">
            <v>17.600000000000001</v>
          </cell>
          <cell r="AX1823">
            <v>17.052849740932643</v>
          </cell>
          <cell r="AY1823">
            <v>4</v>
          </cell>
          <cell r="AZ1823">
            <v>4</v>
          </cell>
          <cell r="BA1823" t="str">
            <v>UKF</v>
          </cell>
        </row>
        <row r="1824">
          <cell r="D1824" t="str">
            <v>Univerzita Konštantína Filozofa v Nitre</v>
          </cell>
          <cell r="E1824" t="str">
            <v>Fakulta sociálnych vied a zdravotníctva</v>
          </cell>
          <cell r="L1824">
            <v>1</v>
          </cell>
          <cell r="M1824">
            <v>2</v>
          </cell>
          <cell r="AM1824">
            <v>53</v>
          </cell>
          <cell r="AN1824">
            <v>54</v>
          </cell>
          <cell r="AO1824">
            <v>0</v>
          </cell>
          <cell r="AP1824">
            <v>0</v>
          </cell>
          <cell r="AQ1824">
            <v>53</v>
          </cell>
          <cell r="AV1824">
            <v>79.5</v>
          </cell>
          <cell r="AW1824">
            <v>79.5</v>
          </cell>
          <cell r="AX1824">
            <v>78.75</v>
          </cell>
          <cell r="AY1824">
            <v>54</v>
          </cell>
          <cell r="AZ1824">
            <v>0</v>
          </cell>
          <cell r="BA1824" t="str">
            <v>UKF</v>
          </cell>
        </row>
        <row r="1825">
          <cell r="D1825" t="str">
            <v>Univerzita Konštantína Filozofa v Nitre</v>
          </cell>
          <cell r="E1825" t="str">
            <v>Fakulta sociálnych vied a zdravotníctva</v>
          </cell>
          <cell r="L1825">
            <v>1</v>
          </cell>
          <cell r="M1825">
            <v>5</v>
          </cell>
          <cell r="AM1825">
            <v>216</v>
          </cell>
          <cell r="AN1825">
            <v>220</v>
          </cell>
          <cell r="AO1825">
            <v>220</v>
          </cell>
          <cell r="AP1825">
            <v>0</v>
          </cell>
          <cell r="AQ1825">
            <v>216</v>
          </cell>
          <cell r="AV1825">
            <v>186.3</v>
          </cell>
          <cell r="AW1825">
            <v>400.54500000000002</v>
          </cell>
          <cell r="AX1825">
            <v>398.58154411764707</v>
          </cell>
          <cell r="AY1825">
            <v>220</v>
          </cell>
          <cell r="AZ1825">
            <v>0</v>
          </cell>
          <cell r="BA1825" t="str">
            <v>UKF</v>
          </cell>
        </row>
        <row r="1826">
          <cell r="D1826" t="str">
            <v>Univerzita Pavla Jozefa Šafárika v Košiciach</v>
          </cell>
          <cell r="E1826" t="str">
            <v>Filozofická fakulta</v>
          </cell>
          <cell r="L1826">
            <v>1</v>
          </cell>
          <cell r="M1826">
            <v>3</v>
          </cell>
          <cell r="AM1826">
            <v>13</v>
          </cell>
          <cell r="AN1826">
            <v>0</v>
          </cell>
          <cell r="AO1826">
            <v>0</v>
          </cell>
          <cell r="AP1826">
            <v>0</v>
          </cell>
          <cell r="AQ1826">
            <v>13</v>
          </cell>
          <cell r="AV1826">
            <v>52</v>
          </cell>
          <cell r="AW1826">
            <v>57.2</v>
          </cell>
          <cell r="AX1826">
            <v>56.493827160493829</v>
          </cell>
          <cell r="AY1826">
            <v>13</v>
          </cell>
          <cell r="AZ1826">
            <v>13</v>
          </cell>
          <cell r="BA1826" t="str">
            <v>UPJŠ</v>
          </cell>
        </row>
        <row r="1827">
          <cell r="D1827" t="str">
            <v>Univerzita Pavla Jozefa Šafárika v Košiciach</v>
          </cell>
          <cell r="E1827" t="str">
            <v>Filozofická fakulta</v>
          </cell>
          <cell r="L1827">
            <v>1</v>
          </cell>
          <cell r="M1827">
            <v>3</v>
          </cell>
          <cell r="AM1827">
            <v>7</v>
          </cell>
          <cell r="AN1827">
            <v>0</v>
          </cell>
          <cell r="AO1827">
            <v>0</v>
          </cell>
          <cell r="AP1827">
            <v>0</v>
          </cell>
          <cell r="AQ1827">
            <v>7</v>
          </cell>
          <cell r="AV1827">
            <v>28</v>
          </cell>
          <cell r="AW1827">
            <v>30.800000000000004</v>
          </cell>
          <cell r="AX1827">
            <v>29.088888888888892</v>
          </cell>
          <cell r="AY1827">
            <v>7</v>
          </cell>
          <cell r="AZ1827">
            <v>7</v>
          </cell>
          <cell r="BA1827" t="str">
            <v>UPJŠ</v>
          </cell>
        </row>
        <row r="1828">
          <cell r="D1828" t="str">
            <v>Univerzita Pavla Jozefa Šafárika v Košiciach</v>
          </cell>
          <cell r="E1828" t="str">
            <v>Filozofická fakulta</v>
          </cell>
          <cell r="L1828">
            <v>2</v>
          </cell>
          <cell r="M1828">
            <v>3</v>
          </cell>
          <cell r="AM1828">
            <v>0</v>
          </cell>
          <cell r="AN1828">
            <v>0</v>
          </cell>
          <cell r="AO1828">
            <v>0</v>
          </cell>
          <cell r="AP1828">
            <v>0</v>
          </cell>
          <cell r="AQ1828">
            <v>0</v>
          </cell>
          <cell r="AV1828">
            <v>0</v>
          </cell>
          <cell r="AW1828">
            <v>0</v>
          </cell>
          <cell r="AX1828">
            <v>0</v>
          </cell>
          <cell r="AY1828">
            <v>4</v>
          </cell>
          <cell r="AZ1828">
            <v>0</v>
          </cell>
          <cell r="BA1828" t="str">
            <v>UPJŠ</v>
          </cell>
        </row>
        <row r="1829">
          <cell r="D1829" t="str">
            <v>Univerzita Pavla Jozefa Šafárika v Košiciach</v>
          </cell>
          <cell r="E1829" t="str">
            <v>Filozofická fakulta</v>
          </cell>
          <cell r="L1829">
            <v>1</v>
          </cell>
          <cell r="M1829">
            <v>3</v>
          </cell>
          <cell r="AM1829">
            <v>9</v>
          </cell>
          <cell r="AN1829">
            <v>0</v>
          </cell>
          <cell r="AO1829">
            <v>0</v>
          </cell>
          <cell r="AP1829">
            <v>0</v>
          </cell>
          <cell r="AQ1829">
            <v>9</v>
          </cell>
          <cell r="AV1829">
            <v>36</v>
          </cell>
          <cell r="AW1829">
            <v>39.6</v>
          </cell>
          <cell r="AX1829">
            <v>38.868360277136262</v>
          </cell>
          <cell r="AY1829">
            <v>9</v>
          </cell>
          <cell r="AZ1829">
            <v>9</v>
          </cell>
          <cell r="BA1829" t="str">
            <v>UPJŠ</v>
          </cell>
        </row>
        <row r="1830">
          <cell r="D1830" t="str">
            <v>Univerzita Pavla Jozefa Šafárika v Košiciach</v>
          </cell>
          <cell r="E1830" t="str">
            <v>Filozofická fakulta</v>
          </cell>
          <cell r="L1830">
            <v>1</v>
          </cell>
          <cell r="M1830">
            <v>3</v>
          </cell>
          <cell r="AM1830">
            <v>5</v>
          </cell>
          <cell r="AN1830">
            <v>0</v>
          </cell>
          <cell r="AO1830">
            <v>0</v>
          </cell>
          <cell r="AP1830">
            <v>0</v>
          </cell>
          <cell r="AQ1830">
            <v>5</v>
          </cell>
          <cell r="AV1830">
            <v>20</v>
          </cell>
          <cell r="AW1830">
            <v>22</v>
          </cell>
          <cell r="AX1830">
            <v>20.801980198019802</v>
          </cell>
          <cell r="AY1830">
            <v>5</v>
          </cell>
          <cell r="AZ1830">
            <v>5</v>
          </cell>
          <cell r="BA1830" t="str">
            <v>UPJŠ</v>
          </cell>
        </row>
        <row r="1831">
          <cell r="D1831" t="str">
            <v>Univerzita Pavla Jozefa Šafárika v Košiciach</v>
          </cell>
          <cell r="E1831" t="str">
            <v>Filozofická fakulta</v>
          </cell>
          <cell r="L1831">
            <v>2</v>
          </cell>
          <cell r="M1831">
            <v>1</v>
          </cell>
          <cell r="AM1831">
            <v>0</v>
          </cell>
          <cell r="AN1831">
            <v>0</v>
          </cell>
          <cell r="AO1831">
            <v>0</v>
          </cell>
          <cell r="AP1831">
            <v>0</v>
          </cell>
          <cell r="AQ1831">
            <v>0</v>
          </cell>
          <cell r="AV1831">
            <v>0</v>
          </cell>
          <cell r="AW1831">
            <v>0</v>
          </cell>
          <cell r="AX1831">
            <v>0</v>
          </cell>
          <cell r="AY1831">
            <v>10</v>
          </cell>
          <cell r="AZ1831">
            <v>0</v>
          </cell>
          <cell r="BA1831" t="str">
            <v>UPJŠ</v>
          </cell>
        </row>
        <row r="1832">
          <cell r="D1832" t="str">
            <v>Univerzita Pavla Jozefa Šafárika v Košiciach</v>
          </cell>
          <cell r="E1832" t="str">
            <v>Filozofická fakulta</v>
          </cell>
          <cell r="L1832">
            <v>2</v>
          </cell>
          <cell r="M1832">
            <v>2</v>
          </cell>
          <cell r="AM1832">
            <v>0</v>
          </cell>
          <cell r="AN1832">
            <v>0</v>
          </cell>
          <cell r="AO1832">
            <v>0</v>
          </cell>
          <cell r="AP1832">
            <v>0</v>
          </cell>
          <cell r="AQ1832">
            <v>0</v>
          </cell>
          <cell r="AV1832">
            <v>0</v>
          </cell>
          <cell r="AW1832">
            <v>0</v>
          </cell>
          <cell r="AX1832">
            <v>0</v>
          </cell>
          <cell r="AY1832">
            <v>6</v>
          </cell>
          <cell r="AZ1832">
            <v>0</v>
          </cell>
          <cell r="BA1832" t="str">
            <v>UPJŠ</v>
          </cell>
        </row>
        <row r="1833">
          <cell r="D1833" t="str">
            <v>Univerzita Pavla Jozefa Šafárika v Košiciach</v>
          </cell>
          <cell r="E1833" t="str">
            <v>Filozofická fakulta</v>
          </cell>
          <cell r="L1833">
            <v>1</v>
          </cell>
          <cell r="M1833">
            <v>2</v>
          </cell>
          <cell r="AM1833">
            <v>67</v>
          </cell>
          <cell r="AN1833">
            <v>72</v>
          </cell>
          <cell r="AO1833">
            <v>0</v>
          </cell>
          <cell r="AP1833">
            <v>0</v>
          </cell>
          <cell r="AQ1833">
            <v>67</v>
          </cell>
          <cell r="AV1833">
            <v>100.5</v>
          </cell>
          <cell r="AW1833">
            <v>100.5</v>
          </cell>
          <cell r="AX1833">
            <v>99.259259259259252</v>
          </cell>
          <cell r="AY1833">
            <v>72</v>
          </cell>
          <cell r="AZ1833">
            <v>0</v>
          </cell>
          <cell r="BA1833" t="str">
            <v>UPJŠ</v>
          </cell>
        </row>
        <row r="1834">
          <cell r="D1834" t="str">
            <v>Univerzita Pavla Jozefa Šafárika v Košiciach</v>
          </cell>
          <cell r="E1834" t="str">
            <v>Filozofická fakulta</v>
          </cell>
          <cell r="L1834">
            <v>2</v>
          </cell>
          <cell r="M1834">
            <v>1</v>
          </cell>
          <cell r="AM1834">
            <v>0</v>
          </cell>
          <cell r="AN1834">
            <v>0</v>
          </cell>
          <cell r="AO1834">
            <v>0</v>
          </cell>
          <cell r="AP1834">
            <v>0</v>
          </cell>
          <cell r="AQ1834">
            <v>0</v>
          </cell>
          <cell r="AV1834">
            <v>0</v>
          </cell>
          <cell r="AW1834">
            <v>0</v>
          </cell>
          <cell r="AX1834">
            <v>0</v>
          </cell>
          <cell r="AY1834">
            <v>5</v>
          </cell>
          <cell r="AZ1834">
            <v>0</v>
          </cell>
          <cell r="BA1834" t="str">
            <v>UPJŠ</v>
          </cell>
        </row>
        <row r="1835">
          <cell r="D1835" t="str">
            <v>Univerzita Pavla Jozefa Šafárika v Košiciach</v>
          </cell>
          <cell r="E1835" t="str">
            <v>Filozofická fakulta</v>
          </cell>
          <cell r="L1835">
            <v>1</v>
          </cell>
          <cell r="M1835">
            <v>2</v>
          </cell>
          <cell r="AM1835">
            <v>10</v>
          </cell>
          <cell r="AN1835">
            <v>12</v>
          </cell>
          <cell r="AO1835">
            <v>0</v>
          </cell>
          <cell r="AP1835">
            <v>0</v>
          </cell>
          <cell r="AQ1835">
            <v>10</v>
          </cell>
          <cell r="AV1835">
            <v>15</v>
          </cell>
          <cell r="AW1835">
            <v>15</v>
          </cell>
          <cell r="AX1835">
            <v>14.73529411764706</v>
          </cell>
          <cell r="AY1835">
            <v>12</v>
          </cell>
          <cell r="AZ1835">
            <v>0</v>
          </cell>
          <cell r="BA1835" t="str">
            <v>UPJŠ</v>
          </cell>
        </row>
        <row r="1836">
          <cell r="D1836" t="str">
            <v>Univerzita Pavla Jozefa Šafárika v Košiciach</v>
          </cell>
          <cell r="E1836" t="str">
            <v>Filozofická fakulta</v>
          </cell>
          <cell r="L1836">
            <v>1</v>
          </cell>
          <cell r="M1836">
            <v>2</v>
          </cell>
          <cell r="AM1836">
            <v>21</v>
          </cell>
          <cell r="AN1836">
            <v>22</v>
          </cell>
          <cell r="AO1836">
            <v>0</v>
          </cell>
          <cell r="AP1836">
            <v>0</v>
          </cell>
          <cell r="AQ1836">
            <v>21</v>
          </cell>
          <cell r="AV1836">
            <v>31.5</v>
          </cell>
          <cell r="AW1836">
            <v>47.25</v>
          </cell>
          <cell r="AX1836">
            <v>46.978448275862064</v>
          </cell>
          <cell r="AY1836">
            <v>22</v>
          </cell>
          <cell r="AZ1836">
            <v>0</v>
          </cell>
          <cell r="BA1836" t="str">
            <v>UPJŠ</v>
          </cell>
        </row>
        <row r="1837">
          <cell r="D1837" t="str">
            <v>Univerzita Pavla Jozefa Šafárika v Košiciach</v>
          </cell>
          <cell r="E1837" t="str">
            <v>Filozofická fakulta</v>
          </cell>
          <cell r="L1837">
            <v>1</v>
          </cell>
          <cell r="M1837">
            <v>2</v>
          </cell>
          <cell r="AM1837">
            <v>11</v>
          </cell>
          <cell r="AN1837">
            <v>14</v>
          </cell>
          <cell r="AO1837">
            <v>0</v>
          </cell>
          <cell r="AP1837">
            <v>0</v>
          </cell>
          <cell r="AQ1837">
            <v>11</v>
          </cell>
          <cell r="AV1837">
            <v>16.5</v>
          </cell>
          <cell r="AW1837">
            <v>24.75</v>
          </cell>
          <cell r="AX1837">
            <v>24.607758620689655</v>
          </cell>
          <cell r="AY1837">
            <v>14</v>
          </cell>
          <cell r="AZ1837">
            <v>0</v>
          </cell>
          <cell r="BA1837" t="str">
            <v>UPJŠ</v>
          </cell>
        </row>
        <row r="1838">
          <cell r="D1838" t="str">
            <v>Univerzita Pavla Jozefa Šafárika v Košiciach</v>
          </cell>
          <cell r="E1838" t="str">
            <v>Filozofická fakulta</v>
          </cell>
          <cell r="L1838">
            <v>1</v>
          </cell>
          <cell r="M1838">
            <v>2</v>
          </cell>
          <cell r="AM1838">
            <v>6.5</v>
          </cell>
          <cell r="AN1838">
            <v>7</v>
          </cell>
          <cell r="AO1838">
            <v>0</v>
          </cell>
          <cell r="AP1838">
            <v>0</v>
          </cell>
          <cell r="AQ1838">
            <v>6.5</v>
          </cell>
          <cell r="AV1838">
            <v>9.75</v>
          </cell>
          <cell r="AW1838">
            <v>10.627500000000001</v>
          </cell>
          <cell r="AX1838">
            <v>10.403763157894737</v>
          </cell>
          <cell r="AY1838">
            <v>7</v>
          </cell>
          <cell r="AZ1838">
            <v>0</v>
          </cell>
          <cell r="BA1838" t="str">
            <v>UPJŠ</v>
          </cell>
        </row>
        <row r="1839">
          <cell r="D1839" t="str">
            <v>Univerzita Pavla Jozefa Šafárika v Košiciach</v>
          </cell>
          <cell r="E1839" t="str">
            <v>Filozofická fakulta</v>
          </cell>
          <cell r="L1839">
            <v>1</v>
          </cell>
          <cell r="M1839">
            <v>2</v>
          </cell>
          <cell r="AM1839">
            <v>6</v>
          </cell>
          <cell r="AN1839">
            <v>6.5</v>
          </cell>
          <cell r="AO1839">
            <v>0</v>
          </cell>
          <cell r="AP1839">
            <v>0</v>
          </cell>
          <cell r="AQ1839">
            <v>6</v>
          </cell>
          <cell r="AV1839">
            <v>9</v>
          </cell>
          <cell r="AW1839">
            <v>9.81</v>
          </cell>
          <cell r="AX1839">
            <v>9.6034736842105257</v>
          </cell>
          <cell r="AY1839">
            <v>6.5</v>
          </cell>
          <cell r="AZ1839">
            <v>0</v>
          </cell>
          <cell r="BA1839" t="str">
            <v>UPJŠ</v>
          </cell>
        </row>
        <row r="1840">
          <cell r="D1840" t="str">
            <v>Univerzita Pavla Jozefa Šafárika v Košiciach</v>
          </cell>
          <cell r="E1840" t="str">
            <v>Filozofická fakulta</v>
          </cell>
          <cell r="L1840">
            <v>1</v>
          </cell>
          <cell r="M1840">
            <v>2</v>
          </cell>
          <cell r="AM1840">
            <v>24</v>
          </cell>
          <cell r="AN1840">
            <v>26</v>
          </cell>
          <cell r="AO1840">
            <v>0</v>
          </cell>
          <cell r="AP1840">
            <v>0</v>
          </cell>
          <cell r="AQ1840">
            <v>24</v>
          </cell>
          <cell r="AV1840">
            <v>36</v>
          </cell>
          <cell r="AW1840">
            <v>37.44</v>
          </cell>
          <cell r="AX1840">
            <v>37.224827586206892</v>
          </cell>
          <cell r="AY1840">
            <v>26</v>
          </cell>
          <cell r="AZ1840">
            <v>0</v>
          </cell>
          <cell r="BA1840" t="str">
            <v>UPJŠ</v>
          </cell>
        </row>
        <row r="1841">
          <cell r="D1841" t="str">
            <v>Univerzita Pavla Jozefa Šafárika v Košiciach</v>
          </cell>
          <cell r="E1841" t="str">
            <v>Filozofická fakulta</v>
          </cell>
          <cell r="L1841">
            <v>1</v>
          </cell>
          <cell r="M1841">
            <v>1</v>
          </cell>
          <cell r="AM1841">
            <v>3</v>
          </cell>
          <cell r="AN1841">
            <v>7</v>
          </cell>
          <cell r="AO1841">
            <v>0</v>
          </cell>
          <cell r="AP1841">
            <v>0</v>
          </cell>
          <cell r="AQ1841">
            <v>3</v>
          </cell>
          <cell r="AV1841">
            <v>2.4</v>
          </cell>
          <cell r="AW1841">
            <v>2.4</v>
          </cell>
          <cell r="AX1841">
            <v>2.3576470588235297</v>
          </cell>
          <cell r="AY1841">
            <v>7</v>
          </cell>
          <cell r="AZ1841">
            <v>0</v>
          </cell>
          <cell r="BA1841" t="str">
            <v>UPJŠ</v>
          </cell>
        </row>
        <row r="1842">
          <cell r="D1842" t="str">
            <v>Univerzita Pavla Jozefa Šafárika v Košiciach</v>
          </cell>
          <cell r="E1842" t="str">
            <v>Filozofická fakulta</v>
          </cell>
          <cell r="L1842">
            <v>1</v>
          </cell>
          <cell r="M1842">
            <v>1</v>
          </cell>
          <cell r="AM1842">
            <v>16</v>
          </cell>
          <cell r="AN1842">
            <v>20</v>
          </cell>
          <cell r="AO1842">
            <v>0</v>
          </cell>
          <cell r="AP1842">
            <v>0</v>
          </cell>
          <cell r="AQ1842">
            <v>16</v>
          </cell>
          <cell r="AV1842">
            <v>14.8</v>
          </cell>
          <cell r="AW1842">
            <v>14.8</v>
          </cell>
          <cell r="AX1842">
            <v>14.526558891454966</v>
          </cell>
          <cell r="AY1842">
            <v>20</v>
          </cell>
          <cell r="AZ1842">
            <v>0</v>
          </cell>
          <cell r="BA1842" t="str">
            <v>UPJŠ</v>
          </cell>
        </row>
        <row r="1843">
          <cell r="D1843" t="str">
            <v>Univerzita Pavla Jozefa Šafárika v Košiciach</v>
          </cell>
          <cell r="E1843" t="str">
            <v>Filozofická fakulta</v>
          </cell>
          <cell r="L1843">
            <v>1</v>
          </cell>
          <cell r="M1843">
            <v>1</v>
          </cell>
          <cell r="AM1843">
            <v>4</v>
          </cell>
          <cell r="AN1843">
            <v>5</v>
          </cell>
          <cell r="AO1843">
            <v>0</v>
          </cell>
          <cell r="AP1843">
            <v>0</v>
          </cell>
          <cell r="AQ1843">
            <v>4</v>
          </cell>
          <cell r="AV1843">
            <v>3.4</v>
          </cell>
          <cell r="AW1843">
            <v>3.4</v>
          </cell>
          <cell r="AX1843">
            <v>3.3400000000000003</v>
          </cell>
          <cell r="AY1843">
            <v>5</v>
          </cell>
          <cell r="AZ1843">
            <v>0</v>
          </cell>
          <cell r="BA1843" t="str">
            <v>UPJŠ</v>
          </cell>
        </row>
        <row r="1844">
          <cell r="D1844" t="str">
            <v>Univerzita Pavla Jozefa Šafárika v Košiciach</v>
          </cell>
          <cell r="E1844" t="str">
            <v>Filozofická fakulta</v>
          </cell>
          <cell r="L1844">
            <v>1</v>
          </cell>
          <cell r="M1844">
            <v>1</v>
          </cell>
          <cell r="AM1844">
            <v>20</v>
          </cell>
          <cell r="AN1844">
            <v>20</v>
          </cell>
          <cell r="AO1844">
            <v>0</v>
          </cell>
          <cell r="AP1844">
            <v>0</v>
          </cell>
          <cell r="AQ1844">
            <v>20</v>
          </cell>
          <cell r="AV1844">
            <v>16.100000000000001</v>
          </cell>
          <cell r="AW1844">
            <v>24.150000000000002</v>
          </cell>
          <cell r="AX1844">
            <v>24.011206896551727</v>
          </cell>
          <cell r="AY1844">
            <v>20</v>
          </cell>
          <cell r="AZ1844">
            <v>0</v>
          </cell>
          <cell r="BA1844" t="str">
            <v>UPJŠ</v>
          </cell>
        </row>
        <row r="1845">
          <cell r="D1845" t="str">
            <v>Univerzita Pavla Jozefa Šafárika v Košiciach</v>
          </cell>
          <cell r="E1845" t="str">
            <v>Filozofická fakulta</v>
          </cell>
          <cell r="L1845">
            <v>1</v>
          </cell>
          <cell r="M1845">
            <v>1</v>
          </cell>
          <cell r="AM1845">
            <v>11</v>
          </cell>
          <cell r="AN1845">
            <v>12</v>
          </cell>
          <cell r="AO1845">
            <v>0</v>
          </cell>
          <cell r="AP1845">
            <v>0</v>
          </cell>
          <cell r="AQ1845">
            <v>11</v>
          </cell>
          <cell r="AV1845">
            <v>8.8999999999999986</v>
          </cell>
          <cell r="AW1845">
            <v>9.2559999999999985</v>
          </cell>
          <cell r="AX1845">
            <v>9.2028045977011477</v>
          </cell>
          <cell r="AY1845">
            <v>12</v>
          </cell>
          <cell r="AZ1845">
            <v>0</v>
          </cell>
          <cell r="BA1845" t="str">
            <v>UPJŠ</v>
          </cell>
        </row>
        <row r="1846">
          <cell r="D1846" t="str">
            <v>Univerzita Pavla Jozefa Šafárika v Košiciach</v>
          </cell>
          <cell r="E1846" t="str">
            <v>Filozofická fakulta</v>
          </cell>
          <cell r="L1846">
            <v>1</v>
          </cell>
          <cell r="M1846">
            <v>1</v>
          </cell>
          <cell r="AM1846">
            <v>7</v>
          </cell>
          <cell r="AN1846">
            <v>7</v>
          </cell>
          <cell r="AO1846">
            <v>0</v>
          </cell>
          <cell r="AP1846">
            <v>0</v>
          </cell>
          <cell r="AQ1846">
            <v>7</v>
          </cell>
          <cell r="AV1846">
            <v>6.4</v>
          </cell>
          <cell r="AW1846">
            <v>6.5280000000000005</v>
          </cell>
          <cell r="AX1846">
            <v>6.4904827586206899</v>
          </cell>
          <cell r="AY1846">
            <v>7</v>
          </cell>
          <cell r="AZ1846">
            <v>0</v>
          </cell>
          <cell r="BA1846" t="str">
            <v>UPJŠ</v>
          </cell>
        </row>
        <row r="1847">
          <cell r="D1847" t="str">
            <v>Univerzita Pavla Jozefa Šafárika v Košiciach</v>
          </cell>
          <cell r="E1847" t="str">
            <v>Filozofická fakulta</v>
          </cell>
          <cell r="L1847">
            <v>1</v>
          </cell>
          <cell r="M1847">
            <v>1</v>
          </cell>
          <cell r="AM1847">
            <v>4</v>
          </cell>
          <cell r="AN1847">
            <v>5</v>
          </cell>
          <cell r="AO1847">
            <v>0</v>
          </cell>
          <cell r="AP1847">
            <v>0</v>
          </cell>
          <cell r="AQ1847">
            <v>4</v>
          </cell>
          <cell r="AV1847">
            <v>3.4</v>
          </cell>
          <cell r="AW1847">
            <v>3.4</v>
          </cell>
          <cell r="AX1847">
            <v>3.2111111111111108</v>
          </cell>
          <cell r="AY1847">
            <v>5</v>
          </cell>
          <cell r="AZ1847">
            <v>0</v>
          </cell>
          <cell r="BA1847" t="str">
            <v>UPJŠ</v>
          </cell>
        </row>
        <row r="1848">
          <cell r="D1848" t="str">
            <v>Univerzita Pavla Jozefa Šafárika v Košiciach</v>
          </cell>
          <cell r="E1848" t="str">
            <v>Filozofická fakulta</v>
          </cell>
          <cell r="L1848">
            <v>1</v>
          </cell>
          <cell r="M1848">
            <v>1</v>
          </cell>
          <cell r="AM1848">
            <v>15</v>
          </cell>
          <cell r="AN1848">
            <v>15</v>
          </cell>
          <cell r="AO1848">
            <v>0</v>
          </cell>
          <cell r="AP1848">
            <v>0</v>
          </cell>
          <cell r="AQ1848">
            <v>15</v>
          </cell>
          <cell r="AV1848">
            <v>12</v>
          </cell>
          <cell r="AW1848">
            <v>12</v>
          </cell>
          <cell r="AX1848">
            <v>11.333333333333332</v>
          </cell>
          <cell r="AY1848">
            <v>15</v>
          </cell>
          <cell r="AZ1848">
            <v>0</v>
          </cell>
          <cell r="BA1848" t="str">
            <v>UPJŠ</v>
          </cell>
        </row>
        <row r="1849">
          <cell r="D1849" t="str">
            <v>Univerzita Pavla Jozefa Šafárika v Košiciach</v>
          </cell>
          <cell r="E1849" t="str">
            <v>Filozofická fakulta</v>
          </cell>
          <cell r="L1849">
            <v>2</v>
          </cell>
          <cell r="M1849">
            <v>1</v>
          </cell>
          <cell r="AM1849">
            <v>0</v>
          </cell>
          <cell r="AN1849">
            <v>0</v>
          </cell>
          <cell r="AO1849">
            <v>0</v>
          </cell>
          <cell r="AP1849">
            <v>0</v>
          </cell>
          <cell r="AQ1849">
            <v>0</v>
          </cell>
          <cell r="AV1849">
            <v>0</v>
          </cell>
          <cell r="AW1849">
            <v>0</v>
          </cell>
          <cell r="AX1849">
            <v>0</v>
          </cell>
          <cell r="AY1849">
            <v>6</v>
          </cell>
          <cell r="AZ1849">
            <v>0</v>
          </cell>
          <cell r="BA1849" t="str">
            <v>UPJŠ</v>
          </cell>
        </row>
        <row r="1850">
          <cell r="D1850" t="str">
            <v>Univerzita Pavla Jozefa Šafárika v Košiciach</v>
          </cell>
          <cell r="E1850" t="str">
            <v>Filozofická fakulta</v>
          </cell>
          <cell r="L1850">
            <v>1</v>
          </cell>
          <cell r="M1850">
            <v>1</v>
          </cell>
          <cell r="AM1850">
            <v>8</v>
          </cell>
          <cell r="AN1850">
            <v>8</v>
          </cell>
          <cell r="AO1850">
            <v>8</v>
          </cell>
          <cell r="AP1850">
            <v>0</v>
          </cell>
          <cell r="AQ1850">
            <v>8</v>
          </cell>
          <cell r="AV1850">
            <v>6.8</v>
          </cell>
          <cell r="AW1850">
            <v>8.5679999999999996</v>
          </cell>
          <cell r="AX1850">
            <v>8.5187586206896544</v>
          </cell>
          <cell r="AY1850">
            <v>8</v>
          </cell>
          <cell r="AZ1850">
            <v>0</v>
          </cell>
          <cell r="BA1850" t="str">
            <v>UPJŠ</v>
          </cell>
        </row>
        <row r="1851">
          <cell r="D1851" t="str">
            <v>Univerzita Pavla Jozefa Šafárika v Košiciach</v>
          </cell>
          <cell r="E1851" t="str">
            <v>Filozofická fakulta</v>
          </cell>
          <cell r="L1851">
            <v>1</v>
          </cell>
          <cell r="M1851">
            <v>1</v>
          </cell>
          <cell r="AM1851">
            <v>7</v>
          </cell>
          <cell r="AN1851">
            <v>7</v>
          </cell>
          <cell r="AO1851">
            <v>0</v>
          </cell>
          <cell r="AP1851">
            <v>0</v>
          </cell>
          <cell r="AQ1851">
            <v>7</v>
          </cell>
          <cell r="AV1851">
            <v>5.5</v>
          </cell>
          <cell r="AW1851">
            <v>5.7200000000000006</v>
          </cell>
          <cell r="AX1851">
            <v>5.6871264367816092</v>
          </cell>
          <cell r="AY1851">
            <v>7</v>
          </cell>
          <cell r="AZ1851">
            <v>0</v>
          </cell>
          <cell r="BA1851" t="str">
            <v>UPJŠ</v>
          </cell>
        </row>
        <row r="1852">
          <cell r="D1852" t="str">
            <v>Univerzita Pavla Jozefa Šafárika v Košiciach</v>
          </cell>
          <cell r="E1852" t="str">
            <v>Filozofická fakulta</v>
          </cell>
          <cell r="L1852">
            <v>1</v>
          </cell>
          <cell r="M1852">
            <v>1</v>
          </cell>
          <cell r="AM1852">
            <v>14</v>
          </cell>
          <cell r="AN1852">
            <v>15</v>
          </cell>
          <cell r="AO1852">
            <v>0</v>
          </cell>
          <cell r="AP1852">
            <v>0</v>
          </cell>
          <cell r="AQ1852">
            <v>14</v>
          </cell>
          <cell r="AV1852">
            <v>11</v>
          </cell>
          <cell r="AW1852">
            <v>11.22</v>
          </cell>
          <cell r="AX1852">
            <v>11.022000000000002</v>
          </cell>
          <cell r="AY1852">
            <v>15</v>
          </cell>
          <cell r="AZ1852">
            <v>0</v>
          </cell>
          <cell r="BA1852" t="str">
            <v>UPJŠ</v>
          </cell>
        </row>
        <row r="1853">
          <cell r="D1853" t="str">
            <v>Univerzita Pavla Jozefa Šafárika v Košiciach</v>
          </cell>
          <cell r="E1853" t="str">
            <v>Filozofická fakulta</v>
          </cell>
          <cell r="L1853">
            <v>2</v>
          </cell>
          <cell r="M1853">
            <v>1</v>
          </cell>
          <cell r="AM1853">
            <v>0</v>
          </cell>
          <cell r="AN1853">
            <v>0</v>
          </cell>
          <cell r="AO1853">
            <v>0</v>
          </cell>
          <cell r="AP1853">
            <v>0</v>
          </cell>
          <cell r="AQ1853">
            <v>0</v>
          </cell>
          <cell r="AV1853">
            <v>0</v>
          </cell>
          <cell r="AW1853">
            <v>0</v>
          </cell>
          <cell r="AX1853">
            <v>0</v>
          </cell>
          <cell r="AY1853">
            <v>2</v>
          </cell>
          <cell r="AZ1853">
            <v>0</v>
          </cell>
          <cell r="BA1853" t="str">
            <v>UPJŠ</v>
          </cell>
        </row>
        <row r="1854">
          <cell r="D1854" t="str">
            <v>Univerzita Pavla Jozefa Šafárika v Košiciach</v>
          </cell>
          <cell r="E1854" t="str">
            <v>Filozofická fakulta</v>
          </cell>
          <cell r="L1854">
            <v>1</v>
          </cell>
          <cell r="M1854">
            <v>1</v>
          </cell>
          <cell r="AM1854">
            <v>2</v>
          </cell>
          <cell r="AN1854">
            <v>3</v>
          </cell>
          <cell r="AO1854">
            <v>0</v>
          </cell>
          <cell r="AP1854">
            <v>0</v>
          </cell>
          <cell r="AQ1854">
            <v>2</v>
          </cell>
          <cell r="AV1854">
            <v>2</v>
          </cell>
          <cell r="AW1854">
            <v>2.04</v>
          </cell>
          <cell r="AX1854">
            <v>2.0282758620689654</v>
          </cell>
          <cell r="AY1854">
            <v>3</v>
          </cell>
          <cell r="AZ1854">
            <v>0</v>
          </cell>
          <cell r="BA1854" t="str">
            <v>UPJŠ</v>
          </cell>
        </row>
        <row r="1855">
          <cell r="D1855" t="str">
            <v>Univerzita Pavla Jozefa Šafárika v Košiciach</v>
          </cell>
          <cell r="E1855" t="str">
            <v>Filozofická fakulta</v>
          </cell>
          <cell r="L1855">
            <v>1</v>
          </cell>
          <cell r="M1855">
            <v>1</v>
          </cell>
          <cell r="AM1855">
            <v>6</v>
          </cell>
          <cell r="AN1855">
            <v>6</v>
          </cell>
          <cell r="AO1855">
            <v>6</v>
          </cell>
          <cell r="AP1855">
            <v>0</v>
          </cell>
          <cell r="AQ1855">
            <v>6</v>
          </cell>
          <cell r="AV1855">
            <v>5.0999999999999996</v>
          </cell>
          <cell r="AW1855">
            <v>6.4259999999999993</v>
          </cell>
          <cell r="AX1855">
            <v>6.3890689655172404</v>
          </cell>
          <cell r="AY1855">
            <v>6</v>
          </cell>
          <cell r="AZ1855">
            <v>0</v>
          </cell>
          <cell r="BA1855" t="str">
            <v>UPJŠ</v>
          </cell>
        </row>
        <row r="1856">
          <cell r="D1856" t="str">
            <v>Univerzita Pavla Jozefa Šafárika v Košiciach</v>
          </cell>
          <cell r="E1856" t="str">
            <v>Filozofická fakulta</v>
          </cell>
          <cell r="L1856">
            <v>1</v>
          </cell>
          <cell r="M1856">
            <v>1</v>
          </cell>
          <cell r="AM1856">
            <v>12</v>
          </cell>
          <cell r="AN1856">
            <v>13</v>
          </cell>
          <cell r="AO1856">
            <v>0</v>
          </cell>
          <cell r="AP1856">
            <v>0</v>
          </cell>
          <cell r="AQ1856">
            <v>12</v>
          </cell>
          <cell r="AV1856">
            <v>9.3000000000000007</v>
          </cell>
          <cell r="AW1856">
            <v>9.4860000000000007</v>
          </cell>
          <cell r="AX1856">
            <v>9.4314827586206906</v>
          </cell>
          <cell r="AY1856">
            <v>13</v>
          </cell>
          <cell r="AZ1856">
            <v>0</v>
          </cell>
          <cell r="BA1856" t="str">
            <v>UPJŠ</v>
          </cell>
        </row>
        <row r="1857">
          <cell r="D1857" t="str">
            <v>Univerzita Pavla Jozefa Šafárika v Košiciach</v>
          </cell>
          <cell r="E1857" t="str">
            <v>Filozofická fakulta</v>
          </cell>
          <cell r="L1857">
            <v>2</v>
          </cell>
          <cell r="M1857">
            <v>2</v>
          </cell>
          <cell r="AM1857">
            <v>0</v>
          </cell>
          <cell r="AN1857">
            <v>0</v>
          </cell>
          <cell r="AO1857">
            <v>0</v>
          </cell>
          <cell r="AP1857">
            <v>0</v>
          </cell>
          <cell r="AQ1857">
            <v>0</v>
          </cell>
          <cell r="AV1857">
            <v>0</v>
          </cell>
          <cell r="AW1857">
            <v>0</v>
          </cell>
          <cell r="AX1857">
            <v>0</v>
          </cell>
          <cell r="AY1857">
            <v>10</v>
          </cell>
          <cell r="AZ1857">
            <v>0</v>
          </cell>
          <cell r="BA1857" t="str">
            <v>UPJŠ</v>
          </cell>
        </row>
        <row r="1858">
          <cell r="D1858" t="str">
            <v>Katolícka univerzita v Ružomberku</v>
          </cell>
          <cell r="E1858" t="str">
            <v>Fakulta zdravotníctva</v>
          </cell>
          <cell r="L1858">
            <v>1</v>
          </cell>
          <cell r="M1858">
            <v>5</v>
          </cell>
          <cell r="AM1858">
            <v>13</v>
          </cell>
          <cell r="AN1858">
            <v>17</v>
          </cell>
          <cell r="AO1858">
            <v>0</v>
          </cell>
          <cell r="AP1858">
            <v>0</v>
          </cell>
          <cell r="AQ1858">
            <v>13</v>
          </cell>
          <cell r="AV1858">
            <v>13</v>
          </cell>
          <cell r="AW1858">
            <v>19.239999999999998</v>
          </cell>
          <cell r="AX1858">
            <v>17.92818181818182</v>
          </cell>
          <cell r="AY1858">
            <v>17</v>
          </cell>
          <cell r="AZ1858">
            <v>0</v>
          </cell>
          <cell r="BA1858" t="str">
            <v>KU</v>
          </cell>
        </row>
        <row r="1859">
          <cell r="D1859" t="str">
            <v>Katolícka univerzita v Ružomberku</v>
          </cell>
          <cell r="E1859" t="str">
            <v>Fakulta zdravotníctva</v>
          </cell>
          <cell r="L1859">
            <v>1</v>
          </cell>
          <cell r="M1859">
            <v>3</v>
          </cell>
          <cell r="AM1859">
            <v>8</v>
          </cell>
          <cell r="AN1859">
            <v>0</v>
          </cell>
          <cell r="AO1859">
            <v>0</v>
          </cell>
          <cell r="AP1859">
            <v>0</v>
          </cell>
          <cell r="AQ1859">
            <v>8</v>
          </cell>
          <cell r="AV1859">
            <v>32</v>
          </cell>
          <cell r="AW1859">
            <v>68.16</v>
          </cell>
          <cell r="AX1859">
            <v>67.679999999999993</v>
          </cell>
          <cell r="AY1859">
            <v>8</v>
          </cell>
          <cell r="AZ1859">
            <v>8</v>
          </cell>
          <cell r="BA1859" t="str">
            <v>KU</v>
          </cell>
        </row>
        <row r="1860">
          <cell r="D1860" t="str">
            <v>Univerzita Konštantína Filozofa v Nitre</v>
          </cell>
          <cell r="E1860" t="str">
            <v>Filozofická fakulta</v>
          </cell>
          <cell r="L1860">
            <v>2</v>
          </cell>
          <cell r="M1860">
            <v>2</v>
          </cell>
          <cell r="AM1860">
            <v>0</v>
          </cell>
          <cell r="AN1860">
            <v>0</v>
          </cell>
          <cell r="AO1860">
            <v>0</v>
          </cell>
          <cell r="AP1860">
            <v>0</v>
          </cell>
          <cell r="AQ1860">
            <v>0</v>
          </cell>
          <cell r="AV1860">
            <v>0</v>
          </cell>
          <cell r="AW1860">
            <v>0</v>
          </cell>
          <cell r="AX1860">
            <v>0</v>
          </cell>
          <cell r="AY1860">
            <v>9</v>
          </cell>
          <cell r="AZ1860">
            <v>0</v>
          </cell>
          <cell r="BA1860" t="str">
            <v>UKF</v>
          </cell>
        </row>
        <row r="1861">
          <cell r="D1861" t="str">
            <v>Univerzita Konštantína Filozofa v Nitre</v>
          </cell>
          <cell r="E1861" t="str">
            <v>Filozofická fakulta</v>
          </cell>
          <cell r="L1861">
            <v>2</v>
          </cell>
          <cell r="M1861">
            <v>2</v>
          </cell>
          <cell r="AM1861">
            <v>0</v>
          </cell>
          <cell r="AN1861">
            <v>0</v>
          </cell>
          <cell r="AO1861">
            <v>0</v>
          </cell>
          <cell r="AP1861">
            <v>0</v>
          </cell>
          <cell r="AQ1861">
            <v>0</v>
          </cell>
          <cell r="AV1861">
            <v>0</v>
          </cell>
          <cell r="AW1861">
            <v>0</v>
          </cell>
          <cell r="AX1861">
            <v>0</v>
          </cell>
          <cell r="AY1861">
            <v>60</v>
          </cell>
          <cell r="AZ1861">
            <v>0</v>
          </cell>
          <cell r="BA1861" t="str">
            <v>UKF</v>
          </cell>
        </row>
        <row r="1862">
          <cell r="D1862" t="str">
            <v>Univerzita Konštantína Filozofa v Nitre</v>
          </cell>
          <cell r="E1862" t="str">
            <v>Filozofická fakulta</v>
          </cell>
          <cell r="L1862">
            <v>2</v>
          </cell>
          <cell r="M1862">
            <v>2</v>
          </cell>
          <cell r="AM1862">
            <v>0</v>
          </cell>
          <cell r="AN1862">
            <v>0</v>
          </cell>
          <cell r="AO1862">
            <v>0</v>
          </cell>
          <cell r="AP1862">
            <v>0</v>
          </cell>
          <cell r="AQ1862">
            <v>0</v>
          </cell>
          <cell r="AV1862">
            <v>0</v>
          </cell>
          <cell r="AW1862">
            <v>0</v>
          </cell>
          <cell r="AX1862">
            <v>0</v>
          </cell>
          <cell r="AY1862">
            <v>30</v>
          </cell>
          <cell r="AZ1862">
            <v>0</v>
          </cell>
          <cell r="BA1862" t="str">
            <v>UKF</v>
          </cell>
        </row>
        <row r="1863">
          <cell r="D1863" t="str">
            <v>Univerzita Konštantína Filozofa v Nitre</v>
          </cell>
          <cell r="E1863" t="str">
            <v>Filozofická fakulta</v>
          </cell>
          <cell r="L1863">
            <v>1</v>
          </cell>
          <cell r="M1863">
            <v>3</v>
          </cell>
          <cell r="AM1863">
            <v>5</v>
          </cell>
          <cell r="AN1863">
            <v>0</v>
          </cell>
          <cell r="AO1863">
            <v>0</v>
          </cell>
          <cell r="AP1863">
            <v>0</v>
          </cell>
          <cell r="AQ1863">
            <v>5</v>
          </cell>
          <cell r="AV1863">
            <v>20</v>
          </cell>
          <cell r="AW1863">
            <v>22</v>
          </cell>
          <cell r="AX1863">
            <v>21.25</v>
          </cell>
          <cell r="AY1863">
            <v>5</v>
          </cell>
          <cell r="AZ1863">
            <v>5</v>
          </cell>
          <cell r="BA1863" t="str">
            <v>UKF</v>
          </cell>
        </row>
        <row r="1864">
          <cell r="D1864" t="str">
            <v>Univerzita Konštantína Filozofa v Nitre</v>
          </cell>
          <cell r="E1864" t="str">
            <v>Filozofická fakulta</v>
          </cell>
          <cell r="L1864">
            <v>2</v>
          </cell>
          <cell r="M1864">
            <v>2</v>
          </cell>
          <cell r="AM1864">
            <v>0</v>
          </cell>
          <cell r="AN1864">
            <v>0</v>
          </cell>
          <cell r="AO1864">
            <v>0</v>
          </cell>
          <cell r="AP1864">
            <v>0</v>
          </cell>
          <cell r="AQ1864">
            <v>0</v>
          </cell>
          <cell r="AV1864">
            <v>0</v>
          </cell>
          <cell r="AW1864">
            <v>0</v>
          </cell>
          <cell r="AX1864">
            <v>0</v>
          </cell>
          <cell r="AY1864">
            <v>16</v>
          </cell>
          <cell r="AZ1864">
            <v>0</v>
          </cell>
          <cell r="BA1864" t="str">
            <v>UKF</v>
          </cell>
        </row>
        <row r="1865">
          <cell r="D1865" t="str">
            <v>Univerzita Konštantína Filozofa v Nitre</v>
          </cell>
          <cell r="E1865" t="str">
            <v>Filozofická fakulta</v>
          </cell>
          <cell r="L1865">
            <v>2</v>
          </cell>
          <cell r="M1865">
            <v>1</v>
          </cell>
          <cell r="AM1865">
            <v>0</v>
          </cell>
          <cell r="AN1865">
            <v>0</v>
          </cell>
          <cell r="AO1865">
            <v>0</v>
          </cell>
          <cell r="AP1865">
            <v>0</v>
          </cell>
          <cell r="AQ1865">
            <v>0</v>
          </cell>
          <cell r="AV1865">
            <v>0</v>
          </cell>
          <cell r="AW1865">
            <v>0</v>
          </cell>
          <cell r="AX1865">
            <v>0</v>
          </cell>
          <cell r="AY1865">
            <v>41</v>
          </cell>
          <cell r="AZ1865">
            <v>0</v>
          </cell>
          <cell r="BA1865" t="str">
            <v>UKF</v>
          </cell>
        </row>
        <row r="1866">
          <cell r="D1866" t="str">
            <v>Univerzita Konštantína Filozofa v Nitre</v>
          </cell>
          <cell r="E1866" t="str">
            <v>Filozofická fakulta</v>
          </cell>
          <cell r="L1866">
            <v>2</v>
          </cell>
          <cell r="M1866">
            <v>2</v>
          </cell>
          <cell r="AM1866">
            <v>1</v>
          </cell>
          <cell r="AN1866">
            <v>0</v>
          </cell>
          <cell r="AO1866">
            <v>0</v>
          </cell>
          <cell r="AP1866">
            <v>0</v>
          </cell>
          <cell r="AQ1866">
            <v>0</v>
          </cell>
          <cell r="AV1866">
            <v>0</v>
          </cell>
          <cell r="AW1866">
            <v>0</v>
          </cell>
          <cell r="AX1866">
            <v>0</v>
          </cell>
          <cell r="AY1866">
            <v>10</v>
          </cell>
          <cell r="AZ1866">
            <v>0</v>
          </cell>
          <cell r="BA1866" t="str">
            <v>UKF</v>
          </cell>
        </row>
        <row r="1867">
          <cell r="D1867" t="str">
            <v>Univerzita Konštantína Filozofa v Nitre</v>
          </cell>
          <cell r="E1867" t="str">
            <v>Filozofická fakulta</v>
          </cell>
          <cell r="L1867">
            <v>2</v>
          </cell>
          <cell r="M1867">
            <v>1</v>
          </cell>
          <cell r="AM1867">
            <v>2</v>
          </cell>
          <cell r="AN1867">
            <v>0</v>
          </cell>
          <cell r="AO1867">
            <v>0</v>
          </cell>
          <cell r="AP1867">
            <v>0</v>
          </cell>
          <cell r="AQ1867">
            <v>0</v>
          </cell>
          <cell r="AV1867">
            <v>0</v>
          </cell>
          <cell r="AW1867">
            <v>0</v>
          </cell>
          <cell r="AX1867">
            <v>0</v>
          </cell>
          <cell r="AY1867">
            <v>45</v>
          </cell>
          <cell r="AZ1867">
            <v>0</v>
          </cell>
          <cell r="BA1867" t="str">
            <v>UKF</v>
          </cell>
        </row>
        <row r="1868">
          <cell r="D1868" t="str">
            <v>Univerzita Konštantína Filozofa v Nitre</v>
          </cell>
          <cell r="E1868" t="str">
            <v>Filozofická fakulta</v>
          </cell>
          <cell r="L1868">
            <v>2</v>
          </cell>
          <cell r="M1868">
            <v>1</v>
          </cell>
          <cell r="AM1868">
            <v>0</v>
          </cell>
          <cell r="AN1868">
            <v>0</v>
          </cell>
          <cell r="AO1868">
            <v>0</v>
          </cell>
          <cell r="AP1868">
            <v>0</v>
          </cell>
          <cell r="AQ1868">
            <v>0</v>
          </cell>
          <cell r="AV1868">
            <v>0</v>
          </cell>
          <cell r="AW1868">
            <v>0</v>
          </cell>
          <cell r="AX1868">
            <v>0</v>
          </cell>
          <cell r="AY1868">
            <v>3</v>
          </cell>
          <cell r="AZ1868">
            <v>0</v>
          </cell>
          <cell r="BA1868" t="str">
            <v>UKF</v>
          </cell>
        </row>
        <row r="1869">
          <cell r="D1869" t="str">
            <v>Univerzita Konštantína Filozofa v Nitre</v>
          </cell>
          <cell r="E1869" t="str">
            <v>Filozofická fakulta</v>
          </cell>
          <cell r="L1869">
            <v>2</v>
          </cell>
          <cell r="M1869">
            <v>1</v>
          </cell>
          <cell r="AM1869">
            <v>0</v>
          </cell>
          <cell r="AN1869">
            <v>0</v>
          </cell>
          <cell r="AO1869">
            <v>0</v>
          </cell>
          <cell r="AP1869">
            <v>0</v>
          </cell>
          <cell r="AQ1869">
            <v>0</v>
          </cell>
          <cell r="AV1869">
            <v>0</v>
          </cell>
          <cell r="AW1869">
            <v>0</v>
          </cell>
          <cell r="AX1869">
            <v>0</v>
          </cell>
          <cell r="AY1869">
            <v>27</v>
          </cell>
          <cell r="AZ1869">
            <v>0</v>
          </cell>
          <cell r="BA1869" t="str">
            <v>UKF</v>
          </cell>
        </row>
        <row r="1870">
          <cell r="D1870" t="str">
            <v>Univerzita Konštantína Filozofa v Nitre</v>
          </cell>
          <cell r="E1870" t="str">
            <v>Filozofická fakulta</v>
          </cell>
          <cell r="L1870">
            <v>2</v>
          </cell>
          <cell r="M1870">
            <v>1</v>
          </cell>
          <cell r="AM1870">
            <v>0</v>
          </cell>
          <cell r="AN1870">
            <v>0</v>
          </cell>
          <cell r="AO1870">
            <v>0</v>
          </cell>
          <cell r="AP1870">
            <v>0</v>
          </cell>
          <cell r="AQ1870">
            <v>0</v>
          </cell>
          <cell r="AV1870">
            <v>0</v>
          </cell>
          <cell r="AW1870">
            <v>0</v>
          </cell>
          <cell r="AX1870">
            <v>0</v>
          </cell>
          <cell r="AY1870">
            <v>44</v>
          </cell>
          <cell r="AZ1870">
            <v>0</v>
          </cell>
          <cell r="BA1870" t="str">
            <v>UKF</v>
          </cell>
        </row>
        <row r="1871">
          <cell r="D1871" t="str">
            <v>Univerzita Konštantína Filozofa v Nitre</v>
          </cell>
          <cell r="E1871" t="str">
            <v>Filozofická fakulta</v>
          </cell>
          <cell r="L1871">
            <v>1</v>
          </cell>
          <cell r="M1871">
            <v>3</v>
          </cell>
          <cell r="AM1871">
            <v>4</v>
          </cell>
          <cell r="AN1871">
            <v>0</v>
          </cell>
          <cell r="AO1871">
            <v>0</v>
          </cell>
          <cell r="AP1871">
            <v>0</v>
          </cell>
          <cell r="AQ1871">
            <v>4</v>
          </cell>
          <cell r="AV1871">
            <v>16</v>
          </cell>
          <cell r="AW1871">
            <v>17.600000000000001</v>
          </cell>
          <cell r="AX1871">
            <v>17.342372881355935</v>
          </cell>
          <cell r="AY1871">
            <v>4</v>
          </cell>
          <cell r="AZ1871">
            <v>4</v>
          </cell>
          <cell r="BA1871" t="str">
            <v>UKF</v>
          </cell>
        </row>
        <row r="1872">
          <cell r="D1872" t="str">
            <v>Univerzita Konštantína Filozofa v Nitre</v>
          </cell>
          <cell r="E1872" t="str">
            <v>Filozofická fakulta</v>
          </cell>
          <cell r="L1872">
            <v>2</v>
          </cell>
          <cell r="M1872">
            <v>2</v>
          </cell>
          <cell r="AM1872">
            <v>0</v>
          </cell>
          <cell r="AN1872">
            <v>0</v>
          </cell>
          <cell r="AO1872">
            <v>0</v>
          </cell>
          <cell r="AP1872">
            <v>0</v>
          </cell>
          <cell r="AQ1872">
            <v>0</v>
          </cell>
          <cell r="AV1872">
            <v>0</v>
          </cell>
          <cell r="AW1872">
            <v>0</v>
          </cell>
          <cell r="AX1872">
            <v>0</v>
          </cell>
          <cell r="AY1872">
            <v>78</v>
          </cell>
          <cell r="AZ1872">
            <v>0</v>
          </cell>
          <cell r="BA1872" t="str">
            <v>UKF</v>
          </cell>
        </row>
        <row r="1873">
          <cell r="D1873" t="str">
            <v>Univerzita Konštantína Filozofa v Nitre</v>
          </cell>
          <cell r="E1873" t="str">
            <v>Filozofická fakulta</v>
          </cell>
          <cell r="L1873">
            <v>2</v>
          </cell>
          <cell r="M1873">
            <v>3</v>
          </cell>
          <cell r="AM1873">
            <v>0</v>
          </cell>
          <cell r="AN1873">
            <v>0</v>
          </cell>
          <cell r="AO1873">
            <v>0</v>
          </cell>
          <cell r="AP1873">
            <v>0</v>
          </cell>
          <cell r="AQ1873">
            <v>0</v>
          </cell>
          <cell r="AV1873">
            <v>0</v>
          </cell>
          <cell r="AW1873">
            <v>0</v>
          </cell>
          <cell r="AX1873">
            <v>0</v>
          </cell>
          <cell r="AY1873">
            <v>2</v>
          </cell>
          <cell r="AZ1873">
            <v>0</v>
          </cell>
          <cell r="BA1873" t="str">
            <v>UKF</v>
          </cell>
        </row>
        <row r="1874">
          <cell r="D1874" t="str">
            <v>Univerzita Konštantína Filozofa v Nitre</v>
          </cell>
          <cell r="E1874" t="str">
            <v>Filozofická fakulta</v>
          </cell>
          <cell r="L1874">
            <v>2</v>
          </cell>
          <cell r="M1874">
            <v>1</v>
          </cell>
          <cell r="AM1874">
            <v>0</v>
          </cell>
          <cell r="AN1874">
            <v>0</v>
          </cell>
          <cell r="AO1874">
            <v>0</v>
          </cell>
          <cell r="AP1874">
            <v>0</v>
          </cell>
          <cell r="AQ1874">
            <v>0</v>
          </cell>
          <cell r="AV1874">
            <v>0</v>
          </cell>
          <cell r="AW1874">
            <v>0</v>
          </cell>
          <cell r="AX1874">
            <v>0</v>
          </cell>
          <cell r="AY1874">
            <v>0.5</v>
          </cell>
          <cell r="AZ1874">
            <v>0</v>
          </cell>
          <cell r="BA1874" t="str">
            <v>UKF</v>
          </cell>
        </row>
        <row r="1875">
          <cell r="D1875" t="str">
            <v>Univerzita Konštantína Filozofa v Nitre</v>
          </cell>
          <cell r="E1875" t="str">
            <v>Filozofická fakulta</v>
          </cell>
          <cell r="L1875">
            <v>2</v>
          </cell>
          <cell r="M1875">
            <v>1</v>
          </cell>
          <cell r="AM1875">
            <v>0</v>
          </cell>
          <cell r="AN1875">
            <v>0</v>
          </cell>
          <cell r="AO1875">
            <v>0</v>
          </cell>
          <cell r="AP1875">
            <v>0</v>
          </cell>
          <cell r="AQ1875">
            <v>0</v>
          </cell>
          <cell r="AV1875">
            <v>0</v>
          </cell>
          <cell r="AW1875">
            <v>0</v>
          </cell>
          <cell r="AX1875">
            <v>0</v>
          </cell>
          <cell r="AY1875">
            <v>3</v>
          </cell>
          <cell r="AZ1875">
            <v>0</v>
          </cell>
          <cell r="BA1875" t="str">
            <v>UKF</v>
          </cell>
        </row>
        <row r="1876">
          <cell r="D1876" t="str">
            <v>Univerzita Konštantína Filozofa v Nitre</v>
          </cell>
          <cell r="E1876" t="str">
            <v>Filozofická fakulta</v>
          </cell>
          <cell r="L1876">
            <v>1</v>
          </cell>
          <cell r="M1876">
            <v>3</v>
          </cell>
          <cell r="AM1876">
            <v>9</v>
          </cell>
          <cell r="AN1876">
            <v>0</v>
          </cell>
          <cell r="AO1876">
            <v>0</v>
          </cell>
          <cell r="AP1876">
            <v>0</v>
          </cell>
          <cell r="AQ1876">
            <v>9</v>
          </cell>
          <cell r="AV1876">
            <v>36</v>
          </cell>
          <cell r="AW1876">
            <v>39.6</v>
          </cell>
          <cell r="AX1876">
            <v>38.322580645161295</v>
          </cell>
          <cell r="AY1876">
            <v>9</v>
          </cell>
          <cell r="AZ1876">
            <v>9</v>
          </cell>
          <cell r="BA1876" t="str">
            <v>UKF</v>
          </cell>
        </row>
        <row r="1877">
          <cell r="D1877" t="str">
            <v>Univerzita Konštantína Filozofa v Nitre</v>
          </cell>
          <cell r="E1877" t="str">
            <v>Filozofická fakulta</v>
          </cell>
          <cell r="L1877">
            <v>2</v>
          </cell>
          <cell r="M1877">
            <v>2</v>
          </cell>
          <cell r="AM1877">
            <v>0</v>
          </cell>
          <cell r="AN1877">
            <v>0</v>
          </cell>
          <cell r="AO1877">
            <v>0</v>
          </cell>
          <cell r="AP1877">
            <v>0</v>
          </cell>
          <cell r="AQ1877">
            <v>0</v>
          </cell>
          <cell r="AV1877">
            <v>0</v>
          </cell>
          <cell r="AW1877">
            <v>0</v>
          </cell>
          <cell r="AX1877">
            <v>0</v>
          </cell>
          <cell r="AY1877">
            <v>12</v>
          </cell>
          <cell r="AZ1877">
            <v>0</v>
          </cell>
          <cell r="BA1877" t="str">
            <v>UKF</v>
          </cell>
        </row>
        <row r="1878">
          <cell r="D1878" t="str">
            <v>Univerzita Konštantína Filozofa v Nitre</v>
          </cell>
          <cell r="E1878" t="str">
            <v>Filozofická fakulta</v>
          </cell>
          <cell r="L1878">
            <v>2</v>
          </cell>
          <cell r="M1878">
            <v>2</v>
          </cell>
          <cell r="AM1878">
            <v>0</v>
          </cell>
          <cell r="AN1878">
            <v>0</v>
          </cell>
          <cell r="AO1878">
            <v>0</v>
          </cell>
          <cell r="AP1878">
            <v>0</v>
          </cell>
          <cell r="AQ1878">
            <v>0</v>
          </cell>
          <cell r="AV1878">
            <v>0</v>
          </cell>
          <cell r="AW1878">
            <v>0</v>
          </cell>
          <cell r="AX1878">
            <v>0</v>
          </cell>
          <cell r="AY1878">
            <v>6.5</v>
          </cell>
          <cell r="AZ1878">
            <v>0</v>
          </cell>
          <cell r="BA1878" t="str">
            <v>UKF</v>
          </cell>
        </row>
        <row r="1879">
          <cell r="D1879" t="str">
            <v>Univerzita Konštantína Filozofa v Nitre</v>
          </cell>
          <cell r="E1879" t="str">
            <v>Filozofická fakulta</v>
          </cell>
          <cell r="L1879">
            <v>1</v>
          </cell>
          <cell r="M1879">
            <v>3</v>
          </cell>
          <cell r="AM1879">
            <v>2</v>
          </cell>
          <cell r="AN1879">
            <v>0</v>
          </cell>
          <cell r="AO1879">
            <v>0</v>
          </cell>
          <cell r="AP1879">
            <v>0</v>
          </cell>
          <cell r="AQ1879">
            <v>2</v>
          </cell>
          <cell r="AV1879">
            <v>8</v>
          </cell>
          <cell r="AW1879">
            <v>8.8000000000000007</v>
          </cell>
          <cell r="AX1879">
            <v>8.5161290322580658</v>
          </cell>
          <cell r="AY1879">
            <v>2</v>
          </cell>
          <cell r="AZ1879">
            <v>2</v>
          </cell>
          <cell r="BA1879" t="str">
            <v>UKF</v>
          </cell>
        </row>
        <row r="1880">
          <cell r="D1880" t="str">
            <v>Univerzita Konštantína Filozofa v Nitre</v>
          </cell>
          <cell r="E1880" t="str">
            <v>Filozofická fakulta</v>
          </cell>
          <cell r="L1880">
            <v>1</v>
          </cell>
          <cell r="M1880">
            <v>3</v>
          </cell>
          <cell r="AM1880">
            <v>4</v>
          </cell>
          <cell r="AN1880">
            <v>0</v>
          </cell>
          <cell r="AO1880">
            <v>0</v>
          </cell>
          <cell r="AP1880">
            <v>0</v>
          </cell>
          <cell r="AQ1880">
            <v>4</v>
          </cell>
          <cell r="AV1880">
            <v>16</v>
          </cell>
          <cell r="AW1880">
            <v>17.600000000000001</v>
          </cell>
          <cell r="AX1880">
            <v>17.342372881355935</v>
          </cell>
          <cell r="AY1880">
            <v>4</v>
          </cell>
          <cell r="AZ1880">
            <v>4</v>
          </cell>
          <cell r="BA1880" t="str">
            <v>UKF</v>
          </cell>
        </row>
        <row r="1881">
          <cell r="D1881" t="str">
            <v>Univerzita Konštantína Filozofa v Nitre</v>
          </cell>
          <cell r="E1881" t="str">
            <v>Filozofická fakulta</v>
          </cell>
          <cell r="L1881">
            <v>1</v>
          </cell>
          <cell r="M1881">
            <v>3</v>
          </cell>
          <cell r="AM1881">
            <v>3</v>
          </cell>
          <cell r="AN1881">
            <v>0</v>
          </cell>
          <cell r="AO1881">
            <v>0</v>
          </cell>
          <cell r="AP1881">
            <v>0</v>
          </cell>
          <cell r="AQ1881">
            <v>3</v>
          </cell>
          <cell r="AV1881">
            <v>12</v>
          </cell>
          <cell r="AW1881">
            <v>13.200000000000001</v>
          </cell>
          <cell r="AX1881">
            <v>13.006779661016949</v>
          </cell>
          <cell r="AY1881">
            <v>3</v>
          </cell>
          <cell r="AZ1881">
            <v>3</v>
          </cell>
          <cell r="BA1881" t="str">
            <v>UKF</v>
          </cell>
        </row>
        <row r="1882">
          <cell r="D1882" t="str">
            <v>Univerzita Konštantína Filozofa v Nitre</v>
          </cell>
          <cell r="E1882" t="str">
            <v>Filozofická fakulta</v>
          </cell>
          <cell r="L1882">
            <v>2</v>
          </cell>
          <cell r="M1882">
            <v>2</v>
          </cell>
          <cell r="AM1882">
            <v>0</v>
          </cell>
          <cell r="AN1882">
            <v>0</v>
          </cell>
          <cell r="AO1882">
            <v>0</v>
          </cell>
          <cell r="AP1882">
            <v>0</v>
          </cell>
          <cell r="AQ1882">
            <v>0</v>
          </cell>
          <cell r="AV1882">
            <v>0</v>
          </cell>
          <cell r="AW1882">
            <v>0</v>
          </cell>
          <cell r="AX1882">
            <v>0</v>
          </cell>
          <cell r="AY1882">
            <v>4</v>
          </cell>
          <cell r="AZ1882">
            <v>0</v>
          </cell>
          <cell r="BA1882" t="str">
            <v>UKF</v>
          </cell>
        </row>
        <row r="1883">
          <cell r="D1883" t="str">
            <v>Univerzita Konštantína Filozofa v Nitre</v>
          </cell>
          <cell r="E1883" t="str">
            <v>Filozofická fakulta</v>
          </cell>
          <cell r="L1883">
            <v>1</v>
          </cell>
          <cell r="M1883">
            <v>2</v>
          </cell>
          <cell r="AM1883">
            <v>5</v>
          </cell>
          <cell r="AN1883">
            <v>6</v>
          </cell>
          <cell r="AO1883">
            <v>0</v>
          </cell>
          <cell r="AP1883">
            <v>0</v>
          </cell>
          <cell r="AQ1883">
            <v>5</v>
          </cell>
          <cell r="AV1883">
            <v>7.5</v>
          </cell>
          <cell r="AW1883">
            <v>7.5</v>
          </cell>
          <cell r="AX1883">
            <v>7.258064516129032</v>
          </cell>
          <cell r="AY1883">
            <v>6</v>
          </cell>
          <cell r="AZ1883">
            <v>0</v>
          </cell>
          <cell r="BA1883" t="str">
            <v>UKF</v>
          </cell>
        </row>
        <row r="1884">
          <cell r="D1884" t="str">
            <v>Univerzita Konštantína Filozofa v Nitre</v>
          </cell>
          <cell r="E1884" t="str">
            <v>Filozofická fakulta</v>
          </cell>
          <cell r="L1884">
            <v>1</v>
          </cell>
          <cell r="M1884">
            <v>2</v>
          </cell>
          <cell r="AM1884">
            <v>13</v>
          </cell>
          <cell r="AN1884">
            <v>14</v>
          </cell>
          <cell r="AO1884">
            <v>0</v>
          </cell>
          <cell r="AP1884">
            <v>0</v>
          </cell>
          <cell r="AQ1884">
            <v>13</v>
          </cell>
          <cell r="AV1884">
            <v>19.5</v>
          </cell>
          <cell r="AW1884">
            <v>19.5</v>
          </cell>
          <cell r="AX1884">
            <v>18.83522727272727</v>
          </cell>
          <cell r="AY1884">
            <v>14</v>
          </cell>
          <cell r="AZ1884">
            <v>0</v>
          </cell>
          <cell r="BA1884" t="str">
            <v>UKF</v>
          </cell>
        </row>
        <row r="1885">
          <cell r="D1885" t="str">
            <v>Univerzita Konštantína Filozofa v Nitre</v>
          </cell>
          <cell r="E1885" t="str">
            <v>Filozofická fakulta</v>
          </cell>
          <cell r="L1885">
            <v>1</v>
          </cell>
          <cell r="M1885">
            <v>2</v>
          </cell>
          <cell r="AM1885">
            <v>26</v>
          </cell>
          <cell r="AN1885">
            <v>26.5</v>
          </cell>
          <cell r="AO1885">
            <v>0</v>
          </cell>
          <cell r="AP1885">
            <v>0</v>
          </cell>
          <cell r="AQ1885">
            <v>26</v>
          </cell>
          <cell r="AV1885">
            <v>39</v>
          </cell>
          <cell r="AW1885">
            <v>58.5</v>
          </cell>
          <cell r="AX1885">
            <v>57.643682588597841</v>
          </cell>
          <cell r="AY1885">
            <v>26.5</v>
          </cell>
          <cell r="AZ1885">
            <v>0</v>
          </cell>
          <cell r="BA1885" t="str">
            <v>UKF</v>
          </cell>
        </row>
        <row r="1886">
          <cell r="D1886" t="str">
            <v>Univerzita Konštantína Filozofa v Nitre</v>
          </cell>
          <cell r="E1886" t="str">
            <v>Filozofická fakulta</v>
          </cell>
          <cell r="L1886">
            <v>1</v>
          </cell>
          <cell r="M1886">
            <v>2</v>
          </cell>
          <cell r="AM1886">
            <v>7.5</v>
          </cell>
          <cell r="AN1886">
            <v>8</v>
          </cell>
          <cell r="AO1886">
            <v>0</v>
          </cell>
          <cell r="AP1886">
            <v>0</v>
          </cell>
          <cell r="AQ1886">
            <v>7.5</v>
          </cell>
          <cell r="AV1886">
            <v>11.25</v>
          </cell>
          <cell r="AW1886">
            <v>16.875</v>
          </cell>
          <cell r="AX1886">
            <v>16.627985362095533</v>
          </cell>
          <cell r="AY1886">
            <v>8</v>
          </cell>
          <cell r="AZ1886">
            <v>0</v>
          </cell>
          <cell r="BA1886" t="str">
            <v>UKF</v>
          </cell>
        </row>
        <row r="1887">
          <cell r="D1887" t="str">
            <v>Univerzita Konštantína Filozofa v Nitre</v>
          </cell>
          <cell r="E1887" t="str">
            <v>Filozofická fakulta</v>
          </cell>
          <cell r="L1887">
            <v>2</v>
          </cell>
          <cell r="M1887">
            <v>2</v>
          </cell>
          <cell r="AM1887">
            <v>0</v>
          </cell>
          <cell r="AN1887">
            <v>0</v>
          </cell>
          <cell r="AO1887">
            <v>0</v>
          </cell>
          <cell r="AP1887">
            <v>0</v>
          </cell>
          <cell r="AQ1887">
            <v>0</v>
          </cell>
          <cell r="AV1887">
            <v>0</v>
          </cell>
          <cell r="AW1887">
            <v>0</v>
          </cell>
          <cell r="AX1887">
            <v>0</v>
          </cell>
          <cell r="AY1887">
            <v>2.5</v>
          </cell>
          <cell r="AZ1887">
            <v>0</v>
          </cell>
          <cell r="BA1887" t="str">
            <v>UKF</v>
          </cell>
        </row>
        <row r="1888">
          <cell r="D1888" t="str">
            <v>Univerzita Konštantína Filozofa v Nitre</v>
          </cell>
          <cell r="E1888" t="str">
            <v>Filozofická fakulta</v>
          </cell>
          <cell r="L1888">
            <v>2</v>
          </cell>
          <cell r="M1888">
            <v>2</v>
          </cell>
          <cell r="AM1888">
            <v>0</v>
          </cell>
          <cell r="AN1888">
            <v>0</v>
          </cell>
          <cell r="AO1888">
            <v>0</v>
          </cell>
          <cell r="AP1888">
            <v>0</v>
          </cell>
          <cell r="AQ1888">
            <v>0</v>
          </cell>
          <cell r="AV1888">
            <v>0</v>
          </cell>
          <cell r="AW1888">
            <v>0</v>
          </cell>
          <cell r="AX1888">
            <v>0</v>
          </cell>
          <cell r="AY1888">
            <v>5</v>
          </cell>
          <cell r="AZ1888">
            <v>0</v>
          </cell>
          <cell r="BA1888" t="str">
            <v>UKF</v>
          </cell>
        </row>
        <row r="1889">
          <cell r="D1889" t="str">
            <v>Univerzita Konštantína Filozofa v Nitre</v>
          </cell>
          <cell r="E1889" t="str">
            <v>Filozofická fakulta</v>
          </cell>
          <cell r="L1889">
            <v>2</v>
          </cell>
          <cell r="M1889">
            <v>1</v>
          </cell>
          <cell r="AM1889">
            <v>0</v>
          </cell>
          <cell r="AN1889">
            <v>0</v>
          </cell>
          <cell r="AO1889">
            <v>0</v>
          </cell>
          <cell r="AP1889">
            <v>0</v>
          </cell>
          <cell r="AQ1889">
            <v>0</v>
          </cell>
          <cell r="AV1889">
            <v>0</v>
          </cell>
          <cell r="AW1889">
            <v>0</v>
          </cell>
          <cell r="AX1889">
            <v>0</v>
          </cell>
          <cell r="AY1889">
            <v>7</v>
          </cell>
          <cell r="AZ1889">
            <v>0</v>
          </cell>
          <cell r="BA1889" t="str">
            <v>UKF</v>
          </cell>
        </row>
        <row r="1890">
          <cell r="D1890" t="str">
            <v>Univerzita Konštantína Filozofa v Nitre</v>
          </cell>
          <cell r="E1890" t="str">
            <v>Filozofická fakulta</v>
          </cell>
          <cell r="L1890">
            <v>1</v>
          </cell>
          <cell r="M1890">
            <v>2</v>
          </cell>
          <cell r="AM1890">
            <v>20</v>
          </cell>
          <cell r="AN1890">
            <v>22</v>
          </cell>
          <cell r="AO1890">
            <v>0</v>
          </cell>
          <cell r="AP1890">
            <v>0</v>
          </cell>
          <cell r="AQ1890">
            <v>20</v>
          </cell>
          <cell r="AV1890">
            <v>30</v>
          </cell>
          <cell r="AW1890">
            <v>32.700000000000003</v>
          </cell>
          <cell r="AX1890">
            <v>32.38501344086022</v>
          </cell>
          <cell r="AY1890">
            <v>22</v>
          </cell>
          <cell r="AZ1890">
            <v>0</v>
          </cell>
          <cell r="BA1890" t="str">
            <v>UKF</v>
          </cell>
        </row>
        <row r="1891">
          <cell r="D1891" t="str">
            <v>Univerzita Konštantína Filozofa v Nitre</v>
          </cell>
          <cell r="E1891" t="str">
            <v>Filozofická fakulta</v>
          </cell>
          <cell r="L1891">
            <v>1</v>
          </cell>
          <cell r="M1891">
            <v>2</v>
          </cell>
          <cell r="AM1891">
            <v>0</v>
          </cell>
          <cell r="AN1891">
            <v>1</v>
          </cell>
          <cell r="AO1891">
            <v>0</v>
          </cell>
          <cell r="AP1891">
            <v>0</v>
          </cell>
          <cell r="AQ1891">
            <v>0</v>
          </cell>
          <cell r="AV1891">
            <v>0</v>
          </cell>
          <cell r="AW1891">
            <v>0</v>
          </cell>
          <cell r="AX1891">
            <v>0</v>
          </cell>
          <cell r="AY1891">
            <v>1</v>
          </cell>
          <cell r="AZ1891">
            <v>0</v>
          </cell>
          <cell r="BA1891" t="str">
            <v>UKF</v>
          </cell>
        </row>
        <row r="1892">
          <cell r="D1892" t="str">
            <v>Univerzita Konštantína Filozofa v Nitre</v>
          </cell>
          <cell r="E1892" t="str">
            <v>Filozofická fakulta</v>
          </cell>
          <cell r="L1892">
            <v>1</v>
          </cell>
          <cell r="M1892">
            <v>2</v>
          </cell>
          <cell r="AM1892">
            <v>63</v>
          </cell>
          <cell r="AN1892">
            <v>65</v>
          </cell>
          <cell r="AO1892">
            <v>0</v>
          </cell>
          <cell r="AP1892">
            <v>0</v>
          </cell>
          <cell r="AQ1892">
            <v>63</v>
          </cell>
          <cell r="AV1892">
            <v>94.5</v>
          </cell>
          <cell r="AW1892">
            <v>112.455</v>
          </cell>
          <cell r="AX1892">
            <v>110.3265141955836</v>
          </cell>
          <cell r="AY1892">
            <v>65</v>
          </cell>
          <cell r="AZ1892">
            <v>0</v>
          </cell>
          <cell r="BA1892" t="str">
            <v>UKF</v>
          </cell>
        </row>
        <row r="1893">
          <cell r="D1893" t="str">
            <v>Univerzita Konštantína Filozofa v Nitre</v>
          </cell>
          <cell r="E1893" t="str">
            <v>Filozofická fakulta</v>
          </cell>
          <cell r="L1893">
            <v>1</v>
          </cell>
          <cell r="M1893">
            <v>2</v>
          </cell>
          <cell r="AM1893">
            <v>25</v>
          </cell>
          <cell r="AN1893">
            <v>28</v>
          </cell>
          <cell r="AO1893">
            <v>0</v>
          </cell>
          <cell r="AP1893">
            <v>0</v>
          </cell>
          <cell r="AQ1893">
            <v>25</v>
          </cell>
          <cell r="AV1893">
            <v>37.5</v>
          </cell>
          <cell r="AW1893">
            <v>37.5</v>
          </cell>
          <cell r="AX1893">
            <v>36.221590909090907</v>
          </cell>
          <cell r="AY1893">
            <v>28</v>
          </cell>
          <cell r="AZ1893">
            <v>0</v>
          </cell>
          <cell r="BA1893" t="str">
            <v>UKF</v>
          </cell>
        </row>
        <row r="1894">
          <cell r="D1894" t="str">
            <v>Univerzita Konštantína Filozofa v Nitre</v>
          </cell>
          <cell r="E1894" t="str">
            <v>Filozofická fakulta</v>
          </cell>
          <cell r="L1894">
            <v>1</v>
          </cell>
          <cell r="M1894">
            <v>2</v>
          </cell>
          <cell r="AM1894">
            <v>44</v>
          </cell>
          <cell r="AN1894">
            <v>48</v>
          </cell>
          <cell r="AO1894">
            <v>0</v>
          </cell>
          <cell r="AP1894">
            <v>0</v>
          </cell>
          <cell r="AQ1894">
            <v>44</v>
          </cell>
          <cell r="AV1894">
            <v>66</v>
          </cell>
          <cell r="AW1894">
            <v>78.539999999999992</v>
          </cell>
          <cell r="AX1894">
            <v>77.053438485804406</v>
          </cell>
          <cell r="AY1894">
            <v>48</v>
          </cell>
          <cell r="AZ1894">
            <v>0</v>
          </cell>
          <cell r="BA1894" t="str">
            <v>UKF</v>
          </cell>
        </row>
        <row r="1895">
          <cell r="D1895" t="str">
            <v>Univerzita Konštantína Filozofa v Nitre</v>
          </cell>
          <cell r="E1895" t="str">
            <v>Filozofická fakulta</v>
          </cell>
          <cell r="L1895">
            <v>1</v>
          </cell>
          <cell r="M1895">
            <v>2</v>
          </cell>
          <cell r="AM1895">
            <v>19</v>
          </cell>
          <cell r="AN1895">
            <v>20</v>
          </cell>
          <cell r="AO1895">
            <v>0</v>
          </cell>
          <cell r="AP1895">
            <v>0</v>
          </cell>
          <cell r="AQ1895">
            <v>19</v>
          </cell>
          <cell r="AV1895">
            <v>28.5</v>
          </cell>
          <cell r="AW1895">
            <v>28.5</v>
          </cell>
          <cell r="AX1895">
            <v>28.073717948717949</v>
          </cell>
          <cell r="AY1895">
            <v>20</v>
          </cell>
          <cell r="AZ1895">
            <v>0</v>
          </cell>
          <cell r="BA1895" t="str">
            <v>UKF</v>
          </cell>
        </row>
        <row r="1896">
          <cell r="D1896" t="str">
            <v>Univerzita Konštantína Filozofa v Nitre</v>
          </cell>
          <cell r="E1896" t="str">
            <v>Filozofická fakulta</v>
          </cell>
          <cell r="L1896">
            <v>1</v>
          </cell>
          <cell r="M1896">
            <v>2</v>
          </cell>
          <cell r="AM1896">
            <v>24</v>
          </cell>
          <cell r="AN1896">
            <v>27</v>
          </cell>
          <cell r="AO1896">
            <v>0</v>
          </cell>
          <cell r="AP1896">
            <v>0</v>
          </cell>
          <cell r="AQ1896">
            <v>24</v>
          </cell>
          <cell r="AV1896">
            <v>36</v>
          </cell>
          <cell r="AW1896">
            <v>37.44</v>
          </cell>
          <cell r="AX1896">
            <v>36.891956856702613</v>
          </cell>
          <cell r="AY1896">
            <v>27</v>
          </cell>
          <cell r="AZ1896">
            <v>0</v>
          </cell>
          <cell r="BA1896" t="str">
            <v>UKF</v>
          </cell>
        </row>
        <row r="1897">
          <cell r="D1897" t="str">
            <v>Univerzita Konštantína Filozofa v Nitre</v>
          </cell>
          <cell r="E1897" t="str">
            <v>Filozofická fakulta</v>
          </cell>
          <cell r="L1897">
            <v>1</v>
          </cell>
          <cell r="M1897">
            <v>2</v>
          </cell>
          <cell r="AM1897">
            <v>18</v>
          </cell>
          <cell r="AN1897">
            <v>19</v>
          </cell>
          <cell r="AO1897">
            <v>0</v>
          </cell>
          <cell r="AP1897">
            <v>0</v>
          </cell>
          <cell r="AQ1897">
            <v>18</v>
          </cell>
          <cell r="AV1897">
            <v>27</v>
          </cell>
          <cell r="AW1897">
            <v>27</v>
          </cell>
          <cell r="AX1897">
            <v>26.129032258064516</v>
          </cell>
          <cell r="AY1897">
            <v>19</v>
          </cell>
          <cell r="AZ1897">
            <v>0</v>
          </cell>
          <cell r="BA1897" t="str">
            <v>UKF</v>
          </cell>
        </row>
        <row r="1898">
          <cell r="D1898" t="str">
            <v>Univerzita Konštantína Filozofa v Nitre</v>
          </cell>
          <cell r="E1898" t="str">
            <v>Filozofická fakulta</v>
          </cell>
          <cell r="L1898">
            <v>2</v>
          </cell>
          <cell r="M1898">
            <v>1</v>
          </cell>
          <cell r="AM1898">
            <v>0</v>
          </cell>
          <cell r="AN1898">
            <v>0</v>
          </cell>
          <cell r="AO1898">
            <v>0</v>
          </cell>
          <cell r="AP1898">
            <v>0</v>
          </cell>
          <cell r="AQ1898">
            <v>0</v>
          </cell>
          <cell r="AV1898">
            <v>0</v>
          </cell>
          <cell r="AW1898">
            <v>0</v>
          </cell>
          <cell r="AX1898">
            <v>0</v>
          </cell>
          <cell r="AY1898">
            <v>54</v>
          </cell>
          <cell r="AZ1898">
            <v>0</v>
          </cell>
          <cell r="BA1898" t="str">
            <v>UKF</v>
          </cell>
        </row>
        <row r="1899">
          <cell r="D1899" t="str">
            <v>Univerzita Konštantína Filozofa v Nitre</v>
          </cell>
          <cell r="E1899" t="str">
            <v>Filozofická fakulta</v>
          </cell>
          <cell r="L1899">
            <v>2</v>
          </cell>
          <cell r="M1899">
            <v>1</v>
          </cell>
          <cell r="AM1899">
            <v>0</v>
          </cell>
          <cell r="AN1899">
            <v>0</v>
          </cell>
          <cell r="AO1899">
            <v>0</v>
          </cell>
          <cell r="AP1899">
            <v>0</v>
          </cell>
          <cell r="AQ1899">
            <v>0</v>
          </cell>
          <cell r="AV1899">
            <v>0</v>
          </cell>
          <cell r="AW1899">
            <v>0</v>
          </cell>
          <cell r="AX1899">
            <v>0</v>
          </cell>
          <cell r="AY1899">
            <v>9</v>
          </cell>
          <cell r="AZ1899">
            <v>0</v>
          </cell>
          <cell r="BA1899" t="str">
            <v>UKF</v>
          </cell>
        </row>
        <row r="1900">
          <cell r="D1900" t="str">
            <v>Univerzita Konštantína Filozofa v Nitre</v>
          </cell>
          <cell r="E1900" t="str">
            <v>Filozofická fakulta</v>
          </cell>
          <cell r="L1900">
            <v>2</v>
          </cell>
          <cell r="M1900">
            <v>1</v>
          </cell>
          <cell r="AM1900">
            <v>0</v>
          </cell>
          <cell r="AN1900">
            <v>0</v>
          </cell>
          <cell r="AO1900">
            <v>0</v>
          </cell>
          <cell r="AP1900">
            <v>0</v>
          </cell>
          <cell r="AQ1900">
            <v>0</v>
          </cell>
          <cell r="AV1900">
            <v>0</v>
          </cell>
          <cell r="AW1900">
            <v>0</v>
          </cell>
          <cell r="AX1900">
            <v>0</v>
          </cell>
          <cell r="AY1900">
            <v>8</v>
          </cell>
          <cell r="AZ1900">
            <v>0</v>
          </cell>
          <cell r="BA1900" t="str">
            <v>UKF</v>
          </cell>
        </row>
        <row r="1901">
          <cell r="D1901" t="str">
            <v>Univerzita Konštantína Filozofa v Nitre</v>
          </cell>
          <cell r="E1901" t="str">
            <v>Filozofická fakulta</v>
          </cell>
          <cell r="L1901">
            <v>2</v>
          </cell>
          <cell r="M1901">
            <v>2</v>
          </cell>
          <cell r="AM1901">
            <v>0</v>
          </cell>
          <cell r="AN1901">
            <v>0</v>
          </cell>
          <cell r="AO1901">
            <v>0</v>
          </cell>
          <cell r="AP1901">
            <v>0</v>
          </cell>
          <cell r="AQ1901">
            <v>0</v>
          </cell>
          <cell r="AV1901">
            <v>0</v>
          </cell>
          <cell r="AW1901">
            <v>0</v>
          </cell>
          <cell r="AX1901">
            <v>0</v>
          </cell>
          <cell r="AY1901">
            <v>39</v>
          </cell>
          <cell r="AZ1901">
            <v>0</v>
          </cell>
          <cell r="BA1901" t="str">
            <v>UKF</v>
          </cell>
        </row>
        <row r="1902">
          <cell r="D1902" t="str">
            <v>Univerzita Konštantína Filozofa v Nitre</v>
          </cell>
          <cell r="E1902" t="str">
            <v>Filozofická fakulta</v>
          </cell>
          <cell r="L1902">
            <v>1</v>
          </cell>
          <cell r="M1902">
            <v>1</v>
          </cell>
          <cell r="AM1902">
            <v>56</v>
          </cell>
          <cell r="AN1902">
            <v>65</v>
          </cell>
          <cell r="AO1902">
            <v>0</v>
          </cell>
          <cell r="AP1902">
            <v>0</v>
          </cell>
          <cell r="AQ1902">
            <v>56</v>
          </cell>
          <cell r="AV1902">
            <v>45.2</v>
          </cell>
          <cell r="AW1902">
            <v>47.008000000000003</v>
          </cell>
          <cell r="AX1902">
            <v>46.319901386748846</v>
          </cell>
          <cell r="AY1902">
            <v>65</v>
          </cell>
          <cell r="AZ1902">
            <v>0</v>
          </cell>
          <cell r="BA1902" t="str">
            <v>UKF</v>
          </cell>
        </row>
        <row r="1903">
          <cell r="D1903" t="str">
            <v>Univerzita Konštantína Filozofa v Nitre</v>
          </cell>
          <cell r="E1903" t="str">
            <v>Filozofická fakulta</v>
          </cell>
          <cell r="L1903">
            <v>1</v>
          </cell>
          <cell r="M1903">
            <v>1</v>
          </cell>
          <cell r="AM1903">
            <v>81</v>
          </cell>
          <cell r="AN1903">
            <v>84</v>
          </cell>
          <cell r="AO1903">
            <v>0</v>
          </cell>
          <cell r="AP1903">
            <v>0</v>
          </cell>
          <cell r="AQ1903">
            <v>81</v>
          </cell>
          <cell r="AV1903">
            <v>72.900000000000006</v>
          </cell>
          <cell r="AW1903">
            <v>86.751000000000005</v>
          </cell>
          <cell r="AX1903">
            <v>85.10902523659307</v>
          </cell>
          <cell r="AY1903">
            <v>84</v>
          </cell>
          <cell r="AZ1903">
            <v>0</v>
          </cell>
          <cell r="BA1903" t="str">
            <v>UKF</v>
          </cell>
        </row>
        <row r="1904">
          <cell r="D1904" t="str">
            <v>Univerzita Konštantína Filozofa v Nitre</v>
          </cell>
          <cell r="E1904" t="str">
            <v>Filozofická fakulta</v>
          </cell>
          <cell r="L1904">
            <v>2</v>
          </cell>
          <cell r="M1904">
            <v>1</v>
          </cell>
          <cell r="AM1904">
            <v>0</v>
          </cell>
          <cell r="AN1904">
            <v>0</v>
          </cell>
          <cell r="AO1904">
            <v>0</v>
          </cell>
          <cell r="AP1904">
            <v>0</v>
          </cell>
          <cell r="AQ1904">
            <v>0</v>
          </cell>
          <cell r="AV1904">
            <v>0</v>
          </cell>
          <cell r="AW1904">
            <v>0</v>
          </cell>
          <cell r="AX1904">
            <v>0</v>
          </cell>
          <cell r="AY1904">
            <v>40</v>
          </cell>
          <cell r="AZ1904">
            <v>0</v>
          </cell>
          <cell r="BA1904" t="str">
            <v>UKF</v>
          </cell>
        </row>
        <row r="1905">
          <cell r="D1905" t="str">
            <v>Univerzita Konštantína Filozofa v Nitre</v>
          </cell>
          <cell r="E1905" t="str">
            <v>Filozofická fakulta</v>
          </cell>
          <cell r="L1905">
            <v>1</v>
          </cell>
          <cell r="M1905">
            <v>3</v>
          </cell>
          <cell r="AM1905">
            <v>3</v>
          </cell>
          <cell r="AN1905">
            <v>0</v>
          </cell>
          <cell r="AO1905">
            <v>0</v>
          </cell>
          <cell r="AP1905">
            <v>0</v>
          </cell>
          <cell r="AQ1905">
            <v>3</v>
          </cell>
          <cell r="AV1905">
            <v>12</v>
          </cell>
          <cell r="AW1905">
            <v>13.200000000000001</v>
          </cell>
          <cell r="AX1905">
            <v>13.006779661016949</v>
          </cell>
          <cell r="AY1905">
            <v>3</v>
          </cell>
          <cell r="AZ1905">
            <v>3</v>
          </cell>
          <cell r="BA1905" t="str">
            <v>UKF</v>
          </cell>
        </row>
        <row r="1906">
          <cell r="D1906" t="str">
            <v>Univerzita Konštantína Filozofa v Nitre</v>
          </cell>
          <cell r="E1906" t="str">
            <v>Filozofická fakulta</v>
          </cell>
          <cell r="L1906">
            <v>1</v>
          </cell>
          <cell r="M1906">
            <v>1</v>
          </cell>
          <cell r="AM1906">
            <v>5</v>
          </cell>
          <cell r="AN1906">
            <v>7</v>
          </cell>
          <cell r="AO1906">
            <v>0</v>
          </cell>
          <cell r="AP1906">
            <v>0</v>
          </cell>
          <cell r="AQ1906">
            <v>5</v>
          </cell>
          <cell r="AV1906">
            <v>4.4000000000000004</v>
          </cell>
          <cell r="AW1906">
            <v>4.4000000000000004</v>
          </cell>
          <cell r="AX1906">
            <v>4.2580645161290329</v>
          </cell>
          <cell r="AY1906">
            <v>7</v>
          </cell>
          <cell r="AZ1906">
            <v>0</v>
          </cell>
          <cell r="BA1906" t="str">
            <v>UKF</v>
          </cell>
        </row>
        <row r="1907">
          <cell r="D1907" t="str">
            <v>Univerzita Konštantína Filozofa v Nitre</v>
          </cell>
          <cell r="E1907" t="str">
            <v>Filozofická fakulta</v>
          </cell>
          <cell r="L1907">
            <v>1</v>
          </cell>
          <cell r="M1907">
            <v>1</v>
          </cell>
          <cell r="AM1907">
            <v>6</v>
          </cell>
          <cell r="AN1907">
            <v>8</v>
          </cell>
          <cell r="AO1907">
            <v>0</v>
          </cell>
          <cell r="AP1907">
            <v>0</v>
          </cell>
          <cell r="AQ1907">
            <v>6</v>
          </cell>
          <cell r="AV1907">
            <v>6</v>
          </cell>
          <cell r="AW1907">
            <v>7.14</v>
          </cell>
          <cell r="AX1907">
            <v>7.0048580441640373</v>
          </cell>
          <cell r="AY1907">
            <v>8</v>
          </cell>
          <cell r="AZ1907">
            <v>0</v>
          </cell>
          <cell r="BA1907" t="str">
            <v>UKF</v>
          </cell>
        </row>
        <row r="1908">
          <cell r="D1908" t="str">
            <v>Univerzita Konštantína Filozofa v Nitre</v>
          </cell>
          <cell r="E1908" t="str">
            <v>Filozofická fakulta</v>
          </cell>
          <cell r="L1908">
            <v>2</v>
          </cell>
          <cell r="M1908">
            <v>1</v>
          </cell>
          <cell r="AM1908">
            <v>0</v>
          </cell>
          <cell r="AN1908">
            <v>0</v>
          </cell>
          <cell r="AO1908">
            <v>0</v>
          </cell>
          <cell r="AP1908">
            <v>0</v>
          </cell>
          <cell r="AQ1908">
            <v>0</v>
          </cell>
          <cell r="AV1908">
            <v>0</v>
          </cell>
          <cell r="AW1908">
            <v>0</v>
          </cell>
          <cell r="AX1908">
            <v>0</v>
          </cell>
          <cell r="AY1908">
            <v>14</v>
          </cell>
          <cell r="AZ1908">
            <v>0</v>
          </cell>
          <cell r="BA1908" t="str">
            <v>UKF</v>
          </cell>
        </row>
        <row r="1909">
          <cell r="D1909" t="str">
            <v>Univerzita Konštantína Filozofa v Nitre</v>
          </cell>
          <cell r="E1909" t="str">
            <v>Filozofická fakulta</v>
          </cell>
          <cell r="L1909">
            <v>2</v>
          </cell>
          <cell r="M1909">
            <v>1</v>
          </cell>
          <cell r="AM1909">
            <v>0</v>
          </cell>
          <cell r="AN1909">
            <v>0</v>
          </cell>
          <cell r="AO1909">
            <v>0</v>
          </cell>
          <cell r="AP1909">
            <v>0</v>
          </cell>
          <cell r="AQ1909">
            <v>0</v>
          </cell>
          <cell r="AV1909">
            <v>0</v>
          </cell>
          <cell r="AW1909">
            <v>0</v>
          </cell>
          <cell r="AX1909">
            <v>0</v>
          </cell>
          <cell r="AY1909">
            <v>15</v>
          </cell>
          <cell r="AZ1909">
            <v>0</v>
          </cell>
          <cell r="BA1909" t="str">
            <v>UKF</v>
          </cell>
        </row>
        <row r="1910">
          <cell r="D1910" t="str">
            <v>Univerzita Konštantína Filozofa v Nitre</v>
          </cell>
          <cell r="E1910" t="str">
            <v>Filozofická fakulta</v>
          </cell>
          <cell r="L1910">
            <v>1</v>
          </cell>
          <cell r="M1910">
            <v>1</v>
          </cell>
          <cell r="AM1910">
            <v>8</v>
          </cell>
          <cell r="AN1910">
            <v>9</v>
          </cell>
          <cell r="AO1910">
            <v>0</v>
          </cell>
          <cell r="AP1910">
            <v>0</v>
          </cell>
          <cell r="AQ1910">
            <v>8</v>
          </cell>
          <cell r="AV1910">
            <v>7.7</v>
          </cell>
          <cell r="AW1910">
            <v>7.7</v>
          </cell>
          <cell r="AX1910">
            <v>7.6398437499999998</v>
          </cell>
          <cell r="AY1910">
            <v>9</v>
          </cell>
          <cell r="AZ1910">
            <v>0</v>
          </cell>
          <cell r="BA1910" t="str">
            <v>UKF</v>
          </cell>
        </row>
        <row r="1911">
          <cell r="D1911" t="str">
            <v>Univerzita Konštantína Filozofa v Nitre</v>
          </cell>
          <cell r="E1911" t="str">
            <v>Filozofická fakulta</v>
          </cell>
          <cell r="L1911">
            <v>2</v>
          </cell>
          <cell r="M1911">
            <v>1</v>
          </cell>
          <cell r="AM1911">
            <v>0</v>
          </cell>
          <cell r="AN1911">
            <v>0</v>
          </cell>
          <cell r="AO1911">
            <v>0</v>
          </cell>
          <cell r="AP1911">
            <v>0</v>
          </cell>
          <cell r="AQ1911">
            <v>0</v>
          </cell>
          <cell r="AV1911">
            <v>0</v>
          </cell>
          <cell r="AW1911">
            <v>0</v>
          </cell>
          <cell r="AX1911">
            <v>0</v>
          </cell>
          <cell r="AY1911">
            <v>2</v>
          </cell>
          <cell r="AZ1911">
            <v>0</v>
          </cell>
          <cell r="BA1911" t="str">
            <v>UKF</v>
          </cell>
        </row>
        <row r="1912">
          <cell r="D1912" t="str">
            <v>Univerzita Konštantína Filozofa v Nitre</v>
          </cell>
          <cell r="E1912" t="str">
            <v>Filozofická fakulta</v>
          </cell>
          <cell r="L1912">
            <v>2</v>
          </cell>
          <cell r="M1912">
            <v>1</v>
          </cell>
          <cell r="AM1912">
            <v>0</v>
          </cell>
          <cell r="AN1912">
            <v>0</v>
          </cell>
          <cell r="AO1912">
            <v>0</v>
          </cell>
          <cell r="AP1912">
            <v>0</v>
          </cell>
          <cell r="AQ1912">
            <v>0</v>
          </cell>
          <cell r="AV1912">
            <v>0</v>
          </cell>
          <cell r="AW1912">
            <v>0</v>
          </cell>
          <cell r="AX1912">
            <v>0</v>
          </cell>
          <cell r="AY1912">
            <v>2</v>
          </cell>
          <cell r="AZ1912">
            <v>0</v>
          </cell>
          <cell r="BA1912" t="str">
            <v>UKF</v>
          </cell>
        </row>
        <row r="1913">
          <cell r="D1913" t="str">
            <v>Univerzita Konštantína Filozofa v Nitre</v>
          </cell>
          <cell r="E1913" t="str">
            <v>Filozofická fakulta</v>
          </cell>
          <cell r="L1913">
            <v>1</v>
          </cell>
          <cell r="M1913">
            <v>1</v>
          </cell>
          <cell r="AM1913">
            <v>10</v>
          </cell>
          <cell r="AN1913">
            <v>10</v>
          </cell>
          <cell r="AO1913">
            <v>0</v>
          </cell>
          <cell r="AP1913">
            <v>0</v>
          </cell>
          <cell r="AQ1913">
            <v>10</v>
          </cell>
          <cell r="AV1913">
            <v>8.0500000000000007</v>
          </cell>
          <cell r="AW1913">
            <v>12.075000000000001</v>
          </cell>
          <cell r="AX1913">
            <v>11.898247303543915</v>
          </cell>
          <cell r="AY1913">
            <v>10</v>
          </cell>
          <cell r="AZ1913">
            <v>0</v>
          </cell>
          <cell r="BA1913" t="str">
            <v>UKF</v>
          </cell>
        </row>
        <row r="1914">
          <cell r="D1914" t="str">
            <v>Univerzita Konštantína Filozofa v Nitre</v>
          </cell>
          <cell r="E1914" t="str">
            <v>Filozofická fakulta</v>
          </cell>
          <cell r="L1914">
            <v>2</v>
          </cell>
          <cell r="M1914">
            <v>1</v>
          </cell>
          <cell r="AM1914">
            <v>1</v>
          </cell>
          <cell r="AN1914">
            <v>0</v>
          </cell>
          <cell r="AO1914">
            <v>0</v>
          </cell>
          <cell r="AP1914">
            <v>0</v>
          </cell>
          <cell r="AQ1914">
            <v>0</v>
          </cell>
          <cell r="AV1914">
            <v>0</v>
          </cell>
          <cell r="AW1914">
            <v>0</v>
          </cell>
          <cell r="AX1914">
            <v>0</v>
          </cell>
          <cell r="AY1914">
            <v>22</v>
          </cell>
          <cell r="AZ1914">
            <v>0</v>
          </cell>
          <cell r="BA1914" t="str">
            <v>UKF</v>
          </cell>
        </row>
        <row r="1915">
          <cell r="D1915" t="str">
            <v>Univerzita Konštantína Filozofa v Nitre</v>
          </cell>
          <cell r="E1915" t="str">
            <v>Filozofická fakulta</v>
          </cell>
          <cell r="L1915">
            <v>1</v>
          </cell>
          <cell r="M1915">
            <v>1</v>
          </cell>
          <cell r="AM1915">
            <v>16</v>
          </cell>
          <cell r="AN1915">
            <v>16</v>
          </cell>
          <cell r="AO1915">
            <v>0</v>
          </cell>
          <cell r="AP1915">
            <v>0</v>
          </cell>
          <cell r="AQ1915">
            <v>16</v>
          </cell>
          <cell r="AV1915">
            <v>13</v>
          </cell>
          <cell r="AW1915">
            <v>13</v>
          </cell>
          <cell r="AX1915">
            <v>12.580645161290324</v>
          </cell>
          <cell r="AY1915">
            <v>16</v>
          </cell>
          <cell r="AZ1915">
            <v>0</v>
          </cell>
          <cell r="BA1915" t="str">
            <v>UKF</v>
          </cell>
        </row>
        <row r="1916">
          <cell r="D1916" t="str">
            <v>Univerzita Konštantína Filozofa v Nitre</v>
          </cell>
          <cell r="E1916" t="str">
            <v>Filozofická fakulta</v>
          </cell>
          <cell r="L1916">
            <v>1</v>
          </cell>
          <cell r="M1916">
            <v>1</v>
          </cell>
          <cell r="AM1916">
            <v>3.5</v>
          </cell>
          <cell r="AN1916">
            <v>3.5</v>
          </cell>
          <cell r="AO1916">
            <v>0</v>
          </cell>
          <cell r="AP1916">
            <v>0</v>
          </cell>
          <cell r="AQ1916">
            <v>3.5</v>
          </cell>
          <cell r="AV1916">
            <v>2.9</v>
          </cell>
          <cell r="AW1916">
            <v>3.161</v>
          </cell>
          <cell r="AX1916">
            <v>3.1305512992831543</v>
          </cell>
          <cell r="AY1916">
            <v>3.5</v>
          </cell>
          <cell r="AZ1916">
            <v>0</v>
          </cell>
          <cell r="BA1916" t="str">
            <v>UKF</v>
          </cell>
        </row>
        <row r="1917">
          <cell r="D1917" t="str">
            <v>Univerzita Konštantína Filozofa v Nitre</v>
          </cell>
          <cell r="E1917" t="str">
            <v>Filozofická fakulta</v>
          </cell>
          <cell r="L1917">
            <v>2</v>
          </cell>
          <cell r="M1917">
            <v>3</v>
          </cell>
          <cell r="AM1917">
            <v>0</v>
          </cell>
          <cell r="AN1917">
            <v>0</v>
          </cell>
          <cell r="AO1917">
            <v>0</v>
          </cell>
          <cell r="AP1917">
            <v>0</v>
          </cell>
          <cell r="AQ1917">
            <v>0</v>
          </cell>
          <cell r="AV1917">
            <v>0</v>
          </cell>
          <cell r="AW1917">
            <v>0</v>
          </cell>
          <cell r="AX1917">
            <v>0</v>
          </cell>
          <cell r="AY1917">
            <v>3</v>
          </cell>
          <cell r="AZ1917">
            <v>0</v>
          </cell>
          <cell r="BA1917" t="str">
            <v>UKF</v>
          </cell>
        </row>
        <row r="1918">
          <cell r="D1918" t="str">
            <v>Univerzita Konštantína Filozofa v Nitre</v>
          </cell>
          <cell r="E1918" t="str">
            <v>Filozofická fakulta</v>
          </cell>
          <cell r="L1918">
            <v>1</v>
          </cell>
          <cell r="M1918">
            <v>2</v>
          </cell>
          <cell r="AM1918">
            <v>1</v>
          </cell>
          <cell r="AN1918">
            <v>1.5</v>
          </cell>
          <cell r="AO1918">
            <v>0</v>
          </cell>
          <cell r="AP1918">
            <v>0</v>
          </cell>
          <cell r="AQ1918">
            <v>1</v>
          </cell>
          <cell r="AV1918">
            <v>1.5</v>
          </cell>
          <cell r="AW1918">
            <v>1.6350000000000002</v>
          </cell>
          <cell r="AX1918">
            <v>1.6192506720430111</v>
          </cell>
          <cell r="AY1918">
            <v>1.5</v>
          </cell>
          <cell r="AZ1918">
            <v>0</v>
          </cell>
          <cell r="BA1918" t="str">
            <v>UKF</v>
          </cell>
        </row>
        <row r="1919">
          <cell r="D1919" t="str">
            <v>Univerzita Konštantína Filozofa v Nitre</v>
          </cell>
          <cell r="E1919" t="str">
            <v>Filozofická fakulta</v>
          </cell>
          <cell r="L1919">
            <v>2</v>
          </cell>
          <cell r="M1919">
            <v>1</v>
          </cell>
          <cell r="AM1919">
            <v>0</v>
          </cell>
          <cell r="AN1919">
            <v>0</v>
          </cell>
          <cell r="AO1919">
            <v>0</v>
          </cell>
          <cell r="AP1919">
            <v>0</v>
          </cell>
          <cell r="AQ1919">
            <v>0</v>
          </cell>
          <cell r="AV1919">
            <v>0</v>
          </cell>
          <cell r="AW1919">
            <v>0</v>
          </cell>
          <cell r="AX1919">
            <v>0</v>
          </cell>
          <cell r="AY1919">
            <v>0.5</v>
          </cell>
          <cell r="AZ1919">
            <v>0</v>
          </cell>
          <cell r="BA1919" t="str">
            <v>UKF</v>
          </cell>
        </row>
        <row r="1920">
          <cell r="D1920" t="str">
            <v>Univerzita Konštantína Filozofa v Nitre</v>
          </cell>
          <cell r="E1920" t="str">
            <v>Filozofická fakulta</v>
          </cell>
          <cell r="L1920">
            <v>2</v>
          </cell>
          <cell r="M1920">
            <v>3</v>
          </cell>
          <cell r="AM1920">
            <v>0</v>
          </cell>
          <cell r="AN1920">
            <v>0</v>
          </cell>
          <cell r="AO1920">
            <v>0</v>
          </cell>
          <cell r="AP1920">
            <v>0</v>
          </cell>
          <cell r="AQ1920">
            <v>0</v>
          </cell>
          <cell r="AV1920">
            <v>0</v>
          </cell>
          <cell r="AW1920">
            <v>0</v>
          </cell>
          <cell r="AX1920">
            <v>0</v>
          </cell>
          <cell r="AY1920">
            <v>1</v>
          </cell>
          <cell r="AZ1920">
            <v>0</v>
          </cell>
          <cell r="BA1920" t="str">
            <v>UKF</v>
          </cell>
        </row>
        <row r="1921">
          <cell r="D1921" t="str">
            <v>Univerzita Konštantína Filozofa v Nitre</v>
          </cell>
          <cell r="E1921" t="str">
            <v>Filozofická fakulta</v>
          </cell>
          <cell r="L1921">
            <v>1</v>
          </cell>
          <cell r="M1921">
            <v>3</v>
          </cell>
          <cell r="AM1921">
            <v>6</v>
          </cell>
          <cell r="AN1921">
            <v>0</v>
          </cell>
          <cell r="AO1921">
            <v>0</v>
          </cell>
          <cell r="AP1921">
            <v>0</v>
          </cell>
          <cell r="AQ1921">
            <v>6</v>
          </cell>
          <cell r="AV1921">
            <v>24</v>
          </cell>
          <cell r="AW1921">
            <v>26.400000000000002</v>
          </cell>
          <cell r="AX1921">
            <v>26.013559322033899</v>
          </cell>
          <cell r="AY1921">
            <v>6</v>
          </cell>
          <cell r="AZ1921">
            <v>6</v>
          </cell>
          <cell r="BA1921" t="str">
            <v>UKF</v>
          </cell>
        </row>
        <row r="1922">
          <cell r="D1922" t="str">
            <v>Univerzita Konštantína Filozofa v Nitre</v>
          </cell>
          <cell r="E1922" t="str">
            <v>Pedagogická fakulta</v>
          </cell>
          <cell r="L1922">
            <v>2</v>
          </cell>
          <cell r="M1922">
            <v>1</v>
          </cell>
          <cell r="AM1922">
            <v>0</v>
          </cell>
          <cell r="AN1922">
            <v>0</v>
          </cell>
          <cell r="AO1922">
            <v>0</v>
          </cell>
          <cell r="AP1922">
            <v>0</v>
          </cell>
          <cell r="AQ1922">
            <v>0</v>
          </cell>
          <cell r="AV1922">
            <v>0</v>
          </cell>
          <cell r="AW1922">
            <v>0</v>
          </cell>
          <cell r="AX1922">
            <v>0</v>
          </cell>
          <cell r="AY1922">
            <v>165</v>
          </cell>
          <cell r="AZ1922">
            <v>0</v>
          </cell>
          <cell r="BA1922" t="str">
            <v>UKF</v>
          </cell>
        </row>
        <row r="1923">
          <cell r="D1923" t="str">
            <v>Univerzita Konštantína Filozofa v Nitre</v>
          </cell>
          <cell r="E1923" t="str">
            <v>Pedagogická fakulta</v>
          </cell>
          <cell r="L1923">
            <v>2</v>
          </cell>
          <cell r="M1923">
            <v>1</v>
          </cell>
          <cell r="AM1923">
            <v>0</v>
          </cell>
          <cell r="AN1923">
            <v>0</v>
          </cell>
          <cell r="AO1923">
            <v>0</v>
          </cell>
          <cell r="AP1923">
            <v>0</v>
          </cell>
          <cell r="AQ1923">
            <v>0</v>
          </cell>
          <cell r="AV1923">
            <v>0</v>
          </cell>
          <cell r="AW1923">
            <v>0</v>
          </cell>
          <cell r="AX1923">
            <v>0</v>
          </cell>
          <cell r="AY1923">
            <v>37</v>
          </cell>
          <cell r="AZ1923">
            <v>0</v>
          </cell>
          <cell r="BA1923" t="str">
            <v>UKF</v>
          </cell>
        </row>
        <row r="1924">
          <cell r="D1924" t="str">
            <v>Univerzita Konštantína Filozofa v Nitre</v>
          </cell>
          <cell r="E1924" t="str">
            <v>Pedagogická fakulta</v>
          </cell>
          <cell r="L1924">
            <v>2</v>
          </cell>
          <cell r="M1924">
            <v>2</v>
          </cell>
          <cell r="AM1924">
            <v>0</v>
          </cell>
          <cell r="AN1924">
            <v>0</v>
          </cell>
          <cell r="AO1924">
            <v>0</v>
          </cell>
          <cell r="AP1924">
            <v>0</v>
          </cell>
          <cell r="AQ1924">
            <v>0</v>
          </cell>
          <cell r="AV1924">
            <v>0</v>
          </cell>
          <cell r="AW1924">
            <v>0</v>
          </cell>
          <cell r="AX1924">
            <v>0</v>
          </cell>
          <cell r="AY1924">
            <v>83</v>
          </cell>
          <cell r="AZ1924">
            <v>0</v>
          </cell>
          <cell r="BA1924" t="str">
            <v>UKF</v>
          </cell>
        </row>
        <row r="1925">
          <cell r="D1925" t="str">
            <v>Univerzita Konštantína Filozofa v Nitre</v>
          </cell>
          <cell r="E1925" t="str">
            <v>Pedagogická fakulta</v>
          </cell>
          <cell r="L1925">
            <v>1</v>
          </cell>
          <cell r="M1925">
            <v>2</v>
          </cell>
          <cell r="AM1925">
            <v>44</v>
          </cell>
          <cell r="AN1925">
            <v>46</v>
          </cell>
          <cell r="AO1925">
            <v>0</v>
          </cell>
          <cell r="AP1925">
            <v>0</v>
          </cell>
          <cell r="AQ1925">
            <v>44</v>
          </cell>
          <cell r="AV1925">
            <v>66</v>
          </cell>
          <cell r="AW1925">
            <v>78.539999999999992</v>
          </cell>
          <cell r="AX1925">
            <v>77.783454301075267</v>
          </cell>
          <cell r="AY1925">
            <v>46</v>
          </cell>
          <cell r="AZ1925">
            <v>0</v>
          </cell>
          <cell r="BA1925" t="str">
            <v>UKF</v>
          </cell>
        </row>
        <row r="1926">
          <cell r="D1926" t="str">
            <v>Univerzita Konštantína Filozofa v Nitre</v>
          </cell>
          <cell r="E1926" t="str">
            <v>Pedagogická fakulta</v>
          </cell>
          <cell r="L1926">
            <v>2</v>
          </cell>
          <cell r="M1926">
            <v>1</v>
          </cell>
          <cell r="AM1926">
            <v>0</v>
          </cell>
          <cell r="AN1926">
            <v>0</v>
          </cell>
          <cell r="AO1926">
            <v>0</v>
          </cell>
          <cell r="AP1926">
            <v>0</v>
          </cell>
          <cell r="AQ1926">
            <v>0</v>
          </cell>
          <cell r="AV1926">
            <v>0</v>
          </cell>
          <cell r="AW1926">
            <v>0</v>
          </cell>
          <cell r="AX1926">
            <v>0</v>
          </cell>
          <cell r="AY1926">
            <v>34</v>
          </cell>
          <cell r="AZ1926">
            <v>0</v>
          </cell>
          <cell r="BA1926" t="str">
            <v>UKF</v>
          </cell>
        </row>
        <row r="1927">
          <cell r="D1927" t="str">
            <v>Univerzita Konštantína Filozofa v Nitre</v>
          </cell>
          <cell r="E1927" t="str">
            <v>Pedagogická fakulta</v>
          </cell>
          <cell r="L1927">
            <v>2</v>
          </cell>
          <cell r="M1927">
            <v>2</v>
          </cell>
          <cell r="AM1927">
            <v>0</v>
          </cell>
          <cell r="AN1927">
            <v>0</v>
          </cell>
          <cell r="AO1927">
            <v>0</v>
          </cell>
          <cell r="AP1927">
            <v>0</v>
          </cell>
          <cell r="AQ1927">
            <v>0</v>
          </cell>
          <cell r="AV1927">
            <v>0</v>
          </cell>
          <cell r="AW1927">
            <v>0</v>
          </cell>
          <cell r="AX1927">
            <v>0</v>
          </cell>
          <cell r="AY1927">
            <v>48</v>
          </cell>
          <cell r="AZ1927">
            <v>0</v>
          </cell>
          <cell r="BA1927" t="str">
            <v>UKF</v>
          </cell>
        </row>
        <row r="1928">
          <cell r="D1928" t="str">
            <v>Univerzita Konštantína Filozofa v Nitre</v>
          </cell>
          <cell r="E1928" t="str">
            <v>Pedagogická fakulta</v>
          </cell>
          <cell r="L1928">
            <v>1</v>
          </cell>
          <cell r="M1928">
            <v>3</v>
          </cell>
          <cell r="AM1928">
            <v>2</v>
          </cell>
          <cell r="AN1928">
            <v>0</v>
          </cell>
          <cell r="AO1928">
            <v>0</v>
          </cell>
          <cell r="AP1928">
            <v>0</v>
          </cell>
          <cell r="AQ1928">
            <v>2</v>
          </cell>
          <cell r="AV1928">
            <v>8</v>
          </cell>
          <cell r="AW1928">
            <v>8.8000000000000007</v>
          </cell>
          <cell r="AX1928">
            <v>8.7152329749103945</v>
          </cell>
          <cell r="AY1928">
            <v>2</v>
          </cell>
          <cell r="AZ1928">
            <v>2</v>
          </cell>
          <cell r="BA1928" t="str">
            <v>UKF</v>
          </cell>
        </row>
        <row r="1929">
          <cell r="D1929" t="str">
            <v>Univerzita Konštantína Filozofa v Nitre</v>
          </cell>
          <cell r="E1929" t="str">
            <v>Pedagogická fakulta</v>
          </cell>
          <cell r="L1929">
            <v>1</v>
          </cell>
          <cell r="M1929">
            <v>2</v>
          </cell>
          <cell r="AM1929">
            <v>35</v>
          </cell>
          <cell r="AN1929">
            <v>38</v>
          </cell>
          <cell r="AO1929">
            <v>0</v>
          </cell>
          <cell r="AP1929">
            <v>0</v>
          </cell>
          <cell r="AQ1929">
            <v>35</v>
          </cell>
          <cell r="AV1929">
            <v>52.5</v>
          </cell>
          <cell r="AW1929">
            <v>62.474999999999994</v>
          </cell>
          <cell r="AX1929">
            <v>61.873202284946231</v>
          </cell>
          <cell r="AY1929">
            <v>38</v>
          </cell>
          <cell r="AZ1929">
            <v>0</v>
          </cell>
          <cell r="BA1929" t="str">
            <v>UKF</v>
          </cell>
        </row>
        <row r="1930">
          <cell r="D1930" t="str">
            <v>Univerzita Konštantína Filozofa v Nitre</v>
          </cell>
          <cell r="E1930" t="str">
            <v>Filozofická fakulta</v>
          </cell>
          <cell r="L1930">
            <v>1</v>
          </cell>
          <cell r="M1930">
            <v>2</v>
          </cell>
          <cell r="AM1930">
            <v>5.5</v>
          </cell>
          <cell r="AN1930">
            <v>6.5</v>
          </cell>
          <cell r="AO1930">
            <v>0</v>
          </cell>
          <cell r="AP1930">
            <v>0</v>
          </cell>
          <cell r="AQ1930">
            <v>5.5</v>
          </cell>
          <cell r="AV1930">
            <v>8.25</v>
          </cell>
          <cell r="AW1930">
            <v>8.9925000000000015</v>
          </cell>
          <cell r="AX1930">
            <v>8.9058786962365613</v>
          </cell>
          <cell r="AY1930">
            <v>6.5</v>
          </cell>
          <cell r="AZ1930">
            <v>0</v>
          </cell>
          <cell r="BA1930" t="str">
            <v>UKF</v>
          </cell>
        </row>
        <row r="1931">
          <cell r="D1931" t="str">
            <v>Univerzita Konštantína Filozofa v Nitre</v>
          </cell>
          <cell r="E1931" t="str">
            <v>Pedagogická fakulta</v>
          </cell>
          <cell r="L1931">
            <v>2</v>
          </cell>
          <cell r="M1931">
            <v>3</v>
          </cell>
          <cell r="AM1931">
            <v>0</v>
          </cell>
          <cell r="AN1931">
            <v>0</v>
          </cell>
          <cell r="AO1931">
            <v>0</v>
          </cell>
          <cell r="AP1931">
            <v>0</v>
          </cell>
          <cell r="AQ1931">
            <v>0</v>
          </cell>
          <cell r="AV1931">
            <v>0</v>
          </cell>
          <cell r="AW1931">
            <v>0</v>
          </cell>
          <cell r="AX1931">
            <v>0</v>
          </cell>
          <cell r="AY1931">
            <v>7</v>
          </cell>
          <cell r="AZ1931">
            <v>0</v>
          </cell>
          <cell r="BA1931" t="str">
            <v>UKF</v>
          </cell>
        </row>
        <row r="1932">
          <cell r="D1932" t="str">
            <v>Univerzita Konštantína Filozofa v Nitre</v>
          </cell>
          <cell r="E1932" t="str">
            <v>Pedagogická fakulta</v>
          </cell>
          <cell r="L1932">
            <v>1</v>
          </cell>
          <cell r="M1932">
            <v>1</v>
          </cell>
          <cell r="AM1932">
            <v>32</v>
          </cell>
          <cell r="AN1932">
            <v>38</v>
          </cell>
          <cell r="AO1932">
            <v>0</v>
          </cell>
          <cell r="AP1932">
            <v>0</v>
          </cell>
          <cell r="AQ1932">
            <v>32</v>
          </cell>
          <cell r="AV1932">
            <v>26.6</v>
          </cell>
          <cell r="AW1932">
            <v>26.6</v>
          </cell>
          <cell r="AX1932">
            <v>26.202136752136756</v>
          </cell>
          <cell r="AY1932">
            <v>38</v>
          </cell>
          <cell r="AZ1932">
            <v>0</v>
          </cell>
          <cell r="BA1932" t="str">
            <v>UKF</v>
          </cell>
        </row>
        <row r="1933">
          <cell r="D1933" t="str">
            <v>Univerzita Konštantína Filozofa v Nitre</v>
          </cell>
          <cell r="E1933" t="str">
            <v>Pedagogická fakulta</v>
          </cell>
          <cell r="L1933">
            <v>1</v>
          </cell>
          <cell r="M1933">
            <v>3</v>
          </cell>
          <cell r="AM1933">
            <v>3</v>
          </cell>
          <cell r="AN1933">
            <v>0</v>
          </cell>
          <cell r="AO1933">
            <v>0</v>
          </cell>
          <cell r="AP1933">
            <v>0</v>
          </cell>
          <cell r="AQ1933">
            <v>3</v>
          </cell>
          <cell r="AV1933">
            <v>12</v>
          </cell>
          <cell r="AW1933">
            <v>13.200000000000001</v>
          </cell>
          <cell r="AX1933">
            <v>13.072849462365593</v>
          </cell>
          <cell r="AY1933">
            <v>3</v>
          </cell>
          <cell r="AZ1933">
            <v>3</v>
          </cell>
          <cell r="BA1933" t="str">
            <v>UKF</v>
          </cell>
        </row>
        <row r="1934">
          <cell r="D1934" t="str">
            <v>Univerzita Konštantína Filozofa v Nitre</v>
          </cell>
          <cell r="E1934" t="str">
            <v>Pedagogická fakulta</v>
          </cell>
          <cell r="L1934">
            <v>1</v>
          </cell>
          <cell r="M1934">
            <v>2</v>
          </cell>
          <cell r="AM1934">
            <v>22</v>
          </cell>
          <cell r="AN1934">
            <v>26</v>
          </cell>
          <cell r="AO1934">
            <v>0</v>
          </cell>
          <cell r="AP1934">
            <v>0</v>
          </cell>
          <cell r="AQ1934">
            <v>22</v>
          </cell>
          <cell r="AV1934">
            <v>33</v>
          </cell>
          <cell r="AW1934">
            <v>34.32</v>
          </cell>
          <cell r="AX1934">
            <v>33.817627118644069</v>
          </cell>
          <cell r="AY1934">
            <v>26</v>
          </cell>
          <cell r="AZ1934">
            <v>0</v>
          </cell>
          <cell r="BA1934" t="str">
            <v>UKF</v>
          </cell>
        </row>
        <row r="1935">
          <cell r="D1935" t="str">
            <v>Univerzita Konštantína Filozofa v Nitre</v>
          </cell>
          <cell r="E1935" t="str">
            <v>Pedagogická fakulta</v>
          </cell>
          <cell r="L1935">
            <v>1</v>
          </cell>
          <cell r="M1935">
            <v>2</v>
          </cell>
          <cell r="AM1935">
            <v>2</v>
          </cell>
          <cell r="AN1935">
            <v>3</v>
          </cell>
          <cell r="AO1935">
            <v>0</v>
          </cell>
          <cell r="AP1935">
            <v>0</v>
          </cell>
          <cell r="AQ1935">
            <v>2</v>
          </cell>
          <cell r="AV1935">
            <v>3</v>
          </cell>
          <cell r="AW1935">
            <v>3</v>
          </cell>
          <cell r="AX1935">
            <v>2.9551282051282053</v>
          </cell>
          <cell r="AY1935">
            <v>3</v>
          </cell>
          <cell r="AZ1935">
            <v>0</v>
          </cell>
          <cell r="BA1935" t="str">
            <v>UKF</v>
          </cell>
        </row>
        <row r="1936">
          <cell r="D1936" t="str">
            <v>Univerzita Konštantína Filozofa v Nitre</v>
          </cell>
          <cell r="E1936" t="str">
            <v>Pedagogická fakulta</v>
          </cell>
          <cell r="L1936">
            <v>1</v>
          </cell>
          <cell r="M1936">
            <v>3</v>
          </cell>
          <cell r="AM1936">
            <v>4</v>
          </cell>
          <cell r="AN1936">
            <v>0</v>
          </cell>
          <cell r="AO1936">
            <v>0</v>
          </cell>
          <cell r="AP1936">
            <v>0</v>
          </cell>
          <cell r="AQ1936">
            <v>4</v>
          </cell>
          <cell r="AV1936">
            <v>16</v>
          </cell>
          <cell r="AW1936">
            <v>17.600000000000001</v>
          </cell>
          <cell r="AX1936">
            <v>17.430465949820789</v>
          </cell>
          <cell r="AY1936">
            <v>4</v>
          </cell>
          <cell r="AZ1936">
            <v>4</v>
          </cell>
          <cell r="BA1936" t="str">
            <v>UKF</v>
          </cell>
        </row>
        <row r="1937">
          <cell r="D1937" t="str">
            <v>Univerzita Konštantína Filozofa v Nitre</v>
          </cell>
          <cell r="E1937" t="str">
            <v>Pedagogická fakulta</v>
          </cell>
          <cell r="L1937">
            <v>1</v>
          </cell>
          <cell r="M1937">
            <v>3</v>
          </cell>
          <cell r="AM1937">
            <v>3</v>
          </cell>
          <cell r="AN1937">
            <v>0</v>
          </cell>
          <cell r="AO1937">
            <v>0</v>
          </cell>
          <cell r="AP1937">
            <v>0</v>
          </cell>
          <cell r="AQ1937">
            <v>3</v>
          </cell>
          <cell r="AV1937">
            <v>12</v>
          </cell>
          <cell r="AW1937">
            <v>13.200000000000001</v>
          </cell>
          <cell r="AX1937">
            <v>13.072849462365593</v>
          </cell>
          <cell r="AY1937">
            <v>3</v>
          </cell>
          <cell r="AZ1937">
            <v>3</v>
          </cell>
          <cell r="BA1937" t="str">
            <v>UKF</v>
          </cell>
        </row>
        <row r="1938">
          <cell r="D1938" t="str">
            <v>Univerzita Konštantína Filozofa v Nitre</v>
          </cell>
          <cell r="E1938" t="str">
            <v>Pedagogická fakulta</v>
          </cell>
          <cell r="L1938">
            <v>1</v>
          </cell>
          <cell r="M1938">
            <v>2</v>
          </cell>
          <cell r="AM1938">
            <v>28</v>
          </cell>
          <cell r="AN1938">
            <v>29</v>
          </cell>
          <cell r="AO1938">
            <v>0</v>
          </cell>
          <cell r="AP1938">
            <v>0</v>
          </cell>
          <cell r="AQ1938">
            <v>28</v>
          </cell>
          <cell r="AV1938">
            <v>42</v>
          </cell>
          <cell r="AW1938">
            <v>45.78</v>
          </cell>
          <cell r="AX1938">
            <v>45.339018817204305</v>
          </cell>
          <cell r="AY1938">
            <v>29</v>
          </cell>
          <cell r="AZ1938">
            <v>0</v>
          </cell>
          <cell r="BA1938" t="str">
            <v>UKF</v>
          </cell>
        </row>
        <row r="1939">
          <cell r="D1939" t="str">
            <v>Univerzita Konštantína Filozofa v Nitre</v>
          </cell>
          <cell r="E1939" t="str">
            <v>Pedagogická fakulta</v>
          </cell>
          <cell r="L1939">
            <v>1</v>
          </cell>
          <cell r="M1939">
            <v>2</v>
          </cell>
          <cell r="AM1939">
            <v>123</v>
          </cell>
          <cell r="AN1939">
            <v>128</v>
          </cell>
          <cell r="AO1939">
            <v>0</v>
          </cell>
          <cell r="AP1939">
            <v>0</v>
          </cell>
          <cell r="AQ1939">
            <v>123</v>
          </cell>
          <cell r="AV1939">
            <v>184.5</v>
          </cell>
          <cell r="AW1939">
            <v>219.55499999999998</v>
          </cell>
          <cell r="AX1939">
            <v>217.44011088709675</v>
          </cell>
          <cell r="AY1939">
            <v>128</v>
          </cell>
          <cell r="AZ1939">
            <v>0</v>
          </cell>
          <cell r="BA1939" t="str">
            <v>UKF</v>
          </cell>
        </row>
        <row r="1940">
          <cell r="D1940" t="str">
            <v>Univerzita Konštantína Filozofa v Nitre</v>
          </cell>
          <cell r="E1940" t="str">
            <v>Pedagogická fakulta</v>
          </cell>
          <cell r="L1940">
            <v>1</v>
          </cell>
          <cell r="M1940">
            <v>2</v>
          </cell>
          <cell r="AM1940">
            <v>14</v>
          </cell>
          <cell r="AN1940">
            <v>16</v>
          </cell>
          <cell r="AO1940">
            <v>0</v>
          </cell>
          <cell r="AP1940">
            <v>0</v>
          </cell>
          <cell r="AQ1940">
            <v>14</v>
          </cell>
          <cell r="AV1940">
            <v>21</v>
          </cell>
          <cell r="AW1940">
            <v>45.15</v>
          </cell>
          <cell r="AX1940">
            <v>44.715087365591401</v>
          </cell>
          <cell r="AY1940">
            <v>16</v>
          </cell>
          <cell r="AZ1940">
            <v>0</v>
          </cell>
          <cell r="BA1940" t="str">
            <v>UKF</v>
          </cell>
        </row>
        <row r="1941">
          <cell r="D1941" t="str">
            <v>Univerzita Konštantína Filozofa v Nitre</v>
          </cell>
          <cell r="E1941" t="str">
            <v>Pedagogická fakulta</v>
          </cell>
          <cell r="L1941">
            <v>1</v>
          </cell>
          <cell r="M1941">
            <v>2</v>
          </cell>
          <cell r="AM1941">
            <v>20</v>
          </cell>
          <cell r="AN1941">
            <v>25</v>
          </cell>
          <cell r="AO1941">
            <v>0</v>
          </cell>
          <cell r="AP1941">
            <v>0</v>
          </cell>
          <cell r="AQ1941">
            <v>20</v>
          </cell>
          <cell r="AV1941">
            <v>30</v>
          </cell>
          <cell r="AW1941">
            <v>35.699999999999996</v>
          </cell>
          <cell r="AX1941">
            <v>34.822131147540979</v>
          </cell>
          <cell r="AY1941">
            <v>25</v>
          </cell>
          <cell r="AZ1941">
            <v>0</v>
          </cell>
          <cell r="BA1941" t="str">
            <v>UKF</v>
          </cell>
        </row>
        <row r="1942">
          <cell r="D1942" t="str">
            <v>Univerzita Konštantína Filozofa v Nitre</v>
          </cell>
          <cell r="E1942" t="str">
            <v>Pedagogická fakulta</v>
          </cell>
          <cell r="L1942">
            <v>2</v>
          </cell>
          <cell r="M1942">
            <v>1</v>
          </cell>
          <cell r="AM1942">
            <v>0</v>
          </cell>
          <cell r="AN1942">
            <v>0</v>
          </cell>
          <cell r="AO1942">
            <v>0</v>
          </cell>
          <cell r="AP1942">
            <v>0</v>
          </cell>
          <cell r="AQ1942">
            <v>0</v>
          </cell>
          <cell r="AV1942">
            <v>0</v>
          </cell>
          <cell r="AW1942">
            <v>0</v>
          </cell>
          <cell r="AX1942">
            <v>0</v>
          </cell>
          <cell r="AY1942">
            <v>15</v>
          </cell>
          <cell r="AZ1942">
            <v>0</v>
          </cell>
          <cell r="BA1942" t="str">
            <v>UKF</v>
          </cell>
        </row>
        <row r="1943">
          <cell r="D1943" t="str">
            <v>Univerzita Konštantína Filozofa v Nitre</v>
          </cell>
          <cell r="E1943" t="str">
            <v>Pedagogická fakulta</v>
          </cell>
          <cell r="L1943">
            <v>1</v>
          </cell>
          <cell r="M1943">
            <v>1</v>
          </cell>
          <cell r="AM1943">
            <v>29</v>
          </cell>
          <cell r="AN1943">
            <v>31.5</v>
          </cell>
          <cell r="AO1943">
            <v>0</v>
          </cell>
          <cell r="AP1943">
            <v>0</v>
          </cell>
          <cell r="AQ1943">
            <v>29</v>
          </cell>
          <cell r="AV1943">
            <v>25.25</v>
          </cell>
          <cell r="AW1943">
            <v>27.522500000000001</v>
          </cell>
          <cell r="AX1943">
            <v>27.257386312724016</v>
          </cell>
          <cell r="AY1943">
            <v>31.5</v>
          </cell>
          <cell r="AZ1943">
            <v>0</v>
          </cell>
          <cell r="BA1943" t="str">
            <v>UKF</v>
          </cell>
        </row>
        <row r="1944">
          <cell r="D1944" t="str">
            <v>Univerzita Konštantína Filozofa v Nitre</v>
          </cell>
          <cell r="E1944" t="str">
            <v>Pedagogická fakulta</v>
          </cell>
          <cell r="L1944">
            <v>1</v>
          </cell>
          <cell r="M1944">
            <v>1</v>
          </cell>
          <cell r="AM1944">
            <v>47</v>
          </cell>
          <cell r="AN1944">
            <v>51</v>
          </cell>
          <cell r="AO1944">
            <v>0</v>
          </cell>
          <cell r="AP1944">
            <v>0</v>
          </cell>
          <cell r="AQ1944">
            <v>47</v>
          </cell>
          <cell r="AV1944">
            <v>44.6</v>
          </cell>
          <cell r="AW1944">
            <v>53.073999999999998</v>
          </cell>
          <cell r="AX1944">
            <v>52.562758512544804</v>
          </cell>
          <cell r="AY1944">
            <v>51</v>
          </cell>
          <cell r="AZ1944">
            <v>0</v>
          </cell>
          <cell r="BA1944" t="str">
            <v>UKF</v>
          </cell>
        </row>
        <row r="1945">
          <cell r="D1945" t="str">
            <v>Univerzita Konštantína Filozofa v Nitre</v>
          </cell>
          <cell r="E1945" t="str">
            <v>Pedagogická fakulta</v>
          </cell>
          <cell r="L1945">
            <v>1</v>
          </cell>
          <cell r="M1945">
            <v>1</v>
          </cell>
          <cell r="AM1945">
            <v>20</v>
          </cell>
          <cell r="AN1945">
            <v>20</v>
          </cell>
          <cell r="AO1945">
            <v>0</v>
          </cell>
          <cell r="AP1945">
            <v>0</v>
          </cell>
          <cell r="AQ1945">
            <v>20</v>
          </cell>
          <cell r="AV1945">
            <v>17.899999999999999</v>
          </cell>
          <cell r="AW1945">
            <v>25.775999999999996</v>
          </cell>
          <cell r="AX1945">
            <v>25.527709677419352</v>
          </cell>
          <cell r="AY1945">
            <v>20</v>
          </cell>
          <cell r="AZ1945">
            <v>0</v>
          </cell>
          <cell r="BA1945" t="str">
            <v>UKF</v>
          </cell>
        </row>
        <row r="1946">
          <cell r="D1946" t="str">
            <v>Univerzita Konštantína Filozofa v Nitre</v>
          </cell>
          <cell r="E1946" t="str">
            <v>Pedagogická fakulta</v>
          </cell>
          <cell r="L1946">
            <v>2</v>
          </cell>
          <cell r="M1946">
            <v>3</v>
          </cell>
          <cell r="AM1946">
            <v>0</v>
          </cell>
          <cell r="AN1946">
            <v>0</v>
          </cell>
          <cell r="AO1946">
            <v>0</v>
          </cell>
          <cell r="AP1946">
            <v>0</v>
          </cell>
          <cell r="AQ1946">
            <v>0</v>
          </cell>
          <cell r="AV1946">
            <v>0</v>
          </cell>
          <cell r="AW1946">
            <v>0</v>
          </cell>
          <cell r="AX1946">
            <v>0</v>
          </cell>
          <cell r="AY1946">
            <v>2</v>
          </cell>
          <cell r="AZ1946">
            <v>0</v>
          </cell>
          <cell r="BA1946" t="str">
            <v>UKF</v>
          </cell>
        </row>
        <row r="1947">
          <cell r="D1947" t="str">
            <v>Univerzita Konštantína Filozofa v Nitre</v>
          </cell>
          <cell r="E1947" t="str">
            <v>Pedagogická fakulta</v>
          </cell>
          <cell r="L1947">
            <v>2</v>
          </cell>
          <cell r="M1947">
            <v>3</v>
          </cell>
          <cell r="AM1947">
            <v>0</v>
          </cell>
          <cell r="AN1947">
            <v>0</v>
          </cell>
          <cell r="AO1947">
            <v>0</v>
          </cell>
          <cell r="AP1947">
            <v>0</v>
          </cell>
          <cell r="AQ1947">
            <v>0</v>
          </cell>
          <cell r="AV1947">
            <v>0</v>
          </cell>
          <cell r="AW1947">
            <v>0</v>
          </cell>
          <cell r="AX1947">
            <v>0</v>
          </cell>
          <cell r="AY1947">
            <v>2</v>
          </cell>
          <cell r="AZ1947">
            <v>0</v>
          </cell>
          <cell r="BA1947" t="str">
            <v>UKF</v>
          </cell>
        </row>
        <row r="1948">
          <cell r="D1948" t="str">
            <v>Univerzita Konštantína Filozofa v Nitre</v>
          </cell>
          <cell r="E1948" t="str">
            <v>Pedagogická fakulta</v>
          </cell>
          <cell r="L1948">
            <v>2</v>
          </cell>
          <cell r="M1948">
            <v>3</v>
          </cell>
          <cell r="AM1948">
            <v>0</v>
          </cell>
          <cell r="AN1948">
            <v>0</v>
          </cell>
          <cell r="AO1948">
            <v>0</v>
          </cell>
          <cell r="AP1948">
            <v>0</v>
          </cell>
          <cell r="AQ1948">
            <v>0</v>
          </cell>
          <cell r="AV1948">
            <v>0</v>
          </cell>
          <cell r="AW1948">
            <v>0</v>
          </cell>
          <cell r="AX1948">
            <v>0</v>
          </cell>
          <cell r="AY1948">
            <v>6</v>
          </cell>
          <cell r="AZ1948">
            <v>0</v>
          </cell>
          <cell r="BA1948" t="str">
            <v>UKF</v>
          </cell>
        </row>
        <row r="1949">
          <cell r="D1949" t="str">
            <v>Univerzita Konštantína Filozofa v Nitre</v>
          </cell>
          <cell r="E1949" t="str">
            <v>Pedagogická fakulta</v>
          </cell>
          <cell r="L1949">
            <v>1</v>
          </cell>
          <cell r="M1949">
            <v>3</v>
          </cell>
          <cell r="AM1949">
            <v>2</v>
          </cell>
          <cell r="AN1949">
            <v>0</v>
          </cell>
          <cell r="AO1949">
            <v>0</v>
          </cell>
          <cell r="AP1949">
            <v>0</v>
          </cell>
          <cell r="AQ1949">
            <v>2</v>
          </cell>
          <cell r="AV1949">
            <v>8</v>
          </cell>
          <cell r="AW1949">
            <v>8.8000000000000007</v>
          </cell>
          <cell r="AX1949">
            <v>8.583606557377049</v>
          </cell>
          <cell r="AY1949">
            <v>2</v>
          </cell>
          <cell r="AZ1949">
            <v>2</v>
          </cell>
          <cell r="BA1949" t="str">
            <v>UKF</v>
          </cell>
        </row>
        <row r="1950">
          <cell r="D1950" t="str">
            <v>Univerzita Konštantína Filozofa v Nitre</v>
          </cell>
          <cell r="E1950" t="str">
            <v>Fakulta stredoeurópskych štúdií</v>
          </cell>
          <cell r="L1950">
            <v>1</v>
          </cell>
          <cell r="M1950">
            <v>3</v>
          </cell>
          <cell r="AM1950">
            <v>4</v>
          </cell>
          <cell r="AN1950">
            <v>0</v>
          </cell>
          <cell r="AO1950">
            <v>0</v>
          </cell>
          <cell r="AP1950">
            <v>0</v>
          </cell>
          <cell r="AQ1950">
            <v>4</v>
          </cell>
          <cell r="AV1950">
            <v>16</v>
          </cell>
          <cell r="AW1950">
            <v>17.600000000000001</v>
          </cell>
          <cell r="AX1950">
            <v>17.342372881355935</v>
          </cell>
          <cell r="AY1950">
            <v>5</v>
          </cell>
          <cell r="AZ1950">
            <v>4</v>
          </cell>
          <cell r="BA1950" t="str">
            <v>UKF</v>
          </cell>
        </row>
        <row r="1951">
          <cell r="D1951" t="str">
            <v>Univerzita Konštantína Filozofa v Nitre</v>
          </cell>
          <cell r="E1951" t="str">
            <v>Fakulta stredoeurópskych štúdií</v>
          </cell>
          <cell r="L1951">
            <v>1</v>
          </cell>
          <cell r="M1951">
            <v>2</v>
          </cell>
          <cell r="AM1951">
            <v>13</v>
          </cell>
          <cell r="AN1951">
            <v>13.5</v>
          </cell>
          <cell r="AO1951">
            <v>0</v>
          </cell>
          <cell r="AP1951">
            <v>0</v>
          </cell>
          <cell r="AQ1951">
            <v>13</v>
          </cell>
          <cell r="AV1951">
            <v>19.5</v>
          </cell>
          <cell r="AW1951">
            <v>21.255000000000003</v>
          </cell>
          <cell r="AX1951">
            <v>21.050258736559144</v>
          </cell>
          <cell r="AY1951">
            <v>13.5</v>
          </cell>
          <cell r="AZ1951">
            <v>0</v>
          </cell>
          <cell r="BA1951" t="str">
            <v>UKF</v>
          </cell>
        </row>
        <row r="1952">
          <cell r="D1952" t="str">
            <v>Univerzita Konštantína Filozofa v Nitre</v>
          </cell>
          <cell r="E1952" t="str">
            <v>Filozofická fakulta</v>
          </cell>
          <cell r="L1952">
            <v>1</v>
          </cell>
          <cell r="M1952">
            <v>2</v>
          </cell>
          <cell r="AM1952">
            <v>28</v>
          </cell>
          <cell r="AN1952">
            <v>28.5</v>
          </cell>
          <cell r="AO1952">
            <v>0</v>
          </cell>
          <cell r="AP1952">
            <v>0</v>
          </cell>
          <cell r="AQ1952">
            <v>28</v>
          </cell>
          <cell r="AV1952">
            <v>42</v>
          </cell>
          <cell r="AW1952">
            <v>45.78</v>
          </cell>
          <cell r="AX1952">
            <v>45.339018817204305</v>
          </cell>
          <cell r="AY1952">
            <v>28.5</v>
          </cell>
          <cell r="AZ1952">
            <v>0</v>
          </cell>
          <cell r="BA1952" t="str">
            <v>UKF</v>
          </cell>
        </row>
        <row r="1953">
          <cell r="D1953" t="str">
            <v>Univerzita Konštantína Filozofa v Nitre</v>
          </cell>
          <cell r="E1953" t="str">
            <v>Fakulta stredoeurópskych štúdií</v>
          </cell>
          <cell r="L1953">
            <v>1</v>
          </cell>
          <cell r="M1953">
            <v>5</v>
          </cell>
          <cell r="AM1953">
            <v>7</v>
          </cell>
          <cell r="AN1953">
            <v>7.5</v>
          </cell>
          <cell r="AO1953">
            <v>0</v>
          </cell>
          <cell r="AP1953">
            <v>0</v>
          </cell>
          <cell r="AQ1953">
            <v>7</v>
          </cell>
          <cell r="AV1953">
            <v>5.65</v>
          </cell>
          <cell r="AW1953">
            <v>8.4750000000000014</v>
          </cell>
          <cell r="AX1953">
            <v>8.3509437596302014</v>
          </cell>
          <cell r="AY1953">
            <v>7.5</v>
          </cell>
          <cell r="AZ1953">
            <v>0</v>
          </cell>
          <cell r="BA1953" t="str">
            <v>UKF</v>
          </cell>
        </row>
        <row r="1954">
          <cell r="D1954" t="str">
            <v>Vysoká škola zdravotníctva a sociálnej práce sv. Alžbety v Bratislave</v>
          </cell>
          <cell r="E1954" t="str">
            <v/>
          </cell>
          <cell r="L1954">
            <v>2</v>
          </cell>
          <cell r="M1954">
            <v>1</v>
          </cell>
          <cell r="AM1954">
            <v>113</v>
          </cell>
          <cell r="AN1954">
            <v>0</v>
          </cell>
          <cell r="AO1954">
            <v>0</v>
          </cell>
          <cell r="AP1954">
            <v>0</v>
          </cell>
          <cell r="AQ1954">
            <v>0</v>
          </cell>
          <cell r="AV1954">
            <v>0</v>
          </cell>
          <cell r="AW1954">
            <v>0</v>
          </cell>
          <cell r="AX1954">
            <v>0</v>
          </cell>
          <cell r="AY1954">
            <v>113</v>
          </cell>
          <cell r="AZ1954">
            <v>0</v>
          </cell>
          <cell r="BA1954" t="str">
            <v>VSZSP-Alžbety</v>
          </cell>
        </row>
        <row r="1955">
          <cell r="D1955" t="str">
            <v>Vysoká škola zdravotníctva a sociálnej práce sv. Alžbety v Bratislave</v>
          </cell>
          <cell r="E1955" t="str">
            <v/>
          </cell>
          <cell r="L1955">
            <v>2</v>
          </cell>
          <cell r="M1955">
            <v>1</v>
          </cell>
          <cell r="AM1955">
            <v>173</v>
          </cell>
          <cell r="AN1955">
            <v>0</v>
          </cell>
          <cell r="AO1955">
            <v>0</v>
          </cell>
          <cell r="AP1955">
            <v>0</v>
          </cell>
          <cell r="AQ1955">
            <v>0</v>
          </cell>
          <cell r="AV1955">
            <v>0</v>
          </cell>
          <cell r="AW1955">
            <v>0</v>
          </cell>
          <cell r="AX1955">
            <v>0</v>
          </cell>
          <cell r="AY1955">
            <v>173</v>
          </cell>
          <cell r="AZ1955">
            <v>0</v>
          </cell>
          <cell r="BA1955" t="str">
            <v>VSZSP-Alžbety</v>
          </cell>
        </row>
        <row r="1956">
          <cell r="D1956" t="str">
            <v>Vysoká škola zdravotníctva a sociálnej práce sv. Alžbety v Bratislave</v>
          </cell>
          <cell r="E1956" t="str">
            <v/>
          </cell>
          <cell r="L1956">
            <v>2</v>
          </cell>
          <cell r="M1956">
            <v>1</v>
          </cell>
          <cell r="AM1956">
            <v>30</v>
          </cell>
          <cell r="AN1956">
            <v>0</v>
          </cell>
          <cell r="AO1956">
            <v>0</v>
          </cell>
          <cell r="AP1956">
            <v>0</v>
          </cell>
          <cell r="AQ1956">
            <v>0</v>
          </cell>
          <cell r="AV1956">
            <v>0</v>
          </cell>
          <cell r="AW1956">
            <v>0</v>
          </cell>
          <cell r="AX1956">
            <v>0</v>
          </cell>
          <cell r="AY1956">
            <v>30</v>
          </cell>
          <cell r="AZ1956">
            <v>0</v>
          </cell>
          <cell r="BA1956" t="str">
            <v>VSZSP-Alžbety</v>
          </cell>
        </row>
        <row r="1957">
          <cell r="D1957" t="str">
            <v>Vysoká škola zdravotníctva a sociálnej práce sv. Alžbety v Bratislave</v>
          </cell>
          <cell r="E1957" t="str">
            <v/>
          </cell>
          <cell r="L1957">
            <v>1</v>
          </cell>
          <cell r="M1957">
            <v>1</v>
          </cell>
          <cell r="AM1957">
            <v>349</v>
          </cell>
          <cell r="AN1957">
            <v>349</v>
          </cell>
          <cell r="AO1957">
            <v>0</v>
          </cell>
          <cell r="AP1957">
            <v>0</v>
          </cell>
          <cell r="AQ1957">
            <v>349</v>
          </cell>
          <cell r="AV1957">
            <v>291.7</v>
          </cell>
          <cell r="AW1957">
            <v>291.7</v>
          </cell>
          <cell r="AX1957">
            <v>279.71232876712327</v>
          </cell>
          <cell r="AY1957">
            <v>349</v>
          </cell>
          <cell r="AZ1957">
            <v>0</v>
          </cell>
          <cell r="BA1957" t="str">
            <v>VSZSP-Alžbety</v>
          </cell>
        </row>
        <row r="1958">
          <cell r="D1958" t="str">
            <v>Vysoká škola zdravotníctva a sociálnej práce sv. Alžbety v Bratislave</v>
          </cell>
          <cell r="E1958" t="str">
            <v/>
          </cell>
          <cell r="L1958">
            <v>2</v>
          </cell>
          <cell r="M1958">
            <v>1</v>
          </cell>
          <cell r="AM1958">
            <v>91</v>
          </cell>
          <cell r="AN1958">
            <v>0</v>
          </cell>
          <cell r="AO1958">
            <v>0</v>
          </cell>
          <cell r="AP1958">
            <v>0</v>
          </cell>
          <cell r="AQ1958">
            <v>0</v>
          </cell>
          <cell r="AV1958">
            <v>0</v>
          </cell>
          <cell r="AW1958">
            <v>0</v>
          </cell>
          <cell r="AX1958">
            <v>0</v>
          </cell>
          <cell r="AY1958">
            <v>91</v>
          </cell>
          <cell r="AZ1958">
            <v>0</v>
          </cell>
          <cell r="BA1958" t="str">
            <v>VSZSP-Alžbety</v>
          </cell>
        </row>
        <row r="1959">
          <cell r="D1959" t="str">
            <v>Vysoká škola zdravotníctva a sociálnej práce sv. Alžbety v Bratislave</v>
          </cell>
          <cell r="E1959" t="str">
            <v/>
          </cell>
          <cell r="L1959">
            <v>2</v>
          </cell>
          <cell r="M1959">
            <v>2</v>
          </cell>
          <cell r="AM1959">
            <v>199</v>
          </cell>
          <cell r="AN1959">
            <v>0</v>
          </cell>
          <cell r="AO1959">
            <v>0</v>
          </cell>
          <cell r="AP1959">
            <v>0</v>
          </cell>
          <cell r="AQ1959">
            <v>0</v>
          </cell>
          <cell r="AV1959">
            <v>0</v>
          </cell>
          <cell r="AW1959">
            <v>0</v>
          </cell>
          <cell r="AX1959">
            <v>0</v>
          </cell>
          <cell r="AY1959">
            <v>199</v>
          </cell>
          <cell r="AZ1959">
            <v>0</v>
          </cell>
          <cell r="BA1959" t="str">
            <v>VSZSP-Alžbety</v>
          </cell>
        </row>
        <row r="1960">
          <cell r="D1960" t="str">
            <v>Vysoká škola zdravotníctva a sociálnej práce sv. Alžbety v Bratislave</v>
          </cell>
          <cell r="E1960" t="str">
            <v/>
          </cell>
          <cell r="L1960">
            <v>1</v>
          </cell>
          <cell r="M1960">
            <v>5</v>
          </cell>
          <cell r="AM1960">
            <v>329</v>
          </cell>
          <cell r="AN1960">
            <v>329</v>
          </cell>
          <cell r="AO1960">
            <v>329</v>
          </cell>
          <cell r="AP1960">
            <v>0</v>
          </cell>
          <cell r="AQ1960">
            <v>329</v>
          </cell>
          <cell r="AV1960">
            <v>288.8</v>
          </cell>
          <cell r="AW1960">
            <v>620.91999999999996</v>
          </cell>
          <cell r="AX1960">
            <v>618.64055800293681</v>
          </cell>
          <cell r="AY1960">
            <v>329</v>
          </cell>
          <cell r="AZ1960">
            <v>0</v>
          </cell>
          <cell r="BA1960" t="str">
            <v>VSZSP-Alžbety</v>
          </cell>
        </row>
        <row r="1961">
          <cell r="D1961" t="str">
            <v>Vysoká škola zdravotníctva a sociálnej práce sv. Alžbety v Bratislave</v>
          </cell>
          <cell r="E1961" t="str">
            <v/>
          </cell>
          <cell r="L1961">
            <v>2</v>
          </cell>
          <cell r="M1961">
            <v>1</v>
          </cell>
          <cell r="AM1961">
            <v>34</v>
          </cell>
          <cell r="AN1961">
            <v>0</v>
          </cell>
          <cell r="AO1961">
            <v>0</v>
          </cell>
          <cell r="AP1961">
            <v>0</v>
          </cell>
          <cell r="AQ1961">
            <v>0</v>
          </cell>
          <cell r="AV1961">
            <v>0</v>
          </cell>
          <cell r="AW1961">
            <v>0</v>
          </cell>
          <cell r="AX1961">
            <v>0</v>
          </cell>
          <cell r="AY1961">
            <v>34</v>
          </cell>
          <cell r="AZ1961">
            <v>0</v>
          </cell>
          <cell r="BA1961" t="str">
            <v>VSZSP-Alžbety</v>
          </cell>
        </row>
        <row r="1962">
          <cell r="D1962" t="str">
            <v>Vysoká škola zdravotníctva a sociálnej práce sv. Alžbety v Bratislave</v>
          </cell>
          <cell r="E1962" t="str">
            <v/>
          </cell>
          <cell r="L1962">
            <v>2</v>
          </cell>
          <cell r="M1962">
            <v>1</v>
          </cell>
          <cell r="AM1962">
            <v>54</v>
          </cell>
          <cell r="AN1962">
            <v>0</v>
          </cell>
          <cell r="AO1962">
            <v>0</v>
          </cell>
          <cell r="AP1962">
            <v>0</v>
          </cell>
          <cell r="AQ1962">
            <v>0</v>
          </cell>
          <cell r="AV1962">
            <v>0</v>
          </cell>
          <cell r="AW1962">
            <v>0</v>
          </cell>
          <cell r="AX1962">
            <v>0</v>
          </cell>
          <cell r="AY1962">
            <v>54</v>
          </cell>
          <cell r="AZ1962">
            <v>0</v>
          </cell>
          <cell r="BA1962" t="str">
            <v>VSZSP-Alžbety</v>
          </cell>
        </row>
        <row r="1963">
          <cell r="D1963" t="str">
            <v>Vysoká škola zdravotníctva a sociálnej práce sv. Alžbety v Bratislave</v>
          </cell>
          <cell r="E1963" t="str">
            <v/>
          </cell>
          <cell r="L1963">
            <v>1</v>
          </cell>
          <cell r="M1963">
            <v>1</v>
          </cell>
          <cell r="AM1963">
            <v>20</v>
          </cell>
          <cell r="AN1963">
            <v>20</v>
          </cell>
          <cell r="AO1963">
            <v>0</v>
          </cell>
          <cell r="AP1963">
            <v>0</v>
          </cell>
          <cell r="AQ1963">
            <v>20</v>
          </cell>
          <cell r="AV1963">
            <v>18.2</v>
          </cell>
          <cell r="AW1963">
            <v>18.2</v>
          </cell>
          <cell r="AX1963">
            <v>17.452054794520549</v>
          </cell>
          <cell r="AY1963">
            <v>20</v>
          </cell>
          <cell r="AZ1963">
            <v>0</v>
          </cell>
          <cell r="BA1963" t="str">
            <v>VSZSP-Alžbety</v>
          </cell>
        </row>
        <row r="1964">
          <cell r="D1964" t="str">
            <v>Vysoká škola zdravotníctva a sociálnej práce sv. Alžbety v Bratislave</v>
          </cell>
          <cell r="E1964" t="str">
            <v/>
          </cell>
          <cell r="L1964">
            <v>1</v>
          </cell>
          <cell r="M1964">
            <v>1</v>
          </cell>
          <cell r="AM1964">
            <v>51</v>
          </cell>
          <cell r="AN1964">
            <v>51</v>
          </cell>
          <cell r="AO1964">
            <v>0</v>
          </cell>
          <cell r="AP1964">
            <v>0</v>
          </cell>
          <cell r="AQ1964">
            <v>51</v>
          </cell>
          <cell r="AV1964">
            <v>45.3</v>
          </cell>
          <cell r="AW1964">
            <v>45.3</v>
          </cell>
          <cell r="AX1964">
            <v>43.438356164383563</v>
          </cell>
          <cell r="AY1964">
            <v>51</v>
          </cell>
          <cell r="AZ1964">
            <v>0</v>
          </cell>
          <cell r="BA1964" t="str">
            <v>VSZSP-Alžbety</v>
          </cell>
        </row>
        <row r="1965">
          <cell r="D1965" t="str">
            <v>Vysoká škola zdravotníctva a sociálnej práce sv. Alžbety v Bratislave</v>
          </cell>
          <cell r="E1965" t="str">
            <v/>
          </cell>
          <cell r="L1965">
            <v>1</v>
          </cell>
          <cell r="M1965">
            <v>2</v>
          </cell>
          <cell r="AM1965">
            <v>1</v>
          </cell>
          <cell r="AN1965">
            <v>1</v>
          </cell>
          <cell r="AO1965">
            <v>0</v>
          </cell>
          <cell r="AP1965">
            <v>0</v>
          </cell>
          <cell r="AQ1965">
            <v>1</v>
          </cell>
          <cell r="AV1965">
            <v>1.5</v>
          </cell>
          <cell r="AW1965">
            <v>1.5</v>
          </cell>
          <cell r="AX1965">
            <v>1.4383561643835616</v>
          </cell>
          <cell r="AY1965">
            <v>1</v>
          </cell>
          <cell r="AZ1965">
            <v>0</v>
          </cell>
          <cell r="BA1965" t="str">
            <v>VSZSP-Alžbety</v>
          </cell>
        </row>
        <row r="1966">
          <cell r="D1966" t="str">
            <v>Vysoká škola zdravotníctva a sociálnej práce sv. Alžbety v Bratislave</v>
          </cell>
          <cell r="E1966" t="str">
            <v/>
          </cell>
          <cell r="L1966">
            <v>2</v>
          </cell>
          <cell r="M1966">
            <v>1</v>
          </cell>
          <cell r="AM1966">
            <v>115</v>
          </cell>
          <cell r="AN1966">
            <v>0</v>
          </cell>
          <cell r="AO1966">
            <v>0</v>
          </cell>
          <cell r="AP1966">
            <v>0</v>
          </cell>
          <cell r="AQ1966">
            <v>0</v>
          </cell>
          <cell r="AV1966">
            <v>0</v>
          </cell>
          <cell r="AW1966">
            <v>0</v>
          </cell>
          <cell r="AX1966">
            <v>0</v>
          </cell>
          <cell r="AY1966">
            <v>115</v>
          </cell>
          <cell r="AZ1966">
            <v>0</v>
          </cell>
          <cell r="BA1966" t="str">
            <v>VSZSP-Alžbety</v>
          </cell>
        </row>
        <row r="1967">
          <cell r="D1967" t="str">
            <v>Vysoká škola zdravotníctva a sociálnej práce sv. Alžbety v Bratislave</v>
          </cell>
          <cell r="E1967" t="str">
            <v/>
          </cell>
          <cell r="L1967">
            <v>2</v>
          </cell>
          <cell r="M1967">
            <v>1</v>
          </cell>
          <cell r="AM1967">
            <v>181</v>
          </cell>
          <cell r="AN1967">
            <v>0</v>
          </cell>
          <cell r="AO1967">
            <v>0</v>
          </cell>
          <cell r="AP1967">
            <v>0</v>
          </cell>
          <cell r="AQ1967">
            <v>0</v>
          </cell>
          <cell r="AV1967">
            <v>0</v>
          </cell>
          <cell r="AW1967">
            <v>0</v>
          </cell>
          <cell r="AX1967">
            <v>0</v>
          </cell>
          <cell r="AY1967">
            <v>181</v>
          </cell>
          <cell r="AZ1967">
            <v>0</v>
          </cell>
          <cell r="BA1967" t="str">
            <v>VSZSP-Alžbety</v>
          </cell>
        </row>
        <row r="1968">
          <cell r="D1968" t="str">
            <v>Vysoká škola zdravotníctva a sociálnej práce sv. Alžbety v Bratislave</v>
          </cell>
          <cell r="E1968" t="str">
            <v/>
          </cell>
          <cell r="L1968">
            <v>2</v>
          </cell>
          <cell r="M1968">
            <v>5</v>
          </cell>
          <cell r="AM1968">
            <v>18</v>
          </cell>
          <cell r="AN1968">
            <v>0</v>
          </cell>
          <cell r="AO1968">
            <v>0</v>
          </cell>
          <cell r="AP1968">
            <v>0</v>
          </cell>
          <cell r="AQ1968">
            <v>0</v>
          </cell>
          <cell r="AV1968">
            <v>0</v>
          </cell>
          <cell r="AW1968">
            <v>0</v>
          </cell>
          <cell r="AX1968">
            <v>0</v>
          </cell>
          <cell r="AY1968">
            <v>18</v>
          </cell>
          <cell r="AZ1968">
            <v>0</v>
          </cell>
          <cell r="BA1968" t="str">
            <v>VSZSP-Alžbety</v>
          </cell>
        </row>
        <row r="1969">
          <cell r="D1969" t="str">
            <v>Vysoká škola zdravotníctva a sociálnej práce sv. Alžbety v Bratislave</v>
          </cell>
          <cell r="E1969" t="str">
            <v/>
          </cell>
          <cell r="L1969">
            <v>2</v>
          </cell>
          <cell r="M1969">
            <v>1</v>
          </cell>
          <cell r="AM1969">
            <v>64</v>
          </cell>
          <cell r="AN1969">
            <v>0</v>
          </cell>
          <cell r="AO1969">
            <v>0</v>
          </cell>
          <cell r="AP1969">
            <v>0</v>
          </cell>
          <cell r="AQ1969">
            <v>0</v>
          </cell>
          <cell r="AV1969">
            <v>0</v>
          </cell>
          <cell r="AW1969">
            <v>0</v>
          </cell>
          <cell r="AX1969">
            <v>0</v>
          </cell>
          <cell r="AY1969">
            <v>64</v>
          </cell>
          <cell r="AZ1969">
            <v>0</v>
          </cell>
          <cell r="BA1969" t="str">
            <v>VSZSP-Alžbety</v>
          </cell>
        </row>
        <row r="1970">
          <cell r="D1970" t="str">
            <v>Katolícka univerzita v Ružomberku</v>
          </cell>
          <cell r="E1970" t="str">
            <v>Teologická fakulta v Košiciach</v>
          </cell>
          <cell r="L1970">
            <v>2</v>
          </cell>
          <cell r="M1970">
            <v>3</v>
          </cell>
          <cell r="AM1970">
            <v>0</v>
          </cell>
          <cell r="AN1970">
            <v>0</v>
          </cell>
          <cell r="AO1970">
            <v>0</v>
          </cell>
          <cell r="AP1970">
            <v>0</v>
          </cell>
          <cell r="AQ1970">
            <v>0</v>
          </cell>
          <cell r="AV1970">
            <v>0</v>
          </cell>
          <cell r="AW1970">
            <v>0</v>
          </cell>
          <cell r="AX1970">
            <v>0</v>
          </cell>
          <cell r="AY1970">
            <v>15</v>
          </cell>
          <cell r="AZ1970">
            <v>0</v>
          </cell>
          <cell r="BA1970" t="str">
            <v>KU</v>
          </cell>
        </row>
        <row r="1971">
          <cell r="D1971" t="str">
            <v>Katolícka univerzita v Ružomberku</v>
          </cell>
          <cell r="E1971" t="str">
            <v>Teologická fakulta v Košiciach</v>
          </cell>
          <cell r="L1971">
            <v>1</v>
          </cell>
          <cell r="M1971">
            <v>2</v>
          </cell>
          <cell r="AM1971">
            <v>0.5</v>
          </cell>
          <cell r="AN1971">
            <v>1</v>
          </cell>
          <cell r="AO1971">
            <v>0</v>
          </cell>
          <cell r="AP1971">
            <v>0</v>
          </cell>
          <cell r="AQ1971">
            <v>0.5</v>
          </cell>
          <cell r="AV1971">
            <v>0.75</v>
          </cell>
          <cell r="AW1971">
            <v>0.81750000000000012</v>
          </cell>
          <cell r="AX1971">
            <v>0.80245149253731352</v>
          </cell>
          <cell r="AY1971">
            <v>1</v>
          </cell>
          <cell r="AZ1971">
            <v>0</v>
          </cell>
          <cell r="BA1971" t="str">
            <v>KU</v>
          </cell>
        </row>
        <row r="1972">
          <cell r="D1972" t="str">
            <v>Katolícka univerzita v Ružomberku</v>
          </cell>
          <cell r="E1972" t="str">
            <v>Teologická fakulta v Košiciach</v>
          </cell>
          <cell r="L1972">
            <v>1</v>
          </cell>
          <cell r="M1972">
            <v>2</v>
          </cell>
          <cell r="AM1972">
            <v>1</v>
          </cell>
          <cell r="AN1972">
            <v>2</v>
          </cell>
          <cell r="AO1972">
            <v>0</v>
          </cell>
          <cell r="AP1972">
            <v>0</v>
          </cell>
          <cell r="AQ1972">
            <v>1</v>
          </cell>
          <cell r="AV1972">
            <v>1.5</v>
          </cell>
          <cell r="AW1972">
            <v>1.6350000000000002</v>
          </cell>
          <cell r="AX1972">
            <v>1.604902985074627</v>
          </cell>
          <cell r="AY1972">
            <v>2</v>
          </cell>
          <cell r="AZ1972">
            <v>0</v>
          </cell>
          <cell r="BA1972" t="str">
            <v>KU</v>
          </cell>
        </row>
        <row r="1973">
          <cell r="D1973" t="str">
            <v>Katolícka univerzita v Ružomberku</v>
          </cell>
          <cell r="E1973" t="str">
            <v>Teologická fakulta v Košiciach</v>
          </cell>
          <cell r="L1973">
            <v>1</v>
          </cell>
          <cell r="M1973">
            <v>3</v>
          </cell>
          <cell r="AM1973">
            <v>10</v>
          </cell>
          <cell r="AN1973">
            <v>0</v>
          </cell>
          <cell r="AO1973">
            <v>0</v>
          </cell>
          <cell r="AP1973">
            <v>0</v>
          </cell>
          <cell r="AQ1973">
            <v>10</v>
          </cell>
          <cell r="AV1973">
            <v>40</v>
          </cell>
          <cell r="AW1973">
            <v>44</v>
          </cell>
          <cell r="AX1973">
            <v>43.266666666666666</v>
          </cell>
          <cell r="AY1973">
            <v>10</v>
          </cell>
          <cell r="AZ1973">
            <v>10</v>
          </cell>
          <cell r="BA1973" t="str">
            <v>KU</v>
          </cell>
        </row>
        <row r="1974">
          <cell r="D1974" t="str">
            <v>Katolícka univerzita v Ružomberku</v>
          </cell>
          <cell r="E1974" t="str">
            <v>Teologická fakulta v Košiciach</v>
          </cell>
          <cell r="L1974">
            <v>1</v>
          </cell>
          <cell r="M1974">
            <v>2</v>
          </cell>
          <cell r="AM1974">
            <v>3</v>
          </cell>
          <cell r="AN1974">
            <v>8</v>
          </cell>
          <cell r="AO1974">
            <v>0</v>
          </cell>
          <cell r="AP1974">
            <v>0</v>
          </cell>
          <cell r="AQ1974">
            <v>3</v>
          </cell>
          <cell r="AV1974">
            <v>4.5</v>
          </cell>
          <cell r="AW1974">
            <v>4.9050000000000002</v>
          </cell>
          <cell r="AX1974">
            <v>4.8147089552238809</v>
          </cell>
          <cell r="AY1974">
            <v>8</v>
          </cell>
          <cell r="AZ1974">
            <v>0</v>
          </cell>
          <cell r="BA1974" t="str">
            <v>KU</v>
          </cell>
        </row>
        <row r="1975">
          <cell r="D1975" t="str">
            <v>Katolícka univerzita v Ružomberku</v>
          </cell>
          <cell r="E1975" t="str">
            <v>Teologická fakulta v Košiciach</v>
          </cell>
          <cell r="L1975">
            <v>1</v>
          </cell>
          <cell r="M1975">
            <v>4</v>
          </cell>
          <cell r="AM1975">
            <v>30</v>
          </cell>
          <cell r="AN1975">
            <v>41</v>
          </cell>
          <cell r="AO1975">
            <v>0</v>
          </cell>
          <cell r="AP1975">
            <v>0</v>
          </cell>
          <cell r="AQ1975">
            <v>30</v>
          </cell>
          <cell r="AV1975">
            <v>27.9</v>
          </cell>
          <cell r="AW1975">
            <v>27.9</v>
          </cell>
          <cell r="AX1975">
            <v>27.434999999999999</v>
          </cell>
          <cell r="AY1975">
            <v>41</v>
          </cell>
          <cell r="AZ1975">
            <v>0</v>
          </cell>
          <cell r="BA1975" t="str">
            <v>KU</v>
          </cell>
        </row>
        <row r="1976">
          <cell r="D1976" t="str">
            <v>Katolícka univerzita v Ružomberku</v>
          </cell>
          <cell r="E1976" t="str">
            <v>Teologická fakulta v Košiciach</v>
          </cell>
          <cell r="L1976">
            <v>1</v>
          </cell>
          <cell r="M1976">
            <v>1</v>
          </cell>
          <cell r="AM1976">
            <v>28</v>
          </cell>
          <cell r="AN1976">
            <v>30</v>
          </cell>
          <cell r="AO1976">
            <v>0</v>
          </cell>
          <cell r="AP1976">
            <v>0</v>
          </cell>
          <cell r="AQ1976">
            <v>28</v>
          </cell>
          <cell r="AV1976">
            <v>22.9</v>
          </cell>
          <cell r="AW1976">
            <v>22.9</v>
          </cell>
          <cell r="AX1976">
            <v>22.469278996865203</v>
          </cell>
          <cell r="AY1976">
            <v>30</v>
          </cell>
          <cell r="AZ1976">
            <v>0</v>
          </cell>
          <cell r="BA1976" t="str">
            <v>KU</v>
          </cell>
        </row>
        <row r="1977">
          <cell r="D1977" t="str">
            <v>Katolícka univerzita v Ružomberku</v>
          </cell>
          <cell r="E1977" t="str">
            <v>Teologická fakulta v Košiciach</v>
          </cell>
          <cell r="L1977">
            <v>1</v>
          </cell>
          <cell r="M1977">
            <v>3</v>
          </cell>
          <cell r="AM1977">
            <v>1</v>
          </cell>
          <cell r="AN1977">
            <v>0</v>
          </cell>
          <cell r="AO1977">
            <v>0</v>
          </cell>
          <cell r="AP1977">
            <v>0</v>
          </cell>
          <cell r="AQ1977">
            <v>1</v>
          </cell>
          <cell r="AV1977">
            <v>4</v>
          </cell>
          <cell r="AW1977">
            <v>4.4000000000000004</v>
          </cell>
          <cell r="AX1977">
            <v>4.3266666666666671</v>
          </cell>
          <cell r="AY1977">
            <v>1</v>
          </cell>
          <cell r="AZ1977">
            <v>1</v>
          </cell>
          <cell r="BA1977" t="str">
            <v>KU</v>
          </cell>
        </row>
        <row r="1978">
          <cell r="D1978" t="str">
            <v>Trenčianska univerzita Alexandra Dubčeka v Trenčíne</v>
          </cell>
          <cell r="E1978" t="str">
            <v>Fakulta priemyselných technológií v Púchove</v>
          </cell>
          <cell r="L1978">
            <v>2</v>
          </cell>
          <cell r="M1978">
            <v>3</v>
          </cell>
          <cell r="AM1978">
            <v>0</v>
          </cell>
          <cell r="AN1978">
            <v>0</v>
          </cell>
          <cell r="AO1978">
            <v>0</v>
          </cell>
          <cell r="AP1978">
            <v>0</v>
          </cell>
          <cell r="AQ1978">
            <v>0</v>
          </cell>
          <cell r="AV1978">
            <v>0</v>
          </cell>
          <cell r="AW1978">
            <v>0</v>
          </cell>
          <cell r="AX1978">
            <v>0</v>
          </cell>
          <cell r="AY1978">
            <v>1</v>
          </cell>
          <cell r="AZ1978">
            <v>0</v>
          </cell>
          <cell r="BA1978" t="str">
            <v>TUAD</v>
          </cell>
        </row>
        <row r="1979">
          <cell r="D1979" t="str">
            <v>Trenčianska univerzita Alexandra Dubčeka v Trenčíne</v>
          </cell>
          <cell r="E1979" t="str">
            <v>Fakulta sociálno-ekonomických vzťahov</v>
          </cell>
          <cell r="L1979">
            <v>2</v>
          </cell>
          <cell r="M1979">
            <v>2</v>
          </cell>
          <cell r="AM1979">
            <v>0</v>
          </cell>
          <cell r="AN1979">
            <v>0</v>
          </cell>
          <cell r="AO1979">
            <v>0</v>
          </cell>
          <cell r="AP1979">
            <v>0</v>
          </cell>
          <cell r="AQ1979">
            <v>0</v>
          </cell>
          <cell r="AV1979">
            <v>0</v>
          </cell>
          <cell r="AW1979">
            <v>0</v>
          </cell>
          <cell r="AX1979">
            <v>0</v>
          </cell>
          <cell r="AY1979">
            <v>179</v>
          </cell>
          <cell r="AZ1979">
            <v>0</v>
          </cell>
          <cell r="BA1979" t="str">
            <v>TUAD</v>
          </cell>
        </row>
        <row r="1980">
          <cell r="D1980" t="str">
            <v>Trenčianska univerzita Alexandra Dubčeka v Trenčíne</v>
          </cell>
          <cell r="E1980" t="str">
            <v>Fakulta špeciálnej techniky</v>
          </cell>
          <cell r="L1980">
            <v>1</v>
          </cell>
          <cell r="M1980">
            <v>3</v>
          </cell>
          <cell r="AM1980">
            <v>1</v>
          </cell>
          <cell r="AN1980">
            <v>0</v>
          </cell>
          <cell r="AO1980">
            <v>0</v>
          </cell>
          <cell r="AP1980">
            <v>1</v>
          </cell>
          <cell r="AQ1980">
            <v>1</v>
          </cell>
          <cell r="AV1980">
            <v>4</v>
          </cell>
          <cell r="AW1980">
            <v>8.52</v>
          </cell>
          <cell r="AX1980">
            <v>8.4281896551724138</v>
          </cell>
          <cell r="AY1980">
            <v>1</v>
          </cell>
          <cell r="AZ1980">
            <v>1</v>
          </cell>
          <cell r="BA1980" t="str">
            <v>TUAD</v>
          </cell>
        </row>
        <row r="1981">
          <cell r="D1981" t="str">
            <v>Trenčianska univerzita Alexandra Dubčeka v Trenčíne</v>
          </cell>
          <cell r="E1981" t="str">
            <v>Fakulta sociálno-ekonomických vzťahov</v>
          </cell>
          <cell r="L1981">
            <v>2</v>
          </cell>
          <cell r="M1981">
            <v>1</v>
          </cell>
          <cell r="AM1981">
            <v>2</v>
          </cell>
          <cell r="AN1981">
            <v>0</v>
          </cell>
          <cell r="AO1981">
            <v>0</v>
          </cell>
          <cell r="AP1981">
            <v>0</v>
          </cell>
          <cell r="AQ1981">
            <v>0</v>
          </cell>
          <cell r="AV1981">
            <v>0</v>
          </cell>
          <cell r="AW1981">
            <v>0</v>
          </cell>
          <cell r="AX1981">
            <v>0</v>
          </cell>
          <cell r="AY1981">
            <v>97</v>
          </cell>
          <cell r="AZ1981">
            <v>0</v>
          </cell>
          <cell r="BA1981" t="str">
            <v>TUAD</v>
          </cell>
        </row>
        <row r="1982">
          <cell r="D1982" t="str">
            <v>Trenčianska univerzita Alexandra Dubčeka v Trenčíne</v>
          </cell>
          <cell r="E1982" t="str">
            <v>Fakulta priemyselných technológií v Púchove</v>
          </cell>
          <cell r="L1982">
            <v>2</v>
          </cell>
          <cell r="M1982">
            <v>2</v>
          </cell>
          <cell r="AM1982">
            <v>1</v>
          </cell>
          <cell r="AN1982">
            <v>0</v>
          </cell>
          <cell r="AO1982">
            <v>0</v>
          </cell>
          <cell r="AP1982">
            <v>0</v>
          </cell>
          <cell r="AQ1982">
            <v>0</v>
          </cell>
          <cell r="AV1982">
            <v>0</v>
          </cell>
          <cell r="AW1982">
            <v>0</v>
          </cell>
          <cell r="AX1982">
            <v>0</v>
          </cell>
          <cell r="AY1982">
            <v>1</v>
          </cell>
          <cell r="AZ1982">
            <v>0</v>
          </cell>
          <cell r="BA1982" t="str">
            <v>TUAD</v>
          </cell>
        </row>
        <row r="1983">
          <cell r="D1983" t="str">
            <v>Trenčianska univerzita Alexandra Dubčeka v Trenčíne</v>
          </cell>
          <cell r="E1983" t="str">
            <v>Fakulta sociálno-ekonomických vzťahov</v>
          </cell>
          <cell r="L1983">
            <v>1</v>
          </cell>
          <cell r="M1983">
            <v>2</v>
          </cell>
          <cell r="AM1983">
            <v>229</v>
          </cell>
          <cell r="AN1983">
            <v>243</v>
          </cell>
          <cell r="AO1983">
            <v>0</v>
          </cell>
          <cell r="AP1983">
            <v>0</v>
          </cell>
          <cell r="AQ1983">
            <v>229</v>
          </cell>
          <cell r="AV1983">
            <v>343.5</v>
          </cell>
          <cell r="AW1983">
            <v>357.24</v>
          </cell>
          <cell r="AX1983">
            <v>351.46642424242424</v>
          </cell>
          <cell r="AY1983">
            <v>243</v>
          </cell>
          <cell r="AZ1983">
            <v>0</v>
          </cell>
          <cell r="BA1983" t="str">
            <v>TUAD</v>
          </cell>
        </row>
        <row r="1984">
          <cell r="D1984" t="str">
            <v>Trenčianska univerzita Alexandra Dubčeka v Trenčíne</v>
          </cell>
          <cell r="E1984" t="str">
            <v>Fakulta špeciálnej techniky</v>
          </cell>
          <cell r="L1984">
            <v>1</v>
          </cell>
          <cell r="M1984">
            <v>2</v>
          </cell>
          <cell r="AM1984">
            <v>43</v>
          </cell>
          <cell r="AN1984">
            <v>46</v>
          </cell>
          <cell r="AO1984">
            <v>46</v>
          </cell>
          <cell r="AP1984">
            <v>43</v>
          </cell>
          <cell r="AQ1984">
            <v>43</v>
          </cell>
          <cell r="AV1984">
            <v>64.5</v>
          </cell>
          <cell r="AW1984">
            <v>95.46</v>
          </cell>
          <cell r="AX1984">
            <v>94.431336206896546</v>
          </cell>
          <cell r="AY1984">
            <v>46</v>
          </cell>
          <cell r="AZ1984">
            <v>0</v>
          </cell>
          <cell r="BA1984" t="str">
            <v>TUAD</v>
          </cell>
        </row>
        <row r="1985">
          <cell r="D1985" t="str">
            <v>Trenčianska univerzita Alexandra Dubčeka v Trenčíne</v>
          </cell>
          <cell r="E1985" t="str">
            <v/>
          </cell>
          <cell r="L1985">
            <v>1</v>
          </cell>
          <cell r="M1985">
            <v>2</v>
          </cell>
          <cell r="AM1985">
            <v>34</v>
          </cell>
          <cell r="AN1985">
            <v>36</v>
          </cell>
          <cell r="AO1985">
            <v>0</v>
          </cell>
          <cell r="AP1985">
            <v>0</v>
          </cell>
          <cell r="AQ1985">
            <v>34</v>
          </cell>
          <cell r="AV1985">
            <v>51</v>
          </cell>
          <cell r="AW1985">
            <v>51</v>
          </cell>
          <cell r="AX1985">
            <v>49.891304347826086</v>
          </cell>
          <cell r="AY1985">
            <v>36</v>
          </cell>
          <cell r="AZ1985">
            <v>0</v>
          </cell>
          <cell r="BA1985" t="str">
            <v>TUAD</v>
          </cell>
        </row>
        <row r="1986">
          <cell r="D1986" t="str">
            <v>Trenčianska univerzita Alexandra Dubčeka v Trenčíne</v>
          </cell>
          <cell r="E1986" t="str">
            <v>Fakulta priemyselných technológií v Púchove</v>
          </cell>
          <cell r="L1986">
            <v>1</v>
          </cell>
          <cell r="M1986">
            <v>1</v>
          </cell>
          <cell r="AM1986">
            <v>17</v>
          </cell>
          <cell r="AN1986">
            <v>17</v>
          </cell>
          <cell r="AO1986">
            <v>17</v>
          </cell>
          <cell r="AP1986">
            <v>17</v>
          </cell>
          <cell r="AQ1986">
            <v>17</v>
          </cell>
          <cell r="AV1986">
            <v>15.2</v>
          </cell>
          <cell r="AW1986">
            <v>22.495999999999999</v>
          </cell>
          <cell r="AX1986">
            <v>22.25358620689655</v>
          </cell>
          <cell r="AY1986">
            <v>17</v>
          </cell>
          <cell r="AZ1986">
            <v>0</v>
          </cell>
          <cell r="BA1986" t="str">
            <v>TUAD</v>
          </cell>
        </row>
        <row r="1987">
          <cell r="D1987" t="str">
            <v>Trenčianska univerzita Alexandra Dubčeka v Trenčíne</v>
          </cell>
          <cell r="E1987" t="str">
            <v>Fakulta špeciálnej techniky</v>
          </cell>
          <cell r="L1987">
            <v>1</v>
          </cell>
          <cell r="M1987">
            <v>1</v>
          </cell>
          <cell r="AM1987">
            <v>63</v>
          </cell>
          <cell r="AN1987">
            <v>65</v>
          </cell>
          <cell r="AO1987">
            <v>65</v>
          </cell>
          <cell r="AP1987">
            <v>63</v>
          </cell>
          <cell r="AQ1987">
            <v>63</v>
          </cell>
          <cell r="AV1987">
            <v>52.2</v>
          </cell>
          <cell r="AW1987">
            <v>77.256</v>
          </cell>
          <cell r="AX1987">
            <v>76.423500000000004</v>
          </cell>
          <cell r="AY1987">
            <v>65</v>
          </cell>
          <cell r="AZ1987">
            <v>0</v>
          </cell>
          <cell r="BA1987" t="str">
            <v>TUAD</v>
          </cell>
        </row>
        <row r="1988">
          <cell r="D1988" t="str">
            <v>Trenčianska univerzita Alexandra Dubčeka v Trenčíne</v>
          </cell>
          <cell r="E1988" t="str">
            <v>Fakulta zdravotníctva</v>
          </cell>
          <cell r="L1988">
            <v>1</v>
          </cell>
          <cell r="M1988">
            <v>5</v>
          </cell>
          <cell r="AM1988">
            <v>7</v>
          </cell>
          <cell r="AN1988">
            <v>8</v>
          </cell>
          <cell r="AO1988">
            <v>0</v>
          </cell>
          <cell r="AP1988">
            <v>0</v>
          </cell>
          <cell r="AQ1988">
            <v>7</v>
          </cell>
          <cell r="AV1988">
            <v>6.4</v>
          </cell>
          <cell r="AW1988">
            <v>9.4719999999999995</v>
          </cell>
          <cell r="AX1988">
            <v>9.1810909090909085</v>
          </cell>
          <cell r="AY1988">
            <v>8</v>
          </cell>
          <cell r="AZ1988">
            <v>0</v>
          </cell>
          <cell r="BA1988" t="str">
            <v>TUAD</v>
          </cell>
        </row>
        <row r="1989">
          <cell r="D1989" t="str">
            <v>Trenčianska univerzita Alexandra Dubčeka v Trenčíne</v>
          </cell>
          <cell r="E1989" t="str">
            <v>Fakulta zdravotníctva</v>
          </cell>
          <cell r="L1989">
            <v>1</v>
          </cell>
          <cell r="M1989">
            <v>5</v>
          </cell>
          <cell r="AM1989">
            <v>39</v>
          </cell>
          <cell r="AN1989">
            <v>48</v>
          </cell>
          <cell r="AO1989">
            <v>0</v>
          </cell>
          <cell r="AP1989">
            <v>0</v>
          </cell>
          <cell r="AQ1989">
            <v>39</v>
          </cell>
          <cell r="AV1989">
            <v>32.700000000000003</v>
          </cell>
          <cell r="AW1989">
            <v>48.396000000000001</v>
          </cell>
          <cell r="AX1989">
            <v>48.247546012269943</v>
          </cell>
          <cell r="AY1989">
            <v>48</v>
          </cell>
          <cell r="AZ1989">
            <v>0</v>
          </cell>
          <cell r="BA1989" t="str">
            <v>TUAD</v>
          </cell>
        </row>
        <row r="1990">
          <cell r="D1990" t="str">
            <v>Trenčianska univerzita Alexandra Dubčeka v Trenčíne</v>
          </cell>
          <cell r="E1990" t="str">
            <v>Fakulta sociálno-ekonomických vzťahov</v>
          </cell>
          <cell r="L1990">
            <v>2</v>
          </cell>
          <cell r="M1990">
            <v>1</v>
          </cell>
          <cell r="AM1990">
            <v>0</v>
          </cell>
          <cell r="AN1990">
            <v>0</v>
          </cell>
          <cell r="AO1990">
            <v>0</v>
          </cell>
          <cell r="AP1990">
            <v>0</v>
          </cell>
          <cell r="AQ1990">
            <v>0</v>
          </cell>
          <cell r="AV1990">
            <v>0</v>
          </cell>
          <cell r="AW1990">
            <v>0</v>
          </cell>
          <cell r="AX1990">
            <v>0</v>
          </cell>
          <cell r="AY1990">
            <v>29</v>
          </cell>
          <cell r="AZ1990">
            <v>0</v>
          </cell>
          <cell r="BA1990" t="str">
            <v>TUAD</v>
          </cell>
        </row>
        <row r="1991">
          <cell r="D1991" t="str">
            <v>Trenčianska univerzita Alexandra Dubčeka v Trenčíne</v>
          </cell>
          <cell r="E1991" t="str">
            <v>Fakulta priemyselných technológií v Púchove</v>
          </cell>
          <cell r="L1991">
            <v>1</v>
          </cell>
          <cell r="M1991">
            <v>1</v>
          </cell>
          <cell r="AM1991">
            <v>23</v>
          </cell>
          <cell r="AN1991">
            <v>26</v>
          </cell>
          <cell r="AO1991">
            <v>26</v>
          </cell>
          <cell r="AP1991">
            <v>23</v>
          </cell>
          <cell r="AQ1991">
            <v>23</v>
          </cell>
          <cell r="AV1991">
            <v>20.3</v>
          </cell>
          <cell r="AW1991">
            <v>30.044</v>
          </cell>
          <cell r="AX1991">
            <v>29.72025</v>
          </cell>
          <cell r="AY1991">
            <v>26</v>
          </cell>
          <cell r="AZ1991">
            <v>0</v>
          </cell>
          <cell r="BA1991" t="str">
            <v>TUAD</v>
          </cell>
        </row>
        <row r="1992">
          <cell r="D1992" t="str">
            <v>Trenčianska univerzita Alexandra Dubčeka v Trenčíne</v>
          </cell>
          <cell r="E1992" t="str">
            <v>Fakulta zdravotníctva</v>
          </cell>
          <cell r="L1992">
            <v>2</v>
          </cell>
          <cell r="M1992">
            <v>1</v>
          </cell>
          <cell r="AM1992">
            <v>0</v>
          </cell>
          <cell r="AN1992">
            <v>0</v>
          </cell>
          <cell r="AO1992">
            <v>0</v>
          </cell>
          <cell r="AP1992">
            <v>0</v>
          </cell>
          <cell r="AQ1992">
            <v>0</v>
          </cell>
          <cell r="AV1992">
            <v>0</v>
          </cell>
          <cell r="AW1992">
            <v>0</v>
          </cell>
          <cell r="AX1992">
            <v>0</v>
          </cell>
          <cell r="AY1992">
            <v>55</v>
          </cell>
          <cell r="AZ1992">
            <v>0</v>
          </cell>
          <cell r="BA1992" t="str">
            <v>TUAD</v>
          </cell>
        </row>
        <row r="1993">
          <cell r="D1993" t="str">
            <v>Trenčianska univerzita Alexandra Dubčeka v Trenčíne</v>
          </cell>
          <cell r="E1993" t="str">
            <v>Fakulta priemyselných technológií v Púchove</v>
          </cell>
          <cell r="L1993">
            <v>1</v>
          </cell>
          <cell r="M1993">
            <v>1</v>
          </cell>
          <cell r="AM1993">
            <v>19</v>
          </cell>
          <cell r="AN1993">
            <v>20</v>
          </cell>
          <cell r="AO1993">
            <v>20</v>
          </cell>
          <cell r="AP1993">
            <v>19</v>
          </cell>
          <cell r="AQ1993">
            <v>19</v>
          </cell>
          <cell r="AV1993">
            <v>14.799999999999999</v>
          </cell>
          <cell r="AW1993">
            <v>21.904</v>
          </cell>
          <cell r="AX1993">
            <v>21.667965517241377</v>
          </cell>
          <cell r="AY1993">
            <v>20</v>
          </cell>
          <cell r="AZ1993">
            <v>0</v>
          </cell>
          <cell r="BA1993" t="str">
            <v>TUAD</v>
          </cell>
        </row>
        <row r="1994">
          <cell r="D1994" t="str">
            <v>Trenčianska univerzita Alexandra Dubčeka v Trenčíne</v>
          </cell>
          <cell r="E1994" t="str">
            <v>Fakulta sociálno-ekonomických vzťahov</v>
          </cell>
          <cell r="L1994">
            <v>2</v>
          </cell>
          <cell r="M1994">
            <v>1</v>
          </cell>
          <cell r="AM1994">
            <v>1</v>
          </cell>
          <cell r="AN1994">
            <v>0</v>
          </cell>
          <cell r="AO1994">
            <v>0</v>
          </cell>
          <cell r="AP1994">
            <v>0</v>
          </cell>
          <cell r="AQ1994">
            <v>0</v>
          </cell>
          <cell r="AV1994">
            <v>0</v>
          </cell>
          <cell r="AW1994">
            <v>0</v>
          </cell>
          <cell r="AX1994">
            <v>0</v>
          </cell>
          <cell r="AY1994">
            <v>1</v>
          </cell>
          <cell r="AZ1994">
            <v>0</v>
          </cell>
          <cell r="BA1994" t="str">
            <v>TUAD</v>
          </cell>
        </row>
        <row r="1995">
          <cell r="D1995" t="str">
            <v>Trnavská univerzita v Trnave</v>
          </cell>
          <cell r="E1995" t="str">
            <v>Fakulta zdravotníctva a sociálnej práce</v>
          </cell>
          <cell r="L1995">
            <v>2</v>
          </cell>
          <cell r="M1995">
            <v>1</v>
          </cell>
          <cell r="AM1995">
            <v>0</v>
          </cell>
          <cell r="AN1995">
            <v>0</v>
          </cell>
          <cell r="AO1995">
            <v>0</v>
          </cell>
          <cell r="AP1995">
            <v>0</v>
          </cell>
          <cell r="AQ1995">
            <v>0</v>
          </cell>
          <cell r="AV1995">
            <v>0</v>
          </cell>
          <cell r="AW1995">
            <v>0</v>
          </cell>
          <cell r="AX1995">
            <v>0</v>
          </cell>
          <cell r="AY1995">
            <v>14</v>
          </cell>
          <cell r="AZ1995">
            <v>0</v>
          </cell>
          <cell r="BA1995" t="str">
            <v>TVU</v>
          </cell>
        </row>
        <row r="1996">
          <cell r="D1996" t="str">
            <v>Trnavská univerzita v Trnave</v>
          </cell>
          <cell r="E1996" t="str">
            <v>Fakulta zdravotníctva a sociálnej práce</v>
          </cell>
          <cell r="L1996">
            <v>2</v>
          </cell>
          <cell r="M1996">
            <v>2</v>
          </cell>
          <cell r="AM1996">
            <v>0</v>
          </cell>
          <cell r="AN1996">
            <v>0</v>
          </cell>
          <cell r="AO1996">
            <v>0</v>
          </cell>
          <cell r="AP1996">
            <v>0</v>
          </cell>
          <cell r="AQ1996">
            <v>0</v>
          </cell>
          <cell r="AV1996">
            <v>0</v>
          </cell>
          <cell r="AW1996">
            <v>0</v>
          </cell>
          <cell r="AX1996">
            <v>0</v>
          </cell>
          <cell r="AY1996">
            <v>23</v>
          </cell>
          <cell r="AZ1996">
            <v>0</v>
          </cell>
          <cell r="BA1996" t="str">
            <v>TVU</v>
          </cell>
        </row>
        <row r="1997">
          <cell r="D1997" t="str">
            <v>Trnavská univerzita v Trnave</v>
          </cell>
          <cell r="E1997" t="str">
            <v>Fakulta zdravotníctva a sociálnej práce</v>
          </cell>
          <cell r="L1997">
            <v>2</v>
          </cell>
          <cell r="M1997">
            <v>5</v>
          </cell>
          <cell r="AM1997">
            <v>0</v>
          </cell>
          <cell r="AN1997">
            <v>0</v>
          </cell>
          <cell r="AO1997">
            <v>0</v>
          </cell>
          <cell r="AP1997">
            <v>0</v>
          </cell>
          <cell r="AQ1997">
            <v>0</v>
          </cell>
          <cell r="AV1997">
            <v>0</v>
          </cell>
          <cell r="AW1997">
            <v>0</v>
          </cell>
          <cell r="AX1997">
            <v>0</v>
          </cell>
          <cell r="AY1997">
            <v>23</v>
          </cell>
          <cell r="AZ1997">
            <v>0</v>
          </cell>
          <cell r="BA1997" t="str">
            <v>TVU</v>
          </cell>
        </row>
        <row r="1998">
          <cell r="D1998" t="str">
            <v>Trnavská univerzita v Trnave</v>
          </cell>
          <cell r="E1998" t="str">
            <v>Fakulta zdravotníctva a sociálnej práce</v>
          </cell>
          <cell r="L1998">
            <v>2</v>
          </cell>
          <cell r="M1998">
            <v>5</v>
          </cell>
          <cell r="AM1998">
            <v>0</v>
          </cell>
          <cell r="AN1998">
            <v>0</v>
          </cell>
          <cell r="AO1998">
            <v>0</v>
          </cell>
          <cell r="AP1998">
            <v>0</v>
          </cell>
          <cell r="AQ1998">
            <v>0</v>
          </cell>
          <cell r="AV1998">
            <v>0</v>
          </cell>
          <cell r="AW1998">
            <v>0</v>
          </cell>
          <cell r="AX1998">
            <v>0</v>
          </cell>
          <cell r="AY1998">
            <v>81</v>
          </cell>
          <cell r="AZ1998">
            <v>0</v>
          </cell>
          <cell r="BA1998" t="str">
            <v>TVU</v>
          </cell>
        </row>
        <row r="1999">
          <cell r="D1999" t="str">
            <v>Trnavská univerzita v Trnave</v>
          </cell>
          <cell r="E1999" t="str">
            <v>Fakulta zdravotníctva a sociálnej práce</v>
          </cell>
          <cell r="L1999">
            <v>2</v>
          </cell>
          <cell r="M1999">
            <v>2</v>
          </cell>
          <cell r="AM1999">
            <v>0</v>
          </cell>
          <cell r="AN1999">
            <v>0</v>
          </cell>
          <cell r="AO1999">
            <v>0</v>
          </cell>
          <cell r="AP1999">
            <v>0</v>
          </cell>
          <cell r="AQ1999">
            <v>0</v>
          </cell>
          <cell r="AV1999">
            <v>0</v>
          </cell>
          <cell r="AW1999">
            <v>0</v>
          </cell>
          <cell r="AX1999">
            <v>0</v>
          </cell>
          <cell r="AY1999">
            <v>10</v>
          </cell>
          <cell r="AZ1999">
            <v>0</v>
          </cell>
          <cell r="BA1999" t="str">
            <v>TVU</v>
          </cell>
        </row>
        <row r="2000">
          <cell r="D2000" t="str">
            <v>Trnavská univerzita v Trnave</v>
          </cell>
          <cell r="E2000" t="str">
            <v>Fakulta zdravotníctva a sociálnej práce</v>
          </cell>
          <cell r="L2000">
            <v>1</v>
          </cell>
          <cell r="M2000">
            <v>3</v>
          </cell>
          <cell r="AM2000">
            <v>4</v>
          </cell>
          <cell r="AN2000">
            <v>0</v>
          </cell>
          <cell r="AO2000">
            <v>0</v>
          </cell>
          <cell r="AP2000">
            <v>0</v>
          </cell>
          <cell r="AQ2000">
            <v>4</v>
          </cell>
          <cell r="AV2000">
            <v>16</v>
          </cell>
          <cell r="AW2000">
            <v>34.08</v>
          </cell>
          <cell r="AX2000">
            <v>33.786206896551725</v>
          </cell>
          <cell r="AY2000">
            <v>4</v>
          </cell>
          <cell r="AZ2000">
            <v>4</v>
          </cell>
          <cell r="BA2000" t="str">
            <v>TVU</v>
          </cell>
        </row>
        <row r="2001">
          <cell r="D2001" t="str">
            <v>Trnavská univerzita v Trnave</v>
          </cell>
          <cell r="E2001" t="str">
            <v>Fakulta zdravotníctva a sociálnej práce</v>
          </cell>
          <cell r="L2001">
            <v>2</v>
          </cell>
          <cell r="M2001">
            <v>2</v>
          </cell>
          <cell r="AM2001">
            <v>0</v>
          </cell>
          <cell r="AN2001">
            <v>0</v>
          </cell>
          <cell r="AO2001">
            <v>0</v>
          </cell>
          <cell r="AP2001">
            <v>0</v>
          </cell>
          <cell r="AQ2001">
            <v>0</v>
          </cell>
          <cell r="AV2001">
            <v>0</v>
          </cell>
          <cell r="AW2001">
            <v>0</v>
          </cell>
          <cell r="AX2001">
            <v>0</v>
          </cell>
          <cell r="AY2001">
            <v>64</v>
          </cell>
          <cell r="AZ2001">
            <v>0</v>
          </cell>
          <cell r="BA2001" t="str">
            <v>TVU</v>
          </cell>
        </row>
        <row r="2002">
          <cell r="D2002" t="str">
            <v>Trnavská univerzita v Trnave</v>
          </cell>
          <cell r="E2002" t="str">
            <v>Fakulta zdravotníctva a sociálnej práce</v>
          </cell>
          <cell r="L2002">
            <v>1</v>
          </cell>
          <cell r="M2002">
            <v>2</v>
          </cell>
          <cell r="AM2002">
            <v>49</v>
          </cell>
          <cell r="AN2002">
            <v>50</v>
          </cell>
          <cell r="AO2002">
            <v>0</v>
          </cell>
          <cell r="AP2002">
            <v>0</v>
          </cell>
          <cell r="AQ2002">
            <v>49</v>
          </cell>
          <cell r="AV2002">
            <v>73.5</v>
          </cell>
          <cell r="AW2002">
            <v>108.78</v>
          </cell>
          <cell r="AX2002">
            <v>105.18066176470589</v>
          </cell>
          <cell r="AY2002">
            <v>50</v>
          </cell>
          <cell r="AZ2002">
            <v>0</v>
          </cell>
          <cell r="BA2002" t="str">
            <v>TVU</v>
          </cell>
        </row>
        <row r="2003">
          <cell r="D2003" t="str">
            <v>Trnavská univerzita v Trnave</v>
          </cell>
          <cell r="E2003" t="str">
            <v>Fakulta zdravotníctva a sociálnej práce</v>
          </cell>
          <cell r="L2003">
            <v>2</v>
          </cell>
          <cell r="M2003">
            <v>1</v>
          </cell>
          <cell r="AM2003">
            <v>0</v>
          </cell>
          <cell r="AN2003">
            <v>0</v>
          </cell>
          <cell r="AO2003">
            <v>0</v>
          </cell>
          <cell r="AP2003">
            <v>0</v>
          </cell>
          <cell r="AQ2003">
            <v>0</v>
          </cell>
          <cell r="AV2003">
            <v>0</v>
          </cell>
          <cell r="AW2003">
            <v>0</v>
          </cell>
          <cell r="AX2003">
            <v>0</v>
          </cell>
          <cell r="AY2003">
            <v>1</v>
          </cell>
          <cell r="AZ2003">
            <v>0</v>
          </cell>
          <cell r="BA2003" t="str">
            <v>TVU</v>
          </cell>
        </row>
        <row r="2004">
          <cell r="D2004" t="str">
            <v>Trnavská univerzita v Trnave</v>
          </cell>
          <cell r="E2004" t="str">
            <v>Fakulta zdravotníctva a sociálnej práce</v>
          </cell>
          <cell r="L2004">
            <v>1</v>
          </cell>
          <cell r="M2004">
            <v>5</v>
          </cell>
          <cell r="AM2004">
            <v>185</v>
          </cell>
          <cell r="AN2004">
            <v>186</v>
          </cell>
          <cell r="AO2004">
            <v>186</v>
          </cell>
          <cell r="AP2004">
            <v>0</v>
          </cell>
          <cell r="AQ2004">
            <v>185</v>
          </cell>
          <cell r="AV2004">
            <v>163.4</v>
          </cell>
          <cell r="AW2004">
            <v>351.31</v>
          </cell>
          <cell r="AX2004">
            <v>348.40661157024795</v>
          </cell>
          <cell r="AY2004">
            <v>186</v>
          </cell>
          <cell r="AZ2004">
            <v>0</v>
          </cell>
          <cell r="BA2004" t="str">
            <v>TVU</v>
          </cell>
        </row>
        <row r="2005">
          <cell r="D2005" t="str">
            <v>Trnavská univerzita v Trnave</v>
          </cell>
          <cell r="E2005" t="str">
            <v>Fakulta zdravotníctva a sociálnej práce</v>
          </cell>
          <cell r="L2005">
            <v>2</v>
          </cell>
          <cell r="M2005">
            <v>2</v>
          </cell>
          <cell r="AM2005">
            <v>0</v>
          </cell>
          <cell r="AN2005">
            <v>0</v>
          </cell>
          <cell r="AO2005">
            <v>0</v>
          </cell>
          <cell r="AP2005">
            <v>0</v>
          </cell>
          <cell r="AQ2005">
            <v>0</v>
          </cell>
          <cell r="AV2005">
            <v>0</v>
          </cell>
          <cell r="AW2005">
            <v>0</v>
          </cell>
          <cell r="AX2005">
            <v>0</v>
          </cell>
          <cell r="AY2005">
            <v>10</v>
          </cell>
          <cell r="AZ2005">
            <v>0</v>
          </cell>
          <cell r="BA2005" t="str">
            <v>TVU</v>
          </cell>
        </row>
        <row r="2006">
          <cell r="D2006" t="str">
            <v>Trnavská univerzita v Trnave</v>
          </cell>
          <cell r="E2006" t="str">
            <v>Fakulta zdravotníctva a sociálnej práce</v>
          </cell>
          <cell r="L2006">
            <v>2</v>
          </cell>
          <cell r="M2006">
            <v>3</v>
          </cell>
          <cell r="AM2006">
            <v>0</v>
          </cell>
          <cell r="AN2006">
            <v>0</v>
          </cell>
          <cell r="AO2006">
            <v>0</v>
          </cell>
          <cell r="AP2006">
            <v>0</v>
          </cell>
          <cell r="AQ2006">
            <v>0</v>
          </cell>
          <cell r="AV2006">
            <v>0</v>
          </cell>
          <cell r="AW2006">
            <v>0</v>
          </cell>
          <cell r="AX2006">
            <v>0</v>
          </cell>
          <cell r="AY2006">
            <v>6</v>
          </cell>
          <cell r="AZ2006">
            <v>0</v>
          </cell>
          <cell r="BA2006" t="str">
            <v>TVU</v>
          </cell>
        </row>
        <row r="2007">
          <cell r="D2007" t="str">
            <v>Trnavská univerzita v Trnave</v>
          </cell>
          <cell r="E2007" t="str">
            <v>Fakulta zdravotníctva a sociálnej práce</v>
          </cell>
          <cell r="L2007">
            <v>2</v>
          </cell>
          <cell r="M2007">
            <v>3</v>
          </cell>
          <cell r="AM2007">
            <v>0</v>
          </cell>
          <cell r="AN2007">
            <v>0</v>
          </cell>
          <cell r="AO2007">
            <v>0</v>
          </cell>
          <cell r="AP2007">
            <v>0</v>
          </cell>
          <cell r="AQ2007">
            <v>0</v>
          </cell>
          <cell r="AV2007">
            <v>0</v>
          </cell>
          <cell r="AW2007">
            <v>0</v>
          </cell>
          <cell r="AX2007">
            <v>0</v>
          </cell>
          <cell r="AY2007">
            <v>5</v>
          </cell>
          <cell r="AZ2007">
            <v>0</v>
          </cell>
          <cell r="BA2007" t="str">
            <v>TVU</v>
          </cell>
        </row>
        <row r="2008">
          <cell r="D2008" t="str">
            <v>Trnavská univerzita v Trnave</v>
          </cell>
          <cell r="E2008" t="str">
            <v>Pedagogická fakulta</v>
          </cell>
          <cell r="L2008">
            <v>2</v>
          </cell>
          <cell r="M2008">
            <v>2</v>
          </cell>
          <cell r="AM2008">
            <v>0</v>
          </cell>
          <cell r="AN2008">
            <v>0</v>
          </cell>
          <cell r="AO2008">
            <v>0</v>
          </cell>
          <cell r="AP2008">
            <v>0</v>
          </cell>
          <cell r="AQ2008">
            <v>0</v>
          </cell>
          <cell r="AV2008">
            <v>0</v>
          </cell>
          <cell r="AW2008">
            <v>0</v>
          </cell>
          <cell r="AX2008">
            <v>0</v>
          </cell>
          <cell r="AY2008">
            <v>94</v>
          </cell>
          <cell r="AZ2008">
            <v>0</v>
          </cell>
          <cell r="BA2008" t="str">
            <v>TVU</v>
          </cell>
        </row>
        <row r="2009">
          <cell r="D2009" t="str">
            <v>Trnavská univerzita v Trnave</v>
          </cell>
          <cell r="E2009" t="str">
            <v>Pedagogická fakulta</v>
          </cell>
          <cell r="L2009">
            <v>2</v>
          </cell>
          <cell r="M2009">
            <v>1</v>
          </cell>
          <cell r="AM2009">
            <v>0</v>
          </cell>
          <cell r="AN2009">
            <v>0</v>
          </cell>
          <cell r="AO2009">
            <v>0</v>
          </cell>
          <cell r="AP2009">
            <v>0</v>
          </cell>
          <cell r="AQ2009">
            <v>0</v>
          </cell>
          <cell r="AV2009">
            <v>0</v>
          </cell>
          <cell r="AW2009">
            <v>0</v>
          </cell>
          <cell r="AX2009">
            <v>0</v>
          </cell>
          <cell r="AY2009">
            <v>187</v>
          </cell>
          <cell r="AZ2009">
            <v>0</v>
          </cell>
          <cell r="BA2009" t="str">
            <v>TVU</v>
          </cell>
        </row>
        <row r="2010">
          <cell r="D2010" t="str">
            <v>Trnavská univerzita v Trnave</v>
          </cell>
          <cell r="E2010" t="str">
            <v>Pedagogická fakulta</v>
          </cell>
          <cell r="L2010">
            <v>2</v>
          </cell>
          <cell r="M2010">
            <v>1</v>
          </cell>
          <cell r="AM2010">
            <v>0</v>
          </cell>
          <cell r="AN2010">
            <v>0</v>
          </cell>
          <cell r="AO2010">
            <v>0</v>
          </cell>
          <cell r="AP2010">
            <v>0</v>
          </cell>
          <cell r="AQ2010">
            <v>0</v>
          </cell>
          <cell r="AV2010">
            <v>0</v>
          </cell>
          <cell r="AW2010">
            <v>0</v>
          </cell>
          <cell r="AX2010">
            <v>0</v>
          </cell>
          <cell r="AY2010">
            <v>26</v>
          </cell>
          <cell r="AZ2010">
            <v>0</v>
          </cell>
          <cell r="BA2010" t="str">
            <v>TVU</v>
          </cell>
        </row>
        <row r="2011">
          <cell r="D2011" t="str">
            <v>Trnavská univerzita v Trnave</v>
          </cell>
          <cell r="E2011" t="str">
            <v>Pedagogická fakulta</v>
          </cell>
          <cell r="L2011">
            <v>2</v>
          </cell>
          <cell r="M2011">
            <v>2</v>
          </cell>
          <cell r="AM2011">
            <v>0</v>
          </cell>
          <cell r="AN2011">
            <v>0</v>
          </cell>
          <cell r="AO2011">
            <v>0</v>
          </cell>
          <cell r="AP2011">
            <v>0</v>
          </cell>
          <cell r="AQ2011">
            <v>0</v>
          </cell>
          <cell r="AV2011">
            <v>0</v>
          </cell>
          <cell r="AW2011">
            <v>0</v>
          </cell>
          <cell r="AX2011">
            <v>0</v>
          </cell>
          <cell r="AY2011">
            <v>62</v>
          </cell>
          <cell r="AZ2011">
            <v>0</v>
          </cell>
          <cell r="BA2011" t="str">
            <v>TVU</v>
          </cell>
        </row>
        <row r="2012">
          <cell r="D2012" t="str">
            <v>Trnavská univerzita v Trnave</v>
          </cell>
          <cell r="E2012" t="str">
            <v>Pedagogická fakulta</v>
          </cell>
          <cell r="L2012">
            <v>2</v>
          </cell>
          <cell r="M2012">
            <v>2</v>
          </cell>
          <cell r="AM2012">
            <v>0</v>
          </cell>
          <cell r="AN2012">
            <v>0</v>
          </cell>
          <cell r="AO2012">
            <v>0</v>
          </cell>
          <cell r="AP2012">
            <v>0</v>
          </cell>
          <cell r="AQ2012">
            <v>0</v>
          </cell>
          <cell r="AV2012">
            <v>0</v>
          </cell>
          <cell r="AW2012">
            <v>0</v>
          </cell>
          <cell r="AX2012">
            <v>0</v>
          </cell>
          <cell r="AY2012">
            <v>114</v>
          </cell>
          <cell r="AZ2012">
            <v>0</v>
          </cell>
          <cell r="BA2012" t="str">
            <v>TVU</v>
          </cell>
        </row>
        <row r="2013">
          <cell r="D2013" t="str">
            <v>Trnavská univerzita v Trnave</v>
          </cell>
          <cell r="E2013" t="str">
            <v>Pedagogická fakulta</v>
          </cell>
          <cell r="L2013">
            <v>1</v>
          </cell>
          <cell r="M2013">
            <v>3</v>
          </cell>
          <cell r="AM2013">
            <v>2</v>
          </cell>
          <cell r="AN2013">
            <v>0</v>
          </cell>
          <cell r="AO2013">
            <v>0</v>
          </cell>
          <cell r="AP2013">
            <v>0</v>
          </cell>
          <cell r="AQ2013">
            <v>2</v>
          </cell>
          <cell r="AV2013">
            <v>8</v>
          </cell>
          <cell r="AW2013">
            <v>8.8000000000000007</v>
          </cell>
          <cell r="AX2013">
            <v>8.7398437500000004</v>
          </cell>
          <cell r="AY2013">
            <v>2</v>
          </cell>
          <cell r="AZ2013">
            <v>2</v>
          </cell>
          <cell r="BA2013" t="str">
            <v>TVU</v>
          </cell>
        </row>
        <row r="2014">
          <cell r="D2014" t="str">
            <v>Trnavská univerzita v Trnave</v>
          </cell>
          <cell r="E2014" t="str">
            <v>Pedagogická fakulta</v>
          </cell>
          <cell r="L2014">
            <v>1</v>
          </cell>
          <cell r="M2014">
            <v>2</v>
          </cell>
          <cell r="AM2014">
            <v>17.5</v>
          </cell>
          <cell r="AN2014">
            <v>19</v>
          </cell>
          <cell r="AO2014">
            <v>0</v>
          </cell>
          <cell r="AP2014">
            <v>0</v>
          </cell>
          <cell r="AQ2014">
            <v>17.5</v>
          </cell>
          <cell r="AV2014">
            <v>26.25</v>
          </cell>
          <cell r="AW2014">
            <v>28.612500000000001</v>
          </cell>
          <cell r="AX2014">
            <v>28.416906738281252</v>
          </cell>
          <cell r="AY2014">
            <v>19</v>
          </cell>
          <cell r="AZ2014">
            <v>0</v>
          </cell>
          <cell r="BA2014" t="str">
            <v>TVU</v>
          </cell>
        </row>
        <row r="2015">
          <cell r="D2015" t="str">
            <v>Trnavská univerzita v Trnave</v>
          </cell>
          <cell r="E2015" t="str">
            <v>Pedagogická fakulta</v>
          </cell>
          <cell r="L2015">
            <v>1</v>
          </cell>
          <cell r="M2015">
            <v>2</v>
          </cell>
          <cell r="AM2015">
            <v>9.5</v>
          </cell>
          <cell r="AN2015">
            <v>10.5</v>
          </cell>
          <cell r="AO2015">
            <v>10.5</v>
          </cell>
          <cell r="AP2015">
            <v>9.5</v>
          </cell>
          <cell r="AQ2015">
            <v>9.5</v>
          </cell>
          <cell r="AV2015">
            <v>14.25</v>
          </cell>
          <cell r="AW2015">
            <v>16.9575</v>
          </cell>
          <cell r="AX2015">
            <v>16.84157958984375</v>
          </cell>
          <cell r="AY2015">
            <v>10.5</v>
          </cell>
          <cell r="AZ2015">
            <v>0</v>
          </cell>
          <cell r="BA2015" t="str">
            <v>TVU</v>
          </cell>
        </row>
        <row r="2016">
          <cell r="D2016" t="str">
            <v>Trnavská univerzita v Trnave</v>
          </cell>
          <cell r="E2016" t="str">
            <v>Pedagogická fakulta</v>
          </cell>
          <cell r="L2016">
            <v>1</v>
          </cell>
          <cell r="M2016">
            <v>2</v>
          </cell>
          <cell r="AM2016">
            <v>80</v>
          </cell>
          <cell r="AN2016">
            <v>90</v>
          </cell>
          <cell r="AO2016">
            <v>0</v>
          </cell>
          <cell r="AP2016">
            <v>0</v>
          </cell>
          <cell r="AQ2016">
            <v>80</v>
          </cell>
          <cell r="AV2016">
            <v>120</v>
          </cell>
          <cell r="AW2016">
            <v>142.79999999999998</v>
          </cell>
          <cell r="AX2016">
            <v>141.82382812499998</v>
          </cell>
          <cell r="AY2016">
            <v>90</v>
          </cell>
          <cell r="AZ2016">
            <v>0</v>
          </cell>
          <cell r="BA2016" t="str">
            <v>TVU</v>
          </cell>
        </row>
        <row r="2017">
          <cell r="D2017" t="str">
            <v>Trnavská univerzita v Trnave</v>
          </cell>
          <cell r="E2017" t="str">
            <v>Pedagogická fakulta</v>
          </cell>
          <cell r="L2017">
            <v>1</v>
          </cell>
          <cell r="M2017">
            <v>2</v>
          </cell>
          <cell r="AM2017">
            <v>3</v>
          </cell>
          <cell r="AN2017">
            <v>5</v>
          </cell>
          <cell r="AO2017">
            <v>0</v>
          </cell>
          <cell r="AP2017">
            <v>0</v>
          </cell>
          <cell r="AQ2017">
            <v>3</v>
          </cell>
          <cell r="AV2017">
            <v>4.5</v>
          </cell>
          <cell r="AW2017">
            <v>4.9050000000000002</v>
          </cell>
          <cell r="AX2017">
            <v>4.8714697265625002</v>
          </cell>
          <cell r="AY2017">
            <v>5</v>
          </cell>
          <cell r="AZ2017">
            <v>0</v>
          </cell>
          <cell r="BA2017" t="str">
            <v>TVU</v>
          </cell>
        </row>
        <row r="2018">
          <cell r="D2018" t="str">
            <v>Trnavská univerzita v Trnave</v>
          </cell>
          <cell r="E2018" t="str">
            <v>Pedagogická fakulta</v>
          </cell>
          <cell r="L2018">
            <v>2</v>
          </cell>
          <cell r="M2018">
            <v>2</v>
          </cell>
          <cell r="AM2018">
            <v>0</v>
          </cell>
          <cell r="AN2018">
            <v>0</v>
          </cell>
          <cell r="AO2018">
            <v>0</v>
          </cell>
          <cell r="AP2018">
            <v>0</v>
          </cell>
          <cell r="AQ2018">
            <v>0</v>
          </cell>
          <cell r="AV2018">
            <v>0</v>
          </cell>
          <cell r="AW2018">
            <v>0</v>
          </cell>
          <cell r="AX2018">
            <v>0</v>
          </cell>
          <cell r="AY2018">
            <v>13</v>
          </cell>
          <cell r="AZ2018">
            <v>0</v>
          </cell>
          <cell r="BA2018" t="str">
            <v>TVU</v>
          </cell>
        </row>
        <row r="2019">
          <cell r="D2019" t="str">
            <v>Trnavská univerzita v Trnave</v>
          </cell>
          <cell r="E2019" t="str">
            <v>Pedagogická fakulta</v>
          </cell>
          <cell r="L2019">
            <v>1</v>
          </cell>
          <cell r="M2019">
            <v>2</v>
          </cell>
          <cell r="AM2019">
            <v>29.5</v>
          </cell>
          <cell r="AN2019">
            <v>30</v>
          </cell>
          <cell r="AO2019">
            <v>30</v>
          </cell>
          <cell r="AP2019">
            <v>29.5</v>
          </cell>
          <cell r="AQ2019">
            <v>29.5</v>
          </cell>
          <cell r="AV2019">
            <v>44.25</v>
          </cell>
          <cell r="AW2019">
            <v>63.72</v>
          </cell>
          <cell r="AX2019">
            <v>63.284414062499998</v>
          </cell>
          <cell r="AY2019">
            <v>30</v>
          </cell>
          <cell r="AZ2019">
            <v>0</v>
          </cell>
          <cell r="BA2019" t="str">
            <v>TVU</v>
          </cell>
        </row>
        <row r="2020">
          <cell r="D2020" t="str">
            <v>Trnavská univerzita v Trnave</v>
          </cell>
          <cell r="E2020" t="str">
            <v>Pedagogická fakulta</v>
          </cell>
          <cell r="L2020">
            <v>1</v>
          </cell>
          <cell r="M2020">
            <v>2</v>
          </cell>
          <cell r="AM2020">
            <v>13.5</v>
          </cell>
          <cell r="AN2020">
            <v>14</v>
          </cell>
          <cell r="AO2020">
            <v>14</v>
          </cell>
          <cell r="AP2020">
            <v>13.5</v>
          </cell>
          <cell r="AQ2020">
            <v>13.5</v>
          </cell>
          <cell r="AV2020">
            <v>20.25</v>
          </cell>
          <cell r="AW2020">
            <v>29.16</v>
          </cell>
          <cell r="AX2020">
            <v>28.960664062500001</v>
          </cell>
          <cell r="AY2020">
            <v>14</v>
          </cell>
          <cell r="AZ2020">
            <v>0</v>
          </cell>
          <cell r="BA2020" t="str">
            <v>TVU</v>
          </cell>
        </row>
        <row r="2021">
          <cell r="D2021" t="str">
            <v>Trnavská univerzita v Trnave</v>
          </cell>
          <cell r="E2021" t="str">
            <v>Pedagogická fakulta</v>
          </cell>
          <cell r="L2021">
            <v>1</v>
          </cell>
          <cell r="M2021">
            <v>2</v>
          </cell>
          <cell r="AM2021">
            <v>18</v>
          </cell>
          <cell r="AN2021">
            <v>19</v>
          </cell>
          <cell r="AO2021">
            <v>0</v>
          </cell>
          <cell r="AP2021">
            <v>0</v>
          </cell>
          <cell r="AQ2021">
            <v>18</v>
          </cell>
          <cell r="AV2021">
            <v>27</v>
          </cell>
          <cell r="AW2021">
            <v>29.430000000000003</v>
          </cell>
          <cell r="AX2021">
            <v>29.228818359375005</v>
          </cell>
          <cell r="AY2021">
            <v>19</v>
          </cell>
          <cell r="AZ2021">
            <v>0</v>
          </cell>
          <cell r="BA2021" t="str">
            <v>TVU</v>
          </cell>
        </row>
        <row r="2022">
          <cell r="D2022" t="str">
            <v>Trnavská univerzita v Trnave</v>
          </cell>
          <cell r="E2022" t="str">
            <v>Pedagogická fakulta</v>
          </cell>
          <cell r="L2022">
            <v>1</v>
          </cell>
          <cell r="M2022">
            <v>2</v>
          </cell>
          <cell r="AM2022">
            <v>12.5</v>
          </cell>
          <cell r="AN2022">
            <v>13</v>
          </cell>
          <cell r="AO2022">
            <v>13</v>
          </cell>
          <cell r="AP2022">
            <v>12.5</v>
          </cell>
          <cell r="AQ2022">
            <v>12.5</v>
          </cell>
          <cell r="AV2022">
            <v>18.75</v>
          </cell>
          <cell r="AW2022">
            <v>22.3125</v>
          </cell>
          <cell r="AX2022">
            <v>22.15997314453125</v>
          </cell>
          <cell r="AY2022">
            <v>13</v>
          </cell>
          <cell r="AZ2022">
            <v>0</v>
          </cell>
          <cell r="BA2022" t="str">
            <v>TVU</v>
          </cell>
        </row>
        <row r="2023">
          <cell r="D2023" t="str">
            <v>Trnavská univerzita v Trnave</v>
          </cell>
          <cell r="E2023" t="str">
            <v>Pedagogická fakulta</v>
          </cell>
          <cell r="L2023">
            <v>1</v>
          </cell>
          <cell r="M2023">
            <v>1</v>
          </cell>
          <cell r="AM2023">
            <v>2</v>
          </cell>
          <cell r="AN2023">
            <v>3</v>
          </cell>
          <cell r="AO2023">
            <v>0</v>
          </cell>
          <cell r="AP2023">
            <v>0</v>
          </cell>
          <cell r="AQ2023">
            <v>2</v>
          </cell>
          <cell r="AV2023">
            <v>2</v>
          </cell>
          <cell r="AW2023">
            <v>2.67</v>
          </cell>
          <cell r="AX2023">
            <v>2.6517480468749999</v>
          </cell>
          <cell r="AY2023">
            <v>3</v>
          </cell>
          <cell r="AZ2023">
            <v>0</v>
          </cell>
          <cell r="BA2023" t="str">
            <v>TVU</v>
          </cell>
        </row>
        <row r="2024">
          <cell r="D2024" t="str">
            <v>Trnavská univerzita v Trnave</v>
          </cell>
          <cell r="E2024" t="str">
            <v>Pedagogická fakulta</v>
          </cell>
          <cell r="L2024">
            <v>1</v>
          </cell>
          <cell r="M2024">
            <v>1</v>
          </cell>
          <cell r="AM2024">
            <v>57</v>
          </cell>
          <cell r="AN2024">
            <v>62</v>
          </cell>
          <cell r="AO2024">
            <v>0</v>
          </cell>
          <cell r="AP2024">
            <v>0</v>
          </cell>
          <cell r="AQ2024">
            <v>57</v>
          </cell>
          <cell r="AV2024">
            <v>47.4</v>
          </cell>
          <cell r="AW2024">
            <v>51.666000000000004</v>
          </cell>
          <cell r="AX2024">
            <v>51.312814453125007</v>
          </cell>
          <cell r="AY2024">
            <v>62</v>
          </cell>
          <cell r="AZ2024">
            <v>0</v>
          </cell>
          <cell r="BA2024" t="str">
            <v>TVU</v>
          </cell>
        </row>
        <row r="2025">
          <cell r="D2025" t="str">
            <v>Trnavská univerzita v Trnave</v>
          </cell>
          <cell r="E2025" t="str">
            <v>Pedagogická fakulta</v>
          </cell>
          <cell r="L2025">
            <v>1</v>
          </cell>
          <cell r="M2025">
            <v>1</v>
          </cell>
          <cell r="AM2025">
            <v>12.5</v>
          </cell>
          <cell r="AN2025">
            <v>13.5</v>
          </cell>
          <cell r="AO2025">
            <v>0</v>
          </cell>
          <cell r="AP2025">
            <v>0</v>
          </cell>
          <cell r="AQ2025">
            <v>12.5</v>
          </cell>
          <cell r="AV2025">
            <v>11.15</v>
          </cell>
          <cell r="AW2025">
            <v>23.9725</v>
          </cell>
          <cell r="AX2025">
            <v>23.808625488281251</v>
          </cell>
          <cell r="AY2025">
            <v>13.5</v>
          </cell>
          <cell r="AZ2025">
            <v>0</v>
          </cell>
          <cell r="BA2025" t="str">
            <v>TVU</v>
          </cell>
        </row>
        <row r="2026">
          <cell r="D2026" t="str">
            <v>Trnavská univerzita v Trnave</v>
          </cell>
          <cell r="E2026" t="str">
            <v>Pedagogická fakulta</v>
          </cell>
          <cell r="L2026">
            <v>1</v>
          </cell>
          <cell r="M2026">
            <v>2</v>
          </cell>
          <cell r="AM2026">
            <v>25</v>
          </cell>
          <cell r="AN2026">
            <v>27</v>
          </cell>
          <cell r="AO2026">
            <v>0</v>
          </cell>
          <cell r="AP2026">
            <v>0</v>
          </cell>
          <cell r="AQ2026">
            <v>25</v>
          </cell>
          <cell r="AV2026">
            <v>37.5</v>
          </cell>
          <cell r="AW2026">
            <v>80.625</v>
          </cell>
          <cell r="AX2026">
            <v>80.0738525390625</v>
          </cell>
          <cell r="AY2026">
            <v>27</v>
          </cell>
          <cell r="AZ2026">
            <v>0</v>
          </cell>
          <cell r="BA2026" t="str">
            <v>TVU</v>
          </cell>
        </row>
        <row r="2027">
          <cell r="D2027" t="str">
            <v>Trnavská univerzita v Trnave</v>
          </cell>
          <cell r="E2027" t="str">
            <v>Pedagogická fakulta</v>
          </cell>
          <cell r="L2027">
            <v>1</v>
          </cell>
          <cell r="M2027">
            <v>2</v>
          </cell>
          <cell r="AM2027">
            <v>52</v>
          </cell>
          <cell r="AN2027">
            <v>56</v>
          </cell>
          <cell r="AO2027">
            <v>0</v>
          </cell>
          <cell r="AP2027">
            <v>0</v>
          </cell>
          <cell r="AQ2027">
            <v>52</v>
          </cell>
          <cell r="AV2027">
            <v>78</v>
          </cell>
          <cell r="AW2027">
            <v>92.82</v>
          </cell>
          <cell r="AX2027">
            <v>92.185488281249988</v>
          </cell>
          <cell r="AY2027">
            <v>56</v>
          </cell>
          <cell r="AZ2027">
            <v>0</v>
          </cell>
          <cell r="BA2027" t="str">
            <v>TVU</v>
          </cell>
        </row>
        <row r="2028">
          <cell r="D2028" t="str">
            <v>Trnavská univerzita v Trnave</v>
          </cell>
          <cell r="E2028" t="str">
            <v>Pedagogická fakulta</v>
          </cell>
          <cell r="L2028">
            <v>2</v>
          </cell>
          <cell r="M2028">
            <v>1</v>
          </cell>
          <cell r="AM2028">
            <v>0</v>
          </cell>
          <cell r="AN2028">
            <v>0</v>
          </cell>
          <cell r="AO2028">
            <v>0</v>
          </cell>
          <cell r="AP2028">
            <v>0</v>
          </cell>
          <cell r="AQ2028">
            <v>0</v>
          </cell>
          <cell r="AV2028">
            <v>0</v>
          </cell>
          <cell r="AW2028">
            <v>0</v>
          </cell>
          <cell r="AX2028">
            <v>0</v>
          </cell>
          <cell r="AY2028">
            <v>31</v>
          </cell>
          <cell r="AZ2028">
            <v>0</v>
          </cell>
          <cell r="BA2028" t="str">
            <v>TVU</v>
          </cell>
        </row>
        <row r="2029">
          <cell r="D2029" t="str">
            <v>Trnavská univerzita v Trnave</v>
          </cell>
          <cell r="E2029" t="str">
            <v>Pedagogická fakulta</v>
          </cell>
          <cell r="L2029">
            <v>2</v>
          </cell>
          <cell r="M2029">
            <v>1</v>
          </cell>
          <cell r="AM2029">
            <v>0</v>
          </cell>
          <cell r="AN2029">
            <v>0</v>
          </cell>
          <cell r="AO2029">
            <v>0</v>
          </cell>
          <cell r="AP2029">
            <v>0</v>
          </cell>
          <cell r="AQ2029">
            <v>0</v>
          </cell>
          <cell r="AV2029">
            <v>0</v>
          </cell>
          <cell r="AW2029">
            <v>0</v>
          </cell>
          <cell r="AX2029">
            <v>0</v>
          </cell>
          <cell r="AY2029">
            <v>1</v>
          </cell>
          <cell r="AZ2029">
            <v>0</v>
          </cell>
          <cell r="BA2029" t="str">
            <v>TVU</v>
          </cell>
        </row>
        <row r="2030">
          <cell r="D2030" t="str">
            <v>Trnavská univerzita v Trnave</v>
          </cell>
          <cell r="E2030" t="str">
            <v>Pedagogická fakulta</v>
          </cell>
          <cell r="L2030">
            <v>2</v>
          </cell>
          <cell r="M2030">
            <v>3</v>
          </cell>
          <cell r="AM2030">
            <v>0</v>
          </cell>
          <cell r="AN2030">
            <v>0</v>
          </cell>
          <cell r="AO2030">
            <v>0</v>
          </cell>
          <cell r="AP2030">
            <v>0</v>
          </cell>
          <cell r="AQ2030">
            <v>0</v>
          </cell>
          <cell r="AV2030">
            <v>0</v>
          </cell>
          <cell r="AW2030">
            <v>0</v>
          </cell>
          <cell r="AX2030">
            <v>0</v>
          </cell>
          <cell r="AY2030">
            <v>1</v>
          </cell>
          <cell r="AZ2030">
            <v>0</v>
          </cell>
          <cell r="BA2030" t="str">
            <v>TVU</v>
          </cell>
        </row>
        <row r="2031">
          <cell r="D2031" t="str">
            <v>Trnavská univerzita v Trnave</v>
          </cell>
          <cell r="E2031" t="str">
            <v>Právnická fakulta</v>
          </cell>
          <cell r="L2031">
            <v>2</v>
          </cell>
          <cell r="M2031">
            <v>3</v>
          </cell>
          <cell r="AM2031">
            <v>0</v>
          </cell>
          <cell r="AN2031">
            <v>0</v>
          </cell>
          <cell r="AO2031">
            <v>0</v>
          </cell>
          <cell r="AP2031">
            <v>0</v>
          </cell>
          <cell r="AQ2031">
            <v>0</v>
          </cell>
          <cell r="AV2031">
            <v>0</v>
          </cell>
          <cell r="AW2031">
            <v>0</v>
          </cell>
          <cell r="AX2031">
            <v>0</v>
          </cell>
          <cell r="AY2031">
            <v>18</v>
          </cell>
          <cell r="AZ2031">
            <v>0</v>
          </cell>
          <cell r="BA2031" t="str">
            <v>TVU</v>
          </cell>
        </row>
        <row r="2032">
          <cell r="D2032" t="str">
            <v>Trnavská univerzita v Trnave</v>
          </cell>
          <cell r="E2032" t="str">
            <v>Právnická fakulta</v>
          </cell>
          <cell r="L2032">
            <v>2</v>
          </cell>
          <cell r="M2032">
            <v>2</v>
          </cell>
          <cell r="AM2032">
            <v>0</v>
          </cell>
          <cell r="AN2032">
            <v>0</v>
          </cell>
          <cell r="AO2032">
            <v>0</v>
          </cell>
          <cell r="AP2032">
            <v>0</v>
          </cell>
          <cell r="AQ2032">
            <v>0</v>
          </cell>
          <cell r="AV2032">
            <v>0</v>
          </cell>
          <cell r="AW2032">
            <v>0</v>
          </cell>
          <cell r="AX2032">
            <v>0</v>
          </cell>
          <cell r="AY2032">
            <v>80</v>
          </cell>
          <cell r="AZ2032">
            <v>0</v>
          </cell>
          <cell r="BA2032" t="str">
            <v>TVU</v>
          </cell>
        </row>
        <row r="2033">
          <cell r="D2033" t="str">
            <v>Trnavská univerzita v Trnave</v>
          </cell>
          <cell r="E2033" t="str">
            <v>Právnická fakulta</v>
          </cell>
          <cell r="L2033">
            <v>2</v>
          </cell>
          <cell r="M2033">
            <v>3</v>
          </cell>
          <cell r="AM2033">
            <v>0</v>
          </cell>
          <cell r="AN2033">
            <v>0</v>
          </cell>
          <cell r="AO2033">
            <v>0</v>
          </cell>
          <cell r="AP2033">
            <v>0</v>
          </cell>
          <cell r="AQ2033">
            <v>0</v>
          </cell>
          <cell r="AV2033">
            <v>0</v>
          </cell>
          <cell r="AW2033">
            <v>0</v>
          </cell>
          <cell r="AX2033">
            <v>0</v>
          </cell>
          <cell r="AY2033">
            <v>3</v>
          </cell>
          <cell r="AZ2033">
            <v>0</v>
          </cell>
          <cell r="BA2033" t="str">
            <v>TVU</v>
          </cell>
        </row>
        <row r="2034">
          <cell r="D2034" t="str">
            <v>Trnavská univerzita v Trnave</v>
          </cell>
          <cell r="E2034" t="str">
            <v>Právnická fakulta</v>
          </cell>
          <cell r="L2034">
            <v>2</v>
          </cell>
          <cell r="M2034">
            <v>1</v>
          </cell>
          <cell r="AM2034">
            <v>0</v>
          </cell>
          <cell r="AN2034">
            <v>0</v>
          </cell>
          <cell r="AO2034">
            <v>0</v>
          </cell>
          <cell r="AP2034">
            <v>0</v>
          </cell>
          <cell r="AQ2034">
            <v>0</v>
          </cell>
          <cell r="AV2034">
            <v>0</v>
          </cell>
          <cell r="AW2034">
            <v>0</v>
          </cell>
          <cell r="AX2034">
            <v>0</v>
          </cell>
          <cell r="AY2034">
            <v>100</v>
          </cell>
          <cell r="AZ2034">
            <v>0</v>
          </cell>
          <cell r="BA2034" t="str">
            <v>TVU</v>
          </cell>
        </row>
        <row r="2035">
          <cell r="D2035" t="str">
            <v>Trnavská univerzita v Trnave</v>
          </cell>
          <cell r="E2035" t="str">
            <v>Právnická fakulta</v>
          </cell>
          <cell r="L2035">
            <v>2</v>
          </cell>
          <cell r="M2035">
            <v>3</v>
          </cell>
          <cell r="AM2035">
            <v>0</v>
          </cell>
          <cell r="AN2035">
            <v>0</v>
          </cell>
          <cell r="AO2035">
            <v>0</v>
          </cell>
          <cell r="AP2035">
            <v>0</v>
          </cell>
          <cell r="AQ2035">
            <v>0</v>
          </cell>
          <cell r="AV2035">
            <v>0</v>
          </cell>
          <cell r="AW2035">
            <v>0</v>
          </cell>
          <cell r="AX2035">
            <v>0</v>
          </cell>
          <cell r="AY2035">
            <v>4</v>
          </cell>
          <cell r="AZ2035">
            <v>0</v>
          </cell>
          <cell r="BA2035" t="str">
            <v>TVU</v>
          </cell>
        </row>
        <row r="2036">
          <cell r="D2036" t="str">
            <v>Trnavská univerzita v Trnave</v>
          </cell>
          <cell r="E2036" t="str">
            <v>Právnická fakulta</v>
          </cell>
          <cell r="L2036">
            <v>1</v>
          </cell>
          <cell r="M2036">
            <v>3</v>
          </cell>
          <cell r="AM2036">
            <v>4</v>
          </cell>
          <cell r="AN2036">
            <v>0</v>
          </cell>
          <cell r="AO2036">
            <v>0</v>
          </cell>
          <cell r="AP2036">
            <v>0</v>
          </cell>
          <cell r="AQ2036">
            <v>4</v>
          </cell>
          <cell r="AV2036">
            <v>16</v>
          </cell>
          <cell r="AW2036">
            <v>17.600000000000001</v>
          </cell>
          <cell r="AX2036">
            <v>17.41512605042017</v>
          </cell>
          <cell r="AY2036">
            <v>4</v>
          </cell>
          <cell r="AZ2036">
            <v>4</v>
          </cell>
          <cell r="BA2036" t="str">
            <v>TVU</v>
          </cell>
        </row>
        <row r="2037">
          <cell r="D2037" t="str">
            <v>Trnavská univerzita v Trnave</v>
          </cell>
          <cell r="E2037" t="str">
            <v>Právnická fakulta</v>
          </cell>
          <cell r="L2037">
            <v>1</v>
          </cell>
          <cell r="M2037">
            <v>3</v>
          </cell>
          <cell r="AM2037">
            <v>3</v>
          </cell>
          <cell r="AN2037">
            <v>0</v>
          </cell>
          <cell r="AO2037">
            <v>0</v>
          </cell>
          <cell r="AP2037">
            <v>0</v>
          </cell>
          <cell r="AQ2037">
            <v>3</v>
          </cell>
          <cell r="AV2037">
            <v>12</v>
          </cell>
          <cell r="AW2037">
            <v>13.200000000000001</v>
          </cell>
          <cell r="AX2037">
            <v>13.061344537815128</v>
          </cell>
          <cell r="AY2037">
            <v>3</v>
          </cell>
          <cell r="AZ2037">
            <v>3</v>
          </cell>
          <cell r="BA2037" t="str">
            <v>TVU</v>
          </cell>
        </row>
        <row r="2038">
          <cell r="D2038" t="str">
            <v>Trnavská univerzita v Trnave</v>
          </cell>
          <cell r="E2038" t="str">
            <v>Právnická fakulta</v>
          </cell>
          <cell r="L2038">
            <v>2</v>
          </cell>
          <cell r="M2038">
            <v>3</v>
          </cell>
          <cell r="AM2038">
            <v>0</v>
          </cell>
          <cell r="AN2038">
            <v>0</v>
          </cell>
          <cell r="AO2038">
            <v>0</v>
          </cell>
          <cell r="AP2038">
            <v>0</v>
          </cell>
          <cell r="AQ2038">
            <v>0</v>
          </cell>
          <cell r="AV2038">
            <v>0</v>
          </cell>
          <cell r="AW2038">
            <v>0</v>
          </cell>
          <cell r="AX2038">
            <v>0</v>
          </cell>
          <cell r="AY2038">
            <v>4</v>
          </cell>
          <cell r="AZ2038">
            <v>0</v>
          </cell>
          <cell r="BA2038" t="str">
            <v>TVU</v>
          </cell>
        </row>
        <row r="2039">
          <cell r="D2039" t="str">
            <v>Trnavská univerzita v Trnave</v>
          </cell>
          <cell r="E2039" t="str">
            <v>Filozofická fakulta</v>
          </cell>
          <cell r="L2039">
            <v>1</v>
          </cell>
          <cell r="M2039">
            <v>2</v>
          </cell>
          <cell r="AM2039">
            <v>9</v>
          </cell>
          <cell r="AN2039">
            <v>10</v>
          </cell>
          <cell r="AO2039">
            <v>0</v>
          </cell>
          <cell r="AP2039">
            <v>0</v>
          </cell>
          <cell r="AQ2039">
            <v>9</v>
          </cell>
          <cell r="AV2039">
            <v>13.5</v>
          </cell>
          <cell r="AW2039">
            <v>13.5</v>
          </cell>
          <cell r="AX2039">
            <v>13.275</v>
          </cell>
          <cell r="AY2039">
            <v>10</v>
          </cell>
          <cell r="AZ2039">
            <v>0</v>
          </cell>
          <cell r="BA2039" t="str">
            <v>TVU</v>
          </cell>
        </row>
        <row r="2040">
          <cell r="D2040" t="str">
            <v>Trnavská univerzita v Trnave</v>
          </cell>
          <cell r="E2040" t="str">
            <v>Filozofická fakulta</v>
          </cell>
          <cell r="L2040">
            <v>1</v>
          </cell>
          <cell r="M2040">
            <v>3</v>
          </cell>
          <cell r="AM2040">
            <v>2</v>
          </cell>
          <cell r="AN2040">
            <v>0</v>
          </cell>
          <cell r="AO2040">
            <v>0</v>
          </cell>
          <cell r="AP2040">
            <v>0</v>
          </cell>
          <cell r="AQ2040">
            <v>2</v>
          </cell>
          <cell r="AV2040">
            <v>8</v>
          </cell>
          <cell r="AW2040">
            <v>8.8000000000000007</v>
          </cell>
          <cell r="AX2040">
            <v>8.6533333333333342</v>
          </cell>
          <cell r="AY2040">
            <v>2</v>
          </cell>
          <cell r="AZ2040">
            <v>2</v>
          </cell>
          <cell r="BA2040" t="str">
            <v>TVU</v>
          </cell>
        </row>
        <row r="2041">
          <cell r="D2041" t="str">
            <v>Trnavská univerzita v Trnave</v>
          </cell>
          <cell r="E2041" t="str">
            <v>Filozofická fakulta</v>
          </cell>
          <cell r="L2041">
            <v>1</v>
          </cell>
          <cell r="M2041">
            <v>3</v>
          </cell>
          <cell r="AM2041">
            <v>2</v>
          </cell>
          <cell r="AN2041">
            <v>0</v>
          </cell>
          <cell r="AO2041">
            <v>0</v>
          </cell>
          <cell r="AP2041">
            <v>0</v>
          </cell>
          <cell r="AQ2041">
            <v>2</v>
          </cell>
          <cell r="AV2041">
            <v>8</v>
          </cell>
          <cell r="AW2041">
            <v>8.8000000000000007</v>
          </cell>
          <cell r="AX2041">
            <v>8.7266666666666683</v>
          </cell>
          <cell r="AY2041">
            <v>2</v>
          </cell>
          <cell r="AZ2041">
            <v>2</v>
          </cell>
          <cell r="BA2041" t="str">
            <v>TVU</v>
          </cell>
        </row>
        <row r="2042">
          <cell r="D2042" t="str">
            <v>Trnavská univerzita v Trnave</v>
          </cell>
          <cell r="E2042" t="str">
            <v>Filozofická fakulta</v>
          </cell>
          <cell r="L2042">
            <v>2</v>
          </cell>
          <cell r="M2042">
            <v>1</v>
          </cell>
          <cell r="AM2042">
            <v>0</v>
          </cell>
          <cell r="AN2042">
            <v>0</v>
          </cell>
          <cell r="AO2042">
            <v>0</v>
          </cell>
          <cell r="AP2042">
            <v>0</v>
          </cell>
          <cell r="AQ2042">
            <v>0</v>
          </cell>
          <cell r="AV2042">
            <v>0</v>
          </cell>
          <cell r="AW2042">
            <v>0</v>
          </cell>
          <cell r="AX2042">
            <v>0</v>
          </cell>
          <cell r="AY2042">
            <v>14</v>
          </cell>
          <cell r="AZ2042">
            <v>0</v>
          </cell>
          <cell r="BA2042" t="str">
            <v>TVU</v>
          </cell>
        </row>
        <row r="2043">
          <cell r="D2043" t="str">
            <v>Trnavská univerzita v Trnave</v>
          </cell>
          <cell r="E2043" t="str">
            <v>Filozofická fakulta</v>
          </cell>
          <cell r="L2043">
            <v>1</v>
          </cell>
          <cell r="M2043">
            <v>3</v>
          </cell>
          <cell r="AM2043">
            <v>3</v>
          </cell>
          <cell r="AN2043">
            <v>0</v>
          </cell>
          <cell r="AO2043">
            <v>0</v>
          </cell>
          <cell r="AP2043">
            <v>0</v>
          </cell>
          <cell r="AQ2043">
            <v>3</v>
          </cell>
          <cell r="AV2043">
            <v>12</v>
          </cell>
          <cell r="AW2043">
            <v>13.200000000000001</v>
          </cell>
          <cell r="AX2043">
            <v>12.707462686567165</v>
          </cell>
          <cell r="AY2043">
            <v>3</v>
          </cell>
          <cell r="AZ2043">
            <v>3</v>
          </cell>
          <cell r="BA2043" t="str">
            <v>TVU</v>
          </cell>
        </row>
        <row r="2044">
          <cell r="D2044" t="str">
            <v>Trnavská univerzita v Trnave</v>
          </cell>
          <cell r="E2044" t="str">
            <v>Filozofická fakulta</v>
          </cell>
          <cell r="L2044">
            <v>1</v>
          </cell>
          <cell r="M2044">
            <v>3</v>
          </cell>
          <cell r="AM2044">
            <v>2</v>
          </cell>
          <cell r="AN2044">
            <v>0</v>
          </cell>
          <cell r="AO2044">
            <v>0</v>
          </cell>
          <cell r="AP2044">
            <v>0</v>
          </cell>
          <cell r="AQ2044">
            <v>2</v>
          </cell>
          <cell r="AV2044">
            <v>8</v>
          </cell>
          <cell r="AW2044">
            <v>8.8000000000000007</v>
          </cell>
          <cell r="AX2044">
            <v>8.4716417910447763</v>
          </cell>
          <cell r="AY2044">
            <v>2</v>
          </cell>
          <cell r="AZ2044">
            <v>2</v>
          </cell>
          <cell r="BA2044" t="str">
            <v>TVU</v>
          </cell>
        </row>
        <row r="2045">
          <cell r="D2045" t="str">
            <v>Trnavská univerzita v Trnave</v>
          </cell>
          <cell r="E2045" t="str">
            <v>Filozofická fakulta</v>
          </cell>
          <cell r="L2045">
            <v>1</v>
          </cell>
          <cell r="M2045">
            <v>3</v>
          </cell>
          <cell r="AM2045">
            <v>2</v>
          </cell>
          <cell r="AN2045">
            <v>0</v>
          </cell>
          <cell r="AO2045">
            <v>0</v>
          </cell>
          <cell r="AP2045">
            <v>0</v>
          </cell>
          <cell r="AQ2045">
            <v>2</v>
          </cell>
          <cell r="AV2045">
            <v>8</v>
          </cell>
          <cell r="AW2045">
            <v>8.8000000000000007</v>
          </cell>
          <cell r="AX2045">
            <v>8.6533333333333342</v>
          </cell>
          <cell r="AY2045">
            <v>2</v>
          </cell>
          <cell r="AZ2045">
            <v>2</v>
          </cell>
          <cell r="BA2045" t="str">
            <v>TVU</v>
          </cell>
        </row>
        <row r="2046">
          <cell r="D2046" t="str">
            <v>Trnavská univerzita v Trnave</v>
          </cell>
          <cell r="E2046" t="str">
            <v>Filozofická fakulta</v>
          </cell>
          <cell r="L2046">
            <v>1</v>
          </cell>
          <cell r="M2046">
            <v>2</v>
          </cell>
          <cell r="AM2046">
            <v>64</v>
          </cell>
          <cell r="AN2046">
            <v>73</v>
          </cell>
          <cell r="AO2046">
            <v>0</v>
          </cell>
          <cell r="AP2046">
            <v>0</v>
          </cell>
          <cell r="AQ2046">
            <v>64</v>
          </cell>
          <cell r="AV2046">
            <v>96</v>
          </cell>
          <cell r="AW2046">
            <v>96</v>
          </cell>
          <cell r="AX2046">
            <v>93.801526717557266</v>
          </cell>
          <cell r="AY2046">
            <v>73</v>
          </cell>
          <cell r="AZ2046">
            <v>0</v>
          </cell>
          <cell r="BA2046" t="str">
            <v>TVU</v>
          </cell>
        </row>
        <row r="2047">
          <cell r="D2047" t="str">
            <v>Trnavská univerzita v Trnave</v>
          </cell>
          <cell r="E2047" t="str">
            <v>Filozofická fakulta</v>
          </cell>
          <cell r="L2047">
            <v>2</v>
          </cell>
          <cell r="M2047">
            <v>1</v>
          </cell>
          <cell r="AM2047">
            <v>0</v>
          </cell>
          <cell r="AN2047">
            <v>0</v>
          </cell>
          <cell r="AO2047">
            <v>0</v>
          </cell>
          <cell r="AP2047">
            <v>0</v>
          </cell>
          <cell r="AQ2047">
            <v>0</v>
          </cell>
          <cell r="AV2047">
            <v>0</v>
          </cell>
          <cell r="AW2047">
            <v>0</v>
          </cell>
          <cell r="AX2047">
            <v>0</v>
          </cell>
          <cell r="AY2047">
            <v>116</v>
          </cell>
          <cell r="AZ2047">
            <v>0</v>
          </cell>
          <cell r="BA2047" t="str">
            <v>TVU</v>
          </cell>
        </row>
        <row r="2048">
          <cell r="D2048" t="str">
            <v>Trnavská univerzita v Trnave</v>
          </cell>
          <cell r="E2048" t="str">
            <v>Filozofická fakulta</v>
          </cell>
          <cell r="L2048">
            <v>1</v>
          </cell>
          <cell r="M2048">
            <v>1</v>
          </cell>
          <cell r="AM2048">
            <v>8</v>
          </cell>
          <cell r="AN2048">
            <v>9</v>
          </cell>
          <cell r="AO2048">
            <v>0</v>
          </cell>
          <cell r="AP2048">
            <v>0</v>
          </cell>
          <cell r="AQ2048">
            <v>8</v>
          </cell>
          <cell r="AV2048">
            <v>6.1999999999999993</v>
          </cell>
          <cell r="AW2048">
            <v>6.1999999999999993</v>
          </cell>
          <cell r="AX2048">
            <v>6.0966666666666667</v>
          </cell>
          <cell r="AY2048">
            <v>9</v>
          </cell>
          <cell r="AZ2048">
            <v>0</v>
          </cell>
          <cell r="BA2048" t="str">
            <v>TVU</v>
          </cell>
        </row>
        <row r="2049">
          <cell r="D2049" t="str">
            <v>Trnavská univerzita v Trnave</v>
          </cell>
          <cell r="E2049" t="str">
            <v>Filozofická fakulta</v>
          </cell>
          <cell r="L2049">
            <v>1</v>
          </cell>
          <cell r="M2049">
            <v>1</v>
          </cell>
          <cell r="AM2049">
            <v>13</v>
          </cell>
          <cell r="AN2049">
            <v>14</v>
          </cell>
          <cell r="AO2049">
            <v>0</v>
          </cell>
          <cell r="AP2049">
            <v>0</v>
          </cell>
          <cell r="AQ2049">
            <v>13</v>
          </cell>
          <cell r="AV2049">
            <v>11.2</v>
          </cell>
          <cell r="AW2049">
            <v>11.2</v>
          </cell>
          <cell r="AX2049">
            <v>11.013333333333334</v>
          </cell>
          <cell r="AY2049">
            <v>14</v>
          </cell>
          <cell r="AZ2049">
            <v>0</v>
          </cell>
          <cell r="BA2049" t="str">
            <v>TVU</v>
          </cell>
        </row>
        <row r="2050">
          <cell r="D2050" t="str">
            <v>Trnavská univerzita v Trnave</v>
          </cell>
          <cell r="E2050" t="str">
            <v>Filozofická fakulta</v>
          </cell>
          <cell r="L2050">
            <v>1</v>
          </cell>
          <cell r="M2050">
            <v>1</v>
          </cell>
          <cell r="AM2050">
            <v>20</v>
          </cell>
          <cell r="AN2050">
            <v>22</v>
          </cell>
          <cell r="AO2050">
            <v>0</v>
          </cell>
          <cell r="AP2050">
            <v>0</v>
          </cell>
          <cell r="AQ2050">
            <v>20</v>
          </cell>
          <cell r="AV2050">
            <v>17.600000000000001</v>
          </cell>
          <cell r="AW2050">
            <v>17.600000000000001</v>
          </cell>
          <cell r="AX2050">
            <v>17.600000000000001</v>
          </cell>
          <cell r="AY2050">
            <v>22</v>
          </cell>
          <cell r="AZ2050">
            <v>0</v>
          </cell>
          <cell r="BA2050" t="str">
            <v>TVU</v>
          </cell>
        </row>
        <row r="2051">
          <cell r="D2051" t="str">
            <v>Trnavská univerzita v Trnave</v>
          </cell>
          <cell r="E2051" t="str">
            <v>Filozofická fakulta</v>
          </cell>
          <cell r="L2051">
            <v>2</v>
          </cell>
          <cell r="M2051">
            <v>1</v>
          </cell>
          <cell r="AM2051">
            <v>0</v>
          </cell>
          <cell r="AN2051">
            <v>0</v>
          </cell>
          <cell r="AO2051">
            <v>0</v>
          </cell>
          <cell r="AP2051">
            <v>0</v>
          </cell>
          <cell r="AQ2051">
            <v>0</v>
          </cell>
          <cell r="AV2051">
            <v>0</v>
          </cell>
          <cell r="AW2051">
            <v>0</v>
          </cell>
          <cell r="AX2051">
            <v>0</v>
          </cell>
          <cell r="AY2051">
            <v>12</v>
          </cell>
          <cell r="AZ2051">
            <v>0</v>
          </cell>
          <cell r="BA2051" t="str">
            <v>TVU</v>
          </cell>
        </row>
        <row r="2052">
          <cell r="D2052" t="str">
            <v>Trnavská univerzita v Trnave</v>
          </cell>
          <cell r="E2052" t="str">
            <v>Filozofická fakulta</v>
          </cell>
          <cell r="L2052">
            <v>2</v>
          </cell>
          <cell r="M2052">
            <v>2</v>
          </cell>
          <cell r="AM2052">
            <v>0</v>
          </cell>
          <cell r="AN2052">
            <v>0</v>
          </cell>
          <cell r="AO2052">
            <v>0</v>
          </cell>
          <cell r="AP2052">
            <v>0</v>
          </cell>
          <cell r="AQ2052">
            <v>0</v>
          </cell>
          <cell r="AV2052">
            <v>0</v>
          </cell>
          <cell r="AW2052">
            <v>0</v>
          </cell>
          <cell r="AX2052">
            <v>0</v>
          </cell>
          <cell r="AY2052">
            <v>9</v>
          </cell>
          <cell r="AZ2052">
            <v>0</v>
          </cell>
          <cell r="BA2052" t="str">
            <v>TVU</v>
          </cell>
        </row>
        <row r="2053">
          <cell r="D2053" t="str">
            <v>Trnavská univerzita v Trnave</v>
          </cell>
          <cell r="E2053" t="str">
            <v>Filozofická fakulta</v>
          </cell>
          <cell r="L2053">
            <v>2</v>
          </cell>
          <cell r="M2053">
            <v>3</v>
          </cell>
          <cell r="AM2053">
            <v>0</v>
          </cell>
          <cell r="AN2053">
            <v>0</v>
          </cell>
          <cell r="AO2053">
            <v>0</v>
          </cell>
          <cell r="AP2053">
            <v>0</v>
          </cell>
          <cell r="AQ2053">
            <v>0</v>
          </cell>
          <cell r="AV2053">
            <v>0</v>
          </cell>
          <cell r="AW2053">
            <v>0</v>
          </cell>
          <cell r="AX2053">
            <v>0</v>
          </cell>
          <cell r="AY2053">
            <v>2</v>
          </cell>
          <cell r="AZ2053">
            <v>0</v>
          </cell>
          <cell r="BA2053" t="str">
            <v>TVU</v>
          </cell>
        </row>
        <row r="2054">
          <cell r="D2054" t="str">
            <v>Vysoká škola manažmentu v Trenčíne</v>
          </cell>
          <cell r="E2054" t="str">
            <v/>
          </cell>
          <cell r="L2054">
            <v>2</v>
          </cell>
          <cell r="M2054">
            <v>3</v>
          </cell>
          <cell r="AM2054">
            <v>7</v>
          </cell>
          <cell r="AN2054">
            <v>0</v>
          </cell>
          <cell r="AO2054">
            <v>0</v>
          </cell>
          <cell r="AP2054">
            <v>0</v>
          </cell>
          <cell r="AQ2054">
            <v>0</v>
          </cell>
          <cell r="AV2054">
            <v>0</v>
          </cell>
          <cell r="AW2054">
            <v>0</v>
          </cell>
          <cell r="AX2054">
            <v>0</v>
          </cell>
          <cell r="AY2054">
            <v>7</v>
          </cell>
          <cell r="AZ2054">
            <v>0</v>
          </cell>
          <cell r="BA2054" t="str">
            <v>VSM-Trenčin</v>
          </cell>
        </row>
        <row r="2055">
          <cell r="D2055" t="str">
            <v>Akadémia Policajného zboru</v>
          </cell>
          <cell r="E2055" t="str">
            <v/>
          </cell>
          <cell r="L2055">
            <v>2</v>
          </cell>
          <cell r="M2055">
            <v>3</v>
          </cell>
          <cell r="AM2055">
            <v>0</v>
          </cell>
          <cell r="AN2055">
            <v>0</v>
          </cell>
          <cell r="AO2055">
            <v>0</v>
          </cell>
          <cell r="AP2055">
            <v>0</v>
          </cell>
          <cell r="AQ2055">
            <v>0</v>
          </cell>
          <cell r="AV2055">
            <v>0</v>
          </cell>
          <cell r="AW2055">
            <v>0</v>
          </cell>
          <cell r="AX2055">
            <v>0</v>
          </cell>
          <cell r="AY2055">
            <v>11</v>
          </cell>
          <cell r="AZ2055">
            <v>0</v>
          </cell>
          <cell r="BA2055" t="str">
            <v>APZ</v>
          </cell>
        </row>
        <row r="2056">
          <cell r="D2056" t="str">
            <v>Akadémia Policajného zboru</v>
          </cell>
          <cell r="E2056" t="str">
            <v/>
          </cell>
          <cell r="L2056">
            <v>2</v>
          </cell>
          <cell r="M2056">
            <v>2</v>
          </cell>
          <cell r="AM2056">
            <v>0</v>
          </cell>
          <cell r="AN2056">
            <v>0</v>
          </cell>
          <cell r="AO2056">
            <v>0</v>
          </cell>
          <cell r="AP2056">
            <v>0</v>
          </cell>
          <cell r="AQ2056">
            <v>0</v>
          </cell>
          <cell r="AV2056">
            <v>0</v>
          </cell>
          <cell r="AW2056">
            <v>0</v>
          </cell>
          <cell r="AX2056">
            <v>0</v>
          </cell>
          <cell r="AY2056">
            <v>279</v>
          </cell>
          <cell r="AZ2056">
            <v>0</v>
          </cell>
          <cell r="BA2056" t="str">
            <v>APZ</v>
          </cell>
        </row>
        <row r="2057">
          <cell r="D2057" t="str">
            <v>Akadémia Policajného zboru</v>
          </cell>
          <cell r="E2057" t="str">
            <v/>
          </cell>
          <cell r="L2057">
            <v>2</v>
          </cell>
          <cell r="M2057">
            <v>3</v>
          </cell>
          <cell r="AM2057">
            <v>0</v>
          </cell>
          <cell r="AN2057">
            <v>0</v>
          </cell>
          <cell r="AO2057">
            <v>0</v>
          </cell>
          <cell r="AP2057">
            <v>0</v>
          </cell>
          <cell r="AQ2057">
            <v>0</v>
          </cell>
          <cell r="AV2057">
            <v>0</v>
          </cell>
          <cell r="AW2057">
            <v>0</v>
          </cell>
          <cell r="AX2057">
            <v>0</v>
          </cell>
          <cell r="AY2057">
            <v>42</v>
          </cell>
          <cell r="AZ2057">
            <v>0</v>
          </cell>
          <cell r="BA2057" t="str">
            <v>APZ</v>
          </cell>
        </row>
        <row r="2058">
          <cell r="D2058" t="str">
            <v>Akadémia Policajného zboru</v>
          </cell>
          <cell r="E2058" t="str">
            <v/>
          </cell>
          <cell r="L2058">
            <v>1</v>
          </cell>
          <cell r="M2058">
            <v>3</v>
          </cell>
          <cell r="AM2058">
            <v>5</v>
          </cell>
          <cell r="AN2058">
            <v>0</v>
          </cell>
          <cell r="AO2058">
            <v>0</v>
          </cell>
          <cell r="AP2058">
            <v>0</v>
          </cell>
          <cell r="AQ2058">
            <v>5</v>
          </cell>
          <cell r="AV2058">
            <v>20</v>
          </cell>
          <cell r="AW2058">
            <v>42.599999999999994</v>
          </cell>
          <cell r="AX2058">
            <v>42.133576642335761</v>
          </cell>
          <cell r="AY2058">
            <v>5</v>
          </cell>
          <cell r="AZ2058">
            <v>5</v>
          </cell>
          <cell r="BA2058" t="str">
            <v>APZ</v>
          </cell>
        </row>
        <row r="2059">
          <cell r="D2059" t="str">
            <v>Akadémia Policajného zboru</v>
          </cell>
          <cell r="E2059" t="str">
            <v/>
          </cell>
          <cell r="L2059">
            <v>2</v>
          </cell>
          <cell r="M2059">
            <v>2</v>
          </cell>
          <cell r="AM2059">
            <v>0</v>
          </cell>
          <cell r="AN2059">
            <v>0</v>
          </cell>
          <cell r="AO2059">
            <v>0</v>
          </cell>
          <cell r="AP2059">
            <v>0</v>
          </cell>
          <cell r="AQ2059">
            <v>0</v>
          </cell>
          <cell r="AV2059">
            <v>0</v>
          </cell>
          <cell r="AW2059">
            <v>0</v>
          </cell>
          <cell r="AX2059">
            <v>0</v>
          </cell>
          <cell r="AY2059">
            <v>33</v>
          </cell>
          <cell r="AZ2059">
            <v>0</v>
          </cell>
          <cell r="BA2059" t="str">
            <v>APZ</v>
          </cell>
        </row>
        <row r="2060">
          <cell r="D2060" t="str">
            <v>Akadémia Policajného zboru</v>
          </cell>
          <cell r="E2060" t="str">
            <v/>
          </cell>
          <cell r="L2060">
            <v>2</v>
          </cell>
          <cell r="M2060">
            <v>1</v>
          </cell>
          <cell r="AM2060">
            <v>0</v>
          </cell>
          <cell r="AN2060">
            <v>0</v>
          </cell>
          <cell r="AO2060">
            <v>0</v>
          </cell>
          <cell r="AP2060">
            <v>0</v>
          </cell>
          <cell r="AQ2060">
            <v>0</v>
          </cell>
          <cell r="AV2060">
            <v>0</v>
          </cell>
          <cell r="AW2060">
            <v>0</v>
          </cell>
          <cell r="AX2060">
            <v>0</v>
          </cell>
          <cell r="AY2060">
            <v>192</v>
          </cell>
          <cell r="AZ2060">
            <v>0</v>
          </cell>
          <cell r="BA2060" t="str">
            <v>APZ</v>
          </cell>
        </row>
        <row r="2061">
          <cell r="D2061" t="str">
            <v>Akadémia Policajného zboru</v>
          </cell>
          <cell r="E2061" t="str">
            <v/>
          </cell>
          <cell r="L2061">
            <v>2</v>
          </cell>
          <cell r="M2061">
            <v>1</v>
          </cell>
          <cell r="AM2061">
            <v>0</v>
          </cell>
          <cell r="AN2061">
            <v>0</v>
          </cell>
          <cell r="AO2061">
            <v>0</v>
          </cell>
          <cell r="AP2061">
            <v>0</v>
          </cell>
          <cell r="AQ2061">
            <v>0</v>
          </cell>
          <cell r="AV2061">
            <v>0</v>
          </cell>
          <cell r="AW2061">
            <v>0</v>
          </cell>
          <cell r="AX2061">
            <v>0</v>
          </cell>
          <cell r="AY2061">
            <v>35</v>
          </cell>
          <cell r="AZ2061">
            <v>0</v>
          </cell>
          <cell r="BA2061" t="str">
            <v>APZ</v>
          </cell>
        </row>
        <row r="2062">
          <cell r="D2062" t="str">
            <v>Akadémia Policajného zboru</v>
          </cell>
          <cell r="E2062" t="str">
            <v/>
          </cell>
          <cell r="L2062">
            <v>1</v>
          </cell>
          <cell r="M2062">
            <v>1</v>
          </cell>
          <cell r="AM2062">
            <v>281</v>
          </cell>
          <cell r="AN2062">
            <v>286</v>
          </cell>
          <cell r="AO2062">
            <v>0</v>
          </cell>
          <cell r="AP2062">
            <v>0</v>
          </cell>
          <cell r="AQ2062">
            <v>281</v>
          </cell>
          <cell r="AV2062">
            <v>247.7</v>
          </cell>
          <cell r="AW2062">
            <v>366.596</v>
          </cell>
          <cell r="AX2062">
            <v>362.58217518248176</v>
          </cell>
          <cell r="AY2062">
            <v>286</v>
          </cell>
          <cell r="AZ2062">
            <v>0</v>
          </cell>
          <cell r="BA2062" t="str">
            <v>APZ</v>
          </cell>
        </row>
        <row r="2063">
          <cell r="D2063" t="str">
            <v>Akadémia Policajného zboru</v>
          </cell>
          <cell r="E2063" t="str">
            <v/>
          </cell>
          <cell r="L2063">
            <v>2</v>
          </cell>
          <cell r="M2063">
            <v>2</v>
          </cell>
          <cell r="AM2063">
            <v>0</v>
          </cell>
          <cell r="AN2063">
            <v>0</v>
          </cell>
          <cell r="AO2063">
            <v>0</v>
          </cell>
          <cell r="AP2063">
            <v>0</v>
          </cell>
          <cell r="AQ2063">
            <v>0</v>
          </cell>
          <cell r="AV2063">
            <v>0</v>
          </cell>
          <cell r="AW2063">
            <v>0</v>
          </cell>
          <cell r="AX2063">
            <v>0</v>
          </cell>
          <cell r="AY2063">
            <v>51</v>
          </cell>
          <cell r="AZ2063">
            <v>0</v>
          </cell>
          <cell r="BA2063" t="str">
            <v>APZ</v>
          </cell>
        </row>
        <row r="2064">
          <cell r="D2064" t="str">
            <v>Slovenská poľnohospodárska univerzita v Nitre</v>
          </cell>
          <cell r="E2064" t="str">
            <v>Fakulta záhradníctva a krajinného inžinierstva</v>
          </cell>
          <cell r="L2064">
            <v>2</v>
          </cell>
          <cell r="M2064">
            <v>1</v>
          </cell>
          <cell r="AM2064">
            <v>0</v>
          </cell>
          <cell r="AN2064">
            <v>0</v>
          </cell>
          <cell r="AO2064">
            <v>0</v>
          </cell>
          <cell r="AP2064">
            <v>0</v>
          </cell>
          <cell r="AQ2064">
            <v>0</v>
          </cell>
          <cell r="AV2064">
            <v>0</v>
          </cell>
          <cell r="AW2064">
            <v>0</v>
          </cell>
          <cell r="AX2064">
            <v>0</v>
          </cell>
          <cell r="AY2064">
            <v>34</v>
          </cell>
          <cell r="AZ2064">
            <v>0</v>
          </cell>
          <cell r="BA2064" t="str">
            <v>SPU</v>
          </cell>
        </row>
        <row r="2065">
          <cell r="D2065" t="str">
            <v>Slovenská poľnohospodárska univerzita v Nitre</v>
          </cell>
          <cell r="E2065" t="str">
            <v>Fakulta záhradníctva a krajinného inžinierstva</v>
          </cell>
          <cell r="L2065">
            <v>2</v>
          </cell>
          <cell r="M2065">
            <v>2</v>
          </cell>
          <cell r="AM2065">
            <v>0</v>
          </cell>
          <cell r="AN2065">
            <v>0</v>
          </cell>
          <cell r="AO2065">
            <v>0</v>
          </cell>
          <cell r="AP2065">
            <v>0</v>
          </cell>
          <cell r="AQ2065">
            <v>0</v>
          </cell>
          <cell r="AV2065">
            <v>0</v>
          </cell>
          <cell r="AW2065">
            <v>0</v>
          </cell>
          <cell r="AX2065">
            <v>0</v>
          </cell>
          <cell r="AY2065">
            <v>7</v>
          </cell>
          <cell r="AZ2065">
            <v>0</v>
          </cell>
          <cell r="BA2065" t="str">
            <v>SPU</v>
          </cell>
        </row>
        <row r="2066">
          <cell r="D2066" t="str">
            <v>Slovenská poľnohospodárska univerzita v Nitre</v>
          </cell>
          <cell r="E2066" t="str">
            <v>Fakulta európskych štúdií a regionálneho rozvoja</v>
          </cell>
          <cell r="L2066">
            <v>2</v>
          </cell>
          <cell r="M2066">
            <v>3</v>
          </cell>
          <cell r="AM2066">
            <v>0</v>
          </cell>
          <cell r="AN2066">
            <v>0</v>
          </cell>
          <cell r="AO2066">
            <v>0</v>
          </cell>
          <cell r="AP2066">
            <v>0</v>
          </cell>
          <cell r="AQ2066">
            <v>0</v>
          </cell>
          <cell r="AV2066">
            <v>0</v>
          </cell>
          <cell r="AW2066">
            <v>0</v>
          </cell>
          <cell r="AX2066">
            <v>0</v>
          </cell>
          <cell r="AY2066">
            <v>5</v>
          </cell>
          <cell r="AZ2066">
            <v>0</v>
          </cell>
          <cell r="BA2066" t="str">
            <v>SPU</v>
          </cell>
        </row>
        <row r="2067">
          <cell r="D2067" t="str">
            <v>Slovenská poľnohospodárska univerzita v Nitre</v>
          </cell>
          <cell r="E2067" t="str">
            <v>Fakulta agrobiológie a potravinových zdrojov</v>
          </cell>
          <cell r="L2067">
            <v>1</v>
          </cell>
          <cell r="M2067">
            <v>3</v>
          </cell>
          <cell r="AM2067">
            <v>6</v>
          </cell>
          <cell r="AN2067">
            <v>0</v>
          </cell>
          <cell r="AO2067">
            <v>0</v>
          </cell>
          <cell r="AP2067">
            <v>0</v>
          </cell>
          <cell r="AQ2067">
            <v>6</v>
          </cell>
          <cell r="AV2067">
            <v>24</v>
          </cell>
          <cell r="AW2067">
            <v>51.12</v>
          </cell>
          <cell r="AX2067">
            <v>50.319373531714952</v>
          </cell>
          <cell r="AY2067">
            <v>6</v>
          </cell>
          <cell r="AZ2067">
            <v>6</v>
          </cell>
          <cell r="BA2067" t="str">
            <v>SPU</v>
          </cell>
        </row>
        <row r="2068">
          <cell r="D2068" t="str">
            <v>Slovenská poľnohospodárska univerzita v Nitre</v>
          </cell>
          <cell r="E2068" t="str">
            <v>Technická fakulta</v>
          </cell>
          <cell r="L2068">
            <v>2</v>
          </cell>
          <cell r="M2068">
            <v>1</v>
          </cell>
          <cell r="AM2068">
            <v>0</v>
          </cell>
          <cell r="AN2068">
            <v>0</v>
          </cell>
          <cell r="AO2068">
            <v>0</v>
          </cell>
          <cell r="AP2068">
            <v>0</v>
          </cell>
          <cell r="AQ2068">
            <v>0</v>
          </cell>
          <cell r="AV2068">
            <v>0</v>
          </cell>
          <cell r="AW2068">
            <v>0</v>
          </cell>
          <cell r="AX2068">
            <v>0</v>
          </cell>
          <cell r="AY2068">
            <v>73</v>
          </cell>
          <cell r="AZ2068">
            <v>0</v>
          </cell>
          <cell r="BA2068" t="str">
            <v>SPU</v>
          </cell>
        </row>
        <row r="2069">
          <cell r="D2069" t="str">
            <v>Slovenská poľnohospodárska univerzita v Nitre</v>
          </cell>
          <cell r="E2069" t="str">
            <v>Fakulta biotechnológie a potravinárstva</v>
          </cell>
          <cell r="L2069">
            <v>2</v>
          </cell>
          <cell r="M2069">
            <v>3</v>
          </cell>
          <cell r="AM2069">
            <v>0</v>
          </cell>
          <cell r="AN2069">
            <v>0</v>
          </cell>
          <cell r="AO2069">
            <v>0</v>
          </cell>
          <cell r="AP2069">
            <v>0</v>
          </cell>
          <cell r="AQ2069">
            <v>0</v>
          </cell>
          <cell r="AV2069">
            <v>0</v>
          </cell>
          <cell r="AW2069">
            <v>0</v>
          </cell>
          <cell r="AX2069">
            <v>0</v>
          </cell>
          <cell r="AY2069">
            <v>4</v>
          </cell>
          <cell r="AZ2069">
            <v>0</v>
          </cell>
          <cell r="BA2069" t="str">
            <v>SPU</v>
          </cell>
        </row>
        <row r="2070">
          <cell r="D2070" t="str">
            <v>Slovenská poľnohospodárska univerzita v Nitre</v>
          </cell>
          <cell r="E2070" t="str">
            <v>Technická fakulta</v>
          </cell>
          <cell r="L2070">
            <v>1</v>
          </cell>
          <cell r="M2070">
            <v>3</v>
          </cell>
          <cell r="AM2070">
            <v>5</v>
          </cell>
          <cell r="AN2070">
            <v>0</v>
          </cell>
          <cell r="AO2070">
            <v>0</v>
          </cell>
          <cell r="AP2070">
            <v>5</v>
          </cell>
          <cell r="AQ2070">
            <v>5</v>
          </cell>
          <cell r="AV2070">
            <v>20</v>
          </cell>
          <cell r="AW2070">
            <v>42.599999999999994</v>
          </cell>
          <cell r="AX2070">
            <v>41.89850299401197</v>
          </cell>
          <cell r="AY2070">
            <v>5</v>
          </cell>
          <cell r="AZ2070">
            <v>5</v>
          </cell>
          <cell r="BA2070" t="str">
            <v>SPU</v>
          </cell>
        </row>
        <row r="2071">
          <cell r="D2071" t="str">
            <v>Slovenská poľnohospodárska univerzita v Nitre</v>
          </cell>
          <cell r="E2071" t="str">
            <v>Fakulta ekonomiky a manažmentu</v>
          </cell>
          <cell r="L2071">
            <v>2</v>
          </cell>
          <cell r="M2071">
            <v>2</v>
          </cell>
          <cell r="AM2071">
            <v>0</v>
          </cell>
          <cell r="AN2071">
            <v>0</v>
          </cell>
          <cell r="AO2071">
            <v>0</v>
          </cell>
          <cell r="AP2071">
            <v>0</v>
          </cell>
          <cell r="AQ2071">
            <v>0</v>
          </cell>
          <cell r="AV2071">
            <v>0</v>
          </cell>
          <cell r="AW2071">
            <v>0</v>
          </cell>
          <cell r="AX2071">
            <v>0</v>
          </cell>
          <cell r="AY2071">
            <v>33</v>
          </cell>
          <cell r="AZ2071">
            <v>0</v>
          </cell>
          <cell r="BA2071" t="str">
            <v>SPU</v>
          </cell>
        </row>
        <row r="2072">
          <cell r="D2072" t="str">
            <v>Slovenská poľnohospodárska univerzita v Nitre</v>
          </cell>
          <cell r="E2072" t="str">
            <v>Technická fakulta</v>
          </cell>
          <cell r="L2072">
            <v>2</v>
          </cell>
          <cell r="M2072">
            <v>2</v>
          </cell>
          <cell r="AM2072">
            <v>0</v>
          </cell>
          <cell r="AN2072">
            <v>0</v>
          </cell>
          <cell r="AO2072">
            <v>0</v>
          </cell>
          <cell r="AP2072">
            <v>0</v>
          </cell>
          <cell r="AQ2072">
            <v>0</v>
          </cell>
          <cell r="AV2072">
            <v>0</v>
          </cell>
          <cell r="AW2072">
            <v>0</v>
          </cell>
          <cell r="AX2072">
            <v>0</v>
          </cell>
          <cell r="AY2072">
            <v>12</v>
          </cell>
          <cell r="AZ2072">
            <v>0</v>
          </cell>
          <cell r="BA2072" t="str">
            <v>SPU</v>
          </cell>
        </row>
        <row r="2073">
          <cell r="D2073" t="str">
            <v>Slovenská poľnohospodárska univerzita v Nitre</v>
          </cell>
          <cell r="E2073" t="str">
            <v>Technická fakulta</v>
          </cell>
          <cell r="L2073">
            <v>2</v>
          </cell>
          <cell r="M2073">
            <v>1</v>
          </cell>
          <cell r="AM2073">
            <v>0</v>
          </cell>
          <cell r="AN2073">
            <v>0</v>
          </cell>
          <cell r="AO2073">
            <v>0</v>
          </cell>
          <cell r="AP2073">
            <v>0</v>
          </cell>
          <cell r="AQ2073">
            <v>0</v>
          </cell>
          <cell r="AV2073">
            <v>0</v>
          </cell>
          <cell r="AW2073">
            <v>0</v>
          </cell>
          <cell r="AX2073">
            <v>0</v>
          </cell>
          <cell r="AY2073">
            <v>31</v>
          </cell>
          <cell r="AZ2073">
            <v>0</v>
          </cell>
          <cell r="BA2073" t="str">
            <v>SPU</v>
          </cell>
        </row>
        <row r="2074">
          <cell r="D2074" t="str">
            <v>Slovenská poľnohospodárska univerzita v Nitre</v>
          </cell>
          <cell r="E2074" t="str">
            <v>Fakulta ekonomiky a manažmentu</v>
          </cell>
          <cell r="L2074">
            <v>1</v>
          </cell>
          <cell r="M2074">
            <v>3</v>
          </cell>
          <cell r="AM2074">
            <v>10</v>
          </cell>
          <cell r="AN2074">
            <v>0</v>
          </cell>
          <cell r="AO2074">
            <v>0</v>
          </cell>
          <cell r="AP2074">
            <v>0</v>
          </cell>
          <cell r="AQ2074">
            <v>10</v>
          </cell>
          <cell r="AV2074">
            <v>40</v>
          </cell>
          <cell r="AW2074">
            <v>44</v>
          </cell>
          <cell r="AX2074">
            <v>43.296992481203006</v>
          </cell>
          <cell r="AY2074">
            <v>10</v>
          </cell>
          <cell r="AZ2074">
            <v>10</v>
          </cell>
          <cell r="BA2074" t="str">
            <v>SPU</v>
          </cell>
        </row>
        <row r="2075">
          <cell r="D2075" t="str">
            <v>Slovenská poľnohospodárska univerzita v Nitre</v>
          </cell>
          <cell r="E2075" t="str">
            <v>Technická fakulta</v>
          </cell>
          <cell r="L2075">
            <v>2</v>
          </cell>
          <cell r="M2075">
            <v>2</v>
          </cell>
          <cell r="AM2075">
            <v>0</v>
          </cell>
          <cell r="AN2075">
            <v>0</v>
          </cell>
          <cell r="AO2075">
            <v>0</v>
          </cell>
          <cell r="AP2075">
            <v>0</v>
          </cell>
          <cell r="AQ2075">
            <v>0</v>
          </cell>
          <cell r="AV2075">
            <v>0</v>
          </cell>
          <cell r="AW2075">
            <v>0</v>
          </cell>
          <cell r="AX2075">
            <v>0</v>
          </cell>
          <cell r="AY2075">
            <v>17</v>
          </cell>
          <cell r="AZ2075">
            <v>0</v>
          </cell>
          <cell r="BA2075" t="str">
            <v>SPU</v>
          </cell>
        </row>
        <row r="2076">
          <cell r="D2076" t="str">
            <v>Slovenská poľnohospodárska univerzita v Nitre</v>
          </cell>
          <cell r="E2076" t="str">
            <v>Technická fakulta</v>
          </cell>
          <cell r="L2076">
            <v>2</v>
          </cell>
          <cell r="M2076">
            <v>2</v>
          </cell>
          <cell r="AM2076">
            <v>0</v>
          </cell>
          <cell r="AN2076">
            <v>0</v>
          </cell>
          <cell r="AO2076">
            <v>0</v>
          </cell>
          <cell r="AP2076">
            <v>0</v>
          </cell>
          <cell r="AQ2076">
            <v>0</v>
          </cell>
          <cell r="AV2076">
            <v>0</v>
          </cell>
          <cell r="AW2076">
            <v>0</v>
          </cell>
          <cell r="AX2076">
            <v>0</v>
          </cell>
          <cell r="AY2076">
            <v>47</v>
          </cell>
          <cell r="AZ2076">
            <v>0</v>
          </cell>
          <cell r="BA2076" t="str">
            <v>SPU</v>
          </cell>
        </row>
        <row r="2077">
          <cell r="D2077" t="str">
            <v>Slovenská poľnohospodárska univerzita v Nitre</v>
          </cell>
          <cell r="E2077" t="str">
            <v>Fakulta ekonomiky a manažmentu</v>
          </cell>
          <cell r="L2077">
            <v>2</v>
          </cell>
          <cell r="M2077">
            <v>2</v>
          </cell>
          <cell r="AM2077">
            <v>0</v>
          </cell>
          <cell r="AN2077">
            <v>0</v>
          </cell>
          <cell r="AO2077">
            <v>0</v>
          </cell>
          <cell r="AP2077">
            <v>0</v>
          </cell>
          <cell r="AQ2077">
            <v>0</v>
          </cell>
          <cell r="AV2077">
            <v>0</v>
          </cell>
          <cell r="AW2077">
            <v>0</v>
          </cell>
          <cell r="AX2077">
            <v>0</v>
          </cell>
          <cell r="AY2077">
            <v>43</v>
          </cell>
          <cell r="AZ2077">
            <v>0</v>
          </cell>
          <cell r="BA2077" t="str">
            <v>SPU</v>
          </cell>
        </row>
        <row r="2078">
          <cell r="D2078" t="str">
            <v>Slovenská poľnohospodárska univerzita v Nitre</v>
          </cell>
          <cell r="E2078" t="str">
            <v>Fakulta agrobiológie a potravinových zdrojov</v>
          </cell>
          <cell r="L2078">
            <v>2</v>
          </cell>
          <cell r="M2078">
            <v>2</v>
          </cell>
          <cell r="AM2078">
            <v>0</v>
          </cell>
          <cell r="AN2078">
            <v>0</v>
          </cell>
          <cell r="AO2078">
            <v>0</v>
          </cell>
          <cell r="AP2078">
            <v>0</v>
          </cell>
          <cell r="AQ2078">
            <v>0</v>
          </cell>
          <cell r="AV2078">
            <v>0</v>
          </cell>
          <cell r="AW2078">
            <v>0</v>
          </cell>
          <cell r="AX2078">
            <v>0</v>
          </cell>
          <cell r="AY2078">
            <v>39</v>
          </cell>
          <cell r="AZ2078">
            <v>0</v>
          </cell>
          <cell r="BA2078" t="str">
            <v>SPU</v>
          </cell>
        </row>
        <row r="2079">
          <cell r="D2079" t="str">
            <v>Slovenská poľnohospodárska univerzita v Nitre</v>
          </cell>
          <cell r="E2079" t="str">
            <v>Fakulta záhradníctva a krajinného inžinierstva</v>
          </cell>
          <cell r="L2079">
            <v>2</v>
          </cell>
          <cell r="M2079">
            <v>3</v>
          </cell>
          <cell r="AM2079">
            <v>0</v>
          </cell>
          <cell r="AN2079">
            <v>0</v>
          </cell>
          <cell r="AO2079">
            <v>0</v>
          </cell>
          <cell r="AP2079">
            <v>0</v>
          </cell>
          <cell r="AQ2079">
            <v>0</v>
          </cell>
          <cell r="AV2079">
            <v>0</v>
          </cell>
          <cell r="AW2079">
            <v>0</v>
          </cell>
          <cell r="AX2079">
            <v>0</v>
          </cell>
          <cell r="AY2079">
            <v>1</v>
          </cell>
          <cell r="AZ2079">
            <v>0</v>
          </cell>
          <cell r="BA2079" t="str">
            <v>SPU</v>
          </cell>
        </row>
        <row r="2080">
          <cell r="D2080" t="str">
            <v>Slovenská poľnohospodárska univerzita v Nitre</v>
          </cell>
          <cell r="E2080" t="str">
            <v>Fakulta záhradníctva a krajinného inžinierstva</v>
          </cell>
          <cell r="L2080">
            <v>2</v>
          </cell>
          <cell r="M2080">
            <v>3</v>
          </cell>
          <cell r="AM2080">
            <v>0</v>
          </cell>
          <cell r="AN2080">
            <v>0</v>
          </cell>
          <cell r="AO2080">
            <v>0</v>
          </cell>
          <cell r="AP2080">
            <v>0</v>
          </cell>
          <cell r="AQ2080">
            <v>0</v>
          </cell>
          <cell r="AV2080">
            <v>0</v>
          </cell>
          <cell r="AW2080">
            <v>0</v>
          </cell>
          <cell r="AX2080">
            <v>0</v>
          </cell>
          <cell r="AY2080">
            <v>3</v>
          </cell>
          <cell r="AZ2080">
            <v>0</v>
          </cell>
          <cell r="BA2080" t="str">
            <v>SPU</v>
          </cell>
        </row>
        <row r="2081">
          <cell r="D2081" t="str">
            <v>Slovenská poľnohospodárska univerzita v Nitre</v>
          </cell>
          <cell r="E2081" t="str">
            <v>Fakulta európskych štúdií a regionálneho rozvoja</v>
          </cell>
          <cell r="L2081">
            <v>1</v>
          </cell>
          <cell r="M2081">
            <v>3</v>
          </cell>
          <cell r="AM2081">
            <v>6</v>
          </cell>
          <cell r="AN2081">
            <v>0</v>
          </cell>
          <cell r="AO2081">
            <v>0</v>
          </cell>
          <cell r="AP2081">
            <v>0</v>
          </cell>
          <cell r="AQ2081">
            <v>6</v>
          </cell>
          <cell r="AV2081">
            <v>24</v>
          </cell>
          <cell r="AW2081">
            <v>26.400000000000002</v>
          </cell>
          <cell r="AX2081">
            <v>25.978195488721806</v>
          </cell>
          <cell r="AY2081">
            <v>6</v>
          </cell>
          <cell r="AZ2081">
            <v>6</v>
          </cell>
          <cell r="BA2081" t="str">
            <v>SPU</v>
          </cell>
        </row>
        <row r="2082">
          <cell r="D2082" t="str">
            <v>Slovenská poľnohospodárska univerzita v Nitre</v>
          </cell>
          <cell r="E2082" t="str">
            <v>Technická fakulta</v>
          </cell>
          <cell r="L2082">
            <v>2</v>
          </cell>
          <cell r="M2082">
            <v>3</v>
          </cell>
          <cell r="AM2082">
            <v>0</v>
          </cell>
          <cell r="AN2082">
            <v>0</v>
          </cell>
          <cell r="AO2082">
            <v>0</v>
          </cell>
          <cell r="AP2082">
            <v>0</v>
          </cell>
          <cell r="AQ2082">
            <v>0</v>
          </cell>
          <cell r="AV2082">
            <v>0</v>
          </cell>
          <cell r="AW2082">
            <v>0</v>
          </cell>
          <cell r="AX2082">
            <v>0</v>
          </cell>
          <cell r="AY2082">
            <v>1</v>
          </cell>
          <cell r="AZ2082">
            <v>0</v>
          </cell>
          <cell r="BA2082" t="str">
            <v>SPU</v>
          </cell>
        </row>
        <row r="2083">
          <cell r="D2083" t="str">
            <v>Slovenská poľnohospodárska univerzita v Nitre</v>
          </cell>
          <cell r="E2083" t="str">
            <v>Fakulta agrobiológie a potravinových zdrojov</v>
          </cell>
          <cell r="L2083">
            <v>2</v>
          </cell>
          <cell r="M2083">
            <v>3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>
            <v>0</v>
          </cell>
          <cell r="AV2083">
            <v>0</v>
          </cell>
          <cell r="AW2083">
            <v>0</v>
          </cell>
          <cell r="AX2083">
            <v>0</v>
          </cell>
          <cell r="AY2083">
            <v>3</v>
          </cell>
          <cell r="AZ2083">
            <v>0</v>
          </cell>
          <cell r="BA2083" t="str">
            <v>SPU</v>
          </cell>
        </row>
        <row r="2084">
          <cell r="D2084" t="str">
            <v>Slovenská poľnohospodárska univerzita v Nitre</v>
          </cell>
          <cell r="E2084" t="str">
            <v>Fakulta agrobiológie a potravinových zdrojov</v>
          </cell>
          <cell r="L2084">
            <v>2</v>
          </cell>
          <cell r="M2084">
            <v>3</v>
          </cell>
          <cell r="AM2084">
            <v>0</v>
          </cell>
          <cell r="AN2084">
            <v>0</v>
          </cell>
          <cell r="AO2084">
            <v>0</v>
          </cell>
          <cell r="AP2084">
            <v>0</v>
          </cell>
          <cell r="AQ2084">
            <v>0</v>
          </cell>
          <cell r="AV2084">
            <v>0</v>
          </cell>
          <cell r="AW2084">
            <v>0</v>
          </cell>
          <cell r="AX2084">
            <v>0</v>
          </cell>
          <cell r="AY2084">
            <v>5</v>
          </cell>
          <cell r="AZ2084">
            <v>0</v>
          </cell>
          <cell r="BA2084" t="str">
            <v>SPU</v>
          </cell>
        </row>
        <row r="2085">
          <cell r="D2085" t="str">
            <v>Slovenská poľnohospodárska univerzita v Nitre</v>
          </cell>
          <cell r="E2085" t="str">
            <v>Fakulta záhradníctva a krajinného inžinierstva</v>
          </cell>
          <cell r="L2085">
            <v>1</v>
          </cell>
          <cell r="M2085">
            <v>3</v>
          </cell>
          <cell r="AM2085">
            <v>3</v>
          </cell>
          <cell r="AN2085">
            <v>0</v>
          </cell>
          <cell r="AO2085">
            <v>0</v>
          </cell>
          <cell r="AP2085">
            <v>0</v>
          </cell>
          <cell r="AQ2085">
            <v>3</v>
          </cell>
          <cell r="AV2085">
            <v>12</v>
          </cell>
          <cell r="AW2085">
            <v>25.56</v>
          </cell>
          <cell r="AX2085">
            <v>25.159686765857476</v>
          </cell>
          <cell r="AY2085">
            <v>3</v>
          </cell>
          <cell r="AZ2085">
            <v>3</v>
          </cell>
          <cell r="BA2085" t="str">
            <v>SPU</v>
          </cell>
        </row>
        <row r="2086">
          <cell r="D2086" t="str">
            <v>Slovenská poľnohospodárska univerzita v Nitre</v>
          </cell>
          <cell r="E2086" t="str">
            <v>Fakulta záhradníctva a krajinného inžinierstva</v>
          </cell>
          <cell r="L2086">
            <v>1</v>
          </cell>
          <cell r="M2086">
            <v>3</v>
          </cell>
          <cell r="AM2086">
            <v>4</v>
          </cell>
          <cell r="AN2086">
            <v>0</v>
          </cell>
          <cell r="AO2086">
            <v>0</v>
          </cell>
          <cell r="AP2086">
            <v>0</v>
          </cell>
          <cell r="AQ2086">
            <v>4</v>
          </cell>
          <cell r="AV2086">
            <v>16</v>
          </cell>
          <cell r="AW2086">
            <v>34.08</v>
          </cell>
          <cell r="AX2086">
            <v>33.546249021143304</v>
          </cell>
          <cell r="AY2086">
            <v>4</v>
          </cell>
          <cell r="AZ2086">
            <v>4</v>
          </cell>
          <cell r="BA2086" t="str">
            <v>SPU</v>
          </cell>
        </row>
        <row r="2087">
          <cell r="D2087" t="str">
            <v>Slovenská poľnohospodárska univerzita v Nitre</v>
          </cell>
          <cell r="E2087" t="str">
            <v>Fakulta európskych štúdií a regionálneho rozvoja</v>
          </cell>
          <cell r="L2087">
            <v>2</v>
          </cell>
          <cell r="M2087">
            <v>2</v>
          </cell>
          <cell r="AM2087">
            <v>0</v>
          </cell>
          <cell r="AN2087">
            <v>0</v>
          </cell>
          <cell r="AO2087">
            <v>0</v>
          </cell>
          <cell r="AP2087">
            <v>0</v>
          </cell>
          <cell r="AQ2087">
            <v>0</v>
          </cell>
          <cell r="AV2087">
            <v>0</v>
          </cell>
          <cell r="AW2087">
            <v>0</v>
          </cell>
          <cell r="AX2087">
            <v>0</v>
          </cell>
          <cell r="AY2087">
            <v>31</v>
          </cell>
          <cell r="AZ2087">
            <v>0</v>
          </cell>
          <cell r="BA2087" t="str">
            <v>SPU</v>
          </cell>
        </row>
        <row r="2088">
          <cell r="D2088" t="str">
            <v>Slovenská poľnohospodárska univerzita v Nitre</v>
          </cell>
          <cell r="E2088" t="str">
            <v>Fakulta európskych štúdií a regionálneho rozvoja</v>
          </cell>
          <cell r="L2088">
            <v>1</v>
          </cell>
          <cell r="M2088">
            <v>2</v>
          </cell>
          <cell r="AM2088">
            <v>52</v>
          </cell>
          <cell r="AN2088">
            <v>56</v>
          </cell>
          <cell r="AO2088">
            <v>0</v>
          </cell>
          <cell r="AP2088">
            <v>0</v>
          </cell>
          <cell r="AQ2088">
            <v>52</v>
          </cell>
          <cell r="AV2088">
            <v>78</v>
          </cell>
          <cell r="AW2088">
            <v>81.12</v>
          </cell>
          <cell r="AX2088">
            <v>79.823909774436103</v>
          </cell>
          <cell r="AY2088">
            <v>56</v>
          </cell>
          <cell r="AZ2088">
            <v>0</v>
          </cell>
          <cell r="BA2088" t="str">
            <v>SPU</v>
          </cell>
        </row>
        <row r="2089">
          <cell r="D2089" t="str">
            <v>Slovenská poľnohospodárska univerzita v Nitre</v>
          </cell>
          <cell r="E2089" t="str">
            <v>Fakulta agrobiológie a potravinových zdrojov</v>
          </cell>
          <cell r="L2089">
            <v>2</v>
          </cell>
          <cell r="M2089">
            <v>2</v>
          </cell>
          <cell r="AM2089">
            <v>0</v>
          </cell>
          <cell r="AN2089">
            <v>0</v>
          </cell>
          <cell r="AO2089">
            <v>0</v>
          </cell>
          <cell r="AP2089">
            <v>0</v>
          </cell>
          <cell r="AQ2089">
            <v>0</v>
          </cell>
          <cell r="AV2089">
            <v>0</v>
          </cell>
          <cell r="AW2089">
            <v>0</v>
          </cell>
          <cell r="AX2089">
            <v>0</v>
          </cell>
          <cell r="AY2089">
            <v>48</v>
          </cell>
          <cell r="AZ2089">
            <v>0</v>
          </cell>
          <cell r="BA2089" t="str">
            <v>SPU</v>
          </cell>
        </row>
        <row r="2090">
          <cell r="D2090" t="str">
            <v>Slovenská poľnohospodárska univerzita v Nitre</v>
          </cell>
          <cell r="E2090" t="str">
            <v>Fakulta záhradníctva a krajinného inžinierstva</v>
          </cell>
          <cell r="L2090">
            <v>1</v>
          </cell>
          <cell r="M2090">
            <v>2</v>
          </cell>
          <cell r="AM2090">
            <v>25</v>
          </cell>
          <cell r="AN2090">
            <v>30</v>
          </cell>
          <cell r="AO2090">
            <v>0</v>
          </cell>
          <cell r="AP2090">
            <v>0</v>
          </cell>
          <cell r="AQ2090">
            <v>25</v>
          </cell>
          <cell r="AV2090">
            <v>37.5</v>
          </cell>
          <cell r="AW2090">
            <v>59.625</v>
          </cell>
          <cell r="AX2090">
            <v>58.691170712607672</v>
          </cell>
          <cell r="AY2090">
            <v>30</v>
          </cell>
          <cell r="AZ2090">
            <v>0</v>
          </cell>
          <cell r="BA2090" t="str">
            <v>SPU</v>
          </cell>
        </row>
        <row r="2091">
          <cell r="D2091" t="str">
            <v>Slovenská poľnohospodárska univerzita v Nitre</v>
          </cell>
          <cell r="E2091" t="str">
            <v>Technická fakulta</v>
          </cell>
          <cell r="L2091">
            <v>2</v>
          </cell>
          <cell r="M2091">
            <v>2</v>
          </cell>
          <cell r="AM2091">
            <v>0</v>
          </cell>
          <cell r="AN2091">
            <v>0</v>
          </cell>
          <cell r="AO2091">
            <v>0</v>
          </cell>
          <cell r="AP2091">
            <v>0</v>
          </cell>
          <cell r="AQ2091">
            <v>0</v>
          </cell>
          <cell r="AV2091">
            <v>0</v>
          </cell>
          <cell r="AW2091">
            <v>0</v>
          </cell>
          <cell r="AX2091">
            <v>0</v>
          </cell>
          <cell r="AY2091">
            <v>24</v>
          </cell>
          <cell r="AZ2091">
            <v>0</v>
          </cell>
          <cell r="BA2091" t="str">
            <v>SPU</v>
          </cell>
        </row>
        <row r="2092">
          <cell r="D2092" t="str">
            <v>Slovenská poľnohospodárska univerzita v Nitre</v>
          </cell>
          <cell r="E2092" t="str">
            <v>Fakulta agrobiológie a potravinových zdrojov</v>
          </cell>
          <cell r="L2092">
            <v>1</v>
          </cell>
          <cell r="M2092">
            <v>2</v>
          </cell>
          <cell r="AM2092">
            <v>39</v>
          </cell>
          <cell r="AN2092">
            <v>40</v>
          </cell>
          <cell r="AO2092">
            <v>0</v>
          </cell>
          <cell r="AP2092">
            <v>0</v>
          </cell>
          <cell r="AQ2092">
            <v>39</v>
          </cell>
          <cell r="AV2092">
            <v>58.5</v>
          </cell>
          <cell r="AW2092">
            <v>93.015000000000001</v>
          </cell>
          <cell r="AX2092">
            <v>91.55822631166798</v>
          </cell>
          <cell r="AY2092">
            <v>40</v>
          </cell>
          <cell r="AZ2092">
            <v>0</v>
          </cell>
          <cell r="BA2092" t="str">
            <v>SPU</v>
          </cell>
        </row>
        <row r="2093">
          <cell r="D2093" t="str">
            <v>Slovenská poľnohospodárska univerzita v Nitre</v>
          </cell>
          <cell r="E2093" t="str">
            <v>Technická fakulta</v>
          </cell>
          <cell r="L2093">
            <v>2</v>
          </cell>
          <cell r="M2093">
            <v>3</v>
          </cell>
          <cell r="AM2093">
            <v>0</v>
          </cell>
          <cell r="AN2093">
            <v>0</v>
          </cell>
          <cell r="AO2093">
            <v>0</v>
          </cell>
          <cell r="AP2093">
            <v>0</v>
          </cell>
          <cell r="AQ2093">
            <v>0</v>
          </cell>
          <cell r="AV2093">
            <v>0</v>
          </cell>
          <cell r="AW2093">
            <v>0</v>
          </cell>
          <cell r="AX2093">
            <v>0</v>
          </cell>
          <cell r="AY2093">
            <v>4</v>
          </cell>
          <cell r="AZ2093">
            <v>0</v>
          </cell>
          <cell r="BA2093" t="str">
            <v>SPU</v>
          </cell>
        </row>
        <row r="2094">
          <cell r="D2094" t="str">
            <v>Slovenská poľnohospodárska univerzita v Nitre</v>
          </cell>
          <cell r="E2094" t="str">
            <v>Fakulta záhradníctva a krajinného inžinierstva</v>
          </cell>
          <cell r="L2094">
            <v>2</v>
          </cell>
          <cell r="M2094">
            <v>2</v>
          </cell>
          <cell r="AM2094">
            <v>0</v>
          </cell>
          <cell r="AN2094">
            <v>0</v>
          </cell>
          <cell r="AO2094">
            <v>0</v>
          </cell>
          <cell r="AP2094">
            <v>0</v>
          </cell>
          <cell r="AQ2094">
            <v>0</v>
          </cell>
          <cell r="AV2094">
            <v>0</v>
          </cell>
          <cell r="AW2094">
            <v>0</v>
          </cell>
          <cell r="AX2094">
            <v>0</v>
          </cell>
          <cell r="AY2094">
            <v>5</v>
          </cell>
          <cell r="AZ2094">
            <v>0</v>
          </cell>
          <cell r="BA2094" t="str">
            <v>SPU</v>
          </cell>
        </row>
        <row r="2095">
          <cell r="D2095" t="str">
            <v>Slovenská poľnohospodárska univerzita v Nitre</v>
          </cell>
          <cell r="E2095" t="str">
            <v>Technická fakulta</v>
          </cell>
          <cell r="L2095">
            <v>1</v>
          </cell>
          <cell r="M2095">
            <v>2</v>
          </cell>
          <cell r="AM2095">
            <v>200</v>
          </cell>
          <cell r="AN2095">
            <v>205</v>
          </cell>
          <cell r="AO2095">
            <v>205</v>
          </cell>
          <cell r="AP2095">
            <v>200</v>
          </cell>
          <cell r="AQ2095">
            <v>200</v>
          </cell>
          <cell r="AV2095">
            <v>300</v>
          </cell>
          <cell r="AW2095">
            <v>444</v>
          </cell>
          <cell r="AX2095">
            <v>436.68862275449101</v>
          </cell>
          <cell r="AY2095">
            <v>205</v>
          </cell>
          <cell r="AZ2095">
            <v>0</v>
          </cell>
          <cell r="BA2095" t="str">
            <v>SPU</v>
          </cell>
        </row>
        <row r="2096">
          <cell r="D2096" t="str">
            <v>Slovenská poľnohospodárska univerzita v Nitre</v>
          </cell>
          <cell r="E2096" t="str">
            <v>Technická fakulta</v>
          </cell>
          <cell r="L2096">
            <v>1</v>
          </cell>
          <cell r="M2096">
            <v>1</v>
          </cell>
          <cell r="AM2096">
            <v>60</v>
          </cell>
          <cell r="AN2096">
            <v>64</v>
          </cell>
          <cell r="AO2096">
            <v>64</v>
          </cell>
          <cell r="AP2096">
            <v>60</v>
          </cell>
          <cell r="AQ2096">
            <v>60</v>
          </cell>
          <cell r="AV2096">
            <v>55.5</v>
          </cell>
          <cell r="AW2096">
            <v>82.14</v>
          </cell>
          <cell r="AX2096">
            <v>80.787395209580836</v>
          </cell>
          <cell r="AY2096">
            <v>64</v>
          </cell>
          <cell r="AZ2096">
            <v>0</v>
          </cell>
          <cell r="BA2096" t="str">
            <v>SPU</v>
          </cell>
        </row>
        <row r="2097">
          <cell r="D2097" t="str">
            <v>Slovenská poľnohospodárska univerzita v Nitre</v>
          </cell>
          <cell r="E2097" t="str">
            <v>Technická fakulta</v>
          </cell>
          <cell r="L2097">
            <v>1</v>
          </cell>
          <cell r="M2097">
            <v>3</v>
          </cell>
          <cell r="AM2097">
            <v>5</v>
          </cell>
          <cell r="AN2097">
            <v>0</v>
          </cell>
          <cell r="AO2097">
            <v>0</v>
          </cell>
          <cell r="AP2097">
            <v>5</v>
          </cell>
          <cell r="AQ2097">
            <v>5</v>
          </cell>
          <cell r="AV2097">
            <v>20</v>
          </cell>
          <cell r="AW2097">
            <v>42.599999999999994</v>
          </cell>
          <cell r="AX2097">
            <v>41.89850299401197</v>
          </cell>
          <cell r="AY2097">
            <v>5</v>
          </cell>
          <cell r="AZ2097">
            <v>5</v>
          </cell>
          <cell r="BA2097" t="str">
            <v>SPU</v>
          </cell>
        </row>
        <row r="2098">
          <cell r="D2098" t="str">
            <v>Slovenská poľnohospodárska univerzita v Nitre</v>
          </cell>
          <cell r="E2098" t="str">
            <v>Fakulta záhradníctva a krajinného inžinierstva</v>
          </cell>
          <cell r="L2098">
            <v>1</v>
          </cell>
          <cell r="M2098">
            <v>2</v>
          </cell>
          <cell r="AM2098">
            <v>35</v>
          </cell>
          <cell r="AN2098">
            <v>41</v>
          </cell>
          <cell r="AO2098">
            <v>0</v>
          </cell>
          <cell r="AP2098">
            <v>0</v>
          </cell>
          <cell r="AQ2098">
            <v>35</v>
          </cell>
          <cell r="AV2098">
            <v>52.5</v>
          </cell>
          <cell r="AW2098">
            <v>83.475000000000009</v>
          </cell>
          <cell r="AX2098">
            <v>82.167638997650755</v>
          </cell>
          <cell r="AY2098">
            <v>41</v>
          </cell>
          <cell r="AZ2098">
            <v>0</v>
          </cell>
          <cell r="BA2098" t="str">
            <v>SPU</v>
          </cell>
        </row>
        <row r="2099">
          <cell r="D2099" t="str">
            <v>Slovenská poľnohospodárska univerzita v Nitre</v>
          </cell>
          <cell r="E2099" t="str">
            <v>Fakulta agrobiológie a potravinových zdrojov</v>
          </cell>
          <cell r="L2099">
            <v>2</v>
          </cell>
          <cell r="M2099">
            <v>1</v>
          </cell>
          <cell r="AM2099">
            <v>0</v>
          </cell>
          <cell r="AN2099">
            <v>0</v>
          </cell>
          <cell r="AO2099">
            <v>0</v>
          </cell>
          <cell r="AP2099">
            <v>0</v>
          </cell>
          <cell r="AQ2099">
            <v>0</v>
          </cell>
          <cell r="AV2099">
            <v>0</v>
          </cell>
          <cell r="AW2099">
            <v>0</v>
          </cell>
          <cell r="AX2099">
            <v>0</v>
          </cell>
          <cell r="AY2099">
            <v>39</v>
          </cell>
          <cell r="AZ2099">
            <v>0</v>
          </cell>
          <cell r="BA2099" t="str">
            <v>SPU</v>
          </cell>
        </row>
        <row r="2100">
          <cell r="D2100" t="str">
            <v>Slovenská poľnohospodárska univerzita v Nitre</v>
          </cell>
          <cell r="E2100" t="str">
            <v>Fakulta agrobiológie a potravinových zdrojov</v>
          </cell>
          <cell r="L2100">
            <v>2</v>
          </cell>
          <cell r="M2100">
            <v>1</v>
          </cell>
          <cell r="AM2100">
            <v>0</v>
          </cell>
          <cell r="AN2100">
            <v>0</v>
          </cell>
          <cell r="AO2100">
            <v>0</v>
          </cell>
          <cell r="AP2100">
            <v>0</v>
          </cell>
          <cell r="AQ2100">
            <v>0</v>
          </cell>
          <cell r="AV2100">
            <v>0</v>
          </cell>
          <cell r="AW2100">
            <v>0</v>
          </cell>
          <cell r="AX2100">
            <v>0</v>
          </cell>
          <cell r="AY2100">
            <v>23</v>
          </cell>
          <cell r="AZ2100">
            <v>0</v>
          </cell>
          <cell r="BA2100" t="str">
            <v>SPU</v>
          </cell>
        </row>
        <row r="2101">
          <cell r="D2101" t="str">
            <v>Slovenská poľnohospodárska univerzita v Nitre</v>
          </cell>
          <cell r="E2101" t="str">
            <v>Fakulta agrobiológie a potravinových zdrojov</v>
          </cell>
          <cell r="L2101">
            <v>2</v>
          </cell>
          <cell r="M2101">
            <v>3</v>
          </cell>
          <cell r="AM2101">
            <v>0</v>
          </cell>
          <cell r="AN2101">
            <v>0</v>
          </cell>
          <cell r="AO2101">
            <v>0</v>
          </cell>
          <cell r="AP2101">
            <v>0</v>
          </cell>
          <cell r="AQ2101">
            <v>0</v>
          </cell>
          <cell r="AV2101">
            <v>0</v>
          </cell>
          <cell r="AW2101">
            <v>0</v>
          </cell>
          <cell r="AX2101">
            <v>0</v>
          </cell>
          <cell r="AY2101">
            <v>3</v>
          </cell>
          <cell r="AZ2101">
            <v>0</v>
          </cell>
          <cell r="BA2101" t="str">
            <v>SPU</v>
          </cell>
        </row>
        <row r="2102">
          <cell r="D2102" t="str">
            <v>Slovenská poľnohospodárska univerzita v Nitre</v>
          </cell>
          <cell r="E2102" t="str">
            <v>Fakulta agrobiológie a potravinových zdrojov</v>
          </cell>
          <cell r="L2102">
            <v>1</v>
          </cell>
          <cell r="M2102">
            <v>3</v>
          </cell>
          <cell r="AM2102">
            <v>4</v>
          </cell>
          <cell r="AN2102">
            <v>0</v>
          </cell>
          <cell r="AO2102">
            <v>0</v>
          </cell>
          <cell r="AP2102">
            <v>0</v>
          </cell>
          <cell r="AQ2102">
            <v>4</v>
          </cell>
          <cell r="AV2102">
            <v>16</v>
          </cell>
          <cell r="AW2102">
            <v>34.08</v>
          </cell>
          <cell r="AX2102">
            <v>33.546249021143304</v>
          </cell>
          <cell r="AY2102">
            <v>4</v>
          </cell>
          <cell r="AZ2102">
            <v>4</v>
          </cell>
          <cell r="BA2102" t="str">
            <v>SPU</v>
          </cell>
        </row>
        <row r="2103">
          <cell r="D2103" t="str">
            <v>Slovenská poľnohospodárska univerzita v Nitre</v>
          </cell>
          <cell r="E2103" t="str">
            <v>Fakulta agrobiológie a potravinových zdrojov</v>
          </cell>
          <cell r="L2103">
            <v>2</v>
          </cell>
          <cell r="M2103">
            <v>2</v>
          </cell>
          <cell r="AM2103">
            <v>0</v>
          </cell>
          <cell r="AN2103">
            <v>0</v>
          </cell>
          <cell r="AO2103">
            <v>0</v>
          </cell>
          <cell r="AP2103">
            <v>0</v>
          </cell>
          <cell r="AQ2103">
            <v>0</v>
          </cell>
          <cell r="AV2103">
            <v>0</v>
          </cell>
          <cell r="AW2103">
            <v>0</v>
          </cell>
          <cell r="AX2103">
            <v>0</v>
          </cell>
          <cell r="AY2103">
            <v>43</v>
          </cell>
          <cell r="AZ2103">
            <v>0</v>
          </cell>
          <cell r="BA2103" t="str">
            <v>SPU</v>
          </cell>
        </row>
        <row r="2104">
          <cell r="D2104" t="str">
            <v>Slovenská poľnohospodárska univerzita v Nitre</v>
          </cell>
          <cell r="E2104" t="str">
            <v>Fakulta ekonomiky a manažmentu</v>
          </cell>
          <cell r="L2104">
            <v>2</v>
          </cell>
          <cell r="M2104">
            <v>3</v>
          </cell>
          <cell r="AM2104">
            <v>0</v>
          </cell>
          <cell r="AN2104">
            <v>0</v>
          </cell>
          <cell r="AO2104">
            <v>0</v>
          </cell>
          <cell r="AP2104">
            <v>0</v>
          </cell>
          <cell r="AQ2104">
            <v>0</v>
          </cell>
          <cell r="AV2104">
            <v>0</v>
          </cell>
          <cell r="AW2104">
            <v>0</v>
          </cell>
          <cell r="AX2104">
            <v>0</v>
          </cell>
          <cell r="AY2104">
            <v>2</v>
          </cell>
          <cell r="AZ2104">
            <v>0</v>
          </cell>
          <cell r="BA2104" t="str">
            <v>SPU</v>
          </cell>
        </row>
        <row r="2105">
          <cell r="D2105" t="str">
            <v>Slovenská poľnohospodárska univerzita v Nitre</v>
          </cell>
          <cell r="E2105" t="str">
            <v>Fakulta ekonomiky a manažmentu</v>
          </cell>
          <cell r="L2105">
            <v>2</v>
          </cell>
          <cell r="M2105">
            <v>1</v>
          </cell>
          <cell r="AM2105">
            <v>0</v>
          </cell>
          <cell r="AN2105">
            <v>0</v>
          </cell>
          <cell r="AO2105">
            <v>0</v>
          </cell>
          <cell r="AP2105">
            <v>0</v>
          </cell>
          <cell r="AQ2105">
            <v>0</v>
          </cell>
          <cell r="AV2105">
            <v>0</v>
          </cell>
          <cell r="AW2105">
            <v>0</v>
          </cell>
          <cell r="AX2105">
            <v>0</v>
          </cell>
          <cell r="AY2105">
            <v>39</v>
          </cell>
          <cell r="AZ2105">
            <v>0</v>
          </cell>
          <cell r="BA2105" t="str">
            <v>SPU</v>
          </cell>
        </row>
        <row r="2106">
          <cell r="D2106" t="str">
            <v>Slovenská poľnohospodárska univerzita v Nitre</v>
          </cell>
          <cell r="E2106" t="str">
            <v>Fakulta ekonomiky a manažmentu</v>
          </cell>
          <cell r="L2106">
            <v>2</v>
          </cell>
          <cell r="M2106">
            <v>2</v>
          </cell>
          <cell r="AM2106">
            <v>0</v>
          </cell>
          <cell r="AN2106">
            <v>0</v>
          </cell>
          <cell r="AO2106">
            <v>0</v>
          </cell>
          <cell r="AP2106">
            <v>0</v>
          </cell>
          <cell r="AQ2106">
            <v>0</v>
          </cell>
          <cell r="AV2106">
            <v>0</v>
          </cell>
          <cell r="AW2106">
            <v>0</v>
          </cell>
          <cell r="AX2106">
            <v>0</v>
          </cell>
          <cell r="AY2106">
            <v>24</v>
          </cell>
          <cell r="AZ2106">
            <v>0</v>
          </cell>
          <cell r="BA2106" t="str">
            <v>SPU</v>
          </cell>
        </row>
        <row r="2107">
          <cell r="D2107" t="str">
            <v>Slovenská poľnohospodárska univerzita v Nitre</v>
          </cell>
          <cell r="E2107" t="str">
            <v>Fakulta agrobiológie a potravinových zdrojov</v>
          </cell>
          <cell r="L2107">
            <v>1</v>
          </cell>
          <cell r="M2107">
            <v>3</v>
          </cell>
          <cell r="AM2107">
            <v>5</v>
          </cell>
          <cell r="AN2107">
            <v>0</v>
          </cell>
          <cell r="AO2107">
            <v>0</v>
          </cell>
          <cell r="AP2107">
            <v>0</v>
          </cell>
          <cell r="AQ2107">
            <v>5</v>
          </cell>
          <cell r="AV2107">
            <v>20</v>
          </cell>
          <cell r="AW2107">
            <v>42.599999999999994</v>
          </cell>
          <cell r="AX2107">
            <v>41.932811276429128</v>
          </cell>
          <cell r="AY2107">
            <v>5</v>
          </cell>
          <cell r="AZ2107">
            <v>5</v>
          </cell>
          <cell r="BA2107" t="str">
            <v>SPU</v>
          </cell>
        </row>
        <row r="2108">
          <cell r="D2108" t="str">
            <v>Slovenská poľnohospodárska univerzita v Nitre</v>
          </cell>
          <cell r="E2108" t="str">
            <v>Fakulta záhradníctva a krajinného inžinierstva</v>
          </cell>
          <cell r="L2108">
            <v>2</v>
          </cell>
          <cell r="M2108">
            <v>2</v>
          </cell>
          <cell r="AM2108">
            <v>0</v>
          </cell>
          <cell r="AN2108">
            <v>0</v>
          </cell>
          <cell r="AO2108">
            <v>0</v>
          </cell>
          <cell r="AP2108">
            <v>0</v>
          </cell>
          <cell r="AQ2108">
            <v>0</v>
          </cell>
          <cell r="AV2108">
            <v>0</v>
          </cell>
          <cell r="AW2108">
            <v>0</v>
          </cell>
          <cell r="AX2108">
            <v>0</v>
          </cell>
          <cell r="AY2108">
            <v>3</v>
          </cell>
          <cell r="AZ2108">
            <v>0</v>
          </cell>
          <cell r="BA2108" t="str">
            <v>SPU</v>
          </cell>
        </row>
        <row r="2109">
          <cell r="D2109" t="str">
            <v>Slovenská poľnohospodárska univerzita v Nitre</v>
          </cell>
          <cell r="E2109" t="str">
            <v>Technická fakulta</v>
          </cell>
          <cell r="L2109">
            <v>2</v>
          </cell>
          <cell r="M2109">
            <v>3</v>
          </cell>
          <cell r="AM2109">
            <v>0</v>
          </cell>
          <cell r="AN2109">
            <v>0</v>
          </cell>
          <cell r="AO2109">
            <v>0</v>
          </cell>
          <cell r="AP2109">
            <v>0</v>
          </cell>
          <cell r="AQ2109">
            <v>0</v>
          </cell>
          <cell r="AV2109">
            <v>0</v>
          </cell>
          <cell r="AW2109">
            <v>0</v>
          </cell>
          <cell r="AX2109">
            <v>0</v>
          </cell>
          <cell r="AY2109">
            <v>9</v>
          </cell>
          <cell r="AZ2109">
            <v>0</v>
          </cell>
          <cell r="BA2109" t="str">
            <v>SPU</v>
          </cell>
        </row>
        <row r="2110">
          <cell r="D2110" t="str">
            <v>Slovenská poľnohospodárska univerzita v Nitre</v>
          </cell>
          <cell r="E2110" t="str">
            <v>Technická fakulta</v>
          </cell>
          <cell r="L2110">
            <v>1</v>
          </cell>
          <cell r="M2110">
            <v>3</v>
          </cell>
          <cell r="AM2110">
            <v>2</v>
          </cell>
          <cell r="AN2110">
            <v>0</v>
          </cell>
          <cell r="AO2110">
            <v>0</v>
          </cell>
          <cell r="AP2110">
            <v>2</v>
          </cell>
          <cell r="AQ2110">
            <v>2</v>
          </cell>
          <cell r="AV2110">
            <v>8</v>
          </cell>
          <cell r="AW2110">
            <v>17.04</v>
          </cell>
          <cell r="AX2110">
            <v>16.759401197604788</v>
          </cell>
          <cell r="AY2110">
            <v>2</v>
          </cell>
          <cell r="AZ2110">
            <v>2</v>
          </cell>
          <cell r="BA2110" t="str">
            <v>SPU</v>
          </cell>
        </row>
        <row r="2111">
          <cell r="D2111" t="str">
            <v>Slovenská poľnohospodárska univerzita v Nitre</v>
          </cell>
          <cell r="E2111" t="str">
            <v>Fakulta európskych štúdií a regionálneho rozvoja</v>
          </cell>
          <cell r="L2111">
            <v>2</v>
          </cell>
          <cell r="M2111">
            <v>1</v>
          </cell>
          <cell r="AM2111">
            <v>0</v>
          </cell>
          <cell r="AN2111">
            <v>0</v>
          </cell>
          <cell r="AO2111">
            <v>0</v>
          </cell>
          <cell r="AP2111">
            <v>0</v>
          </cell>
          <cell r="AQ2111">
            <v>0</v>
          </cell>
          <cell r="AV2111">
            <v>0</v>
          </cell>
          <cell r="AW2111">
            <v>0</v>
          </cell>
          <cell r="AX2111">
            <v>0</v>
          </cell>
          <cell r="AY2111">
            <v>20</v>
          </cell>
          <cell r="AZ2111">
            <v>0</v>
          </cell>
          <cell r="BA2111" t="str">
            <v>SPU</v>
          </cell>
        </row>
        <row r="2112">
          <cell r="D2112" t="str">
            <v>Slovenská poľnohospodárska univerzita v Nitre</v>
          </cell>
          <cell r="E2112" t="str">
            <v>Fakulta ekonomiky a manažmentu</v>
          </cell>
          <cell r="L2112">
            <v>2</v>
          </cell>
          <cell r="M2112">
            <v>3</v>
          </cell>
          <cell r="AM2112">
            <v>0</v>
          </cell>
          <cell r="AN2112">
            <v>0</v>
          </cell>
          <cell r="AO2112">
            <v>0</v>
          </cell>
          <cell r="AP2112">
            <v>0</v>
          </cell>
          <cell r="AQ2112">
            <v>0</v>
          </cell>
          <cell r="AV2112">
            <v>0</v>
          </cell>
          <cell r="AW2112">
            <v>0</v>
          </cell>
          <cell r="AX2112">
            <v>0</v>
          </cell>
          <cell r="AY2112">
            <v>3</v>
          </cell>
          <cell r="AZ2112">
            <v>0</v>
          </cell>
          <cell r="BA2112" t="str">
            <v>SPU</v>
          </cell>
        </row>
        <row r="2113">
          <cell r="D2113" t="str">
            <v>Slovenská poľnohospodárska univerzita v Nitre</v>
          </cell>
          <cell r="E2113" t="str">
            <v>Fakulta biotechnológie a potravinárstva</v>
          </cell>
          <cell r="L2113">
            <v>2</v>
          </cell>
          <cell r="M2113">
            <v>2</v>
          </cell>
          <cell r="AM2113">
            <v>0</v>
          </cell>
          <cell r="AN2113">
            <v>0</v>
          </cell>
          <cell r="AO2113">
            <v>0</v>
          </cell>
          <cell r="AP2113">
            <v>0</v>
          </cell>
          <cell r="AQ2113">
            <v>0</v>
          </cell>
          <cell r="AV2113">
            <v>0</v>
          </cell>
          <cell r="AW2113">
            <v>0</v>
          </cell>
          <cell r="AX2113">
            <v>0</v>
          </cell>
          <cell r="AY2113">
            <v>33</v>
          </cell>
          <cell r="AZ2113">
            <v>0</v>
          </cell>
          <cell r="BA2113" t="str">
            <v>SPU</v>
          </cell>
        </row>
        <row r="2114">
          <cell r="D2114" t="str">
            <v>Slovenská poľnohospodárska univerzita v Nitre</v>
          </cell>
          <cell r="E2114" t="str">
            <v>Fakulta agrobiológie a potravinových zdrojov</v>
          </cell>
          <cell r="L2114">
            <v>1</v>
          </cell>
          <cell r="M2114">
            <v>1</v>
          </cell>
          <cell r="AM2114">
            <v>29</v>
          </cell>
          <cell r="AN2114">
            <v>31</v>
          </cell>
          <cell r="AO2114">
            <v>0</v>
          </cell>
          <cell r="AP2114">
            <v>0</v>
          </cell>
          <cell r="AQ2114">
            <v>29</v>
          </cell>
          <cell r="AV2114">
            <v>26</v>
          </cell>
          <cell r="AW2114">
            <v>41.34</v>
          </cell>
          <cell r="AX2114">
            <v>40.692545027407988</v>
          </cell>
          <cell r="AY2114">
            <v>31</v>
          </cell>
          <cell r="AZ2114">
            <v>0</v>
          </cell>
          <cell r="BA2114" t="str">
            <v>SPU</v>
          </cell>
        </row>
        <row r="2115">
          <cell r="D2115" t="str">
            <v>Slovenská poľnohospodárska univerzita v Nitre</v>
          </cell>
          <cell r="E2115" t="str">
            <v>Fakulta záhradníctva a krajinného inžinierstva</v>
          </cell>
          <cell r="L2115">
            <v>1</v>
          </cell>
          <cell r="M2115">
            <v>2</v>
          </cell>
          <cell r="AM2115">
            <v>85</v>
          </cell>
          <cell r="AN2115">
            <v>90</v>
          </cell>
          <cell r="AO2115">
            <v>0</v>
          </cell>
          <cell r="AP2115">
            <v>0</v>
          </cell>
          <cell r="AQ2115">
            <v>85</v>
          </cell>
          <cell r="AV2115">
            <v>127.5</v>
          </cell>
          <cell r="AW2115">
            <v>202.72500000000002</v>
          </cell>
          <cell r="AX2115">
            <v>199.54998042286613</v>
          </cell>
          <cell r="AY2115">
            <v>90</v>
          </cell>
          <cell r="AZ2115">
            <v>0</v>
          </cell>
          <cell r="BA2115" t="str">
            <v>SPU</v>
          </cell>
        </row>
        <row r="2116">
          <cell r="D2116" t="str">
            <v>Slovenská poľnohospodárska univerzita v Nitre</v>
          </cell>
          <cell r="E2116" t="str">
            <v>Fakulta ekonomiky a manažmentu</v>
          </cell>
          <cell r="L2116">
            <v>1</v>
          </cell>
          <cell r="M2116">
            <v>2</v>
          </cell>
          <cell r="AM2116">
            <v>99</v>
          </cell>
          <cell r="AN2116">
            <v>102</v>
          </cell>
          <cell r="AO2116">
            <v>0</v>
          </cell>
          <cell r="AP2116">
            <v>0</v>
          </cell>
          <cell r="AQ2116">
            <v>99</v>
          </cell>
          <cell r="AV2116">
            <v>148.5</v>
          </cell>
          <cell r="AW2116">
            <v>154.44</v>
          </cell>
          <cell r="AX2116">
            <v>151.97244360902255</v>
          </cell>
          <cell r="AY2116">
            <v>102</v>
          </cell>
          <cell r="AZ2116">
            <v>0</v>
          </cell>
          <cell r="BA2116" t="str">
            <v>SPU</v>
          </cell>
        </row>
        <row r="2117">
          <cell r="D2117" t="str">
            <v>Slovenská poľnohospodárska univerzita v Nitre</v>
          </cell>
          <cell r="E2117" t="str">
            <v>Fakulta biotechnológie a potravinárstva</v>
          </cell>
          <cell r="L2117">
            <v>1</v>
          </cell>
          <cell r="M2117">
            <v>2</v>
          </cell>
          <cell r="AM2117">
            <v>133</v>
          </cell>
          <cell r="AN2117">
            <v>146</v>
          </cell>
          <cell r="AO2117">
            <v>0</v>
          </cell>
          <cell r="AP2117">
            <v>0</v>
          </cell>
          <cell r="AQ2117">
            <v>133</v>
          </cell>
          <cell r="AV2117">
            <v>199.5</v>
          </cell>
          <cell r="AW2117">
            <v>295.26</v>
          </cell>
          <cell r="AX2117">
            <v>286.08299999999997</v>
          </cell>
          <cell r="AY2117">
            <v>146</v>
          </cell>
          <cell r="AZ2117">
            <v>0</v>
          </cell>
          <cell r="BA2117" t="str">
            <v>SPU</v>
          </cell>
        </row>
        <row r="2118">
          <cell r="D2118" t="str">
            <v>Slovenská poľnohospodárska univerzita v Nitre</v>
          </cell>
          <cell r="E2118" t="str">
            <v>Fakulta biotechnológie a potravinárstva</v>
          </cell>
          <cell r="L2118">
            <v>1</v>
          </cell>
          <cell r="M2118">
            <v>2</v>
          </cell>
          <cell r="AM2118">
            <v>61</v>
          </cell>
          <cell r="AN2118">
            <v>76</v>
          </cell>
          <cell r="AO2118">
            <v>0</v>
          </cell>
          <cell r="AP2118">
            <v>0</v>
          </cell>
          <cell r="AQ2118">
            <v>61</v>
          </cell>
          <cell r="AV2118">
            <v>91.5</v>
          </cell>
          <cell r="AW2118">
            <v>135.41999999999999</v>
          </cell>
          <cell r="AX2118">
            <v>131.21099999999998</v>
          </cell>
          <cell r="AY2118">
            <v>76</v>
          </cell>
          <cell r="AZ2118">
            <v>0</v>
          </cell>
          <cell r="BA2118" t="str">
            <v>SPU</v>
          </cell>
        </row>
        <row r="2119">
          <cell r="D2119" t="str">
            <v>Slovenská poľnohospodárska univerzita v Nitre</v>
          </cell>
          <cell r="E2119" t="str">
            <v>Fakulta ekonomiky a manažmentu</v>
          </cell>
          <cell r="L2119">
            <v>1</v>
          </cell>
          <cell r="M2119">
            <v>2</v>
          </cell>
          <cell r="AM2119">
            <v>244</v>
          </cell>
          <cell r="AN2119">
            <v>245</v>
          </cell>
          <cell r="AO2119">
            <v>0</v>
          </cell>
          <cell r="AP2119">
            <v>0</v>
          </cell>
          <cell r="AQ2119">
            <v>244</v>
          </cell>
          <cell r="AV2119">
            <v>366</v>
          </cell>
          <cell r="AW2119">
            <v>380.64</v>
          </cell>
          <cell r="AX2119">
            <v>374.55834586466165</v>
          </cell>
          <cell r="AY2119">
            <v>245</v>
          </cell>
          <cell r="AZ2119">
            <v>0</v>
          </cell>
          <cell r="BA2119" t="str">
            <v>SPU</v>
          </cell>
        </row>
        <row r="2120">
          <cell r="D2120" t="str">
            <v>Slovenská poľnohospodárska univerzita v Nitre</v>
          </cell>
          <cell r="E2120" t="str">
            <v>Fakulta ekonomiky a manažmentu</v>
          </cell>
          <cell r="L2120">
            <v>2</v>
          </cell>
          <cell r="M2120">
            <v>1</v>
          </cell>
          <cell r="AM2120">
            <v>0</v>
          </cell>
          <cell r="AN2120">
            <v>0</v>
          </cell>
          <cell r="AO2120">
            <v>0</v>
          </cell>
          <cell r="AP2120">
            <v>0</v>
          </cell>
          <cell r="AQ2120">
            <v>0</v>
          </cell>
          <cell r="AV2120">
            <v>0</v>
          </cell>
          <cell r="AW2120">
            <v>0</v>
          </cell>
          <cell r="AX2120">
            <v>0</v>
          </cell>
          <cell r="AY2120">
            <v>18</v>
          </cell>
          <cell r="AZ2120">
            <v>0</v>
          </cell>
          <cell r="BA2120" t="str">
            <v>SPU</v>
          </cell>
        </row>
        <row r="2121">
          <cell r="D2121" t="str">
            <v>Slovenská poľnohospodárska univerzita v Nitre</v>
          </cell>
          <cell r="E2121" t="str">
            <v>Fakulta európskych štúdií a regionálneho rozvoja</v>
          </cell>
          <cell r="L2121">
            <v>1</v>
          </cell>
          <cell r="M2121">
            <v>2</v>
          </cell>
          <cell r="AM2121">
            <v>78</v>
          </cell>
          <cell r="AN2121">
            <v>84</v>
          </cell>
          <cell r="AO2121">
            <v>0</v>
          </cell>
          <cell r="AP2121">
            <v>0</v>
          </cell>
          <cell r="AQ2121">
            <v>78</v>
          </cell>
          <cell r="AV2121">
            <v>117</v>
          </cell>
          <cell r="AW2121">
            <v>121.68</v>
          </cell>
          <cell r="AX2121">
            <v>119.73586466165415</v>
          </cell>
          <cell r="AY2121">
            <v>84</v>
          </cell>
          <cell r="AZ2121">
            <v>0</v>
          </cell>
          <cell r="BA2121" t="str">
            <v>SPU</v>
          </cell>
        </row>
        <row r="2122">
          <cell r="D2122" t="str">
            <v>Slovenská poľnohospodárska univerzita v Nitre</v>
          </cell>
          <cell r="E2122" t="str">
            <v>Fakulta ekonomiky a manažmentu</v>
          </cell>
          <cell r="L2122">
            <v>1</v>
          </cell>
          <cell r="M2122">
            <v>3</v>
          </cell>
          <cell r="AM2122">
            <v>0</v>
          </cell>
          <cell r="AN2122">
            <v>0</v>
          </cell>
          <cell r="AO2122">
            <v>0</v>
          </cell>
          <cell r="AP2122">
            <v>0</v>
          </cell>
          <cell r="AQ2122">
            <v>0</v>
          </cell>
          <cell r="AV2122">
            <v>0</v>
          </cell>
          <cell r="AW2122">
            <v>0</v>
          </cell>
          <cell r="AX2122">
            <v>0</v>
          </cell>
          <cell r="AY2122">
            <v>3</v>
          </cell>
          <cell r="AZ2122">
            <v>0</v>
          </cell>
          <cell r="BA2122" t="str">
            <v>SPU</v>
          </cell>
        </row>
        <row r="2123">
          <cell r="D2123" t="str">
            <v>Slovenská poľnohospodárska univerzita v Nitre</v>
          </cell>
          <cell r="E2123" t="str">
            <v>Fakulta európskych štúdií a regionálneho rozvoja</v>
          </cell>
          <cell r="L2123">
            <v>1</v>
          </cell>
          <cell r="M2123">
            <v>3</v>
          </cell>
          <cell r="AM2123">
            <v>2</v>
          </cell>
          <cell r="AN2123">
            <v>0</v>
          </cell>
          <cell r="AO2123">
            <v>0</v>
          </cell>
          <cell r="AP2123">
            <v>0</v>
          </cell>
          <cell r="AQ2123">
            <v>2</v>
          </cell>
          <cell r="AV2123">
            <v>8</v>
          </cell>
          <cell r="AW2123">
            <v>17.04</v>
          </cell>
          <cell r="AX2123">
            <v>16.173559322033899</v>
          </cell>
          <cell r="AY2123">
            <v>2</v>
          </cell>
          <cell r="AZ2123">
            <v>2</v>
          </cell>
          <cell r="BA2123" t="str">
            <v>SPU</v>
          </cell>
        </row>
        <row r="2124">
          <cell r="D2124" t="str">
            <v>Slovenská poľnohospodárska univerzita v Nitre</v>
          </cell>
          <cell r="E2124" t="str">
            <v>Fakulta agrobiológie a potravinových zdrojov</v>
          </cell>
          <cell r="L2124">
            <v>2</v>
          </cell>
          <cell r="M2124">
            <v>1</v>
          </cell>
          <cell r="AM2124">
            <v>0</v>
          </cell>
          <cell r="AN2124">
            <v>0</v>
          </cell>
          <cell r="AO2124">
            <v>0</v>
          </cell>
          <cell r="AP2124">
            <v>0</v>
          </cell>
          <cell r="AQ2124">
            <v>0</v>
          </cell>
          <cell r="AV2124">
            <v>0</v>
          </cell>
          <cell r="AW2124">
            <v>0</v>
          </cell>
          <cell r="AX2124">
            <v>0</v>
          </cell>
          <cell r="AY2124">
            <v>36</v>
          </cell>
          <cell r="AZ2124">
            <v>0</v>
          </cell>
          <cell r="BA2124" t="str">
            <v>SPU</v>
          </cell>
        </row>
        <row r="2125">
          <cell r="D2125" t="str">
            <v>Slovenská poľnohospodárska univerzita v Nitre</v>
          </cell>
          <cell r="E2125" t="str">
            <v>Fakulta záhradníctva a krajinného inžinierstva</v>
          </cell>
          <cell r="L2125">
            <v>1</v>
          </cell>
          <cell r="M2125">
            <v>2</v>
          </cell>
          <cell r="AM2125">
            <v>1</v>
          </cell>
          <cell r="AN2125">
            <v>7</v>
          </cell>
          <cell r="AO2125">
            <v>0</v>
          </cell>
          <cell r="AP2125">
            <v>0</v>
          </cell>
          <cell r="AQ2125">
            <v>1</v>
          </cell>
          <cell r="AV2125">
            <v>1.5</v>
          </cell>
          <cell r="AW2125">
            <v>2.3850000000000002</v>
          </cell>
          <cell r="AX2125">
            <v>2.3476468285043071</v>
          </cell>
          <cell r="AY2125">
            <v>7</v>
          </cell>
          <cell r="AZ2125">
            <v>0</v>
          </cell>
          <cell r="BA2125" t="str">
            <v>SPU</v>
          </cell>
        </row>
        <row r="2126">
          <cell r="D2126" t="str">
            <v>Slovenská poľnohospodárska univerzita v Nitre</v>
          </cell>
          <cell r="E2126" t="str">
            <v>Fakulta ekonomiky a manažmentu</v>
          </cell>
          <cell r="L2126">
            <v>1</v>
          </cell>
          <cell r="M2126">
            <v>2</v>
          </cell>
          <cell r="AM2126">
            <v>82</v>
          </cell>
          <cell r="AN2126">
            <v>83</v>
          </cell>
          <cell r="AO2126">
            <v>0</v>
          </cell>
          <cell r="AP2126">
            <v>0</v>
          </cell>
          <cell r="AQ2126">
            <v>82</v>
          </cell>
          <cell r="AV2126">
            <v>123</v>
          </cell>
          <cell r="AW2126">
            <v>127.92</v>
          </cell>
          <cell r="AX2126">
            <v>125.87616541353384</v>
          </cell>
          <cell r="AY2126">
            <v>83</v>
          </cell>
          <cell r="AZ2126">
            <v>0</v>
          </cell>
          <cell r="BA2126" t="str">
            <v>SPU</v>
          </cell>
        </row>
        <row r="2127">
          <cell r="D2127" t="str">
            <v>Slovenská poľnohospodárska univerzita v Nitre</v>
          </cell>
          <cell r="E2127" t="str">
            <v>Fakulta európskych štúdií a regionálneho rozvoja</v>
          </cell>
          <cell r="L2127">
            <v>1</v>
          </cell>
          <cell r="M2127">
            <v>1</v>
          </cell>
          <cell r="AM2127">
            <v>0</v>
          </cell>
          <cell r="AN2127">
            <v>1</v>
          </cell>
          <cell r="AO2127">
            <v>0</v>
          </cell>
          <cell r="AP2127">
            <v>0</v>
          </cell>
          <cell r="AQ2127">
            <v>0</v>
          </cell>
          <cell r="AV2127">
            <v>0</v>
          </cell>
          <cell r="AW2127">
            <v>0</v>
          </cell>
          <cell r="AX2127">
            <v>0</v>
          </cell>
          <cell r="AY2127">
            <v>1</v>
          </cell>
          <cell r="AZ2127">
            <v>0</v>
          </cell>
          <cell r="BA2127" t="str">
            <v>SPU</v>
          </cell>
        </row>
        <row r="2128">
          <cell r="D2128" t="str">
            <v>Slovenská poľnohospodárska univerzita v Nitre</v>
          </cell>
          <cell r="E2128" t="str">
            <v>Fakulta agrobiológie a potravinových zdrojov</v>
          </cell>
          <cell r="L2128">
            <v>1</v>
          </cell>
          <cell r="M2128">
            <v>2</v>
          </cell>
          <cell r="AM2128">
            <v>101</v>
          </cell>
          <cell r="AN2128">
            <v>104</v>
          </cell>
          <cell r="AO2128">
            <v>0</v>
          </cell>
          <cell r="AP2128">
            <v>0</v>
          </cell>
          <cell r="AQ2128">
            <v>101</v>
          </cell>
          <cell r="AV2128">
            <v>151.5</v>
          </cell>
          <cell r="AW2128">
            <v>240.88500000000002</v>
          </cell>
          <cell r="AX2128">
            <v>237.11232967893503</v>
          </cell>
          <cell r="AY2128">
            <v>104</v>
          </cell>
          <cell r="AZ2128">
            <v>0</v>
          </cell>
          <cell r="BA2128" t="str">
            <v>SPU</v>
          </cell>
        </row>
        <row r="2129">
          <cell r="D2129" t="str">
            <v>Slovenská poľnohospodárska univerzita v Nitre</v>
          </cell>
          <cell r="E2129" t="str">
            <v>Technická fakulta</v>
          </cell>
          <cell r="L2129">
            <v>1</v>
          </cell>
          <cell r="M2129">
            <v>2</v>
          </cell>
          <cell r="AM2129">
            <v>13</v>
          </cell>
          <cell r="AN2129">
            <v>16</v>
          </cell>
          <cell r="AO2129">
            <v>16</v>
          </cell>
          <cell r="AP2129">
            <v>13</v>
          </cell>
          <cell r="AQ2129">
            <v>13</v>
          </cell>
          <cell r="AV2129">
            <v>19.5</v>
          </cell>
          <cell r="AW2129">
            <v>28.86</v>
          </cell>
          <cell r="AX2129">
            <v>28.384760479041915</v>
          </cell>
          <cell r="AY2129">
            <v>16</v>
          </cell>
          <cell r="AZ2129">
            <v>0</v>
          </cell>
          <cell r="BA2129" t="str">
            <v>SPU</v>
          </cell>
        </row>
        <row r="2130">
          <cell r="D2130" t="str">
            <v>Slovenská poľnohospodárska univerzita v Nitre</v>
          </cell>
          <cell r="E2130" t="str">
            <v>Fakulta agrobiológie a potravinových zdrojov</v>
          </cell>
          <cell r="L2130">
            <v>1</v>
          </cell>
          <cell r="M2130">
            <v>1</v>
          </cell>
          <cell r="AM2130">
            <v>40</v>
          </cell>
          <cell r="AN2130">
            <v>49</v>
          </cell>
          <cell r="AO2130">
            <v>0</v>
          </cell>
          <cell r="AP2130">
            <v>0</v>
          </cell>
          <cell r="AQ2130">
            <v>40</v>
          </cell>
          <cell r="AV2130">
            <v>34</v>
          </cell>
          <cell r="AW2130">
            <v>54.06</v>
          </cell>
          <cell r="AX2130">
            <v>53.213328112764295</v>
          </cell>
          <cell r="AY2130">
            <v>49</v>
          </cell>
          <cell r="AZ2130">
            <v>0</v>
          </cell>
          <cell r="BA2130" t="str">
            <v>SPU</v>
          </cell>
        </row>
        <row r="2131">
          <cell r="D2131" t="str">
            <v>Slovenská poľnohospodárska univerzita v Nitre</v>
          </cell>
          <cell r="E2131" t="str">
            <v>Technická fakulta</v>
          </cell>
          <cell r="L2131">
            <v>1</v>
          </cell>
          <cell r="M2131">
            <v>1</v>
          </cell>
          <cell r="AM2131">
            <v>55</v>
          </cell>
          <cell r="AN2131">
            <v>71</v>
          </cell>
          <cell r="AO2131">
            <v>71</v>
          </cell>
          <cell r="AP2131">
            <v>55</v>
          </cell>
          <cell r="AQ2131">
            <v>55</v>
          </cell>
          <cell r="AV2131">
            <v>48.099999999999994</v>
          </cell>
          <cell r="AW2131">
            <v>71.187999999999988</v>
          </cell>
          <cell r="AX2131">
            <v>70.015742514970043</v>
          </cell>
          <cell r="AY2131">
            <v>71</v>
          </cell>
          <cell r="AZ2131">
            <v>0</v>
          </cell>
          <cell r="BA2131" t="str">
            <v>SPU</v>
          </cell>
        </row>
        <row r="2132">
          <cell r="D2132" t="str">
            <v>Slovenská poľnohospodárska univerzita v Nitre</v>
          </cell>
          <cell r="E2132" t="str">
            <v>Fakulta agrobiológie a potravinových zdrojov</v>
          </cell>
          <cell r="L2132">
            <v>1</v>
          </cell>
          <cell r="M2132">
            <v>1</v>
          </cell>
          <cell r="AM2132">
            <v>84</v>
          </cell>
          <cell r="AN2132">
            <v>94</v>
          </cell>
          <cell r="AO2132">
            <v>0</v>
          </cell>
          <cell r="AP2132">
            <v>0</v>
          </cell>
          <cell r="AQ2132">
            <v>84</v>
          </cell>
          <cell r="AV2132">
            <v>71.7</v>
          </cell>
          <cell r="AW2132">
            <v>114.00300000000001</v>
          </cell>
          <cell r="AX2132">
            <v>112.21751840250589</v>
          </cell>
          <cell r="AY2132">
            <v>94</v>
          </cell>
          <cell r="AZ2132">
            <v>0</v>
          </cell>
          <cell r="BA2132" t="str">
            <v>SPU</v>
          </cell>
        </row>
        <row r="2133">
          <cell r="D2133" t="str">
            <v>Slovenská poľnohospodárska univerzita v Nitre</v>
          </cell>
          <cell r="E2133" t="str">
            <v>Fakulta agrobiológie a potravinových zdrojov</v>
          </cell>
          <cell r="L2133">
            <v>1</v>
          </cell>
          <cell r="M2133">
            <v>1</v>
          </cell>
          <cell r="AM2133">
            <v>46</v>
          </cell>
          <cell r="AN2133">
            <v>50</v>
          </cell>
          <cell r="AO2133">
            <v>0</v>
          </cell>
          <cell r="AP2133">
            <v>0</v>
          </cell>
          <cell r="AQ2133">
            <v>46</v>
          </cell>
          <cell r="AV2133">
            <v>39.4</v>
          </cell>
          <cell r="AW2133">
            <v>62.646000000000001</v>
          </cell>
          <cell r="AX2133">
            <v>61.664856695379797</v>
          </cell>
          <cell r="AY2133">
            <v>50</v>
          </cell>
          <cell r="AZ2133">
            <v>0</v>
          </cell>
          <cell r="BA2133" t="str">
            <v>SPU</v>
          </cell>
        </row>
        <row r="2134">
          <cell r="D2134" t="str">
            <v>Slovenská poľnohospodárska univerzita v Nitre</v>
          </cell>
          <cell r="E2134" t="str">
            <v>Fakulta agrobiológie a potravinových zdrojov</v>
          </cell>
          <cell r="L2134">
            <v>1</v>
          </cell>
          <cell r="M2134">
            <v>1</v>
          </cell>
          <cell r="AM2134">
            <v>63</v>
          </cell>
          <cell r="AN2134">
            <v>65</v>
          </cell>
          <cell r="AO2134">
            <v>0</v>
          </cell>
          <cell r="AP2134">
            <v>0</v>
          </cell>
          <cell r="AQ2134">
            <v>63</v>
          </cell>
          <cell r="AV2134">
            <v>52.5</v>
          </cell>
          <cell r="AW2134">
            <v>83.475000000000009</v>
          </cell>
          <cell r="AX2134">
            <v>82.167638997650755</v>
          </cell>
          <cell r="AY2134">
            <v>65</v>
          </cell>
          <cell r="AZ2134">
            <v>0</v>
          </cell>
          <cell r="BA2134" t="str">
            <v>SPU</v>
          </cell>
        </row>
        <row r="2135">
          <cell r="D2135" t="str">
            <v>Slovenská poľnohospodárska univerzita v Nitre</v>
          </cell>
          <cell r="E2135" t="str">
            <v>Fakulta ekonomiky a manažmentu</v>
          </cell>
          <cell r="L2135">
            <v>1</v>
          </cell>
          <cell r="M2135">
            <v>1</v>
          </cell>
          <cell r="AM2135">
            <v>0</v>
          </cell>
          <cell r="AN2135">
            <v>23</v>
          </cell>
          <cell r="AO2135">
            <v>0</v>
          </cell>
          <cell r="AP2135">
            <v>0</v>
          </cell>
          <cell r="AQ2135">
            <v>0</v>
          </cell>
          <cell r="AV2135">
            <v>0</v>
          </cell>
          <cell r="AW2135">
            <v>0</v>
          </cell>
          <cell r="AX2135">
            <v>0</v>
          </cell>
          <cell r="AY2135">
            <v>23</v>
          </cell>
          <cell r="AZ2135">
            <v>0</v>
          </cell>
          <cell r="BA2135" t="str">
            <v>SPU</v>
          </cell>
        </row>
        <row r="2136">
          <cell r="D2136" t="str">
            <v>Slovenská poľnohospodárska univerzita v Nitre</v>
          </cell>
          <cell r="E2136" t="str">
            <v>Technická fakulta</v>
          </cell>
          <cell r="L2136">
            <v>1</v>
          </cell>
          <cell r="M2136">
            <v>1</v>
          </cell>
          <cell r="AM2136">
            <v>121</v>
          </cell>
          <cell r="AN2136">
            <v>135</v>
          </cell>
          <cell r="AO2136">
            <v>135</v>
          </cell>
          <cell r="AP2136">
            <v>121</v>
          </cell>
          <cell r="AQ2136">
            <v>121</v>
          </cell>
          <cell r="AV2136">
            <v>103.6</v>
          </cell>
          <cell r="AW2136">
            <v>153.328</v>
          </cell>
          <cell r="AX2136">
            <v>150.80313772455091</v>
          </cell>
          <cell r="AY2136">
            <v>135</v>
          </cell>
          <cell r="AZ2136">
            <v>0</v>
          </cell>
          <cell r="BA2136" t="str">
            <v>SPU</v>
          </cell>
        </row>
        <row r="2137">
          <cell r="D2137" t="str">
            <v>Slovenská poľnohospodárska univerzita v Nitre</v>
          </cell>
          <cell r="E2137" t="str">
            <v>Fakulta ekonomiky a manažmentu</v>
          </cell>
          <cell r="L2137">
            <v>2</v>
          </cell>
          <cell r="M2137">
            <v>3</v>
          </cell>
          <cell r="AM2137">
            <v>0</v>
          </cell>
          <cell r="AN2137">
            <v>0</v>
          </cell>
          <cell r="AO2137">
            <v>0</v>
          </cell>
          <cell r="AP2137">
            <v>0</v>
          </cell>
          <cell r="AQ2137">
            <v>0</v>
          </cell>
          <cell r="AV2137">
            <v>0</v>
          </cell>
          <cell r="AW2137">
            <v>0</v>
          </cell>
          <cell r="AX2137">
            <v>0</v>
          </cell>
          <cell r="AY2137">
            <v>1</v>
          </cell>
          <cell r="AZ2137">
            <v>0</v>
          </cell>
          <cell r="BA2137" t="str">
            <v>SPU</v>
          </cell>
        </row>
        <row r="2138">
          <cell r="D2138" t="str">
            <v>Slovenská poľnohospodárska univerzita v Nitre</v>
          </cell>
          <cell r="E2138" t="str">
            <v>Fakulta európskych štúdií a regionálneho rozvoja</v>
          </cell>
          <cell r="L2138">
            <v>1</v>
          </cell>
          <cell r="M2138">
            <v>1</v>
          </cell>
          <cell r="AM2138">
            <v>56</v>
          </cell>
          <cell r="AN2138">
            <v>60</v>
          </cell>
          <cell r="AO2138">
            <v>0</v>
          </cell>
          <cell r="AP2138">
            <v>0</v>
          </cell>
          <cell r="AQ2138">
            <v>56</v>
          </cell>
          <cell r="AV2138">
            <v>47.9</v>
          </cell>
          <cell r="AW2138">
            <v>49.816000000000003</v>
          </cell>
          <cell r="AX2138">
            <v>49.020067669172938</v>
          </cell>
          <cell r="AY2138">
            <v>60</v>
          </cell>
          <cell r="AZ2138">
            <v>0</v>
          </cell>
          <cell r="BA2138" t="str">
            <v>SPU</v>
          </cell>
        </row>
        <row r="2139">
          <cell r="D2139" t="str">
            <v>Slovenská poľnohospodárska univerzita v Nitre</v>
          </cell>
          <cell r="E2139" t="str">
            <v>Fakulta ekonomiky a manažmentu</v>
          </cell>
          <cell r="L2139">
            <v>2</v>
          </cell>
          <cell r="M2139">
            <v>1</v>
          </cell>
          <cell r="AM2139">
            <v>0</v>
          </cell>
          <cell r="AN2139">
            <v>0</v>
          </cell>
          <cell r="AO2139">
            <v>0</v>
          </cell>
          <cell r="AP2139">
            <v>0</v>
          </cell>
          <cell r="AQ2139">
            <v>0</v>
          </cell>
          <cell r="AV2139">
            <v>0</v>
          </cell>
          <cell r="AW2139">
            <v>0</v>
          </cell>
          <cell r="AX2139">
            <v>0</v>
          </cell>
          <cell r="AY2139">
            <v>33</v>
          </cell>
          <cell r="AZ2139">
            <v>0</v>
          </cell>
          <cell r="BA2139" t="str">
            <v>SPU</v>
          </cell>
        </row>
        <row r="2140">
          <cell r="D2140" t="str">
            <v>Slovenská poľnohospodárska univerzita v Nitre</v>
          </cell>
          <cell r="E2140" t="str">
            <v>Fakulta biotechnológie a potravinárstva</v>
          </cell>
          <cell r="L2140">
            <v>1</v>
          </cell>
          <cell r="M2140">
            <v>1</v>
          </cell>
          <cell r="AM2140">
            <v>10</v>
          </cell>
          <cell r="AN2140">
            <v>16</v>
          </cell>
          <cell r="AO2140">
            <v>0</v>
          </cell>
          <cell r="AP2140">
            <v>0</v>
          </cell>
          <cell r="AQ2140">
            <v>10</v>
          </cell>
          <cell r="AV2140">
            <v>9.6999999999999993</v>
          </cell>
          <cell r="AW2140">
            <v>14.355999999999998</v>
          </cell>
          <cell r="AX2140">
            <v>13.909799999999997</v>
          </cell>
          <cell r="AY2140">
            <v>16</v>
          </cell>
          <cell r="AZ2140">
            <v>0</v>
          </cell>
          <cell r="BA2140" t="str">
            <v>SPU</v>
          </cell>
        </row>
        <row r="2141">
          <cell r="D2141" t="str">
            <v>Slovenská poľnohospodárska univerzita v Nitre</v>
          </cell>
          <cell r="E2141" t="str">
            <v>Fakulta agrobiológie a potravinových zdrojov</v>
          </cell>
          <cell r="L2141">
            <v>1</v>
          </cell>
          <cell r="M2141">
            <v>3</v>
          </cell>
          <cell r="AM2141">
            <v>5</v>
          </cell>
          <cell r="AN2141">
            <v>0</v>
          </cell>
          <cell r="AO2141">
            <v>0</v>
          </cell>
          <cell r="AP2141">
            <v>0</v>
          </cell>
          <cell r="AQ2141">
            <v>5</v>
          </cell>
          <cell r="AV2141">
            <v>20</v>
          </cell>
          <cell r="AW2141">
            <v>42.599999999999994</v>
          </cell>
          <cell r="AX2141">
            <v>41.932811276429128</v>
          </cell>
          <cell r="AY2141">
            <v>5</v>
          </cell>
          <cell r="AZ2141">
            <v>5</v>
          </cell>
          <cell r="BA2141" t="str">
            <v>SPU</v>
          </cell>
        </row>
        <row r="2142">
          <cell r="D2142" t="str">
            <v>Slovenská poľnohospodárska univerzita v Nitre</v>
          </cell>
          <cell r="E2142" t="str">
            <v>Fakulta agrobiológie a potravinových zdrojov</v>
          </cell>
          <cell r="L2142">
            <v>1</v>
          </cell>
          <cell r="M2142">
            <v>2</v>
          </cell>
          <cell r="AM2142">
            <v>21</v>
          </cell>
          <cell r="AN2142">
            <v>22</v>
          </cell>
          <cell r="AO2142">
            <v>0</v>
          </cell>
          <cell r="AP2142">
            <v>0</v>
          </cell>
          <cell r="AQ2142">
            <v>21</v>
          </cell>
          <cell r="AV2142">
            <v>31.5</v>
          </cell>
          <cell r="AW2142">
            <v>50.085000000000001</v>
          </cell>
          <cell r="AX2142">
            <v>49.300583398590447</v>
          </cell>
          <cell r="AY2142">
            <v>22</v>
          </cell>
          <cell r="AZ2142">
            <v>0</v>
          </cell>
          <cell r="BA2142" t="str">
            <v>SPU</v>
          </cell>
        </row>
        <row r="2143">
          <cell r="D2143" t="str">
            <v>Slovenská poľnohospodárska univerzita v Nitre</v>
          </cell>
          <cell r="E2143" t="str">
            <v>Fakulta ekonomiky a manažmentu</v>
          </cell>
          <cell r="L2143">
            <v>1</v>
          </cell>
          <cell r="M2143">
            <v>1</v>
          </cell>
          <cell r="AM2143">
            <v>30</v>
          </cell>
          <cell r="AN2143">
            <v>31</v>
          </cell>
          <cell r="AO2143">
            <v>0</v>
          </cell>
          <cell r="AP2143">
            <v>0</v>
          </cell>
          <cell r="AQ2143">
            <v>30</v>
          </cell>
          <cell r="AV2143">
            <v>27.6</v>
          </cell>
          <cell r="AW2143">
            <v>28.704000000000004</v>
          </cell>
          <cell r="AX2143">
            <v>28.245383458646621</v>
          </cell>
          <cell r="AY2143">
            <v>31</v>
          </cell>
          <cell r="AZ2143">
            <v>0</v>
          </cell>
          <cell r="BA2143" t="str">
            <v>SPU</v>
          </cell>
        </row>
        <row r="2144">
          <cell r="D2144" t="str">
            <v>Slovenská poľnohospodárska univerzita v Nitre</v>
          </cell>
          <cell r="E2144" t="str">
            <v>Fakulta ekonomiky a manažmentu</v>
          </cell>
          <cell r="L2144">
            <v>2</v>
          </cell>
          <cell r="M2144">
            <v>3</v>
          </cell>
          <cell r="AM2144">
            <v>0</v>
          </cell>
          <cell r="AN2144">
            <v>0</v>
          </cell>
          <cell r="AO2144">
            <v>0</v>
          </cell>
          <cell r="AP2144">
            <v>0</v>
          </cell>
          <cell r="AQ2144">
            <v>0</v>
          </cell>
          <cell r="AV2144">
            <v>0</v>
          </cell>
          <cell r="AW2144">
            <v>0</v>
          </cell>
          <cell r="AX2144">
            <v>0</v>
          </cell>
          <cell r="AY2144">
            <v>4</v>
          </cell>
          <cell r="AZ2144">
            <v>0</v>
          </cell>
          <cell r="BA2144" t="str">
            <v>SPU</v>
          </cell>
        </row>
        <row r="2145">
          <cell r="D2145" t="str">
            <v>Slovenská poľnohospodárska univerzita v Nitre</v>
          </cell>
          <cell r="E2145" t="str">
            <v>Fakulta biotechnológie a potravinárstva</v>
          </cell>
          <cell r="L2145">
            <v>2</v>
          </cell>
          <cell r="M2145">
            <v>1</v>
          </cell>
          <cell r="AM2145">
            <v>0</v>
          </cell>
          <cell r="AN2145">
            <v>0</v>
          </cell>
          <cell r="AO2145">
            <v>0</v>
          </cell>
          <cell r="AP2145">
            <v>0</v>
          </cell>
          <cell r="AQ2145">
            <v>0</v>
          </cell>
          <cell r="AV2145">
            <v>0</v>
          </cell>
          <cell r="AW2145">
            <v>0</v>
          </cell>
          <cell r="AX2145">
            <v>0</v>
          </cell>
          <cell r="AY2145">
            <v>37</v>
          </cell>
          <cell r="AZ2145">
            <v>0</v>
          </cell>
          <cell r="BA2145" t="str">
            <v>SPU</v>
          </cell>
        </row>
        <row r="2146">
          <cell r="D2146" t="str">
            <v>Slovenská poľnohospodárska univerzita v Nitre</v>
          </cell>
          <cell r="E2146" t="str">
            <v>Fakulta záhradníctva a krajinného inžinierstva</v>
          </cell>
          <cell r="L2146">
            <v>1</v>
          </cell>
          <cell r="M2146">
            <v>1</v>
          </cell>
          <cell r="AM2146">
            <v>73</v>
          </cell>
          <cell r="AN2146">
            <v>76</v>
          </cell>
          <cell r="AO2146">
            <v>0</v>
          </cell>
          <cell r="AP2146">
            <v>0</v>
          </cell>
          <cell r="AQ2146">
            <v>73</v>
          </cell>
          <cell r="AV2146">
            <v>61.3</v>
          </cell>
          <cell r="AW2146">
            <v>97.466999999999999</v>
          </cell>
          <cell r="AX2146">
            <v>95.940500391542685</v>
          </cell>
          <cell r="AY2146">
            <v>76</v>
          </cell>
          <cell r="AZ2146">
            <v>0</v>
          </cell>
          <cell r="BA2146" t="str">
            <v>SPU</v>
          </cell>
        </row>
        <row r="2147">
          <cell r="D2147" t="str">
            <v>Slovenská poľnohospodárska univerzita v Nitre</v>
          </cell>
          <cell r="E2147" t="str">
            <v>Fakulta záhradníctva a krajinného inžinierstva</v>
          </cell>
          <cell r="L2147">
            <v>2</v>
          </cell>
          <cell r="M2147">
            <v>1</v>
          </cell>
          <cell r="AM2147">
            <v>0</v>
          </cell>
          <cell r="AN2147">
            <v>0</v>
          </cell>
          <cell r="AO2147">
            <v>0</v>
          </cell>
          <cell r="AP2147">
            <v>0</v>
          </cell>
          <cell r="AQ2147">
            <v>0</v>
          </cell>
          <cell r="AV2147">
            <v>0</v>
          </cell>
          <cell r="AW2147">
            <v>0</v>
          </cell>
          <cell r="AX2147">
            <v>0</v>
          </cell>
          <cell r="AY2147">
            <v>26</v>
          </cell>
          <cell r="AZ2147">
            <v>0</v>
          </cell>
          <cell r="BA2147" t="str">
            <v>SPU</v>
          </cell>
        </row>
        <row r="2148">
          <cell r="D2148" t="str">
            <v>Univerzita veterinárskeho lekárstva a farmácie v Košiciach</v>
          </cell>
          <cell r="E2148" t="str">
            <v/>
          </cell>
          <cell r="L2148">
            <v>2</v>
          </cell>
          <cell r="M2148">
            <v>3</v>
          </cell>
          <cell r="AM2148">
            <v>0</v>
          </cell>
          <cell r="AN2148">
            <v>0</v>
          </cell>
          <cell r="AO2148">
            <v>0</v>
          </cell>
          <cell r="AP2148">
            <v>0</v>
          </cell>
          <cell r="AQ2148">
            <v>0</v>
          </cell>
          <cell r="AV2148">
            <v>0</v>
          </cell>
          <cell r="AW2148">
            <v>0</v>
          </cell>
          <cell r="AX2148">
            <v>0</v>
          </cell>
          <cell r="AY2148">
            <v>4</v>
          </cell>
          <cell r="AZ2148">
            <v>0</v>
          </cell>
          <cell r="BA2148" t="str">
            <v>UVLF</v>
          </cell>
        </row>
        <row r="2149">
          <cell r="D2149" t="str">
            <v>Univerzita veterinárskeho lekárstva a farmácie v Košiciach</v>
          </cell>
          <cell r="E2149" t="str">
            <v/>
          </cell>
          <cell r="L2149">
            <v>1</v>
          </cell>
          <cell r="M2149">
            <v>3</v>
          </cell>
          <cell r="AM2149">
            <v>4</v>
          </cell>
          <cell r="AN2149">
            <v>0</v>
          </cell>
          <cell r="AO2149">
            <v>0</v>
          </cell>
          <cell r="AP2149">
            <v>4</v>
          </cell>
          <cell r="AQ2149">
            <v>4</v>
          </cell>
          <cell r="AV2149">
            <v>12</v>
          </cell>
          <cell r="AW2149">
            <v>25.56</v>
          </cell>
          <cell r="AX2149">
            <v>25.56</v>
          </cell>
          <cell r="AY2149">
            <v>4</v>
          </cell>
          <cell r="AZ2149">
            <v>4</v>
          </cell>
          <cell r="BA2149" t="str">
            <v>UVLF</v>
          </cell>
        </row>
        <row r="2150">
          <cell r="D2150" t="str">
            <v>Univerzita veterinárskeho lekárstva a farmácie v Košiciach</v>
          </cell>
          <cell r="E2150" t="str">
            <v/>
          </cell>
          <cell r="L2150">
            <v>2</v>
          </cell>
          <cell r="M2150">
            <v>3</v>
          </cell>
          <cell r="AM2150">
            <v>0</v>
          </cell>
          <cell r="AN2150">
            <v>0</v>
          </cell>
          <cell r="AO2150">
            <v>0</v>
          </cell>
          <cell r="AP2150">
            <v>0</v>
          </cell>
          <cell r="AQ2150">
            <v>0</v>
          </cell>
          <cell r="AV2150">
            <v>0</v>
          </cell>
          <cell r="AW2150">
            <v>0</v>
          </cell>
          <cell r="AX2150">
            <v>0</v>
          </cell>
          <cell r="AY2150">
            <v>1</v>
          </cell>
          <cell r="AZ2150">
            <v>0</v>
          </cell>
          <cell r="BA2150" t="str">
            <v>UVLF</v>
          </cell>
        </row>
        <row r="2151">
          <cell r="D2151" t="str">
            <v>Univerzita veterinárskeho lekárstva a farmácie v Košiciach</v>
          </cell>
          <cell r="E2151" t="str">
            <v/>
          </cell>
          <cell r="L2151">
            <v>2</v>
          </cell>
          <cell r="M2151">
            <v>3</v>
          </cell>
          <cell r="AM2151">
            <v>0</v>
          </cell>
          <cell r="AN2151">
            <v>0</v>
          </cell>
          <cell r="AO2151">
            <v>0</v>
          </cell>
          <cell r="AP2151">
            <v>0</v>
          </cell>
          <cell r="AQ2151">
            <v>0</v>
          </cell>
          <cell r="AV2151">
            <v>0</v>
          </cell>
          <cell r="AW2151">
            <v>0</v>
          </cell>
          <cell r="AX2151">
            <v>0</v>
          </cell>
          <cell r="AY2151">
            <v>1</v>
          </cell>
          <cell r="AZ2151">
            <v>0</v>
          </cell>
          <cell r="BA2151" t="str">
            <v>UVLF</v>
          </cell>
        </row>
        <row r="2152">
          <cell r="D2152" t="str">
            <v>Univerzita veterinárskeho lekárstva a farmácie v Košiciach</v>
          </cell>
          <cell r="E2152" t="str">
            <v/>
          </cell>
          <cell r="L2152">
            <v>1</v>
          </cell>
          <cell r="M2152">
            <v>3</v>
          </cell>
          <cell r="AM2152">
            <v>6</v>
          </cell>
          <cell r="AN2152">
            <v>0</v>
          </cell>
          <cell r="AO2152">
            <v>0</v>
          </cell>
          <cell r="AP2152">
            <v>6</v>
          </cell>
          <cell r="AQ2152">
            <v>6</v>
          </cell>
          <cell r="AV2152">
            <v>18</v>
          </cell>
          <cell r="AW2152">
            <v>38.339999999999996</v>
          </cell>
          <cell r="AX2152">
            <v>38.339999999999996</v>
          </cell>
          <cell r="AY2152">
            <v>6</v>
          </cell>
          <cell r="AZ2152">
            <v>6</v>
          </cell>
          <cell r="BA2152" t="str">
            <v>UVLF</v>
          </cell>
        </row>
        <row r="2153">
          <cell r="D2153" t="str">
            <v>Univerzita veterinárskeho lekárstva a farmácie v Košiciach</v>
          </cell>
          <cell r="E2153" t="str">
            <v/>
          </cell>
          <cell r="L2153">
            <v>2</v>
          </cell>
          <cell r="M2153">
            <v>3</v>
          </cell>
          <cell r="AM2153">
            <v>0</v>
          </cell>
          <cell r="AN2153">
            <v>0</v>
          </cell>
          <cell r="AO2153">
            <v>0</v>
          </cell>
          <cell r="AP2153">
            <v>0</v>
          </cell>
          <cell r="AQ2153">
            <v>0</v>
          </cell>
          <cell r="AV2153">
            <v>0</v>
          </cell>
          <cell r="AW2153">
            <v>0</v>
          </cell>
          <cell r="AX2153">
            <v>0</v>
          </cell>
          <cell r="AY2153">
            <v>5</v>
          </cell>
          <cell r="AZ2153">
            <v>0</v>
          </cell>
          <cell r="BA2153" t="str">
            <v>UVLF</v>
          </cell>
        </row>
        <row r="2154">
          <cell r="D2154" t="str">
            <v>Univerzita Komenského v Bratislave</v>
          </cell>
          <cell r="E2154" t="str">
            <v>Evanjelická bohoslovecká fakulta</v>
          </cell>
          <cell r="L2154">
            <v>1</v>
          </cell>
          <cell r="M2154">
            <v>1</v>
          </cell>
          <cell r="AM2154">
            <v>1</v>
          </cell>
          <cell r="AN2154">
            <v>2</v>
          </cell>
          <cell r="AO2154">
            <v>0</v>
          </cell>
          <cell r="AP2154">
            <v>0</v>
          </cell>
          <cell r="AQ2154">
            <v>1</v>
          </cell>
          <cell r="AV2154">
            <v>1</v>
          </cell>
          <cell r="AW2154">
            <v>1</v>
          </cell>
          <cell r="AX2154">
            <v>0.99375000000000002</v>
          </cell>
          <cell r="AY2154">
            <v>2</v>
          </cell>
          <cell r="AZ2154">
            <v>0</v>
          </cell>
          <cell r="BA2154" t="str">
            <v>UK</v>
          </cell>
        </row>
        <row r="2155">
          <cell r="D2155" t="str">
            <v>Univerzita Komenského v Bratislave</v>
          </cell>
          <cell r="E2155" t="str">
            <v>Evanjelická bohoslovecká fakulta</v>
          </cell>
          <cell r="L2155">
            <v>1</v>
          </cell>
          <cell r="M2155">
            <v>2</v>
          </cell>
          <cell r="AM2155">
            <v>7</v>
          </cell>
          <cell r="AN2155">
            <v>9</v>
          </cell>
          <cell r="AO2155">
            <v>0</v>
          </cell>
          <cell r="AP2155">
            <v>0</v>
          </cell>
          <cell r="AQ2155">
            <v>7</v>
          </cell>
          <cell r="AV2155">
            <v>10.5</v>
          </cell>
          <cell r="AW2155">
            <v>10.5</v>
          </cell>
          <cell r="AX2155">
            <v>10.434375000000001</v>
          </cell>
          <cell r="AY2155">
            <v>9</v>
          </cell>
          <cell r="AZ2155">
            <v>0</v>
          </cell>
          <cell r="BA2155" t="str">
            <v>UK</v>
          </cell>
        </row>
        <row r="2156">
          <cell r="D2156" t="str">
            <v>Ekonomická univerzita v Bratislave</v>
          </cell>
          <cell r="E2156" t="str">
            <v>Národohospodárska fakulta</v>
          </cell>
          <cell r="L2156">
            <v>2</v>
          </cell>
          <cell r="M2156">
            <v>2</v>
          </cell>
          <cell r="AM2156">
            <v>0</v>
          </cell>
          <cell r="AN2156">
            <v>0</v>
          </cell>
          <cell r="AO2156">
            <v>0</v>
          </cell>
          <cell r="AP2156">
            <v>0</v>
          </cell>
          <cell r="AQ2156">
            <v>0</v>
          </cell>
          <cell r="AV2156">
            <v>0</v>
          </cell>
          <cell r="AW2156">
            <v>0</v>
          </cell>
          <cell r="AX2156">
            <v>0</v>
          </cell>
          <cell r="AY2156">
            <v>9</v>
          </cell>
          <cell r="AZ2156">
            <v>0</v>
          </cell>
          <cell r="BA2156" t="str">
            <v>EU</v>
          </cell>
        </row>
        <row r="2157">
          <cell r="D2157" t="str">
            <v>Ekonomická univerzita v Bratislave</v>
          </cell>
          <cell r="E2157" t="str">
            <v>Fakulta hospodárskej informatiky</v>
          </cell>
          <cell r="L2157">
            <v>1</v>
          </cell>
          <cell r="M2157">
            <v>3</v>
          </cell>
          <cell r="AM2157">
            <v>7</v>
          </cell>
          <cell r="AN2157">
            <v>0</v>
          </cell>
          <cell r="AO2157">
            <v>0</v>
          </cell>
          <cell r="AP2157">
            <v>0</v>
          </cell>
          <cell r="AQ2157">
            <v>7</v>
          </cell>
          <cell r="AV2157">
            <v>28</v>
          </cell>
          <cell r="AW2157">
            <v>30.800000000000004</v>
          </cell>
          <cell r="AX2157">
            <v>30.532807570977923</v>
          </cell>
          <cell r="AY2157">
            <v>9</v>
          </cell>
          <cell r="AZ2157">
            <v>7</v>
          </cell>
          <cell r="BA2157" t="str">
            <v>EU</v>
          </cell>
        </row>
        <row r="2158">
          <cell r="D2158" t="str">
            <v>Ekonomická univerzita v Bratislave</v>
          </cell>
          <cell r="E2158" t="str">
            <v>Národohospodárska fakulta</v>
          </cell>
          <cell r="L2158">
            <v>1</v>
          </cell>
          <cell r="M2158">
            <v>2</v>
          </cell>
          <cell r="AM2158">
            <v>0</v>
          </cell>
          <cell r="AN2158">
            <v>1</v>
          </cell>
          <cell r="AO2158">
            <v>0</v>
          </cell>
          <cell r="AP2158">
            <v>0</v>
          </cell>
          <cell r="AQ2158">
            <v>0</v>
          </cell>
          <cell r="AV2158">
            <v>0</v>
          </cell>
          <cell r="AW2158">
            <v>0</v>
          </cell>
          <cell r="AX2158">
            <v>0</v>
          </cell>
          <cell r="AY2158">
            <v>1</v>
          </cell>
          <cell r="AZ2158">
            <v>0</v>
          </cell>
          <cell r="BA2158" t="str">
            <v>EU</v>
          </cell>
        </row>
        <row r="2159">
          <cell r="D2159" t="str">
            <v>Ekonomická univerzita v Bratislave</v>
          </cell>
          <cell r="E2159" t="str">
            <v>Fakulta podnikového manažmentu</v>
          </cell>
          <cell r="L2159">
            <v>2</v>
          </cell>
          <cell r="M2159">
            <v>2</v>
          </cell>
          <cell r="AM2159">
            <v>0</v>
          </cell>
          <cell r="AN2159">
            <v>0</v>
          </cell>
          <cell r="AO2159">
            <v>0</v>
          </cell>
          <cell r="AP2159">
            <v>0</v>
          </cell>
          <cell r="AQ2159">
            <v>0</v>
          </cell>
          <cell r="AV2159">
            <v>0</v>
          </cell>
          <cell r="AW2159">
            <v>0</v>
          </cell>
          <cell r="AX2159">
            <v>0</v>
          </cell>
          <cell r="AY2159">
            <v>78</v>
          </cell>
          <cell r="AZ2159">
            <v>0</v>
          </cell>
          <cell r="BA2159" t="str">
            <v>EU</v>
          </cell>
        </row>
        <row r="2160">
          <cell r="D2160" t="str">
            <v>Ekonomická univerzita v Bratislave</v>
          </cell>
          <cell r="E2160" t="str">
            <v>Podnikovohospodárska fakulta v Košiciach</v>
          </cell>
          <cell r="L2160">
            <v>2</v>
          </cell>
          <cell r="M2160">
            <v>3</v>
          </cell>
          <cell r="AM2160">
            <v>0</v>
          </cell>
          <cell r="AN2160">
            <v>0</v>
          </cell>
          <cell r="AO2160">
            <v>0</v>
          </cell>
          <cell r="AP2160">
            <v>0</v>
          </cell>
          <cell r="AQ2160">
            <v>0</v>
          </cell>
          <cell r="AV2160">
            <v>0</v>
          </cell>
          <cell r="AW2160">
            <v>0</v>
          </cell>
          <cell r="AX2160">
            <v>0</v>
          </cell>
          <cell r="AY2160">
            <v>5</v>
          </cell>
          <cell r="AZ2160">
            <v>0</v>
          </cell>
          <cell r="BA2160" t="str">
            <v>EU</v>
          </cell>
        </row>
        <row r="2161">
          <cell r="D2161" t="str">
            <v>Ekonomická univerzita v Bratislave</v>
          </cell>
          <cell r="E2161" t="str">
            <v>Obchodná fakulta</v>
          </cell>
          <cell r="L2161">
            <v>2</v>
          </cell>
          <cell r="M2161">
            <v>2</v>
          </cell>
          <cell r="AM2161">
            <v>0</v>
          </cell>
          <cell r="AN2161">
            <v>0</v>
          </cell>
          <cell r="AO2161">
            <v>0</v>
          </cell>
          <cell r="AP2161">
            <v>0</v>
          </cell>
          <cell r="AQ2161">
            <v>0</v>
          </cell>
          <cell r="AV2161">
            <v>0</v>
          </cell>
          <cell r="AW2161">
            <v>0</v>
          </cell>
          <cell r="AX2161">
            <v>0</v>
          </cell>
          <cell r="AY2161">
            <v>32</v>
          </cell>
          <cell r="AZ2161">
            <v>0</v>
          </cell>
          <cell r="BA2161" t="str">
            <v>EU</v>
          </cell>
        </row>
        <row r="2162">
          <cell r="D2162" t="str">
            <v>Ekonomická univerzita v Bratislave</v>
          </cell>
          <cell r="E2162" t="str">
            <v>Národohospodárska fakulta</v>
          </cell>
          <cell r="L2162">
            <v>2</v>
          </cell>
          <cell r="M2162">
            <v>5</v>
          </cell>
          <cell r="AM2162">
            <v>2</v>
          </cell>
          <cell r="AN2162">
            <v>0</v>
          </cell>
          <cell r="AO2162">
            <v>0</v>
          </cell>
          <cell r="AP2162">
            <v>0</v>
          </cell>
          <cell r="AQ2162">
            <v>0</v>
          </cell>
          <cell r="AV2162">
            <v>0</v>
          </cell>
          <cell r="AW2162">
            <v>0</v>
          </cell>
          <cell r="AX2162">
            <v>0</v>
          </cell>
          <cell r="AY2162">
            <v>49</v>
          </cell>
          <cell r="AZ2162">
            <v>0</v>
          </cell>
          <cell r="BA2162" t="str">
            <v>EU</v>
          </cell>
        </row>
        <row r="2163">
          <cell r="D2163" t="str">
            <v>Ekonomická univerzita v Bratislave</v>
          </cell>
          <cell r="E2163" t="str">
            <v>Národohospodárska fakulta</v>
          </cell>
          <cell r="L2163">
            <v>2</v>
          </cell>
          <cell r="M2163">
            <v>3</v>
          </cell>
          <cell r="AM2163">
            <v>0</v>
          </cell>
          <cell r="AN2163">
            <v>0</v>
          </cell>
          <cell r="AO2163">
            <v>0</v>
          </cell>
          <cell r="AP2163">
            <v>0</v>
          </cell>
          <cell r="AQ2163">
            <v>0</v>
          </cell>
          <cell r="AV2163">
            <v>0</v>
          </cell>
          <cell r="AW2163">
            <v>0</v>
          </cell>
          <cell r="AX2163">
            <v>0</v>
          </cell>
          <cell r="AY2163">
            <v>2</v>
          </cell>
          <cell r="AZ2163">
            <v>0</v>
          </cell>
          <cell r="BA2163" t="str">
            <v>EU</v>
          </cell>
        </row>
        <row r="2164">
          <cell r="D2164" t="str">
            <v>Ekonomická univerzita v Bratislave</v>
          </cell>
          <cell r="E2164" t="str">
            <v>Obchodná fakulta</v>
          </cell>
          <cell r="L2164">
            <v>2</v>
          </cell>
          <cell r="M2164">
            <v>2</v>
          </cell>
          <cell r="AM2164">
            <v>0</v>
          </cell>
          <cell r="AN2164">
            <v>0</v>
          </cell>
          <cell r="AO2164">
            <v>0</v>
          </cell>
          <cell r="AP2164">
            <v>0</v>
          </cell>
          <cell r="AQ2164">
            <v>0</v>
          </cell>
          <cell r="AV2164">
            <v>0</v>
          </cell>
          <cell r="AW2164">
            <v>0</v>
          </cell>
          <cell r="AX2164">
            <v>0</v>
          </cell>
          <cell r="AY2164">
            <v>76</v>
          </cell>
          <cell r="AZ2164">
            <v>0</v>
          </cell>
          <cell r="BA2164" t="str">
            <v>EU</v>
          </cell>
        </row>
        <row r="2165">
          <cell r="D2165" t="str">
            <v>Ekonomická univerzita v Bratislave</v>
          </cell>
          <cell r="E2165" t="str">
            <v>Podnikovohospodárska fakulta v Košiciach</v>
          </cell>
          <cell r="L2165">
            <v>2</v>
          </cell>
          <cell r="M2165">
            <v>2</v>
          </cell>
          <cell r="AM2165">
            <v>0</v>
          </cell>
          <cell r="AN2165">
            <v>0</v>
          </cell>
          <cell r="AO2165">
            <v>0</v>
          </cell>
          <cell r="AP2165">
            <v>0</v>
          </cell>
          <cell r="AQ2165">
            <v>0</v>
          </cell>
          <cell r="AV2165">
            <v>0</v>
          </cell>
          <cell r="AW2165">
            <v>0</v>
          </cell>
          <cell r="AX2165">
            <v>0</v>
          </cell>
          <cell r="AY2165">
            <v>26</v>
          </cell>
          <cell r="AZ2165">
            <v>0</v>
          </cell>
          <cell r="BA2165" t="str">
            <v>EU</v>
          </cell>
        </row>
        <row r="2166">
          <cell r="D2166" t="str">
            <v>Ekonomická univerzita v Bratislave</v>
          </cell>
          <cell r="E2166" t="str">
            <v>Národohospodárska fakulta</v>
          </cell>
          <cell r="L2166">
            <v>1</v>
          </cell>
          <cell r="M2166">
            <v>3</v>
          </cell>
          <cell r="AM2166">
            <v>10</v>
          </cell>
          <cell r="AN2166">
            <v>0</v>
          </cell>
          <cell r="AO2166">
            <v>0</v>
          </cell>
          <cell r="AP2166">
            <v>0</v>
          </cell>
          <cell r="AQ2166">
            <v>10</v>
          </cell>
          <cell r="AV2166">
            <v>40</v>
          </cell>
          <cell r="AW2166">
            <v>44</v>
          </cell>
          <cell r="AX2166">
            <v>43.618296529968454</v>
          </cell>
          <cell r="AY2166">
            <v>10</v>
          </cell>
          <cell r="AZ2166">
            <v>10</v>
          </cell>
          <cell r="BA2166" t="str">
            <v>EU</v>
          </cell>
        </row>
        <row r="2167">
          <cell r="D2167" t="str">
            <v>Ekonomická univerzita v Bratislave</v>
          </cell>
          <cell r="E2167" t="str">
            <v>Fakulta hospodárskej informatiky</v>
          </cell>
          <cell r="L2167">
            <v>1</v>
          </cell>
          <cell r="M2167">
            <v>2</v>
          </cell>
          <cell r="AM2167">
            <v>192</v>
          </cell>
          <cell r="AN2167">
            <v>203</v>
          </cell>
          <cell r="AO2167">
            <v>0</v>
          </cell>
          <cell r="AP2167">
            <v>0</v>
          </cell>
          <cell r="AQ2167">
            <v>192</v>
          </cell>
          <cell r="AV2167">
            <v>288</v>
          </cell>
          <cell r="AW2167">
            <v>299.52</v>
          </cell>
          <cell r="AX2167">
            <v>296.92164037854889</v>
          </cell>
          <cell r="AY2167">
            <v>203</v>
          </cell>
          <cell r="AZ2167">
            <v>0</v>
          </cell>
          <cell r="BA2167" t="str">
            <v>EU</v>
          </cell>
        </row>
        <row r="2168">
          <cell r="D2168" t="str">
            <v>Ekonomická univerzita v Bratislave</v>
          </cell>
          <cell r="E2168" t="str">
            <v>Fakulta podnikového manažmentu</v>
          </cell>
          <cell r="L2168">
            <v>2</v>
          </cell>
          <cell r="M2168">
            <v>1</v>
          </cell>
          <cell r="AM2168">
            <v>0</v>
          </cell>
          <cell r="AN2168">
            <v>0</v>
          </cell>
          <cell r="AO2168">
            <v>0</v>
          </cell>
          <cell r="AP2168">
            <v>0</v>
          </cell>
          <cell r="AQ2168">
            <v>0</v>
          </cell>
          <cell r="AV2168">
            <v>0</v>
          </cell>
          <cell r="AW2168">
            <v>0</v>
          </cell>
          <cell r="AX2168">
            <v>0</v>
          </cell>
          <cell r="AY2168">
            <v>6</v>
          </cell>
          <cell r="AZ2168">
            <v>0</v>
          </cell>
          <cell r="BA2168" t="str">
            <v>EU</v>
          </cell>
        </row>
        <row r="2169">
          <cell r="D2169" t="str">
            <v>Ekonomická univerzita v Bratislave</v>
          </cell>
          <cell r="E2169" t="str">
            <v>Obchodná fakulta</v>
          </cell>
          <cell r="L2169">
            <v>2</v>
          </cell>
          <cell r="M2169">
            <v>2</v>
          </cell>
          <cell r="AM2169">
            <v>0</v>
          </cell>
          <cell r="AN2169">
            <v>0</v>
          </cell>
          <cell r="AO2169">
            <v>0</v>
          </cell>
          <cell r="AP2169">
            <v>0</v>
          </cell>
          <cell r="AQ2169">
            <v>0</v>
          </cell>
          <cell r="AV2169">
            <v>0</v>
          </cell>
          <cell r="AW2169">
            <v>0</v>
          </cell>
          <cell r="AX2169">
            <v>0</v>
          </cell>
          <cell r="AY2169">
            <v>9</v>
          </cell>
          <cell r="AZ2169">
            <v>0</v>
          </cell>
          <cell r="BA2169" t="str">
            <v>EU</v>
          </cell>
        </row>
        <row r="2170">
          <cell r="D2170" t="str">
            <v>Ekonomická univerzita v Bratislave</v>
          </cell>
          <cell r="E2170" t="str">
            <v>Národohospodárska fakulta</v>
          </cell>
          <cell r="L2170">
            <v>1</v>
          </cell>
          <cell r="M2170">
            <v>3</v>
          </cell>
          <cell r="AM2170">
            <v>3</v>
          </cell>
          <cell r="AN2170">
            <v>0</v>
          </cell>
          <cell r="AO2170">
            <v>0</v>
          </cell>
          <cell r="AP2170">
            <v>0</v>
          </cell>
          <cell r="AQ2170">
            <v>3</v>
          </cell>
          <cell r="AV2170">
            <v>12</v>
          </cell>
          <cell r="AW2170">
            <v>13.200000000000001</v>
          </cell>
          <cell r="AX2170">
            <v>13.085488958990538</v>
          </cell>
          <cell r="AY2170">
            <v>3</v>
          </cell>
          <cell r="AZ2170">
            <v>3</v>
          </cell>
          <cell r="BA2170" t="str">
            <v>EU</v>
          </cell>
        </row>
        <row r="2171">
          <cell r="D2171" t="str">
            <v>Ekonomická univerzita v Bratislave</v>
          </cell>
          <cell r="E2171" t="str">
            <v>Fakulta podnikového manažmentu</v>
          </cell>
          <cell r="L2171">
            <v>1</v>
          </cell>
          <cell r="M2171">
            <v>3</v>
          </cell>
          <cell r="AM2171">
            <v>21</v>
          </cell>
          <cell r="AN2171">
            <v>0</v>
          </cell>
          <cell r="AO2171">
            <v>0</v>
          </cell>
          <cell r="AP2171">
            <v>0</v>
          </cell>
          <cell r="AQ2171">
            <v>21</v>
          </cell>
          <cell r="AV2171">
            <v>84</v>
          </cell>
          <cell r="AW2171">
            <v>92.4</v>
          </cell>
          <cell r="AX2171">
            <v>91.598422712933768</v>
          </cell>
          <cell r="AY2171">
            <v>21</v>
          </cell>
          <cell r="AZ2171">
            <v>21</v>
          </cell>
          <cell r="BA2171" t="str">
            <v>EU</v>
          </cell>
        </row>
        <row r="2172">
          <cell r="D2172" t="str">
            <v>Ekonomická univerzita v Bratislave</v>
          </cell>
          <cell r="E2172" t="str">
            <v>Národohospodárska fakulta</v>
          </cell>
          <cell r="L2172">
            <v>1</v>
          </cell>
          <cell r="M2172">
            <v>3</v>
          </cell>
          <cell r="AM2172">
            <v>8</v>
          </cell>
          <cell r="AN2172">
            <v>0</v>
          </cell>
          <cell r="AO2172">
            <v>0</v>
          </cell>
          <cell r="AP2172">
            <v>0</v>
          </cell>
          <cell r="AQ2172">
            <v>8</v>
          </cell>
          <cell r="AV2172">
            <v>32</v>
          </cell>
          <cell r="AW2172">
            <v>35.200000000000003</v>
          </cell>
          <cell r="AX2172">
            <v>34.894637223974769</v>
          </cell>
          <cell r="AY2172">
            <v>8</v>
          </cell>
          <cell r="AZ2172">
            <v>8</v>
          </cell>
          <cell r="BA2172" t="str">
            <v>EU</v>
          </cell>
        </row>
        <row r="2173">
          <cell r="D2173" t="str">
            <v>Ekonomická univerzita v Bratislave</v>
          </cell>
          <cell r="E2173" t="str">
            <v>Obchodná fakulta</v>
          </cell>
          <cell r="L2173">
            <v>1</v>
          </cell>
          <cell r="M2173">
            <v>3</v>
          </cell>
          <cell r="AM2173">
            <v>6</v>
          </cell>
          <cell r="AN2173">
            <v>0</v>
          </cell>
          <cell r="AO2173">
            <v>0</v>
          </cell>
          <cell r="AP2173">
            <v>0</v>
          </cell>
          <cell r="AQ2173">
            <v>6</v>
          </cell>
          <cell r="AV2173">
            <v>24</v>
          </cell>
          <cell r="AW2173">
            <v>26.400000000000002</v>
          </cell>
          <cell r="AX2173">
            <v>26.170977917981077</v>
          </cell>
          <cell r="AY2173">
            <v>6</v>
          </cell>
          <cell r="AZ2173">
            <v>6</v>
          </cell>
          <cell r="BA2173" t="str">
            <v>EU</v>
          </cell>
        </row>
        <row r="2174">
          <cell r="D2174" t="str">
            <v>Ekonomická univerzita v Bratislave</v>
          </cell>
          <cell r="E2174" t="str">
            <v>Fakulta hospodárskej informatiky</v>
          </cell>
          <cell r="L2174">
            <v>2</v>
          </cell>
          <cell r="M2174">
            <v>1</v>
          </cell>
          <cell r="AM2174">
            <v>1</v>
          </cell>
          <cell r="AN2174">
            <v>0</v>
          </cell>
          <cell r="AO2174">
            <v>0</v>
          </cell>
          <cell r="AP2174">
            <v>0</v>
          </cell>
          <cell r="AQ2174">
            <v>0</v>
          </cell>
          <cell r="AV2174">
            <v>0</v>
          </cell>
          <cell r="AW2174">
            <v>0</v>
          </cell>
          <cell r="AX2174">
            <v>0</v>
          </cell>
          <cell r="AY2174">
            <v>46</v>
          </cell>
          <cell r="AZ2174">
            <v>0</v>
          </cell>
          <cell r="BA2174" t="str">
            <v>EU</v>
          </cell>
        </row>
        <row r="2175">
          <cell r="D2175" t="str">
            <v>Ekonomická univerzita v Bratislave</v>
          </cell>
          <cell r="E2175" t="str">
            <v>Národohospodárska fakulta</v>
          </cell>
          <cell r="L2175">
            <v>1</v>
          </cell>
          <cell r="M2175">
            <v>2</v>
          </cell>
          <cell r="AM2175">
            <v>61</v>
          </cell>
          <cell r="AN2175">
            <v>69</v>
          </cell>
          <cell r="AO2175">
            <v>0</v>
          </cell>
          <cell r="AP2175">
            <v>0</v>
          </cell>
          <cell r="AQ2175">
            <v>61</v>
          </cell>
          <cell r="AV2175">
            <v>91.5</v>
          </cell>
          <cell r="AW2175">
            <v>95.16</v>
          </cell>
          <cell r="AX2175">
            <v>94.334479495268141</v>
          </cell>
          <cell r="AY2175">
            <v>69</v>
          </cell>
          <cell r="AZ2175">
            <v>0</v>
          </cell>
          <cell r="BA2175" t="str">
            <v>EU</v>
          </cell>
        </row>
        <row r="2176">
          <cell r="D2176" t="str">
            <v>Ekonomická univerzita v Bratislave</v>
          </cell>
          <cell r="E2176" t="str">
            <v>Národohospodárska fakulta</v>
          </cell>
          <cell r="L2176">
            <v>1</v>
          </cell>
          <cell r="M2176">
            <v>2</v>
          </cell>
          <cell r="AM2176">
            <v>141</v>
          </cell>
          <cell r="AN2176">
            <v>154</v>
          </cell>
          <cell r="AO2176">
            <v>0</v>
          </cell>
          <cell r="AP2176">
            <v>0</v>
          </cell>
          <cell r="AQ2176">
            <v>141</v>
          </cell>
          <cell r="AV2176">
            <v>211.5</v>
          </cell>
          <cell r="AW2176">
            <v>219.96</v>
          </cell>
          <cell r="AX2176">
            <v>218.05182965299687</v>
          </cell>
          <cell r="AY2176">
            <v>154</v>
          </cell>
          <cell r="AZ2176">
            <v>0</v>
          </cell>
          <cell r="BA2176" t="str">
            <v>EU</v>
          </cell>
        </row>
        <row r="2177">
          <cell r="D2177" t="str">
            <v>Ekonomická univerzita v Bratislave</v>
          </cell>
          <cell r="E2177" t="str">
            <v>Fakulta podnikového manažmentu</v>
          </cell>
          <cell r="L2177">
            <v>1</v>
          </cell>
          <cell r="M2177">
            <v>2</v>
          </cell>
          <cell r="AM2177">
            <v>65</v>
          </cell>
          <cell r="AN2177">
            <v>66</v>
          </cell>
          <cell r="AO2177">
            <v>0</v>
          </cell>
          <cell r="AP2177">
            <v>0</v>
          </cell>
          <cell r="AQ2177">
            <v>65</v>
          </cell>
          <cell r="AV2177">
            <v>97.5</v>
          </cell>
          <cell r="AW2177">
            <v>101.4</v>
          </cell>
          <cell r="AX2177">
            <v>100.52034700315458</v>
          </cell>
          <cell r="AY2177">
            <v>66</v>
          </cell>
          <cell r="AZ2177">
            <v>0</v>
          </cell>
          <cell r="BA2177" t="str">
            <v>EU</v>
          </cell>
        </row>
        <row r="2178">
          <cell r="D2178" t="str">
            <v>Ekonomická univerzita v Bratislave</v>
          </cell>
          <cell r="E2178" t="str">
            <v>Národohospodárska fakulta</v>
          </cell>
          <cell r="L2178">
            <v>1</v>
          </cell>
          <cell r="M2178">
            <v>2</v>
          </cell>
          <cell r="AM2178">
            <v>0</v>
          </cell>
          <cell r="AN2178">
            <v>2</v>
          </cell>
          <cell r="AO2178">
            <v>0</v>
          </cell>
          <cell r="AP2178">
            <v>0</v>
          </cell>
          <cell r="AQ2178">
            <v>0</v>
          </cell>
          <cell r="AV2178">
            <v>0</v>
          </cell>
          <cell r="AW2178">
            <v>0</v>
          </cell>
          <cell r="AX2178">
            <v>0</v>
          </cell>
          <cell r="AY2178">
            <v>2</v>
          </cell>
          <cell r="AZ2178">
            <v>0</v>
          </cell>
          <cell r="BA2178" t="str">
            <v>EU</v>
          </cell>
        </row>
        <row r="2179">
          <cell r="D2179" t="str">
            <v>Ekonomická univerzita v Bratislave</v>
          </cell>
          <cell r="E2179" t="str">
            <v>Národohospodárska fakulta</v>
          </cell>
          <cell r="L2179">
            <v>1</v>
          </cell>
          <cell r="M2179">
            <v>2</v>
          </cell>
          <cell r="AM2179">
            <v>57</v>
          </cell>
          <cell r="AN2179">
            <v>60</v>
          </cell>
          <cell r="AO2179">
            <v>0</v>
          </cell>
          <cell r="AP2179">
            <v>0</v>
          </cell>
          <cell r="AQ2179">
            <v>57</v>
          </cell>
          <cell r="AV2179">
            <v>85.5</v>
          </cell>
          <cell r="AW2179">
            <v>88.92</v>
          </cell>
          <cell r="AX2179">
            <v>88.148611987381713</v>
          </cell>
          <cell r="AY2179">
            <v>60</v>
          </cell>
          <cell r="AZ2179">
            <v>0</v>
          </cell>
          <cell r="BA2179" t="str">
            <v>EU</v>
          </cell>
        </row>
        <row r="2180">
          <cell r="D2180" t="str">
            <v>Ekonomická univerzita v Bratislave</v>
          </cell>
          <cell r="E2180" t="str">
            <v>Obchodná fakulta</v>
          </cell>
          <cell r="L2180">
            <v>2</v>
          </cell>
          <cell r="M2180">
            <v>1</v>
          </cell>
          <cell r="AM2180">
            <v>1</v>
          </cell>
          <cell r="AN2180">
            <v>0</v>
          </cell>
          <cell r="AO2180">
            <v>0</v>
          </cell>
          <cell r="AP2180">
            <v>0</v>
          </cell>
          <cell r="AQ2180">
            <v>0</v>
          </cell>
          <cell r="AV2180">
            <v>0</v>
          </cell>
          <cell r="AW2180">
            <v>0</v>
          </cell>
          <cell r="AX2180">
            <v>0</v>
          </cell>
          <cell r="AY2180">
            <v>37</v>
          </cell>
          <cell r="AZ2180">
            <v>0</v>
          </cell>
          <cell r="BA2180" t="str">
            <v>EU</v>
          </cell>
        </row>
        <row r="2181">
          <cell r="D2181" t="str">
            <v>Ekonomická univerzita v Bratislave</v>
          </cell>
          <cell r="E2181" t="str">
            <v>Národohospodárska fakulta</v>
          </cell>
          <cell r="L2181">
            <v>1</v>
          </cell>
          <cell r="M2181">
            <v>2</v>
          </cell>
          <cell r="AM2181">
            <v>7</v>
          </cell>
          <cell r="AN2181">
            <v>10</v>
          </cell>
          <cell r="AO2181">
            <v>0</v>
          </cell>
          <cell r="AP2181">
            <v>0</v>
          </cell>
          <cell r="AQ2181">
            <v>7</v>
          </cell>
          <cell r="AV2181">
            <v>10.5</v>
          </cell>
          <cell r="AW2181">
            <v>10.92</v>
          </cell>
          <cell r="AX2181">
            <v>10.825268138801261</v>
          </cell>
          <cell r="AY2181">
            <v>10</v>
          </cell>
          <cell r="AZ2181">
            <v>0</v>
          </cell>
          <cell r="BA2181" t="str">
            <v>EU</v>
          </cell>
        </row>
        <row r="2182">
          <cell r="D2182" t="str">
            <v>Ekonomická univerzita v Bratislave</v>
          </cell>
          <cell r="E2182" t="str">
            <v>Fakulta podnikového manažmentu</v>
          </cell>
          <cell r="L2182">
            <v>1</v>
          </cell>
          <cell r="M2182">
            <v>2</v>
          </cell>
          <cell r="AM2182">
            <v>82</v>
          </cell>
          <cell r="AN2182">
            <v>86</v>
          </cell>
          <cell r="AO2182">
            <v>0</v>
          </cell>
          <cell r="AP2182">
            <v>0</v>
          </cell>
          <cell r="AQ2182">
            <v>82</v>
          </cell>
          <cell r="AV2182">
            <v>123</v>
          </cell>
          <cell r="AW2182">
            <v>127.92</v>
          </cell>
          <cell r="AX2182">
            <v>126.81028391167193</v>
          </cell>
          <cell r="AY2182">
            <v>86</v>
          </cell>
          <cell r="AZ2182">
            <v>0</v>
          </cell>
          <cell r="BA2182" t="str">
            <v>EU</v>
          </cell>
        </row>
        <row r="2183">
          <cell r="D2183" t="str">
            <v>Ekonomická univerzita v Bratislave</v>
          </cell>
          <cell r="E2183" t="str">
            <v>Fakulta hospodárskej informatiky</v>
          </cell>
          <cell r="L2183">
            <v>1</v>
          </cell>
          <cell r="M2183">
            <v>2</v>
          </cell>
          <cell r="AM2183">
            <v>103</v>
          </cell>
          <cell r="AN2183">
            <v>112</v>
          </cell>
          <cell r="AO2183">
            <v>0</v>
          </cell>
          <cell r="AP2183">
            <v>0</v>
          </cell>
          <cell r="AQ2183">
            <v>103</v>
          </cell>
          <cell r="AV2183">
            <v>154.5</v>
          </cell>
          <cell r="AW2183">
            <v>160.68</v>
          </cell>
          <cell r="AX2183">
            <v>159.28608832807572</v>
          </cell>
          <cell r="AY2183">
            <v>112</v>
          </cell>
          <cell r="AZ2183">
            <v>0</v>
          </cell>
          <cell r="BA2183" t="str">
            <v>EU</v>
          </cell>
        </row>
        <row r="2184">
          <cell r="D2184" t="str">
            <v>Ekonomická univerzita v Bratislave</v>
          </cell>
          <cell r="E2184" t="str">
            <v>Fakulta medzinárodných vzťahov</v>
          </cell>
          <cell r="L2184">
            <v>1</v>
          </cell>
          <cell r="M2184">
            <v>2</v>
          </cell>
          <cell r="AM2184">
            <v>125</v>
          </cell>
          <cell r="AN2184">
            <v>133</v>
          </cell>
          <cell r="AO2184">
            <v>0</v>
          </cell>
          <cell r="AP2184">
            <v>0</v>
          </cell>
          <cell r="AQ2184">
            <v>125</v>
          </cell>
          <cell r="AV2184">
            <v>187.5</v>
          </cell>
          <cell r="AW2184">
            <v>195</v>
          </cell>
          <cell r="AX2184">
            <v>193.3083596214511</v>
          </cell>
          <cell r="AY2184">
            <v>133</v>
          </cell>
          <cell r="AZ2184">
            <v>0</v>
          </cell>
          <cell r="BA2184" t="str">
            <v>EU</v>
          </cell>
        </row>
        <row r="2185">
          <cell r="D2185" t="str">
            <v>Ekonomická univerzita v Bratislave</v>
          </cell>
          <cell r="E2185" t="str">
            <v>Fakulta hospodárskej informatiky</v>
          </cell>
          <cell r="L2185">
            <v>1</v>
          </cell>
          <cell r="M2185">
            <v>2</v>
          </cell>
          <cell r="AM2185">
            <v>39</v>
          </cell>
          <cell r="AN2185">
            <v>42</v>
          </cell>
          <cell r="AO2185">
            <v>0</v>
          </cell>
          <cell r="AP2185">
            <v>0</v>
          </cell>
          <cell r="AQ2185">
            <v>39</v>
          </cell>
          <cell r="AV2185">
            <v>58.5</v>
          </cell>
          <cell r="AW2185">
            <v>60.84</v>
          </cell>
          <cell r="AX2185">
            <v>60.312208201892751</v>
          </cell>
          <cell r="AY2185">
            <v>42</v>
          </cell>
          <cell r="AZ2185">
            <v>0</v>
          </cell>
          <cell r="BA2185" t="str">
            <v>EU</v>
          </cell>
        </row>
        <row r="2186">
          <cell r="D2186" t="str">
            <v>Ekonomická univerzita v Bratislave</v>
          </cell>
          <cell r="E2186" t="str">
            <v>Národohospodárska fakulta</v>
          </cell>
          <cell r="L2186">
            <v>1</v>
          </cell>
          <cell r="M2186">
            <v>2</v>
          </cell>
          <cell r="AM2186">
            <v>32</v>
          </cell>
          <cell r="AN2186">
            <v>38</v>
          </cell>
          <cell r="AO2186">
            <v>0</v>
          </cell>
          <cell r="AP2186">
            <v>0</v>
          </cell>
          <cell r="AQ2186">
            <v>32</v>
          </cell>
          <cell r="AV2186">
            <v>48</v>
          </cell>
          <cell r="AW2186">
            <v>49.92</v>
          </cell>
          <cell r="AX2186">
            <v>49.486940063091488</v>
          </cell>
          <cell r="AY2186">
            <v>38</v>
          </cell>
          <cell r="AZ2186">
            <v>0</v>
          </cell>
          <cell r="BA2186" t="str">
            <v>EU</v>
          </cell>
        </row>
        <row r="2187">
          <cell r="D2187" t="str">
            <v>Ekonomická univerzita v Bratislave</v>
          </cell>
          <cell r="E2187" t="str">
            <v>Podnikovohospodárska fakulta v Košiciach</v>
          </cell>
          <cell r="L2187">
            <v>1</v>
          </cell>
          <cell r="M2187">
            <v>1</v>
          </cell>
          <cell r="AM2187">
            <v>58</v>
          </cell>
          <cell r="AN2187">
            <v>65</v>
          </cell>
          <cell r="AO2187">
            <v>0</v>
          </cell>
          <cell r="AP2187">
            <v>0</v>
          </cell>
          <cell r="AQ2187">
            <v>58</v>
          </cell>
          <cell r="AV2187">
            <v>47.2</v>
          </cell>
          <cell r="AW2187">
            <v>49.088000000000008</v>
          </cell>
          <cell r="AX2187">
            <v>48.662157728706639</v>
          </cell>
          <cell r="AY2187">
            <v>65</v>
          </cell>
          <cell r="AZ2187">
            <v>0</v>
          </cell>
          <cell r="BA2187" t="str">
            <v>EU</v>
          </cell>
        </row>
        <row r="2188">
          <cell r="D2188" t="str">
            <v>Ekonomická univerzita v Bratislave</v>
          </cell>
          <cell r="E2188" t="str">
            <v>Fakulta aplikovaných jazykov</v>
          </cell>
          <cell r="L2188">
            <v>1</v>
          </cell>
          <cell r="M2188">
            <v>2</v>
          </cell>
          <cell r="AM2188">
            <v>18</v>
          </cell>
          <cell r="AN2188">
            <v>19</v>
          </cell>
          <cell r="AO2188">
            <v>0</v>
          </cell>
          <cell r="AP2188">
            <v>0</v>
          </cell>
          <cell r="AQ2188">
            <v>18</v>
          </cell>
          <cell r="AV2188">
            <v>27</v>
          </cell>
          <cell r="AW2188">
            <v>28.080000000000002</v>
          </cell>
          <cell r="AX2188">
            <v>27.944347826086958</v>
          </cell>
          <cell r="AY2188">
            <v>19</v>
          </cell>
          <cell r="AZ2188">
            <v>0</v>
          </cell>
          <cell r="BA2188" t="str">
            <v>EU</v>
          </cell>
        </row>
        <row r="2189">
          <cell r="D2189" t="str">
            <v>Ekonomická univerzita v Bratislave</v>
          </cell>
          <cell r="E2189" t="str">
            <v>Fakulta podnikového manažmentu</v>
          </cell>
          <cell r="L2189">
            <v>1</v>
          </cell>
          <cell r="M2189">
            <v>2</v>
          </cell>
          <cell r="AM2189">
            <v>94</v>
          </cell>
          <cell r="AN2189">
            <v>96</v>
          </cell>
          <cell r="AO2189">
            <v>0</v>
          </cell>
          <cell r="AP2189">
            <v>0</v>
          </cell>
          <cell r="AQ2189">
            <v>94</v>
          </cell>
          <cell r="AV2189">
            <v>141</v>
          </cell>
          <cell r="AW2189">
            <v>146.64000000000001</v>
          </cell>
          <cell r="AX2189">
            <v>145.36788643533126</v>
          </cell>
          <cell r="AY2189">
            <v>96</v>
          </cell>
          <cell r="AZ2189">
            <v>0</v>
          </cell>
          <cell r="BA2189" t="str">
            <v>EU</v>
          </cell>
        </row>
        <row r="2190">
          <cell r="D2190" t="str">
            <v>Ekonomická univerzita v Bratislave</v>
          </cell>
          <cell r="E2190" t="str">
            <v>Fakulta podnikového manažmentu</v>
          </cell>
          <cell r="L2190">
            <v>1</v>
          </cell>
          <cell r="M2190">
            <v>2</v>
          </cell>
          <cell r="AM2190">
            <v>90</v>
          </cell>
          <cell r="AN2190">
            <v>95</v>
          </cell>
          <cell r="AO2190">
            <v>0</v>
          </cell>
          <cell r="AP2190">
            <v>0</v>
          </cell>
          <cell r="AQ2190">
            <v>90</v>
          </cell>
          <cell r="AV2190">
            <v>135</v>
          </cell>
          <cell r="AW2190">
            <v>140.4</v>
          </cell>
          <cell r="AX2190">
            <v>139.1820189274448</v>
          </cell>
          <cell r="AY2190">
            <v>95</v>
          </cell>
          <cell r="AZ2190">
            <v>0</v>
          </cell>
          <cell r="BA2190" t="str">
            <v>EU</v>
          </cell>
        </row>
        <row r="2191">
          <cell r="D2191" t="str">
            <v>Ekonomická univerzita v Bratislave</v>
          </cell>
          <cell r="E2191" t="str">
            <v>Fakulta hospodárskej informatiky</v>
          </cell>
          <cell r="L2191">
            <v>1</v>
          </cell>
          <cell r="M2191">
            <v>3</v>
          </cell>
          <cell r="AM2191">
            <v>3</v>
          </cell>
          <cell r="AN2191">
            <v>0</v>
          </cell>
          <cell r="AO2191">
            <v>0</v>
          </cell>
          <cell r="AP2191">
            <v>0</v>
          </cell>
          <cell r="AQ2191">
            <v>3</v>
          </cell>
          <cell r="AV2191">
            <v>12</v>
          </cell>
          <cell r="AW2191">
            <v>13.200000000000001</v>
          </cell>
          <cell r="AX2191">
            <v>13.085488958990538</v>
          </cell>
          <cell r="AY2191">
            <v>3</v>
          </cell>
          <cell r="AZ2191">
            <v>3</v>
          </cell>
          <cell r="BA2191" t="str">
            <v>EU</v>
          </cell>
        </row>
        <row r="2192">
          <cell r="D2192" t="str">
            <v>Ekonomická univerzita v Bratislave</v>
          </cell>
          <cell r="E2192" t="str">
            <v>Fakulta podnikového manažmentu</v>
          </cell>
          <cell r="L2192">
            <v>1</v>
          </cell>
          <cell r="M2192">
            <v>1</v>
          </cell>
          <cell r="AM2192">
            <v>0</v>
          </cell>
          <cell r="AN2192">
            <v>25</v>
          </cell>
          <cell r="AO2192">
            <v>0</v>
          </cell>
          <cell r="AP2192">
            <v>0</v>
          </cell>
          <cell r="AQ2192">
            <v>0</v>
          </cell>
          <cell r="AV2192">
            <v>0</v>
          </cell>
          <cell r="AW2192">
            <v>0</v>
          </cell>
          <cell r="AX2192">
            <v>0</v>
          </cell>
          <cell r="AY2192">
            <v>25</v>
          </cell>
          <cell r="AZ2192">
            <v>0</v>
          </cell>
          <cell r="BA2192" t="str">
            <v>EU</v>
          </cell>
        </row>
        <row r="2193">
          <cell r="D2193" t="str">
            <v>Ekonomická univerzita v Bratislave</v>
          </cell>
          <cell r="E2193" t="str">
            <v>Podnikovohospodárska fakulta v Košiciach</v>
          </cell>
          <cell r="L2193">
            <v>2</v>
          </cell>
          <cell r="M2193">
            <v>1</v>
          </cell>
          <cell r="AM2193">
            <v>1</v>
          </cell>
          <cell r="AN2193">
            <v>0</v>
          </cell>
          <cell r="AO2193">
            <v>0</v>
          </cell>
          <cell r="AP2193">
            <v>0</v>
          </cell>
          <cell r="AQ2193">
            <v>0</v>
          </cell>
          <cell r="AV2193">
            <v>0</v>
          </cell>
          <cell r="AW2193">
            <v>0</v>
          </cell>
          <cell r="AX2193">
            <v>0</v>
          </cell>
          <cell r="AY2193">
            <v>29</v>
          </cell>
          <cell r="AZ2193">
            <v>0</v>
          </cell>
          <cell r="BA2193" t="str">
            <v>EU</v>
          </cell>
        </row>
        <row r="2194">
          <cell r="D2194" t="str">
            <v>Ekonomická univerzita v Bratislave</v>
          </cell>
          <cell r="E2194" t="str">
            <v>Podnikovohospodárska fakulta v Košiciach</v>
          </cell>
          <cell r="L2194">
            <v>2</v>
          </cell>
          <cell r="M2194">
            <v>1</v>
          </cell>
          <cell r="AM2194">
            <v>0</v>
          </cell>
          <cell r="AN2194">
            <v>0</v>
          </cell>
          <cell r="AO2194">
            <v>0</v>
          </cell>
          <cell r="AP2194">
            <v>0</v>
          </cell>
          <cell r="AQ2194">
            <v>0</v>
          </cell>
          <cell r="AV2194">
            <v>0</v>
          </cell>
          <cell r="AW2194">
            <v>0</v>
          </cell>
          <cell r="AX2194">
            <v>0</v>
          </cell>
          <cell r="AY2194">
            <v>8</v>
          </cell>
          <cell r="AZ2194">
            <v>0</v>
          </cell>
          <cell r="BA2194" t="str">
            <v>EU</v>
          </cell>
        </row>
        <row r="2195">
          <cell r="D2195" t="str">
            <v>Ekonomická univerzita v Bratislave</v>
          </cell>
          <cell r="E2195" t="str">
            <v>Fakulta aplikovaných jazykov</v>
          </cell>
          <cell r="L2195">
            <v>1</v>
          </cell>
          <cell r="M2195">
            <v>1</v>
          </cell>
          <cell r="AM2195">
            <v>24</v>
          </cell>
          <cell r="AN2195">
            <v>26</v>
          </cell>
          <cell r="AO2195">
            <v>0</v>
          </cell>
          <cell r="AP2195">
            <v>0</v>
          </cell>
          <cell r="AQ2195">
            <v>24</v>
          </cell>
          <cell r="AV2195">
            <v>21.6</v>
          </cell>
          <cell r="AW2195">
            <v>22.464000000000002</v>
          </cell>
          <cell r="AX2195">
            <v>22.355478260869567</v>
          </cell>
          <cell r="AY2195">
            <v>26</v>
          </cell>
          <cell r="AZ2195">
            <v>0</v>
          </cell>
          <cell r="BA2195" t="str">
            <v>EU</v>
          </cell>
        </row>
        <row r="2196">
          <cell r="D2196" t="str">
            <v>Ekonomická univerzita v Bratislave</v>
          </cell>
          <cell r="E2196" t="str">
            <v>Národohospodárska fakulta</v>
          </cell>
          <cell r="L2196">
            <v>1</v>
          </cell>
          <cell r="M2196">
            <v>5</v>
          </cell>
          <cell r="AM2196">
            <v>48</v>
          </cell>
          <cell r="AN2196">
            <v>48</v>
          </cell>
          <cell r="AO2196">
            <v>0</v>
          </cell>
          <cell r="AP2196">
            <v>0</v>
          </cell>
          <cell r="AQ2196">
            <v>48</v>
          </cell>
          <cell r="AV2196">
            <v>39.299999999999997</v>
          </cell>
          <cell r="AW2196">
            <v>40.872</v>
          </cell>
          <cell r="AX2196">
            <v>40.51743217665615</v>
          </cell>
          <cell r="AY2196">
            <v>48</v>
          </cell>
          <cell r="AZ2196">
            <v>0</v>
          </cell>
          <cell r="BA2196" t="str">
            <v>EU</v>
          </cell>
        </row>
        <row r="2197">
          <cell r="D2197" t="str">
            <v>Ekonomická univerzita v Bratislave</v>
          </cell>
          <cell r="E2197" t="str">
            <v>Fakulta podnikového manažmentu</v>
          </cell>
          <cell r="L2197">
            <v>2</v>
          </cell>
          <cell r="M2197">
            <v>3</v>
          </cell>
          <cell r="AM2197">
            <v>0</v>
          </cell>
          <cell r="AN2197">
            <v>0</v>
          </cell>
          <cell r="AO2197">
            <v>0</v>
          </cell>
          <cell r="AP2197">
            <v>0</v>
          </cell>
          <cell r="AQ2197">
            <v>0</v>
          </cell>
          <cell r="AV2197">
            <v>0</v>
          </cell>
          <cell r="AW2197">
            <v>0</v>
          </cell>
          <cell r="AX2197">
            <v>0</v>
          </cell>
          <cell r="AY2197">
            <v>4</v>
          </cell>
          <cell r="AZ2197">
            <v>0</v>
          </cell>
          <cell r="BA2197" t="str">
            <v>EU</v>
          </cell>
        </row>
        <row r="2198">
          <cell r="D2198" t="str">
            <v>Ekonomická univerzita v Bratislave</v>
          </cell>
          <cell r="E2198" t="str">
            <v>Fakulta podnikového manažmentu</v>
          </cell>
          <cell r="L2198">
            <v>2</v>
          </cell>
          <cell r="M2198">
            <v>3</v>
          </cell>
          <cell r="AM2198">
            <v>0</v>
          </cell>
          <cell r="AN2198">
            <v>0</v>
          </cell>
          <cell r="AO2198">
            <v>0</v>
          </cell>
          <cell r="AP2198">
            <v>0</v>
          </cell>
          <cell r="AQ2198">
            <v>0</v>
          </cell>
          <cell r="AV2198">
            <v>0</v>
          </cell>
          <cell r="AW2198">
            <v>0</v>
          </cell>
          <cell r="AX2198">
            <v>0</v>
          </cell>
          <cell r="AY2198">
            <v>5</v>
          </cell>
          <cell r="AZ2198">
            <v>0</v>
          </cell>
          <cell r="BA2198" t="str">
            <v>EU</v>
          </cell>
        </row>
        <row r="2199">
          <cell r="D2199" t="str">
            <v>Univerzita Komenského v Bratislave</v>
          </cell>
          <cell r="E2199" t="str">
            <v>Fakulta telesnej výchovy a športu</v>
          </cell>
          <cell r="L2199">
            <v>1</v>
          </cell>
          <cell r="M2199">
            <v>3</v>
          </cell>
          <cell r="AM2199">
            <v>4</v>
          </cell>
          <cell r="AN2199">
            <v>0</v>
          </cell>
          <cell r="AO2199">
            <v>0</v>
          </cell>
          <cell r="AP2199">
            <v>0</v>
          </cell>
          <cell r="AQ2199">
            <v>4</v>
          </cell>
          <cell r="AV2199">
            <v>16</v>
          </cell>
          <cell r="AW2199">
            <v>17.600000000000001</v>
          </cell>
          <cell r="AX2199">
            <v>17.441083521444696</v>
          </cell>
          <cell r="AY2199">
            <v>4</v>
          </cell>
          <cell r="AZ2199">
            <v>4</v>
          </cell>
          <cell r="BA2199" t="str">
            <v>UK</v>
          </cell>
        </row>
        <row r="2200">
          <cell r="D2200" t="str">
            <v>Univerzita Komenského v Bratislave</v>
          </cell>
          <cell r="E2200" t="str">
            <v>Fakulta telesnej výchovy a športu</v>
          </cell>
          <cell r="L2200">
            <v>1</v>
          </cell>
          <cell r="M2200">
            <v>3</v>
          </cell>
          <cell r="AM2200">
            <v>11</v>
          </cell>
          <cell r="AN2200">
            <v>0</v>
          </cell>
          <cell r="AO2200">
            <v>0</v>
          </cell>
          <cell r="AP2200">
            <v>0</v>
          </cell>
          <cell r="AQ2200">
            <v>11</v>
          </cell>
          <cell r="AV2200">
            <v>44</v>
          </cell>
          <cell r="AW2200">
            <v>48.400000000000006</v>
          </cell>
          <cell r="AX2200">
            <v>47.962979683972918</v>
          </cell>
          <cell r="AY2200">
            <v>11</v>
          </cell>
          <cell r="AZ2200">
            <v>11</v>
          </cell>
          <cell r="BA2200" t="str">
            <v>UK</v>
          </cell>
        </row>
        <row r="2201">
          <cell r="D2201" t="str">
            <v>Univerzita Komenského v Bratislave</v>
          </cell>
          <cell r="E2201" t="str">
            <v>Fakulta telesnej výchovy a športu</v>
          </cell>
          <cell r="L2201">
            <v>1</v>
          </cell>
          <cell r="M2201">
            <v>1</v>
          </cell>
          <cell r="AM2201">
            <v>106</v>
          </cell>
          <cell r="AN2201">
            <v>119</v>
          </cell>
          <cell r="AO2201">
            <v>119</v>
          </cell>
          <cell r="AP2201">
            <v>0</v>
          </cell>
          <cell r="AQ2201">
            <v>106</v>
          </cell>
          <cell r="AV2201">
            <v>94</v>
          </cell>
          <cell r="AW2201">
            <v>111.86</v>
          </cell>
          <cell r="AX2201">
            <v>110.84997742663657</v>
          </cell>
          <cell r="AY2201">
            <v>119</v>
          </cell>
          <cell r="AZ2201">
            <v>0</v>
          </cell>
          <cell r="BA2201" t="str">
            <v>UK</v>
          </cell>
        </row>
        <row r="2202">
          <cell r="D2202" t="str">
            <v>Univerzita Komenského v Bratislave</v>
          </cell>
          <cell r="E2202" t="str">
            <v>Fakulta telesnej výchovy a športu</v>
          </cell>
          <cell r="L2202">
            <v>1</v>
          </cell>
          <cell r="M2202">
            <v>1</v>
          </cell>
          <cell r="AM2202">
            <v>75</v>
          </cell>
          <cell r="AN2202">
            <v>92</v>
          </cell>
          <cell r="AO2202">
            <v>92</v>
          </cell>
          <cell r="AP2202">
            <v>0</v>
          </cell>
          <cell r="AQ2202">
            <v>75</v>
          </cell>
          <cell r="AV2202">
            <v>66.599999999999994</v>
          </cell>
          <cell r="AW2202">
            <v>79.253999999999991</v>
          </cell>
          <cell r="AX2202">
            <v>78.538388261851011</v>
          </cell>
          <cell r="AY2202">
            <v>92</v>
          </cell>
          <cell r="AZ2202">
            <v>0</v>
          </cell>
          <cell r="BA2202" t="str">
            <v>UK</v>
          </cell>
        </row>
        <row r="2203">
          <cell r="D2203" t="str">
            <v>Univerzita Komenského v Bratislave</v>
          </cell>
          <cell r="E2203" t="str">
            <v>Fakulta telesnej výchovy a športu</v>
          </cell>
          <cell r="L2203">
            <v>1</v>
          </cell>
          <cell r="M2203">
            <v>2</v>
          </cell>
          <cell r="AM2203">
            <v>33</v>
          </cell>
          <cell r="AN2203">
            <v>36</v>
          </cell>
          <cell r="AO2203">
            <v>36</v>
          </cell>
          <cell r="AP2203">
            <v>0</v>
          </cell>
          <cell r="AQ2203">
            <v>33</v>
          </cell>
          <cell r="AV2203">
            <v>49.5</v>
          </cell>
          <cell r="AW2203">
            <v>58.904999999999994</v>
          </cell>
          <cell r="AX2203">
            <v>58.373126410835212</v>
          </cell>
          <cell r="AY2203">
            <v>36</v>
          </cell>
          <cell r="AZ2203">
            <v>0</v>
          </cell>
          <cell r="BA2203" t="str">
            <v>UK</v>
          </cell>
        </row>
        <row r="2204">
          <cell r="D2204" t="str">
            <v>Univerzita Komenského v Bratislave</v>
          </cell>
          <cell r="E2204" t="str">
            <v>Fakulta telesnej výchovy a športu</v>
          </cell>
          <cell r="L2204">
            <v>1</v>
          </cell>
          <cell r="M2204">
            <v>1</v>
          </cell>
          <cell r="AM2204">
            <v>61</v>
          </cell>
          <cell r="AN2204">
            <v>85</v>
          </cell>
          <cell r="AO2204">
            <v>0</v>
          </cell>
          <cell r="AP2204">
            <v>0</v>
          </cell>
          <cell r="AQ2204">
            <v>61</v>
          </cell>
          <cell r="AV2204">
            <v>51.7</v>
          </cell>
          <cell r="AW2204">
            <v>61.523000000000003</v>
          </cell>
          <cell r="AX2204">
            <v>60.967487584650115</v>
          </cell>
          <cell r="AY2204">
            <v>85</v>
          </cell>
          <cell r="AZ2204">
            <v>0</v>
          </cell>
          <cell r="BA2204" t="str">
            <v>UK</v>
          </cell>
        </row>
        <row r="2205">
          <cell r="D2205" t="str">
            <v>Univerzita Komenského v Bratislave</v>
          </cell>
          <cell r="E2205" t="str">
            <v>Fakulta telesnej výchovy a športu</v>
          </cell>
          <cell r="L2205">
            <v>1</v>
          </cell>
          <cell r="M2205">
            <v>2</v>
          </cell>
          <cell r="AM2205">
            <v>67</v>
          </cell>
          <cell r="AN2205">
            <v>70</v>
          </cell>
          <cell r="AO2205">
            <v>70</v>
          </cell>
          <cell r="AP2205">
            <v>0</v>
          </cell>
          <cell r="AQ2205">
            <v>67</v>
          </cell>
          <cell r="AV2205">
            <v>100.5</v>
          </cell>
          <cell r="AW2205">
            <v>119.595</v>
          </cell>
          <cell r="AX2205">
            <v>118.51513544018059</v>
          </cell>
          <cell r="AY2205">
            <v>70</v>
          </cell>
          <cell r="AZ2205">
            <v>0</v>
          </cell>
          <cell r="BA2205" t="str">
            <v>UK</v>
          </cell>
        </row>
        <row r="2206">
          <cell r="D2206" t="str">
            <v>Univerzita Komenského v Bratislave</v>
          </cell>
          <cell r="E2206" t="str">
            <v>Fakulta telesnej výchovy a športu</v>
          </cell>
          <cell r="L2206">
            <v>1</v>
          </cell>
          <cell r="M2206">
            <v>2</v>
          </cell>
          <cell r="AM2206">
            <v>16</v>
          </cell>
          <cell r="AN2206">
            <v>17</v>
          </cell>
          <cell r="AO2206">
            <v>0</v>
          </cell>
          <cell r="AP2206">
            <v>0</v>
          </cell>
          <cell r="AQ2206">
            <v>16</v>
          </cell>
          <cell r="AV2206">
            <v>24</v>
          </cell>
          <cell r="AW2206">
            <v>28.56</v>
          </cell>
          <cell r="AX2206">
            <v>28.362151589242053</v>
          </cell>
          <cell r="AY2206">
            <v>17</v>
          </cell>
          <cell r="AZ2206">
            <v>0</v>
          </cell>
          <cell r="BA2206" t="str">
            <v>UK</v>
          </cell>
        </row>
        <row r="2207">
          <cell r="D2207" t="str">
            <v>Univerzita Komenského v Bratislave</v>
          </cell>
          <cell r="E2207" t="str">
            <v>Prírodovedecká fakulta</v>
          </cell>
          <cell r="L2207">
            <v>1</v>
          </cell>
          <cell r="M2207">
            <v>2</v>
          </cell>
          <cell r="AM2207">
            <v>24</v>
          </cell>
          <cell r="AN2207">
            <v>24.5</v>
          </cell>
          <cell r="AO2207">
            <v>24.5</v>
          </cell>
          <cell r="AP2207">
            <v>24</v>
          </cell>
          <cell r="AQ2207">
            <v>24</v>
          </cell>
          <cell r="AV2207">
            <v>36</v>
          </cell>
          <cell r="AW2207">
            <v>51.839999999999996</v>
          </cell>
          <cell r="AX2207">
            <v>51.480880195599021</v>
          </cell>
          <cell r="AY2207">
            <v>24.5</v>
          </cell>
          <cell r="AZ2207">
            <v>0</v>
          </cell>
          <cell r="BA2207" t="str">
            <v>UK</v>
          </cell>
        </row>
        <row r="2208">
          <cell r="D2208" t="str">
            <v>Univerzita Komenského v Bratislave</v>
          </cell>
          <cell r="E2208" t="str">
            <v>Fakulta telesnej výchovy a športu</v>
          </cell>
          <cell r="L2208">
            <v>1</v>
          </cell>
          <cell r="M2208">
            <v>2</v>
          </cell>
          <cell r="AM2208">
            <v>45</v>
          </cell>
          <cell r="AN2208">
            <v>47</v>
          </cell>
          <cell r="AO2208">
            <v>0</v>
          </cell>
          <cell r="AP2208">
            <v>0</v>
          </cell>
          <cell r="AQ2208">
            <v>45</v>
          </cell>
          <cell r="AV2208">
            <v>67.5</v>
          </cell>
          <cell r="AW2208">
            <v>80.325000000000003</v>
          </cell>
          <cell r="AX2208">
            <v>79.599717832957111</v>
          </cell>
          <cell r="AY2208">
            <v>47</v>
          </cell>
          <cell r="AZ2208">
            <v>0</v>
          </cell>
          <cell r="BA2208" t="str">
            <v>UK</v>
          </cell>
        </row>
        <row r="2209">
          <cell r="D2209" t="str">
            <v>Univerzita Komenského v Bratislave</v>
          </cell>
          <cell r="E2209" t="str">
            <v>Fakulta telesnej výchovy a športu</v>
          </cell>
          <cell r="L2209">
            <v>1</v>
          </cell>
          <cell r="M2209">
            <v>1</v>
          </cell>
          <cell r="AM2209">
            <v>39</v>
          </cell>
          <cell r="AN2209">
            <v>52</v>
          </cell>
          <cell r="AO2209">
            <v>0</v>
          </cell>
          <cell r="AP2209">
            <v>0</v>
          </cell>
          <cell r="AQ2209">
            <v>39</v>
          </cell>
          <cell r="AV2209">
            <v>33.299999999999997</v>
          </cell>
          <cell r="AW2209">
            <v>39.626999999999995</v>
          </cell>
          <cell r="AX2209">
            <v>39.269194130925506</v>
          </cell>
          <cell r="AY2209">
            <v>52</v>
          </cell>
          <cell r="AZ2209">
            <v>0</v>
          </cell>
          <cell r="BA2209" t="str">
            <v>UK</v>
          </cell>
        </row>
        <row r="2210">
          <cell r="D2210" t="str">
            <v>Univerzita Komenského v Bratislave</v>
          </cell>
          <cell r="E2210" t="str">
            <v>Fakulta telesnej výchovy a športu</v>
          </cell>
          <cell r="L2210">
            <v>1</v>
          </cell>
          <cell r="M2210">
            <v>1</v>
          </cell>
          <cell r="AM2210">
            <v>27</v>
          </cell>
          <cell r="AN2210">
            <v>31</v>
          </cell>
          <cell r="AO2210">
            <v>0</v>
          </cell>
          <cell r="AP2210">
            <v>0</v>
          </cell>
          <cell r="AQ2210">
            <v>27</v>
          </cell>
          <cell r="AV2210">
            <v>22.95</v>
          </cell>
          <cell r="AW2210">
            <v>27.310499999999998</v>
          </cell>
          <cell r="AX2210">
            <v>27.121307457212712</v>
          </cell>
          <cell r="AY2210">
            <v>31</v>
          </cell>
          <cell r="AZ2210">
            <v>0</v>
          </cell>
          <cell r="BA2210" t="str">
            <v>UK</v>
          </cell>
        </row>
        <row r="2211">
          <cell r="D2211" t="str">
            <v>Univerzita Komenského v Bratislave</v>
          </cell>
          <cell r="E2211" t="str">
            <v>Prírodovedecká fakulta</v>
          </cell>
          <cell r="L2211">
            <v>1</v>
          </cell>
          <cell r="M2211">
            <v>1</v>
          </cell>
          <cell r="AM2211">
            <v>43.5</v>
          </cell>
          <cell r="AN2211">
            <v>49</v>
          </cell>
          <cell r="AO2211">
            <v>49</v>
          </cell>
          <cell r="AP2211">
            <v>43.5</v>
          </cell>
          <cell r="AQ2211">
            <v>43.5</v>
          </cell>
          <cell r="AV2211">
            <v>37.049999999999997</v>
          </cell>
          <cell r="AW2211">
            <v>53.351999999999997</v>
          </cell>
          <cell r="AX2211">
            <v>52.982405867970655</v>
          </cell>
          <cell r="AY2211">
            <v>49</v>
          </cell>
          <cell r="AZ2211">
            <v>0</v>
          </cell>
          <cell r="BA2211" t="str">
            <v>UK</v>
          </cell>
        </row>
        <row r="2212">
          <cell r="D2212" t="str">
            <v>Univerzita Komenského v Bratislave</v>
          </cell>
          <cell r="E2212" t="str">
            <v>Fakulta telesnej výchovy a športu</v>
          </cell>
          <cell r="L2212">
            <v>1</v>
          </cell>
          <cell r="M2212">
            <v>1</v>
          </cell>
          <cell r="AM2212">
            <v>26</v>
          </cell>
          <cell r="AN2212">
            <v>29</v>
          </cell>
          <cell r="AO2212">
            <v>0</v>
          </cell>
          <cell r="AP2212">
            <v>0</v>
          </cell>
          <cell r="AQ2212">
            <v>26</v>
          </cell>
          <cell r="AV2212">
            <v>21.2</v>
          </cell>
          <cell r="AW2212">
            <v>23.637999999999998</v>
          </cell>
          <cell r="AX2212">
            <v>23.424564334085776</v>
          </cell>
          <cell r="AY2212">
            <v>29</v>
          </cell>
          <cell r="AZ2212">
            <v>0</v>
          </cell>
          <cell r="BA2212" t="str">
            <v>UK</v>
          </cell>
        </row>
        <row r="2213">
          <cell r="D2213" t="str">
            <v>Univerzita Komenského v Bratislave</v>
          </cell>
          <cell r="E2213" t="str">
            <v>Pedagogická fakulta</v>
          </cell>
          <cell r="L2213">
            <v>1</v>
          </cell>
          <cell r="M2213">
            <v>2</v>
          </cell>
          <cell r="AM2213">
            <v>28</v>
          </cell>
          <cell r="AN2213">
            <v>31</v>
          </cell>
          <cell r="AO2213">
            <v>0</v>
          </cell>
          <cell r="AP2213">
            <v>0</v>
          </cell>
          <cell r="AQ2213">
            <v>28</v>
          </cell>
          <cell r="AV2213">
            <v>42</v>
          </cell>
          <cell r="AW2213">
            <v>45.78</v>
          </cell>
          <cell r="AX2213">
            <v>45.462860635696821</v>
          </cell>
          <cell r="AY2213">
            <v>31</v>
          </cell>
          <cell r="AZ2213">
            <v>0</v>
          </cell>
          <cell r="BA2213" t="str">
            <v>UK</v>
          </cell>
        </row>
        <row r="2214">
          <cell r="D2214" t="str">
            <v>Univerzita Komenského v Bratislave</v>
          </cell>
          <cell r="E2214" t="str">
            <v>Fakulta sociálnych a ekonomických vied</v>
          </cell>
          <cell r="L2214">
            <v>1</v>
          </cell>
          <cell r="M2214">
            <v>3</v>
          </cell>
          <cell r="AM2214">
            <v>5</v>
          </cell>
          <cell r="AN2214">
            <v>0</v>
          </cell>
          <cell r="AO2214">
            <v>0</v>
          </cell>
          <cell r="AP2214">
            <v>0</v>
          </cell>
          <cell r="AQ2214">
            <v>5</v>
          </cell>
          <cell r="AV2214">
            <v>20</v>
          </cell>
          <cell r="AW2214">
            <v>22</v>
          </cell>
          <cell r="AX2214">
            <v>21.738095238095241</v>
          </cell>
          <cell r="AY2214">
            <v>5</v>
          </cell>
          <cell r="AZ2214">
            <v>5</v>
          </cell>
          <cell r="BA2214" t="str">
            <v>UK</v>
          </cell>
        </row>
        <row r="2215">
          <cell r="D2215" t="str">
            <v>Univerzita Komenského v Bratislave</v>
          </cell>
          <cell r="E2215" t="str">
            <v>Fakulta sociálnych a ekonomických vied</v>
          </cell>
          <cell r="L2215">
            <v>1</v>
          </cell>
          <cell r="M2215">
            <v>3</v>
          </cell>
          <cell r="AM2215">
            <v>14</v>
          </cell>
          <cell r="AN2215">
            <v>0</v>
          </cell>
          <cell r="AO2215">
            <v>0</v>
          </cell>
          <cell r="AP2215">
            <v>0</v>
          </cell>
          <cell r="AQ2215">
            <v>14</v>
          </cell>
          <cell r="AV2215">
            <v>56</v>
          </cell>
          <cell r="AW2215">
            <v>61.600000000000009</v>
          </cell>
          <cell r="AX2215">
            <v>60.805161290322587</v>
          </cell>
          <cell r="AY2215">
            <v>15</v>
          </cell>
          <cell r="AZ2215">
            <v>14</v>
          </cell>
          <cell r="BA2215" t="str">
            <v>UK</v>
          </cell>
        </row>
        <row r="2216">
          <cell r="D2216" t="str">
            <v>Univerzita Komenského v Bratislave</v>
          </cell>
          <cell r="E2216" t="str">
            <v>Fakulta sociálnych a ekonomických vied</v>
          </cell>
          <cell r="L2216">
            <v>1</v>
          </cell>
          <cell r="M2216">
            <v>3</v>
          </cell>
          <cell r="AM2216">
            <v>11</v>
          </cell>
          <cell r="AN2216">
            <v>0</v>
          </cell>
          <cell r="AO2216">
            <v>0</v>
          </cell>
          <cell r="AP2216">
            <v>0</v>
          </cell>
          <cell r="AQ2216">
            <v>11</v>
          </cell>
          <cell r="AV2216">
            <v>44</v>
          </cell>
          <cell r="AW2216">
            <v>48.400000000000006</v>
          </cell>
          <cell r="AX2216">
            <v>47.82380952380953</v>
          </cell>
          <cell r="AY2216">
            <v>12</v>
          </cell>
          <cell r="AZ2216">
            <v>11</v>
          </cell>
          <cell r="BA2216" t="str">
            <v>UK</v>
          </cell>
        </row>
        <row r="2217">
          <cell r="D2217" t="str">
            <v>Univerzita Komenského v Bratislave</v>
          </cell>
          <cell r="E2217" t="str">
            <v>Fakulta sociálnych a ekonomických vied</v>
          </cell>
          <cell r="L2217">
            <v>1</v>
          </cell>
          <cell r="M2217">
            <v>2</v>
          </cell>
          <cell r="AM2217">
            <v>82</v>
          </cell>
          <cell r="AN2217">
            <v>88</v>
          </cell>
          <cell r="AO2217">
            <v>0</v>
          </cell>
          <cell r="AP2217">
            <v>0</v>
          </cell>
          <cell r="AQ2217">
            <v>82</v>
          </cell>
          <cell r="AV2217">
            <v>123</v>
          </cell>
          <cell r="AW2217">
            <v>123</v>
          </cell>
          <cell r="AX2217">
            <v>121.53571428571429</v>
          </cell>
          <cell r="AY2217">
            <v>88</v>
          </cell>
          <cell r="AZ2217">
            <v>0</v>
          </cell>
          <cell r="BA2217" t="str">
            <v>UK</v>
          </cell>
        </row>
        <row r="2218">
          <cell r="D2218" t="str">
            <v>Univerzita Komenského v Bratislave</v>
          </cell>
          <cell r="E2218" t="str">
            <v>Fakulta sociálnych a ekonomických vied</v>
          </cell>
          <cell r="L2218">
            <v>1</v>
          </cell>
          <cell r="M2218">
            <v>2</v>
          </cell>
          <cell r="AM2218">
            <v>78</v>
          </cell>
          <cell r="AN2218">
            <v>84</v>
          </cell>
          <cell r="AO2218">
            <v>0</v>
          </cell>
          <cell r="AP2218">
            <v>0</v>
          </cell>
          <cell r="AQ2218">
            <v>78</v>
          </cell>
          <cell r="AV2218">
            <v>117</v>
          </cell>
          <cell r="AW2218">
            <v>117</v>
          </cell>
          <cell r="AX2218">
            <v>115.49032258064516</v>
          </cell>
          <cell r="AY2218">
            <v>84</v>
          </cell>
          <cell r="AZ2218">
            <v>0</v>
          </cell>
          <cell r="BA2218" t="str">
            <v>UK</v>
          </cell>
        </row>
        <row r="2219">
          <cell r="D2219" t="str">
            <v>Univerzita Komenského v Bratislave</v>
          </cell>
          <cell r="E2219" t="str">
            <v>Fakulta sociálnych a ekonomických vied</v>
          </cell>
          <cell r="L2219">
            <v>1</v>
          </cell>
          <cell r="M2219">
            <v>2</v>
          </cell>
          <cell r="AM2219">
            <v>35</v>
          </cell>
          <cell r="AN2219">
            <v>36</v>
          </cell>
          <cell r="AO2219">
            <v>0</v>
          </cell>
          <cell r="AP2219">
            <v>0</v>
          </cell>
          <cell r="AQ2219">
            <v>35</v>
          </cell>
          <cell r="AV2219">
            <v>52.5</v>
          </cell>
          <cell r="AW2219">
            <v>54.6</v>
          </cell>
          <cell r="AX2219">
            <v>54.303797468354432</v>
          </cell>
          <cell r="AY2219">
            <v>36</v>
          </cell>
          <cell r="AZ2219">
            <v>0</v>
          </cell>
          <cell r="BA2219" t="str">
            <v>UK</v>
          </cell>
        </row>
        <row r="2220">
          <cell r="D2220" t="str">
            <v>Univerzita Komenského v Bratislave</v>
          </cell>
          <cell r="E2220" t="str">
            <v>Fakulta sociálnych a ekonomických vied</v>
          </cell>
          <cell r="L2220">
            <v>1</v>
          </cell>
          <cell r="M2220">
            <v>2</v>
          </cell>
          <cell r="AM2220">
            <v>31</v>
          </cell>
          <cell r="AN2220">
            <v>34</v>
          </cell>
          <cell r="AO2220">
            <v>0</v>
          </cell>
          <cell r="AP2220">
            <v>0</v>
          </cell>
          <cell r="AQ2220">
            <v>31</v>
          </cell>
          <cell r="AV2220">
            <v>46.5</v>
          </cell>
          <cell r="AW2220">
            <v>46.5</v>
          </cell>
          <cell r="AX2220">
            <v>45.946428571428577</v>
          </cell>
          <cell r="AY2220">
            <v>34</v>
          </cell>
          <cell r="AZ2220">
            <v>0</v>
          </cell>
          <cell r="BA2220" t="str">
            <v>UK</v>
          </cell>
        </row>
        <row r="2221">
          <cell r="D2221" t="str">
            <v>Paneurópska vysoká škola</v>
          </cell>
          <cell r="E2221" t="str">
            <v>Fakulta psychológie</v>
          </cell>
          <cell r="L2221">
            <v>1</v>
          </cell>
          <cell r="M2221">
            <v>2</v>
          </cell>
          <cell r="AM2221">
            <v>0</v>
          </cell>
          <cell r="AN2221">
            <v>70</v>
          </cell>
          <cell r="AO2221">
            <v>0</v>
          </cell>
          <cell r="AP2221">
            <v>0</v>
          </cell>
          <cell r="AQ2221">
            <v>0</v>
          </cell>
          <cell r="AV2221">
            <v>0</v>
          </cell>
          <cell r="AW2221">
            <v>0</v>
          </cell>
          <cell r="AX2221">
            <v>0</v>
          </cell>
          <cell r="AY2221">
            <v>70</v>
          </cell>
          <cell r="AZ2221">
            <v>0</v>
          </cell>
          <cell r="BA2221" t="str">
            <v>B-VšP</v>
          </cell>
        </row>
        <row r="2222">
          <cell r="D2222" t="str">
            <v>Paneurópska vysoká škola</v>
          </cell>
          <cell r="E2222" t="str">
            <v>Fakulta masmédií</v>
          </cell>
          <cell r="L2222">
            <v>1</v>
          </cell>
          <cell r="M2222">
            <v>2</v>
          </cell>
          <cell r="AM2222">
            <v>0</v>
          </cell>
          <cell r="AN2222">
            <v>95</v>
          </cell>
          <cell r="AO2222">
            <v>0</v>
          </cell>
          <cell r="AP2222">
            <v>0</v>
          </cell>
          <cell r="AQ2222">
            <v>0</v>
          </cell>
          <cell r="AV2222">
            <v>0</v>
          </cell>
          <cell r="AW2222">
            <v>0</v>
          </cell>
          <cell r="AX2222">
            <v>0</v>
          </cell>
          <cell r="AY2222">
            <v>95</v>
          </cell>
          <cell r="AZ2222">
            <v>0</v>
          </cell>
          <cell r="BA2222" t="str">
            <v>B-VšP</v>
          </cell>
        </row>
        <row r="2223">
          <cell r="D2223" t="str">
            <v>Paneurópska vysoká škola</v>
          </cell>
          <cell r="E2223" t="str">
            <v>Fakulta masmédií</v>
          </cell>
          <cell r="L2223">
            <v>1</v>
          </cell>
          <cell r="M2223">
            <v>3</v>
          </cell>
          <cell r="AM2223">
            <v>0</v>
          </cell>
          <cell r="AN2223">
            <v>0</v>
          </cell>
          <cell r="AO2223">
            <v>0</v>
          </cell>
          <cell r="AP2223">
            <v>0</v>
          </cell>
          <cell r="AQ2223">
            <v>0</v>
          </cell>
          <cell r="AV2223">
            <v>0</v>
          </cell>
          <cell r="AW2223">
            <v>0</v>
          </cell>
          <cell r="AX2223">
            <v>0</v>
          </cell>
          <cell r="AY2223">
            <v>2</v>
          </cell>
          <cell r="AZ2223">
            <v>0</v>
          </cell>
          <cell r="BA2223" t="str">
            <v>B-VšP</v>
          </cell>
        </row>
        <row r="2224">
          <cell r="D2224" t="str">
            <v>Katolícka univerzita v Ružomberku</v>
          </cell>
          <cell r="E2224" t="str">
            <v>Filozofická fakulta</v>
          </cell>
          <cell r="L2224">
            <v>1</v>
          </cell>
          <cell r="M2224">
            <v>1</v>
          </cell>
          <cell r="AM2224">
            <v>5</v>
          </cell>
          <cell r="AN2224">
            <v>11</v>
          </cell>
          <cell r="AO2224">
            <v>0</v>
          </cell>
          <cell r="AP2224">
            <v>0</v>
          </cell>
          <cell r="AQ2224">
            <v>5</v>
          </cell>
          <cell r="AV2224">
            <v>4.4000000000000004</v>
          </cell>
          <cell r="AW2224">
            <v>4.4000000000000004</v>
          </cell>
          <cell r="AX2224">
            <v>4.1000000000000005</v>
          </cell>
          <cell r="AY2224">
            <v>11</v>
          </cell>
          <cell r="AZ2224">
            <v>0</v>
          </cell>
          <cell r="BA2224" t="str">
            <v>KU</v>
          </cell>
        </row>
        <row r="2225">
          <cell r="D2225" t="str">
            <v>Katolícka univerzita v Ružomberku</v>
          </cell>
          <cell r="E2225" t="str">
            <v>Filozofická fakulta</v>
          </cell>
          <cell r="L2225">
            <v>1</v>
          </cell>
          <cell r="M2225">
            <v>2</v>
          </cell>
          <cell r="AM2225">
            <v>1.5</v>
          </cell>
          <cell r="AN2225">
            <v>2.5</v>
          </cell>
          <cell r="AO2225">
            <v>0</v>
          </cell>
          <cell r="AP2225">
            <v>0</v>
          </cell>
          <cell r="AQ2225">
            <v>1.5</v>
          </cell>
          <cell r="AV2225">
            <v>2.25</v>
          </cell>
          <cell r="AW2225">
            <v>2.4525000000000001</v>
          </cell>
          <cell r="AX2225">
            <v>2.4073544776119404</v>
          </cell>
          <cell r="AY2225">
            <v>2.5</v>
          </cell>
          <cell r="AZ2225">
            <v>0</v>
          </cell>
          <cell r="BA2225" t="str">
            <v>KU</v>
          </cell>
        </row>
        <row r="2226">
          <cell r="D2226" t="str">
            <v>Katolícka univerzita v Ružomberku</v>
          </cell>
          <cell r="E2226" t="str">
            <v>Filozofická fakulta</v>
          </cell>
          <cell r="L2226">
            <v>1</v>
          </cell>
          <cell r="M2226">
            <v>1</v>
          </cell>
          <cell r="AM2226">
            <v>9.5</v>
          </cell>
          <cell r="AN2226">
            <v>13</v>
          </cell>
          <cell r="AO2226">
            <v>0</v>
          </cell>
          <cell r="AP2226">
            <v>0</v>
          </cell>
          <cell r="AQ2226">
            <v>9.5</v>
          </cell>
          <cell r="AV2226">
            <v>7.85</v>
          </cell>
          <cell r="AW2226">
            <v>8.5564999999999998</v>
          </cell>
          <cell r="AX2226">
            <v>8.3989922885572135</v>
          </cell>
          <cell r="AY2226">
            <v>13</v>
          </cell>
          <cell r="AZ2226">
            <v>0</v>
          </cell>
          <cell r="BA2226" t="str">
            <v>KU</v>
          </cell>
        </row>
        <row r="2227">
          <cell r="D2227" t="str">
            <v>Katolícka univerzita v Ružomberku</v>
          </cell>
          <cell r="E2227" t="str">
            <v>Filozofická fakulta</v>
          </cell>
          <cell r="L2227">
            <v>1</v>
          </cell>
          <cell r="M2227">
            <v>1</v>
          </cell>
          <cell r="AM2227">
            <v>0</v>
          </cell>
          <cell r="AN2227">
            <v>1</v>
          </cell>
          <cell r="AO2227">
            <v>0</v>
          </cell>
          <cell r="AP2227">
            <v>0</v>
          </cell>
          <cell r="AQ2227">
            <v>0</v>
          </cell>
          <cell r="AV2227">
            <v>0</v>
          </cell>
          <cell r="AW2227">
            <v>0</v>
          </cell>
          <cell r="AX2227">
            <v>0</v>
          </cell>
          <cell r="AY2227">
            <v>1</v>
          </cell>
          <cell r="AZ2227">
            <v>0</v>
          </cell>
          <cell r="BA2227" t="str">
            <v>KU</v>
          </cell>
        </row>
        <row r="2228">
          <cell r="D2228" t="str">
            <v>Katolícka univerzita v Ružomberku</v>
          </cell>
          <cell r="E2228" t="str">
            <v>Filozofická fakulta</v>
          </cell>
          <cell r="L2228">
            <v>1</v>
          </cell>
          <cell r="M2228">
            <v>2</v>
          </cell>
          <cell r="AM2228">
            <v>4</v>
          </cell>
          <cell r="AN2228">
            <v>6</v>
          </cell>
          <cell r="AO2228">
            <v>0</v>
          </cell>
          <cell r="AP2228">
            <v>0</v>
          </cell>
          <cell r="AQ2228">
            <v>4</v>
          </cell>
          <cell r="AV2228">
            <v>6</v>
          </cell>
          <cell r="AW2228">
            <v>6</v>
          </cell>
          <cell r="AX2228">
            <v>5.5909090909090917</v>
          </cell>
          <cell r="AY2228">
            <v>6</v>
          </cell>
          <cell r="AZ2228">
            <v>0</v>
          </cell>
          <cell r="BA2228" t="str">
            <v>KU</v>
          </cell>
        </row>
        <row r="2229">
          <cell r="D2229" t="str">
            <v>Katolícka univerzita v Ružomberku</v>
          </cell>
          <cell r="E2229" t="str">
            <v>Filozofická fakulta</v>
          </cell>
          <cell r="L2229">
            <v>1</v>
          </cell>
          <cell r="M2229">
            <v>1</v>
          </cell>
          <cell r="AM2229">
            <v>2</v>
          </cell>
          <cell r="AN2229">
            <v>3</v>
          </cell>
          <cell r="AO2229">
            <v>0</v>
          </cell>
          <cell r="AP2229">
            <v>0</v>
          </cell>
          <cell r="AQ2229">
            <v>2</v>
          </cell>
          <cell r="AV2229">
            <v>2</v>
          </cell>
          <cell r="AW2229">
            <v>2</v>
          </cell>
          <cell r="AX2229">
            <v>1.8571428571428572</v>
          </cell>
          <cell r="AY2229">
            <v>3</v>
          </cell>
          <cell r="AZ2229">
            <v>0</v>
          </cell>
          <cell r="BA2229" t="str">
            <v>KU</v>
          </cell>
        </row>
        <row r="2230">
          <cell r="D2230" t="str">
            <v>Katolícka univerzita v Ružomberku</v>
          </cell>
          <cell r="E2230" t="str">
            <v>Filozofická fakulta</v>
          </cell>
          <cell r="L2230">
            <v>1</v>
          </cell>
          <cell r="M2230">
            <v>1</v>
          </cell>
          <cell r="AM2230">
            <v>1</v>
          </cell>
          <cell r="AN2230">
            <v>1</v>
          </cell>
          <cell r="AO2230">
            <v>0</v>
          </cell>
          <cell r="AP2230">
            <v>0</v>
          </cell>
          <cell r="AQ2230">
            <v>1</v>
          </cell>
          <cell r="AV2230">
            <v>1</v>
          </cell>
          <cell r="AW2230">
            <v>1.02</v>
          </cell>
          <cell r="AX2230">
            <v>1.02</v>
          </cell>
          <cell r="AY2230">
            <v>1</v>
          </cell>
          <cell r="AZ2230">
            <v>0</v>
          </cell>
          <cell r="BA2230" t="str">
            <v>KU</v>
          </cell>
        </row>
        <row r="2231">
          <cell r="D2231" t="str">
            <v>Katolícka univerzita v Ružomberku</v>
          </cell>
          <cell r="E2231" t="str">
            <v>Filozofická fakulta</v>
          </cell>
          <cell r="L2231">
            <v>1</v>
          </cell>
          <cell r="M2231">
            <v>1</v>
          </cell>
          <cell r="AM2231">
            <v>2</v>
          </cell>
          <cell r="AN2231">
            <v>2</v>
          </cell>
          <cell r="AO2231">
            <v>0</v>
          </cell>
          <cell r="AP2231">
            <v>0</v>
          </cell>
          <cell r="AQ2231">
            <v>2</v>
          </cell>
          <cell r="AV2231">
            <v>2</v>
          </cell>
          <cell r="AW2231">
            <v>2.08</v>
          </cell>
          <cell r="AX2231">
            <v>2.08</v>
          </cell>
          <cell r="AY2231">
            <v>2</v>
          </cell>
          <cell r="AZ2231">
            <v>0</v>
          </cell>
          <cell r="BA2231" t="str">
            <v>KU</v>
          </cell>
        </row>
        <row r="2232">
          <cell r="D2232" t="str">
            <v>Univerzita Komenského v Bratislave</v>
          </cell>
          <cell r="E2232" t="str">
            <v>Fakulta matematiky, fyziky a informatiky</v>
          </cell>
          <cell r="L2232">
            <v>2</v>
          </cell>
          <cell r="M2232">
            <v>3</v>
          </cell>
          <cell r="AM2232">
            <v>0</v>
          </cell>
          <cell r="AN2232">
            <v>0</v>
          </cell>
          <cell r="AO2232">
            <v>0</v>
          </cell>
          <cell r="AP2232">
            <v>0</v>
          </cell>
          <cell r="AQ2232">
            <v>0</v>
          </cell>
          <cell r="AV2232">
            <v>0</v>
          </cell>
          <cell r="AW2232">
            <v>0</v>
          </cell>
          <cell r="AX2232">
            <v>0</v>
          </cell>
          <cell r="AY2232">
            <v>2</v>
          </cell>
          <cell r="AZ2232">
            <v>0</v>
          </cell>
          <cell r="BA2232" t="str">
            <v>UK</v>
          </cell>
        </row>
        <row r="2233">
          <cell r="D2233" t="str">
            <v>Univerzita Komenského v Bratislave</v>
          </cell>
          <cell r="E2233" t="str">
            <v>Fakulta matematiky, fyziky a informatiky</v>
          </cell>
          <cell r="L2233">
            <v>1</v>
          </cell>
          <cell r="M2233">
            <v>2</v>
          </cell>
          <cell r="AM2233">
            <v>2</v>
          </cell>
          <cell r="AN2233">
            <v>3</v>
          </cell>
          <cell r="AO2233">
            <v>3</v>
          </cell>
          <cell r="AP2233">
            <v>2</v>
          </cell>
          <cell r="AQ2233">
            <v>2</v>
          </cell>
          <cell r="AV2233">
            <v>3</v>
          </cell>
          <cell r="AW2233">
            <v>3.57</v>
          </cell>
          <cell r="AX2233">
            <v>3.5452689486552567</v>
          </cell>
          <cell r="AY2233">
            <v>3</v>
          </cell>
          <cell r="AZ2233">
            <v>0</v>
          </cell>
          <cell r="BA2233" t="str">
            <v>UK</v>
          </cell>
        </row>
        <row r="2234">
          <cell r="D2234" t="str">
            <v>Univerzita Komenského v Bratislave</v>
          </cell>
          <cell r="E2234" t="str">
            <v>Fakulta matematiky, fyziky a informatiky</v>
          </cell>
          <cell r="L2234">
            <v>1</v>
          </cell>
          <cell r="M2234">
            <v>2</v>
          </cell>
          <cell r="AM2234">
            <v>0.5</v>
          </cell>
          <cell r="AN2234">
            <v>1</v>
          </cell>
          <cell r="AO2234">
            <v>0</v>
          </cell>
          <cell r="AP2234">
            <v>0</v>
          </cell>
          <cell r="AQ2234">
            <v>0.5</v>
          </cell>
          <cell r="AV2234">
            <v>0.75</v>
          </cell>
          <cell r="AW2234">
            <v>0.89249999999999996</v>
          </cell>
          <cell r="AX2234">
            <v>0.88631723716381416</v>
          </cell>
          <cell r="AY2234">
            <v>1</v>
          </cell>
          <cell r="AZ2234">
            <v>0</v>
          </cell>
          <cell r="BA2234" t="str">
            <v>UK</v>
          </cell>
        </row>
        <row r="2235">
          <cell r="D2235" t="str">
            <v>Univerzita Komenského v Bratislave</v>
          </cell>
          <cell r="E2235" t="str">
            <v>Fakulta matematiky, fyziky a informatiky</v>
          </cell>
          <cell r="L2235">
            <v>1</v>
          </cell>
          <cell r="M2235">
            <v>2</v>
          </cell>
          <cell r="AM2235">
            <v>8</v>
          </cell>
          <cell r="AN2235">
            <v>10</v>
          </cell>
          <cell r="AO2235">
            <v>10</v>
          </cell>
          <cell r="AP2235">
            <v>8</v>
          </cell>
          <cell r="AQ2235">
            <v>8</v>
          </cell>
          <cell r="AV2235">
            <v>12</v>
          </cell>
          <cell r="AW2235">
            <v>15.84</v>
          </cell>
          <cell r="AX2235">
            <v>15.75876923076923</v>
          </cell>
          <cell r="AY2235">
            <v>10</v>
          </cell>
          <cell r="AZ2235">
            <v>0</v>
          </cell>
          <cell r="BA2235" t="str">
            <v>UK</v>
          </cell>
        </row>
        <row r="2236">
          <cell r="D2236" t="str">
            <v>Univerzita Komenského v Bratislave</v>
          </cell>
          <cell r="E2236" t="str">
            <v>Fakulta matematiky, fyziky a informatiky</v>
          </cell>
          <cell r="L2236">
            <v>1</v>
          </cell>
          <cell r="M2236">
            <v>3</v>
          </cell>
          <cell r="AM2236">
            <v>2</v>
          </cell>
          <cell r="AN2236">
            <v>0</v>
          </cell>
          <cell r="AO2236">
            <v>0</v>
          </cell>
          <cell r="AP2236">
            <v>2</v>
          </cell>
          <cell r="AQ2236">
            <v>2</v>
          </cell>
          <cell r="AV2236">
            <v>6</v>
          </cell>
          <cell r="AW2236">
            <v>12.78</v>
          </cell>
          <cell r="AX2236">
            <v>12.75570342205323</v>
          </cell>
          <cell r="AY2236">
            <v>2</v>
          </cell>
          <cell r="AZ2236">
            <v>2</v>
          </cell>
          <cell r="BA2236" t="str">
            <v>UK</v>
          </cell>
        </row>
        <row r="2237">
          <cell r="D2237" t="str">
            <v>Univerzita Komenského v Bratislave</v>
          </cell>
          <cell r="E2237" t="str">
            <v>Fakulta matematiky, fyziky a informatiky</v>
          </cell>
          <cell r="L2237">
            <v>1</v>
          </cell>
          <cell r="M2237">
            <v>2</v>
          </cell>
          <cell r="AM2237">
            <v>69</v>
          </cell>
          <cell r="AN2237">
            <v>83</v>
          </cell>
          <cell r="AO2237">
            <v>83</v>
          </cell>
          <cell r="AP2237">
            <v>69</v>
          </cell>
          <cell r="AQ2237">
            <v>69</v>
          </cell>
          <cell r="AV2237">
            <v>103.5</v>
          </cell>
          <cell r="AW2237">
            <v>153.18</v>
          </cell>
          <cell r="AX2237">
            <v>152.88878326996198</v>
          </cell>
          <cell r="AY2237">
            <v>83</v>
          </cell>
          <cell r="AZ2237">
            <v>0</v>
          </cell>
          <cell r="BA2237" t="str">
            <v>UK</v>
          </cell>
        </row>
        <row r="2238">
          <cell r="D2238" t="str">
            <v>Univerzita Komenského v Bratislave</v>
          </cell>
          <cell r="E2238" t="str">
            <v>Fakulta matematiky, fyziky a informatiky</v>
          </cell>
          <cell r="L2238">
            <v>1</v>
          </cell>
          <cell r="M2238">
            <v>2</v>
          </cell>
          <cell r="AM2238">
            <v>36</v>
          </cell>
          <cell r="AN2238">
            <v>44</v>
          </cell>
          <cell r="AO2238">
            <v>44</v>
          </cell>
          <cell r="AP2238">
            <v>36</v>
          </cell>
          <cell r="AQ2238">
            <v>36</v>
          </cell>
          <cell r="AV2238">
            <v>54</v>
          </cell>
          <cell r="AW2238">
            <v>79.92</v>
          </cell>
          <cell r="AX2238">
            <v>79.768060836501903</v>
          </cell>
          <cell r="AY2238">
            <v>44</v>
          </cell>
          <cell r="AZ2238">
            <v>0</v>
          </cell>
          <cell r="BA2238" t="str">
            <v>UK</v>
          </cell>
        </row>
        <row r="2239">
          <cell r="D2239" t="str">
            <v>Univerzita Komenského v Bratislave</v>
          </cell>
          <cell r="E2239" t="str">
            <v>Fakulta matematiky, fyziky a informatiky</v>
          </cell>
          <cell r="L2239">
            <v>1</v>
          </cell>
          <cell r="M2239">
            <v>1</v>
          </cell>
          <cell r="AM2239">
            <v>30.5</v>
          </cell>
          <cell r="AN2239">
            <v>34</v>
          </cell>
          <cell r="AO2239">
            <v>34</v>
          </cell>
          <cell r="AP2239">
            <v>30.5</v>
          </cell>
          <cell r="AQ2239">
            <v>30.5</v>
          </cell>
          <cell r="AV2239">
            <v>27.049999999999997</v>
          </cell>
          <cell r="AW2239">
            <v>32.189499999999995</v>
          </cell>
          <cell r="AX2239">
            <v>31.966508353708228</v>
          </cell>
          <cell r="AY2239">
            <v>34</v>
          </cell>
          <cell r="AZ2239">
            <v>0</v>
          </cell>
          <cell r="BA2239" t="str">
            <v>UK</v>
          </cell>
        </row>
        <row r="2240">
          <cell r="D2240" t="str">
            <v>Univerzita Komenského v Bratislave</v>
          </cell>
          <cell r="E2240" t="str">
            <v>Fakulta matematiky, fyziky a informatiky</v>
          </cell>
          <cell r="L2240">
            <v>1</v>
          </cell>
          <cell r="M2240">
            <v>1</v>
          </cell>
          <cell r="AM2240">
            <v>1.5</v>
          </cell>
          <cell r="AN2240">
            <v>2</v>
          </cell>
          <cell r="AO2240">
            <v>0</v>
          </cell>
          <cell r="AP2240">
            <v>0</v>
          </cell>
          <cell r="AQ2240">
            <v>1.5</v>
          </cell>
          <cell r="AV2240">
            <v>1.35</v>
          </cell>
          <cell r="AW2240">
            <v>1.6065</v>
          </cell>
          <cell r="AX2240">
            <v>1.5953710268948655</v>
          </cell>
          <cell r="AY2240">
            <v>2</v>
          </cell>
          <cell r="AZ2240">
            <v>0</v>
          </cell>
          <cell r="BA2240" t="str">
            <v>UK</v>
          </cell>
        </row>
        <row r="2241">
          <cell r="D2241" t="str">
            <v>Univerzita Komenského v Bratislave</v>
          </cell>
          <cell r="E2241" t="str">
            <v>Fakulta matematiky, fyziky a informatiky</v>
          </cell>
          <cell r="L2241">
            <v>1</v>
          </cell>
          <cell r="M2241">
            <v>2</v>
          </cell>
          <cell r="AM2241">
            <v>1</v>
          </cell>
          <cell r="AN2241">
            <v>1.5</v>
          </cell>
          <cell r="AO2241">
            <v>1.5</v>
          </cell>
          <cell r="AP2241">
            <v>1</v>
          </cell>
          <cell r="AQ2241">
            <v>1</v>
          </cell>
          <cell r="AV2241">
            <v>1.5</v>
          </cell>
          <cell r="AW2241">
            <v>2.16</v>
          </cell>
          <cell r="AX2241">
            <v>2.1450366748166259</v>
          </cell>
          <cell r="AY2241">
            <v>1.5</v>
          </cell>
          <cell r="AZ2241">
            <v>0</v>
          </cell>
          <cell r="BA2241" t="str">
            <v>UK</v>
          </cell>
        </row>
        <row r="2242">
          <cell r="D2242" t="str">
            <v>Univerzita Komenského v Bratislave</v>
          </cell>
          <cell r="E2242" t="str">
            <v>Fakulta matematiky, fyziky a informatiky</v>
          </cell>
          <cell r="L2242">
            <v>1</v>
          </cell>
          <cell r="M2242">
            <v>2</v>
          </cell>
          <cell r="AM2242">
            <v>13</v>
          </cell>
          <cell r="AN2242">
            <v>14.5</v>
          </cell>
          <cell r="AO2242">
            <v>14.5</v>
          </cell>
          <cell r="AP2242">
            <v>13</v>
          </cell>
          <cell r="AQ2242">
            <v>13</v>
          </cell>
          <cell r="AV2242">
            <v>19.5</v>
          </cell>
          <cell r="AW2242">
            <v>23.204999999999998</v>
          </cell>
          <cell r="AX2242">
            <v>23.044248166259166</v>
          </cell>
          <cell r="AY2242">
            <v>14.5</v>
          </cell>
          <cell r="AZ2242">
            <v>0</v>
          </cell>
          <cell r="BA2242" t="str">
            <v>UK</v>
          </cell>
        </row>
        <row r="2243">
          <cell r="D2243" t="str">
            <v>Univerzita Komenského v Bratislave</v>
          </cell>
          <cell r="E2243" t="str">
            <v>Fakulta matematiky, fyziky a informatiky</v>
          </cell>
          <cell r="L2243">
            <v>1</v>
          </cell>
          <cell r="M2243">
            <v>2</v>
          </cell>
          <cell r="AM2243">
            <v>5</v>
          </cell>
          <cell r="AN2243">
            <v>6</v>
          </cell>
          <cell r="AO2243">
            <v>6</v>
          </cell>
          <cell r="AP2243">
            <v>5</v>
          </cell>
          <cell r="AQ2243">
            <v>5</v>
          </cell>
          <cell r="AV2243">
            <v>7.5</v>
          </cell>
          <cell r="AW2243">
            <v>10.799999999999999</v>
          </cell>
          <cell r="AX2243">
            <v>10.725183374083128</v>
          </cell>
          <cell r="AY2243">
            <v>6</v>
          </cell>
          <cell r="AZ2243">
            <v>0</v>
          </cell>
          <cell r="BA2243" t="str">
            <v>UK</v>
          </cell>
        </row>
        <row r="2244">
          <cell r="D2244" t="str">
            <v>Univerzita Komenského v Bratislave</v>
          </cell>
          <cell r="E2244" t="str">
            <v>Fakulta matematiky, fyziky a informatiky</v>
          </cell>
          <cell r="L2244">
            <v>1</v>
          </cell>
          <cell r="M2244">
            <v>2</v>
          </cell>
          <cell r="AM2244">
            <v>5</v>
          </cell>
          <cell r="AN2244">
            <v>6</v>
          </cell>
          <cell r="AO2244">
            <v>6</v>
          </cell>
          <cell r="AP2244">
            <v>5</v>
          </cell>
          <cell r="AQ2244">
            <v>5</v>
          </cell>
          <cell r="AV2244">
            <v>7.5</v>
          </cell>
          <cell r="AW2244">
            <v>11.1</v>
          </cell>
          <cell r="AX2244">
            <v>10.879470198675497</v>
          </cell>
          <cell r="AY2244">
            <v>6</v>
          </cell>
          <cell r="AZ2244">
            <v>0</v>
          </cell>
          <cell r="BA2244" t="str">
            <v>UK</v>
          </cell>
        </row>
        <row r="2245">
          <cell r="D2245" t="str">
            <v>Univerzita Komenského v Bratislave</v>
          </cell>
          <cell r="E2245" t="str">
            <v>Fakulta matematiky, fyziky a informatiky</v>
          </cell>
          <cell r="L2245">
            <v>1</v>
          </cell>
          <cell r="M2245">
            <v>2</v>
          </cell>
          <cell r="AM2245">
            <v>34</v>
          </cell>
          <cell r="AN2245">
            <v>38</v>
          </cell>
          <cell r="AO2245">
            <v>38</v>
          </cell>
          <cell r="AP2245">
            <v>34</v>
          </cell>
          <cell r="AQ2245">
            <v>34</v>
          </cell>
          <cell r="AV2245">
            <v>51</v>
          </cell>
          <cell r="AW2245">
            <v>67.320000000000007</v>
          </cell>
          <cell r="AX2245">
            <v>66.97476923076924</v>
          </cell>
          <cell r="AY2245">
            <v>38</v>
          </cell>
          <cell r="AZ2245">
            <v>0</v>
          </cell>
          <cell r="BA2245" t="str">
            <v>UK</v>
          </cell>
        </row>
        <row r="2246">
          <cell r="D2246" t="str">
            <v>Univerzita Komenského v Bratislave</v>
          </cell>
          <cell r="E2246" t="str">
            <v>Fakulta matematiky, fyziky a informatiky</v>
          </cell>
          <cell r="L2246">
            <v>1</v>
          </cell>
          <cell r="M2246">
            <v>2</v>
          </cell>
          <cell r="AM2246">
            <v>9</v>
          </cell>
          <cell r="AN2246">
            <v>11</v>
          </cell>
          <cell r="AO2246">
            <v>11</v>
          </cell>
          <cell r="AP2246">
            <v>9</v>
          </cell>
          <cell r="AQ2246">
            <v>9</v>
          </cell>
          <cell r="AV2246">
            <v>13.5</v>
          </cell>
          <cell r="AW2246">
            <v>17.82</v>
          </cell>
          <cell r="AX2246">
            <v>17.728615384615384</v>
          </cell>
          <cell r="AY2246">
            <v>11</v>
          </cell>
          <cell r="AZ2246">
            <v>0</v>
          </cell>
          <cell r="BA2246" t="str">
            <v>UK</v>
          </cell>
        </row>
        <row r="2247">
          <cell r="D2247" t="str">
            <v>Univerzita Komenského v Bratislave</v>
          </cell>
          <cell r="E2247" t="str">
            <v>Fakulta matematiky, fyziky a informatiky</v>
          </cell>
          <cell r="L2247">
            <v>1</v>
          </cell>
          <cell r="M2247">
            <v>1</v>
          </cell>
          <cell r="AM2247">
            <v>33</v>
          </cell>
          <cell r="AN2247">
            <v>35</v>
          </cell>
          <cell r="AO2247">
            <v>35</v>
          </cell>
          <cell r="AP2247">
            <v>33</v>
          </cell>
          <cell r="AQ2247">
            <v>33</v>
          </cell>
          <cell r="AV2247">
            <v>28.5</v>
          </cell>
          <cell r="AW2247">
            <v>37.620000000000005</v>
          </cell>
          <cell r="AX2247">
            <v>37.427076923076932</v>
          </cell>
          <cell r="AY2247">
            <v>35</v>
          </cell>
          <cell r="AZ2247">
            <v>0</v>
          </cell>
          <cell r="BA2247" t="str">
            <v>UK</v>
          </cell>
        </row>
        <row r="2248">
          <cell r="D2248" t="str">
            <v>Univerzita Komenského v Bratislave</v>
          </cell>
          <cell r="E2248" t="str">
            <v>Fakulta matematiky, fyziky a informatiky</v>
          </cell>
          <cell r="L2248">
            <v>1</v>
          </cell>
          <cell r="M2248">
            <v>1</v>
          </cell>
          <cell r="AM2248">
            <v>11.5</v>
          </cell>
          <cell r="AN2248">
            <v>13</v>
          </cell>
          <cell r="AO2248">
            <v>13</v>
          </cell>
          <cell r="AP2248">
            <v>11.5</v>
          </cell>
          <cell r="AQ2248">
            <v>11.5</v>
          </cell>
          <cell r="AV2248">
            <v>10.45</v>
          </cell>
          <cell r="AW2248">
            <v>15.047999999999998</v>
          </cell>
          <cell r="AX2248">
            <v>14.943755501222492</v>
          </cell>
          <cell r="AY2248">
            <v>13</v>
          </cell>
          <cell r="AZ2248">
            <v>0</v>
          </cell>
          <cell r="BA2248" t="str">
            <v>UK</v>
          </cell>
        </row>
        <row r="2249">
          <cell r="D2249" t="str">
            <v>Univerzita Komenského v Bratislave</v>
          </cell>
          <cell r="E2249" t="str">
            <v>Fakulta matematiky, fyziky a informatiky</v>
          </cell>
          <cell r="L2249">
            <v>1</v>
          </cell>
          <cell r="M2249">
            <v>2</v>
          </cell>
          <cell r="AM2249">
            <v>0</v>
          </cell>
          <cell r="AN2249">
            <v>1</v>
          </cell>
          <cell r="AO2249">
            <v>1</v>
          </cell>
          <cell r="AP2249">
            <v>0</v>
          </cell>
          <cell r="AQ2249">
            <v>0</v>
          </cell>
          <cell r="AV2249">
            <v>0</v>
          </cell>
          <cell r="AW2249">
            <v>0</v>
          </cell>
          <cell r="AX2249">
            <v>0</v>
          </cell>
          <cell r="AY2249">
            <v>1</v>
          </cell>
          <cell r="AZ2249">
            <v>0</v>
          </cell>
          <cell r="BA2249" t="str">
            <v>UK</v>
          </cell>
        </row>
        <row r="2250">
          <cell r="D2250" t="str">
            <v>Univerzita Komenského v Bratislave</v>
          </cell>
          <cell r="E2250" t="str">
            <v>Fakulta matematiky, fyziky a informatiky</v>
          </cell>
          <cell r="L2250">
            <v>1</v>
          </cell>
          <cell r="M2250">
            <v>1</v>
          </cell>
          <cell r="AM2250">
            <v>16</v>
          </cell>
          <cell r="AN2250">
            <v>16</v>
          </cell>
          <cell r="AO2250">
            <v>16</v>
          </cell>
          <cell r="AP2250">
            <v>16</v>
          </cell>
          <cell r="AQ2250">
            <v>16</v>
          </cell>
          <cell r="AV2250">
            <v>14.2</v>
          </cell>
          <cell r="AW2250">
            <v>21.015999999999998</v>
          </cell>
          <cell r="AX2250">
            <v>20.976045627376422</v>
          </cell>
          <cell r="AY2250">
            <v>16</v>
          </cell>
          <cell r="AZ2250">
            <v>0</v>
          </cell>
          <cell r="BA2250" t="str">
            <v>UK</v>
          </cell>
        </row>
        <row r="2251">
          <cell r="D2251" t="str">
            <v>Univerzita Komenského v Bratislave</v>
          </cell>
          <cell r="E2251" t="str">
            <v>Fakulta matematiky, fyziky a informatiky</v>
          </cell>
          <cell r="L2251">
            <v>1</v>
          </cell>
          <cell r="M2251">
            <v>1</v>
          </cell>
          <cell r="AM2251">
            <v>7.5</v>
          </cell>
          <cell r="AN2251">
            <v>8.5</v>
          </cell>
          <cell r="AO2251">
            <v>8.5</v>
          </cell>
          <cell r="AP2251">
            <v>7.5</v>
          </cell>
          <cell r="AQ2251">
            <v>7.5</v>
          </cell>
          <cell r="AV2251">
            <v>6.4499999999999993</v>
          </cell>
          <cell r="AW2251">
            <v>7.6754999999999987</v>
          </cell>
          <cell r="AX2251">
            <v>7.6223282396088008</v>
          </cell>
          <cell r="AY2251">
            <v>8.5</v>
          </cell>
          <cell r="AZ2251">
            <v>0</v>
          </cell>
          <cell r="BA2251" t="str">
            <v>UK</v>
          </cell>
        </row>
        <row r="2252">
          <cell r="D2252" t="str">
            <v>Univerzita Komenského v Bratislave</v>
          </cell>
          <cell r="E2252" t="str">
            <v>Jesseniova lekárska fakulta v Martine</v>
          </cell>
          <cell r="L2252">
            <v>2</v>
          </cell>
          <cell r="M2252">
            <v>3</v>
          </cell>
          <cell r="AM2252">
            <v>1</v>
          </cell>
          <cell r="AN2252">
            <v>0</v>
          </cell>
          <cell r="AO2252">
            <v>0</v>
          </cell>
          <cell r="AP2252">
            <v>0</v>
          </cell>
          <cell r="AQ2252">
            <v>0</v>
          </cell>
          <cell r="AV2252">
            <v>0</v>
          </cell>
          <cell r="AW2252">
            <v>0</v>
          </cell>
          <cell r="AX2252">
            <v>0</v>
          </cell>
          <cell r="AY2252">
            <v>3</v>
          </cell>
          <cell r="AZ2252">
            <v>0</v>
          </cell>
          <cell r="BA2252" t="str">
            <v>UK</v>
          </cell>
        </row>
        <row r="2253">
          <cell r="D2253" t="str">
            <v>Univerzita Komenského v Bratislave</v>
          </cell>
          <cell r="E2253" t="str">
            <v>Jesseniova lekárska fakulta v Martine</v>
          </cell>
          <cell r="L2253">
            <v>2</v>
          </cell>
          <cell r="M2253">
            <v>3</v>
          </cell>
          <cell r="AM2253">
            <v>0</v>
          </cell>
          <cell r="AN2253">
            <v>0</v>
          </cell>
          <cell r="AO2253">
            <v>0</v>
          </cell>
          <cell r="AP2253">
            <v>0</v>
          </cell>
          <cell r="AQ2253">
            <v>0</v>
          </cell>
          <cell r="AV2253">
            <v>0</v>
          </cell>
          <cell r="AW2253">
            <v>0</v>
          </cell>
          <cell r="AX2253">
            <v>0</v>
          </cell>
          <cell r="AY2253">
            <v>1</v>
          </cell>
          <cell r="AZ2253">
            <v>0</v>
          </cell>
          <cell r="BA2253" t="str">
            <v>UK</v>
          </cell>
        </row>
        <row r="2254">
          <cell r="D2254" t="str">
            <v>Univerzita Komenského v Bratislave</v>
          </cell>
          <cell r="E2254" t="str">
            <v>Jesseniova lekárska fakulta v Martine</v>
          </cell>
          <cell r="L2254">
            <v>2</v>
          </cell>
          <cell r="M2254">
            <v>3</v>
          </cell>
          <cell r="AM2254">
            <v>0</v>
          </cell>
          <cell r="AN2254">
            <v>0</v>
          </cell>
          <cell r="AO2254">
            <v>0</v>
          </cell>
          <cell r="AP2254">
            <v>0</v>
          </cell>
          <cell r="AQ2254">
            <v>0</v>
          </cell>
          <cell r="AV2254">
            <v>0</v>
          </cell>
          <cell r="AW2254">
            <v>0</v>
          </cell>
          <cell r="AX2254">
            <v>0</v>
          </cell>
          <cell r="AY2254">
            <v>2</v>
          </cell>
          <cell r="AZ2254">
            <v>0</v>
          </cell>
          <cell r="BA2254" t="str">
            <v>UK</v>
          </cell>
        </row>
        <row r="2255">
          <cell r="D2255" t="str">
            <v>Univerzita Komenského v Bratislave</v>
          </cell>
          <cell r="E2255" t="str">
            <v>Jesseniova lekárska fakulta v Martine</v>
          </cell>
          <cell r="L2255">
            <v>1</v>
          </cell>
          <cell r="M2255">
            <v>3</v>
          </cell>
          <cell r="AM2255">
            <v>10</v>
          </cell>
          <cell r="AN2255">
            <v>0</v>
          </cell>
          <cell r="AO2255">
            <v>0</v>
          </cell>
          <cell r="AP2255">
            <v>0</v>
          </cell>
          <cell r="AQ2255">
            <v>10</v>
          </cell>
          <cell r="AV2255">
            <v>30</v>
          </cell>
          <cell r="AW2255">
            <v>63.9</v>
          </cell>
          <cell r="AX2255">
            <v>63.349137931034484</v>
          </cell>
          <cell r="AY2255">
            <v>10</v>
          </cell>
          <cell r="AZ2255">
            <v>10</v>
          </cell>
          <cell r="BA2255" t="str">
            <v>UK</v>
          </cell>
        </row>
        <row r="2256">
          <cell r="D2256" t="str">
            <v>Univerzita Komenského v Bratislave</v>
          </cell>
          <cell r="E2256" t="str">
            <v>Jesseniova lekárska fakulta v Martine</v>
          </cell>
          <cell r="L2256">
            <v>2</v>
          </cell>
          <cell r="M2256">
            <v>3</v>
          </cell>
          <cell r="AM2256">
            <v>1</v>
          </cell>
          <cell r="AN2256">
            <v>0</v>
          </cell>
          <cell r="AO2256">
            <v>0</v>
          </cell>
          <cell r="AP2256">
            <v>0</v>
          </cell>
          <cell r="AQ2256">
            <v>0</v>
          </cell>
          <cell r="AV2256">
            <v>0</v>
          </cell>
          <cell r="AW2256">
            <v>0</v>
          </cell>
          <cell r="AX2256">
            <v>0</v>
          </cell>
          <cell r="AY2256">
            <v>8</v>
          </cell>
          <cell r="AZ2256">
            <v>0</v>
          </cell>
          <cell r="BA2256" t="str">
            <v>UK</v>
          </cell>
        </row>
        <row r="2257">
          <cell r="D2257" t="str">
            <v>Univerzita Komenského v Bratislave</v>
          </cell>
          <cell r="E2257" t="str">
            <v>Prírodovedecká fakulta</v>
          </cell>
          <cell r="L2257">
            <v>1</v>
          </cell>
          <cell r="M2257">
            <v>2</v>
          </cell>
          <cell r="AM2257">
            <v>6</v>
          </cell>
          <cell r="AN2257">
            <v>7</v>
          </cell>
          <cell r="AO2257">
            <v>7</v>
          </cell>
          <cell r="AP2257">
            <v>6</v>
          </cell>
          <cell r="AQ2257">
            <v>6</v>
          </cell>
          <cell r="AV2257">
            <v>9</v>
          </cell>
          <cell r="AW2257">
            <v>13.32</v>
          </cell>
          <cell r="AX2257">
            <v>13.178964705882354</v>
          </cell>
          <cell r="AY2257">
            <v>7</v>
          </cell>
          <cell r="AZ2257">
            <v>0</v>
          </cell>
          <cell r="BA2257" t="str">
            <v>UK</v>
          </cell>
        </row>
        <row r="2258">
          <cell r="D2258" t="str">
            <v>Univerzita Komenského v Bratislave</v>
          </cell>
          <cell r="E2258" t="str">
            <v>Prírodovedecká fakulta</v>
          </cell>
          <cell r="L2258">
            <v>1</v>
          </cell>
          <cell r="M2258">
            <v>1</v>
          </cell>
          <cell r="AM2258">
            <v>14</v>
          </cell>
          <cell r="AN2258">
            <v>17</v>
          </cell>
          <cell r="AO2258">
            <v>17</v>
          </cell>
          <cell r="AP2258">
            <v>14</v>
          </cell>
          <cell r="AQ2258">
            <v>14</v>
          </cell>
          <cell r="AV2258">
            <v>10.7</v>
          </cell>
          <cell r="AW2258">
            <v>15.835999999999999</v>
          </cell>
          <cell r="AX2258">
            <v>15.626659409020217</v>
          </cell>
          <cell r="AY2258">
            <v>17</v>
          </cell>
          <cell r="AZ2258">
            <v>0</v>
          </cell>
          <cell r="BA2258" t="str">
            <v>UK</v>
          </cell>
        </row>
        <row r="2259">
          <cell r="D2259" t="str">
            <v>Univerzita Komenského v Bratislave</v>
          </cell>
          <cell r="E2259" t="str">
            <v>Prírodovedecká fakulta</v>
          </cell>
          <cell r="L2259">
            <v>2</v>
          </cell>
          <cell r="M2259">
            <v>3</v>
          </cell>
          <cell r="AM2259">
            <v>0</v>
          </cell>
          <cell r="AN2259">
            <v>0</v>
          </cell>
          <cell r="AO2259">
            <v>0</v>
          </cell>
          <cell r="AP2259">
            <v>0</v>
          </cell>
          <cell r="AQ2259">
            <v>0</v>
          </cell>
          <cell r="AV2259">
            <v>0</v>
          </cell>
          <cell r="AW2259">
            <v>0</v>
          </cell>
          <cell r="AX2259">
            <v>0</v>
          </cell>
          <cell r="AY2259">
            <v>6</v>
          </cell>
          <cell r="AZ2259">
            <v>0</v>
          </cell>
          <cell r="BA2259" t="str">
            <v>UK</v>
          </cell>
        </row>
        <row r="2260">
          <cell r="D2260" t="str">
            <v>Univerzita Komenského v Bratislave</v>
          </cell>
          <cell r="E2260" t="str">
            <v>Prírodovedecká fakulta</v>
          </cell>
          <cell r="L2260">
            <v>1</v>
          </cell>
          <cell r="M2260">
            <v>3</v>
          </cell>
          <cell r="AM2260">
            <v>3</v>
          </cell>
          <cell r="AN2260">
            <v>0</v>
          </cell>
          <cell r="AO2260">
            <v>0</v>
          </cell>
          <cell r="AP2260">
            <v>3</v>
          </cell>
          <cell r="AQ2260">
            <v>3</v>
          </cell>
          <cell r="AV2260">
            <v>9</v>
          </cell>
          <cell r="AW2260">
            <v>19.169999999999998</v>
          </cell>
          <cell r="AX2260">
            <v>18.967023529411765</v>
          </cell>
          <cell r="AY2260">
            <v>3</v>
          </cell>
          <cell r="AZ2260">
            <v>3</v>
          </cell>
          <cell r="BA2260" t="str">
            <v>UK</v>
          </cell>
        </row>
        <row r="2261">
          <cell r="D2261" t="str">
            <v>Univerzita Komenského v Bratislave</v>
          </cell>
          <cell r="E2261" t="str">
            <v>Prírodovedecká fakulta</v>
          </cell>
          <cell r="L2261">
            <v>2</v>
          </cell>
          <cell r="M2261">
            <v>3</v>
          </cell>
          <cell r="AM2261">
            <v>0</v>
          </cell>
          <cell r="AN2261">
            <v>0</v>
          </cell>
          <cell r="AO2261">
            <v>0</v>
          </cell>
          <cell r="AP2261">
            <v>0</v>
          </cell>
          <cell r="AQ2261">
            <v>0</v>
          </cell>
          <cell r="AV2261">
            <v>0</v>
          </cell>
          <cell r="AW2261">
            <v>0</v>
          </cell>
          <cell r="AX2261">
            <v>0</v>
          </cell>
          <cell r="AY2261">
            <v>1</v>
          </cell>
          <cell r="AZ2261">
            <v>0</v>
          </cell>
          <cell r="BA2261" t="str">
            <v>UK</v>
          </cell>
        </row>
        <row r="2262">
          <cell r="D2262" t="str">
            <v>Univerzita Komenského v Bratislave</v>
          </cell>
          <cell r="E2262" t="str">
            <v>Prírodovedecká fakulta</v>
          </cell>
          <cell r="L2262">
            <v>1</v>
          </cell>
          <cell r="M2262">
            <v>2</v>
          </cell>
          <cell r="AM2262">
            <v>9</v>
          </cell>
          <cell r="AN2262">
            <v>10</v>
          </cell>
          <cell r="AO2262">
            <v>10</v>
          </cell>
          <cell r="AP2262">
            <v>9</v>
          </cell>
          <cell r="AQ2262">
            <v>9</v>
          </cell>
          <cell r="AV2262">
            <v>13.5</v>
          </cell>
          <cell r="AW2262">
            <v>19.98</v>
          </cell>
          <cell r="AX2262">
            <v>19.616727272727275</v>
          </cell>
          <cell r="AY2262">
            <v>10</v>
          </cell>
          <cell r="AZ2262">
            <v>0</v>
          </cell>
          <cell r="BA2262" t="str">
            <v>UK</v>
          </cell>
        </row>
        <row r="2263">
          <cell r="D2263" t="str">
            <v>Univerzita Komenského v Bratislave</v>
          </cell>
          <cell r="E2263" t="str">
            <v>Prírodovedecká fakulta</v>
          </cell>
          <cell r="L2263">
            <v>1</v>
          </cell>
          <cell r="M2263">
            <v>1</v>
          </cell>
          <cell r="AM2263">
            <v>175</v>
          </cell>
          <cell r="AN2263">
            <v>188</v>
          </cell>
          <cell r="AO2263">
            <v>188</v>
          </cell>
          <cell r="AP2263">
            <v>175</v>
          </cell>
          <cell r="AQ2263">
            <v>175</v>
          </cell>
          <cell r="AV2263">
            <v>151.9</v>
          </cell>
          <cell r="AW2263">
            <v>224.81200000000001</v>
          </cell>
          <cell r="AX2263">
            <v>221.84014618973563</v>
          </cell>
          <cell r="AY2263">
            <v>188</v>
          </cell>
          <cell r="AZ2263">
            <v>0</v>
          </cell>
          <cell r="BA2263" t="str">
            <v>UK</v>
          </cell>
        </row>
        <row r="2264">
          <cell r="D2264" t="str">
            <v>Univerzita Komenského v Bratislave</v>
          </cell>
          <cell r="E2264" t="str">
            <v>Prírodovedecká fakulta</v>
          </cell>
          <cell r="L2264">
            <v>1</v>
          </cell>
          <cell r="M2264">
            <v>2</v>
          </cell>
          <cell r="AM2264">
            <v>38</v>
          </cell>
          <cell r="AN2264">
            <v>42</v>
          </cell>
          <cell r="AO2264">
            <v>42</v>
          </cell>
          <cell r="AP2264">
            <v>38</v>
          </cell>
          <cell r="AQ2264">
            <v>38</v>
          </cell>
          <cell r="AV2264">
            <v>57</v>
          </cell>
          <cell r="AW2264">
            <v>84.36</v>
          </cell>
          <cell r="AX2264">
            <v>83.244821150855358</v>
          </cell>
          <cell r="AY2264">
            <v>42</v>
          </cell>
          <cell r="AZ2264">
            <v>0</v>
          </cell>
          <cell r="BA2264" t="str">
            <v>UK</v>
          </cell>
        </row>
        <row r="2265">
          <cell r="D2265" t="str">
            <v>Univerzita Komenského v Bratislave</v>
          </cell>
          <cell r="E2265" t="str">
            <v>Prírodovedecká fakulta</v>
          </cell>
          <cell r="L2265">
            <v>1</v>
          </cell>
          <cell r="M2265">
            <v>2</v>
          </cell>
          <cell r="AM2265">
            <v>42</v>
          </cell>
          <cell r="AN2265">
            <v>47</v>
          </cell>
          <cell r="AO2265">
            <v>47</v>
          </cell>
          <cell r="AP2265">
            <v>42</v>
          </cell>
          <cell r="AQ2265">
            <v>42</v>
          </cell>
          <cell r="AV2265">
            <v>63</v>
          </cell>
          <cell r="AW2265">
            <v>93.24</v>
          </cell>
          <cell r="AX2265">
            <v>92.252752941176468</v>
          </cell>
          <cell r="AY2265">
            <v>47</v>
          </cell>
          <cell r="AZ2265">
            <v>0</v>
          </cell>
          <cell r="BA2265" t="str">
            <v>UK</v>
          </cell>
        </row>
        <row r="2266">
          <cell r="D2266" t="str">
            <v>Univerzita Komenského v Bratislave</v>
          </cell>
          <cell r="E2266" t="str">
            <v>Prírodovedecká fakulta</v>
          </cell>
          <cell r="L2266">
            <v>2</v>
          </cell>
          <cell r="M2266">
            <v>2</v>
          </cell>
          <cell r="AM2266">
            <v>0</v>
          </cell>
          <cell r="AN2266">
            <v>0</v>
          </cell>
          <cell r="AO2266">
            <v>0</v>
          </cell>
          <cell r="AP2266">
            <v>0</v>
          </cell>
          <cell r="AQ2266">
            <v>0</v>
          </cell>
          <cell r="AV2266">
            <v>0</v>
          </cell>
          <cell r="AW2266">
            <v>0</v>
          </cell>
          <cell r="AX2266">
            <v>0</v>
          </cell>
          <cell r="AY2266">
            <v>7</v>
          </cell>
          <cell r="AZ2266">
            <v>0</v>
          </cell>
          <cell r="BA2266" t="str">
            <v>UK</v>
          </cell>
        </row>
        <row r="2267">
          <cell r="D2267" t="str">
            <v>Univerzita Komenského v Bratislave</v>
          </cell>
          <cell r="E2267" t="str">
            <v>Prírodovedecká fakulta</v>
          </cell>
          <cell r="L2267">
            <v>1</v>
          </cell>
          <cell r="M2267">
            <v>1</v>
          </cell>
          <cell r="AM2267">
            <v>44</v>
          </cell>
          <cell r="AN2267">
            <v>57</v>
          </cell>
          <cell r="AO2267">
            <v>57</v>
          </cell>
          <cell r="AP2267">
            <v>44</v>
          </cell>
          <cell r="AQ2267">
            <v>44</v>
          </cell>
          <cell r="AV2267">
            <v>38</v>
          </cell>
          <cell r="AW2267">
            <v>56.24</v>
          </cell>
          <cell r="AX2267">
            <v>55.784615384615385</v>
          </cell>
          <cell r="AY2267">
            <v>57</v>
          </cell>
          <cell r="AZ2267">
            <v>0</v>
          </cell>
          <cell r="BA2267" t="str">
            <v>UK</v>
          </cell>
        </row>
        <row r="2268">
          <cell r="D2268" t="str">
            <v>Univerzita Komenského v Bratislave</v>
          </cell>
          <cell r="E2268" t="str">
            <v>Prírodovedecká fakulta</v>
          </cell>
          <cell r="L2268">
            <v>1</v>
          </cell>
          <cell r="M2268">
            <v>2</v>
          </cell>
          <cell r="AM2268">
            <v>46</v>
          </cell>
          <cell r="AN2268">
            <v>50</v>
          </cell>
          <cell r="AO2268">
            <v>50</v>
          </cell>
          <cell r="AP2268">
            <v>46</v>
          </cell>
          <cell r="AQ2268">
            <v>46</v>
          </cell>
          <cell r="AV2268">
            <v>69</v>
          </cell>
          <cell r="AW2268">
            <v>102.12</v>
          </cell>
          <cell r="AX2268">
            <v>101.03872941176472</v>
          </cell>
          <cell r="AY2268">
            <v>50</v>
          </cell>
          <cell r="AZ2268">
            <v>0</v>
          </cell>
          <cell r="BA2268" t="str">
            <v>UK</v>
          </cell>
        </row>
        <row r="2269">
          <cell r="D2269" t="str">
            <v>Univerzita Komenského v Bratislave</v>
          </cell>
          <cell r="E2269" t="str">
            <v>Prírodovedecká fakulta</v>
          </cell>
          <cell r="L2269">
            <v>1</v>
          </cell>
          <cell r="M2269">
            <v>1</v>
          </cell>
          <cell r="AM2269">
            <v>74</v>
          </cell>
          <cell r="AN2269">
            <v>80</v>
          </cell>
          <cell r="AO2269">
            <v>80</v>
          </cell>
          <cell r="AP2269">
            <v>74</v>
          </cell>
          <cell r="AQ2269">
            <v>74</v>
          </cell>
          <cell r="AV2269">
            <v>62.9</v>
          </cell>
          <cell r="AW2269">
            <v>93.091999999999999</v>
          </cell>
          <cell r="AX2269">
            <v>91.861390357698284</v>
          </cell>
          <cell r="AY2269">
            <v>80</v>
          </cell>
          <cell r="AZ2269">
            <v>0</v>
          </cell>
          <cell r="BA2269" t="str">
            <v>UK</v>
          </cell>
        </row>
        <row r="2270">
          <cell r="D2270" t="str">
            <v>Univerzita Komenského v Bratislave</v>
          </cell>
          <cell r="E2270" t="str">
            <v>Prírodovedecká fakulta</v>
          </cell>
          <cell r="L2270">
            <v>1</v>
          </cell>
          <cell r="M2270">
            <v>2</v>
          </cell>
          <cell r="AM2270">
            <v>53</v>
          </cell>
          <cell r="AN2270">
            <v>55</v>
          </cell>
          <cell r="AO2270">
            <v>55</v>
          </cell>
          <cell r="AP2270">
            <v>53</v>
          </cell>
          <cell r="AQ2270">
            <v>53</v>
          </cell>
          <cell r="AV2270">
            <v>79.5</v>
          </cell>
          <cell r="AW2270">
            <v>117.66</v>
          </cell>
          <cell r="AX2270">
            <v>116.10461897356143</v>
          </cell>
          <cell r="AY2270">
            <v>55</v>
          </cell>
          <cell r="AZ2270">
            <v>0</v>
          </cell>
          <cell r="BA2270" t="str">
            <v>UK</v>
          </cell>
        </row>
        <row r="2271">
          <cell r="D2271" t="str">
            <v>Univerzita Komenského v Bratislave</v>
          </cell>
          <cell r="E2271" t="str">
            <v>Prírodovedecká fakulta</v>
          </cell>
          <cell r="L2271">
            <v>1</v>
          </cell>
          <cell r="M2271">
            <v>1</v>
          </cell>
          <cell r="AM2271">
            <v>0</v>
          </cell>
          <cell r="AN2271">
            <v>3</v>
          </cell>
          <cell r="AO2271">
            <v>0</v>
          </cell>
          <cell r="AP2271">
            <v>0</v>
          </cell>
          <cell r="AQ2271">
            <v>0</v>
          </cell>
          <cell r="AV2271">
            <v>0</v>
          </cell>
          <cell r="AW2271">
            <v>0</v>
          </cell>
          <cell r="AX2271">
            <v>0</v>
          </cell>
          <cell r="AY2271">
            <v>3</v>
          </cell>
          <cell r="AZ2271">
            <v>0</v>
          </cell>
          <cell r="BA2271" t="str">
            <v>UK</v>
          </cell>
        </row>
        <row r="2272">
          <cell r="D2272" t="str">
            <v>Univerzita Komenského v Bratislave</v>
          </cell>
          <cell r="E2272" t="str">
            <v>Prírodovedecká fakulta</v>
          </cell>
          <cell r="L2272">
            <v>1</v>
          </cell>
          <cell r="M2272">
            <v>2</v>
          </cell>
          <cell r="AM2272">
            <v>9</v>
          </cell>
          <cell r="AN2272">
            <v>10</v>
          </cell>
          <cell r="AO2272">
            <v>10</v>
          </cell>
          <cell r="AP2272">
            <v>9</v>
          </cell>
          <cell r="AQ2272">
            <v>9</v>
          </cell>
          <cell r="AV2272">
            <v>13.5</v>
          </cell>
          <cell r="AW2272">
            <v>19.98</v>
          </cell>
          <cell r="AX2272">
            <v>19.71587869362364</v>
          </cell>
          <cell r="AY2272">
            <v>10</v>
          </cell>
          <cell r="AZ2272">
            <v>0</v>
          </cell>
          <cell r="BA2272" t="str">
            <v>UK</v>
          </cell>
        </row>
        <row r="2273">
          <cell r="D2273" t="str">
            <v>Univerzita Komenského v Bratislave</v>
          </cell>
          <cell r="E2273" t="str">
            <v>Prírodovedecká fakulta</v>
          </cell>
          <cell r="L2273">
            <v>1</v>
          </cell>
          <cell r="M2273">
            <v>1</v>
          </cell>
          <cell r="AM2273">
            <v>13</v>
          </cell>
          <cell r="AN2273">
            <v>13</v>
          </cell>
          <cell r="AO2273">
            <v>13</v>
          </cell>
          <cell r="AP2273">
            <v>13</v>
          </cell>
          <cell r="AQ2273">
            <v>13</v>
          </cell>
          <cell r="AV2273">
            <v>10</v>
          </cell>
          <cell r="AW2273">
            <v>14.8</v>
          </cell>
          <cell r="AX2273">
            <v>14.643294117647061</v>
          </cell>
          <cell r="AY2273">
            <v>13</v>
          </cell>
          <cell r="AZ2273">
            <v>0</v>
          </cell>
          <cell r="BA2273" t="str">
            <v>UK</v>
          </cell>
        </row>
        <row r="2274">
          <cell r="D2274" t="str">
            <v>Univerzita Komenského v Bratislave</v>
          </cell>
          <cell r="E2274" t="str">
            <v>Prírodovedecká fakulta</v>
          </cell>
          <cell r="L2274">
            <v>1</v>
          </cell>
          <cell r="M2274">
            <v>1</v>
          </cell>
          <cell r="AM2274">
            <v>23</v>
          </cell>
          <cell r="AN2274">
            <v>26</v>
          </cell>
          <cell r="AO2274">
            <v>26</v>
          </cell>
          <cell r="AP2274">
            <v>23</v>
          </cell>
          <cell r="AQ2274">
            <v>23</v>
          </cell>
          <cell r="AV2274">
            <v>20</v>
          </cell>
          <cell r="AW2274">
            <v>29.6</v>
          </cell>
          <cell r="AX2274">
            <v>29.286588235294122</v>
          </cell>
          <cell r="AY2274">
            <v>26</v>
          </cell>
          <cell r="AZ2274">
            <v>0</v>
          </cell>
          <cell r="BA2274" t="str">
            <v>UK</v>
          </cell>
        </row>
        <row r="2275">
          <cell r="D2275" t="str">
            <v>Univerzita Komenského v Bratislave</v>
          </cell>
          <cell r="E2275" t="str">
            <v>Prírodovedecká fakulta</v>
          </cell>
          <cell r="L2275">
            <v>2</v>
          </cell>
          <cell r="M2275">
            <v>3</v>
          </cell>
          <cell r="AM2275">
            <v>0</v>
          </cell>
          <cell r="AN2275">
            <v>0</v>
          </cell>
          <cell r="AO2275">
            <v>0</v>
          </cell>
          <cell r="AP2275">
            <v>0</v>
          </cell>
          <cell r="AQ2275">
            <v>0</v>
          </cell>
          <cell r="AV2275">
            <v>0</v>
          </cell>
          <cell r="AW2275">
            <v>0</v>
          </cell>
          <cell r="AX2275">
            <v>0</v>
          </cell>
          <cell r="AY2275">
            <v>2</v>
          </cell>
          <cell r="AZ2275">
            <v>0</v>
          </cell>
          <cell r="BA2275" t="str">
            <v>UK</v>
          </cell>
        </row>
        <row r="2276">
          <cell r="D2276" t="str">
            <v>Univerzita Komenského v Bratislave</v>
          </cell>
          <cell r="E2276" t="str">
            <v>Prírodovedecká fakulta</v>
          </cell>
          <cell r="L2276">
            <v>2</v>
          </cell>
          <cell r="M2276">
            <v>3</v>
          </cell>
          <cell r="AM2276">
            <v>0</v>
          </cell>
          <cell r="AN2276">
            <v>0</v>
          </cell>
          <cell r="AO2276">
            <v>0</v>
          </cell>
          <cell r="AP2276">
            <v>0</v>
          </cell>
          <cell r="AQ2276">
            <v>0</v>
          </cell>
          <cell r="AV2276">
            <v>0</v>
          </cell>
          <cell r="AW2276">
            <v>0</v>
          </cell>
          <cell r="AX2276">
            <v>0</v>
          </cell>
          <cell r="AY2276">
            <v>1</v>
          </cell>
          <cell r="AZ2276">
            <v>0</v>
          </cell>
          <cell r="BA2276" t="str">
            <v>UK</v>
          </cell>
        </row>
        <row r="2277">
          <cell r="D2277" t="str">
            <v>Univerzita Komenského v Bratislave</v>
          </cell>
          <cell r="E2277" t="str">
            <v>Prírodovedecká fakulta</v>
          </cell>
          <cell r="L2277">
            <v>2</v>
          </cell>
          <cell r="M2277">
            <v>3</v>
          </cell>
          <cell r="AM2277">
            <v>0</v>
          </cell>
          <cell r="AN2277">
            <v>0</v>
          </cell>
          <cell r="AO2277">
            <v>0</v>
          </cell>
          <cell r="AP2277">
            <v>0</v>
          </cell>
          <cell r="AQ2277">
            <v>0</v>
          </cell>
          <cell r="AV2277">
            <v>0</v>
          </cell>
          <cell r="AW2277">
            <v>0</v>
          </cell>
          <cell r="AX2277">
            <v>0</v>
          </cell>
          <cell r="AY2277">
            <v>1</v>
          </cell>
          <cell r="AZ2277">
            <v>0</v>
          </cell>
          <cell r="BA2277" t="str">
            <v>UK</v>
          </cell>
        </row>
        <row r="2278">
          <cell r="D2278" t="str">
            <v>Katolícka univerzita v Ružomberku</v>
          </cell>
          <cell r="E2278" t="str">
            <v>Pedagogická fakulta</v>
          </cell>
          <cell r="L2278">
            <v>2</v>
          </cell>
          <cell r="M2278">
            <v>1</v>
          </cell>
          <cell r="AM2278">
            <v>0</v>
          </cell>
          <cell r="AN2278">
            <v>0</v>
          </cell>
          <cell r="AO2278">
            <v>0</v>
          </cell>
          <cell r="AP2278">
            <v>0</v>
          </cell>
          <cell r="AQ2278">
            <v>0</v>
          </cell>
          <cell r="AV2278">
            <v>0</v>
          </cell>
          <cell r="AW2278">
            <v>0</v>
          </cell>
          <cell r="AX2278">
            <v>0</v>
          </cell>
          <cell r="AY2278">
            <v>114</v>
          </cell>
          <cell r="AZ2278">
            <v>0</v>
          </cell>
          <cell r="BA2278" t="str">
            <v>KU</v>
          </cell>
        </row>
        <row r="2279">
          <cell r="D2279" t="str">
            <v>Katolícka univerzita v Ružomberku</v>
          </cell>
          <cell r="E2279" t="str">
            <v>Pedagogická fakulta</v>
          </cell>
          <cell r="L2279">
            <v>2</v>
          </cell>
          <cell r="M2279">
            <v>1</v>
          </cell>
          <cell r="AM2279">
            <v>0</v>
          </cell>
          <cell r="AN2279">
            <v>0</v>
          </cell>
          <cell r="AO2279">
            <v>0</v>
          </cell>
          <cell r="AP2279">
            <v>0</v>
          </cell>
          <cell r="AQ2279">
            <v>0</v>
          </cell>
          <cell r="AV2279">
            <v>0</v>
          </cell>
          <cell r="AW2279">
            <v>0</v>
          </cell>
          <cell r="AX2279">
            <v>0</v>
          </cell>
          <cell r="AY2279">
            <v>93</v>
          </cell>
          <cell r="AZ2279">
            <v>0</v>
          </cell>
          <cell r="BA2279" t="str">
            <v>KU</v>
          </cell>
        </row>
        <row r="2280">
          <cell r="D2280" t="str">
            <v>Katolícka univerzita v Ružomberku</v>
          </cell>
          <cell r="E2280" t="str">
            <v>Pedagogická fakulta</v>
          </cell>
          <cell r="L2280">
            <v>2</v>
          </cell>
          <cell r="M2280">
            <v>1</v>
          </cell>
          <cell r="AM2280">
            <v>0</v>
          </cell>
          <cell r="AN2280">
            <v>0</v>
          </cell>
          <cell r="AO2280">
            <v>0</v>
          </cell>
          <cell r="AP2280">
            <v>0</v>
          </cell>
          <cell r="AQ2280">
            <v>0</v>
          </cell>
          <cell r="AV2280">
            <v>0</v>
          </cell>
          <cell r="AW2280">
            <v>0</v>
          </cell>
          <cell r="AX2280">
            <v>0</v>
          </cell>
          <cell r="AY2280">
            <v>115</v>
          </cell>
          <cell r="AZ2280">
            <v>0</v>
          </cell>
          <cell r="BA2280" t="str">
            <v>KU</v>
          </cell>
        </row>
        <row r="2281">
          <cell r="D2281" t="str">
            <v>Katolícka univerzita v Ružomberku</v>
          </cell>
          <cell r="E2281" t="str">
            <v>Pedagogická fakulta</v>
          </cell>
          <cell r="L2281">
            <v>2</v>
          </cell>
          <cell r="M2281">
            <v>2</v>
          </cell>
          <cell r="AM2281">
            <v>0</v>
          </cell>
          <cell r="AN2281">
            <v>0</v>
          </cell>
          <cell r="AO2281">
            <v>0</v>
          </cell>
          <cell r="AP2281">
            <v>0</v>
          </cell>
          <cell r="AQ2281">
            <v>0</v>
          </cell>
          <cell r="AV2281">
            <v>0</v>
          </cell>
          <cell r="AW2281">
            <v>0</v>
          </cell>
          <cell r="AX2281">
            <v>0</v>
          </cell>
          <cell r="AY2281">
            <v>54</v>
          </cell>
          <cell r="AZ2281">
            <v>0</v>
          </cell>
          <cell r="BA2281" t="str">
            <v>KU</v>
          </cell>
        </row>
        <row r="2282">
          <cell r="D2282" t="str">
            <v>Katolícka univerzita v Ružomberku</v>
          </cell>
          <cell r="E2282" t="str">
            <v>Pedagogická fakulta</v>
          </cell>
          <cell r="L2282">
            <v>2</v>
          </cell>
          <cell r="M2282">
            <v>2</v>
          </cell>
          <cell r="AM2282">
            <v>0</v>
          </cell>
          <cell r="AN2282">
            <v>0</v>
          </cell>
          <cell r="AO2282">
            <v>0</v>
          </cell>
          <cell r="AP2282">
            <v>0</v>
          </cell>
          <cell r="AQ2282">
            <v>0</v>
          </cell>
          <cell r="AV2282">
            <v>0</v>
          </cell>
          <cell r="AW2282">
            <v>0</v>
          </cell>
          <cell r="AX2282">
            <v>0</v>
          </cell>
          <cell r="AY2282">
            <v>283</v>
          </cell>
          <cell r="AZ2282">
            <v>0</v>
          </cell>
          <cell r="BA2282" t="str">
            <v>KU</v>
          </cell>
        </row>
        <row r="2283">
          <cell r="D2283" t="str">
            <v>Katolícka univerzita v Ružomberku</v>
          </cell>
          <cell r="E2283" t="str">
            <v>Pedagogická fakulta</v>
          </cell>
          <cell r="L2283">
            <v>2</v>
          </cell>
          <cell r="M2283">
            <v>1</v>
          </cell>
          <cell r="AM2283">
            <v>0</v>
          </cell>
          <cell r="AN2283">
            <v>0</v>
          </cell>
          <cell r="AO2283">
            <v>0</v>
          </cell>
          <cell r="AP2283">
            <v>0</v>
          </cell>
          <cell r="AQ2283">
            <v>0</v>
          </cell>
          <cell r="AV2283">
            <v>0</v>
          </cell>
          <cell r="AW2283">
            <v>0</v>
          </cell>
          <cell r="AX2283">
            <v>0</v>
          </cell>
          <cell r="AY2283">
            <v>26</v>
          </cell>
          <cell r="AZ2283">
            <v>0</v>
          </cell>
          <cell r="BA2283" t="str">
            <v>KU</v>
          </cell>
        </row>
        <row r="2284">
          <cell r="D2284" t="str">
            <v>Katolícka univerzita v Ružomberku</v>
          </cell>
          <cell r="E2284" t="str">
            <v>Pedagogická fakulta</v>
          </cell>
          <cell r="L2284">
            <v>1</v>
          </cell>
          <cell r="M2284">
            <v>1</v>
          </cell>
          <cell r="AM2284">
            <v>42</v>
          </cell>
          <cell r="AN2284">
            <v>48</v>
          </cell>
          <cell r="AO2284">
            <v>0</v>
          </cell>
          <cell r="AP2284">
            <v>0</v>
          </cell>
          <cell r="AQ2284">
            <v>42</v>
          </cell>
          <cell r="AV2284">
            <v>38.1</v>
          </cell>
          <cell r="AW2284">
            <v>45.338999999999999</v>
          </cell>
          <cell r="AX2284">
            <v>41.560749999999999</v>
          </cell>
          <cell r="AY2284">
            <v>48</v>
          </cell>
          <cell r="AZ2284">
            <v>0</v>
          </cell>
          <cell r="BA2284" t="str">
            <v>KU</v>
          </cell>
        </row>
        <row r="2285">
          <cell r="D2285" t="str">
            <v>Katolícka univerzita v Ružomberku</v>
          </cell>
          <cell r="E2285" t="str">
            <v>Pedagogická fakulta</v>
          </cell>
          <cell r="L2285">
            <v>1</v>
          </cell>
          <cell r="M2285">
            <v>1</v>
          </cell>
          <cell r="AM2285">
            <v>187</v>
          </cell>
          <cell r="AN2285">
            <v>188</v>
          </cell>
          <cell r="AO2285">
            <v>0</v>
          </cell>
          <cell r="AP2285">
            <v>0</v>
          </cell>
          <cell r="AQ2285">
            <v>187</v>
          </cell>
          <cell r="AV2285">
            <v>155.5</v>
          </cell>
          <cell r="AW2285">
            <v>161.72</v>
          </cell>
          <cell r="AX2285">
            <v>157.46421052631578</v>
          </cell>
          <cell r="AY2285">
            <v>188</v>
          </cell>
          <cell r="AZ2285">
            <v>0</v>
          </cell>
          <cell r="BA2285" t="str">
            <v>KU</v>
          </cell>
        </row>
        <row r="2286">
          <cell r="D2286" t="str">
            <v>Katolícka univerzita v Ružomberku</v>
          </cell>
          <cell r="E2286" t="str">
            <v>Pedagogická fakulta</v>
          </cell>
          <cell r="L2286">
            <v>2</v>
          </cell>
          <cell r="M2286">
            <v>1</v>
          </cell>
          <cell r="AM2286">
            <v>0</v>
          </cell>
          <cell r="AN2286">
            <v>0</v>
          </cell>
          <cell r="AO2286">
            <v>0</v>
          </cell>
          <cell r="AP2286">
            <v>0</v>
          </cell>
          <cell r="AQ2286">
            <v>0</v>
          </cell>
          <cell r="AV2286">
            <v>0</v>
          </cell>
          <cell r="AW2286">
            <v>0</v>
          </cell>
          <cell r="AX2286">
            <v>0</v>
          </cell>
          <cell r="AY2286">
            <v>25</v>
          </cell>
          <cell r="AZ2286">
            <v>0</v>
          </cell>
          <cell r="BA2286" t="str">
            <v>KU</v>
          </cell>
        </row>
        <row r="2287">
          <cell r="D2287" t="str">
            <v>Katolícka univerzita v Ružomberku</v>
          </cell>
          <cell r="E2287" t="str">
            <v>Pedagogická fakulta</v>
          </cell>
          <cell r="L2287">
            <v>1</v>
          </cell>
          <cell r="M2287">
            <v>1</v>
          </cell>
          <cell r="AM2287">
            <v>25</v>
          </cell>
          <cell r="AN2287">
            <v>33</v>
          </cell>
          <cell r="AO2287">
            <v>0</v>
          </cell>
          <cell r="AP2287">
            <v>0</v>
          </cell>
          <cell r="AQ2287">
            <v>25</v>
          </cell>
          <cell r="AV2287">
            <v>23.2</v>
          </cell>
          <cell r="AW2287">
            <v>27.607999999999997</v>
          </cell>
          <cell r="AX2287">
            <v>27.099793034825865</v>
          </cell>
          <cell r="AY2287">
            <v>33</v>
          </cell>
          <cell r="AZ2287">
            <v>0</v>
          </cell>
          <cell r="BA2287" t="str">
            <v>KU</v>
          </cell>
        </row>
        <row r="2288">
          <cell r="D2288" t="str">
            <v>Katolícka univerzita v Ružomberku</v>
          </cell>
          <cell r="E2288" t="str">
            <v>Pedagogická fakulta</v>
          </cell>
          <cell r="L2288">
            <v>1</v>
          </cell>
          <cell r="M2288">
            <v>1</v>
          </cell>
          <cell r="AM2288">
            <v>3.5</v>
          </cell>
          <cell r="AN2288">
            <v>5</v>
          </cell>
          <cell r="AO2288">
            <v>0</v>
          </cell>
          <cell r="AP2288">
            <v>0</v>
          </cell>
          <cell r="AQ2288">
            <v>3.5</v>
          </cell>
          <cell r="AV2288">
            <v>2.9</v>
          </cell>
          <cell r="AW2288">
            <v>3.161</v>
          </cell>
          <cell r="AX2288">
            <v>3.102812437810945</v>
          </cell>
          <cell r="AY2288">
            <v>5</v>
          </cell>
          <cell r="AZ2288">
            <v>0</v>
          </cell>
          <cell r="BA2288" t="str">
            <v>KU</v>
          </cell>
        </row>
        <row r="2289">
          <cell r="D2289" t="str">
            <v>Katolícka univerzita v Ružomberku</v>
          </cell>
          <cell r="E2289" t="str">
            <v>Pedagogická fakulta</v>
          </cell>
          <cell r="L2289">
            <v>1</v>
          </cell>
          <cell r="M2289">
            <v>1</v>
          </cell>
          <cell r="AM2289">
            <v>14</v>
          </cell>
          <cell r="AN2289">
            <v>16</v>
          </cell>
          <cell r="AO2289">
            <v>16</v>
          </cell>
          <cell r="AP2289">
            <v>14</v>
          </cell>
          <cell r="AQ2289">
            <v>14</v>
          </cell>
          <cell r="AV2289">
            <v>11.6</v>
          </cell>
          <cell r="AW2289">
            <v>13.803999999999998</v>
          </cell>
          <cell r="AX2289">
            <v>13.549896517412932</v>
          </cell>
          <cell r="AY2289">
            <v>16</v>
          </cell>
          <cell r="AZ2289">
            <v>0</v>
          </cell>
          <cell r="BA2289" t="str">
            <v>KU</v>
          </cell>
        </row>
        <row r="2290">
          <cell r="D2290" t="str">
            <v>Katolícka univerzita v Ružomberku</v>
          </cell>
          <cell r="E2290" t="str">
            <v>Pedagogická fakulta</v>
          </cell>
          <cell r="L2290">
            <v>1</v>
          </cell>
          <cell r="M2290">
            <v>1</v>
          </cell>
          <cell r="AM2290">
            <v>10</v>
          </cell>
          <cell r="AN2290">
            <v>14</v>
          </cell>
          <cell r="AO2290">
            <v>0</v>
          </cell>
          <cell r="AP2290">
            <v>0</v>
          </cell>
          <cell r="AQ2290">
            <v>10</v>
          </cell>
          <cell r="AV2290">
            <v>8.8000000000000007</v>
          </cell>
          <cell r="AW2290">
            <v>18.920000000000002</v>
          </cell>
          <cell r="AX2290">
            <v>18.571721393034828</v>
          </cell>
          <cell r="AY2290">
            <v>14</v>
          </cell>
          <cell r="AZ2290">
            <v>0</v>
          </cell>
          <cell r="BA2290" t="str">
            <v>KU</v>
          </cell>
        </row>
        <row r="2291">
          <cell r="D2291" t="str">
            <v>Katolícka univerzita v Ružomberku</v>
          </cell>
          <cell r="E2291" t="str">
            <v>Pedagogická fakulta</v>
          </cell>
          <cell r="L2291">
            <v>1</v>
          </cell>
          <cell r="M2291">
            <v>1</v>
          </cell>
          <cell r="AM2291">
            <v>5</v>
          </cell>
          <cell r="AN2291">
            <v>6.5</v>
          </cell>
          <cell r="AO2291">
            <v>0</v>
          </cell>
          <cell r="AP2291">
            <v>0</v>
          </cell>
          <cell r="AQ2291">
            <v>5</v>
          </cell>
          <cell r="AV2291">
            <v>4.0999999999999996</v>
          </cell>
          <cell r="AW2291">
            <v>8.8149999999999995</v>
          </cell>
          <cell r="AX2291">
            <v>8.6527338308457704</v>
          </cell>
          <cell r="AY2291">
            <v>6.5</v>
          </cell>
          <cell r="AZ2291">
            <v>0</v>
          </cell>
          <cell r="BA2291" t="str">
            <v>KU</v>
          </cell>
        </row>
        <row r="2292">
          <cell r="D2292" t="str">
            <v>Katolícka univerzita v Ružomberku</v>
          </cell>
          <cell r="E2292" t="str">
            <v>Pedagogická fakulta</v>
          </cell>
          <cell r="L2292">
            <v>1</v>
          </cell>
          <cell r="M2292">
            <v>1</v>
          </cell>
          <cell r="AM2292">
            <v>2.5</v>
          </cell>
          <cell r="AN2292">
            <v>3</v>
          </cell>
          <cell r="AO2292">
            <v>0</v>
          </cell>
          <cell r="AP2292">
            <v>0</v>
          </cell>
          <cell r="AQ2292">
            <v>2.5</v>
          </cell>
          <cell r="AV2292">
            <v>2.35</v>
          </cell>
          <cell r="AW2292">
            <v>5.0525000000000002</v>
          </cell>
          <cell r="AX2292">
            <v>4.959493781094527</v>
          </cell>
          <cell r="AY2292">
            <v>3</v>
          </cell>
          <cell r="AZ2292">
            <v>0</v>
          </cell>
          <cell r="BA2292" t="str">
            <v>KU</v>
          </cell>
        </row>
        <row r="2293">
          <cell r="D2293" t="str">
            <v>Katolícka univerzita v Ružomberku</v>
          </cell>
          <cell r="E2293" t="str">
            <v>Pedagogická fakulta</v>
          </cell>
          <cell r="L2293">
            <v>1</v>
          </cell>
          <cell r="M2293">
            <v>1</v>
          </cell>
          <cell r="AM2293">
            <v>3.5</v>
          </cell>
          <cell r="AN2293">
            <v>4</v>
          </cell>
          <cell r="AO2293">
            <v>0</v>
          </cell>
          <cell r="AP2293">
            <v>0</v>
          </cell>
          <cell r="AQ2293">
            <v>3.5</v>
          </cell>
          <cell r="AV2293">
            <v>2.9</v>
          </cell>
          <cell r="AW2293">
            <v>6.2349999999999994</v>
          </cell>
          <cell r="AX2293">
            <v>6.1202263681592033</v>
          </cell>
          <cell r="AY2293">
            <v>4</v>
          </cell>
          <cell r="AZ2293">
            <v>0</v>
          </cell>
          <cell r="BA2293" t="str">
            <v>KU</v>
          </cell>
        </row>
        <row r="2294">
          <cell r="D2294" t="str">
            <v>Katolícka univerzita v Ružomberku</v>
          </cell>
          <cell r="E2294" t="str">
            <v>Pedagogická fakulta</v>
          </cell>
          <cell r="L2294">
            <v>1</v>
          </cell>
          <cell r="M2294">
            <v>2</v>
          </cell>
          <cell r="AM2294">
            <v>64</v>
          </cell>
          <cell r="AN2294">
            <v>65</v>
          </cell>
          <cell r="AO2294">
            <v>0</v>
          </cell>
          <cell r="AP2294">
            <v>0</v>
          </cell>
          <cell r="AQ2294">
            <v>64</v>
          </cell>
          <cell r="AV2294">
            <v>96</v>
          </cell>
          <cell r="AW2294">
            <v>114.24</v>
          </cell>
          <cell r="AX2294">
            <v>112.13707462686565</v>
          </cell>
          <cell r="AY2294">
            <v>65</v>
          </cell>
          <cell r="AZ2294">
            <v>0</v>
          </cell>
          <cell r="BA2294" t="str">
            <v>KU</v>
          </cell>
        </row>
        <row r="2295">
          <cell r="D2295" t="str">
            <v>Katolícka univerzita v Ružomberku</v>
          </cell>
          <cell r="E2295" t="str">
            <v>Pedagogická fakulta</v>
          </cell>
          <cell r="L2295">
            <v>2</v>
          </cell>
          <cell r="M2295">
            <v>1</v>
          </cell>
          <cell r="AM2295">
            <v>0</v>
          </cell>
          <cell r="AN2295">
            <v>0</v>
          </cell>
          <cell r="AO2295">
            <v>0</v>
          </cell>
          <cell r="AP2295">
            <v>0</v>
          </cell>
          <cell r="AQ2295">
            <v>0</v>
          </cell>
          <cell r="AV2295">
            <v>0</v>
          </cell>
          <cell r="AW2295">
            <v>0</v>
          </cell>
          <cell r="AX2295">
            <v>0</v>
          </cell>
          <cell r="AY2295">
            <v>8</v>
          </cell>
          <cell r="AZ2295">
            <v>0</v>
          </cell>
          <cell r="BA2295" t="str">
            <v>KU</v>
          </cell>
        </row>
        <row r="2296">
          <cell r="D2296" t="str">
            <v>Katolícka univerzita v Ružomberku</v>
          </cell>
          <cell r="E2296" t="str">
            <v>Pedagogická fakulta</v>
          </cell>
          <cell r="L2296">
            <v>2</v>
          </cell>
          <cell r="M2296">
            <v>3</v>
          </cell>
          <cell r="AM2296">
            <v>1</v>
          </cell>
          <cell r="AN2296">
            <v>0</v>
          </cell>
          <cell r="AO2296">
            <v>0</v>
          </cell>
          <cell r="AP2296">
            <v>0</v>
          </cell>
          <cell r="AQ2296">
            <v>0</v>
          </cell>
          <cell r="AV2296">
            <v>0</v>
          </cell>
          <cell r="AW2296">
            <v>0</v>
          </cell>
          <cell r="AX2296">
            <v>0</v>
          </cell>
          <cell r="AY2296">
            <v>8</v>
          </cell>
          <cell r="AZ2296">
            <v>0</v>
          </cell>
          <cell r="BA2296" t="str">
            <v>KU</v>
          </cell>
        </row>
        <row r="2297">
          <cell r="D2297" t="str">
            <v>Katolícka univerzita v Ružomberku</v>
          </cell>
          <cell r="E2297" t="str">
            <v>Pedagogická fakulta</v>
          </cell>
          <cell r="L2297">
            <v>1</v>
          </cell>
          <cell r="M2297">
            <v>2</v>
          </cell>
          <cell r="AM2297">
            <v>101</v>
          </cell>
          <cell r="AN2297">
            <v>103</v>
          </cell>
          <cell r="AO2297">
            <v>0</v>
          </cell>
          <cell r="AP2297">
            <v>0</v>
          </cell>
          <cell r="AQ2297">
            <v>101</v>
          </cell>
          <cell r="AV2297">
            <v>151.5</v>
          </cell>
          <cell r="AW2297">
            <v>180.285</v>
          </cell>
          <cell r="AX2297">
            <v>176.96632089552239</v>
          </cell>
          <cell r="AY2297">
            <v>103</v>
          </cell>
          <cell r="AZ2297">
            <v>0</v>
          </cell>
          <cell r="BA2297" t="str">
            <v>KU</v>
          </cell>
        </row>
        <row r="2298">
          <cell r="D2298" t="str">
            <v>Katolícka univerzita v Ružomberku</v>
          </cell>
          <cell r="E2298" t="str">
            <v>Pedagogická fakulta</v>
          </cell>
          <cell r="L2298">
            <v>1</v>
          </cell>
          <cell r="M2298">
            <v>1</v>
          </cell>
          <cell r="AM2298">
            <v>3</v>
          </cell>
          <cell r="AN2298">
            <v>3</v>
          </cell>
          <cell r="AO2298">
            <v>0</v>
          </cell>
          <cell r="AP2298">
            <v>0</v>
          </cell>
          <cell r="AQ2298">
            <v>3</v>
          </cell>
          <cell r="AV2298">
            <v>3</v>
          </cell>
          <cell r="AW2298">
            <v>3.2700000000000005</v>
          </cell>
          <cell r="AX2298">
            <v>3.2098059701492541</v>
          </cell>
          <cell r="AY2298">
            <v>3</v>
          </cell>
          <cell r="AZ2298">
            <v>0</v>
          </cell>
          <cell r="BA2298" t="str">
            <v>KU</v>
          </cell>
        </row>
        <row r="2299">
          <cell r="D2299" t="str">
            <v>Katolícka univerzita v Ružomberku</v>
          </cell>
          <cell r="E2299" t="str">
            <v>Pedagogická fakulta</v>
          </cell>
          <cell r="L2299">
            <v>1</v>
          </cell>
          <cell r="M2299">
            <v>2</v>
          </cell>
          <cell r="AM2299">
            <v>2.5</v>
          </cell>
          <cell r="AN2299">
            <v>3</v>
          </cell>
          <cell r="AO2299">
            <v>0</v>
          </cell>
          <cell r="AP2299">
            <v>0</v>
          </cell>
          <cell r="AQ2299">
            <v>2.5</v>
          </cell>
          <cell r="AV2299">
            <v>3.75</v>
          </cell>
          <cell r="AW2299">
            <v>8.0625</v>
          </cell>
          <cell r="AX2299">
            <v>7.9140858208955223</v>
          </cell>
          <cell r="AY2299">
            <v>3</v>
          </cell>
          <cell r="AZ2299">
            <v>0</v>
          </cell>
          <cell r="BA2299" t="str">
            <v>KU</v>
          </cell>
        </row>
        <row r="2300">
          <cell r="D2300" t="str">
            <v>Univerzita Komenského v Bratislave</v>
          </cell>
          <cell r="E2300" t="str">
            <v>Filozofická fakulta</v>
          </cell>
          <cell r="L2300">
            <v>1</v>
          </cell>
          <cell r="M2300">
            <v>3</v>
          </cell>
          <cell r="AM2300">
            <v>6</v>
          </cell>
          <cell r="AN2300">
            <v>0</v>
          </cell>
          <cell r="AO2300">
            <v>0</v>
          </cell>
          <cell r="AP2300">
            <v>0</v>
          </cell>
          <cell r="AQ2300">
            <v>6</v>
          </cell>
          <cell r="AV2300">
            <v>18</v>
          </cell>
          <cell r="AW2300">
            <v>19.8</v>
          </cell>
          <cell r="AX2300">
            <v>19.70739008419083</v>
          </cell>
          <cell r="AY2300">
            <v>6</v>
          </cell>
          <cell r="AZ2300">
            <v>6</v>
          </cell>
          <cell r="BA2300" t="str">
            <v>UK</v>
          </cell>
        </row>
        <row r="2301">
          <cell r="D2301" t="str">
            <v>Univerzita Komenského v Bratislave</v>
          </cell>
          <cell r="E2301" t="str">
            <v>Filozofická fakulta</v>
          </cell>
          <cell r="L2301">
            <v>1</v>
          </cell>
          <cell r="M2301">
            <v>2</v>
          </cell>
          <cell r="AM2301">
            <v>4.5</v>
          </cell>
          <cell r="AN2301">
            <v>5.5</v>
          </cell>
          <cell r="AO2301">
            <v>0</v>
          </cell>
          <cell r="AP2301">
            <v>0</v>
          </cell>
          <cell r="AQ2301">
            <v>4.5</v>
          </cell>
          <cell r="AV2301">
            <v>6.75</v>
          </cell>
          <cell r="AW2301">
            <v>10.125</v>
          </cell>
          <cell r="AX2301">
            <v>10.077642656688493</v>
          </cell>
          <cell r="AY2301">
            <v>5.5</v>
          </cell>
          <cell r="AZ2301">
            <v>0</v>
          </cell>
          <cell r="BA2301" t="str">
            <v>UK</v>
          </cell>
        </row>
        <row r="2302">
          <cell r="D2302" t="str">
            <v>Univerzita Komenského v Bratislave</v>
          </cell>
          <cell r="E2302" t="str">
            <v>Filozofická fakulta</v>
          </cell>
          <cell r="L2302">
            <v>1</v>
          </cell>
          <cell r="M2302">
            <v>2</v>
          </cell>
          <cell r="AM2302">
            <v>1</v>
          </cell>
          <cell r="AN2302">
            <v>1.5</v>
          </cell>
          <cell r="AO2302">
            <v>0</v>
          </cell>
          <cell r="AP2302">
            <v>0</v>
          </cell>
          <cell r="AQ2302">
            <v>1</v>
          </cell>
          <cell r="AV2302">
            <v>1.5</v>
          </cell>
          <cell r="AW2302">
            <v>2.25</v>
          </cell>
          <cell r="AX2302">
            <v>2.2394761459307762</v>
          </cell>
          <cell r="AY2302">
            <v>1.5</v>
          </cell>
          <cell r="AZ2302">
            <v>0</v>
          </cell>
          <cell r="BA2302" t="str">
            <v>UK</v>
          </cell>
        </row>
        <row r="2303">
          <cell r="D2303" t="str">
            <v>Univerzita Komenského v Bratislave</v>
          </cell>
          <cell r="E2303" t="str">
            <v>Filozofická fakulta</v>
          </cell>
          <cell r="L2303">
            <v>2</v>
          </cell>
          <cell r="M2303">
            <v>3</v>
          </cell>
          <cell r="AM2303">
            <v>0</v>
          </cell>
          <cell r="AN2303">
            <v>0</v>
          </cell>
          <cell r="AO2303">
            <v>0</v>
          </cell>
          <cell r="AP2303">
            <v>0</v>
          </cell>
          <cell r="AQ2303">
            <v>0</v>
          </cell>
          <cell r="AV2303">
            <v>0</v>
          </cell>
          <cell r="AW2303">
            <v>0</v>
          </cell>
          <cell r="AX2303">
            <v>0</v>
          </cell>
          <cell r="AY2303">
            <v>5</v>
          </cell>
          <cell r="AZ2303">
            <v>0</v>
          </cell>
          <cell r="BA2303" t="str">
            <v>UK</v>
          </cell>
        </row>
        <row r="2304">
          <cell r="D2304" t="str">
            <v>Univerzita Komenského v Bratislave</v>
          </cell>
          <cell r="E2304" t="str">
            <v>Filozofická fakulta</v>
          </cell>
          <cell r="L2304">
            <v>1</v>
          </cell>
          <cell r="M2304">
            <v>3</v>
          </cell>
          <cell r="AM2304">
            <v>4</v>
          </cell>
          <cell r="AN2304">
            <v>0</v>
          </cell>
          <cell r="AO2304">
            <v>0</v>
          </cell>
          <cell r="AP2304">
            <v>0</v>
          </cell>
          <cell r="AQ2304">
            <v>4</v>
          </cell>
          <cell r="AV2304">
            <v>12</v>
          </cell>
          <cell r="AW2304">
            <v>13.200000000000001</v>
          </cell>
          <cell r="AX2304">
            <v>12.937051792828687</v>
          </cell>
          <cell r="AY2304">
            <v>4</v>
          </cell>
          <cell r="AZ2304">
            <v>4</v>
          </cell>
          <cell r="BA2304" t="str">
            <v>UK</v>
          </cell>
        </row>
        <row r="2305">
          <cell r="D2305" t="str">
            <v>Univerzita Komenského v Bratislave</v>
          </cell>
          <cell r="E2305" t="str">
            <v>Filozofická fakulta</v>
          </cell>
          <cell r="L2305">
            <v>1</v>
          </cell>
          <cell r="M2305">
            <v>2</v>
          </cell>
          <cell r="AM2305">
            <v>5.5</v>
          </cell>
          <cell r="AN2305">
            <v>8</v>
          </cell>
          <cell r="AO2305">
            <v>0</v>
          </cell>
          <cell r="AP2305">
            <v>0</v>
          </cell>
          <cell r="AQ2305">
            <v>5.5</v>
          </cell>
          <cell r="AV2305">
            <v>8.25</v>
          </cell>
          <cell r="AW2305">
            <v>8.9925000000000015</v>
          </cell>
          <cell r="AX2305">
            <v>8.9302047677261633</v>
          </cell>
          <cell r="AY2305">
            <v>8</v>
          </cell>
          <cell r="AZ2305">
            <v>0</v>
          </cell>
          <cell r="BA2305" t="str">
            <v>UK</v>
          </cell>
        </row>
        <row r="2306">
          <cell r="D2306" t="str">
            <v>Univerzita Komenského v Bratislave</v>
          </cell>
          <cell r="E2306" t="str">
            <v>Filozofická fakulta</v>
          </cell>
          <cell r="L2306">
            <v>1</v>
          </cell>
          <cell r="M2306">
            <v>2</v>
          </cell>
          <cell r="AM2306">
            <v>20.5</v>
          </cell>
          <cell r="AN2306">
            <v>25</v>
          </cell>
          <cell r="AO2306">
            <v>0</v>
          </cell>
          <cell r="AP2306">
            <v>0</v>
          </cell>
          <cell r="AQ2306">
            <v>20.5</v>
          </cell>
          <cell r="AV2306">
            <v>30.75</v>
          </cell>
          <cell r="AW2306">
            <v>33.517500000000005</v>
          </cell>
          <cell r="AX2306">
            <v>33.28530867970661</v>
          </cell>
          <cell r="AY2306">
            <v>25</v>
          </cell>
          <cell r="AZ2306">
            <v>0</v>
          </cell>
          <cell r="BA2306" t="str">
            <v>UK</v>
          </cell>
        </row>
        <row r="2307">
          <cell r="D2307" t="str">
            <v>Univerzita Komenského v Bratislave</v>
          </cell>
          <cell r="E2307" t="str">
            <v>Filozofická fakulta</v>
          </cell>
          <cell r="L2307">
            <v>1</v>
          </cell>
          <cell r="M2307">
            <v>1</v>
          </cell>
          <cell r="AM2307">
            <v>12.5</v>
          </cell>
          <cell r="AN2307">
            <v>13.5</v>
          </cell>
          <cell r="AO2307">
            <v>0</v>
          </cell>
          <cell r="AP2307">
            <v>0</v>
          </cell>
          <cell r="AQ2307">
            <v>12.5</v>
          </cell>
          <cell r="AV2307">
            <v>9.6499999999999986</v>
          </cell>
          <cell r="AW2307">
            <v>14.474999999999998</v>
          </cell>
          <cell r="AX2307">
            <v>14.407296538821326</v>
          </cell>
          <cell r="AY2307">
            <v>13.5</v>
          </cell>
          <cell r="AZ2307">
            <v>0</v>
          </cell>
          <cell r="BA2307" t="str">
            <v>UK</v>
          </cell>
        </row>
        <row r="2308">
          <cell r="D2308" t="str">
            <v>Univerzita Komenského v Bratislave</v>
          </cell>
          <cell r="E2308" t="str">
            <v>Filozofická fakulta</v>
          </cell>
          <cell r="L2308">
            <v>1</v>
          </cell>
          <cell r="M2308">
            <v>2</v>
          </cell>
          <cell r="AM2308">
            <v>11</v>
          </cell>
          <cell r="AN2308">
            <v>17</v>
          </cell>
          <cell r="AO2308">
            <v>0</v>
          </cell>
          <cell r="AP2308">
            <v>0</v>
          </cell>
          <cell r="AQ2308">
            <v>11</v>
          </cell>
          <cell r="AV2308">
            <v>16.5</v>
          </cell>
          <cell r="AW2308">
            <v>17.16</v>
          </cell>
          <cell r="AX2308">
            <v>17.079738072965387</v>
          </cell>
          <cell r="AY2308">
            <v>17</v>
          </cell>
          <cell r="AZ2308">
            <v>0</v>
          </cell>
          <cell r="BA2308" t="str">
            <v>UK</v>
          </cell>
        </row>
        <row r="2309">
          <cell r="D2309" t="str">
            <v>Univerzita Komenského v Bratislave</v>
          </cell>
          <cell r="E2309" t="str">
            <v>Filozofická fakulta</v>
          </cell>
          <cell r="L2309">
            <v>1</v>
          </cell>
          <cell r="M2309">
            <v>2</v>
          </cell>
          <cell r="AM2309">
            <v>17</v>
          </cell>
          <cell r="AN2309">
            <v>20</v>
          </cell>
          <cell r="AO2309">
            <v>0</v>
          </cell>
          <cell r="AP2309">
            <v>0</v>
          </cell>
          <cell r="AQ2309">
            <v>17</v>
          </cell>
          <cell r="AV2309">
            <v>25.5</v>
          </cell>
          <cell r="AW2309">
            <v>25.5</v>
          </cell>
          <cell r="AX2309">
            <v>25.139150943396228</v>
          </cell>
          <cell r="AY2309">
            <v>20</v>
          </cell>
          <cell r="AZ2309">
            <v>0</v>
          </cell>
          <cell r="BA2309" t="str">
            <v>UK</v>
          </cell>
        </row>
        <row r="2310">
          <cell r="D2310" t="str">
            <v>Univerzita Komenského v Bratislave</v>
          </cell>
          <cell r="E2310" t="str">
            <v>Filozofická fakulta</v>
          </cell>
          <cell r="L2310">
            <v>1</v>
          </cell>
          <cell r="M2310">
            <v>1</v>
          </cell>
          <cell r="AM2310">
            <v>54.5</v>
          </cell>
          <cell r="AN2310">
            <v>59</v>
          </cell>
          <cell r="AO2310">
            <v>0</v>
          </cell>
          <cell r="AP2310">
            <v>0</v>
          </cell>
          <cell r="AQ2310">
            <v>54.5</v>
          </cell>
          <cell r="AV2310">
            <v>45.349999999999994</v>
          </cell>
          <cell r="AW2310">
            <v>49.4315</v>
          </cell>
          <cell r="AX2310">
            <v>49.089064995925021</v>
          </cell>
          <cell r="AY2310">
            <v>59</v>
          </cell>
          <cell r="AZ2310">
            <v>0</v>
          </cell>
          <cell r="BA2310" t="str">
            <v>UK</v>
          </cell>
        </row>
        <row r="2311">
          <cell r="D2311" t="str">
            <v>Univerzita Komenského v Bratislave</v>
          </cell>
          <cell r="E2311" t="str">
            <v>Filozofická fakulta</v>
          </cell>
          <cell r="L2311">
            <v>1</v>
          </cell>
          <cell r="M2311">
            <v>2</v>
          </cell>
          <cell r="AM2311">
            <v>27</v>
          </cell>
          <cell r="AN2311">
            <v>30</v>
          </cell>
          <cell r="AO2311">
            <v>0</v>
          </cell>
          <cell r="AP2311">
            <v>0</v>
          </cell>
          <cell r="AQ2311">
            <v>27</v>
          </cell>
          <cell r="AV2311">
            <v>40.5</v>
          </cell>
          <cell r="AW2311">
            <v>42.120000000000005</v>
          </cell>
          <cell r="AX2311">
            <v>41.922993451824134</v>
          </cell>
          <cell r="AY2311">
            <v>30</v>
          </cell>
          <cell r="AZ2311">
            <v>0</v>
          </cell>
          <cell r="BA2311" t="str">
            <v>UK</v>
          </cell>
        </row>
        <row r="2312">
          <cell r="D2312" t="str">
            <v>Univerzita Komenského v Bratislave</v>
          </cell>
          <cell r="E2312" t="str">
            <v>Filozofická fakulta</v>
          </cell>
          <cell r="L2312">
            <v>1</v>
          </cell>
          <cell r="M2312">
            <v>2</v>
          </cell>
          <cell r="AM2312">
            <v>20</v>
          </cell>
          <cell r="AN2312">
            <v>25</v>
          </cell>
          <cell r="AO2312">
            <v>0</v>
          </cell>
          <cell r="AP2312">
            <v>0</v>
          </cell>
          <cell r="AQ2312">
            <v>20</v>
          </cell>
          <cell r="AV2312">
            <v>30</v>
          </cell>
          <cell r="AW2312">
            <v>30</v>
          </cell>
          <cell r="AX2312">
            <v>29.831460674157302</v>
          </cell>
          <cell r="AY2312">
            <v>25</v>
          </cell>
          <cell r="AZ2312">
            <v>0</v>
          </cell>
          <cell r="BA2312" t="str">
            <v>UK</v>
          </cell>
        </row>
        <row r="2313">
          <cell r="D2313" t="str">
            <v>Univerzita Komenského v Bratislave</v>
          </cell>
          <cell r="E2313" t="str">
            <v>Filozofická fakulta</v>
          </cell>
          <cell r="L2313">
            <v>1</v>
          </cell>
          <cell r="M2313">
            <v>2</v>
          </cell>
          <cell r="AM2313">
            <v>10</v>
          </cell>
          <cell r="AN2313">
            <v>12</v>
          </cell>
          <cell r="AO2313">
            <v>0</v>
          </cell>
          <cell r="AP2313">
            <v>0</v>
          </cell>
          <cell r="AQ2313">
            <v>10</v>
          </cell>
          <cell r="AV2313">
            <v>15</v>
          </cell>
          <cell r="AW2313">
            <v>22.5</v>
          </cell>
          <cell r="AX2313">
            <v>22.394761459307762</v>
          </cell>
          <cell r="AY2313">
            <v>12</v>
          </cell>
          <cell r="AZ2313">
            <v>0</v>
          </cell>
          <cell r="BA2313" t="str">
            <v>UK</v>
          </cell>
        </row>
        <row r="2314">
          <cell r="D2314" t="str">
            <v>Univerzita Komenského v Bratislave</v>
          </cell>
          <cell r="E2314" t="str">
            <v>Filozofická fakulta</v>
          </cell>
          <cell r="L2314">
            <v>1</v>
          </cell>
          <cell r="M2314">
            <v>2</v>
          </cell>
          <cell r="AM2314">
            <v>19.5</v>
          </cell>
          <cell r="AN2314">
            <v>21.5</v>
          </cell>
          <cell r="AO2314">
            <v>0</v>
          </cell>
          <cell r="AP2314">
            <v>0</v>
          </cell>
          <cell r="AQ2314">
            <v>19.5</v>
          </cell>
          <cell r="AV2314">
            <v>29.25</v>
          </cell>
          <cell r="AW2314">
            <v>31.882500000000004</v>
          </cell>
          <cell r="AX2314">
            <v>31.661635085574577</v>
          </cell>
          <cell r="AY2314">
            <v>21.5</v>
          </cell>
          <cell r="AZ2314">
            <v>0</v>
          </cell>
          <cell r="BA2314" t="str">
            <v>UK</v>
          </cell>
        </row>
        <row r="2315">
          <cell r="D2315" t="str">
            <v>Univerzita Komenského v Bratislave</v>
          </cell>
          <cell r="E2315" t="str">
            <v>Filozofická fakulta</v>
          </cell>
          <cell r="L2315">
            <v>1</v>
          </cell>
          <cell r="M2315">
            <v>2</v>
          </cell>
          <cell r="AM2315">
            <v>17.5</v>
          </cell>
          <cell r="AN2315">
            <v>19</v>
          </cell>
          <cell r="AO2315">
            <v>0</v>
          </cell>
          <cell r="AP2315">
            <v>0</v>
          </cell>
          <cell r="AQ2315">
            <v>17.5</v>
          </cell>
          <cell r="AV2315">
            <v>26.25</v>
          </cell>
          <cell r="AW2315">
            <v>28.612500000000001</v>
          </cell>
          <cell r="AX2315">
            <v>28.414287897310516</v>
          </cell>
          <cell r="AY2315">
            <v>19</v>
          </cell>
          <cell r="AZ2315">
            <v>0</v>
          </cell>
          <cell r="BA2315" t="str">
            <v>UK</v>
          </cell>
        </row>
        <row r="2316">
          <cell r="D2316" t="str">
            <v>Univerzita Komenského v Bratislave</v>
          </cell>
          <cell r="E2316" t="str">
            <v>Filozofická fakulta</v>
          </cell>
          <cell r="L2316">
            <v>1</v>
          </cell>
          <cell r="M2316">
            <v>2</v>
          </cell>
          <cell r="AM2316">
            <v>42</v>
          </cell>
          <cell r="AN2316">
            <v>49</v>
          </cell>
          <cell r="AO2316">
            <v>0</v>
          </cell>
          <cell r="AP2316">
            <v>0</v>
          </cell>
          <cell r="AQ2316">
            <v>42</v>
          </cell>
          <cell r="AV2316">
            <v>63</v>
          </cell>
          <cell r="AW2316">
            <v>63</v>
          </cell>
          <cell r="AX2316">
            <v>61.745019920318725</v>
          </cell>
          <cell r="AY2316">
            <v>49</v>
          </cell>
          <cell r="AZ2316">
            <v>0</v>
          </cell>
          <cell r="BA2316" t="str">
            <v>UK</v>
          </cell>
        </row>
        <row r="2317">
          <cell r="D2317" t="str">
            <v>Univerzita Komenského v Bratislave</v>
          </cell>
          <cell r="E2317" t="str">
            <v>Filozofická fakulta</v>
          </cell>
          <cell r="L2317">
            <v>1</v>
          </cell>
          <cell r="M2317">
            <v>2</v>
          </cell>
          <cell r="AM2317">
            <v>25.5</v>
          </cell>
          <cell r="AN2317">
            <v>28.5</v>
          </cell>
          <cell r="AO2317">
            <v>0</v>
          </cell>
          <cell r="AP2317">
            <v>0</v>
          </cell>
          <cell r="AQ2317">
            <v>25.5</v>
          </cell>
          <cell r="AV2317">
            <v>38.25</v>
          </cell>
          <cell r="AW2317">
            <v>57.375</v>
          </cell>
          <cell r="AX2317">
            <v>57.106641721234794</v>
          </cell>
          <cell r="AY2317">
            <v>28.5</v>
          </cell>
          <cell r="AZ2317">
            <v>0</v>
          </cell>
          <cell r="BA2317" t="str">
            <v>UK</v>
          </cell>
        </row>
        <row r="2318">
          <cell r="D2318" t="str">
            <v>Univerzita Komenského v Bratislave</v>
          </cell>
          <cell r="E2318" t="str">
            <v>Filozofická fakulta</v>
          </cell>
          <cell r="L2318">
            <v>1</v>
          </cell>
          <cell r="M2318">
            <v>2</v>
          </cell>
          <cell r="AM2318">
            <v>7</v>
          </cell>
          <cell r="AN2318">
            <v>8</v>
          </cell>
          <cell r="AO2318">
            <v>0</v>
          </cell>
          <cell r="AP2318">
            <v>0</v>
          </cell>
          <cell r="AQ2318">
            <v>7</v>
          </cell>
          <cell r="AV2318">
            <v>10.5</v>
          </cell>
          <cell r="AW2318">
            <v>10.5</v>
          </cell>
          <cell r="AX2318">
            <v>10.290836653386455</v>
          </cell>
          <cell r="AY2318">
            <v>8</v>
          </cell>
          <cell r="AZ2318">
            <v>0</v>
          </cell>
          <cell r="BA2318" t="str">
            <v>UK</v>
          </cell>
        </row>
        <row r="2319">
          <cell r="D2319" t="str">
            <v>Univerzita Komenského v Bratislave</v>
          </cell>
          <cell r="E2319" t="str">
            <v>Filozofická fakulta</v>
          </cell>
          <cell r="L2319">
            <v>1</v>
          </cell>
          <cell r="M2319">
            <v>2</v>
          </cell>
          <cell r="AM2319">
            <v>59</v>
          </cell>
          <cell r="AN2319">
            <v>60</v>
          </cell>
          <cell r="AO2319">
            <v>0</v>
          </cell>
          <cell r="AP2319">
            <v>0</v>
          </cell>
          <cell r="AQ2319">
            <v>59</v>
          </cell>
          <cell r="AV2319">
            <v>88.5</v>
          </cell>
          <cell r="AW2319">
            <v>105.315</v>
          </cell>
          <cell r="AX2319">
            <v>104.69183431952662</v>
          </cell>
          <cell r="AY2319">
            <v>60</v>
          </cell>
          <cell r="AZ2319">
            <v>0</v>
          </cell>
          <cell r="BA2319" t="str">
            <v>UK</v>
          </cell>
        </row>
        <row r="2320">
          <cell r="D2320" t="str">
            <v>Univerzita Komenského v Bratislave</v>
          </cell>
          <cell r="E2320" t="str">
            <v>Filozofická fakulta</v>
          </cell>
          <cell r="L2320">
            <v>1</v>
          </cell>
          <cell r="M2320">
            <v>2</v>
          </cell>
          <cell r="AM2320">
            <v>7.5</v>
          </cell>
          <cell r="AN2320">
            <v>8</v>
          </cell>
          <cell r="AO2320">
            <v>0</v>
          </cell>
          <cell r="AP2320">
            <v>0</v>
          </cell>
          <cell r="AQ2320">
            <v>7.5</v>
          </cell>
          <cell r="AV2320">
            <v>11.25</v>
          </cell>
          <cell r="AW2320">
            <v>12.262500000000001</v>
          </cell>
          <cell r="AX2320">
            <v>12.177551955990221</v>
          </cell>
          <cell r="AY2320">
            <v>8</v>
          </cell>
          <cell r="AZ2320">
            <v>0</v>
          </cell>
          <cell r="BA2320" t="str">
            <v>UK</v>
          </cell>
        </row>
        <row r="2321">
          <cell r="D2321" t="str">
            <v>Univerzita Komenského v Bratislave</v>
          </cell>
          <cell r="E2321" t="str">
            <v>Filozofická fakulta</v>
          </cell>
          <cell r="L2321">
            <v>1</v>
          </cell>
          <cell r="M2321">
            <v>2</v>
          </cell>
          <cell r="AM2321">
            <v>35</v>
          </cell>
          <cell r="AN2321">
            <v>38</v>
          </cell>
          <cell r="AO2321">
            <v>0</v>
          </cell>
          <cell r="AP2321">
            <v>0</v>
          </cell>
          <cell r="AQ2321">
            <v>35</v>
          </cell>
          <cell r="AV2321">
            <v>52.5</v>
          </cell>
          <cell r="AW2321">
            <v>54.6</v>
          </cell>
          <cell r="AX2321">
            <v>54.344621141253505</v>
          </cell>
          <cell r="AY2321">
            <v>38</v>
          </cell>
          <cell r="AZ2321">
            <v>0</v>
          </cell>
          <cell r="BA2321" t="str">
            <v>UK</v>
          </cell>
        </row>
        <row r="2322">
          <cell r="D2322" t="str">
            <v>Univerzita Komenského v Bratislave</v>
          </cell>
          <cell r="E2322" t="str">
            <v>Filozofická fakulta</v>
          </cell>
          <cell r="L2322">
            <v>1</v>
          </cell>
          <cell r="M2322">
            <v>2</v>
          </cell>
          <cell r="AM2322">
            <v>10</v>
          </cell>
          <cell r="AN2322">
            <v>12</v>
          </cell>
          <cell r="AO2322">
            <v>0</v>
          </cell>
          <cell r="AP2322">
            <v>0</v>
          </cell>
          <cell r="AQ2322">
            <v>10</v>
          </cell>
          <cell r="AV2322">
            <v>15</v>
          </cell>
          <cell r="AW2322">
            <v>15</v>
          </cell>
          <cell r="AX2322">
            <v>14.701195219123505</v>
          </cell>
          <cell r="AY2322">
            <v>12</v>
          </cell>
          <cell r="AZ2322">
            <v>0</v>
          </cell>
          <cell r="BA2322" t="str">
            <v>UK</v>
          </cell>
        </row>
        <row r="2323">
          <cell r="D2323" t="str">
            <v>Univerzita Komenského v Bratislave</v>
          </cell>
          <cell r="E2323" t="str">
            <v>Filozofická fakulta</v>
          </cell>
          <cell r="L2323">
            <v>1</v>
          </cell>
          <cell r="M2323">
            <v>2</v>
          </cell>
          <cell r="AM2323">
            <v>13</v>
          </cell>
          <cell r="AN2323">
            <v>14</v>
          </cell>
          <cell r="AO2323">
            <v>0</v>
          </cell>
          <cell r="AP2323">
            <v>0</v>
          </cell>
          <cell r="AQ2323">
            <v>13</v>
          </cell>
          <cell r="AV2323">
            <v>19.5</v>
          </cell>
          <cell r="AW2323">
            <v>20.28</v>
          </cell>
          <cell r="AX2323">
            <v>20.18514499532273</v>
          </cell>
          <cell r="AY2323">
            <v>14</v>
          </cell>
          <cell r="AZ2323">
            <v>0</v>
          </cell>
          <cell r="BA2323" t="str">
            <v>UK</v>
          </cell>
        </row>
        <row r="2324">
          <cell r="D2324" t="str">
            <v>Univerzita Komenského v Bratislave</v>
          </cell>
          <cell r="E2324" t="str">
            <v>Filozofická fakulta</v>
          </cell>
          <cell r="L2324">
            <v>1</v>
          </cell>
          <cell r="M2324">
            <v>2</v>
          </cell>
          <cell r="AM2324">
            <v>20.5</v>
          </cell>
          <cell r="AN2324">
            <v>21.5</v>
          </cell>
          <cell r="AO2324">
            <v>0</v>
          </cell>
          <cell r="AP2324">
            <v>0</v>
          </cell>
          <cell r="AQ2324">
            <v>20.5</v>
          </cell>
          <cell r="AV2324">
            <v>30.75</v>
          </cell>
          <cell r="AW2324">
            <v>46.125</v>
          </cell>
          <cell r="AX2324">
            <v>45.909260991580915</v>
          </cell>
          <cell r="AY2324">
            <v>21.5</v>
          </cell>
          <cell r="AZ2324">
            <v>0</v>
          </cell>
          <cell r="BA2324" t="str">
            <v>UK</v>
          </cell>
        </row>
        <row r="2325">
          <cell r="D2325" t="str">
            <v>Univerzita Komenského v Bratislave</v>
          </cell>
          <cell r="E2325" t="str">
            <v>Filozofická fakulta</v>
          </cell>
          <cell r="L2325">
            <v>1</v>
          </cell>
          <cell r="M2325">
            <v>2</v>
          </cell>
          <cell r="AM2325">
            <v>15</v>
          </cell>
          <cell r="AN2325">
            <v>17</v>
          </cell>
          <cell r="AO2325">
            <v>0</v>
          </cell>
          <cell r="AP2325">
            <v>0</v>
          </cell>
          <cell r="AQ2325">
            <v>15</v>
          </cell>
          <cell r="AV2325">
            <v>22.5</v>
          </cell>
          <cell r="AW2325">
            <v>22.5</v>
          </cell>
          <cell r="AX2325">
            <v>22.051792828685258</v>
          </cell>
          <cell r="AY2325">
            <v>17</v>
          </cell>
          <cell r="AZ2325">
            <v>0</v>
          </cell>
          <cell r="BA2325" t="str">
            <v>UK</v>
          </cell>
        </row>
        <row r="2326">
          <cell r="D2326" t="str">
            <v>Univerzita Komenského v Bratislave</v>
          </cell>
          <cell r="E2326" t="str">
            <v>Filozofická fakulta</v>
          </cell>
          <cell r="L2326">
            <v>1</v>
          </cell>
          <cell r="M2326">
            <v>1</v>
          </cell>
          <cell r="AM2326">
            <v>14</v>
          </cell>
          <cell r="AN2326">
            <v>16</v>
          </cell>
          <cell r="AO2326">
            <v>0</v>
          </cell>
          <cell r="AP2326">
            <v>0</v>
          </cell>
          <cell r="AQ2326">
            <v>14</v>
          </cell>
          <cell r="AV2326">
            <v>11.899999999999999</v>
          </cell>
          <cell r="AW2326">
            <v>12.375999999999999</v>
          </cell>
          <cell r="AX2326">
            <v>12.318114125350794</v>
          </cell>
          <cell r="AY2326">
            <v>16</v>
          </cell>
          <cell r="AZ2326">
            <v>0</v>
          </cell>
          <cell r="BA2326" t="str">
            <v>UK</v>
          </cell>
        </row>
        <row r="2327">
          <cell r="D2327" t="str">
            <v>Univerzita Komenského v Bratislave</v>
          </cell>
          <cell r="E2327" t="str">
            <v>Filozofická fakulta</v>
          </cell>
          <cell r="L2327">
            <v>1</v>
          </cell>
          <cell r="M2327">
            <v>1</v>
          </cell>
          <cell r="AM2327">
            <v>5</v>
          </cell>
          <cell r="AN2327">
            <v>5.5</v>
          </cell>
          <cell r="AO2327">
            <v>0</v>
          </cell>
          <cell r="AP2327">
            <v>0</v>
          </cell>
          <cell r="AQ2327">
            <v>5</v>
          </cell>
          <cell r="AV2327">
            <v>5</v>
          </cell>
          <cell r="AW2327">
            <v>7.5</v>
          </cell>
          <cell r="AX2327">
            <v>7.4649204864359211</v>
          </cell>
          <cell r="AY2327">
            <v>5.5</v>
          </cell>
          <cell r="AZ2327">
            <v>0</v>
          </cell>
          <cell r="BA2327" t="str">
            <v>UK</v>
          </cell>
        </row>
        <row r="2328">
          <cell r="D2328" t="str">
            <v>Univerzita Komenského v Bratislave</v>
          </cell>
          <cell r="E2328" t="str">
            <v>Filozofická fakulta</v>
          </cell>
          <cell r="L2328">
            <v>1</v>
          </cell>
          <cell r="M2328">
            <v>1</v>
          </cell>
          <cell r="AM2328">
            <v>10.5</v>
          </cell>
          <cell r="AN2328">
            <v>11</v>
          </cell>
          <cell r="AO2328">
            <v>0</v>
          </cell>
          <cell r="AP2328">
            <v>0</v>
          </cell>
          <cell r="AQ2328">
            <v>10.5</v>
          </cell>
          <cell r="AV2328">
            <v>8.5500000000000007</v>
          </cell>
          <cell r="AW2328">
            <v>9.3195000000000014</v>
          </cell>
          <cell r="AX2328">
            <v>9.2549394865525692</v>
          </cell>
          <cell r="AY2328">
            <v>11</v>
          </cell>
          <cell r="AZ2328">
            <v>0</v>
          </cell>
          <cell r="BA2328" t="str">
            <v>UK</v>
          </cell>
        </row>
        <row r="2329">
          <cell r="D2329" t="str">
            <v>Univerzita Komenského v Bratislave</v>
          </cell>
          <cell r="E2329" t="str">
            <v>Filozofická fakulta</v>
          </cell>
          <cell r="L2329">
            <v>1</v>
          </cell>
          <cell r="M2329">
            <v>1</v>
          </cell>
          <cell r="AM2329">
            <v>4.5</v>
          </cell>
          <cell r="AN2329">
            <v>5.5</v>
          </cell>
          <cell r="AO2329">
            <v>0</v>
          </cell>
          <cell r="AP2329">
            <v>0</v>
          </cell>
          <cell r="AQ2329">
            <v>4.5</v>
          </cell>
          <cell r="AV2329">
            <v>3.3</v>
          </cell>
          <cell r="AW2329">
            <v>4.9499999999999993</v>
          </cell>
          <cell r="AX2329">
            <v>4.9268475210477067</v>
          </cell>
          <cell r="AY2329">
            <v>5.5</v>
          </cell>
          <cell r="AZ2329">
            <v>0</v>
          </cell>
          <cell r="BA2329" t="str">
            <v>UK</v>
          </cell>
        </row>
        <row r="2330">
          <cell r="D2330" t="str">
            <v>Univerzita Komenského v Bratislave</v>
          </cell>
          <cell r="E2330" t="str">
            <v>Filozofická fakulta</v>
          </cell>
          <cell r="L2330">
            <v>1</v>
          </cell>
          <cell r="M2330">
            <v>1</v>
          </cell>
          <cell r="AM2330">
            <v>0</v>
          </cell>
          <cell r="AN2330">
            <v>0.5</v>
          </cell>
          <cell r="AO2330">
            <v>0</v>
          </cell>
          <cell r="AP2330">
            <v>0</v>
          </cell>
          <cell r="AQ2330">
            <v>0</v>
          </cell>
          <cell r="AV2330">
            <v>0</v>
          </cell>
          <cell r="AW2330">
            <v>0</v>
          </cell>
          <cell r="AX2330">
            <v>0</v>
          </cell>
          <cell r="AY2330">
            <v>0.5</v>
          </cell>
          <cell r="AZ2330">
            <v>0</v>
          </cell>
          <cell r="BA2330" t="str">
            <v>UK</v>
          </cell>
        </row>
        <row r="2331">
          <cell r="D2331" t="str">
            <v>Univerzita Komenského v Bratislave</v>
          </cell>
          <cell r="E2331" t="str">
            <v>Filozofická fakulta</v>
          </cell>
          <cell r="L2331">
            <v>1</v>
          </cell>
          <cell r="M2331">
            <v>1</v>
          </cell>
          <cell r="AM2331">
            <v>10</v>
          </cell>
          <cell r="AN2331">
            <v>11</v>
          </cell>
          <cell r="AO2331">
            <v>0</v>
          </cell>
          <cell r="AP2331">
            <v>0</v>
          </cell>
          <cell r="AQ2331">
            <v>10</v>
          </cell>
          <cell r="AV2331">
            <v>8.5</v>
          </cell>
          <cell r="AW2331">
            <v>8.84</v>
          </cell>
          <cell r="AX2331">
            <v>8.7986529466791392</v>
          </cell>
          <cell r="AY2331">
            <v>11</v>
          </cell>
          <cell r="AZ2331">
            <v>0</v>
          </cell>
          <cell r="BA2331" t="str">
            <v>UK</v>
          </cell>
        </row>
        <row r="2332">
          <cell r="D2332" t="str">
            <v>Univerzita Komenského v Bratislave</v>
          </cell>
          <cell r="E2332" t="str">
            <v>Filozofická fakulta</v>
          </cell>
          <cell r="L2332">
            <v>1</v>
          </cell>
          <cell r="M2332">
            <v>1</v>
          </cell>
          <cell r="AM2332">
            <v>6.5</v>
          </cell>
          <cell r="AN2332">
            <v>6.5</v>
          </cell>
          <cell r="AO2332">
            <v>0</v>
          </cell>
          <cell r="AP2332">
            <v>0</v>
          </cell>
          <cell r="AQ2332">
            <v>6.5</v>
          </cell>
          <cell r="AV2332">
            <v>5.15</v>
          </cell>
          <cell r="AW2332">
            <v>5.613500000000001</v>
          </cell>
          <cell r="AX2332">
            <v>5.5746126731866354</v>
          </cell>
          <cell r="AY2332">
            <v>6.5</v>
          </cell>
          <cell r="AZ2332">
            <v>0</v>
          </cell>
          <cell r="BA2332" t="str">
            <v>UK</v>
          </cell>
        </row>
        <row r="2333">
          <cell r="D2333" t="str">
            <v>Univerzita Komenského v Bratislave</v>
          </cell>
          <cell r="E2333" t="str">
            <v>Filozofická fakulta</v>
          </cell>
          <cell r="L2333">
            <v>1</v>
          </cell>
          <cell r="M2333">
            <v>1</v>
          </cell>
          <cell r="AM2333">
            <v>6</v>
          </cell>
          <cell r="AN2333">
            <v>6</v>
          </cell>
          <cell r="AO2333">
            <v>0</v>
          </cell>
          <cell r="AP2333">
            <v>0</v>
          </cell>
          <cell r="AQ2333">
            <v>6</v>
          </cell>
          <cell r="AV2333">
            <v>5.4</v>
          </cell>
          <cell r="AW2333">
            <v>8.1000000000000014</v>
          </cell>
          <cell r="AX2333">
            <v>8.0621141253507957</v>
          </cell>
          <cell r="AY2333">
            <v>6</v>
          </cell>
          <cell r="AZ2333">
            <v>0</v>
          </cell>
          <cell r="BA2333" t="str">
            <v>UK</v>
          </cell>
        </row>
        <row r="2334">
          <cell r="D2334" t="str">
            <v>Univerzita Komenského v Bratislave</v>
          </cell>
          <cell r="E2334" t="str">
            <v>Filozofická fakulta</v>
          </cell>
          <cell r="L2334">
            <v>1</v>
          </cell>
          <cell r="M2334">
            <v>1</v>
          </cell>
          <cell r="AM2334">
            <v>6.5</v>
          </cell>
          <cell r="AN2334">
            <v>6.5</v>
          </cell>
          <cell r="AO2334">
            <v>0</v>
          </cell>
          <cell r="AP2334">
            <v>0</v>
          </cell>
          <cell r="AQ2334">
            <v>6.5</v>
          </cell>
          <cell r="AV2334">
            <v>5.4499999999999993</v>
          </cell>
          <cell r="AW2334">
            <v>8.1749999999999989</v>
          </cell>
          <cell r="AX2334">
            <v>8.1367633302151532</v>
          </cell>
          <cell r="AY2334">
            <v>6.5</v>
          </cell>
          <cell r="AZ2334">
            <v>0</v>
          </cell>
          <cell r="BA2334" t="str">
            <v>UK</v>
          </cell>
        </row>
        <row r="2335">
          <cell r="D2335" t="str">
            <v>Univerzita Komenského v Bratislave</v>
          </cell>
          <cell r="E2335" t="str">
            <v>Filozofická fakulta</v>
          </cell>
          <cell r="L2335">
            <v>2</v>
          </cell>
          <cell r="M2335">
            <v>3</v>
          </cell>
          <cell r="AM2335">
            <v>0</v>
          </cell>
          <cell r="AN2335">
            <v>0</v>
          </cell>
          <cell r="AO2335">
            <v>0</v>
          </cell>
          <cell r="AP2335">
            <v>0</v>
          </cell>
          <cell r="AQ2335">
            <v>0</v>
          </cell>
          <cell r="AV2335">
            <v>0</v>
          </cell>
          <cell r="AW2335">
            <v>0</v>
          </cell>
          <cell r="AX2335">
            <v>0</v>
          </cell>
          <cell r="AY2335">
            <v>1</v>
          </cell>
          <cell r="AZ2335">
            <v>0</v>
          </cell>
          <cell r="BA2335" t="str">
            <v>UK</v>
          </cell>
        </row>
        <row r="2336">
          <cell r="D2336" t="str">
            <v>Univerzita Komenského v Bratislave</v>
          </cell>
          <cell r="E2336" t="str">
            <v>Farmaceutická fakulta</v>
          </cell>
          <cell r="L2336">
            <v>2</v>
          </cell>
          <cell r="M2336">
            <v>3</v>
          </cell>
          <cell r="AM2336">
            <v>1</v>
          </cell>
          <cell r="AN2336">
            <v>0</v>
          </cell>
          <cell r="AO2336">
            <v>0</v>
          </cell>
          <cell r="AP2336">
            <v>0</v>
          </cell>
          <cell r="AQ2336">
            <v>0</v>
          </cell>
          <cell r="AV2336">
            <v>0</v>
          </cell>
          <cell r="AW2336">
            <v>0</v>
          </cell>
          <cell r="AX2336">
            <v>0</v>
          </cell>
          <cell r="AY2336">
            <v>6</v>
          </cell>
          <cell r="AZ2336">
            <v>0</v>
          </cell>
          <cell r="BA2336" t="str">
            <v>UK</v>
          </cell>
        </row>
        <row r="2337">
          <cell r="D2337" t="str">
            <v>Univerzita Komenského v Bratislave</v>
          </cell>
          <cell r="E2337" t="str">
            <v>Farmaceutická fakulta</v>
          </cell>
          <cell r="L2337">
            <v>1</v>
          </cell>
          <cell r="M2337">
            <v>3</v>
          </cell>
          <cell r="AM2337">
            <v>2</v>
          </cell>
          <cell r="AN2337">
            <v>0</v>
          </cell>
          <cell r="AO2337">
            <v>0</v>
          </cell>
          <cell r="AP2337">
            <v>0</v>
          </cell>
          <cell r="AQ2337">
            <v>2</v>
          </cell>
          <cell r="AV2337">
            <v>6</v>
          </cell>
          <cell r="AW2337">
            <v>12.78</v>
          </cell>
          <cell r="AX2337">
            <v>12.669827586206896</v>
          </cell>
          <cell r="AY2337">
            <v>2</v>
          </cell>
          <cell r="AZ2337">
            <v>2</v>
          </cell>
          <cell r="BA2337" t="str">
            <v>UK</v>
          </cell>
        </row>
        <row r="2338">
          <cell r="D2338" t="str">
            <v>Univerzita Komenského v Bratislave</v>
          </cell>
          <cell r="E2338" t="str">
            <v>Lekárska fakulta</v>
          </cell>
          <cell r="L2338">
            <v>1</v>
          </cell>
          <cell r="M2338">
            <v>3</v>
          </cell>
          <cell r="AM2338">
            <v>4</v>
          </cell>
          <cell r="AN2338">
            <v>0</v>
          </cell>
          <cell r="AO2338">
            <v>0</v>
          </cell>
          <cell r="AP2338">
            <v>0</v>
          </cell>
          <cell r="AQ2338">
            <v>4</v>
          </cell>
          <cell r="AV2338">
            <v>12</v>
          </cell>
          <cell r="AW2338">
            <v>40.92</v>
          </cell>
          <cell r="AX2338">
            <v>40.590758620689655</v>
          </cell>
          <cell r="AY2338">
            <v>4</v>
          </cell>
          <cell r="AZ2338">
            <v>4</v>
          </cell>
          <cell r="BA2338" t="str">
            <v>UK</v>
          </cell>
        </row>
        <row r="2339">
          <cell r="D2339" t="str">
            <v>Univerzita Komenského v Bratislave</v>
          </cell>
          <cell r="E2339" t="str">
            <v>Lekárska fakulta</v>
          </cell>
          <cell r="L2339">
            <v>2</v>
          </cell>
          <cell r="M2339">
            <v>3</v>
          </cell>
          <cell r="AM2339">
            <v>0</v>
          </cell>
          <cell r="AN2339">
            <v>0</v>
          </cell>
          <cell r="AO2339">
            <v>0</v>
          </cell>
          <cell r="AP2339">
            <v>0</v>
          </cell>
          <cell r="AQ2339">
            <v>0</v>
          </cell>
          <cell r="AV2339">
            <v>0</v>
          </cell>
          <cell r="AW2339">
            <v>0</v>
          </cell>
          <cell r="AX2339">
            <v>0</v>
          </cell>
          <cell r="AY2339">
            <v>6</v>
          </cell>
          <cell r="AZ2339">
            <v>0</v>
          </cell>
          <cell r="BA2339" t="str">
            <v>UK</v>
          </cell>
        </row>
        <row r="2340">
          <cell r="D2340" t="str">
            <v>Univerzita Komenského v Bratislave</v>
          </cell>
          <cell r="E2340" t="str">
            <v>Lekárska fakulta</v>
          </cell>
          <cell r="L2340">
            <v>1</v>
          </cell>
          <cell r="M2340">
            <v>3</v>
          </cell>
          <cell r="AM2340">
            <v>5</v>
          </cell>
          <cell r="AN2340">
            <v>0</v>
          </cell>
          <cell r="AO2340">
            <v>0</v>
          </cell>
          <cell r="AP2340">
            <v>0</v>
          </cell>
          <cell r="AQ2340">
            <v>5</v>
          </cell>
          <cell r="AV2340">
            <v>15</v>
          </cell>
          <cell r="AW2340">
            <v>51.150000000000006</v>
          </cell>
          <cell r="AX2340">
            <v>50.738448275862076</v>
          </cell>
          <cell r="AY2340">
            <v>5</v>
          </cell>
          <cell r="AZ2340">
            <v>5</v>
          </cell>
          <cell r="BA2340" t="str">
            <v>UK</v>
          </cell>
        </row>
        <row r="2341">
          <cell r="D2341" t="str">
            <v>Univerzita Komenského v Bratislave</v>
          </cell>
          <cell r="E2341" t="str">
            <v>Lekárska fakulta</v>
          </cell>
          <cell r="L2341">
            <v>1</v>
          </cell>
          <cell r="M2341">
            <v>3</v>
          </cell>
          <cell r="AM2341">
            <v>4</v>
          </cell>
          <cell r="AN2341">
            <v>0</v>
          </cell>
          <cell r="AO2341">
            <v>0</v>
          </cell>
          <cell r="AP2341">
            <v>0</v>
          </cell>
          <cell r="AQ2341">
            <v>4</v>
          </cell>
          <cell r="AV2341">
            <v>12</v>
          </cell>
          <cell r="AW2341">
            <v>40.92</v>
          </cell>
          <cell r="AX2341">
            <v>40.590758620689655</v>
          </cell>
          <cell r="AY2341">
            <v>4</v>
          </cell>
          <cell r="AZ2341">
            <v>4</v>
          </cell>
          <cell r="BA2341" t="str">
            <v>UK</v>
          </cell>
        </row>
        <row r="2342">
          <cell r="D2342" t="str">
            <v>Univerzita Komenského v Bratislave</v>
          </cell>
          <cell r="E2342" t="str">
            <v>Fakulta managementu</v>
          </cell>
          <cell r="L2342">
            <v>1</v>
          </cell>
          <cell r="M2342">
            <v>3</v>
          </cell>
          <cell r="AM2342">
            <v>3</v>
          </cell>
          <cell r="AN2342">
            <v>0</v>
          </cell>
          <cell r="AO2342">
            <v>0</v>
          </cell>
          <cell r="AP2342">
            <v>0</v>
          </cell>
          <cell r="AQ2342">
            <v>3</v>
          </cell>
          <cell r="AV2342">
            <v>12</v>
          </cell>
          <cell r="AW2342">
            <v>13.200000000000001</v>
          </cell>
          <cell r="AX2342">
            <v>13.128390596745028</v>
          </cell>
          <cell r="AY2342">
            <v>3</v>
          </cell>
          <cell r="AZ2342">
            <v>3</v>
          </cell>
          <cell r="BA2342" t="str">
            <v>UK</v>
          </cell>
        </row>
        <row r="2343">
          <cell r="D2343" t="str">
            <v>Univerzita Komenského v Bratislave</v>
          </cell>
          <cell r="E2343" t="str">
            <v>Právnická fakulta</v>
          </cell>
          <cell r="L2343">
            <v>2</v>
          </cell>
          <cell r="M2343">
            <v>2</v>
          </cell>
          <cell r="AM2343">
            <v>0</v>
          </cell>
          <cell r="AN2343">
            <v>0</v>
          </cell>
          <cell r="AO2343">
            <v>0</v>
          </cell>
          <cell r="AP2343">
            <v>0</v>
          </cell>
          <cell r="AQ2343">
            <v>0</v>
          </cell>
          <cell r="AV2343">
            <v>0</v>
          </cell>
          <cell r="AW2343">
            <v>0</v>
          </cell>
          <cell r="AX2343">
            <v>0</v>
          </cell>
          <cell r="AY2343">
            <v>160</v>
          </cell>
          <cell r="AZ2343">
            <v>0</v>
          </cell>
          <cell r="BA2343" t="str">
            <v>UK</v>
          </cell>
        </row>
        <row r="2344">
          <cell r="D2344" t="str">
            <v>Univerzita Komenského v Bratislave</v>
          </cell>
          <cell r="E2344" t="str">
            <v>Právnická fakulta</v>
          </cell>
          <cell r="L2344">
            <v>2</v>
          </cell>
          <cell r="M2344">
            <v>1</v>
          </cell>
          <cell r="AM2344">
            <v>4</v>
          </cell>
          <cell r="AN2344">
            <v>0</v>
          </cell>
          <cell r="AO2344">
            <v>0</v>
          </cell>
          <cell r="AP2344">
            <v>0</v>
          </cell>
          <cell r="AQ2344">
            <v>0</v>
          </cell>
          <cell r="AV2344">
            <v>0</v>
          </cell>
          <cell r="AW2344">
            <v>0</v>
          </cell>
          <cell r="AX2344">
            <v>0</v>
          </cell>
          <cell r="AY2344">
            <v>56</v>
          </cell>
          <cell r="AZ2344">
            <v>0</v>
          </cell>
          <cell r="BA2344" t="str">
            <v>UK</v>
          </cell>
        </row>
        <row r="2345">
          <cell r="D2345" t="str">
            <v>Univerzita Komenského v Bratislave</v>
          </cell>
          <cell r="E2345" t="str">
            <v>Právnická fakulta</v>
          </cell>
          <cell r="L2345">
            <v>2</v>
          </cell>
          <cell r="M2345">
            <v>3</v>
          </cell>
          <cell r="AM2345">
            <v>1</v>
          </cell>
          <cell r="AN2345">
            <v>0</v>
          </cell>
          <cell r="AO2345">
            <v>0</v>
          </cell>
          <cell r="AP2345">
            <v>0</v>
          </cell>
          <cell r="AQ2345">
            <v>0</v>
          </cell>
          <cell r="AV2345">
            <v>0</v>
          </cell>
          <cell r="AW2345">
            <v>0</v>
          </cell>
          <cell r="AX2345">
            <v>0</v>
          </cell>
          <cell r="AY2345">
            <v>9</v>
          </cell>
          <cell r="AZ2345">
            <v>0</v>
          </cell>
          <cell r="BA2345" t="str">
            <v>UK</v>
          </cell>
        </row>
        <row r="2346">
          <cell r="D2346" t="str">
            <v>Univerzita Komenského v Bratislave</v>
          </cell>
          <cell r="E2346" t="str">
            <v>Právnická fakulta</v>
          </cell>
          <cell r="L2346">
            <v>1</v>
          </cell>
          <cell r="M2346">
            <v>3</v>
          </cell>
          <cell r="AM2346">
            <v>6</v>
          </cell>
          <cell r="AN2346">
            <v>0</v>
          </cell>
          <cell r="AO2346">
            <v>0</v>
          </cell>
          <cell r="AP2346">
            <v>0</v>
          </cell>
          <cell r="AQ2346">
            <v>6</v>
          </cell>
          <cell r="AV2346">
            <v>24</v>
          </cell>
          <cell r="AW2346">
            <v>26.400000000000002</v>
          </cell>
          <cell r="AX2346">
            <v>26.233720930232561</v>
          </cell>
          <cell r="AY2346">
            <v>6</v>
          </cell>
          <cell r="AZ2346">
            <v>6</v>
          </cell>
          <cell r="BA2346" t="str">
            <v>UK</v>
          </cell>
        </row>
        <row r="2347">
          <cell r="D2347" t="str">
            <v>Univerzita Komenského v Bratislave</v>
          </cell>
          <cell r="E2347" t="str">
            <v>Právnická fakulta</v>
          </cell>
          <cell r="L2347">
            <v>1</v>
          </cell>
          <cell r="M2347">
            <v>3</v>
          </cell>
          <cell r="AM2347">
            <v>10</v>
          </cell>
          <cell r="AN2347">
            <v>0</v>
          </cell>
          <cell r="AO2347">
            <v>0</v>
          </cell>
          <cell r="AP2347">
            <v>0</v>
          </cell>
          <cell r="AQ2347">
            <v>10</v>
          </cell>
          <cell r="AV2347">
            <v>40</v>
          </cell>
          <cell r="AW2347">
            <v>44</v>
          </cell>
          <cell r="AX2347">
            <v>43.722868217054263</v>
          </cell>
          <cell r="AY2347">
            <v>10</v>
          </cell>
          <cell r="AZ2347">
            <v>10</v>
          </cell>
          <cell r="BA2347" t="str">
            <v>UK</v>
          </cell>
        </row>
        <row r="2348">
          <cell r="D2348" t="str">
            <v>Univerzita Komenského v Bratislave</v>
          </cell>
          <cell r="E2348" t="str">
            <v>Právnická fakulta</v>
          </cell>
          <cell r="L2348">
            <v>2</v>
          </cell>
          <cell r="M2348">
            <v>3</v>
          </cell>
          <cell r="AM2348">
            <v>0</v>
          </cell>
          <cell r="AN2348">
            <v>0</v>
          </cell>
          <cell r="AO2348">
            <v>0</v>
          </cell>
          <cell r="AP2348">
            <v>0</v>
          </cell>
          <cell r="AQ2348">
            <v>0</v>
          </cell>
          <cell r="AV2348">
            <v>0</v>
          </cell>
          <cell r="AW2348">
            <v>0</v>
          </cell>
          <cell r="AX2348">
            <v>0</v>
          </cell>
          <cell r="AY2348">
            <v>8</v>
          </cell>
          <cell r="AZ2348">
            <v>0</v>
          </cell>
          <cell r="BA2348" t="str">
            <v>UK</v>
          </cell>
        </row>
        <row r="2349">
          <cell r="D2349" t="str">
            <v>Univerzita Komenského v Bratislave</v>
          </cell>
          <cell r="E2349" t="str">
            <v>Právnická fakulta</v>
          </cell>
          <cell r="L2349">
            <v>1</v>
          </cell>
          <cell r="M2349">
            <v>3</v>
          </cell>
          <cell r="AM2349">
            <v>7</v>
          </cell>
          <cell r="AN2349">
            <v>0</v>
          </cell>
          <cell r="AO2349">
            <v>0</v>
          </cell>
          <cell r="AP2349">
            <v>0</v>
          </cell>
          <cell r="AQ2349">
            <v>7</v>
          </cell>
          <cell r="AV2349">
            <v>28</v>
          </cell>
          <cell r="AW2349">
            <v>30.800000000000004</v>
          </cell>
          <cell r="AX2349">
            <v>30.606007751937987</v>
          </cell>
          <cell r="AY2349">
            <v>7</v>
          </cell>
          <cell r="AZ2349">
            <v>7</v>
          </cell>
          <cell r="BA2349" t="str">
            <v>UK</v>
          </cell>
        </row>
        <row r="2350">
          <cell r="D2350" t="str">
            <v>Univerzita Komenského v Bratislave</v>
          </cell>
          <cell r="E2350" t="str">
            <v>Právnická fakulta</v>
          </cell>
          <cell r="L2350">
            <v>2</v>
          </cell>
          <cell r="M2350">
            <v>3</v>
          </cell>
          <cell r="AM2350">
            <v>0</v>
          </cell>
          <cell r="AN2350">
            <v>0</v>
          </cell>
          <cell r="AO2350">
            <v>0</v>
          </cell>
          <cell r="AP2350">
            <v>0</v>
          </cell>
          <cell r="AQ2350">
            <v>0</v>
          </cell>
          <cell r="AV2350">
            <v>0</v>
          </cell>
          <cell r="AW2350">
            <v>0</v>
          </cell>
          <cell r="AX2350">
            <v>0</v>
          </cell>
          <cell r="AY2350">
            <v>1</v>
          </cell>
          <cell r="AZ2350">
            <v>0</v>
          </cell>
          <cell r="BA2350" t="str">
            <v>UK</v>
          </cell>
        </row>
        <row r="2351">
          <cell r="D2351" t="str">
            <v>Univerzita Komenského v Bratislave</v>
          </cell>
          <cell r="E2351" t="str">
            <v>Právnická fakulta</v>
          </cell>
          <cell r="L2351">
            <v>2</v>
          </cell>
          <cell r="M2351">
            <v>3</v>
          </cell>
          <cell r="AM2351">
            <v>1</v>
          </cell>
          <cell r="AN2351">
            <v>0</v>
          </cell>
          <cell r="AO2351">
            <v>0</v>
          </cell>
          <cell r="AP2351">
            <v>0</v>
          </cell>
          <cell r="AQ2351">
            <v>0</v>
          </cell>
          <cell r="AV2351">
            <v>0</v>
          </cell>
          <cell r="AW2351">
            <v>0</v>
          </cell>
          <cell r="AX2351">
            <v>0</v>
          </cell>
          <cell r="AY2351">
            <v>7</v>
          </cell>
          <cell r="AZ2351">
            <v>0</v>
          </cell>
          <cell r="BA2351" t="str">
            <v>UK</v>
          </cell>
        </row>
        <row r="2352">
          <cell r="D2352" t="str">
            <v>Univerzita Komenského v Bratislave</v>
          </cell>
          <cell r="E2352" t="str">
            <v>Pedagogická fakulta</v>
          </cell>
          <cell r="L2352">
            <v>2</v>
          </cell>
          <cell r="M2352">
            <v>2</v>
          </cell>
          <cell r="AM2352">
            <v>0</v>
          </cell>
          <cell r="AN2352">
            <v>0</v>
          </cell>
          <cell r="AO2352">
            <v>0</v>
          </cell>
          <cell r="AP2352">
            <v>0</v>
          </cell>
          <cell r="AQ2352">
            <v>0</v>
          </cell>
          <cell r="AV2352">
            <v>0</v>
          </cell>
          <cell r="AW2352">
            <v>0</v>
          </cell>
          <cell r="AX2352">
            <v>0</v>
          </cell>
          <cell r="AY2352">
            <v>76</v>
          </cell>
          <cell r="AZ2352">
            <v>0</v>
          </cell>
          <cell r="BA2352" t="str">
            <v>UK</v>
          </cell>
        </row>
        <row r="2353">
          <cell r="D2353" t="str">
            <v>Univerzita Komenského v Bratislave</v>
          </cell>
          <cell r="E2353" t="str">
            <v>Pedagogická fakulta</v>
          </cell>
          <cell r="L2353">
            <v>2</v>
          </cell>
          <cell r="M2353">
            <v>2</v>
          </cell>
          <cell r="AM2353">
            <v>0</v>
          </cell>
          <cell r="AN2353">
            <v>0</v>
          </cell>
          <cell r="AO2353">
            <v>0</v>
          </cell>
          <cell r="AP2353">
            <v>0</v>
          </cell>
          <cell r="AQ2353">
            <v>0</v>
          </cell>
          <cell r="AV2353">
            <v>0</v>
          </cell>
          <cell r="AW2353">
            <v>0</v>
          </cell>
          <cell r="AX2353">
            <v>0</v>
          </cell>
          <cell r="AY2353">
            <v>84</v>
          </cell>
          <cell r="AZ2353">
            <v>0</v>
          </cell>
          <cell r="BA2353" t="str">
            <v>UK</v>
          </cell>
        </row>
        <row r="2354">
          <cell r="D2354" t="str">
            <v>Univerzita Komenského v Bratislave</v>
          </cell>
          <cell r="E2354" t="str">
            <v>Pedagogická fakulta</v>
          </cell>
          <cell r="L2354">
            <v>2</v>
          </cell>
          <cell r="M2354">
            <v>1</v>
          </cell>
          <cell r="AM2354">
            <v>0</v>
          </cell>
          <cell r="AN2354">
            <v>0</v>
          </cell>
          <cell r="AO2354">
            <v>0</v>
          </cell>
          <cell r="AP2354">
            <v>0</v>
          </cell>
          <cell r="AQ2354">
            <v>0</v>
          </cell>
          <cell r="AV2354">
            <v>0</v>
          </cell>
          <cell r="AW2354">
            <v>0</v>
          </cell>
          <cell r="AX2354">
            <v>0</v>
          </cell>
          <cell r="AY2354">
            <v>16</v>
          </cell>
          <cell r="AZ2354">
            <v>0</v>
          </cell>
          <cell r="BA2354" t="str">
            <v>UK</v>
          </cell>
        </row>
        <row r="2355">
          <cell r="D2355" t="str">
            <v>Univerzita Komenského v Bratislave</v>
          </cell>
          <cell r="E2355" t="str">
            <v>Pedagogická fakulta</v>
          </cell>
          <cell r="L2355">
            <v>2</v>
          </cell>
          <cell r="M2355">
            <v>2</v>
          </cell>
          <cell r="AM2355">
            <v>0</v>
          </cell>
          <cell r="AN2355">
            <v>0</v>
          </cell>
          <cell r="AO2355">
            <v>0</v>
          </cell>
          <cell r="AP2355">
            <v>0</v>
          </cell>
          <cell r="AQ2355">
            <v>0</v>
          </cell>
          <cell r="AV2355">
            <v>0</v>
          </cell>
          <cell r="AW2355">
            <v>0</v>
          </cell>
          <cell r="AX2355">
            <v>0</v>
          </cell>
          <cell r="AY2355">
            <v>6</v>
          </cell>
          <cell r="AZ2355">
            <v>0</v>
          </cell>
          <cell r="BA2355" t="str">
            <v>UK</v>
          </cell>
        </row>
        <row r="2356">
          <cell r="D2356" t="str">
            <v>Univerzita Komenského v Bratislave</v>
          </cell>
          <cell r="E2356" t="str">
            <v>Pedagogická fakulta</v>
          </cell>
          <cell r="L2356">
            <v>2</v>
          </cell>
          <cell r="M2356">
            <v>2</v>
          </cell>
          <cell r="AM2356">
            <v>0</v>
          </cell>
          <cell r="AN2356">
            <v>0</v>
          </cell>
          <cell r="AO2356">
            <v>0</v>
          </cell>
          <cell r="AP2356">
            <v>0</v>
          </cell>
          <cell r="AQ2356">
            <v>0</v>
          </cell>
          <cell r="AV2356">
            <v>0</v>
          </cell>
          <cell r="AW2356">
            <v>0</v>
          </cell>
          <cell r="AX2356">
            <v>0</v>
          </cell>
          <cell r="AY2356">
            <v>6</v>
          </cell>
          <cell r="AZ2356">
            <v>0</v>
          </cell>
          <cell r="BA2356" t="str">
            <v>UK</v>
          </cell>
        </row>
        <row r="2357">
          <cell r="D2357" t="str">
            <v>Univerzita Komenského v Bratislave</v>
          </cell>
          <cell r="E2357" t="str">
            <v>Pedagogická fakulta</v>
          </cell>
          <cell r="L2357">
            <v>2</v>
          </cell>
          <cell r="M2357">
            <v>3</v>
          </cell>
          <cell r="AM2357">
            <v>10</v>
          </cell>
          <cell r="AN2357">
            <v>0</v>
          </cell>
          <cell r="AO2357">
            <v>0</v>
          </cell>
          <cell r="AP2357">
            <v>0</v>
          </cell>
          <cell r="AQ2357">
            <v>0</v>
          </cell>
          <cell r="AV2357">
            <v>0</v>
          </cell>
          <cell r="AW2357">
            <v>0</v>
          </cell>
          <cell r="AX2357">
            <v>0</v>
          </cell>
          <cell r="AY2357">
            <v>10</v>
          </cell>
          <cell r="AZ2357">
            <v>0</v>
          </cell>
          <cell r="BA2357" t="str">
            <v>UK</v>
          </cell>
        </row>
        <row r="2358">
          <cell r="D2358" t="str">
            <v>Univerzita Komenského v Bratislave</v>
          </cell>
          <cell r="E2358" t="str">
            <v>Pedagogická fakulta</v>
          </cell>
          <cell r="L2358">
            <v>2</v>
          </cell>
          <cell r="M2358">
            <v>3</v>
          </cell>
          <cell r="AM2358">
            <v>6</v>
          </cell>
          <cell r="AN2358">
            <v>0</v>
          </cell>
          <cell r="AO2358">
            <v>0</v>
          </cell>
          <cell r="AP2358">
            <v>0</v>
          </cell>
          <cell r="AQ2358">
            <v>0</v>
          </cell>
          <cell r="AV2358">
            <v>0</v>
          </cell>
          <cell r="AW2358">
            <v>0</v>
          </cell>
          <cell r="AX2358">
            <v>0</v>
          </cell>
          <cell r="AY2358">
            <v>6</v>
          </cell>
          <cell r="AZ2358">
            <v>0</v>
          </cell>
          <cell r="BA2358" t="str">
            <v>UK</v>
          </cell>
        </row>
        <row r="2359">
          <cell r="D2359" t="str">
            <v>Univerzita Komenského v Bratislave</v>
          </cell>
          <cell r="E2359" t="str">
            <v>Pedagogická fakulta</v>
          </cell>
          <cell r="L2359">
            <v>2</v>
          </cell>
          <cell r="M2359">
            <v>1</v>
          </cell>
          <cell r="AM2359">
            <v>0</v>
          </cell>
          <cell r="AN2359">
            <v>0</v>
          </cell>
          <cell r="AO2359">
            <v>0</v>
          </cell>
          <cell r="AP2359">
            <v>0</v>
          </cell>
          <cell r="AQ2359">
            <v>0</v>
          </cell>
          <cell r="AV2359">
            <v>0</v>
          </cell>
          <cell r="AW2359">
            <v>0</v>
          </cell>
          <cell r="AX2359">
            <v>0</v>
          </cell>
          <cell r="AY2359">
            <v>173</v>
          </cell>
          <cell r="AZ2359">
            <v>0</v>
          </cell>
          <cell r="BA2359" t="str">
            <v>UK</v>
          </cell>
        </row>
        <row r="2360">
          <cell r="D2360" t="str">
            <v>Univerzita Komenského v Bratislave</v>
          </cell>
          <cell r="E2360" t="str">
            <v>Pedagogická fakulta</v>
          </cell>
          <cell r="L2360">
            <v>2</v>
          </cell>
          <cell r="M2360">
            <v>1</v>
          </cell>
          <cell r="AM2360">
            <v>0</v>
          </cell>
          <cell r="AN2360">
            <v>0</v>
          </cell>
          <cell r="AO2360">
            <v>0</v>
          </cell>
          <cell r="AP2360">
            <v>0</v>
          </cell>
          <cell r="AQ2360">
            <v>0</v>
          </cell>
          <cell r="AV2360">
            <v>0</v>
          </cell>
          <cell r="AW2360">
            <v>0</v>
          </cell>
          <cell r="AX2360">
            <v>0</v>
          </cell>
          <cell r="AY2360">
            <v>13</v>
          </cell>
          <cell r="AZ2360">
            <v>0</v>
          </cell>
          <cell r="BA2360" t="str">
            <v>UK</v>
          </cell>
        </row>
        <row r="2361">
          <cell r="D2361" t="str">
            <v>Univerzita Komenského v Bratislave</v>
          </cell>
          <cell r="E2361" t="str">
            <v>Pedagogická fakulta</v>
          </cell>
          <cell r="L2361">
            <v>2</v>
          </cell>
          <cell r="M2361">
            <v>2</v>
          </cell>
          <cell r="AM2361">
            <v>0</v>
          </cell>
          <cell r="AN2361">
            <v>0</v>
          </cell>
          <cell r="AO2361">
            <v>0</v>
          </cell>
          <cell r="AP2361">
            <v>0</v>
          </cell>
          <cell r="AQ2361">
            <v>0</v>
          </cell>
          <cell r="AV2361">
            <v>0</v>
          </cell>
          <cell r="AW2361">
            <v>0</v>
          </cell>
          <cell r="AX2361">
            <v>0</v>
          </cell>
          <cell r="AY2361">
            <v>7.5</v>
          </cell>
          <cell r="AZ2361">
            <v>0</v>
          </cell>
          <cell r="BA2361" t="str">
            <v>UK</v>
          </cell>
        </row>
        <row r="2362">
          <cell r="D2362" t="str">
            <v>Univerzita Komenského v Bratislave</v>
          </cell>
          <cell r="E2362" t="str">
            <v>Pedagogická fakulta</v>
          </cell>
          <cell r="L2362">
            <v>1</v>
          </cell>
          <cell r="M2362">
            <v>3</v>
          </cell>
          <cell r="AM2362">
            <v>4</v>
          </cell>
          <cell r="AN2362">
            <v>0</v>
          </cell>
          <cell r="AO2362">
            <v>0</v>
          </cell>
          <cell r="AP2362">
            <v>0</v>
          </cell>
          <cell r="AQ2362">
            <v>4</v>
          </cell>
          <cell r="AV2362">
            <v>16</v>
          </cell>
          <cell r="AW2362">
            <v>17.600000000000001</v>
          </cell>
          <cell r="AX2362">
            <v>17.478076609616952</v>
          </cell>
          <cell r="AY2362">
            <v>4</v>
          </cell>
          <cell r="AZ2362">
            <v>4</v>
          </cell>
          <cell r="BA2362" t="str">
            <v>UK</v>
          </cell>
        </row>
        <row r="2363">
          <cell r="D2363" t="str">
            <v>Univerzita Komenského v Bratislave</v>
          </cell>
          <cell r="E2363" t="str">
            <v>Pedagogická fakulta</v>
          </cell>
          <cell r="L2363">
            <v>2</v>
          </cell>
          <cell r="M2363">
            <v>2</v>
          </cell>
          <cell r="AM2363">
            <v>0</v>
          </cell>
          <cell r="AN2363">
            <v>0</v>
          </cell>
          <cell r="AO2363">
            <v>0</v>
          </cell>
          <cell r="AP2363">
            <v>0</v>
          </cell>
          <cell r="AQ2363">
            <v>0</v>
          </cell>
          <cell r="AV2363">
            <v>0</v>
          </cell>
          <cell r="AW2363">
            <v>0</v>
          </cell>
          <cell r="AX2363">
            <v>0</v>
          </cell>
          <cell r="AY2363">
            <v>8</v>
          </cell>
          <cell r="AZ2363">
            <v>0</v>
          </cell>
          <cell r="BA2363" t="str">
            <v>UK</v>
          </cell>
        </row>
        <row r="2364">
          <cell r="D2364" t="str">
            <v>Univerzita Komenského v Bratislave</v>
          </cell>
          <cell r="E2364" t="str">
            <v>Pedagogická fakulta</v>
          </cell>
          <cell r="L2364">
            <v>1</v>
          </cell>
          <cell r="M2364">
            <v>2</v>
          </cell>
          <cell r="AM2364">
            <v>101</v>
          </cell>
          <cell r="AN2364">
            <v>107</v>
          </cell>
          <cell r="AO2364">
            <v>0</v>
          </cell>
          <cell r="AP2364">
            <v>0</v>
          </cell>
          <cell r="AQ2364">
            <v>101</v>
          </cell>
          <cell r="AV2364">
            <v>151.5</v>
          </cell>
          <cell r="AW2364">
            <v>180.285</v>
          </cell>
          <cell r="AX2364">
            <v>179.03608190709045</v>
          </cell>
          <cell r="AY2364">
            <v>107</v>
          </cell>
          <cell r="AZ2364">
            <v>0</v>
          </cell>
          <cell r="BA2364" t="str">
            <v>UK</v>
          </cell>
        </row>
        <row r="2365">
          <cell r="D2365" t="str">
            <v>Univerzita Komenského v Bratislave</v>
          </cell>
          <cell r="E2365" t="str">
            <v>Pedagogická fakulta</v>
          </cell>
          <cell r="L2365">
            <v>1</v>
          </cell>
          <cell r="M2365">
            <v>3</v>
          </cell>
          <cell r="AM2365">
            <v>4</v>
          </cell>
          <cell r="AN2365">
            <v>0</v>
          </cell>
          <cell r="AO2365">
            <v>0</v>
          </cell>
          <cell r="AP2365">
            <v>0</v>
          </cell>
          <cell r="AQ2365">
            <v>4</v>
          </cell>
          <cell r="AV2365">
            <v>16</v>
          </cell>
          <cell r="AW2365">
            <v>17.600000000000001</v>
          </cell>
          <cell r="AX2365">
            <v>17.478076609616952</v>
          </cell>
          <cell r="AY2365">
            <v>4</v>
          </cell>
          <cell r="AZ2365">
            <v>4</v>
          </cell>
          <cell r="BA2365" t="str">
            <v>UK</v>
          </cell>
        </row>
        <row r="2366">
          <cell r="D2366" t="str">
            <v>Univerzita Komenského v Bratislave</v>
          </cell>
          <cell r="E2366" t="str">
            <v>Pedagogická fakulta</v>
          </cell>
          <cell r="L2366">
            <v>2</v>
          </cell>
          <cell r="M2366">
            <v>3</v>
          </cell>
          <cell r="AM2366">
            <v>4</v>
          </cell>
          <cell r="AN2366">
            <v>0</v>
          </cell>
          <cell r="AO2366">
            <v>0</v>
          </cell>
          <cell r="AP2366">
            <v>0</v>
          </cell>
          <cell r="AQ2366">
            <v>0</v>
          </cell>
          <cell r="AV2366">
            <v>0</v>
          </cell>
          <cell r="AW2366">
            <v>0</v>
          </cell>
          <cell r="AX2366">
            <v>0</v>
          </cell>
          <cell r="AY2366">
            <v>4</v>
          </cell>
          <cell r="AZ2366">
            <v>0</v>
          </cell>
          <cell r="BA2366" t="str">
            <v>UK</v>
          </cell>
        </row>
        <row r="2367">
          <cell r="D2367" t="str">
            <v>Univerzita Komenského v Bratislave</v>
          </cell>
          <cell r="E2367" t="str">
            <v>Pedagogická fakulta</v>
          </cell>
          <cell r="L2367">
            <v>1</v>
          </cell>
          <cell r="M2367">
            <v>2</v>
          </cell>
          <cell r="AM2367">
            <v>20</v>
          </cell>
          <cell r="AN2367">
            <v>21.5</v>
          </cell>
          <cell r="AO2367">
            <v>0</v>
          </cell>
          <cell r="AP2367">
            <v>0</v>
          </cell>
          <cell r="AQ2367">
            <v>20</v>
          </cell>
          <cell r="AV2367">
            <v>30</v>
          </cell>
          <cell r="AW2367">
            <v>35.699999999999996</v>
          </cell>
          <cell r="AX2367">
            <v>35.452689486552565</v>
          </cell>
          <cell r="AY2367">
            <v>21.5</v>
          </cell>
          <cell r="AZ2367">
            <v>0</v>
          </cell>
          <cell r="BA2367" t="str">
            <v>UK</v>
          </cell>
        </row>
        <row r="2368">
          <cell r="D2368" t="str">
            <v>Univerzita Komenského v Bratislave</v>
          </cell>
          <cell r="E2368" t="str">
            <v>Pedagogická fakulta</v>
          </cell>
          <cell r="L2368">
            <v>2</v>
          </cell>
          <cell r="M2368">
            <v>1</v>
          </cell>
          <cell r="AM2368">
            <v>0</v>
          </cell>
          <cell r="AN2368">
            <v>0</v>
          </cell>
          <cell r="AO2368">
            <v>0</v>
          </cell>
          <cell r="AP2368">
            <v>0</v>
          </cell>
          <cell r="AQ2368">
            <v>0</v>
          </cell>
          <cell r="AV2368">
            <v>0</v>
          </cell>
          <cell r="AW2368">
            <v>0</v>
          </cell>
          <cell r="AX2368">
            <v>0</v>
          </cell>
          <cell r="AY2368">
            <v>25</v>
          </cell>
          <cell r="AZ2368">
            <v>0</v>
          </cell>
          <cell r="BA2368" t="str">
            <v>UK</v>
          </cell>
        </row>
        <row r="2369">
          <cell r="D2369" t="str">
            <v>Univerzita Komenského v Bratislave</v>
          </cell>
          <cell r="E2369" t="str">
            <v>Pedagogická fakulta</v>
          </cell>
          <cell r="L2369">
            <v>1</v>
          </cell>
          <cell r="M2369">
            <v>2</v>
          </cell>
          <cell r="AM2369">
            <v>5</v>
          </cell>
          <cell r="AN2369">
            <v>6.5</v>
          </cell>
          <cell r="AO2369">
            <v>0</v>
          </cell>
          <cell r="AP2369">
            <v>0</v>
          </cell>
          <cell r="AQ2369">
            <v>5</v>
          </cell>
          <cell r="AV2369">
            <v>7.5</v>
          </cell>
          <cell r="AW2369">
            <v>8.1750000000000007</v>
          </cell>
          <cell r="AX2369">
            <v>8.118367970660147</v>
          </cell>
          <cell r="AY2369">
            <v>6.5</v>
          </cell>
          <cell r="AZ2369">
            <v>0</v>
          </cell>
          <cell r="BA2369" t="str">
            <v>UK</v>
          </cell>
        </row>
        <row r="2370">
          <cell r="D2370" t="str">
            <v>Univerzita Komenského v Bratislave</v>
          </cell>
          <cell r="E2370" t="str">
            <v>Pedagogická fakulta</v>
          </cell>
          <cell r="L2370">
            <v>2</v>
          </cell>
          <cell r="M2370">
            <v>2</v>
          </cell>
          <cell r="AM2370">
            <v>0</v>
          </cell>
          <cell r="AN2370">
            <v>0</v>
          </cell>
          <cell r="AO2370">
            <v>0</v>
          </cell>
          <cell r="AP2370">
            <v>0</v>
          </cell>
          <cell r="AQ2370">
            <v>0</v>
          </cell>
          <cell r="AV2370">
            <v>0</v>
          </cell>
          <cell r="AW2370">
            <v>0</v>
          </cell>
          <cell r="AX2370">
            <v>0</v>
          </cell>
          <cell r="AY2370">
            <v>9</v>
          </cell>
          <cell r="AZ2370">
            <v>0</v>
          </cell>
          <cell r="BA2370" t="str">
            <v>UK</v>
          </cell>
        </row>
        <row r="2371">
          <cell r="D2371" t="str">
            <v>Univerzita Komenského v Bratislave</v>
          </cell>
          <cell r="E2371" t="str">
            <v>Pedagogická fakulta</v>
          </cell>
          <cell r="L2371">
            <v>1</v>
          </cell>
          <cell r="M2371">
            <v>2</v>
          </cell>
          <cell r="AM2371">
            <v>8</v>
          </cell>
          <cell r="AN2371">
            <v>10</v>
          </cell>
          <cell r="AO2371">
            <v>0</v>
          </cell>
          <cell r="AP2371">
            <v>0</v>
          </cell>
          <cell r="AQ2371">
            <v>8</v>
          </cell>
          <cell r="AV2371">
            <v>12</v>
          </cell>
          <cell r="AW2371">
            <v>13.080000000000002</v>
          </cell>
          <cell r="AX2371">
            <v>12.989388753056236</v>
          </cell>
          <cell r="AY2371">
            <v>10</v>
          </cell>
          <cell r="AZ2371">
            <v>0</v>
          </cell>
          <cell r="BA2371" t="str">
            <v>UK</v>
          </cell>
        </row>
        <row r="2372">
          <cell r="D2372" t="str">
            <v>Univerzita Komenského v Bratislave</v>
          </cell>
          <cell r="E2372" t="str">
            <v>Pedagogická fakulta</v>
          </cell>
          <cell r="L2372">
            <v>1</v>
          </cell>
          <cell r="M2372">
            <v>2</v>
          </cell>
          <cell r="AM2372">
            <v>8</v>
          </cell>
          <cell r="AN2372">
            <v>9</v>
          </cell>
          <cell r="AO2372">
            <v>0</v>
          </cell>
          <cell r="AP2372">
            <v>0</v>
          </cell>
          <cell r="AQ2372">
            <v>8</v>
          </cell>
          <cell r="AV2372">
            <v>12</v>
          </cell>
          <cell r="AW2372">
            <v>12.48</v>
          </cell>
          <cell r="AX2372">
            <v>12.421627689429373</v>
          </cell>
          <cell r="AY2372">
            <v>9</v>
          </cell>
          <cell r="AZ2372">
            <v>0</v>
          </cell>
          <cell r="BA2372" t="str">
            <v>UK</v>
          </cell>
        </row>
        <row r="2373">
          <cell r="D2373" t="str">
            <v>Univerzita Komenského v Bratislave</v>
          </cell>
          <cell r="E2373" t="str">
            <v>Pedagogická fakulta</v>
          </cell>
          <cell r="L2373">
            <v>2</v>
          </cell>
          <cell r="M2373">
            <v>2</v>
          </cell>
          <cell r="AM2373">
            <v>0</v>
          </cell>
          <cell r="AN2373">
            <v>0</v>
          </cell>
          <cell r="AO2373">
            <v>0</v>
          </cell>
          <cell r="AP2373">
            <v>0</v>
          </cell>
          <cell r="AQ2373">
            <v>0</v>
          </cell>
          <cell r="AV2373">
            <v>0</v>
          </cell>
          <cell r="AW2373">
            <v>0</v>
          </cell>
          <cell r="AX2373">
            <v>0</v>
          </cell>
          <cell r="AY2373">
            <v>3</v>
          </cell>
          <cell r="AZ2373">
            <v>0</v>
          </cell>
          <cell r="BA2373" t="str">
            <v>UK</v>
          </cell>
        </row>
        <row r="2374">
          <cell r="D2374" t="str">
            <v>Univerzita Komenského v Bratislave</v>
          </cell>
          <cell r="E2374" t="str">
            <v>Pedagogická fakulta</v>
          </cell>
          <cell r="L2374">
            <v>1</v>
          </cell>
          <cell r="M2374">
            <v>2</v>
          </cell>
          <cell r="AM2374">
            <v>20</v>
          </cell>
          <cell r="AN2374">
            <v>23</v>
          </cell>
          <cell r="AO2374">
            <v>0</v>
          </cell>
          <cell r="AP2374">
            <v>0</v>
          </cell>
          <cell r="AQ2374">
            <v>20</v>
          </cell>
          <cell r="AV2374">
            <v>30</v>
          </cell>
          <cell r="AW2374">
            <v>64.5</v>
          </cell>
          <cell r="AX2374">
            <v>64.053178484107576</v>
          </cell>
          <cell r="AY2374">
            <v>23</v>
          </cell>
          <cell r="AZ2374">
            <v>0</v>
          </cell>
          <cell r="BA2374" t="str">
            <v>UK</v>
          </cell>
        </row>
        <row r="2375">
          <cell r="D2375" t="str">
            <v>Univerzita Komenského v Bratislave</v>
          </cell>
          <cell r="E2375" t="str">
            <v>Pedagogická fakulta</v>
          </cell>
          <cell r="L2375">
            <v>2</v>
          </cell>
          <cell r="M2375">
            <v>1</v>
          </cell>
          <cell r="AM2375">
            <v>0</v>
          </cell>
          <cell r="AN2375">
            <v>0</v>
          </cell>
          <cell r="AO2375">
            <v>0</v>
          </cell>
          <cell r="AP2375">
            <v>0</v>
          </cell>
          <cell r="AQ2375">
            <v>0</v>
          </cell>
          <cell r="AV2375">
            <v>0</v>
          </cell>
          <cell r="AW2375">
            <v>0</v>
          </cell>
          <cell r="AX2375">
            <v>0</v>
          </cell>
          <cell r="AY2375">
            <v>11</v>
          </cell>
          <cell r="AZ2375">
            <v>0</v>
          </cell>
          <cell r="BA2375" t="str">
            <v>UK</v>
          </cell>
        </row>
        <row r="2376">
          <cell r="D2376" t="str">
            <v>Univerzita Komenského v Bratislave</v>
          </cell>
          <cell r="E2376" t="str">
            <v>Pedagogická fakulta</v>
          </cell>
          <cell r="L2376">
            <v>1</v>
          </cell>
          <cell r="M2376">
            <v>2</v>
          </cell>
          <cell r="AM2376">
            <v>25</v>
          </cell>
          <cell r="AN2376">
            <v>26</v>
          </cell>
          <cell r="AO2376">
            <v>0</v>
          </cell>
          <cell r="AP2376">
            <v>0</v>
          </cell>
          <cell r="AQ2376">
            <v>25</v>
          </cell>
          <cell r="AV2376">
            <v>37.5</v>
          </cell>
          <cell r="AW2376">
            <v>40.875</v>
          </cell>
          <cell r="AX2376">
            <v>40.591839853300733</v>
          </cell>
          <cell r="AY2376">
            <v>26</v>
          </cell>
          <cell r="AZ2376">
            <v>0</v>
          </cell>
          <cell r="BA2376" t="str">
            <v>UK</v>
          </cell>
        </row>
        <row r="2377">
          <cell r="D2377" t="str">
            <v>Univerzita Komenského v Bratislave</v>
          </cell>
          <cell r="E2377" t="str">
            <v>Pedagogická fakulta</v>
          </cell>
          <cell r="L2377">
            <v>2</v>
          </cell>
          <cell r="M2377">
            <v>1</v>
          </cell>
          <cell r="AM2377">
            <v>0.5</v>
          </cell>
          <cell r="AN2377">
            <v>0</v>
          </cell>
          <cell r="AO2377">
            <v>0</v>
          </cell>
          <cell r="AP2377">
            <v>0</v>
          </cell>
          <cell r="AQ2377">
            <v>0</v>
          </cell>
          <cell r="AV2377">
            <v>0</v>
          </cell>
          <cell r="AW2377">
            <v>0</v>
          </cell>
          <cell r="AX2377">
            <v>0</v>
          </cell>
          <cell r="AY2377">
            <v>4.5</v>
          </cell>
          <cell r="AZ2377">
            <v>0</v>
          </cell>
          <cell r="BA2377" t="str">
            <v>UK</v>
          </cell>
        </row>
        <row r="2378">
          <cell r="D2378" t="str">
            <v>Univerzita Komenského v Bratislave</v>
          </cell>
          <cell r="E2378" t="str">
            <v>Pedagogická fakulta</v>
          </cell>
          <cell r="L2378">
            <v>1</v>
          </cell>
          <cell r="M2378">
            <v>2</v>
          </cell>
          <cell r="AM2378">
            <v>13</v>
          </cell>
          <cell r="AN2378">
            <v>14</v>
          </cell>
          <cell r="AO2378">
            <v>0</v>
          </cell>
          <cell r="AP2378">
            <v>0</v>
          </cell>
          <cell r="AQ2378">
            <v>13</v>
          </cell>
          <cell r="AV2378">
            <v>19.5</v>
          </cell>
          <cell r="AW2378">
            <v>19.5</v>
          </cell>
          <cell r="AX2378">
            <v>19.391666666666666</v>
          </cell>
          <cell r="AY2378">
            <v>14</v>
          </cell>
          <cell r="AZ2378">
            <v>0</v>
          </cell>
          <cell r="BA2378" t="str">
            <v>UK</v>
          </cell>
        </row>
        <row r="2379">
          <cell r="D2379" t="str">
            <v>Univerzita Komenského v Bratislave</v>
          </cell>
          <cell r="E2379" t="str">
            <v>Pedagogická fakulta</v>
          </cell>
          <cell r="L2379">
            <v>1</v>
          </cell>
          <cell r="M2379">
            <v>1</v>
          </cell>
          <cell r="AM2379">
            <v>63</v>
          </cell>
          <cell r="AN2379">
            <v>70</v>
          </cell>
          <cell r="AO2379">
            <v>0</v>
          </cell>
          <cell r="AP2379">
            <v>0</v>
          </cell>
          <cell r="AQ2379">
            <v>63</v>
          </cell>
          <cell r="AV2379">
            <v>58.2</v>
          </cell>
          <cell r="AW2379">
            <v>58.2</v>
          </cell>
          <cell r="AX2379">
            <v>57.876666666666672</v>
          </cell>
          <cell r="AY2379">
            <v>70</v>
          </cell>
          <cell r="AZ2379">
            <v>0</v>
          </cell>
          <cell r="BA2379" t="str">
            <v>UK</v>
          </cell>
        </row>
        <row r="2380">
          <cell r="D2380" t="str">
            <v>Univerzita Komenského v Bratislave</v>
          </cell>
          <cell r="E2380" t="str">
            <v>Pedagogická fakulta</v>
          </cell>
          <cell r="L2380">
            <v>2</v>
          </cell>
          <cell r="M2380">
            <v>2</v>
          </cell>
          <cell r="AM2380">
            <v>0</v>
          </cell>
          <cell r="AN2380">
            <v>0</v>
          </cell>
          <cell r="AO2380">
            <v>0</v>
          </cell>
          <cell r="AP2380">
            <v>0</v>
          </cell>
          <cell r="AQ2380">
            <v>0</v>
          </cell>
          <cell r="AV2380">
            <v>0</v>
          </cell>
          <cell r="AW2380">
            <v>0</v>
          </cell>
          <cell r="AX2380">
            <v>0</v>
          </cell>
          <cell r="AY2380">
            <v>14</v>
          </cell>
          <cell r="AZ2380">
            <v>0</v>
          </cell>
          <cell r="BA2380" t="str">
            <v>UK</v>
          </cell>
        </row>
        <row r="2381">
          <cell r="D2381" t="str">
            <v>Univerzita Komenského v Bratislave</v>
          </cell>
          <cell r="E2381" t="str">
            <v>Pedagogická fakulta</v>
          </cell>
          <cell r="L2381">
            <v>1</v>
          </cell>
          <cell r="M2381">
            <v>1</v>
          </cell>
          <cell r="AM2381">
            <v>4</v>
          </cell>
          <cell r="AN2381">
            <v>6</v>
          </cell>
          <cell r="AO2381">
            <v>0</v>
          </cell>
          <cell r="AP2381">
            <v>0</v>
          </cell>
          <cell r="AQ2381">
            <v>4</v>
          </cell>
          <cell r="AV2381">
            <v>4</v>
          </cell>
          <cell r="AW2381">
            <v>4.16</v>
          </cell>
          <cell r="AX2381">
            <v>4.1405425631431241</v>
          </cell>
          <cell r="AY2381">
            <v>6</v>
          </cell>
          <cell r="AZ2381">
            <v>0</v>
          </cell>
          <cell r="BA2381" t="str">
            <v>UK</v>
          </cell>
        </row>
        <row r="2382">
          <cell r="D2382" t="str">
            <v>Univerzita Komenského v Bratislave</v>
          </cell>
          <cell r="E2382" t="str">
            <v>Pedagogická fakulta</v>
          </cell>
          <cell r="L2382">
            <v>2</v>
          </cell>
          <cell r="M2382">
            <v>3</v>
          </cell>
          <cell r="AM2382">
            <v>1</v>
          </cell>
          <cell r="AN2382">
            <v>0</v>
          </cell>
          <cell r="AO2382">
            <v>0</v>
          </cell>
          <cell r="AP2382">
            <v>0</v>
          </cell>
          <cell r="AQ2382">
            <v>0</v>
          </cell>
          <cell r="AV2382">
            <v>0</v>
          </cell>
          <cell r="AW2382">
            <v>0</v>
          </cell>
          <cell r="AX2382">
            <v>0</v>
          </cell>
          <cell r="AY2382">
            <v>1</v>
          </cell>
          <cell r="AZ2382">
            <v>0</v>
          </cell>
          <cell r="BA2382" t="str">
            <v>UK</v>
          </cell>
        </row>
        <row r="2383">
          <cell r="D2383" t="str">
            <v>Univerzita Komenského v Bratislave</v>
          </cell>
          <cell r="E2383" t="str">
            <v>Pedagogická fakulta</v>
          </cell>
          <cell r="L2383">
            <v>2</v>
          </cell>
          <cell r="M2383">
            <v>2</v>
          </cell>
          <cell r="AM2383">
            <v>0</v>
          </cell>
          <cell r="AN2383">
            <v>0</v>
          </cell>
          <cell r="AO2383">
            <v>0</v>
          </cell>
          <cell r="AP2383">
            <v>0</v>
          </cell>
          <cell r="AQ2383">
            <v>0</v>
          </cell>
          <cell r="AV2383">
            <v>0</v>
          </cell>
          <cell r="AW2383">
            <v>0</v>
          </cell>
          <cell r="AX2383">
            <v>0</v>
          </cell>
          <cell r="AY2383">
            <v>0.5</v>
          </cell>
          <cell r="AZ2383">
            <v>0</v>
          </cell>
          <cell r="BA2383" t="str">
            <v>UK</v>
          </cell>
        </row>
        <row r="2384">
          <cell r="D2384" t="str">
            <v>Univerzita Komenského v Bratislave</v>
          </cell>
          <cell r="E2384" t="str">
            <v>Pedagogická fakulta</v>
          </cell>
          <cell r="L2384">
            <v>1</v>
          </cell>
          <cell r="M2384">
            <v>3</v>
          </cell>
          <cell r="AM2384">
            <v>2</v>
          </cell>
          <cell r="AN2384">
            <v>0</v>
          </cell>
          <cell r="AO2384">
            <v>0</v>
          </cell>
          <cell r="AP2384">
            <v>0</v>
          </cell>
          <cell r="AQ2384">
            <v>2</v>
          </cell>
          <cell r="AV2384">
            <v>8</v>
          </cell>
          <cell r="AW2384">
            <v>8.8000000000000007</v>
          </cell>
          <cell r="AX2384">
            <v>8.7511111111111113</v>
          </cell>
          <cell r="AY2384">
            <v>2</v>
          </cell>
          <cell r="AZ2384">
            <v>2</v>
          </cell>
          <cell r="BA2384" t="str">
            <v>UK</v>
          </cell>
        </row>
        <row r="2385">
          <cell r="D2385" t="str">
            <v>Univerzita Komenského v Bratislave</v>
          </cell>
          <cell r="E2385" t="str">
            <v>Pedagogická fakulta</v>
          </cell>
          <cell r="L2385">
            <v>2</v>
          </cell>
          <cell r="M2385">
            <v>1</v>
          </cell>
          <cell r="AM2385">
            <v>0.5</v>
          </cell>
          <cell r="AN2385">
            <v>0</v>
          </cell>
          <cell r="AO2385">
            <v>0</v>
          </cell>
          <cell r="AP2385">
            <v>0</v>
          </cell>
          <cell r="AQ2385">
            <v>0</v>
          </cell>
          <cell r="AV2385">
            <v>0</v>
          </cell>
          <cell r="AW2385">
            <v>0</v>
          </cell>
          <cell r="AX2385">
            <v>0</v>
          </cell>
          <cell r="AY2385">
            <v>7.5</v>
          </cell>
          <cell r="AZ2385">
            <v>0</v>
          </cell>
          <cell r="BA2385" t="str">
            <v>UK</v>
          </cell>
        </row>
        <row r="2386">
          <cell r="D2386" t="str">
            <v>Univerzita Komenského v Bratislave</v>
          </cell>
          <cell r="E2386" t="str">
            <v>Pedagogická fakulta</v>
          </cell>
          <cell r="L2386">
            <v>1</v>
          </cell>
          <cell r="M2386">
            <v>1</v>
          </cell>
          <cell r="AM2386">
            <v>15</v>
          </cell>
          <cell r="AN2386">
            <v>15</v>
          </cell>
          <cell r="AO2386">
            <v>0</v>
          </cell>
          <cell r="AP2386">
            <v>0</v>
          </cell>
          <cell r="AQ2386">
            <v>15</v>
          </cell>
          <cell r="AV2386">
            <v>12.3</v>
          </cell>
          <cell r="AW2386">
            <v>26.445</v>
          </cell>
          <cell r="AX2386">
            <v>26.261803178484108</v>
          </cell>
          <cell r="AY2386">
            <v>15</v>
          </cell>
          <cell r="AZ2386">
            <v>0</v>
          </cell>
          <cell r="BA2386" t="str">
            <v>UK</v>
          </cell>
        </row>
        <row r="2387">
          <cell r="D2387" t="str">
            <v>Univerzita Komenského v Bratislave</v>
          </cell>
          <cell r="E2387" t="str">
            <v>Pedagogická fakulta</v>
          </cell>
          <cell r="L2387">
            <v>1</v>
          </cell>
          <cell r="M2387">
            <v>1</v>
          </cell>
          <cell r="AM2387">
            <v>7</v>
          </cell>
          <cell r="AN2387">
            <v>7.5</v>
          </cell>
          <cell r="AO2387">
            <v>0</v>
          </cell>
          <cell r="AP2387">
            <v>0</v>
          </cell>
          <cell r="AQ2387">
            <v>7</v>
          </cell>
          <cell r="AV2387">
            <v>5.9499999999999993</v>
          </cell>
          <cell r="AW2387">
            <v>6.4855</v>
          </cell>
          <cell r="AX2387">
            <v>6.4405719233903831</v>
          </cell>
          <cell r="AY2387">
            <v>7.5</v>
          </cell>
          <cell r="AZ2387">
            <v>0</v>
          </cell>
          <cell r="BA2387" t="str">
            <v>UK</v>
          </cell>
        </row>
        <row r="2388">
          <cell r="D2388" t="str">
            <v>Univerzita Komenského v Bratislave</v>
          </cell>
          <cell r="E2388" t="str">
            <v>Evanjelická bohoslovecká fakulta</v>
          </cell>
          <cell r="L2388">
            <v>1</v>
          </cell>
          <cell r="M2388">
            <v>1</v>
          </cell>
          <cell r="AM2388">
            <v>1.5</v>
          </cell>
          <cell r="AN2388">
            <v>1.5</v>
          </cell>
          <cell r="AO2388">
            <v>0</v>
          </cell>
          <cell r="AP2388">
            <v>0</v>
          </cell>
          <cell r="AQ2388">
            <v>1.5</v>
          </cell>
          <cell r="AV2388">
            <v>1.2</v>
          </cell>
          <cell r="AW2388">
            <v>1.3080000000000001</v>
          </cell>
          <cell r="AX2388">
            <v>1.2989388753056235</v>
          </cell>
          <cell r="AY2388">
            <v>1.5</v>
          </cell>
          <cell r="AZ2388">
            <v>0</v>
          </cell>
          <cell r="BA2388" t="str">
            <v>UK</v>
          </cell>
        </row>
        <row r="2389">
          <cell r="D2389" t="str">
            <v>Vysoká škola Danubius</v>
          </cell>
          <cell r="E2389" t="str">
            <v>Fakulta verejnej politiky a verejnej správy</v>
          </cell>
          <cell r="L2389">
            <v>1</v>
          </cell>
          <cell r="M2389">
            <v>1</v>
          </cell>
          <cell r="AM2389">
            <v>10</v>
          </cell>
          <cell r="AN2389">
            <v>10</v>
          </cell>
          <cell r="AO2389">
            <v>0</v>
          </cell>
          <cell r="AP2389">
            <v>0</v>
          </cell>
          <cell r="AQ2389">
            <v>10</v>
          </cell>
          <cell r="AV2389">
            <v>9.6999999999999993</v>
          </cell>
          <cell r="AW2389">
            <v>9.6999999999999993</v>
          </cell>
          <cell r="AX2389">
            <v>9.5267857142857135</v>
          </cell>
          <cell r="AY2389">
            <v>10</v>
          </cell>
          <cell r="AZ2389">
            <v>0</v>
          </cell>
          <cell r="BA2389" t="str">
            <v>Danubius</v>
          </cell>
        </row>
        <row r="2390">
          <cell r="D2390" t="str">
            <v>Univerzita sv. Cyrila a Metoda v Trnave</v>
          </cell>
          <cell r="E2390" t="str">
            <v>Filozofická fakulta</v>
          </cell>
          <cell r="L2390">
            <v>1</v>
          </cell>
          <cell r="M2390">
            <v>3</v>
          </cell>
          <cell r="AM2390">
            <v>4</v>
          </cell>
          <cell r="AN2390">
            <v>0</v>
          </cell>
          <cell r="AO2390">
            <v>0</v>
          </cell>
          <cell r="AP2390">
            <v>0</v>
          </cell>
          <cell r="AQ2390">
            <v>4</v>
          </cell>
          <cell r="AV2390">
            <v>16</v>
          </cell>
          <cell r="AW2390">
            <v>17.600000000000001</v>
          </cell>
          <cell r="AX2390">
            <v>17.314814814814817</v>
          </cell>
          <cell r="AY2390">
            <v>4</v>
          </cell>
          <cell r="AZ2390">
            <v>4</v>
          </cell>
          <cell r="BA2390" t="str">
            <v>UCM</v>
          </cell>
        </row>
        <row r="2391">
          <cell r="D2391" t="str">
            <v>Univerzita sv. Cyrila a Metoda v Trnave</v>
          </cell>
          <cell r="E2391" t="str">
            <v/>
          </cell>
          <cell r="L2391">
            <v>2</v>
          </cell>
          <cell r="M2391">
            <v>1</v>
          </cell>
          <cell r="AM2391">
            <v>0</v>
          </cell>
          <cell r="AN2391">
            <v>0</v>
          </cell>
          <cell r="AO2391">
            <v>0</v>
          </cell>
          <cell r="AP2391">
            <v>0</v>
          </cell>
          <cell r="AQ2391">
            <v>0</v>
          </cell>
          <cell r="AV2391">
            <v>0</v>
          </cell>
          <cell r="AW2391">
            <v>0</v>
          </cell>
          <cell r="AX2391">
            <v>0</v>
          </cell>
          <cell r="AY2391">
            <v>139</v>
          </cell>
          <cell r="AZ2391">
            <v>0</v>
          </cell>
          <cell r="BA2391" t="str">
            <v>UCM</v>
          </cell>
        </row>
        <row r="2392">
          <cell r="D2392" t="str">
            <v>Univerzita sv. Cyrila a Metoda v Trnave</v>
          </cell>
          <cell r="E2392" t="str">
            <v/>
          </cell>
          <cell r="L2392">
            <v>2</v>
          </cell>
          <cell r="M2392">
            <v>1</v>
          </cell>
          <cell r="AM2392">
            <v>0</v>
          </cell>
          <cell r="AN2392">
            <v>0</v>
          </cell>
          <cell r="AO2392">
            <v>0</v>
          </cell>
          <cell r="AP2392">
            <v>0</v>
          </cell>
          <cell r="AQ2392">
            <v>0</v>
          </cell>
          <cell r="AV2392">
            <v>0</v>
          </cell>
          <cell r="AW2392">
            <v>0</v>
          </cell>
          <cell r="AX2392">
            <v>0</v>
          </cell>
          <cell r="AY2392">
            <v>28</v>
          </cell>
          <cell r="AZ2392">
            <v>0</v>
          </cell>
          <cell r="BA2392" t="str">
            <v>UCM</v>
          </cell>
        </row>
        <row r="2393">
          <cell r="D2393" t="str">
            <v>Univerzita sv. Cyrila a Metoda v Trnave</v>
          </cell>
          <cell r="E2393" t="str">
            <v>Filozofická fakulta</v>
          </cell>
          <cell r="L2393">
            <v>1</v>
          </cell>
          <cell r="M2393">
            <v>3</v>
          </cell>
          <cell r="AM2393">
            <v>9</v>
          </cell>
          <cell r="AN2393">
            <v>0</v>
          </cell>
          <cell r="AO2393">
            <v>0</v>
          </cell>
          <cell r="AP2393">
            <v>0</v>
          </cell>
          <cell r="AQ2393">
            <v>9</v>
          </cell>
          <cell r="AV2393">
            <v>36</v>
          </cell>
          <cell r="AW2393">
            <v>39.6</v>
          </cell>
          <cell r="AX2393">
            <v>38.61</v>
          </cell>
          <cell r="AY2393">
            <v>9</v>
          </cell>
          <cell r="AZ2393">
            <v>9</v>
          </cell>
          <cell r="BA2393" t="str">
            <v>UCM</v>
          </cell>
        </row>
        <row r="2394">
          <cell r="D2394" t="str">
            <v>Univerzita sv. Cyrila a Metoda v Trnave</v>
          </cell>
          <cell r="E2394" t="str">
            <v>Filozofická fakulta</v>
          </cell>
          <cell r="L2394">
            <v>2</v>
          </cell>
          <cell r="M2394">
            <v>2</v>
          </cell>
          <cell r="AM2394">
            <v>0</v>
          </cell>
          <cell r="AN2394">
            <v>0</v>
          </cell>
          <cell r="AO2394">
            <v>0</v>
          </cell>
          <cell r="AP2394">
            <v>0</v>
          </cell>
          <cell r="AQ2394">
            <v>0</v>
          </cell>
          <cell r="AV2394">
            <v>0</v>
          </cell>
          <cell r="AW2394">
            <v>0</v>
          </cell>
          <cell r="AX2394">
            <v>0</v>
          </cell>
          <cell r="AY2394">
            <v>22</v>
          </cell>
          <cell r="AZ2394">
            <v>0</v>
          </cell>
          <cell r="BA2394" t="str">
            <v>UCM</v>
          </cell>
        </row>
        <row r="2395">
          <cell r="D2395" t="str">
            <v>Univerzita sv. Cyrila a Metoda v Trnave</v>
          </cell>
          <cell r="E2395" t="str">
            <v>Fakulta masmediálnej komunikácie</v>
          </cell>
          <cell r="L2395">
            <v>2</v>
          </cell>
          <cell r="M2395">
            <v>1</v>
          </cell>
          <cell r="AM2395">
            <v>0</v>
          </cell>
          <cell r="AN2395">
            <v>0</v>
          </cell>
          <cell r="AO2395">
            <v>0</v>
          </cell>
          <cell r="AP2395">
            <v>0</v>
          </cell>
          <cell r="AQ2395">
            <v>0</v>
          </cell>
          <cell r="AV2395">
            <v>0</v>
          </cell>
          <cell r="AW2395">
            <v>0</v>
          </cell>
          <cell r="AX2395">
            <v>0</v>
          </cell>
          <cell r="AY2395">
            <v>84</v>
          </cell>
          <cell r="AZ2395">
            <v>0</v>
          </cell>
          <cell r="BA2395" t="str">
            <v>UCM</v>
          </cell>
        </row>
        <row r="2396">
          <cell r="D2396" t="str">
            <v>Univerzita sv. Cyrila a Metoda v Trnave</v>
          </cell>
          <cell r="E2396" t="str">
            <v>Fakulta masmediálnej komunikácie</v>
          </cell>
          <cell r="L2396">
            <v>1</v>
          </cell>
          <cell r="M2396">
            <v>3</v>
          </cell>
          <cell r="AM2396">
            <v>19</v>
          </cell>
          <cell r="AN2396">
            <v>0</v>
          </cell>
          <cell r="AO2396">
            <v>0</v>
          </cell>
          <cell r="AP2396">
            <v>0</v>
          </cell>
          <cell r="AQ2396">
            <v>19</v>
          </cell>
          <cell r="AV2396">
            <v>76</v>
          </cell>
          <cell r="AW2396">
            <v>83.600000000000009</v>
          </cell>
          <cell r="AX2396">
            <v>82.545332211942821</v>
          </cell>
          <cell r="AY2396">
            <v>19</v>
          </cell>
          <cell r="AZ2396">
            <v>19</v>
          </cell>
          <cell r="BA2396" t="str">
            <v>UCM</v>
          </cell>
        </row>
        <row r="2397">
          <cell r="D2397" t="str">
            <v>Univerzita sv. Cyrila a Metoda v Trnave</v>
          </cell>
          <cell r="E2397" t="str">
            <v>Fakulta sociálnych vied</v>
          </cell>
          <cell r="L2397">
            <v>1</v>
          </cell>
          <cell r="M2397">
            <v>3</v>
          </cell>
          <cell r="AM2397">
            <v>5</v>
          </cell>
          <cell r="AN2397">
            <v>0</v>
          </cell>
          <cell r="AO2397">
            <v>0</v>
          </cell>
          <cell r="AP2397">
            <v>0</v>
          </cell>
          <cell r="AQ2397">
            <v>5</v>
          </cell>
          <cell r="AV2397">
            <v>20</v>
          </cell>
          <cell r="AW2397">
            <v>22</v>
          </cell>
          <cell r="AX2397">
            <v>21.637647058823529</v>
          </cell>
          <cell r="AY2397">
            <v>5</v>
          </cell>
          <cell r="AZ2397">
            <v>5</v>
          </cell>
          <cell r="BA2397" t="str">
            <v>UCM</v>
          </cell>
        </row>
        <row r="2398">
          <cell r="D2398" t="str">
            <v>Univerzita sv. Cyrila a Metoda v Trnave</v>
          </cell>
          <cell r="E2398" t="str">
            <v>Fakulta masmediálnej komunikácie</v>
          </cell>
          <cell r="L2398">
            <v>1</v>
          </cell>
          <cell r="M2398">
            <v>3</v>
          </cell>
          <cell r="AM2398">
            <v>8</v>
          </cell>
          <cell r="AN2398">
            <v>0</v>
          </cell>
          <cell r="AO2398">
            <v>0</v>
          </cell>
          <cell r="AP2398">
            <v>0</v>
          </cell>
          <cell r="AQ2398">
            <v>8</v>
          </cell>
          <cell r="AV2398">
            <v>32</v>
          </cell>
          <cell r="AW2398">
            <v>35.200000000000003</v>
          </cell>
          <cell r="AX2398">
            <v>34.755929352396976</v>
          </cell>
          <cell r="AY2398">
            <v>9</v>
          </cell>
          <cell r="AZ2398">
            <v>8</v>
          </cell>
          <cell r="BA2398" t="str">
            <v>UCM</v>
          </cell>
        </row>
        <row r="2399">
          <cell r="D2399" t="str">
            <v>Univerzita sv. Cyrila a Metoda v Trnave</v>
          </cell>
          <cell r="E2399" t="str">
            <v>Fakulta prírodných vied</v>
          </cell>
          <cell r="L2399">
            <v>1</v>
          </cell>
          <cell r="M2399">
            <v>3</v>
          </cell>
          <cell r="AM2399">
            <v>11</v>
          </cell>
          <cell r="AN2399">
            <v>0</v>
          </cell>
          <cell r="AO2399">
            <v>0</v>
          </cell>
          <cell r="AP2399">
            <v>11</v>
          </cell>
          <cell r="AQ2399">
            <v>11</v>
          </cell>
          <cell r="AV2399">
            <v>33</v>
          </cell>
          <cell r="AW2399">
            <v>70.289999999999992</v>
          </cell>
          <cell r="AX2399">
            <v>69.47267441860464</v>
          </cell>
          <cell r="AY2399">
            <v>11</v>
          </cell>
          <cell r="AZ2399">
            <v>11</v>
          </cell>
          <cell r="BA2399" t="str">
            <v>UCM</v>
          </cell>
        </row>
        <row r="2400">
          <cell r="D2400" t="str">
            <v>Univerzita sv. Cyrila a Metoda v Trnave</v>
          </cell>
          <cell r="E2400" t="str">
            <v>Fakulta sociálnych vied</v>
          </cell>
          <cell r="L2400">
            <v>1</v>
          </cell>
          <cell r="M2400">
            <v>2</v>
          </cell>
          <cell r="AM2400">
            <v>47</v>
          </cell>
          <cell r="AN2400">
            <v>48</v>
          </cell>
          <cell r="AO2400">
            <v>0</v>
          </cell>
          <cell r="AP2400">
            <v>0</v>
          </cell>
          <cell r="AQ2400">
            <v>47</v>
          </cell>
          <cell r="AV2400">
            <v>70.5</v>
          </cell>
          <cell r="AW2400">
            <v>70.5</v>
          </cell>
          <cell r="AX2400">
            <v>69.596153846153854</v>
          </cell>
          <cell r="AY2400">
            <v>48</v>
          </cell>
          <cell r="AZ2400">
            <v>0</v>
          </cell>
          <cell r="BA2400" t="str">
            <v>UCM</v>
          </cell>
        </row>
        <row r="2401">
          <cell r="D2401" t="str">
            <v>Univerzita sv. Cyrila a Metoda v Trnave</v>
          </cell>
          <cell r="E2401" t="str">
            <v>Fakulta masmediálnej komunikácie</v>
          </cell>
          <cell r="L2401">
            <v>1</v>
          </cell>
          <cell r="M2401">
            <v>2</v>
          </cell>
          <cell r="AM2401">
            <v>185</v>
          </cell>
          <cell r="AN2401">
            <v>188</v>
          </cell>
          <cell r="AO2401">
            <v>0</v>
          </cell>
          <cell r="AP2401">
            <v>0</v>
          </cell>
          <cell r="AQ2401">
            <v>185</v>
          </cell>
          <cell r="AV2401">
            <v>277.5</v>
          </cell>
          <cell r="AW2401">
            <v>330.22499999999997</v>
          </cell>
          <cell r="AX2401">
            <v>326.05899915895708</v>
          </cell>
          <cell r="AY2401">
            <v>188</v>
          </cell>
          <cell r="AZ2401">
            <v>0</v>
          </cell>
          <cell r="BA2401" t="str">
            <v>UCM</v>
          </cell>
        </row>
        <row r="2402">
          <cell r="D2402" t="str">
            <v>Univerzita sv. Cyrila a Metoda v Trnave</v>
          </cell>
          <cell r="E2402" t="str">
            <v>Fakulta masmediálnej komunikácie</v>
          </cell>
          <cell r="L2402">
            <v>1</v>
          </cell>
          <cell r="M2402">
            <v>2</v>
          </cell>
          <cell r="AM2402">
            <v>32</v>
          </cell>
          <cell r="AN2402">
            <v>34</v>
          </cell>
          <cell r="AO2402">
            <v>0</v>
          </cell>
          <cell r="AP2402">
            <v>0</v>
          </cell>
          <cell r="AQ2402">
            <v>32</v>
          </cell>
          <cell r="AV2402">
            <v>48</v>
          </cell>
          <cell r="AW2402">
            <v>57.12</v>
          </cell>
          <cell r="AX2402">
            <v>56.399394449116905</v>
          </cell>
          <cell r="AY2402">
            <v>34</v>
          </cell>
          <cell r="AZ2402">
            <v>0</v>
          </cell>
          <cell r="BA2402" t="str">
            <v>UCM</v>
          </cell>
        </row>
        <row r="2403">
          <cell r="D2403" t="str">
            <v>Univerzita sv. Cyrila a Metoda v Trnave</v>
          </cell>
          <cell r="E2403" t="str">
            <v>Filozofická fakulta</v>
          </cell>
          <cell r="L2403">
            <v>2</v>
          </cell>
          <cell r="M2403">
            <v>2</v>
          </cell>
          <cell r="AM2403">
            <v>0</v>
          </cell>
          <cell r="AN2403">
            <v>0</v>
          </cell>
          <cell r="AO2403">
            <v>0</v>
          </cell>
          <cell r="AP2403">
            <v>0</v>
          </cell>
          <cell r="AQ2403">
            <v>0</v>
          </cell>
          <cell r="AV2403">
            <v>0</v>
          </cell>
          <cell r="AW2403">
            <v>0</v>
          </cell>
          <cell r="AX2403">
            <v>0</v>
          </cell>
          <cell r="AY2403">
            <v>4.5</v>
          </cell>
          <cell r="AZ2403">
            <v>0</v>
          </cell>
          <cell r="BA2403" t="str">
            <v>UCM</v>
          </cell>
        </row>
        <row r="2404">
          <cell r="D2404" t="str">
            <v>Univerzita sv. Cyrila a Metoda v Trnave</v>
          </cell>
          <cell r="E2404" t="str">
            <v>Filozofická fakulta</v>
          </cell>
          <cell r="L2404">
            <v>2</v>
          </cell>
          <cell r="M2404">
            <v>2</v>
          </cell>
          <cell r="AM2404">
            <v>0</v>
          </cell>
          <cell r="AN2404">
            <v>0</v>
          </cell>
          <cell r="AO2404">
            <v>0</v>
          </cell>
          <cell r="AP2404">
            <v>0</v>
          </cell>
          <cell r="AQ2404">
            <v>0</v>
          </cell>
          <cell r="AV2404">
            <v>0</v>
          </cell>
          <cell r="AW2404">
            <v>0</v>
          </cell>
          <cell r="AX2404">
            <v>0</v>
          </cell>
          <cell r="AY2404">
            <v>4.5</v>
          </cell>
          <cell r="AZ2404">
            <v>0</v>
          </cell>
          <cell r="BA2404" t="str">
            <v>UCM</v>
          </cell>
        </row>
        <row r="2405">
          <cell r="D2405" t="str">
            <v>Univerzita sv. Cyrila a Metoda v Trnave</v>
          </cell>
          <cell r="E2405" t="str">
            <v>Filozofická fakulta</v>
          </cell>
          <cell r="L2405">
            <v>1</v>
          </cell>
          <cell r="M2405">
            <v>2</v>
          </cell>
          <cell r="AM2405">
            <v>75</v>
          </cell>
          <cell r="AN2405">
            <v>78</v>
          </cell>
          <cell r="AO2405">
            <v>0</v>
          </cell>
          <cell r="AP2405">
            <v>0</v>
          </cell>
          <cell r="AQ2405">
            <v>75</v>
          </cell>
          <cell r="AV2405">
            <v>112.5</v>
          </cell>
          <cell r="AW2405">
            <v>112.5</v>
          </cell>
          <cell r="AX2405">
            <v>110.57363013698631</v>
          </cell>
          <cell r="AY2405">
            <v>78</v>
          </cell>
          <cell r="AZ2405">
            <v>0</v>
          </cell>
          <cell r="BA2405" t="str">
            <v>UCM</v>
          </cell>
        </row>
        <row r="2406">
          <cell r="D2406" t="str">
            <v>Univerzita sv. Cyrila a Metoda v Trnave</v>
          </cell>
          <cell r="E2406" t="str">
            <v>Fakulta masmediálnej komunikácie</v>
          </cell>
          <cell r="L2406">
            <v>1</v>
          </cell>
          <cell r="M2406">
            <v>2</v>
          </cell>
          <cell r="AM2406">
            <v>320</v>
          </cell>
          <cell r="AN2406">
            <v>327</v>
          </cell>
          <cell r="AO2406">
            <v>0</v>
          </cell>
          <cell r="AP2406">
            <v>0</v>
          </cell>
          <cell r="AQ2406">
            <v>320</v>
          </cell>
          <cell r="AV2406">
            <v>480</v>
          </cell>
          <cell r="AW2406">
            <v>571.19999999999993</v>
          </cell>
          <cell r="AX2406">
            <v>563.99394449116903</v>
          </cell>
          <cell r="AY2406">
            <v>327</v>
          </cell>
          <cell r="AZ2406">
            <v>0</v>
          </cell>
          <cell r="BA2406" t="str">
            <v>UCM</v>
          </cell>
        </row>
        <row r="2407">
          <cell r="D2407" t="str">
            <v>Univerzita sv. Cyrila a Metoda v Trnave</v>
          </cell>
          <cell r="E2407" t="str">
            <v>Fakulta masmediálnej komunikácie</v>
          </cell>
          <cell r="L2407">
            <v>1</v>
          </cell>
          <cell r="M2407">
            <v>2</v>
          </cell>
          <cell r="AM2407">
            <v>24</v>
          </cell>
          <cell r="AN2407">
            <v>26</v>
          </cell>
          <cell r="AO2407">
            <v>0</v>
          </cell>
          <cell r="AP2407">
            <v>0</v>
          </cell>
          <cell r="AQ2407">
            <v>24</v>
          </cell>
          <cell r="AV2407">
            <v>36</v>
          </cell>
          <cell r="AW2407">
            <v>42.839999999999996</v>
          </cell>
          <cell r="AX2407">
            <v>42.299545836837673</v>
          </cell>
          <cell r="AY2407">
            <v>26</v>
          </cell>
          <cell r="AZ2407">
            <v>0</v>
          </cell>
          <cell r="BA2407" t="str">
            <v>UCM</v>
          </cell>
        </row>
        <row r="2408">
          <cell r="D2408" t="str">
            <v>Univerzita sv. Cyrila a Metoda v Trnave</v>
          </cell>
          <cell r="E2408" t="str">
            <v>Fakulta masmediálnej komunikácie</v>
          </cell>
          <cell r="L2408">
            <v>2</v>
          </cell>
          <cell r="M2408">
            <v>2</v>
          </cell>
          <cell r="AM2408">
            <v>0</v>
          </cell>
          <cell r="AN2408">
            <v>0</v>
          </cell>
          <cell r="AO2408">
            <v>0</v>
          </cell>
          <cell r="AP2408">
            <v>0</v>
          </cell>
          <cell r="AQ2408">
            <v>0</v>
          </cell>
          <cell r="AV2408">
            <v>0</v>
          </cell>
          <cell r="AW2408">
            <v>0</v>
          </cell>
          <cell r="AX2408">
            <v>0</v>
          </cell>
          <cell r="AY2408">
            <v>3</v>
          </cell>
          <cell r="AZ2408">
            <v>0</v>
          </cell>
          <cell r="BA2408" t="str">
            <v>UCM</v>
          </cell>
        </row>
        <row r="2409">
          <cell r="D2409" t="str">
            <v>Univerzita sv. Cyrila a Metoda v Trnave</v>
          </cell>
          <cell r="E2409" t="str">
            <v>Filozofická fakulta</v>
          </cell>
          <cell r="L2409">
            <v>1</v>
          </cell>
          <cell r="M2409">
            <v>1</v>
          </cell>
          <cell r="AM2409">
            <v>14</v>
          </cell>
          <cell r="AN2409">
            <v>16</v>
          </cell>
          <cell r="AO2409">
            <v>0</v>
          </cell>
          <cell r="AP2409">
            <v>0</v>
          </cell>
          <cell r="AQ2409">
            <v>14</v>
          </cell>
          <cell r="AV2409">
            <v>12.2</v>
          </cell>
          <cell r="AW2409">
            <v>13.298</v>
          </cell>
          <cell r="AX2409">
            <v>13.298</v>
          </cell>
          <cell r="AY2409">
            <v>16</v>
          </cell>
          <cell r="AZ2409">
            <v>0</v>
          </cell>
          <cell r="BA2409" t="str">
            <v>UCM</v>
          </cell>
        </row>
        <row r="2410">
          <cell r="D2410" t="str">
            <v>Univerzita sv. Cyrila a Metoda v Trnave</v>
          </cell>
          <cell r="E2410" t="str">
            <v>Fakulta sociálnych vied</v>
          </cell>
          <cell r="L2410">
            <v>1</v>
          </cell>
          <cell r="M2410">
            <v>1</v>
          </cell>
          <cell r="AM2410">
            <v>21</v>
          </cell>
          <cell r="AN2410">
            <v>26</v>
          </cell>
          <cell r="AO2410">
            <v>0</v>
          </cell>
          <cell r="AP2410">
            <v>0</v>
          </cell>
          <cell r="AQ2410">
            <v>21</v>
          </cell>
          <cell r="AV2410">
            <v>21</v>
          </cell>
          <cell r="AW2410">
            <v>21</v>
          </cell>
          <cell r="AX2410">
            <v>20.730769230769234</v>
          </cell>
          <cell r="AY2410">
            <v>26</v>
          </cell>
          <cell r="AZ2410">
            <v>0</v>
          </cell>
          <cell r="BA2410" t="str">
            <v>UCM</v>
          </cell>
        </row>
        <row r="2411">
          <cell r="D2411" t="str">
            <v>Univerzita sv. Cyrila a Metoda v Trnave</v>
          </cell>
          <cell r="E2411" t="str">
            <v>Fakulta masmediálnej komunikácie</v>
          </cell>
          <cell r="L2411">
            <v>1</v>
          </cell>
          <cell r="M2411">
            <v>1</v>
          </cell>
          <cell r="AM2411">
            <v>40</v>
          </cell>
          <cell r="AN2411">
            <v>40</v>
          </cell>
          <cell r="AO2411">
            <v>0</v>
          </cell>
          <cell r="AP2411">
            <v>0</v>
          </cell>
          <cell r="AQ2411">
            <v>40</v>
          </cell>
          <cell r="AV2411">
            <v>33.700000000000003</v>
          </cell>
          <cell r="AW2411">
            <v>40.103000000000002</v>
          </cell>
          <cell r="AX2411">
            <v>39.597074852817492</v>
          </cell>
          <cell r="AY2411">
            <v>40</v>
          </cell>
          <cell r="AZ2411">
            <v>0</v>
          </cell>
          <cell r="BA2411" t="str">
            <v>UCM</v>
          </cell>
        </row>
        <row r="2412">
          <cell r="D2412" t="str">
            <v>Univerzita sv. Cyrila a Metoda v Trnave</v>
          </cell>
          <cell r="E2412" t="str">
            <v>Filozofická fakulta</v>
          </cell>
          <cell r="L2412">
            <v>1</v>
          </cell>
          <cell r="M2412">
            <v>1</v>
          </cell>
          <cell r="AM2412">
            <v>8</v>
          </cell>
          <cell r="AN2412">
            <v>8</v>
          </cell>
          <cell r="AO2412">
            <v>0</v>
          </cell>
          <cell r="AP2412">
            <v>0</v>
          </cell>
          <cell r="AQ2412">
            <v>8</v>
          </cell>
          <cell r="AV2412">
            <v>7.7</v>
          </cell>
          <cell r="AW2412">
            <v>7.7</v>
          </cell>
          <cell r="AX2412">
            <v>7.473529411764706</v>
          </cell>
          <cell r="AY2412">
            <v>8</v>
          </cell>
          <cell r="AZ2412">
            <v>0</v>
          </cell>
          <cell r="BA2412" t="str">
            <v>UCM</v>
          </cell>
        </row>
        <row r="2413">
          <cell r="D2413" t="str">
            <v>Univerzita sv. Cyrila a Metoda v Trnave</v>
          </cell>
          <cell r="E2413" t="str">
            <v>Filozofická fakulta</v>
          </cell>
          <cell r="L2413">
            <v>2</v>
          </cell>
          <cell r="M2413">
            <v>1</v>
          </cell>
          <cell r="AM2413">
            <v>0</v>
          </cell>
          <cell r="AN2413">
            <v>0</v>
          </cell>
          <cell r="AO2413">
            <v>0</v>
          </cell>
          <cell r="AP2413">
            <v>0</v>
          </cell>
          <cell r="AQ2413">
            <v>0</v>
          </cell>
          <cell r="AV2413">
            <v>0</v>
          </cell>
          <cell r="AW2413">
            <v>0</v>
          </cell>
          <cell r="AX2413">
            <v>0</v>
          </cell>
          <cell r="AY2413">
            <v>1.5</v>
          </cell>
          <cell r="AZ2413">
            <v>0</v>
          </cell>
          <cell r="BA2413" t="str">
            <v>UCM</v>
          </cell>
        </row>
        <row r="2414">
          <cell r="D2414" t="str">
            <v>Univerzita sv. Cyrila a Metoda v Trnave</v>
          </cell>
          <cell r="E2414" t="str">
            <v>Filozofická fakulta</v>
          </cell>
          <cell r="L2414">
            <v>2</v>
          </cell>
          <cell r="M2414">
            <v>1</v>
          </cell>
          <cell r="AM2414">
            <v>0</v>
          </cell>
          <cell r="AN2414">
            <v>0</v>
          </cell>
          <cell r="AO2414">
            <v>0</v>
          </cell>
          <cell r="AP2414">
            <v>0</v>
          </cell>
          <cell r="AQ2414">
            <v>0</v>
          </cell>
          <cell r="AV2414">
            <v>0</v>
          </cell>
          <cell r="AW2414">
            <v>0</v>
          </cell>
          <cell r="AX2414">
            <v>0</v>
          </cell>
          <cell r="AY2414">
            <v>1.5</v>
          </cell>
          <cell r="AZ2414">
            <v>0</v>
          </cell>
          <cell r="BA2414" t="str">
            <v>UCM</v>
          </cell>
        </row>
        <row r="2415">
          <cell r="D2415" t="str">
            <v>Univerzita sv. Cyrila a Metoda v Trnave</v>
          </cell>
          <cell r="E2415" t="str">
            <v>Filozofická fakulta</v>
          </cell>
          <cell r="L2415">
            <v>2</v>
          </cell>
          <cell r="M2415">
            <v>1</v>
          </cell>
          <cell r="AM2415">
            <v>0</v>
          </cell>
          <cell r="AN2415">
            <v>0</v>
          </cell>
          <cell r="AO2415">
            <v>0</v>
          </cell>
          <cell r="AP2415">
            <v>0</v>
          </cell>
          <cell r="AQ2415">
            <v>0</v>
          </cell>
          <cell r="AV2415">
            <v>0</v>
          </cell>
          <cell r="AW2415">
            <v>0</v>
          </cell>
          <cell r="AX2415">
            <v>0</v>
          </cell>
          <cell r="AY2415">
            <v>1</v>
          </cell>
          <cell r="AZ2415">
            <v>0</v>
          </cell>
          <cell r="BA2415" t="str">
            <v>UCM</v>
          </cell>
        </row>
        <row r="2416">
          <cell r="D2416" t="str">
            <v>Univerzita sv. Cyrila a Metoda v Trnave</v>
          </cell>
          <cell r="E2416" t="str">
            <v>Filozofická fakulta</v>
          </cell>
          <cell r="L2416">
            <v>1</v>
          </cell>
          <cell r="M2416">
            <v>1</v>
          </cell>
          <cell r="AM2416">
            <v>0.5</v>
          </cell>
          <cell r="AN2416">
            <v>0.5</v>
          </cell>
          <cell r="AO2416">
            <v>0</v>
          </cell>
          <cell r="AP2416">
            <v>0</v>
          </cell>
          <cell r="AQ2416">
            <v>0.5</v>
          </cell>
          <cell r="AV2416">
            <v>0.5</v>
          </cell>
          <cell r="AW2416">
            <v>0.54500000000000004</v>
          </cell>
          <cell r="AX2416">
            <v>0.54500000000000004</v>
          </cell>
          <cell r="AY2416">
            <v>0.5</v>
          </cell>
          <cell r="AZ2416">
            <v>0</v>
          </cell>
          <cell r="BA2416" t="str">
            <v>UCM</v>
          </cell>
        </row>
        <row r="2417">
          <cell r="D2417" t="str">
            <v>Univerzita sv. Cyrila a Metoda v Trnave</v>
          </cell>
          <cell r="E2417" t="str">
            <v>Filozofická fakulta</v>
          </cell>
          <cell r="L2417">
            <v>1</v>
          </cell>
          <cell r="M2417">
            <v>1</v>
          </cell>
          <cell r="AM2417">
            <v>18</v>
          </cell>
          <cell r="AN2417">
            <v>23</v>
          </cell>
          <cell r="AO2417">
            <v>0</v>
          </cell>
          <cell r="AP2417">
            <v>0</v>
          </cell>
          <cell r="AQ2417">
            <v>18</v>
          </cell>
          <cell r="AV2417">
            <v>15.6</v>
          </cell>
          <cell r="AW2417">
            <v>16.224</v>
          </cell>
          <cell r="AX2417">
            <v>15.96111111111111</v>
          </cell>
          <cell r="AY2417">
            <v>23</v>
          </cell>
          <cell r="AZ2417">
            <v>0</v>
          </cell>
          <cell r="BA2417" t="str">
            <v>UCM</v>
          </cell>
        </row>
        <row r="2418">
          <cell r="D2418" t="str">
            <v>Univerzita sv. Cyrila a Metoda v Trnave</v>
          </cell>
          <cell r="E2418" t="str">
            <v>Fakulta prírodných vied</v>
          </cell>
          <cell r="L2418">
            <v>1</v>
          </cell>
          <cell r="M2418">
            <v>2</v>
          </cell>
          <cell r="AM2418">
            <v>25</v>
          </cell>
          <cell r="AN2418">
            <v>26</v>
          </cell>
          <cell r="AO2418">
            <v>26</v>
          </cell>
          <cell r="AP2418">
            <v>25</v>
          </cell>
          <cell r="AQ2418">
            <v>25</v>
          </cell>
          <cell r="AV2418">
            <v>37.5</v>
          </cell>
          <cell r="AW2418">
            <v>55.5</v>
          </cell>
          <cell r="AX2418">
            <v>54.659090909090907</v>
          </cell>
          <cell r="AY2418">
            <v>26</v>
          </cell>
          <cell r="AZ2418">
            <v>0</v>
          </cell>
          <cell r="BA2418" t="str">
            <v>UCM</v>
          </cell>
        </row>
        <row r="2419">
          <cell r="D2419" t="str">
            <v>Slovenská technická univerzita v Bratislave</v>
          </cell>
          <cell r="E2419" t="str">
            <v>Materiálovotechnologická fakulta so sídlom v Trnave</v>
          </cell>
          <cell r="L2419">
            <v>2</v>
          </cell>
          <cell r="M2419">
            <v>3</v>
          </cell>
          <cell r="AM2419">
            <v>0</v>
          </cell>
          <cell r="AN2419">
            <v>0</v>
          </cell>
          <cell r="AO2419">
            <v>0</v>
          </cell>
          <cell r="AP2419">
            <v>0</v>
          </cell>
          <cell r="AQ2419">
            <v>0</v>
          </cell>
          <cell r="AV2419">
            <v>0</v>
          </cell>
          <cell r="AW2419">
            <v>0</v>
          </cell>
          <cell r="AX2419">
            <v>0</v>
          </cell>
          <cell r="AY2419">
            <v>3</v>
          </cell>
          <cell r="AZ2419">
            <v>0</v>
          </cell>
          <cell r="BA2419" t="str">
            <v>STU</v>
          </cell>
        </row>
        <row r="2420">
          <cell r="D2420" t="str">
            <v>Slovenská technická univerzita v Bratislave</v>
          </cell>
          <cell r="E2420" t="str">
            <v>Materiálovotechnologická fakulta so sídlom v Trnave</v>
          </cell>
          <cell r="L2420">
            <v>1</v>
          </cell>
          <cell r="M2420">
            <v>1</v>
          </cell>
          <cell r="AM2420">
            <v>53</v>
          </cell>
          <cell r="AN2420">
            <v>65</v>
          </cell>
          <cell r="AO2420">
            <v>65</v>
          </cell>
          <cell r="AP2420">
            <v>53</v>
          </cell>
          <cell r="AQ2420">
            <v>53</v>
          </cell>
          <cell r="AV2420">
            <v>43.7</v>
          </cell>
          <cell r="AW2420">
            <v>64.676000000000002</v>
          </cell>
          <cell r="AX2420">
            <v>64.254723325062031</v>
          </cell>
          <cell r="AY2420">
            <v>65</v>
          </cell>
          <cell r="AZ2420">
            <v>0</v>
          </cell>
          <cell r="BA2420" t="str">
            <v>STU</v>
          </cell>
        </row>
        <row r="2421">
          <cell r="D2421" t="str">
            <v>Slovenská technická univerzita v Bratislave</v>
          </cell>
          <cell r="E2421" t="str">
            <v>Stavebná fakulta</v>
          </cell>
          <cell r="L2421">
            <v>1</v>
          </cell>
          <cell r="M2421">
            <v>1</v>
          </cell>
          <cell r="AM2421">
            <v>33</v>
          </cell>
          <cell r="AN2421">
            <v>46</v>
          </cell>
          <cell r="AO2421">
            <v>46</v>
          </cell>
          <cell r="AP2421">
            <v>33</v>
          </cell>
          <cell r="AQ2421">
            <v>33</v>
          </cell>
          <cell r="AV2421">
            <v>27</v>
          </cell>
          <cell r="AW2421">
            <v>39.96</v>
          </cell>
          <cell r="AX2421">
            <v>39.524673178061612</v>
          </cell>
          <cell r="AY2421">
            <v>46</v>
          </cell>
          <cell r="AZ2421">
            <v>0</v>
          </cell>
          <cell r="BA2421" t="str">
            <v>STU</v>
          </cell>
        </row>
        <row r="2422">
          <cell r="D2422" t="str">
            <v>Slovenská technická univerzita v Bratislave</v>
          </cell>
          <cell r="E2422" t="str">
            <v>Fakulta chemickej a potravinárskej technológie</v>
          </cell>
          <cell r="L2422">
            <v>2</v>
          </cell>
          <cell r="M2422">
            <v>3</v>
          </cell>
          <cell r="AM2422">
            <v>0</v>
          </cell>
          <cell r="AN2422">
            <v>0</v>
          </cell>
          <cell r="AO2422">
            <v>0</v>
          </cell>
          <cell r="AP2422">
            <v>0</v>
          </cell>
          <cell r="AQ2422">
            <v>0</v>
          </cell>
          <cell r="AV2422">
            <v>0</v>
          </cell>
          <cell r="AW2422">
            <v>0</v>
          </cell>
          <cell r="AX2422">
            <v>0</v>
          </cell>
          <cell r="AY2422">
            <v>2</v>
          </cell>
          <cell r="AZ2422">
            <v>0</v>
          </cell>
          <cell r="BA2422" t="str">
            <v>STU</v>
          </cell>
        </row>
        <row r="2423">
          <cell r="D2423" t="str">
            <v>Slovenská technická univerzita v Bratislave</v>
          </cell>
          <cell r="E2423" t="str">
            <v>Fakulta elektrotechniky a informatiky</v>
          </cell>
          <cell r="L2423">
            <v>2</v>
          </cell>
          <cell r="M2423">
            <v>3</v>
          </cell>
          <cell r="AM2423">
            <v>0</v>
          </cell>
          <cell r="AN2423">
            <v>0</v>
          </cell>
          <cell r="AO2423">
            <v>0</v>
          </cell>
          <cell r="AP2423">
            <v>0</v>
          </cell>
          <cell r="AQ2423">
            <v>0</v>
          </cell>
          <cell r="AV2423">
            <v>0</v>
          </cell>
          <cell r="AW2423">
            <v>0</v>
          </cell>
          <cell r="AX2423">
            <v>0</v>
          </cell>
          <cell r="AY2423">
            <v>6</v>
          </cell>
          <cell r="AZ2423">
            <v>0</v>
          </cell>
          <cell r="BA2423" t="str">
            <v>STU</v>
          </cell>
        </row>
        <row r="2424">
          <cell r="D2424" t="str">
            <v>Slovenská technická univerzita v Bratislave</v>
          </cell>
          <cell r="E2424" t="str">
            <v>Fakulta elektrotechniky a informatiky</v>
          </cell>
          <cell r="L2424">
            <v>2</v>
          </cell>
          <cell r="M2424">
            <v>3</v>
          </cell>
          <cell r="AM2424">
            <v>0</v>
          </cell>
          <cell r="AN2424">
            <v>0</v>
          </cell>
          <cell r="AO2424">
            <v>0</v>
          </cell>
          <cell r="AP2424">
            <v>0</v>
          </cell>
          <cell r="AQ2424">
            <v>0</v>
          </cell>
          <cell r="AV2424">
            <v>0</v>
          </cell>
          <cell r="AW2424">
            <v>0</v>
          </cell>
          <cell r="AX2424">
            <v>0</v>
          </cell>
          <cell r="AY2424">
            <v>2</v>
          </cell>
          <cell r="AZ2424">
            <v>0</v>
          </cell>
          <cell r="BA2424" t="str">
            <v>STU</v>
          </cell>
        </row>
        <row r="2425">
          <cell r="D2425" t="str">
            <v>Slovenská technická univerzita v Bratislave</v>
          </cell>
          <cell r="E2425" t="str">
            <v>Materiálovotechnologická fakulta so sídlom v Trnave</v>
          </cell>
          <cell r="L2425">
            <v>1</v>
          </cell>
          <cell r="M2425">
            <v>1</v>
          </cell>
          <cell r="AM2425">
            <v>48</v>
          </cell>
          <cell r="AN2425">
            <v>68</v>
          </cell>
          <cell r="AO2425">
            <v>68</v>
          </cell>
          <cell r="AP2425">
            <v>48</v>
          </cell>
          <cell r="AQ2425">
            <v>48</v>
          </cell>
          <cell r="AV2425">
            <v>39.599999999999994</v>
          </cell>
          <cell r="AW2425">
            <v>58.60799999999999</v>
          </cell>
          <cell r="AX2425">
            <v>58.226248138957807</v>
          </cell>
          <cell r="AY2425">
            <v>68</v>
          </cell>
          <cell r="AZ2425">
            <v>0</v>
          </cell>
          <cell r="BA2425" t="str">
            <v>STU</v>
          </cell>
        </row>
        <row r="2426">
          <cell r="D2426" t="str">
            <v>Slovenská technická univerzita v Bratislave</v>
          </cell>
          <cell r="E2426" t="str">
            <v>Fakulta architektúry</v>
          </cell>
          <cell r="L2426">
            <v>2</v>
          </cell>
          <cell r="M2426">
            <v>3</v>
          </cell>
          <cell r="AM2426">
            <v>0</v>
          </cell>
          <cell r="AN2426">
            <v>0</v>
          </cell>
          <cell r="AO2426">
            <v>0</v>
          </cell>
          <cell r="AP2426">
            <v>0</v>
          </cell>
          <cell r="AQ2426">
            <v>0</v>
          </cell>
          <cell r="AV2426">
            <v>0</v>
          </cell>
          <cell r="AW2426">
            <v>0</v>
          </cell>
          <cell r="AX2426">
            <v>0</v>
          </cell>
          <cell r="AY2426">
            <v>2</v>
          </cell>
          <cell r="AZ2426">
            <v>0</v>
          </cell>
          <cell r="BA2426" t="str">
            <v>STU</v>
          </cell>
        </row>
        <row r="2427">
          <cell r="D2427" t="str">
            <v>Slovenská technická univerzita v Bratislave</v>
          </cell>
          <cell r="E2427" t="str">
            <v>Materiálovotechnologická fakulta so sídlom v Trnave</v>
          </cell>
          <cell r="L2427">
            <v>1</v>
          </cell>
          <cell r="M2427">
            <v>1</v>
          </cell>
          <cell r="AM2427">
            <v>63</v>
          </cell>
          <cell r="AN2427">
            <v>70</v>
          </cell>
          <cell r="AO2427">
            <v>70</v>
          </cell>
          <cell r="AP2427">
            <v>63</v>
          </cell>
          <cell r="AQ2427">
            <v>63</v>
          </cell>
          <cell r="AV2427">
            <v>55.8</v>
          </cell>
          <cell r="AW2427">
            <v>82.583999999999989</v>
          </cell>
          <cell r="AX2427">
            <v>82.201666666666654</v>
          </cell>
          <cell r="AY2427">
            <v>70</v>
          </cell>
          <cell r="AZ2427">
            <v>0</v>
          </cell>
          <cell r="BA2427" t="str">
            <v>STU</v>
          </cell>
        </row>
        <row r="2428">
          <cell r="D2428" t="str">
            <v>Slovenská technická univerzita v Bratislave</v>
          </cell>
          <cell r="E2428" t="str">
            <v>Stavebná fakulta</v>
          </cell>
          <cell r="L2428">
            <v>1</v>
          </cell>
          <cell r="M2428">
            <v>2</v>
          </cell>
          <cell r="AM2428">
            <v>120</v>
          </cell>
          <cell r="AN2428">
            <v>141</v>
          </cell>
          <cell r="AO2428">
            <v>141</v>
          </cell>
          <cell r="AP2428">
            <v>120</v>
          </cell>
          <cell r="AQ2428">
            <v>120</v>
          </cell>
          <cell r="AV2428">
            <v>180</v>
          </cell>
          <cell r="AW2428">
            <v>266.39999999999998</v>
          </cell>
          <cell r="AX2428">
            <v>263.49782118707736</v>
          </cell>
          <cell r="AY2428">
            <v>141</v>
          </cell>
          <cell r="AZ2428">
            <v>0</v>
          </cell>
          <cell r="BA2428" t="str">
            <v>STU</v>
          </cell>
        </row>
        <row r="2429">
          <cell r="D2429" t="str">
            <v>Slovenská technická univerzita v Bratislave</v>
          </cell>
          <cell r="E2429" t="str">
            <v>Fakulta chemickej a potravinárskej technológie</v>
          </cell>
          <cell r="L2429">
            <v>1</v>
          </cell>
          <cell r="M2429">
            <v>3</v>
          </cell>
          <cell r="AM2429">
            <v>3</v>
          </cell>
          <cell r="AN2429">
            <v>0</v>
          </cell>
          <cell r="AO2429">
            <v>0</v>
          </cell>
          <cell r="AP2429">
            <v>3</v>
          </cell>
          <cell r="AQ2429">
            <v>3</v>
          </cell>
          <cell r="AV2429">
            <v>9</v>
          </cell>
          <cell r="AW2429">
            <v>19.169999999999998</v>
          </cell>
          <cell r="AX2429">
            <v>18.919956521739131</v>
          </cell>
          <cell r="AY2429">
            <v>3</v>
          </cell>
          <cell r="AZ2429">
            <v>3</v>
          </cell>
          <cell r="BA2429" t="str">
            <v>STU</v>
          </cell>
        </row>
        <row r="2430">
          <cell r="D2430" t="str">
            <v>Slovenská technická univerzita v Bratislave</v>
          </cell>
          <cell r="E2430" t="str">
            <v>Fakulta elektrotechniky a informatiky</v>
          </cell>
          <cell r="L2430">
            <v>2</v>
          </cell>
          <cell r="M2430">
            <v>3</v>
          </cell>
          <cell r="AM2430">
            <v>0</v>
          </cell>
          <cell r="AN2430">
            <v>0</v>
          </cell>
          <cell r="AO2430">
            <v>0</v>
          </cell>
          <cell r="AP2430">
            <v>0</v>
          </cell>
          <cell r="AQ2430">
            <v>0</v>
          </cell>
          <cell r="AV2430">
            <v>0</v>
          </cell>
          <cell r="AW2430">
            <v>0</v>
          </cell>
          <cell r="AX2430">
            <v>0</v>
          </cell>
          <cell r="AY2430">
            <v>2</v>
          </cell>
          <cell r="AZ2430">
            <v>0</v>
          </cell>
          <cell r="BA2430" t="str">
            <v>STU</v>
          </cell>
        </row>
        <row r="2431">
          <cell r="D2431" t="str">
            <v>Slovenská technická univerzita v Bratislave</v>
          </cell>
          <cell r="E2431" t="str">
            <v>Fakulta chemickej a potravinárskej technológie</v>
          </cell>
          <cell r="L2431">
            <v>1</v>
          </cell>
          <cell r="M2431">
            <v>2</v>
          </cell>
          <cell r="AM2431">
            <v>59</v>
          </cell>
          <cell r="AN2431">
            <v>65</v>
          </cell>
          <cell r="AO2431">
            <v>65</v>
          </cell>
          <cell r="AP2431">
            <v>59</v>
          </cell>
          <cell r="AQ2431">
            <v>59</v>
          </cell>
          <cell r="AV2431">
            <v>88.5</v>
          </cell>
          <cell r="AW2431">
            <v>172.13249999999999</v>
          </cell>
          <cell r="AX2431">
            <v>169.88729347826089</v>
          </cell>
          <cell r="AY2431">
            <v>65</v>
          </cell>
          <cell r="AZ2431">
            <v>0</v>
          </cell>
          <cell r="BA2431" t="str">
            <v>STU</v>
          </cell>
        </row>
        <row r="2432">
          <cell r="D2432" t="str">
            <v>Slovenská technická univerzita v Bratislave</v>
          </cell>
          <cell r="E2432" t="str">
            <v>Stavebná fakulta</v>
          </cell>
          <cell r="L2432">
            <v>1</v>
          </cell>
          <cell r="M2432">
            <v>3</v>
          </cell>
          <cell r="AM2432">
            <v>0</v>
          </cell>
          <cell r="AN2432">
            <v>0</v>
          </cell>
          <cell r="AO2432">
            <v>0</v>
          </cell>
          <cell r="AP2432">
            <v>0</v>
          </cell>
          <cell r="AQ2432">
            <v>0</v>
          </cell>
          <cell r="AV2432">
            <v>0</v>
          </cell>
          <cell r="AW2432">
            <v>0</v>
          </cell>
          <cell r="AX2432">
            <v>0</v>
          </cell>
          <cell r="AY2432">
            <v>1</v>
          </cell>
          <cell r="AZ2432">
            <v>0</v>
          </cell>
          <cell r="BA2432" t="str">
            <v>STU</v>
          </cell>
        </row>
        <row r="2433">
          <cell r="D2433" t="str">
            <v>Slovenská technická univerzita v Bratislave</v>
          </cell>
          <cell r="E2433" t="str">
            <v>Strojnícka fakulta</v>
          </cell>
          <cell r="L2433">
            <v>1</v>
          </cell>
          <cell r="M2433">
            <v>3</v>
          </cell>
          <cell r="AM2433">
            <v>1</v>
          </cell>
          <cell r="AN2433">
            <v>0</v>
          </cell>
          <cell r="AO2433">
            <v>0</v>
          </cell>
          <cell r="AP2433">
            <v>1</v>
          </cell>
          <cell r="AQ2433">
            <v>1</v>
          </cell>
          <cell r="AV2433">
            <v>4</v>
          </cell>
          <cell r="AW2433">
            <v>8.52</v>
          </cell>
          <cell r="AX2433">
            <v>8.4805555555555543</v>
          </cell>
          <cell r="AY2433">
            <v>1</v>
          </cell>
          <cell r="AZ2433">
            <v>1</v>
          </cell>
          <cell r="BA2433" t="str">
            <v>STU</v>
          </cell>
        </row>
        <row r="2434">
          <cell r="D2434" t="str">
            <v>Slovenská technická univerzita v Bratislave</v>
          </cell>
          <cell r="E2434" t="str">
            <v>Fakulta elektrotechniky a informatiky</v>
          </cell>
          <cell r="L2434">
            <v>1</v>
          </cell>
          <cell r="M2434">
            <v>3</v>
          </cell>
          <cell r="AM2434">
            <v>14</v>
          </cell>
          <cell r="AN2434">
            <v>0</v>
          </cell>
          <cell r="AO2434">
            <v>0</v>
          </cell>
          <cell r="AP2434">
            <v>14</v>
          </cell>
          <cell r="AQ2434">
            <v>14</v>
          </cell>
          <cell r="AV2434">
            <v>56</v>
          </cell>
          <cell r="AW2434">
            <v>119.28</v>
          </cell>
          <cell r="AX2434">
            <v>118.72777777777777</v>
          </cell>
          <cell r="AY2434">
            <v>14</v>
          </cell>
          <cell r="AZ2434">
            <v>14</v>
          </cell>
          <cell r="BA2434" t="str">
            <v>STU</v>
          </cell>
        </row>
        <row r="2435">
          <cell r="D2435" t="str">
            <v>Slovenská technická univerzita v Bratislave</v>
          </cell>
          <cell r="E2435" t="str">
            <v>Fakulta elektrotechniky a informatiky</v>
          </cell>
          <cell r="L2435">
            <v>2</v>
          </cell>
          <cell r="M2435">
            <v>3</v>
          </cell>
          <cell r="AM2435">
            <v>0</v>
          </cell>
          <cell r="AN2435">
            <v>0</v>
          </cell>
          <cell r="AO2435">
            <v>0</v>
          </cell>
          <cell r="AP2435">
            <v>0</v>
          </cell>
          <cell r="AQ2435">
            <v>0</v>
          </cell>
          <cell r="AV2435">
            <v>0</v>
          </cell>
          <cell r="AW2435">
            <v>0</v>
          </cell>
          <cell r="AX2435">
            <v>0</v>
          </cell>
          <cell r="AY2435">
            <v>1</v>
          </cell>
          <cell r="AZ2435">
            <v>0</v>
          </cell>
          <cell r="BA2435" t="str">
            <v>STU</v>
          </cell>
        </row>
        <row r="2436">
          <cell r="D2436" t="str">
            <v>Slovenská technická univerzita v Bratislave</v>
          </cell>
          <cell r="E2436" t="str">
            <v>Fakulta elektrotechniky a informatiky</v>
          </cell>
          <cell r="L2436">
            <v>2</v>
          </cell>
          <cell r="M2436">
            <v>3</v>
          </cell>
          <cell r="AM2436">
            <v>0</v>
          </cell>
          <cell r="AN2436">
            <v>0</v>
          </cell>
          <cell r="AO2436">
            <v>0</v>
          </cell>
          <cell r="AP2436">
            <v>0</v>
          </cell>
          <cell r="AQ2436">
            <v>0</v>
          </cell>
          <cell r="AV2436">
            <v>0</v>
          </cell>
          <cell r="AW2436">
            <v>0</v>
          </cell>
          <cell r="AX2436">
            <v>0</v>
          </cell>
          <cell r="AY2436">
            <v>4</v>
          </cell>
          <cell r="AZ2436">
            <v>0</v>
          </cell>
          <cell r="BA2436" t="str">
            <v>STU</v>
          </cell>
        </row>
        <row r="2437">
          <cell r="D2437" t="str">
            <v>Slovenská technická univerzita v Bratislave</v>
          </cell>
          <cell r="E2437" t="str">
            <v>Fakulta elektrotechniky a informatiky</v>
          </cell>
          <cell r="L2437">
            <v>1</v>
          </cell>
          <cell r="M2437">
            <v>3</v>
          </cell>
          <cell r="AM2437">
            <v>5</v>
          </cell>
          <cell r="AN2437">
            <v>0</v>
          </cell>
          <cell r="AO2437">
            <v>0</v>
          </cell>
          <cell r="AP2437">
            <v>5</v>
          </cell>
          <cell r="AQ2437">
            <v>5</v>
          </cell>
          <cell r="AV2437">
            <v>20</v>
          </cell>
          <cell r="AW2437">
            <v>42.599999999999994</v>
          </cell>
          <cell r="AX2437">
            <v>42.30416666666666</v>
          </cell>
          <cell r="AY2437">
            <v>5</v>
          </cell>
          <cell r="AZ2437">
            <v>5</v>
          </cell>
          <cell r="BA2437" t="str">
            <v>STU</v>
          </cell>
        </row>
        <row r="2438">
          <cell r="D2438" t="str">
            <v>Slovenská technická univerzita v Bratislave</v>
          </cell>
          <cell r="E2438" t="str">
            <v>Fakulta chemickej a potravinárskej technológie</v>
          </cell>
          <cell r="L2438">
            <v>1</v>
          </cell>
          <cell r="M2438">
            <v>3</v>
          </cell>
          <cell r="AM2438">
            <v>3</v>
          </cell>
          <cell r="AN2438">
            <v>0</v>
          </cell>
          <cell r="AO2438">
            <v>0</v>
          </cell>
          <cell r="AP2438">
            <v>3</v>
          </cell>
          <cell r="AQ2438">
            <v>3</v>
          </cell>
          <cell r="AV2438">
            <v>9</v>
          </cell>
          <cell r="AW2438">
            <v>19.169999999999998</v>
          </cell>
          <cell r="AX2438">
            <v>19.022254335260111</v>
          </cell>
          <cell r="AY2438">
            <v>3</v>
          </cell>
          <cell r="AZ2438">
            <v>3</v>
          </cell>
          <cell r="BA2438" t="str">
            <v>STU</v>
          </cell>
        </row>
        <row r="2439">
          <cell r="D2439" t="str">
            <v>Slovenská technická univerzita v Bratislave</v>
          </cell>
          <cell r="E2439" t="str">
            <v>Strojnícka fakulta</v>
          </cell>
          <cell r="L2439">
            <v>1</v>
          </cell>
          <cell r="M2439">
            <v>3</v>
          </cell>
          <cell r="AM2439">
            <v>5</v>
          </cell>
          <cell r="AN2439">
            <v>0</v>
          </cell>
          <cell r="AO2439">
            <v>0</v>
          </cell>
          <cell r="AP2439">
            <v>5</v>
          </cell>
          <cell r="AQ2439">
            <v>5</v>
          </cell>
          <cell r="AV2439">
            <v>20</v>
          </cell>
          <cell r="AW2439">
            <v>42.599999999999994</v>
          </cell>
          <cell r="AX2439">
            <v>42.322518610421831</v>
          </cell>
          <cell r="AY2439">
            <v>5</v>
          </cell>
          <cell r="AZ2439">
            <v>5</v>
          </cell>
          <cell r="BA2439" t="str">
            <v>STU</v>
          </cell>
        </row>
        <row r="2440">
          <cell r="D2440" t="str">
            <v>Slovenská technická univerzita v Bratislave</v>
          </cell>
          <cell r="E2440" t="str">
            <v>Stavebná fakulta</v>
          </cell>
          <cell r="L2440">
            <v>1</v>
          </cell>
          <cell r="M2440">
            <v>2</v>
          </cell>
          <cell r="AM2440">
            <v>122</v>
          </cell>
          <cell r="AN2440">
            <v>131</v>
          </cell>
          <cell r="AO2440">
            <v>131</v>
          </cell>
          <cell r="AP2440">
            <v>122</v>
          </cell>
          <cell r="AQ2440">
            <v>122</v>
          </cell>
          <cell r="AV2440">
            <v>183</v>
          </cell>
          <cell r="AW2440">
            <v>270.83999999999997</v>
          </cell>
          <cell r="AX2440">
            <v>267.8894515401953</v>
          </cell>
          <cell r="AY2440">
            <v>131</v>
          </cell>
          <cell r="AZ2440">
            <v>0</v>
          </cell>
          <cell r="BA2440" t="str">
            <v>STU</v>
          </cell>
        </row>
        <row r="2441">
          <cell r="D2441" t="str">
            <v>Slovenská technická univerzita v Bratislave</v>
          </cell>
          <cell r="E2441" t="str">
            <v>Stavebná fakulta</v>
          </cell>
          <cell r="L2441">
            <v>1</v>
          </cell>
          <cell r="M2441">
            <v>2</v>
          </cell>
          <cell r="AM2441">
            <v>95</v>
          </cell>
          <cell r="AN2441">
            <v>103</v>
          </cell>
          <cell r="AO2441">
            <v>103</v>
          </cell>
          <cell r="AP2441">
            <v>95</v>
          </cell>
          <cell r="AQ2441">
            <v>95</v>
          </cell>
          <cell r="AV2441">
            <v>142.5</v>
          </cell>
          <cell r="AW2441">
            <v>210.9</v>
          </cell>
          <cell r="AX2441">
            <v>208.60244177310295</v>
          </cell>
          <cell r="AY2441">
            <v>103</v>
          </cell>
          <cell r="AZ2441">
            <v>0</v>
          </cell>
          <cell r="BA2441" t="str">
            <v>STU</v>
          </cell>
        </row>
        <row r="2442">
          <cell r="D2442" t="str">
            <v>Slovenská technická univerzita v Bratislave</v>
          </cell>
          <cell r="E2442" t="str">
            <v>Fakulta chemickej a potravinárskej technológie</v>
          </cell>
          <cell r="L2442">
            <v>1</v>
          </cell>
          <cell r="M2442">
            <v>2</v>
          </cell>
          <cell r="AM2442">
            <v>22</v>
          </cell>
          <cell r="AN2442">
            <v>23</v>
          </cell>
          <cell r="AO2442">
            <v>23</v>
          </cell>
          <cell r="AP2442">
            <v>22</v>
          </cell>
          <cell r="AQ2442">
            <v>22</v>
          </cell>
          <cell r="AV2442">
            <v>33</v>
          </cell>
          <cell r="AW2442">
            <v>79.53</v>
          </cell>
          <cell r="AX2442">
            <v>78.917052023121386</v>
          </cell>
          <cell r="AY2442">
            <v>23</v>
          </cell>
          <cell r="AZ2442">
            <v>0</v>
          </cell>
          <cell r="BA2442" t="str">
            <v>STU</v>
          </cell>
        </row>
        <row r="2443">
          <cell r="D2443" t="str">
            <v>Slovenská technická univerzita v Bratislave</v>
          </cell>
          <cell r="E2443" t="str">
            <v>Fakulta elektrotechniky a informatiky</v>
          </cell>
          <cell r="L2443">
            <v>1</v>
          </cell>
          <cell r="M2443">
            <v>2</v>
          </cell>
          <cell r="AM2443">
            <v>9</v>
          </cell>
          <cell r="AN2443">
            <v>10</v>
          </cell>
          <cell r="AO2443">
            <v>10</v>
          </cell>
          <cell r="AP2443">
            <v>9</v>
          </cell>
          <cell r="AQ2443">
            <v>9</v>
          </cell>
          <cell r="AV2443">
            <v>13.5</v>
          </cell>
          <cell r="AW2443">
            <v>19.98</v>
          </cell>
          <cell r="AX2443">
            <v>19.849857320099254</v>
          </cell>
          <cell r="AY2443">
            <v>10</v>
          </cell>
          <cell r="AZ2443">
            <v>0</v>
          </cell>
          <cell r="BA2443" t="str">
            <v>STU</v>
          </cell>
        </row>
        <row r="2444">
          <cell r="D2444" t="str">
            <v>Slovenská technická univerzita v Bratislave</v>
          </cell>
          <cell r="E2444" t="str">
            <v>Stavebná fakulta</v>
          </cell>
          <cell r="L2444">
            <v>1</v>
          </cell>
          <cell r="M2444">
            <v>2</v>
          </cell>
          <cell r="AM2444">
            <v>91</v>
          </cell>
          <cell r="AN2444">
            <v>115</v>
          </cell>
          <cell r="AO2444">
            <v>115</v>
          </cell>
          <cell r="AP2444">
            <v>91</v>
          </cell>
          <cell r="AQ2444">
            <v>91</v>
          </cell>
          <cell r="AV2444">
            <v>136.5</v>
          </cell>
          <cell r="AW2444">
            <v>202.02</v>
          </cell>
          <cell r="AX2444">
            <v>199.81918106686703</v>
          </cell>
          <cell r="AY2444">
            <v>115</v>
          </cell>
          <cell r="AZ2444">
            <v>0</v>
          </cell>
          <cell r="BA2444" t="str">
            <v>STU</v>
          </cell>
        </row>
        <row r="2445">
          <cell r="D2445" t="str">
            <v>Slovenská technická univerzita v Bratislave</v>
          </cell>
          <cell r="E2445" t="str">
            <v>Strojnícka fakulta</v>
          </cell>
          <cell r="L2445">
            <v>1</v>
          </cell>
          <cell r="M2445">
            <v>2</v>
          </cell>
          <cell r="AM2445">
            <v>35</v>
          </cell>
          <cell r="AN2445">
            <v>38</v>
          </cell>
          <cell r="AO2445">
            <v>38</v>
          </cell>
          <cell r="AP2445">
            <v>35</v>
          </cell>
          <cell r="AQ2445">
            <v>35</v>
          </cell>
          <cell r="AV2445">
            <v>52.5</v>
          </cell>
          <cell r="AW2445">
            <v>77.7</v>
          </cell>
          <cell r="AX2445">
            <v>77.340277777777786</v>
          </cell>
          <cell r="AY2445">
            <v>38</v>
          </cell>
          <cell r="AZ2445">
            <v>0</v>
          </cell>
          <cell r="BA2445" t="str">
            <v>STU</v>
          </cell>
        </row>
        <row r="2446">
          <cell r="D2446" t="str">
            <v>Slovenská technická univerzita v Bratislave</v>
          </cell>
          <cell r="E2446" t="str">
            <v>Fakulta architektúry</v>
          </cell>
          <cell r="L2446">
            <v>1</v>
          </cell>
          <cell r="M2446">
            <v>2</v>
          </cell>
          <cell r="AM2446">
            <v>45</v>
          </cell>
          <cell r="AN2446">
            <v>50</v>
          </cell>
          <cell r="AO2446">
            <v>0</v>
          </cell>
          <cell r="AP2446">
            <v>0</v>
          </cell>
          <cell r="AQ2446">
            <v>45</v>
          </cell>
          <cell r="AV2446">
            <v>67.5</v>
          </cell>
          <cell r="AW2446">
            <v>218.02500000000001</v>
          </cell>
          <cell r="AX2446">
            <v>213.75000000000003</v>
          </cell>
          <cell r="AY2446">
            <v>50</v>
          </cell>
          <cell r="AZ2446">
            <v>0</v>
          </cell>
          <cell r="BA2446" t="str">
            <v>STU</v>
          </cell>
        </row>
        <row r="2447">
          <cell r="D2447" t="str">
            <v>Slovenská technická univerzita v Bratislave</v>
          </cell>
          <cell r="E2447" t="str">
            <v>Stavebná fakulta</v>
          </cell>
          <cell r="L2447">
            <v>1</v>
          </cell>
          <cell r="M2447">
            <v>2</v>
          </cell>
          <cell r="AM2447">
            <v>45</v>
          </cell>
          <cell r="AN2447">
            <v>53</v>
          </cell>
          <cell r="AO2447">
            <v>0</v>
          </cell>
          <cell r="AP2447">
            <v>45</v>
          </cell>
          <cell r="AQ2447">
            <v>45</v>
          </cell>
          <cell r="AV2447">
            <v>67.5</v>
          </cell>
          <cell r="AW2447">
            <v>101.25</v>
          </cell>
          <cell r="AX2447">
            <v>100.72265625000001</v>
          </cell>
          <cell r="AY2447">
            <v>53</v>
          </cell>
          <cell r="AZ2447">
            <v>0</v>
          </cell>
          <cell r="BA2447" t="str">
            <v>STU</v>
          </cell>
        </row>
        <row r="2448">
          <cell r="D2448" t="str">
            <v>Slovenská technická univerzita v Bratislave</v>
          </cell>
          <cell r="E2448" t="str">
            <v>Stavebná fakulta</v>
          </cell>
          <cell r="L2448">
            <v>1</v>
          </cell>
          <cell r="M2448">
            <v>2</v>
          </cell>
          <cell r="AM2448">
            <v>65</v>
          </cell>
          <cell r="AN2448">
            <v>66</v>
          </cell>
          <cell r="AO2448">
            <v>66</v>
          </cell>
          <cell r="AP2448">
            <v>65</v>
          </cell>
          <cell r="AQ2448">
            <v>65</v>
          </cell>
          <cell r="AV2448">
            <v>97.5</v>
          </cell>
          <cell r="AW2448">
            <v>145.27500000000001</v>
          </cell>
          <cell r="AX2448">
            <v>143.69236476333586</v>
          </cell>
          <cell r="AY2448">
            <v>66</v>
          </cell>
          <cell r="AZ2448">
            <v>0</v>
          </cell>
          <cell r="BA2448" t="str">
            <v>STU</v>
          </cell>
        </row>
        <row r="2449">
          <cell r="D2449" t="str">
            <v>Slovenská technická univerzita v Bratislave</v>
          </cell>
          <cell r="E2449" t="str">
            <v>Strojnícka fakulta</v>
          </cell>
          <cell r="L2449">
            <v>1</v>
          </cell>
          <cell r="M2449">
            <v>2</v>
          </cell>
          <cell r="AM2449">
            <v>71</v>
          </cell>
          <cell r="AN2449">
            <v>81</v>
          </cell>
          <cell r="AO2449">
            <v>81</v>
          </cell>
          <cell r="AP2449">
            <v>71</v>
          </cell>
          <cell r="AQ2449">
            <v>71</v>
          </cell>
          <cell r="AV2449">
            <v>106.5</v>
          </cell>
          <cell r="AW2449">
            <v>157.62</v>
          </cell>
          <cell r="AX2449">
            <v>156.59331885856079</v>
          </cell>
          <cell r="AY2449">
            <v>81</v>
          </cell>
          <cell r="AZ2449">
            <v>0</v>
          </cell>
          <cell r="BA2449" t="str">
            <v>STU</v>
          </cell>
        </row>
        <row r="2450">
          <cell r="D2450" t="str">
            <v>Slovenská technická univerzita v Bratislave</v>
          </cell>
          <cell r="E2450" t="str">
            <v>Materiálovotechnologická fakulta so sídlom v Trnave</v>
          </cell>
          <cell r="L2450">
            <v>1</v>
          </cell>
          <cell r="M2450">
            <v>3</v>
          </cell>
          <cell r="AM2450">
            <v>3</v>
          </cell>
          <cell r="AN2450">
            <v>0</v>
          </cell>
          <cell r="AO2450">
            <v>0</v>
          </cell>
          <cell r="AP2450">
            <v>0</v>
          </cell>
          <cell r="AQ2450">
            <v>3</v>
          </cell>
          <cell r="AV2450">
            <v>9</v>
          </cell>
          <cell r="AW2450">
            <v>19.169999999999998</v>
          </cell>
          <cell r="AX2450">
            <v>19.106523178807944</v>
          </cell>
          <cell r="AY2450">
            <v>3</v>
          </cell>
          <cell r="AZ2450">
            <v>3</v>
          </cell>
          <cell r="BA2450" t="str">
            <v>STU</v>
          </cell>
        </row>
        <row r="2451">
          <cell r="D2451" t="str">
            <v>Slovenská technická univerzita v Bratislave</v>
          </cell>
          <cell r="E2451" t="str">
            <v>Fakulta elektrotechniky a informatiky</v>
          </cell>
          <cell r="L2451">
            <v>1</v>
          </cell>
          <cell r="M2451">
            <v>3</v>
          </cell>
          <cell r="AM2451">
            <v>4</v>
          </cell>
          <cell r="AN2451">
            <v>0</v>
          </cell>
          <cell r="AO2451">
            <v>0</v>
          </cell>
          <cell r="AP2451">
            <v>4</v>
          </cell>
          <cell r="AQ2451">
            <v>4</v>
          </cell>
          <cell r="AV2451">
            <v>16</v>
          </cell>
          <cell r="AW2451">
            <v>34.08</v>
          </cell>
          <cell r="AX2451">
            <v>34.023808738664464</v>
          </cell>
          <cell r="AY2451">
            <v>5</v>
          </cell>
          <cell r="AZ2451">
            <v>4</v>
          </cell>
          <cell r="BA2451" t="str">
            <v>STU</v>
          </cell>
        </row>
        <row r="2452">
          <cell r="D2452" t="str">
            <v>Slovenská technická univerzita v Bratislave</v>
          </cell>
          <cell r="E2452" t="str">
            <v>Strojnícka fakulta</v>
          </cell>
          <cell r="L2452">
            <v>1</v>
          </cell>
          <cell r="M2452">
            <v>3</v>
          </cell>
          <cell r="AM2452">
            <v>4</v>
          </cell>
          <cell r="AN2452">
            <v>0</v>
          </cell>
          <cell r="AO2452">
            <v>0</v>
          </cell>
          <cell r="AP2452">
            <v>4</v>
          </cell>
          <cell r="AQ2452">
            <v>4</v>
          </cell>
          <cell r="AV2452">
            <v>16</v>
          </cell>
          <cell r="AW2452">
            <v>34.08</v>
          </cell>
          <cell r="AX2452">
            <v>33.858014888337465</v>
          </cell>
          <cell r="AY2452">
            <v>4</v>
          </cell>
          <cell r="AZ2452">
            <v>4</v>
          </cell>
          <cell r="BA2452" t="str">
            <v>STU</v>
          </cell>
        </row>
        <row r="2453">
          <cell r="D2453" t="str">
            <v>Slovenská technická univerzita v Bratislave</v>
          </cell>
          <cell r="E2453" t="str">
            <v>Materiálovotechnologická fakulta so sídlom v Trnave</v>
          </cell>
          <cell r="L2453">
            <v>1</v>
          </cell>
          <cell r="M2453">
            <v>3</v>
          </cell>
          <cell r="AM2453">
            <v>1</v>
          </cell>
          <cell r="AN2453">
            <v>0</v>
          </cell>
          <cell r="AO2453">
            <v>0</v>
          </cell>
          <cell r="AP2453">
            <v>1</v>
          </cell>
          <cell r="AQ2453">
            <v>1</v>
          </cell>
          <cell r="AV2453">
            <v>3</v>
          </cell>
          <cell r="AW2453">
            <v>6.39</v>
          </cell>
          <cell r="AX2453">
            <v>6.3483777915632746</v>
          </cell>
          <cell r="AY2453">
            <v>1</v>
          </cell>
          <cell r="AZ2453">
            <v>1</v>
          </cell>
          <cell r="BA2453" t="str">
            <v>STU</v>
          </cell>
        </row>
        <row r="2454">
          <cell r="D2454" t="str">
            <v>Slovenská technická univerzita v Bratislave</v>
          </cell>
          <cell r="E2454" t="str">
            <v>Materiálovotechnologická fakulta so sídlom v Trnave</v>
          </cell>
          <cell r="L2454">
            <v>1</v>
          </cell>
          <cell r="M2454">
            <v>2</v>
          </cell>
          <cell r="AM2454">
            <v>66</v>
          </cell>
          <cell r="AN2454">
            <v>75</v>
          </cell>
          <cell r="AO2454">
            <v>75</v>
          </cell>
          <cell r="AP2454">
            <v>66</v>
          </cell>
          <cell r="AQ2454">
            <v>66</v>
          </cell>
          <cell r="AV2454">
            <v>99</v>
          </cell>
          <cell r="AW2454">
            <v>146.52000000000001</v>
          </cell>
          <cell r="AX2454">
            <v>145.56562034739454</v>
          </cell>
          <cell r="AY2454">
            <v>75</v>
          </cell>
          <cell r="AZ2454">
            <v>0</v>
          </cell>
          <cell r="BA2454" t="str">
            <v>STU</v>
          </cell>
        </row>
        <row r="2455">
          <cell r="D2455" t="str">
            <v>Slovenská technická univerzita v Bratislave</v>
          </cell>
          <cell r="E2455" t="str">
            <v>Materiálovotechnologická fakulta so sídlom v Trnave</v>
          </cell>
          <cell r="L2455">
            <v>1</v>
          </cell>
          <cell r="M2455">
            <v>2</v>
          </cell>
          <cell r="AM2455">
            <v>80</v>
          </cell>
          <cell r="AN2455">
            <v>92</v>
          </cell>
          <cell r="AO2455">
            <v>92</v>
          </cell>
          <cell r="AP2455">
            <v>80</v>
          </cell>
          <cell r="AQ2455">
            <v>80</v>
          </cell>
          <cell r="AV2455">
            <v>120</v>
          </cell>
          <cell r="AW2455">
            <v>177.6</v>
          </cell>
          <cell r="AX2455">
            <v>176.44317617866005</v>
          </cell>
          <cell r="AY2455">
            <v>92</v>
          </cell>
          <cell r="AZ2455">
            <v>0</v>
          </cell>
          <cell r="BA2455" t="str">
            <v>STU</v>
          </cell>
        </row>
        <row r="2456">
          <cell r="D2456" t="str">
            <v>Slovenská technická univerzita v Bratislave</v>
          </cell>
          <cell r="E2456" t="str">
            <v>Materiálovotechnologická fakulta so sídlom v Trnave</v>
          </cell>
          <cell r="L2456">
            <v>1</v>
          </cell>
          <cell r="M2456">
            <v>2</v>
          </cell>
          <cell r="AM2456">
            <v>22</v>
          </cell>
          <cell r="AN2456">
            <v>30</v>
          </cell>
          <cell r="AO2456">
            <v>30</v>
          </cell>
          <cell r="AP2456">
            <v>22</v>
          </cell>
          <cell r="AQ2456">
            <v>22</v>
          </cell>
          <cell r="AV2456">
            <v>33</v>
          </cell>
          <cell r="AW2456">
            <v>48.839999999999996</v>
          </cell>
          <cell r="AX2456">
            <v>48.521873449131512</v>
          </cell>
          <cell r="AY2456">
            <v>30</v>
          </cell>
          <cell r="AZ2456">
            <v>0</v>
          </cell>
          <cell r="BA2456" t="str">
            <v>STU</v>
          </cell>
        </row>
        <row r="2457">
          <cell r="D2457" t="str">
            <v>Slovenská technická univerzita v Bratislave</v>
          </cell>
          <cell r="E2457" t="str">
            <v>Materiálovotechnologická fakulta so sídlom v Trnave</v>
          </cell>
          <cell r="L2457">
            <v>1</v>
          </cell>
          <cell r="M2457">
            <v>2</v>
          </cell>
          <cell r="AM2457">
            <v>65</v>
          </cell>
          <cell r="AN2457">
            <v>73</v>
          </cell>
          <cell r="AO2457">
            <v>0</v>
          </cell>
          <cell r="AP2457">
            <v>0</v>
          </cell>
          <cell r="AQ2457">
            <v>65</v>
          </cell>
          <cell r="AV2457">
            <v>97.5</v>
          </cell>
          <cell r="AW2457">
            <v>144.30000000000001</v>
          </cell>
          <cell r="AX2457">
            <v>143.82218543046358</v>
          </cell>
          <cell r="AY2457">
            <v>73</v>
          </cell>
          <cell r="AZ2457">
            <v>0</v>
          </cell>
          <cell r="BA2457" t="str">
            <v>STU</v>
          </cell>
        </row>
        <row r="2458">
          <cell r="D2458" t="str">
            <v>Slovenská technická univerzita v Bratislave</v>
          </cell>
          <cell r="E2458" t="str">
            <v>Strojnícka fakulta</v>
          </cell>
          <cell r="L2458">
            <v>1</v>
          </cell>
          <cell r="M2458">
            <v>2</v>
          </cell>
          <cell r="AM2458">
            <v>15</v>
          </cell>
          <cell r="AN2458">
            <v>19</v>
          </cell>
          <cell r="AO2458">
            <v>19</v>
          </cell>
          <cell r="AP2458">
            <v>15</v>
          </cell>
          <cell r="AQ2458">
            <v>15</v>
          </cell>
          <cell r="AV2458">
            <v>22.5</v>
          </cell>
          <cell r="AW2458">
            <v>33.299999999999997</v>
          </cell>
          <cell r="AX2458">
            <v>33.083095533498756</v>
          </cell>
          <cell r="AY2458">
            <v>19</v>
          </cell>
          <cell r="AZ2458">
            <v>0</v>
          </cell>
          <cell r="BA2458" t="str">
            <v>STU</v>
          </cell>
        </row>
        <row r="2459">
          <cell r="D2459" t="str">
            <v>Slovenská technická univerzita v Bratislave</v>
          </cell>
          <cell r="E2459" t="str">
            <v>Fakulta chemickej a potravinárskej technológie</v>
          </cell>
          <cell r="L2459">
            <v>1</v>
          </cell>
          <cell r="M2459">
            <v>1</v>
          </cell>
          <cell r="AM2459">
            <v>21</v>
          </cell>
          <cell r="AN2459">
            <v>29</v>
          </cell>
          <cell r="AO2459">
            <v>29</v>
          </cell>
          <cell r="AP2459">
            <v>21</v>
          </cell>
          <cell r="AQ2459">
            <v>21</v>
          </cell>
          <cell r="AV2459">
            <v>17.100000000000001</v>
          </cell>
          <cell r="AW2459">
            <v>25.308000000000003</v>
          </cell>
          <cell r="AX2459">
            <v>25.190833333333337</v>
          </cell>
          <cell r="AY2459">
            <v>29</v>
          </cell>
          <cell r="AZ2459">
            <v>0</v>
          </cell>
          <cell r="BA2459" t="str">
            <v>STU</v>
          </cell>
        </row>
        <row r="2460">
          <cell r="D2460" t="str">
            <v>Slovenská technická univerzita v Bratislave</v>
          </cell>
          <cell r="E2460" t="str">
            <v>Strojnícka fakulta</v>
          </cell>
          <cell r="L2460">
            <v>1</v>
          </cell>
          <cell r="M2460">
            <v>3</v>
          </cell>
          <cell r="AM2460">
            <v>4</v>
          </cell>
          <cell r="AN2460">
            <v>0</v>
          </cell>
          <cell r="AO2460">
            <v>0</v>
          </cell>
          <cell r="AP2460">
            <v>4</v>
          </cell>
          <cell r="AQ2460">
            <v>4</v>
          </cell>
          <cell r="AV2460">
            <v>16</v>
          </cell>
          <cell r="AW2460">
            <v>34.08</v>
          </cell>
          <cell r="AX2460">
            <v>33.858014888337465</v>
          </cell>
          <cell r="AY2460">
            <v>5</v>
          </cell>
          <cell r="AZ2460">
            <v>4</v>
          </cell>
          <cell r="BA2460" t="str">
            <v>STU</v>
          </cell>
        </row>
        <row r="2461">
          <cell r="D2461" t="str">
            <v>Slovenská technická univerzita v Bratislave</v>
          </cell>
          <cell r="E2461" t="str">
            <v>Strojnícka fakulta</v>
          </cell>
          <cell r="L2461">
            <v>1</v>
          </cell>
          <cell r="M2461">
            <v>3</v>
          </cell>
          <cell r="AM2461">
            <v>3</v>
          </cell>
          <cell r="AN2461">
            <v>0</v>
          </cell>
          <cell r="AO2461">
            <v>0</v>
          </cell>
          <cell r="AP2461">
            <v>3</v>
          </cell>
          <cell r="AQ2461">
            <v>3</v>
          </cell>
          <cell r="AV2461">
            <v>12</v>
          </cell>
          <cell r="AW2461">
            <v>25.56</v>
          </cell>
          <cell r="AX2461">
            <v>25.393511166253099</v>
          </cell>
          <cell r="AY2461">
            <v>3</v>
          </cell>
          <cell r="AZ2461">
            <v>3</v>
          </cell>
          <cell r="BA2461" t="str">
            <v>STU</v>
          </cell>
        </row>
        <row r="2462">
          <cell r="D2462" t="str">
            <v>Slovenská technická univerzita v Bratislave</v>
          </cell>
          <cell r="E2462" t="str">
            <v>Materiálovotechnologická fakulta so sídlom v Trnave</v>
          </cell>
          <cell r="L2462">
            <v>1</v>
          </cell>
          <cell r="M2462">
            <v>2</v>
          </cell>
          <cell r="AM2462">
            <v>143</v>
          </cell>
          <cell r="AN2462">
            <v>162</v>
          </cell>
          <cell r="AO2462">
            <v>162</v>
          </cell>
          <cell r="AP2462">
            <v>143</v>
          </cell>
          <cell r="AQ2462">
            <v>143</v>
          </cell>
          <cell r="AV2462">
            <v>214.5</v>
          </cell>
          <cell r="AW2462">
            <v>317.45999999999998</v>
          </cell>
          <cell r="AX2462">
            <v>315.39217741935482</v>
          </cell>
          <cell r="AY2462">
            <v>162</v>
          </cell>
          <cell r="AZ2462">
            <v>0</v>
          </cell>
          <cell r="BA2462" t="str">
            <v>STU</v>
          </cell>
        </row>
        <row r="2463">
          <cell r="D2463" t="str">
            <v>Slovenská technická univerzita v Bratislave</v>
          </cell>
          <cell r="E2463" t="str">
            <v>Fakulta elektrotechniky a informatiky</v>
          </cell>
          <cell r="L2463">
            <v>1</v>
          </cell>
          <cell r="M2463">
            <v>2</v>
          </cell>
          <cell r="AM2463">
            <v>65</v>
          </cell>
          <cell r="AN2463">
            <v>66</v>
          </cell>
          <cell r="AO2463">
            <v>66</v>
          </cell>
          <cell r="AP2463">
            <v>65</v>
          </cell>
          <cell r="AQ2463">
            <v>65</v>
          </cell>
          <cell r="AV2463">
            <v>97.5</v>
          </cell>
          <cell r="AW2463">
            <v>144.30000000000001</v>
          </cell>
          <cell r="AX2463">
            <v>143.63194444444446</v>
          </cell>
          <cell r="AY2463">
            <v>66</v>
          </cell>
          <cell r="AZ2463">
            <v>0</v>
          </cell>
          <cell r="BA2463" t="str">
            <v>STU</v>
          </cell>
        </row>
        <row r="2464">
          <cell r="D2464" t="str">
            <v>Slovenská technická univerzita v Bratislave</v>
          </cell>
          <cell r="E2464" t="str">
            <v>Strojnícka fakulta</v>
          </cell>
          <cell r="L2464">
            <v>1</v>
          </cell>
          <cell r="M2464">
            <v>2</v>
          </cell>
          <cell r="AM2464">
            <v>28</v>
          </cell>
          <cell r="AN2464">
            <v>31</v>
          </cell>
          <cell r="AO2464">
            <v>31</v>
          </cell>
          <cell r="AP2464">
            <v>28</v>
          </cell>
          <cell r="AQ2464">
            <v>28</v>
          </cell>
          <cell r="AV2464">
            <v>42</v>
          </cell>
          <cell r="AW2464">
            <v>62.16</v>
          </cell>
          <cell r="AX2464">
            <v>61.755111662531014</v>
          </cell>
          <cell r="AY2464">
            <v>31</v>
          </cell>
          <cell r="AZ2464">
            <v>0</v>
          </cell>
          <cell r="BA2464" t="str">
            <v>STU</v>
          </cell>
        </row>
        <row r="2465">
          <cell r="D2465" t="str">
            <v>Slovenská technická univerzita v Bratislave</v>
          </cell>
          <cell r="E2465" t="str">
            <v>Stavebná fakulta</v>
          </cell>
          <cell r="L2465">
            <v>1</v>
          </cell>
          <cell r="M2465">
            <v>2</v>
          </cell>
          <cell r="AM2465">
            <v>27</v>
          </cell>
          <cell r="AN2465">
            <v>30</v>
          </cell>
          <cell r="AO2465">
            <v>30</v>
          </cell>
          <cell r="AP2465">
            <v>27</v>
          </cell>
          <cell r="AQ2465">
            <v>27</v>
          </cell>
          <cell r="AV2465">
            <v>40.5</v>
          </cell>
          <cell r="AW2465">
            <v>59.94</v>
          </cell>
          <cell r="AX2465">
            <v>59.287009767092414</v>
          </cell>
          <cell r="AY2465">
            <v>30</v>
          </cell>
          <cell r="AZ2465">
            <v>0</v>
          </cell>
          <cell r="BA2465" t="str">
            <v>STU</v>
          </cell>
        </row>
        <row r="2466">
          <cell r="D2466" t="str">
            <v>Slovenská technická univerzita v Bratislave</v>
          </cell>
          <cell r="E2466" t="str">
            <v>Strojnícka fakulta</v>
          </cell>
          <cell r="L2466">
            <v>1</v>
          </cell>
          <cell r="M2466">
            <v>2</v>
          </cell>
          <cell r="AM2466">
            <v>61</v>
          </cell>
          <cell r="AN2466">
            <v>64</v>
          </cell>
          <cell r="AO2466">
            <v>64</v>
          </cell>
          <cell r="AP2466">
            <v>61</v>
          </cell>
          <cell r="AQ2466">
            <v>61</v>
          </cell>
          <cell r="AV2466">
            <v>91.5</v>
          </cell>
          <cell r="AW2466">
            <v>135.41999999999999</v>
          </cell>
          <cell r="AX2466">
            <v>134.53792183622826</v>
          </cell>
          <cell r="AY2466">
            <v>64</v>
          </cell>
          <cell r="AZ2466">
            <v>0</v>
          </cell>
          <cell r="BA2466" t="str">
            <v>STU</v>
          </cell>
        </row>
        <row r="2467">
          <cell r="D2467" t="str">
            <v>Slovenská technická univerzita v Bratislave</v>
          </cell>
          <cell r="E2467" t="str">
            <v>Fakulta chemickej a potravinárskej technológie</v>
          </cell>
          <cell r="L2467">
            <v>1</v>
          </cell>
          <cell r="M2467">
            <v>2</v>
          </cell>
          <cell r="AM2467">
            <v>42</v>
          </cell>
          <cell r="AN2467">
            <v>43</v>
          </cell>
          <cell r="AO2467">
            <v>43</v>
          </cell>
          <cell r="AP2467">
            <v>42</v>
          </cell>
          <cell r="AQ2467">
            <v>42</v>
          </cell>
          <cell r="AV2467">
            <v>63</v>
          </cell>
          <cell r="AW2467">
            <v>93.24</v>
          </cell>
          <cell r="AX2467">
            <v>92.629257641921384</v>
          </cell>
          <cell r="AY2467">
            <v>43</v>
          </cell>
          <cell r="AZ2467">
            <v>0</v>
          </cell>
          <cell r="BA2467" t="str">
            <v>STU</v>
          </cell>
        </row>
        <row r="2468">
          <cell r="D2468" t="str">
            <v>Slovenská technická univerzita v Bratislave</v>
          </cell>
          <cell r="E2468" t="str">
            <v>Fakulta chemickej a potravinárskej technológie</v>
          </cell>
          <cell r="L2468">
            <v>1</v>
          </cell>
          <cell r="M2468">
            <v>2</v>
          </cell>
          <cell r="AM2468">
            <v>20</v>
          </cell>
          <cell r="AN2468">
            <v>22</v>
          </cell>
          <cell r="AO2468">
            <v>22</v>
          </cell>
          <cell r="AP2468">
            <v>20</v>
          </cell>
          <cell r="AQ2468">
            <v>20</v>
          </cell>
          <cell r="AV2468">
            <v>30</v>
          </cell>
          <cell r="AW2468">
            <v>44.4</v>
          </cell>
          <cell r="AX2468">
            <v>44.194444444444443</v>
          </cell>
          <cell r="AY2468">
            <v>22</v>
          </cell>
          <cell r="AZ2468">
            <v>0</v>
          </cell>
          <cell r="BA2468" t="str">
            <v>STU</v>
          </cell>
        </row>
        <row r="2469">
          <cell r="D2469" t="str">
            <v>Slovenská technická univerzita v Bratislave</v>
          </cell>
          <cell r="E2469" t="str">
            <v>Fakulta chemickej a potravinárskej technológie</v>
          </cell>
          <cell r="L2469">
            <v>1</v>
          </cell>
          <cell r="M2469">
            <v>2</v>
          </cell>
          <cell r="AM2469">
            <v>43</v>
          </cell>
          <cell r="AN2469">
            <v>44</v>
          </cell>
          <cell r="AO2469">
            <v>44</v>
          </cell>
          <cell r="AP2469">
            <v>43</v>
          </cell>
          <cell r="AQ2469">
            <v>43</v>
          </cell>
          <cell r="AV2469">
            <v>64.5</v>
          </cell>
          <cell r="AW2469">
            <v>155.44500000000002</v>
          </cell>
          <cell r="AX2469">
            <v>154.24696531791909</v>
          </cell>
          <cell r="AY2469">
            <v>44</v>
          </cell>
          <cell r="AZ2469">
            <v>0</v>
          </cell>
          <cell r="BA2469" t="str">
            <v>STU</v>
          </cell>
        </row>
        <row r="2470">
          <cell r="D2470" t="str">
            <v>Slovenská technická univerzita v Bratislave</v>
          </cell>
          <cell r="E2470" t="str">
            <v>Fakulta chemickej a potravinárskej technológie</v>
          </cell>
          <cell r="L2470">
            <v>1</v>
          </cell>
          <cell r="M2470">
            <v>2</v>
          </cell>
          <cell r="AM2470">
            <v>39</v>
          </cell>
          <cell r="AN2470">
            <v>40</v>
          </cell>
          <cell r="AO2470">
            <v>40</v>
          </cell>
          <cell r="AP2470">
            <v>39</v>
          </cell>
          <cell r="AQ2470">
            <v>39</v>
          </cell>
          <cell r="AV2470">
            <v>58.5</v>
          </cell>
          <cell r="AW2470">
            <v>140.98500000000001</v>
          </cell>
          <cell r="AX2470">
            <v>139.89841040462429</v>
          </cell>
          <cell r="AY2470">
            <v>40</v>
          </cell>
          <cell r="AZ2470">
            <v>0</v>
          </cell>
          <cell r="BA2470" t="str">
            <v>STU</v>
          </cell>
        </row>
        <row r="2471">
          <cell r="D2471" t="str">
            <v>Slovenská technická univerzita v Bratislave</v>
          </cell>
          <cell r="E2471" t="str">
            <v>Strojnícka fakulta</v>
          </cell>
          <cell r="L2471">
            <v>1</v>
          </cell>
          <cell r="M2471">
            <v>1</v>
          </cell>
          <cell r="AM2471">
            <v>34</v>
          </cell>
          <cell r="AN2471">
            <v>38</v>
          </cell>
          <cell r="AO2471">
            <v>38</v>
          </cell>
          <cell r="AP2471">
            <v>34</v>
          </cell>
          <cell r="AQ2471">
            <v>34</v>
          </cell>
          <cell r="AV2471">
            <v>28.6</v>
          </cell>
          <cell r="AW2471">
            <v>42.328000000000003</v>
          </cell>
          <cell r="AX2471">
            <v>42.052290322580646</v>
          </cell>
          <cell r="AY2471">
            <v>38</v>
          </cell>
          <cell r="AZ2471">
            <v>0</v>
          </cell>
          <cell r="BA2471" t="str">
            <v>STU</v>
          </cell>
        </row>
        <row r="2472">
          <cell r="D2472" t="str">
            <v>Slovenská technická univerzita v Bratislave</v>
          </cell>
          <cell r="E2472" t="str">
            <v>Fakulta chemickej a potravinárskej technológie</v>
          </cell>
          <cell r="L2472">
            <v>1</v>
          </cell>
          <cell r="M2472">
            <v>1</v>
          </cell>
          <cell r="AM2472">
            <v>176</v>
          </cell>
          <cell r="AN2472">
            <v>194</v>
          </cell>
          <cell r="AO2472">
            <v>194</v>
          </cell>
          <cell r="AP2472">
            <v>176</v>
          </cell>
          <cell r="AQ2472">
            <v>176</v>
          </cell>
          <cell r="AV2472">
            <v>152.9</v>
          </cell>
          <cell r="AW2472">
            <v>226.292</v>
          </cell>
          <cell r="AX2472">
            <v>224.80973799126636</v>
          </cell>
          <cell r="AY2472">
            <v>194</v>
          </cell>
          <cell r="AZ2472">
            <v>0</v>
          </cell>
          <cell r="BA2472" t="str">
            <v>STU</v>
          </cell>
        </row>
        <row r="2473">
          <cell r="D2473" t="str">
            <v>Slovenská technická univerzita v Bratislave</v>
          </cell>
          <cell r="E2473" t="str">
            <v>Stavebná fakulta</v>
          </cell>
          <cell r="L2473">
            <v>1</v>
          </cell>
          <cell r="M2473">
            <v>1</v>
          </cell>
          <cell r="AM2473">
            <v>66</v>
          </cell>
          <cell r="AN2473">
            <v>78</v>
          </cell>
          <cell r="AO2473">
            <v>78</v>
          </cell>
          <cell r="AP2473">
            <v>66</v>
          </cell>
          <cell r="AQ2473">
            <v>66</v>
          </cell>
          <cell r="AV2473">
            <v>58.5</v>
          </cell>
          <cell r="AW2473">
            <v>86.58</v>
          </cell>
          <cell r="AX2473">
            <v>85.63679188580015</v>
          </cell>
          <cell r="AY2473">
            <v>78</v>
          </cell>
          <cell r="AZ2473">
            <v>0</v>
          </cell>
          <cell r="BA2473" t="str">
            <v>STU</v>
          </cell>
        </row>
        <row r="2474">
          <cell r="D2474" t="str">
            <v>Slovenská technická univerzita v Bratislave</v>
          </cell>
          <cell r="E2474" t="str">
            <v>Strojnícka fakulta</v>
          </cell>
          <cell r="L2474">
            <v>1</v>
          </cell>
          <cell r="M2474">
            <v>1</v>
          </cell>
          <cell r="AM2474">
            <v>51</v>
          </cell>
          <cell r="AN2474">
            <v>59</v>
          </cell>
          <cell r="AO2474">
            <v>59</v>
          </cell>
          <cell r="AP2474">
            <v>51</v>
          </cell>
          <cell r="AQ2474">
            <v>51</v>
          </cell>
          <cell r="AV2474">
            <v>41.099999999999994</v>
          </cell>
          <cell r="AW2474">
            <v>60.827999999999989</v>
          </cell>
          <cell r="AX2474">
            <v>60.431787841191053</v>
          </cell>
          <cell r="AY2474">
            <v>59</v>
          </cell>
          <cell r="AZ2474">
            <v>0</v>
          </cell>
          <cell r="BA2474" t="str">
            <v>STU</v>
          </cell>
        </row>
        <row r="2475">
          <cell r="D2475" t="str">
            <v>Slovenská technická univerzita v Bratislave</v>
          </cell>
          <cell r="E2475" t="str">
            <v>Strojnícka fakulta</v>
          </cell>
          <cell r="L2475">
            <v>1</v>
          </cell>
          <cell r="M2475">
            <v>1</v>
          </cell>
          <cell r="AM2475">
            <v>56</v>
          </cell>
          <cell r="AN2475">
            <v>64</v>
          </cell>
          <cell r="AO2475">
            <v>64</v>
          </cell>
          <cell r="AP2475">
            <v>56</v>
          </cell>
          <cell r="AQ2475">
            <v>56</v>
          </cell>
          <cell r="AV2475">
            <v>45.8</v>
          </cell>
          <cell r="AW2475">
            <v>67.783999999999992</v>
          </cell>
          <cell r="AX2475">
            <v>67.470185185185173</v>
          </cell>
          <cell r="AY2475">
            <v>64</v>
          </cell>
          <cell r="AZ2475">
            <v>0</v>
          </cell>
          <cell r="BA2475" t="str">
            <v>STU</v>
          </cell>
        </row>
        <row r="2476">
          <cell r="D2476" t="str">
            <v>Slovenská technická univerzita v Bratislave</v>
          </cell>
          <cell r="E2476" t="str">
            <v>Strojnícka fakulta</v>
          </cell>
          <cell r="L2476">
            <v>1</v>
          </cell>
          <cell r="M2476">
            <v>1</v>
          </cell>
          <cell r="AM2476">
            <v>22</v>
          </cell>
          <cell r="AN2476">
            <v>28</v>
          </cell>
          <cell r="AO2476">
            <v>28</v>
          </cell>
          <cell r="AP2476">
            <v>22</v>
          </cell>
          <cell r="AQ2476">
            <v>22</v>
          </cell>
          <cell r="AV2476">
            <v>17.2</v>
          </cell>
          <cell r="AW2476">
            <v>25.456</v>
          </cell>
          <cell r="AX2476">
            <v>25.29018858560794</v>
          </cell>
          <cell r="AY2476">
            <v>28</v>
          </cell>
          <cell r="AZ2476">
            <v>0</v>
          </cell>
          <cell r="BA2476" t="str">
            <v>STU</v>
          </cell>
        </row>
        <row r="2477">
          <cell r="D2477" t="str">
            <v>Slovenská technická univerzita v Bratislave</v>
          </cell>
          <cell r="E2477" t="str">
            <v>Stavebná fakulta</v>
          </cell>
          <cell r="L2477">
            <v>1</v>
          </cell>
          <cell r="M2477">
            <v>1</v>
          </cell>
          <cell r="AM2477">
            <v>0</v>
          </cell>
          <cell r="AN2477">
            <v>14</v>
          </cell>
          <cell r="AO2477">
            <v>14</v>
          </cell>
          <cell r="AP2477">
            <v>0</v>
          </cell>
          <cell r="AQ2477">
            <v>0</v>
          </cell>
          <cell r="AV2477">
            <v>0</v>
          </cell>
          <cell r="AW2477">
            <v>0</v>
          </cell>
          <cell r="AX2477">
            <v>0</v>
          </cell>
          <cell r="AY2477">
            <v>14</v>
          </cell>
          <cell r="AZ2477">
            <v>0</v>
          </cell>
          <cell r="BA2477" t="str">
            <v>STU</v>
          </cell>
        </row>
        <row r="2478">
          <cell r="D2478" t="str">
            <v>Slovenská technická univerzita v Bratislave</v>
          </cell>
          <cell r="E2478" t="str">
            <v>Fakulta elektrotechniky a informatiky</v>
          </cell>
          <cell r="L2478">
            <v>1</v>
          </cell>
          <cell r="M2478">
            <v>1</v>
          </cell>
          <cell r="AM2478">
            <v>18</v>
          </cell>
          <cell r="AN2478">
            <v>26</v>
          </cell>
          <cell r="AO2478">
            <v>26</v>
          </cell>
          <cell r="AP2478">
            <v>18</v>
          </cell>
          <cell r="AQ2478">
            <v>18</v>
          </cell>
          <cell r="AV2478">
            <v>15.899999999999999</v>
          </cell>
          <cell r="AW2478">
            <v>23.531999999999996</v>
          </cell>
          <cell r="AX2478">
            <v>23.36858333333333</v>
          </cell>
          <cell r="AY2478">
            <v>26</v>
          </cell>
          <cell r="AZ2478">
            <v>0</v>
          </cell>
          <cell r="BA2478" t="str">
            <v>STU</v>
          </cell>
        </row>
        <row r="2479">
          <cell r="D2479" t="str">
            <v>Slovenská technická univerzita v Bratislave</v>
          </cell>
          <cell r="E2479" t="str">
            <v>Fakulta chemickej a potravinárskej technológie</v>
          </cell>
          <cell r="L2479">
            <v>1</v>
          </cell>
          <cell r="M2479">
            <v>1</v>
          </cell>
          <cell r="AM2479">
            <v>133</v>
          </cell>
          <cell r="AN2479">
            <v>138</v>
          </cell>
          <cell r="AO2479">
            <v>138</v>
          </cell>
          <cell r="AP2479">
            <v>133</v>
          </cell>
          <cell r="AQ2479">
            <v>133</v>
          </cell>
          <cell r="AV2479">
            <v>111.1</v>
          </cell>
          <cell r="AW2479">
            <v>164.428</v>
          </cell>
          <cell r="AX2479">
            <v>162.06552873563217</v>
          </cell>
          <cell r="AY2479">
            <v>138</v>
          </cell>
          <cell r="AZ2479">
            <v>0</v>
          </cell>
          <cell r="BA2479" t="str">
            <v>STU</v>
          </cell>
        </row>
        <row r="2480">
          <cell r="D2480" t="str">
            <v>Slovenská technická univerzita v Bratislave</v>
          </cell>
          <cell r="E2480" t="str">
            <v>Materiálovotechnologická fakulta so sídlom v Trnave</v>
          </cell>
          <cell r="L2480">
            <v>1</v>
          </cell>
          <cell r="M2480">
            <v>1</v>
          </cell>
          <cell r="AM2480">
            <v>53</v>
          </cell>
          <cell r="AN2480">
            <v>74</v>
          </cell>
          <cell r="AO2480">
            <v>0</v>
          </cell>
          <cell r="AP2480">
            <v>0</v>
          </cell>
          <cell r="AQ2480">
            <v>53</v>
          </cell>
          <cell r="AV2480">
            <v>43.4</v>
          </cell>
          <cell r="AW2480">
            <v>64.231999999999999</v>
          </cell>
          <cell r="AX2480">
            <v>64.019311258278151</v>
          </cell>
          <cell r="AY2480">
            <v>74</v>
          </cell>
          <cell r="AZ2480">
            <v>0</v>
          </cell>
          <cell r="BA2480" t="str">
            <v>STU</v>
          </cell>
        </row>
        <row r="2481">
          <cell r="D2481" t="str">
            <v>Slovenská technická univerzita v Bratislave</v>
          </cell>
          <cell r="E2481" t="str">
            <v>Materiálovotechnologická fakulta so sídlom v Trnave</v>
          </cell>
          <cell r="L2481">
            <v>1</v>
          </cell>
          <cell r="M2481">
            <v>1</v>
          </cell>
          <cell r="AM2481">
            <v>28</v>
          </cell>
          <cell r="AN2481">
            <v>37</v>
          </cell>
          <cell r="AO2481">
            <v>37</v>
          </cell>
          <cell r="AP2481">
            <v>28</v>
          </cell>
          <cell r="AQ2481">
            <v>28</v>
          </cell>
          <cell r="AV2481">
            <v>21.7</v>
          </cell>
          <cell r="AW2481">
            <v>32.116</v>
          </cell>
          <cell r="AX2481">
            <v>31.906807692307691</v>
          </cell>
          <cell r="AY2481">
            <v>37</v>
          </cell>
          <cell r="AZ2481">
            <v>0</v>
          </cell>
          <cell r="BA2481" t="str">
            <v>STU</v>
          </cell>
        </row>
        <row r="2482">
          <cell r="D2482" t="str">
            <v>Slovenská technická univerzita v Bratislave</v>
          </cell>
          <cell r="E2482" t="str">
            <v/>
          </cell>
          <cell r="L2482">
            <v>1</v>
          </cell>
          <cell r="M2482">
            <v>1</v>
          </cell>
          <cell r="AM2482">
            <v>28</v>
          </cell>
          <cell r="AN2482">
            <v>37</v>
          </cell>
          <cell r="AO2482">
            <v>0</v>
          </cell>
          <cell r="AP2482">
            <v>0</v>
          </cell>
          <cell r="AQ2482">
            <v>28</v>
          </cell>
          <cell r="AV2482">
            <v>24.7</v>
          </cell>
          <cell r="AW2482">
            <v>25.687999999999999</v>
          </cell>
          <cell r="AX2482">
            <v>25.368767306619933</v>
          </cell>
          <cell r="AY2482">
            <v>37</v>
          </cell>
          <cell r="AZ2482">
            <v>0</v>
          </cell>
          <cell r="BA2482" t="str">
            <v>STU</v>
          </cell>
        </row>
        <row r="2483">
          <cell r="D2483" t="str">
            <v>Slovenská technická univerzita v Bratislave</v>
          </cell>
          <cell r="E2483" t="str">
            <v>Fakulta informatiky a informačných technológií</v>
          </cell>
          <cell r="L2483">
            <v>1</v>
          </cell>
          <cell r="M2483">
            <v>1</v>
          </cell>
          <cell r="AM2483">
            <v>40</v>
          </cell>
          <cell r="AN2483">
            <v>41</v>
          </cell>
          <cell r="AO2483">
            <v>41</v>
          </cell>
          <cell r="AP2483">
            <v>40</v>
          </cell>
          <cell r="AQ2483">
            <v>40</v>
          </cell>
          <cell r="AV2483">
            <v>35.200000000000003</v>
          </cell>
          <cell r="AW2483">
            <v>52.096000000000004</v>
          </cell>
          <cell r="AX2483">
            <v>52.010103874690849</v>
          </cell>
          <cell r="AY2483">
            <v>41</v>
          </cell>
          <cell r="AZ2483">
            <v>0</v>
          </cell>
          <cell r="BA2483" t="str">
            <v>STU</v>
          </cell>
        </row>
        <row r="2484">
          <cell r="D2484" t="str">
            <v>Slovenská technická univerzita v Bratislave</v>
          </cell>
          <cell r="E2484" t="str">
            <v>Stavebná fakulta</v>
          </cell>
          <cell r="L2484">
            <v>1</v>
          </cell>
          <cell r="M2484">
            <v>1</v>
          </cell>
          <cell r="AM2484">
            <v>15</v>
          </cell>
          <cell r="AN2484">
            <v>19</v>
          </cell>
          <cell r="AO2484">
            <v>19</v>
          </cell>
          <cell r="AP2484">
            <v>15</v>
          </cell>
          <cell r="AQ2484">
            <v>15</v>
          </cell>
          <cell r="AV2484">
            <v>12.899999999999999</v>
          </cell>
          <cell r="AW2484">
            <v>19.091999999999999</v>
          </cell>
          <cell r="AX2484">
            <v>18.884010518407212</v>
          </cell>
          <cell r="AY2484">
            <v>19</v>
          </cell>
          <cell r="AZ2484">
            <v>0</v>
          </cell>
          <cell r="BA2484" t="str">
            <v>STU</v>
          </cell>
        </row>
        <row r="2485">
          <cell r="D2485" t="str">
            <v>Slovenská technická univerzita v Bratislave</v>
          </cell>
          <cell r="E2485" t="str">
            <v/>
          </cell>
          <cell r="L2485">
            <v>1</v>
          </cell>
          <cell r="M2485">
            <v>2</v>
          </cell>
          <cell r="AM2485">
            <v>42</v>
          </cell>
          <cell r="AN2485">
            <v>43</v>
          </cell>
          <cell r="AO2485">
            <v>0</v>
          </cell>
          <cell r="AP2485">
            <v>42</v>
          </cell>
          <cell r="AQ2485">
            <v>42</v>
          </cell>
          <cell r="AV2485">
            <v>63</v>
          </cell>
          <cell r="AW2485">
            <v>94.5</v>
          </cell>
          <cell r="AX2485">
            <v>93.923780487804876</v>
          </cell>
          <cell r="AY2485">
            <v>43</v>
          </cell>
          <cell r="AZ2485">
            <v>0</v>
          </cell>
          <cell r="BA2485" t="str">
            <v>STU</v>
          </cell>
        </row>
        <row r="2486">
          <cell r="D2486" t="str">
            <v>Slovenská technická univerzita v Bratislave</v>
          </cell>
          <cell r="E2486" t="str">
            <v>Fakulta architektúry</v>
          </cell>
          <cell r="L2486">
            <v>2</v>
          </cell>
          <cell r="M2486">
            <v>3</v>
          </cell>
          <cell r="AM2486">
            <v>0</v>
          </cell>
          <cell r="AN2486">
            <v>0</v>
          </cell>
          <cell r="AO2486">
            <v>0</v>
          </cell>
          <cell r="AP2486">
            <v>0</v>
          </cell>
          <cell r="AQ2486">
            <v>0</v>
          </cell>
          <cell r="AV2486">
            <v>0</v>
          </cell>
          <cell r="AW2486">
            <v>0</v>
          </cell>
          <cell r="AX2486">
            <v>0</v>
          </cell>
          <cell r="AY2486">
            <v>2</v>
          </cell>
          <cell r="AZ2486">
            <v>0</v>
          </cell>
          <cell r="BA2486" t="str">
            <v>STU</v>
          </cell>
        </row>
        <row r="2487">
          <cell r="D2487" t="str">
            <v>Slovenská technická univerzita v Bratislave</v>
          </cell>
          <cell r="E2487" t="str">
            <v>Fakulta informatiky a informačných technológií</v>
          </cell>
          <cell r="L2487">
            <v>2</v>
          </cell>
          <cell r="M2487">
            <v>3</v>
          </cell>
          <cell r="AM2487">
            <v>1</v>
          </cell>
          <cell r="AN2487">
            <v>0</v>
          </cell>
          <cell r="AO2487">
            <v>0</v>
          </cell>
          <cell r="AP2487">
            <v>0</v>
          </cell>
          <cell r="AQ2487">
            <v>0</v>
          </cell>
          <cell r="AV2487">
            <v>0</v>
          </cell>
          <cell r="AW2487">
            <v>0</v>
          </cell>
          <cell r="AX2487">
            <v>0</v>
          </cell>
          <cell r="AY2487">
            <v>1</v>
          </cell>
          <cell r="AZ2487">
            <v>0</v>
          </cell>
          <cell r="BA2487" t="str">
            <v>STU</v>
          </cell>
        </row>
        <row r="2488">
          <cell r="D2488" t="str">
            <v>Slovenská technická univerzita v Bratislave</v>
          </cell>
          <cell r="E2488" t="str">
            <v>Fakulta informatiky a informačných technológií</v>
          </cell>
          <cell r="L2488">
            <v>1</v>
          </cell>
          <cell r="M2488">
            <v>1</v>
          </cell>
          <cell r="AM2488">
            <v>45</v>
          </cell>
          <cell r="AN2488">
            <v>45</v>
          </cell>
          <cell r="AO2488">
            <v>45</v>
          </cell>
          <cell r="AP2488">
            <v>45</v>
          </cell>
          <cell r="AQ2488">
            <v>45</v>
          </cell>
          <cell r="AV2488">
            <v>34.799999999999997</v>
          </cell>
          <cell r="AW2488">
            <v>51.503999999999998</v>
          </cell>
          <cell r="AX2488">
            <v>51.419079967023904</v>
          </cell>
          <cell r="AY2488">
            <v>45</v>
          </cell>
          <cell r="AZ2488">
            <v>0</v>
          </cell>
          <cell r="BA2488" t="str">
            <v>STU</v>
          </cell>
        </row>
        <row r="2489">
          <cell r="D2489" t="str">
            <v>Slovenská technická univerzita v Bratislave</v>
          </cell>
          <cell r="E2489" t="str">
            <v>Fakulta architektúry</v>
          </cell>
          <cell r="L2489">
            <v>2</v>
          </cell>
          <cell r="M2489">
            <v>3</v>
          </cell>
          <cell r="AM2489">
            <v>0</v>
          </cell>
          <cell r="AN2489">
            <v>0</v>
          </cell>
          <cell r="AO2489">
            <v>0</v>
          </cell>
          <cell r="AP2489">
            <v>0</v>
          </cell>
          <cell r="AQ2489">
            <v>0</v>
          </cell>
          <cell r="AV2489">
            <v>0</v>
          </cell>
          <cell r="AW2489">
            <v>0</v>
          </cell>
          <cell r="AX2489">
            <v>0</v>
          </cell>
          <cell r="AY2489">
            <v>3</v>
          </cell>
          <cell r="AZ2489">
            <v>0</v>
          </cell>
          <cell r="BA2489" t="str">
            <v>STU</v>
          </cell>
        </row>
        <row r="2490">
          <cell r="D2490" t="str">
            <v>Technická univerzita vo Zvolene</v>
          </cell>
          <cell r="E2490" t="str">
            <v>Fakulta techniky</v>
          </cell>
          <cell r="L2490">
            <v>2</v>
          </cell>
          <cell r="M2490">
            <v>2</v>
          </cell>
          <cell r="AM2490">
            <v>0</v>
          </cell>
          <cell r="AN2490">
            <v>0</v>
          </cell>
          <cell r="AO2490">
            <v>0</v>
          </cell>
          <cell r="AP2490">
            <v>0</v>
          </cell>
          <cell r="AQ2490">
            <v>0</v>
          </cell>
          <cell r="AV2490">
            <v>0</v>
          </cell>
          <cell r="AW2490">
            <v>0</v>
          </cell>
          <cell r="AX2490">
            <v>0</v>
          </cell>
          <cell r="AY2490">
            <v>17</v>
          </cell>
          <cell r="AZ2490">
            <v>0</v>
          </cell>
          <cell r="BA2490" t="str">
            <v>TUZVO</v>
          </cell>
        </row>
        <row r="2491">
          <cell r="D2491" t="str">
            <v>Technická univerzita vo Zvolene</v>
          </cell>
          <cell r="E2491" t="str">
            <v>Drevárska fakulta</v>
          </cell>
          <cell r="L2491">
            <v>2</v>
          </cell>
          <cell r="M2491">
            <v>3</v>
          </cell>
          <cell r="AM2491">
            <v>0</v>
          </cell>
          <cell r="AN2491">
            <v>0</v>
          </cell>
          <cell r="AO2491">
            <v>0</v>
          </cell>
          <cell r="AP2491">
            <v>0</v>
          </cell>
          <cell r="AQ2491">
            <v>0</v>
          </cell>
          <cell r="AV2491">
            <v>0</v>
          </cell>
          <cell r="AW2491">
            <v>0</v>
          </cell>
          <cell r="AX2491">
            <v>0</v>
          </cell>
          <cell r="AY2491">
            <v>3</v>
          </cell>
          <cell r="AZ2491">
            <v>0</v>
          </cell>
          <cell r="BA2491" t="str">
            <v>TUZVO</v>
          </cell>
        </row>
        <row r="2492">
          <cell r="D2492" t="str">
            <v>Technická univerzita vo Zvolene</v>
          </cell>
          <cell r="E2492" t="str">
            <v>Lesnícka fakulta</v>
          </cell>
          <cell r="L2492">
            <v>2</v>
          </cell>
          <cell r="M2492">
            <v>3</v>
          </cell>
          <cell r="AM2492">
            <v>0</v>
          </cell>
          <cell r="AN2492">
            <v>0</v>
          </cell>
          <cell r="AO2492">
            <v>0</v>
          </cell>
          <cell r="AP2492">
            <v>0</v>
          </cell>
          <cell r="AQ2492">
            <v>0</v>
          </cell>
          <cell r="AV2492">
            <v>0</v>
          </cell>
          <cell r="AW2492">
            <v>0</v>
          </cell>
          <cell r="AX2492">
            <v>0</v>
          </cell>
          <cell r="AY2492">
            <v>2</v>
          </cell>
          <cell r="AZ2492">
            <v>0</v>
          </cell>
          <cell r="BA2492" t="str">
            <v>TUZVO</v>
          </cell>
        </row>
        <row r="2493">
          <cell r="D2493" t="str">
            <v>Technická univerzita vo Zvolene</v>
          </cell>
          <cell r="E2493" t="str">
            <v>Fakulta ekológie a environmentalistiky</v>
          </cell>
          <cell r="L2493">
            <v>2</v>
          </cell>
          <cell r="M2493">
            <v>2</v>
          </cell>
          <cell r="AM2493">
            <v>0</v>
          </cell>
          <cell r="AN2493">
            <v>0</v>
          </cell>
          <cell r="AO2493">
            <v>0</v>
          </cell>
          <cell r="AP2493">
            <v>0</v>
          </cell>
          <cell r="AQ2493">
            <v>0</v>
          </cell>
          <cell r="AV2493">
            <v>0</v>
          </cell>
          <cell r="AW2493">
            <v>0</v>
          </cell>
          <cell r="AX2493">
            <v>0</v>
          </cell>
          <cell r="AY2493">
            <v>24</v>
          </cell>
          <cell r="AZ2493">
            <v>0</v>
          </cell>
          <cell r="BA2493" t="str">
            <v>TUZVO</v>
          </cell>
        </row>
        <row r="2494">
          <cell r="D2494" t="str">
            <v>Technická univerzita vo Zvolene</v>
          </cell>
          <cell r="E2494" t="str">
            <v>Drevárska fakulta</v>
          </cell>
          <cell r="L2494">
            <v>1</v>
          </cell>
          <cell r="M2494">
            <v>3</v>
          </cell>
          <cell r="AM2494">
            <v>4</v>
          </cell>
          <cell r="AN2494">
            <v>0</v>
          </cell>
          <cell r="AO2494">
            <v>0</v>
          </cell>
          <cell r="AP2494">
            <v>4</v>
          </cell>
          <cell r="AQ2494">
            <v>4</v>
          </cell>
          <cell r="AV2494">
            <v>16</v>
          </cell>
          <cell r="AW2494">
            <v>34.08</v>
          </cell>
          <cell r="AX2494">
            <v>33.059640718562875</v>
          </cell>
          <cell r="AY2494">
            <v>4</v>
          </cell>
          <cell r="AZ2494">
            <v>4</v>
          </cell>
          <cell r="BA2494" t="str">
            <v>TUZVO</v>
          </cell>
        </row>
        <row r="2495">
          <cell r="D2495" t="str">
            <v>Technická univerzita vo Zvolene</v>
          </cell>
          <cell r="E2495" t="str">
            <v>Fakulta techniky</v>
          </cell>
          <cell r="L2495">
            <v>2</v>
          </cell>
          <cell r="M2495">
            <v>1</v>
          </cell>
          <cell r="AM2495">
            <v>0</v>
          </cell>
          <cell r="AN2495">
            <v>0</v>
          </cell>
          <cell r="AO2495">
            <v>0</v>
          </cell>
          <cell r="AP2495">
            <v>0</v>
          </cell>
          <cell r="AQ2495">
            <v>0</v>
          </cell>
          <cell r="AV2495">
            <v>0</v>
          </cell>
          <cell r="AW2495">
            <v>0</v>
          </cell>
          <cell r="AX2495">
            <v>0</v>
          </cell>
          <cell r="AY2495">
            <v>28</v>
          </cell>
          <cell r="AZ2495">
            <v>0</v>
          </cell>
          <cell r="BA2495" t="str">
            <v>TUZVO</v>
          </cell>
        </row>
        <row r="2496">
          <cell r="D2496" t="str">
            <v>Technická univerzita vo Zvolene</v>
          </cell>
          <cell r="E2496" t="str">
            <v>Drevárska fakulta</v>
          </cell>
          <cell r="L2496">
            <v>1</v>
          </cell>
          <cell r="M2496">
            <v>3</v>
          </cell>
          <cell r="AM2496">
            <v>7</v>
          </cell>
          <cell r="AN2496">
            <v>0</v>
          </cell>
          <cell r="AO2496">
            <v>0</v>
          </cell>
          <cell r="AP2496">
            <v>0</v>
          </cell>
          <cell r="AQ2496">
            <v>7</v>
          </cell>
          <cell r="AV2496">
            <v>28</v>
          </cell>
          <cell r="AW2496">
            <v>59.64</v>
          </cell>
          <cell r="AX2496">
            <v>57.767246376811599</v>
          </cell>
          <cell r="AY2496">
            <v>7</v>
          </cell>
          <cell r="AZ2496">
            <v>7</v>
          </cell>
          <cell r="BA2496" t="str">
            <v>TUZVO</v>
          </cell>
        </row>
        <row r="2497">
          <cell r="D2497" t="str">
            <v>Technická univerzita vo Zvolene</v>
          </cell>
          <cell r="E2497" t="str">
            <v>Drevárska fakulta</v>
          </cell>
          <cell r="L2497">
            <v>2</v>
          </cell>
          <cell r="M2497">
            <v>2</v>
          </cell>
          <cell r="AM2497">
            <v>0</v>
          </cell>
          <cell r="AN2497">
            <v>0</v>
          </cell>
          <cell r="AO2497">
            <v>0</v>
          </cell>
          <cell r="AP2497">
            <v>0</v>
          </cell>
          <cell r="AQ2497">
            <v>0</v>
          </cell>
          <cell r="AV2497">
            <v>0</v>
          </cell>
          <cell r="AW2497">
            <v>0</v>
          </cell>
          <cell r="AX2497">
            <v>0</v>
          </cell>
          <cell r="AY2497">
            <v>31</v>
          </cell>
          <cell r="AZ2497">
            <v>0</v>
          </cell>
          <cell r="BA2497" t="str">
            <v>TUZVO</v>
          </cell>
        </row>
        <row r="2498">
          <cell r="D2498" t="str">
            <v>Technická univerzita vo Zvolene</v>
          </cell>
          <cell r="E2498" t="str">
            <v>Fakulta techniky</v>
          </cell>
          <cell r="L2498">
            <v>2</v>
          </cell>
          <cell r="M2498">
            <v>2</v>
          </cell>
          <cell r="AM2498">
            <v>0</v>
          </cell>
          <cell r="AN2498">
            <v>0</v>
          </cell>
          <cell r="AO2498">
            <v>0</v>
          </cell>
          <cell r="AP2498">
            <v>0</v>
          </cell>
          <cell r="AQ2498">
            <v>0</v>
          </cell>
          <cell r="AV2498">
            <v>0</v>
          </cell>
          <cell r="AW2498">
            <v>0</v>
          </cell>
          <cell r="AX2498">
            <v>0</v>
          </cell>
          <cell r="AY2498">
            <v>6</v>
          </cell>
          <cell r="AZ2498">
            <v>0</v>
          </cell>
          <cell r="BA2498" t="str">
            <v>TUZVO</v>
          </cell>
        </row>
        <row r="2499">
          <cell r="D2499" t="str">
            <v>Technická univerzita vo Zvolene</v>
          </cell>
          <cell r="E2499" t="str">
            <v/>
          </cell>
          <cell r="L2499">
            <v>2</v>
          </cell>
          <cell r="M2499">
            <v>2</v>
          </cell>
          <cell r="AM2499">
            <v>0</v>
          </cell>
          <cell r="AN2499">
            <v>0</v>
          </cell>
          <cell r="AO2499">
            <v>0</v>
          </cell>
          <cell r="AP2499">
            <v>0</v>
          </cell>
          <cell r="AQ2499">
            <v>0</v>
          </cell>
          <cell r="AV2499">
            <v>0</v>
          </cell>
          <cell r="AW2499">
            <v>0</v>
          </cell>
          <cell r="AX2499">
            <v>0</v>
          </cell>
          <cell r="AY2499">
            <v>32</v>
          </cell>
          <cell r="AZ2499">
            <v>0</v>
          </cell>
          <cell r="BA2499" t="str">
            <v>TUZVO</v>
          </cell>
        </row>
        <row r="2500">
          <cell r="D2500" t="str">
            <v>Technická univerzita vo Zvolene</v>
          </cell>
          <cell r="E2500" t="str">
            <v>Drevárska fakulta</v>
          </cell>
          <cell r="L2500">
            <v>2</v>
          </cell>
          <cell r="M2500">
            <v>2</v>
          </cell>
          <cell r="AM2500">
            <v>0</v>
          </cell>
          <cell r="AN2500">
            <v>0</v>
          </cell>
          <cell r="AO2500">
            <v>0</v>
          </cell>
          <cell r="AP2500">
            <v>0</v>
          </cell>
          <cell r="AQ2500">
            <v>0</v>
          </cell>
          <cell r="AV2500">
            <v>0</v>
          </cell>
          <cell r="AW2500">
            <v>0</v>
          </cell>
          <cell r="AX2500">
            <v>0</v>
          </cell>
          <cell r="AY2500">
            <v>9</v>
          </cell>
          <cell r="AZ2500">
            <v>0</v>
          </cell>
          <cell r="BA2500" t="str">
            <v>TUZVO</v>
          </cell>
        </row>
        <row r="2501">
          <cell r="D2501" t="str">
            <v>Technická univerzita vo Zvolene</v>
          </cell>
          <cell r="E2501" t="str">
            <v>Lesnícka fakulta</v>
          </cell>
          <cell r="L2501">
            <v>1</v>
          </cell>
          <cell r="M2501">
            <v>3</v>
          </cell>
          <cell r="AM2501">
            <v>2</v>
          </cell>
          <cell r="AN2501">
            <v>0</v>
          </cell>
          <cell r="AO2501">
            <v>0</v>
          </cell>
          <cell r="AP2501">
            <v>0</v>
          </cell>
          <cell r="AQ2501">
            <v>2</v>
          </cell>
          <cell r="AV2501">
            <v>8</v>
          </cell>
          <cell r="AW2501">
            <v>17.04</v>
          </cell>
          <cell r="AX2501">
            <v>16.791405835543767</v>
          </cell>
          <cell r="AY2501">
            <v>2</v>
          </cell>
          <cell r="AZ2501">
            <v>2</v>
          </cell>
          <cell r="BA2501" t="str">
            <v>TUZVO</v>
          </cell>
        </row>
        <row r="2502">
          <cell r="D2502" t="str">
            <v>Technická univerzita vo Zvolene</v>
          </cell>
          <cell r="E2502" t="str">
            <v>Lesnícka fakulta</v>
          </cell>
          <cell r="L2502">
            <v>1</v>
          </cell>
          <cell r="M2502">
            <v>3</v>
          </cell>
          <cell r="AM2502">
            <v>7</v>
          </cell>
          <cell r="AN2502">
            <v>0</v>
          </cell>
          <cell r="AO2502">
            <v>0</v>
          </cell>
          <cell r="AP2502">
            <v>0</v>
          </cell>
          <cell r="AQ2502">
            <v>7</v>
          </cell>
          <cell r="AV2502">
            <v>28</v>
          </cell>
          <cell r="AW2502">
            <v>59.64</v>
          </cell>
          <cell r="AX2502">
            <v>58.769920424403182</v>
          </cell>
          <cell r="AY2502">
            <v>7</v>
          </cell>
          <cell r="AZ2502">
            <v>7</v>
          </cell>
          <cell r="BA2502" t="str">
            <v>TUZVO</v>
          </cell>
        </row>
        <row r="2503">
          <cell r="D2503" t="str">
            <v>Technická univerzita vo Zvolene</v>
          </cell>
          <cell r="E2503" t="str">
            <v>Lesnícka fakulta</v>
          </cell>
          <cell r="L2503">
            <v>1</v>
          </cell>
          <cell r="M2503">
            <v>3</v>
          </cell>
          <cell r="AM2503">
            <v>4</v>
          </cell>
          <cell r="AN2503">
            <v>0</v>
          </cell>
          <cell r="AO2503">
            <v>0</v>
          </cell>
          <cell r="AP2503">
            <v>0</v>
          </cell>
          <cell r="AQ2503">
            <v>4</v>
          </cell>
          <cell r="AV2503">
            <v>16</v>
          </cell>
          <cell r="AW2503">
            <v>34.08</v>
          </cell>
          <cell r="AX2503">
            <v>33.582811671087534</v>
          </cell>
          <cell r="AY2503">
            <v>4</v>
          </cell>
          <cell r="AZ2503">
            <v>4</v>
          </cell>
          <cell r="BA2503" t="str">
            <v>TUZVO</v>
          </cell>
        </row>
        <row r="2504">
          <cell r="D2504" t="str">
            <v>Technická univerzita vo Zvolene</v>
          </cell>
          <cell r="E2504" t="str">
            <v>Lesnícka fakulta</v>
          </cell>
          <cell r="L2504">
            <v>1</v>
          </cell>
          <cell r="M2504">
            <v>3</v>
          </cell>
          <cell r="AM2504">
            <v>6</v>
          </cell>
          <cell r="AN2504">
            <v>0</v>
          </cell>
          <cell r="AO2504">
            <v>0</v>
          </cell>
          <cell r="AP2504">
            <v>0</v>
          </cell>
          <cell r="AQ2504">
            <v>6</v>
          </cell>
          <cell r="AV2504">
            <v>24</v>
          </cell>
          <cell r="AW2504">
            <v>51.12</v>
          </cell>
          <cell r="AX2504">
            <v>50.374217506631297</v>
          </cell>
          <cell r="AY2504">
            <v>6</v>
          </cell>
          <cell r="AZ2504">
            <v>6</v>
          </cell>
          <cell r="BA2504" t="str">
            <v>TUZVO</v>
          </cell>
        </row>
        <row r="2505">
          <cell r="D2505" t="str">
            <v>Technická univerzita vo Zvolene</v>
          </cell>
          <cell r="E2505" t="str">
            <v>Lesnícka fakulta</v>
          </cell>
          <cell r="L2505">
            <v>1</v>
          </cell>
          <cell r="M2505">
            <v>2</v>
          </cell>
          <cell r="AM2505">
            <v>147</v>
          </cell>
          <cell r="AN2505">
            <v>154</v>
          </cell>
          <cell r="AO2505">
            <v>0</v>
          </cell>
          <cell r="AP2505">
            <v>0</v>
          </cell>
          <cell r="AQ2505">
            <v>147</v>
          </cell>
          <cell r="AV2505">
            <v>220.5</v>
          </cell>
          <cell r="AW2505">
            <v>350.59500000000003</v>
          </cell>
          <cell r="AX2505">
            <v>345.4802188328913</v>
          </cell>
          <cell r="AY2505">
            <v>154</v>
          </cell>
          <cell r="AZ2505">
            <v>0</v>
          </cell>
          <cell r="BA2505" t="str">
            <v>TUZVO</v>
          </cell>
        </row>
        <row r="2506">
          <cell r="D2506" t="str">
            <v>Technická univerzita vo Zvolene</v>
          </cell>
          <cell r="E2506" t="str">
            <v>Drevárska fakulta</v>
          </cell>
          <cell r="L2506">
            <v>2</v>
          </cell>
          <cell r="M2506">
            <v>2</v>
          </cell>
          <cell r="AM2506">
            <v>0</v>
          </cell>
          <cell r="AN2506">
            <v>0</v>
          </cell>
          <cell r="AO2506">
            <v>0</v>
          </cell>
          <cell r="AP2506">
            <v>0</v>
          </cell>
          <cell r="AQ2506">
            <v>0</v>
          </cell>
          <cell r="AV2506">
            <v>0</v>
          </cell>
          <cell r="AW2506">
            <v>0</v>
          </cell>
          <cell r="AX2506">
            <v>0</v>
          </cell>
          <cell r="AY2506">
            <v>17</v>
          </cell>
          <cell r="AZ2506">
            <v>0</v>
          </cell>
          <cell r="BA2506" t="str">
            <v>TUZVO</v>
          </cell>
        </row>
        <row r="2507">
          <cell r="D2507" t="str">
            <v>Technická univerzita vo Zvolene</v>
          </cell>
          <cell r="E2507" t="str">
            <v>Drevárska fakulta</v>
          </cell>
          <cell r="L2507">
            <v>1</v>
          </cell>
          <cell r="M2507">
            <v>1</v>
          </cell>
          <cell r="AM2507">
            <v>62</v>
          </cell>
          <cell r="AN2507">
            <v>73</v>
          </cell>
          <cell r="AO2507">
            <v>73</v>
          </cell>
          <cell r="AP2507">
            <v>62</v>
          </cell>
          <cell r="AQ2507">
            <v>62</v>
          </cell>
          <cell r="AV2507">
            <v>50.3</v>
          </cell>
          <cell r="AW2507">
            <v>74.443999999999988</v>
          </cell>
          <cell r="AX2507">
            <v>72.215137724550885</v>
          </cell>
          <cell r="AY2507">
            <v>73</v>
          </cell>
          <cell r="AZ2507">
            <v>0</v>
          </cell>
          <cell r="BA2507" t="str">
            <v>TUZVO</v>
          </cell>
        </row>
        <row r="2508">
          <cell r="D2508" t="str">
            <v>Technická univerzita vo Zvolene</v>
          </cell>
          <cell r="E2508" t="str">
            <v>Fakulta ekológie a environmentalistiky</v>
          </cell>
          <cell r="L2508">
            <v>1</v>
          </cell>
          <cell r="M2508">
            <v>2</v>
          </cell>
          <cell r="AM2508">
            <v>10</v>
          </cell>
          <cell r="AN2508">
            <v>11</v>
          </cell>
          <cell r="AO2508">
            <v>11</v>
          </cell>
          <cell r="AP2508">
            <v>10</v>
          </cell>
          <cell r="AQ2508">
            <v>10</v>
          </cell>
          <cell r="AV2508">
            <v>15</v>
          </cell>
          <cell r="AW2508">
            <v>22.2</v>
          </cell>
          <cell r="AX2508">
            <v>21.611920529801324</v>
          </cell>
          <cell r="AY2508">
            <v>11</v>
          </cell>
          <cell r="AZ2508">
            <v>0</v>
          </cell>
          <cell r="BA2508" t="str">
            <v>TUZVO</v>
          </cell>
        </row>
        <row r="2509">
          <cell r="D2509" t="str">
            <v>Technická univerzita vo Zvolene</v>
          </cell>
          <cell r="E2509" t="str">
            <v>Drevárska fakulta</v>
          </cell>
          <cell r="L2509">
            <v>2</v>
          </cell>
          <cell r="M2509">
            <v>2</v>
          </cell>
          <cell r="AM2509">
            <v>0</v>
          </cell>
          <cell r="AN2509">
            <v>0</v>
          </cell>
          <cell r="AO2509">
            <v>0</v>
          </cell>
          <cell r="AP2509">
            <v>0</v>
          </cell>
          <cell r="AQ2509">
            <v>0</v>
          </cell>
          <cell r="AV2509">
            <v>0</v>
          </cell>
          <cell r="AW2509">
            <v>0</v>
          </cell>
          <cell r="AX2509">
            <v>0</v>
          </cell>
          <cell r="AY2509">
            <v>2</v>
          </cell>
          <cell r="AZ2509">
            <v>0</v>
          </cell>
          <cell r="BA2509" t="str">
            <v>TUZVO</v>
          </cell>
        </row>
        <row r="2510">
          <cell r="D2510" t="str">
            <v>Technická univerzita vo Zvolene</v>
          </cell>
          <cell r="E2510" t="str">
            <v>Drevárska fakulta</v>
          </cell>
          <cell r="L2510">
            <v>1</v>
          </cell>
          <cell r="M2510">
            <v>2</v>
          </cell>
          <cell r="AM2510">
            <v>37</v>
          </cell>
          <cell r="AN2510">
            <v>38</v>
          </cell>
          <cell r="AO2510">
            <v>38</v>
          </cell>
          <cell r="AP2510">
            <v>37</v>
          </cell>
          <cell r="AQ2510">
            <v>37</v>
          </cell>
          <cell r="AV2510">
            <v>55.5</v>
          </cell>
          <cell r="AW2510">
            <v>82.14</v>
          </cell>
          <cell r="AX2510">
            <v>79.680718562874247</v>
          </cell>
          <cell r="AY2510">
            <v>38</v>
          </cell>
          <cell r="AZ2510">
            <v>0</v>
          </cell>
          <cell r="BA2510" t="str">
            <v>TUZVO</v>
          </cell>
        </row>
        <row r="2511">
          <cell r="D2511" t="str">
            <v>Technická univerzita vo Zvolene</v>
          </cell>
          <cell r="E2511" t="str">
            <v/>
          </cell>
          <cell r="L2511">
            <v>2</v>
          </cell>
          <cell r="M2511">
            <v>1</v>
          </cell>
          <cell r="AM2511">
            <v>0</v>
          </cell>
          <cell r="AN2511">
            <v>0</v>
          </cell>
          <cell r="AO2511">
            <v>0</v>
          </cell>
          <cell r="AP2511">
            <v>0</v>
          </cell>
          <cell r="AQ2511">
            <v>0</v>
          </cell>
          <cell r="AV2511">
            <v>0</v>
          </cell>
          <cell r="AW2511">
            <v>0</v>
          </cell>
          <cell r="AX2511">
            <v>0</v>
          </cell>
          <cell r="AY2511">
            <v>10</v>
          </cell>
          <cell r="AZ2511">
            <v>0</v>
          </cell>
          <cell r="BA2511" t="str">
            <v>TUZVO</v>
          </cell>
        </row>
        <row r="2512">
          <cell r="D2512" t="str">
            <v>Technická univerzita vo Zvolene</v>
          </cell>
          <cell r="E2512" t="str">
            <v>Lesnícka fakulta</v>
          </cell>
          <cell r="L2512">
            <v>2</v>
          </cell>
          <cell r="M2512">
            <v>1</v>
          </cell>
          <cell r="AM2512">
            <v>0</v>
          </cell>
          <cell r="AN2512">
            <v>0</v>
          </cell>
          <cell r="AO2512">
            <v>0</v>
          </cell>
          <cell r="AP2512">
            <v>0</v>
          </cell>
          <cell r="AQ2512">
            <v>0</v>
          </cell>
          <cell r="AV2512">
            <v>0</v>
          </cell>
          <cell r="AW2512">
            <v>0</v>
          </cell>
          <cell r="AX2512">
            <v>0</v>
          </cell>
          <cell r="AY2512">
            <v>40</v>
          </cell>
          <cell r="AZ2512">
            <v>0</v>
          </cell>
          <cell r="BA2512" t="str">
            <v>TUZVO</v>
          </cell>
        </row>
        <row r="2513">
          <cell r="D2513" t="str">
            <v>Technická univerzita vo Zvolene</v>
          </cell>
          <cell r="E2513" t="str">
            <v>Lesnícka fakulta</v>
          </cell>
          <cell r="L2513">
            <v>2</v>
          </cell>
          <cell r="M2513">
            <v>1</v>
          </cell>
          <cell r="AM2513">
            <v>0</v>
          </cell>
          <cell r="AN2513">
            <v>0</v>
          </cell>
          <cell r="AO2513">
            <v>0</v>
          </cell>
          <cell r="AP2513">
            <v>0</v>
          </cell>
          <cell r="AQ2513">
            <v>0</v>
          </cell>
          <cell r="AV2513">
            <v>0</v>
          </cell>
          <cell r="AW2513">
            <v>0</v>
          </cell>
          <cell r="AX2513">
            <v>0</v>
          </cell>
          <cell r="AY2513">
            <v>35</v>
          </cell>
          <cell r="AZ2513">
            <v>0</v>
          </cell>
          <cell r="BA2513" t="str">
            <v>TUZVO</v>
          </cell>
        </row>
        <row r="2514">
          <cell r="D2514" t="str">
            <v>Technická univerzita vo Zvolene</v>
          </cell>
          <cell r="E2514" t="str">
            <v>Fakulta ekológie a environmentalistiky</v>
          </cell>
          <cell r="L2514">
            <v>1</v>
          </cell>
          <cell r="M2514">
            <v>1</v>
          </cell>
          <cell r="AM2514">
            <v>16</v>
          </cell>
          <cell r="AN2514">
            <v>17</v>
          </cell>
          <cell r="AO2514">
            <v>17</v>
          </cell>
          <cell r="AP2514">
            <v>16</v>
          </cell>
          <cell r="AQ2514">
            <v>16</v>
          </cell>
          <cell r="AV2514">
            <v>13.3</v>
          </cell>
          <cell r="AW2514">
            <v>19.684000000000001</v>
          </cell>
          <cell r="AX2514">
            <v>19.162569536423842</v>
          </cell>
          <cell r="AY2514">
            <v>17</v>
          </cell>
          <cell r="AZ2514">
            <v>0</v>
          </cell>
          <cell r="BA2514" t="str">
            <v>TUZVO</v>
          </cell>
        </row>
        <row r="2515">
          <cell r="D2515" t="str">
            <v>Technická univerzita vo Zvolene</v>
          </cell>
          <cell r="E2515" t="str">
            <v>Fakulta ekológie a environmentalistiky</v>
          </cell>
          <cell r="L2515">
            <v>1</v>
          </cell>
          <cell r="M2515">
            <v>1</v>
          </cell>
          <cell r="AM2515">
            <v>16</v>
          </cell>
          <cell r="AN2515">
            <v>24</v>
          </cell>
          <cell r="AO2515">
            <v>24</v>
          </cell>
          <cell r="AP2515">
            <v>16</v>
          </cell>
          <cell r="AQ2515">
            <v>16</v>
          </cell>
          <cell r="AV2515">
            <v>13.3</v>
          </cell>
          <cell r="AW2515">
            <v>19.684000000000001</v>
          </cell>
          <cell r="AX2515">
            <v>19.162569536423842</v>
          </cell>
          <cell r="AY2515">
            <v>24</v>
          </cell>
          <cell r="AZ2515">
            <v>0</v>
          </cell>
          <cell r="BA2515" t="str">
            <v>TUZVO</v>
          </cell>
        </row>
        <row r="2516">
          <cell r="D2516" t="str">
            <v>Technická univerzita vo Zvolene</v>
          </cell>
          <cell r="E2516" t="str">
            <v>Drevárska fakulta</v>
          </cell>
          <cell r="L2516">
            <v>1</v>
          </cell>
          <cell r="M2516">
            <v>1</v>
          </cell>
          <cell r="AM2516">
            <v>8</v>
          </cell>
          <cell r="AN2516">
            <v>9</v>
          </cell>
          <cell r="AO2516">
            <v>9</v>
          </cell>
          <cell r="AP2516">
            <v>8</v>
          </cell>
          <cell r="AQ2516">
            <v>8</v>
          </cell>
          <cell r="AV2516">
            <v>7.4</v>
          </cell>
          <cell r="AW2516">
            <v>10.952</v>
          </cell>
          <cell r="AX2516">
            <v>10.624095808383233</v>
          </cell>
          <cell r="AY2516">
            <v>9</v>
          </cell>
          <cell r="AZ2516">
            <v>0</v>
          </cell>
          <cell r="BA2516" t="str">
            <v>TUZVO</v>
          </cell>
        </row>
        <row r="2517">
          <cell r="D2517" t="str">
            <v>Technická univerzita vo Zvolene</v>
          </cell>
          <cell r="E2517" t="str">
            <v>Fakulta techniky</v>
          </cell>
          <cell r="L2517">
            <v>1</v>
          </cell>
          <cell r="M2517">
            <v>1</v>
          </cell>
          <cell r="AM2517">
            <v>44</v>
          </cell>
          <cell r="AN2517">
            <v>53</v>
          </cell>
          <cell r="AO2517">
            <v>53</v>
          </cell>
          <cell r="AP2517">
            <v>44</v>
          </cell>
          <cell r="AQ2517">
            <v>44</v>
          </cell>
          <cell r="AV2517">
            <v>37.700000000000003</v>
          </cell>
          <cell r="AW2517">
            <v>55.796000000000006</v>
          </cell>
          <cell r="AX2517">
            <v>54.753084112149537</v>
          </cell>
          <cell r="AY2517">
            <v>53</v>
          </cell>
          <cell r="AZ2517">
            <v>0</v>
          </cell>
          <cell r="BA2517" t="str">
            <v>TUZVO</v>
          </cell>
        </row>
        <row r="2518">
          <cell r="D2518" t="str">
            <v>Technická univerzita vo Zvolene</v>
          </cell>
          <cell r="E2518" t="str">
            <v>Fakulta ekológie a environmentalistiky</v>
          </cell>
          <cell r="L2518">
            <v>1</v>
          </cell>
          <cell r="M2518">
            <v>1</v>
          </cell>
          <cell r="AM2518">
            <v>7</v>
          </cell>
          <cell r="AN2518">
            <v>8</v>
          </cell>
          <cell r="AO2518">
            <v>8</v>
          </cell>
          <cell r="AP2518">
            <v>7</v>
          </cell>
          <cell r="AQ2518">
            <v>7</v>
          </cell>
          <cell r="AV2518">
            <v>6.4</v>
          </cell>
          <cell r="AW2518">
            <v>9.4719999999999995</v>
          </cell>
          <cell r="AX2518">
            <v>9.2210860927152307</v>
          </cell>
          <cell r="AY2518">
            <v>8</v>
          </cell>
          <cell r="AZ2518">
            <v>0</v>
          </cell>
          <cell r="BA2518" t="str">
            <v>TUZVO</v>
          </cell>
        </row>
        <row r="2519">
          <cell r="D2519" t="str">
            <v>Technická univerzita vo Zvolene</v>
          </cell>
          <cell r="E2519" t="str">
            <v>Drevárska fakulta</v>
          </cell>
          <cell r="L2519">
            <v>2</v>
          </cell>
          <cell r="M2519">
            <v>1</v>
          </cell>
          <cell r="AM2519">
            <v>0</v>
          </cell>
          <cell r="AN2519">
            <v>0</v>
          </cell>
          <cell r="AO2519">
            <v>0</v>
          </cell>
          <cell r="AP2519">
            <v>0</v>
          </cell>
          <cell r="AQ2519">
            <v>0</v>
          </cell>
          <cell r="AV2519">
            <v>0</v>
          </cell>
          <cell r="AW2519">
            <v>0</v>
          </cell>
          <cell r="AX2519">
            <v>0</v>
          </cell>
          <cell r="AY2519">
            <v>39</v>
          </cell>
          <cell r="AZ2519">
            <v>0</v>
          </cell>
          <cell r="BA2519" t="str">
            <v>TUZVO</v>
          </cell>
        </row>
        <row r="2520">
          <cell r="D2520" t="str">
            <v>Technická univerzita vo Zvolene</v>
          </cell>
          <cell r="E2520" t="str">
            <v>Drevárska fakulta</v>
          </cell>
          <cell r="L2520">
            <v>2</v>
          </cell>
          <cell r="M2520">
            <v>1</v>
          </cell>
          <cell r="AM2520">
            <v>0</v>
          </cell>
          <cell r="AN2520">
            <v>0</v>
          </cell>
          <cell r="AO2520">
            <v>0</v>
          </cell>
          <cell r="AP2520">
            <v>0</v>
          </cell>
          <cell r="AQ2520">
            <v>0</v>
          </cell>
          <cell r="AV2520">
            <v>0</v>
          </cell>
          <cell r="AW2520">
            <v>0</v>
          </cell>
          <cell r="AX2520">
            <v>0</v>
          </cell>
          <cell r="AY2520">
            <v>34</v>
          </cell>
          <cell r="AZ2520">
            <v>0</v>
          </cell>
          <cell r="BA2520" t="str">
            <v>TUZVO</v>
          </cell>
        </row>
        <row r="2521">
          <cell r="D2521" t="str">
            <v>Technická univerzita vo Zvolene</v>
          </cell>
          <cell r="E2521" t="str">
            <v>Drevárska fakulta</v>
          </cell>
          <cell r="L2521">
            <v>1</v>
          </cell>
          <cell r="M2521">
            <v>1</v>
          </cell>
          <cell r="AM2521">
            <v>30</v>
          </cell>
          <cell r="AN2521">
            <v>34</v>
          </cell>
          <cell r="AO2521">
            <v>34</v>
          </cell>
          <cell r="AP2521">
            <v>30</v>
          </cell>
          <cell r="AQ2521">
            <v>30</v>
          </cell>
          <cell r="AV2521">
            <v>28.2</v>
          </cell>
          <cell r="AW2521">
            <v>41.735999999999997</v>
          </cell>
          <cell r="AX2521">
            <v>40.486419161676643</v>
          </cell>
          <cell r="AY2521">
            <v>34</v>
          </cell>
          <cell r="AZ2521">
            <v>0</v>
          </cell>
          <cell r="BA2521" t="str">
            <v>TUZVO</v>
          </cell>
        </row>
        <row r="2522">
          <cell r="D2522" t="str">
            <v>Technická univerzita vo Zvolene</v>
          </cell>
          <cell r="E2522" t="str">
            <v>Drevárska fakulta</v>
          </cell>
          <cell r="L2522">
            <v>2</v>
          </cell>
          <cell r="M2522">
            <v>1</v>
          </cell>
          <cell r="AM2522">
            <v>0</v>
          </cell>
          <cell r="AN2522">
            <v>0</v>
          </cell>
          <cell r="AO2522">
            <v>0</v>
          </cell>
          <cell r="AP2522">
            <v>0</v>
          </cell>
          <cell r="AQ2522">
            <v>0</v>
          </cell>
          <cell r="AV2522">
            <v>0</v>
          </cell>
          <cell r="AW2522">
            <v>0</v>
          </cell>
          <cell r="AX2522">
            <v>0</v>
          </cell>
          <cell r="AY2522">
            <v>16</v>
          </cell>
          <cell r="AZ2522">
            <v>0</v>
          </cell>
          <cell r="BA2522" t="str">
            <v>TUZVO</v>
          </cell>
        </row>
        <row r="2523">
          <cell r="D2523" t="str">
            <v>Technická univerzita vo Zvolene</v>
          </cell>
          <cell r="E2523" t="str">
            <v>Fakulta techniky</v>
          </cell>
          <cell r="L2523">
            <v>1</v>
          </cell>
          <cell r="M2523">
            <v>1</v>
          </cell>
          <cell r="AM2523">
            <v>9</v>
          </cell>
          <cell r="AN2523">
            <v>13</v>
          </cell>
          <cell r="AO2523">
            <v>13</v>
          </cell>
          <cell r="AP2523">
            <v>9</v>
          </cell>
          <cell r="AQ2523">
            <v>9</v>
          </cell>
          <cell r="AV2523">
            <v>7.1999999999999993</v>
          </cell>
          <cell r="AW2523">
            <v>10.655999999999999</v>
          </cell>
          <cell r="AX2523">
            <v>10.456822429906541</v>
          </cell>
          <cell r="AY2523">
            <v>13</v>
          </cell>
          <cell r="AZ2523">
            <v>0</v>
          </cell>
          <cell r="BA2523" t="str">
            <v>TUZVO</v>
          </cell>
        </row>
        <row r="2524">
          <cell r="D2524" t="str">
            <v>Technická univerzita vo Zvolene</v>
          </cell>
          <cell r="E2524" t="str">
            <v>Fakulta techniky</v>
          </cell>
          <cell r="L2524">
            <v>2</v>
          </cell>
          <cell r="M2524">
            <v>1</v>
          </cell>
          <cell r="AM2524">
            <v>0</v>
          </cell>
          <cell r="AN2524">
            <v>0</v>
          </cell>
          <cell r="AO2524">
            <v>0</v>
          </cell>
          <cell r="AP2524">
            <v>0</v>
          </cell>
          <cell r="AQ2524">
            <v>0</v>
          </cell>
          <cell r="AV2524">
            <v>0</v>
          </cell>
          <cell r="AW2524">
            <v>0</v>
          </cell>
          <cell r="AX2524">
            <v>0</v>
          </cell>
          <cell r="AY2524">
            <v>6</v>
          </cell>
          <cell r="AZ2524">
            <v>0</v>
          </cell>
          <cell r="BA2524" t="str">
            <v>TUZVO</v>
          </cell>
        </row>
        <row r="2525">
          <cell r="D2525" t="str">
            <v>Technická univerzita vo Zvolene</v>
          </cell>
          <cell r="E2525" t="str">
            <v>Fakulta ekológie a environmentalistiky</v>
          </cell>
          <cell r="L2525">
            <v>1</v>
          </cell>
          <cell r="M2525">
            <v>2</v>
          </cell>
          <cell r="AM2525">
            <v>10</v>
          </cell>
          <cell r="AN2525">
            <v>12</v>
          </cell>
          <cell r="AO2525">
            <v>12</v>
          </cell>
          <cell r="AP2525">
            <v>10</v>
          </cell>
          <cell r="AQ2525">
            <v>10</v>
          </cell>
          <cell r="AV2525">
            <v>15</v>
          </cell>
          <cell r="AW2525">
            <v>22.2</v>
          </cell>
          <cell r="AX2525">
            <v>21.611920529801324</v>
          </cell>
          <cell r="AY2525">
            <v>12</v>
          </cell>
          <cell r="AZ2525">
            <v>0</v>
          </cell>
          <cell r="BA2525" t="str">
            <v>TUZVO</v>
          </cell>
        </row>
        <row r="2526">
          <cell r="D2526" t="str">
            <v>Univerzita Mateja Bela v Banskej Bystrici</v>
          </cell>
          <cell r="E2526" t="str">
            <v>Fakulta prírodných vied</v>
          </cell>
          <cell r="L2526">
            <v>1</v>
          </cell>
          <cell r="M2526">
            <v>1</v>
          </cell>
          <cell r="AM2526">
            <v>2.5</v>
          </cell>
          <cell r="AN2526">
            <v>4</v>
          </cell>
          <cell r="AO2526">
            <v>0</v>
          </cell>
          <cell r="AP2526">
            <v>0</v>
          </cell>
          <cell r="AQ2526">
            <v>2.5</v>
          </cell>
          <cell r="AV2526">
            <v>2.0499999999999998</v>
          </cell>
          <cell r="AW2526">
            <v>2.9519999999999995</v>
          </cell>
          <cell r="AX2526">
            <v>2.9172606199770375</v>
          </cell>
          <cell r="AY2526">
            <v>4</v>
          </cell>
          <cell r="AZ2526">
            <v>0</v>
          </cell>
          <cell r="BA2526" t="str">
            <v>UMB</v>
          </cell>
        </row>
        <row r="2527">
          <cell r="D2527" t="str">
            <v>Technická univerzita v Košiciach</v>
          </cell>
          <cell r="E2527" t="str">
            <v>Letecká fakulta</v>
          </cell>
          <cell r="L2527">
            <v>2</v>
          </cell>
          <cell r="M2527">
            <v>3</v>
          </cell>
          <cell r="AM2527">
            <v>0</v>
          </cell>
          <cell r="AN2527">
            <v>0</v>
          </cell>
          <cell r="AO2527">
            <v>0</v>
          </cell>
          <cell r="AP2527">
            <v>0</v>
          </cell>
          <cell r="AQ2527">
            <v>0</v>
          </cell>
          <cell r="AV2527">
            <v>0</v>
          </cell>
          <cell r="AW2527">
            <v>0</v>
          </cell>
          <cell r="AX2527">
            <v>0</v>
          </cell>
          <cell r="AY2527">
            <v>17</v>
          </cell>
          <cell r="AZ2527">
            <v>0</v>
          </cell>
          <cell r="BA2527" t="str">
            <v>TUKE</v>
          </cell>
        </row>
        <row r="2528">
          <cell r="D2528" t="str">
            <v>Univerzita J. Selyeho</v>
          </cell>
          <cell r="E2528" t="str">
            <v>Pedagogická fakulta</v>
          </cell>
          <cell r="L2528">
            <v>1</v>
          </cell>
          <cell r="M2528">
            <v>1</v>
          </cell>
          <cell r="AM2528">
            <v>7</v>
          </cell>
          <cell r="AN2528">
            <v>9</v>
          </cell>
          <cell r="AO2528">
            <v>0</v>
          </cell>
          <cell r="AP2528">
            <v>0</v>
          </cell>
          <cell r="AQ2528">
            <v>7</v>
          </cell>
          <cell r="AV2528">
            <v>7</v>
          </cell>
          <cell r="AW2528">
            <v>7.28</v>
          </cell>
          <cell r="AX2528">
            <v>7.28</v>
          </cell>
          <cell r="AY2528">
            <v>9</v>
          </cell>
          <cell r="AZ2528">
            <v>0</v>
          </cell>
          <cell r="BA2528" t="str">
            <v>UJS</v>
          </cell>
        </row>
        <row r="2529">
          <cell r="D2529" t="str">
            <v>Univerzita J. Selyeho</v>
          </cell>
          <cell r="E2529" t="str">
            <v>Fakulta ekonómie a informatiky</v>
          </cell>
          <cell r="L2529">
            <v>2</v>
          </cell>
          <cell r="M2529">
            <v>3</v>
          </cell>
          <cell r="AM2529">
            <v>0</v>
          </cell>
          <cell r="AN2529">
            <v>0</v>
          </cell>
          <cell r="AO2529">
            <v>0</v>
          </cell>
          <cell r="AP2529">
            <v>0</v>
          </cell>
          <cell r="AQ2529">
            <v>0</v>
          </cell>
          <cell r="AV2529">
            <v>0</v>
          </cell>
          <cell r="AW2529">
            <v>0</v>
          </cell>
          <cell r="AX2529">
            <v>0</v>
          </cell>
          <cell r="AY2529">
            <v>6</v>
          </cell>
          <cell r="AZ2529">
            <v>0</v>
          </cell>
          <cell r="BA2529" t="str">
            <v>UJS</v>
          </cell>
        </row>
        <row r="2530">
          <cell r="D2530" t="str">
            <v>Univerzita J. Selyeho</v>
          </cell>
          <cell r="E2530" t="str">
            <v>Fakulta ekonómie a informatiky</v>
          </cell>
          <cell r="L2530">
            <v>1</v>
          </cell>
          <cell r="M2530">
            <v>3</v>
          </cell>
          <cell r="AM2530">
            <v>14</v>
          </cell>
          <cell r="AN2530">
            <v>0</v>
          </cell>
          <cell r="AO2530">
            <v>0</v>
          </cell>
          <cell r="AP2530">
            <v>0</v>
          </cell>
          <cell r="AQ2530">
            <v>14</v>
          </cell>
          <cell r="AV2530">
            <v>56</v>
          </cell>
          <cell r="AW2530">
            <v>61.600000000000009</v>
          </cell>
          <cell r="AX2530">
            <v>60.968852459016404</v>
          </cell>
          <cell r="AY2530">
            <v>14</v>
          </cell>
          <cell r="AZ2530">
            <v>14</v>
          </cell>
          <cell r="BA2530" t="str">
            <v>UJS</v>
          </cell>
        </row>
        <row r="2531">
          <cell r="D2531" t="str">
            <v>Univerzita J. Selyeho</v>
          </cell>
          <cell r="E2531" t="str">
            <v>Pedagogická fakulta</v>
          </cell>
          <cell r="L2531">
            <v>2</v>
          </cell>
          <cell r="M2531">
            <v>2</v>
          </cell>
          <cell r="AM2531">
            <v>0</v>
          </cell>
          <cell r="AN2531">
            <v>0</v>
          </cell>
          <cell r="AO2531">
            <v>0</v>
          </cell>
          <cell r="AP2531">
            <v>0</v>
          </cell>
          <cell r="AQ2531">
            <v>0</v>
          </cell>
          <cell r="AV2531">
            <v>0</v>
          </cell>
          <cell r="AW2531">
            <v>0</v>
          </cell>
          <cell r="AX2531">
            <v>0</v>
          </cell>
          <cell r="AY2531">
            <v>2</v>
          </cell>
          <cell r="AZ2531">
            <v>0</v>
          </cell>
          <cell r="BA2531" t="str">
            <v>UJS</v>
          </cell>
        </row>
        <row r="2532">
          <cell r="D2532" t="str">
            <v>Univerzita J. Selyeho</v>
          </cell>
          <cell r="E2532" t="str">
            <v>Reformovaná teologická fakulta</v>
          </cell>
          <cell r="L2532">
            <v>1</v>
          </cell>
          <cell r="M2532">
            <v>3</v>
          </cell>
          <cell r="AM2532">
            <v>6</v>
          </cell>
          <cell r="AN2532">
            <v>0</v>
          </cell>
          <cell r="AO2532">
            <v>0</v>
          </cell>
          <cell r="AP2532">
            <v>0</v>
          </cell>
          <cell r="AQ2532">
            <v>6</v>
          </cell>
          <cell r="AV2532">
            <v>24</v>
          </cell>
          <cell r="AW2532">
            <v>26.400000000000002</v>
          </cell>
          <cell r="AX2532">
            <v>25.645714285714288</v>
          </cell>
          <cell r="AY2532">
            <v>8</v>
          </cell>
          <cell r="AZ2532">
            <v>6</v>
          </cell>
          <cell r="BA2532" t="str">
            <v>UJS</v>
          </cell>
        </row>
        <row r="2533">
          <cell r="D2533" t="str">
            <v>Univerzita J. Selyeho</v>
          </cell>
          <cell r="E2533" t="str">
            <v>Reformovaná teologická fakulta</v>
          </cell>
          <cell r="L2533">
            <v>2</v>
          </cell>
          <cell r="M2533">
            <v>3</v>
          </cell>
          <cell r="AM2533">
            <v>0</v>
          </cell>
          <cell r="AN2533">
            <v>0</v>
          </cell>
          <cell r="AO2533">
            <v>0</v>
          </cell>
          <cell r="AP2533">
            <v>0</v>
          </cell>
          <cell r="AQ2533">
            <v>0</v>
          </cell>
          <cell r="AV2533">
            <v>0</v>
          </cell>
          <cell r="AW2533">
            <v>0</v>
          </cell>
          <cell r="AX2533">
            <v>0</v>
          </cell>
          <cell r="AY2533">
            <v>6</v>
          </cell>
          <cell r="AZ2533">
            <v>0</v>
          </cell>
          <cell r="BA2533" t="str">
            <v>UJS</v>
          </cell>
        </row>
        <row r="2534">
          <cell r="D2534" t="str">
            <v>Univerzita J. Selyeho</v>
          </cell>
          <cell r="E2534" t="str">
            <v>Pedagogická fakulta</v>
          </cell>
          <cell r="L2534">
            <v>1</v>
          </cell>
          <cell r="M2534">
            <v>2</v>
          </cell>
          <cell r="AM2534">
            <v>14.5</v>
          </cell>
          <cell r="AN2534">
            <v>16.5</v>
          </cell>
          <cell r="AO2534">
            <v>16.5</v>
          </cell>
          <cell r="AP2534">
            <v>14.5</v>
          </cell>
          <cell r="AQ2534">
            <v>14.5</v>
          </cell>
          <cell r="AV2534">
            <v>21.75</v>
          </cell>
          <cell r="AW2534">
            <v>31.32</v>
          </cell>
          <cell r="AX2534">
            <v>30.917817014446229</v>
          </cell>
          <cell r="AY2534">
            <v>16.5</v>
          </cell>
          <cell r="AZ2534">
            <v>0</v>
          </cell>
          <cell r="BA2534" t="str">
            <v>UJS</v>
          </cell>
        </row>
        <row r="2535">
          <cell r="D2535" t="str">
            <v>Univerzita J. Selyeho</v>
          </cell>
          <cell r="E2535" t="str">
            <v>Pedagogická fakulta</v>
          </cell>
          <cell r="L2535">
            <v>1</v>
          </cell>
          <cell r="M2535">
            <v>2</v>
          </cell>
          <cell r="AM2535">
            <v>25.5</v>
          </cell>
          <cell r="AN2535">
            <v>27.5</v>
          </cell>
          <cell r="AO2535">
            <v>0</v>
          </cell>
          <cell r="AP2535">
            <v>0</v>
          </cell>
          <cell r="AQ2535">
            <v>25.5</v>
          </cell>
          <cell r="AV2535">
            <v>38.25</v>
          </cell>
          <cell r="AW2535">
            <v>41.692500000000003</v>
          </cell>
          <cell r="AX2535">
            <v>41.1571227929374</v>
          </cell>
          <cell r="AY2535">
            <v>27.5</v>
          </cell>
          <cell r="AZ2535">
            <v>0</v>
          </cell>
          <cell r="BA2535" t="str">
            <v>UJS</v>
          </cell>
        </row>
        <row r="2536">
          <cell r="D2536" t="str">
            <v>Univerzita J. Selyeho</v>
          </cell>
          <cell r="E2536" t="str">
            <v>Reformovaná teologická fakulta</v>
          </cell>
          <cell r="L2536">
            <v>1</v>
          </cell>
          <cell r="M2536">
            <v>4</v>
          </cell>
          <cell r="AM2536">
            <v>24</v>
          </cell>
          <cell r="AN2536">
            <v>33</v>
          </cell>
          <cell r="AO2536">
            <v>0</v>
          </cell>
          <cell r="AP2536">
            <v>0</v>
          </cell>
          <cell r="AQ2536">
            <v>24</v>
          </cell>
          <cell r="AV2536">
            <v>21.3</v>
          </cell>
          <cell r="AW2536">
            <v>21.3</v>
          </cell>
          <cell r="AX2536">
            <v>20.69142857142857</v>
          </cell>
          <cell r="AY2536">
            <v>33</v>
          </cell>
          <cell r="AZ2536">
            <v>0</v>
          </cell>
          <cell r="BA2536" t="str">
            <v>UJS</v>
          </cell>
        </row>
        <row r="2537">
          <cell r="D2537" t="str">
            <v>Univerzita J. Selyeho</v>
          </cell>
          <cell r="E2537" t="str">
            <v>Pedagogická fakulta</v>
          </cell>
          <cell r="L2537">
            <v>1</v>
          </cell>
          <cell r="M2537">
            <v>2</v>
          </cell>
          <cell r="AM2537">
            <v>8</v>
          </cell>
          <cell r="AN2537">
            <v>8.5</v>
          </cell>
          <cell r="AO2537">
            <v>0</v>
          </cell>
          <cell r="AP2537">
            <v>0</v>
          </cell>
          <cell r="AQ2537">
            <v>8</v>
          </cell>
          <cell r="AV2537">
            <v>12</v>
          </cell>
          <cell r="AW2537">
            <v>13.080000000000002</v>
          </cell>
          <cell r="AX2537">
            <v>12.912038523274481</v>
          </cell>
          <cell r="AY2537">
            <v>8.5</v>
          </cell>
          <cell r="AZ2537">
            <v>0</v>
          </cell>
          <cell r="BA2537" t="str">
            <v>UJS</v>
          </cell>
        </row>
        <row r="2538">
          <cell r="D2538" t="str">
            <v>Univerzita J. Selyeho</v>
          </cell>
          <cell r="E2538" t="str">
            <v>Pedagogická fakulta</v>
          </cell>
          <cell r="L2538">
            <v>1</v>
          </cell>
          <cell r="M2538">
            <v>1</v>
          </cell>
          <cell r="AM2538">
            <v>6</v>
          </cell>
          <cell r="AN2538">
            <v>9</v>
          </cell>
          <cell r="AO2538">
            <v>0</v>
          </cell>
          <cell r="AP2538">
            <v>0</v>
          </cell>
          <cell r="AQ2538">
            <v>6</v>
          </cell>
          <cell r="AV2538">
            <v>4.9499999999999993</v>
          </cell>
          <cell r="AW2538">
            <v>5.3954999999999993</v>
          </cell>
          <cell r="AX2538">
            <v>5.3262158908507216</v>
          </cell>
          <cell r="AY2538">
            <v>9</v>
          </cell>
          <cell r="AZ2538">
            <v>0</v>
          </cell>
          <cell r="BA2538" t="str">
            <v>UJS</v>
          </cell>
        </row>
        <row r="2539">
          <cell r="D2539" t="str">
            <v>Univerzita J. Selyeho</v>
          </cell>
          <cell r="E2539" t="str">
            <v>Reformovaná teologická fakulta</v>
          </cell>
          <cell r="L2539">
            <v>1</v>
          </cell>
          <cell r="M2539">
            <v>1</v>
          </cell>
          <cell r="AM2539">
            <v>11</v>
          </cell>
          <cell r="AN2539">
            <v>16</v>
          </cell>
          <cell r="AO2539">
            <v>0</v>
          </cell>
          <cell r="AP2539">
            <v>0</v>
          </cell>
          <cell r="AQ2539">
            <v>11</v>
          </cell>
          <cell r="AV2539">
            <v>9.5</v>
          </cell>
          <cell r="AW2539">
            <v>9.5</v>
          </cell>
          <cell r="AX2539">
            <v>9.2285714285714278</v>
          </cell>
          <cell r="AY2539">
            <v>16</v>
          </cell>
          <cell r="AZ2539">
            <v>0</v>
          </cell>
          <cell r="BA2539" t="str">
            <v>UJS</v>
          </cell>
        </row>
        <row r="2540">
          <cell r="D2540" t="str">
            <v>Univerzita J. Selyeho</v>
          </cell>
          <cell r="E2540" t="str">
            <v>Pedagogická fakulta</v>
          </cell>
          <cell r="L2540">
            <v>1</v>
          </cell>
          <cell r="M2540">
            <v>1</v>
          </cell>
          <cell r="AM2540">
            <v>3.5</v>
          </cell>
          <cell r="AN2540">
            <v>4</v>
          </cell>
          <cell r="AO2540">
            <v>4</v>
          </cell>
          <cell r="AP2540">
            <v>3.5</v>
          </cell>
          <cell r="AQ2540">
            <v>3.5</v>
          </cell>
          <cell r="AV2540">
            <v>3.2</v>
          </cell>
          <cell r="AW2540">
            <v>4.6079999999999997</v>
          </cell>
          <cell r="AX2540">
            <v>4.548828250401284</v>
          </cell>
          <cell r="AY2540">
            <v>4</v>
          </cell>
          <cell r="AZ2540">
            <v>0</v>
          </cell>
          <cell r="BA2540" t="str">
            <v>UJS</v>
          </cell>
        </row>
        <row r="2541">
          <cell r="D2541" t="str">
            <v>Univerzita sv. Cyrila a Metoda v Trnave</v>
          </cell>
          <cell r="E2541" t="str">
            <v>Fakulta prírodných vied</v>
          </cell>
          <cell r="L2541">
            <v>2</v>
          </cell>
          <cell r="M2541">
            <v>3</v>
          </cell>
          <cell r="AM2541">
            <v>0</v>
          </cell>
          <cell r="AN2541">
            <v>0</v>
          </cell>
          <cell r="AO2541">
            <v>0</v>
          </cell>
          <cell r="AP2541">
            <v>0</v>
          </cell>
          <cell r="AQ2541">
            <v>0</v>
          </cell>
          <cell r="AV2541">
            <v>0</v>
          </cell>
          <cell r="AW2541">
            <v>0</v>
          </cell>
          <cell r="AX2541">
            <v>0</v>
          </cell>
          <cell r="AY2541">
            <v>1</v>
          </cell>
          <cell r="AZ2541">
            <v>0</v>
          </cell>
          <cell r="BA2541" t="str">
            <v>UCM</v>
          </cell>
        </row>
        <row r="2542">
          <cell r="D2542" t="str">
            <v>Univerzita sv. Cyrila a Metoda v Trnave</v>
          </cell>
          <cell r="E2542" t="str">
            <v>Filozofická fakulta</v>
          </cell>
          <cell r="L2542">
            <v>1</v>
          </cell>
          <cell r="M2542">
            <v>3</v>
          </cell>
          <cell r="AM2542">
            <v>4</v>
          </cell>
          <cell r="AN2542">
            <v>0</v>
          </cell>
          <cell r="AO2542">
            <v>0</v>
          </cell>
          <cell r="AP2542">
            <v>0</v>
          </cell>
          <cell r="AQ2542">
            <v>4</v>
          </cell>
          <cell r="AV2542">
            <v>16</v>
          </cell>
          <cell r="AW2542">
            <v>17.600000000000001</v>
          </cell>
          <cell r="AX2542">
            <v>17.314814814814817</v>
          </cell>
          <cell r="AY2542">
            <v>4</v>
          </cell>
          <cell r="AZ2542">
            <v>4</v>
          </cell>
          <cell r="BA2542" t="str">
            <v>UCM</v>
          </cell>
        </row>
        <row r="2543">
          <cell r="D2543" t="str">
            <v>Univerzita sv. Cyrila a Metoda v Trnave</v>
          </cell>
          <cell r="E2543" t="str">
            <v>Filozofická fakulta</v>
          </cell>
          <cell r="L2543">
            <v>2</v>
          </cell>
          <cell r="M2543">
            <v>3</v>
          </cell>
          <cell r="AM2543">
            <v>0</v>
          </cell>
          <cell r="AN2543">
            <v>0</v>
          </cell>
          <cell r="AO2543">
            <v>0</v>
          </cell>
          <cell r="AP2543">
            <v>0</v>
          </cell>
          <cell r="AQ2543">
            <v>0</v>
          </cell>
          <cell r="AV2543">
            <v>0</v>
          </cell>
          <cell r="AW2543">
            <v>0</v>
          </cell>
          <cell r="AX2543">
            <v>0</v>
          </cell>
          <cell r="AY2543">
            <v>2</v>
          </cell>
          <cell r="AZ2543">
            <v>0</v>
          </cell>
          <cell r="BA2543" t="str">
            <v>UCM</v>
          </cell>
        </row>
        <row r="2544">
          <cell r="D2544" t="str">
            <v>Univerzita sv. Cyrila a Metoda v Trnave</v>
          </cell>
          <cell r="E2544" t="str">
            <v>Fakulta prírodných vied</v>
          </cell>
          <cell r="L2544">
            <v>1</v>
          </cell>
          <cell r="M2544">
            <v>2</v>
          </cell>
          <cell r="AM2544">
            <v>45</v>
          </cell>
          <cell r="AN2544">
            <v>47</v>
          </cell>
          <cell r="AO2544">
            <v>47</v>
          </cell>
          <cell r="AP2544">
            <v>45</v>
          </cell>
          <cell r="AQ2544">
            <v>45</v>
          </cell>
          <cell r="AV2544">
            <v>67.5</v>
          </cell>
          <cell r="AW2544">
            <v>99.9</v>
          </cell>
          <cell r="AX2544">
            <v>98.738372093023258</v>
          </cell>
          <cell r="AY2544">
            <v>47</v>
          </cell>
          <cell r="AZ2544">
            <v>0</v>
          </cell>
          <cell r="BA2544" t="str">
            <v>UCM</v>
          </cell>
        </row>
        <row r="2545">
          <cell r="D2545" t="str">
            <v>Univerzita Pavla Jozefa Šafárika v Košiciach</v>
          </cell>
          <cell r="E2545" t="str">
            <v>Právnická fakulta</v>
          </cell>
          <cell r="L2545">
            <v>2</v>
          </cell>
          <cell r="M2545">
            <v>3</v>
          </cell>
          <cell r="AM2545">
            <v>0</v>
          </cell>
          <cell r="AN2545">
            <v>0</v>
          </cell>
          <cell r="AO2545">
            <v>0</v>
          </cell>
          <cell r="AP2545">
            <v>0</v>
          </cell>
          <cell r="AQ2545">
            <v>0</v>
          </cell>
          <cell r="AV2545">
            <v>0</v>
          </cell>
          <cell r="AW2545">
            <v>0</v>
          </cell>
          <cell r="AX2545">
            <v>0</v>
          </cell>
          <cell r="AY2545">
            <v>1</v>
          </cell>
          <cell r="AZ2545">
            <v>0</v>
          </cell>
          <cell r="BA2545" t="str">
            <v>UPJŠ</v>
          </cell>
        </row>
        <row r="2546">
          <cell r="D2546" t="str">
            <v>Univerzita Pavla Jozefa Šafárika v Košiciach</v>
          </cell>
          <cell r="E2546" t="str">
            <v>Právnická fakulta</v>
          </cell>
          <cell r="L2546">
            <v>1</v>
          </cell>
          <cell r="M2546">
            <v>3</v>
          </cell>
          <cell r="AM2546">
            <v>4</v>
          </cell>
          <cell r="AN2546">
            <v>0</v>
          </cell>
          <cell r="AO2546">
            <v>0</v>
          </cell>
          <cell r="AP2546">
            <v>0</v>
          </cell>
          <cell r="AQ2546">
            <v>4</v>
          </cell>
          <cell r="AV2546">
            <v>16</v>
          </cell>
          <cell r="AW2546">
            <v>17.600000000000001</v>
          </cell>
          <cell r="AX2546">
            <v>17.182844243792328</v>
          </cell>
          <cell r="AY2546">
            <v>4</v>
          </cell>
          <cell r="AZ2546">
            <v>4</v>
          </cell>
          <cell r="BA2546" t="str">
            <v>UPJŠ</v>
          </cell>
        </row>
        <row r="2547">
          <cell r="D2547" t="str">
            <v>Vysoká škola manažmentu v Trenčíne</v>
          </cell>
          <cell r="E2547" t="str">
            <v/>
          </cell>
          <cell r="L2547">
            <v>2</v>
          </cell>
          <cell r="M2547">
            <v>3</v>
          </cell>
          <cell r="AM2547">
            <v>5</v>
          </cell>
          <cell r="AN2547">
            <v>0</v>
          </cell>
          <cell r="AO2547">
            <v>0</v>
          </cell>
          <cell r="AP2547">
            <v>0</v>
          </cell>
          <cell r="AQ2547">
            <v>0</v>
          </cell>
          <cell r="AV2547">
            <v>0</v>
          </cell>
          <cell r="AW2547">
            <v>0</v>
          </cell>
          <cell r="AX2547">
            <v>0</v>
          </cell>
          <cell r="AY2547">
            <v>5</v>
          </cell>
          <cell r="AZ2547">
            <v>0</v>
          </cell>
          <cell r="BA2547" t="str">
            <v>VSM-Trenčin</v>
          </cell>
        </row>
        <row r="2548">
          <cell r="D2548" t="str">
            <v>Univerzita Pavla Jozefa Šafárika v Košiciach</v>
          </cell>
          <cell r="E2548" t="str">
            <v>Filozofická fakulta</v>
          </cell>
          <cell r="L2548">
            <v>2</v>
          </cell>
          <cell r="M2548">
            <v>2</v>
          </cell>
          <cell r="AM2548">
            <v>1</v>
          </cell>
          <cell r="AN2548">
            <v>0</v>
          </cell>
          <cell r="AO2548">
            <v>0</v>
          </cell>
          <cell r="AP2548">
            <v>0</v>
          </cell>
          <cell r="AQ2548">
            <v>0</v>
          </cell>
          <cell r="AV2548">
            <v>0</v>
          </cell>
          <cell r="AW2548">
            <v>0</v>
          </cell>
          <cell r="AX2548">
            <v>0</v>
          </cell>
          <cell r="AY2548">
            <v>1</v>
          </cell>
          <cell r="AZ2548">
            <v>0</v>
          </cell>
          <cell r="BA2548" t="str">
            <v>UPJŠ</v>
          </cell>
        </row>
        <row r="2549">
          <cell r="D2549" t="str">
            <v>Trnavská univerzita v Trnave</v>
          </cell>
          <cell r="E2549" t="str">
            <v>Pedagogická fakulta</v>
          </cell>
          <cell r="L2549">
            <v>1</v>
          </cell>
          <cell r="M2549">
            <v>3</v>
          </cell>
          <cell r="AM2549">
            <v>2</v>
          </cell>
          <cell r="AN2549">
            <v>0</v>
          </cell>
          <cell r="AO2549">
            <v>0</v>
          </cell>
          <cell r="AP2549">
            <v>0</v>
          </cell>
          <cell r="AQ2549">
            <v>2</v>
          </cell>
          <cell r="AV2549">
            <v>8</v>
          </cell>
          <cell r="AW2549">
            <v>8.8000000000000007</v>
          </cell>
          <cell r="AX2549">
            <v>8.7398437500000004</v>
          </cell>
          <cell r="AY2549">
            <v>2</v>
          </cell>
          <cell r="AZ2549">
            <v>2</v>
          </cell>
          <cell r="BA2549" t="str">
            <v>TVU</v>
          </cell>
        </row>
        <row r="2550">
          <cell r="D2550" t="str">
            <v>Trnavská univerzita v Trnave</v>
          </cell>
          <cell r="E2550" t="str">
            <v>Fakulta zdravotníctva a sociálnej práce</v>
          </cell>
          <cell r="L2550">
            <v>2</v>
          </cell>
          <cell r="M2550">
            <v>1</v>
          </cell>
          <cell r="AM2550">
            <v>0</v>
          </cell>
          <cell r="AN2550">
            <v>0</v>
          </cell>
          <cell r="AO2550">
            <v>0</v>
          </cell>
          <cell r="AP2550">
            <v>0</v>
          </cell>
          <cell r="AQ2550">
            <v>0</v>
          </cell>
          <cell r="AV2550">
            <v>0</v>
          </cell>
          <cell r="AW2550">
            <v>0</v>
          </cell>
          <cell r="AX2550">
            <v>0</v>
          </cell>
          <cell r="AY2550">
            <v>1</v>
          </cell>
          <cell r="AZ2550">
            <v>0</v>
          </cell>
          <cell r="BA2550" t="str">
            <v>TVU</v>
          </cell>
        </row>
        <row r="2551">
          <cell r="D2551" t="str">
            <v>Vysoká škola Danubius</v>
          </cell>
          <cell r="E2551" t="str">
            <v>Fakulta verejnej politiky a verejnej správy</v>
          </cell>
          <cell r="L2551">
            <v>2</v>
          </cell>
          <cell r="M2551">
            <v>2</v>
          </cell>
          <cell r="AM2551">
            <v>2</v>
          </cell>
          <cell r="AN2551">
            <v>0</v>
          </cell>
          <cell r="AO2551">
            <v>0</v>
          </cell>
          <cell r="AP2551">
            <v>0</v>
          </cell>
          <cell r="AQ2551">
            <v>0</v>
          </cell>
          <cell r="AV2551">
            <v>0</v>
          </cell>
          <cell r="AW2551">
            <v>0</v>
          </cell>
          <cell r="AX2551">
            <v>0</v>
          </cell>
          <cell r="AY2551">
            <v>2</v>
          </cell>
          <cell r="AZ2551">
            <v>0</v>
          </cell>
          <cell r="BA2551" t="str">
            <v>Danubius</v>
          </cell>
        </row>
        <row r="2552">
          <cell r="D2552" t="str">
            <v>Vysoká škola Danubius</v>
          </cell>
          <cell r="E2552" t="str">
            <v>Fakulta sociálnych štúdií</v>
          </cell>
          <cell r="L2552">
            <v>2</v>
          </cell>
          <cell r="M2552">
            <v>2</v>
          </cell>
          <cell r="AM2552">
            <v>1</v>
          </cell>
          <cell r="AN2552">
            <v>0</v>
          </cell>
          <cell r="AO2552">
            <v>0</v>
          </cell>
          <cell r="AP2552">
            <v>0</v>
          </cell>
          <cell r="AQ2552">
            <v>0</v>
          </cell>
          <cell r="AV2552">
            <v>0</v>
          </cell>
          <cell r="AW2552">
            <v>0</v>
          </cell>
          <cell r="AX2552">
            <v>0</v>
          </cell>
          <cell r="AY2552">
            <v>1</v>
          </cell>
          <cell r="AZ2552">
            <v>0</v>
          </cell>
          <cell r="BA2552" t="str">
            <v>Danubius</v>
          </cell>
        </row>
        <row r="2553">
          <cell r="D2553" t="str">
            <v>Vysoká škola Danubius</v>
          </cell>
          <cell r="E2553" t="str">
            <v>Fakulta verejnej politiky a verejnej správy</v>
          </cell>
          <cell r="L2553">
            <v>2</v>
          </cell>
          <cell r="M2553">
            <v>2</v>
          </cell>
          <cell r="AM2553">
            <v>2</v>
          </cell>
          <cell r="AN2553">
            <v>0</v>
          </cell>
          <cell r="AO2553">
            <v>0</v>
          </cell>
          <cell r="AP2553">
            <v>0</v>
          </cell>
          <cell r="AQ2553">
            <v>0</v>
          </cell>
          <cell r="AV2553">
            <v>0</v>
          </cell>
          <cell r="AW2553">
            <v>0</v>
          </cell>
          <cell r="AX2553">
            <v>0</v>
          </cell>
          <cell r="AY2553">
            <v>2</v>
          </cell>
          <cell r="AZ2553">
            <v>0</v>
          </cell>
          <cell r="BA2553" t="str">
            <v>Danubius</v>
          </cell>
        </row>
        <row r="2554">
          <cell r="D2554" t="str">
            <v>Vysoká škola Danubius</v>
          </cell>
          <cell r="E2554" t="str">
            <v>Fakulta verejnej politiky a verejnej správy</v>
          </cell>
          <cell r="L2554">
            <v>1</v>
          </cell>
          <cell r="M2554">
            <v>2</v>
          </cell>
          <cell r="AM2554">
            <v>58</v>
          </cell>
          <cell r="AN2554">
            <v>58</v>
          </cell>
          <cell r="AO2554">
            <v>0</v>
          </cell>
          <cell r="AP2554">
            <v>0</v>
          </cell>
          <cell r="AQ2554">
            <v>58</v>
          </cell>
          <cell r="AV2554">
            <v>87</v>
          </cell>
          <cell r="AW2554">
            <v>87</v>
          </cell>
          <cell r="AX2554">
            <v>85.446428571428584</v>
          </cell>
          <cell r="AY2554">
            <v>58</v>
          </cell>
          <cell r="AZ2554">
            <v>0</v>
          </cell>
          <cell r="BA2554" t="str">
            <v>Danubius</v>
          </cell>
        </row>
        <row r="2555">
          <cell r="D2555" t="str">
            <v>Vysoká škola Danubius</v>
          </cell>
          <cell r="E2555" t="str">
            <v>Fakulta sociálnych štúdií</v>
          </cell>
          <cell r="L2555">
            <v>1</v>
          </cell>
          <cell r="M2555">
            <v>1</v>
          </cell>
          <cell r="AM2555">
            <v>172</v>
          </cell>
          <cell r="AN2555">
            <v>172</v>
          </cell>
          <cell r="AO2555">
            <v>0</v>
          </cell>
          <cell r="AP2555">
            <v>0</v>
          </cell>
          <cell r="AQ2555">
            <v>172</v>
          </cell>
          <cell r="AV2555">
            <v>154.9</v>
          </cell>
          <cell r="AW2555">
            <v>154.9</v>
          </cell>
          <cell r="AX2555">
            <v>154.17953488372095</v>
          </cell>
          <cell r="AY2555">
            <v>172</v>
          </cell>
          <cell r="AZ2555">
            <v>0</v>
          </cell>
          <cell r="BA2555" t="str">
            <v>Danubius</v>
          </cell>
        </row>
        <row r="2556">
          <cell r="D2556" t="str">
            <v>Slovenská zdravotnícka univerzita v Bratislave</v>
          </cell>
          <cell r="E2556" t="str">
            <v>Fakulta ošetrovateľstva a zdravotníckych odborných štúdií</v>
          </cell>
          <cell r="L2556">
            <v>2</v>
          </cell>
          <cell r="M2556">
            <v>2</v>
          </cell>
          <cell r="AM2556">
            <v>98</v>
          </cell>
          <cell r="AN2556">
            <v>0</v>
          </cell>
          <cell r="AO2556">
            <v>0</v>
          </cell>
          <cell r="AP2556">
            <v>0</v>
          </cell>
          <cell r="AQ2556">
            <v>0</v>
          </cell>
          <cell r="AV2556">
            <v>0</v>
          </cell>
          <cell r="AW2556">
            <v>0</v>
          </cell>
          <cell r="AX2556">
            <v>0</v>
          </cell>
          <cell r="AY2556">
            <v>368</v>
          </cell>
          <cell r="AZ2556">
            <v>0</v>
          </cell>
          <cell r="BA2556" t="str">
            <v>SZU</v>
          </cell>
        </row>
        <row r="2557">
          <cell r="D2557" t="str">
            <v>Slovenská zdravotnícka univerzita v Bratislave</v>
          </cell>
          <cell r="E2557" t="str">
            <v>Fakulta ošetrovateľstva a zdravotníckych odborných štúdií</v>
          </cell>
          <cell r="L2557">
            <v>2</v>
          </cell>
          <cell r="M2557">
            <v>5</v>
          </cell>
          <cell r="AM2557">
            <v>15</v>
          </cell>
          <cell r="AN2557">
            <v>0</v>
          </cell>
          <cell r="AO2557">
            <v>0</v>
          </cell>
          <cell r="AP2557">
            <v>0</v>
          </cell>
          <cell r="AQ2557">
            <v>0</v>
          </cell>
          <cell r="AV2557">
            <v>0</v>
          </cell>
          <cell r="AW2557">
            <v>0</v>
          </cell>
          <cell r="AX2557">
            <v>0</v>
          </cell>
          <cell r="AY2557">
            <v>15</v>
          </cell>
          <cell r="AZ2557">
            <v>0</v>
          </cell>
          <cell r="BA2557" t="str">
            <v>SZU</v>
          </cell>
        </row>
        <row r="2558">
          <cell r="D2558" t="str">
            <v>Slovenská zdravotnícka univerzita v Bratislave</v>
          </cell>
          <cell r="E2558" t="str">
            <v>Fakulta ošetrovateľstva a zdravotníckych odborných štúdií</v>
          </cell>
          <cell r="L2558">
            <v>2</v>
          </cell>
          <cell r="M2558">
            <v>2</v>
          </cell>
          <cell r="AM2558">
            <v>56</v>
          </cell>
          <cell r="AN2558">
            <v>0</v>
          </cell>
          <cell r="AO2558">
            <v>0</v>
          </cell>
          <cell r="AP2558">
            <v>0</v>
          </cell>
          <cell r="AQ2558">
            <v>0</v>
          </cell>
          <cell r="AV2558">
            <v>0</v>
          </cell>
          <cell r="AW2558">
            <v>0</v>
          </cell>
          <cell r="AX2558">
            <v>0</v>
          </cell>
          <cell r="AY2558">
            <v>102</v>
          </cell>
          <cell r="AZ2558">
            <v>0</v>
          </cell>
          <cell r="BA2558" t="str">
            <v>SZU</v>
          </cell>
        </row>
        <row r="2559">
          <cell r="D2559" t="str">
            <v>Slovenská zdravotnícka univerzita v Bratislave</v>
          </cell>
          <cell r="E2559" t="str">
            <v>Fakulta verejného zdravotníctva</v>
          </cell>
          <cell r="L2559">
            <v>2</v>
          </cell>
          <cell r="M2559">
            <v>2</v>
          </cell>
          <cell r="AM2559">
            <v>3</v>
          </cell>
          <cell r="AN2559">
            <v>0</v>
          </cell>
          <cell r="AO2559">
            <v>0</v>
          </cell>
          <cell r="AP2559">
            <v>0</v>
          </cell>
          <cell r="AQ2559">
            <v>0</v>
          </cell>
          <cell r="AV2559">
            <v>0</v>
          </cell>
          <cell r="AW2559">
            <v>0</v>
          </cell>
          <cell r="AX2559">
            <v>0</v>
          </cell>
          <cell r="AY2559">
            <v>13</v>
          </cell>
          <cell r="AZ2559">
            <v>0</v>
          </cell>
          <cell r="BA2559" t="str">
            <v>SZU</v>
          </cell>
        </row>
        <row r="2560">
          <cell r="D2560" t="str">
            <v>Slovenská zdravotnícka univerzita v Bratislave</v>
          </cell>
          <cell r="E2560" t="str">
            <v>Fakulta verejného zdravotníctva</v>
          </cell>
          <cell r="L2560">
            <v>2</v>
          </cell>
          <cell r="M2560">
            <v>3</v>
          </cell>
          <cell r="AM2560">
            <v>4</v>
          </cell>
          <cell r="AN2560">
            <v>0</v>
          </cell>
          <cell r="AO2560">
            <v>0</v>
          </cell>
          <cell r="AP2560">
            <v>0</v>
          </cell>
          <cell r="AQ2560">
            <v>0</v>
          </cell>
          <cell r="AV2560">
            <v>0</v>
          </cell>
          <cell r="AW2560">
            <v>0</v>
          </cell>
          <cell r="AX2560">
            <v>0</v>
          </cell>
          <cell r="AY2560">
            <v>30</v>
          </cell>
          <cell r="AZ2560">
            <v>0</v>
          </cell>
          <cell r="BA2560" t="str">
            <v>SZU</v>
          </cell>
        </row>
        <row r="2561">
          <cell r="D2561" t="str">
            <v>Paneurópska vysoká škola</v>
          </cell>
          <cell r="E2561" t="str">
            <v>Fakulta práva</v>
          </cell>
          <cell r="L2561">
            <v>1</v>
          </cell>
          <cell r="M2561">
            <v>3</v>
          </cell>
          <cell r="AM2561">
            <v>0</v>
          </cell>
          <cell r="AN2561">
            <v>0</v>
          </cell>
          <cell r="AO2561">
            <v>0</v>
          </cell>
          <cell r="AP2561">
            <v>0</v>
          </cell>
          <cell r="AQ2561">
            <v>0</v>
          </cell>
          <cell r="AV2561">
            <v>0</v>
          </cell>
          <cell r="AW2561">
            <v>0</v>
          </cell>
          <cell r="AX2561">
            <v>0</v>
          </cell>
          <cell r="AY2561">
            <v>9</v>
          </cell>
          <cell r="AZ2561">
            <v>0</v>
          </cell>
          <cell r="BA2561" t="str">
            <v>B-VšP</v>
          </cell>
        </row>
        <row r="2562">
          <cell r="D2562" t="str">
            <v>Paneurópska vysoká škola</v>
          </cell>
          <cell r="E2562" t="str">
            <v>Fakulta ekonómie a podnikania</v>
          </cell>
          <cell r="L2562">
            <v>1</v>
          </cell>
          <cell r="M2562">
            <v>3</v>
          </cell>
          <cell r="AM2562">
            <v>0</v>
          </cell>
          <cell r="AN2562">
            <v>0</v>
          </cell>
          <cell r="AO2562">
            <v>0</v>
          </cell>
          <cell r="AP2562">
            <v>0</v>
          </cell>
          <cell r="AQ2562">
            <v>0</v>
          </cell>
          <cell r="AV2562">
            <v>0</v>
          </cell>
          <cell r="AW2562">
            <v>0</v>
          </cell>
          <cell r="AX2562">
            <v>0</v>
          </cell>
          <cell r="AY2562">
            <v>7</v>
          </cell>
          <cell r="AZ2562">
            <v>0</v>
          </cell>
          <cell r="BA2562" t="str">
            <v>B-VšP</v>
          </cell>
        </row>
        <row r="2563">
          <cell r="D2563" t="str">
            <v>Slovenská poľnohospodárska univerzita v Nitre</v>
          </cell>
          <cell r="E2563" t="str">
            <v>Fakulta agrobiológie a potravinových zdrojov</v>
          </cell>
          <cell r="L2563">
            <v>1</v>
          </cell>
          <cell r="M2563">
            <v>3</v>
          </cell>
          <cell r="AM2563">
            <v>2</v>
          </cell>
          <cell r="AN2563">
            <v>0</v>
          </cell>
          <cell r="AO2563">
            <v>0</v>
          </cell>
          <cell r="AP2563">
            <v>0</v>
          </cell>
          <cell r="AQ2563">
            <v>2</v>
          </cell>
          <cell r="AV2563">
            <v>8</v>
          </cell>
          <cell r="AW2563">
            <v>17.04</v>
          </cell>
          <cell r="AX2563">
            <v>16.773124510571652</v>
          </cell>
          <cell r="AY2563">
            <v>2</v>
          </cell>
          <cell r="AZ2563">
            <v>2</v>
          </cell>
          <cell r="BA2563" t="str">
            <v>SPU</v>
          </cell>
        </row>
        <row r="2564">
          <cell r="D2564" t="str">
            <v>Univerzita Komenského v Bratislave</v>
          </cell>
          <cell r="E2564" t="str">
            <v>Fakulta managementu</v>
          </cell>
          <cell r="L2564">
            <v>2</v>
          </cell>
          <cell r="M2564">
            <v>1</v>
          </cell>
          <cell r="AM2564">
            <v>0</v>
          </cell>
          <cell r="AN2564">
            <v>0</v>
          </cell>
          <cell r="AO2564">
            <v>0</v>
          </cell>
          <cell r="AP2564">
            <v>0</v>
          </cell>
          <cell r="AQ2564">
            <v>0</v>
          </cell>
          <cell r="AV2564">
            <v>0</v>
          </cell>
          <cell r="AW2564">
            <v>0</v>
          </cell>
          <cell r="AX2564">
            <v>0</v>
          </cell>
          <cell r="AY2564">
            <v>329</v>
          </cell>
          <cell r="AZ2564">
            <v>0</v>
          </cell>
          <cell r="BA2564" t="str">
            <v>UK</v>
          </cell>
        </row>
        <row r="2565">
          <cell r="D2565" t="str">
            <v>Univerzita Komenského v Bratislave</v>
          </cell>
          <cell r="E2565" t="str">
            <v>Fakulta managementu</v>
          </cell>
          <cell r="L2565">
            <v>1</v>
          </cell>
          <cell r="M2565">
            <v>1</v>
          </cell>
          <cell r="AM2565">
            <v>13</v>
          </cell>
          <cell r="AN2565">
            <v>13</v>
          </cell>
          <cell r="AO2565">
            <v>0</v>
          </cell>
          <cell r="AP2565">
            <v>0</v>
          </cell>
          <cell r="AQ2565">
            <v>13</v>
          </cell>
          <cell r="AV2565">
            <v>10.899999999999999</v>
          </cell>
          <cell r="AW2565">
            <v>11.335999999999999</v>
          </cell>
          <cell r="AX2565">
            <v>11.274502712477394</v>
          </cell>
          <cell r="AY2565">
            <v>13</v>
          </cell>
          <cell r="AZ2565">
            <v>0</v>
          </cell>
          <cell r="BA2565" t="str">
            <v>UK</v>
          </cell>
        </row>
        <row r="2566">
          <cell r="D2566" t="str">
            <v>Bratislavská medzinárodná škola liberálnych štúdií</v>
          </cell>
          <cell r="E2566" t="str">
            <v/>
          </cell>
          <cell r="L2566">
            <v>1</v>
          </cell>
          <cell r="M2566">
            <v>1</v>
          </cell>
          <cell r="AM2566">
            <v>35</v>
          </cell>
          <cell r="AN2566">
            <v>35</v>
          </cell>
          <cell r="AO2566">
            <v>0</v>
          </cell>
          <cell r="AP2566">
            <v>0</v>
          </cell>
          <cell r="AQ2566">
            <v>35</v>
          </cell>
          <cell r="AV2566">
            <v>31.7</v>
          </cell>
          <cell r="AW2566">
            <v>31.7</v>
          </cell>
          <cell r="AX2566">
            <v>30.979545454545455</v>
          </cell>
          <cell r="AY2566">
            <v>35</v>
          </cell>
          <cell r="AZ2566">
            <v>0</v>
          </cell>
          <cell r="BA2566" t="str">
            <v>B-MšLš</v>
          </cell>
        </row>
        <row r="2567">
          <cell r="D2567" t="str">
            <v>Slovenská zdravotnícka univerzita v Bratislave</v>
          </cell>
          <cell r="E2567" t="str">
            <v>Fakulta zdravotníctva so sídlom v Banskej Bystrici</v>
          </cell>
          <cell r="L2567">
            <v>2</v>
          </cell>
          <cell r="M2567">
            <v>5</v>
          </cell>
          <cell r="AM2567">
            <v>23</v>
          </cell>
          <cell r="AN2567">
            <v>0</v>
          </cell>
          <cell r="AO2567">
            <v>0</v>
          </cell>
          <cell r="AP2567">
            <v>0</v>
          </cell>
          <cell r="AQ2567">
            <v>0</v>
          </cell>
          <cell r="AV2567">
            <v>0</v>
          </cell>
          <cell r="AW2567">
            <v>0</v>
          </cell>
          <cell r="AX2567">
            <v>0</v>
          </cell>
          <cell r="AY2567">
            <v>30</v>
          </cell>
          <cell r="AZ2567">
            <v>0</v>
          </cell>
          <cell r="BA2567" t="str">
            <v>SZU</v>
          </cell>
        </row>
        <row r="2568">
          <cell r="D2568" t="str">
            <v>Slovenská zdravotnícka univerzita v Bratislave</v>
          </cell>
          <cell r="E2568" t="str">
            <v>Fakulta zdravotníctva so sídlom v Banskej Bystrici</v>
          </cell>
          <cell r="L2568">
            <v>1</v>
          </cell>
          <cell r="M2568">
            <v>5</v>
          </cell>
          <cell r="AM2568">
            <v>96</v>
          </cell>
          <cell r="AN2568">
            <v>101</v>
          </cell>
          <cell r="AO2568">
            <v>0</v>
          </cell>
          <cell r="AP2568">
            <v>0</v>
          </cell>
          <cell r="AQ2568">
            <v>96</v>
          </cell>
          <cell r="AV2568">
            <v>81.3</v>
          </cell>
          <cell r="AW2568">
            <v>174.79499999999999</v>
          </cell>
          <cell r="AX2568">
            <v>172.22448529411764</v>
          </cell>
          <cell r="AY2568">
            <v>101</v>
          </cell>
          <cell r="AZ2568">
            <v>0</v>
          </cell>
          <cell r="BA2568" t="str">
            <v>SZU</v>
          </cell>
        </row>
        <row r="2569">
          <cell r="D2569" t="str">
            <v>Univerzita Komenského v Bratislave</v>
          </cell>
          <cell r="E2569" t="str">
            <v>Filozofická fakulta</v>
          </cell>
          <cell r="L2569">
            <v>1</v>
          </cell>
          <cell r="M2569">
            <v>3</v>
          </cell>
          <cell r="AM2569">
            <v>2</v>
          </cell>
          <cell r="AN2569">
            <v>0</v>
          </cell>
          <cell r="AO2569">
            <v>0</v>
          </cell>
          <cell r="AP2569">
            <v>0</v>
          </cell>
          <cell r="AQ2569">
            <v>2</v>
          </cell>
          <cell r="AV2569">
            <v>6</v>
          </cell>
          <cell r="AW2569">
            <v>6.6000000000000005</v>
          </cell>
          <cell r="AX2569">
            <v>6.5691300280636105</v>
          </cell>
          <cell r="AY2569">
            <v>2</v>
          </cell>
          <cell r="AZ2569">
            <v>2</v>
          </cell>
          <cell r="BA2569" t="str">
            <v>UK</v>
          </cell>
        </row>
        <row r="2570">
          <cell r="D2570" t="str">
            <v>Katolícka univerzita v Ružomberku</v>
          </cell>
          <cell r="E2570" t="str">
            <v>Filozofická fakulta</v>
          </cell>
          <cell r="L2570">
            <v>1</v>
          </cell>
          <cell r="M2570">
            <v>2</v>
          </cell>
          <cell r="AM2570">
            <v>26</v>
          </cell>
          <cell r="AN2570">
            <v>32</v>
          </cell>
          <cell r="AO2570">
            <v>0</v>
          </cell>
          <cell r="AP2570">
            <v>0</v>
          </cell>
          <cell r="AQ2570">
            <v>26</v>
          </cell>
          <cell r="AV2570">
            <v>39</v>
          </cell>
          <cell r="AW2570">
            <v>46.41</v>
          </cell>
          <cell r="AX2570">
            <v>44.922499999999999</v>
          </cell>
          <cell r="AY2570">
            <v>32</v>
          </cell>
          <cell r="AZ2570">
            <v>0</v>
          </cell>
          <cell r="BA2570" t="str">
            <v>KU</v>
          </cell>
        </row>
        <row r="2571">
          <cell r="D2571" t="str">
            <v>Katolícka univerzita v Ružomberku</v>
          </cell>
          <cell r="E2571" t="str">
            <v>Filozofická fakulta</v>
          </cell>
          <cell r="L2571">
            <v>1</v>
          </cell>
          <cell r="M2571">
            <v>1</v>
          </cell>
          <cell r="AM2571">
            <v>38</v>
          </cell>
          <cell r="AN2571">
            <v>44</v>
          </cell>
          <cell r="AO2571">
            <v>0</v>
          </cell>
          <cell r="AP2571">
            <v>0</v>
          </cell>
          <cell r="AQ2571">
            <v>38</v>
          </cell>
          <cell r="AV2571">
            <v>33.5</v>
          </cell>
          <cell r="AW2571">
            <v>39.864999999999995</v>
          </cell>
          <cell r="AX2571">
            <v>38.587275641025634</v>
          </cell>
          <cell r="AY2571">
            <v>44</v>
          </cell>
          <cell r="AZ2571">
            <v>0</v>
          </cell>
          <cell r="BA2571" t="str">
            <v>KU</v>
          </cell>
        </row>
        <row r="2572">
          <cell r="D2572" t="str">
            <v>Žilinská univerzita v Žiline</v>
          </cell>
          <cell r="E2572" t="str">
            <v>Fakulta riadenia a informatiky</v>
          </cell>
          <cell r="L2572">
            <v>2</v>
          </cell>
          <cell r="M2572">
            <v>3</v>
          </cell>
          <cell r="AM2572">
            <v>2</v>
          </cell>
          <cell r="AN2572">
            <v>0</v>
          </cell>
          <cell r="AO2572">
            <v>0</v>
          </cell>
          <cell r="AP2572">
            <v>0</v>
          </cell>
          <cell r="AQ2572">
            <v>0</v>
          </cell>
          <cell r="AV2572">
            <v>0</v>
          </cell>
          <cell r="AW2572">
            <v>0</v>
          </cell>
          <cell r="AX2572">
            <v>0</v>
          </cell>
          <cell r="AY2572">
            <v>4</v>
          </cell>
          <cell r="AZ2572">
            <v>0</v>
          </cell>
          <cell r="BA2572" t="str">
            <v>ŽU</v>
          </cell>
        </row>
        <row r="2573">
          <cell r="D2573" t="str">
            <v>Žilinská univerzita v Žiline</v>
          </cell>
          <cell r="E2573" t="str">
            <v>Stavebná fakulta</v>
          </cell>
          <cell r="L2573">
            <v>2</v>
          </cell>
          <cell r="M2573">
            <v>2</v>
          </cell>
          <cell r="AM2573">
            <v>0</v>
          </cell>
          <cell r="AN2573">
            <v>0</v>
          </cell>
          <cell r="AO2573">
            <v>0</v>
          </cell>
          <cell r="AP2573">
            <v>0</v>
          </cell>
          <cell r="AQ2573">
            <v>0</v>
          </cell>
          <cell r="AV2573">
            <v>0</v>
          </cell>
          <cell r="AW2573">
            <v>0</v>
          </cell>
          <cell r="AX2573">
            <v>0</v>
          </cell>
          <cell r="AY2573">
            <v>17</v>
          </cell>
          <cell r="AZ2573">
            <v>0</v>
          </cell>
          <cell r="BA2573" t="str">
            <v>ŽU</v>
          </cell>
        </row>
        <row r="2574">
          <cell r="D2574" t="str">
            <v>Žilinská univerzita v Žiline</v>
          </cell>
          <cell r="E2574" t="str">
            <v>Strojnícka fakulta</v>
          </cell>
          <cell r="L2574">
            <v>2</v>
          </cell>
          <cell r="M2574">
            <v>3</v>
          </cell>
          <cell r="AM2574">
            <v>2</v>
          </cell>
          <cell r="AN2574">
            <v>0</v>
          </cell>
          <cell r="AO2574">
            <v>0</v>
          </cell>
          <cell r="AP2574">
            <v>0</v>
          </cell>
          <cell r="AQ2574">
            <v>0</v>
          </cell>
          <cell r="AV2574">
            <v>0</v>
          </cell>
          <cell r="AW2574">
            <v>0</v>
          </cell>
          <cell r="AX2574">
            <v>0</v>
          </cell>
          <cell r="AY2574">
            <v>8</v>
          </cell>
          <cell r="AZ2574">
            <v>0</v>
          </cell>
          <cell r="BA2574" t="str">
            <v>ŽU</v>
          </cell>
        </row>
        <row r="2575">
          <cell r="D2575" t="str">
            <v>Žilinská univerzita v Žiline</v>
          </cell>
          <cell r="E2575" t="str">
            <v>Fakulta prevádzky a ekonomiky dopravy a spojov</v>
          </cell>
          <cell r="L2575">
            <v>2</v>
          </cell>
          <cell r="M2575">
            <v>2</v>
          </cell>
          <cell r="AM2575">
            <v>0</v>
          </cell>
          <cell r="AN2575">
            <v>0</v>
          </cell>
          <cell r="AO2575">
            <v>0</v>
          </cell>
          <cell r="AP2575">
            <v>0</v>
          </cell>
          <cell r="AQ2575">
            <v>0</v>
          </cell>
          <cell r="AV2575">
            <v>0</v>
          </cell>
          <cell r="AW2575">
            <v>0</v>
          </cell>
          <cell r="AX2575">
            <v>0</v>
          </cell>
          <cell r="AY2575">
            <v>22</v>
          </cell>
          <cell r="AZ2575">
            <v>0</v>
          </cell>
          <cell r="BA2575" t="str">
            <v>ŽU</v>
          </cell>
        </row>
        <row r="2576">
          <cell r="D2576" t="str">
            <v>Žilinská univerzita v Žiline</v>
          </cell>
          <cell r="E2576" t="str">
            <v/>
          </cell>
          <cell r="L2576">
            <v>2</v>
          </cell>
          <cell r="M2576">
            <v>3</v>
          </cell>
          <cell r="AM2576">
            <v>0</v>
          </cell>
          <cell r="AN2576">
            <v>0</v>
          </cell>
          <cell r="AO2576">
            <v>0</v>
          </cell>
          <cell r="AP2576">
            <v>0</v>
          </cell>
          <cell r="AQ2576">
            <v>0</v>
          </cell>
          <cell r="AV2576">
            <v>0</v>
          </cell>
          <cell r="AW2576">
            <v>0</v>
          </cell>
          <cell r="AX2576">
            <v>0</v>
          </cell>
          <cell r="AY2576">
            <v>9</v>
          </cell>
          <cell r="AZ2576">
            <v>0</v>
          </cell>
          <cell r="BA2576" t="str">
            <v>ŽU</v>
          </cell>
        </row>
        <row r="2577">
          <cell r="D2577" t="str">
            <v>Žilinská univerzita v Žiline</v>
          </cell>
          <cell r="E2577" t="str">
            <v>Fakulta humanitných vied</v>
          </cell>
          <cell r="L2577">
            <v>1</v>
          </cell>
          <cell r="M2577">
            <v>3</v>
          </cell>
          <cell r="AM2577">
            <v>7</v>
          </cell>
          <cell r="AN2577">
            <v>0</v>
          </cell>
          <cell r="AO2577">
            <v>0</v>
          </cell>
          <cell r="AP2577">
            <v>0</v>
          </cell>
          <cell r="AQ2577">
            <v>7</v>
          </cell>
          <cell r="AV2577">
            <v>28</v>
          </cell>
          <cell r="AW2577">
            <v>30.800000000000004</v>
          </cell>
          <cell r="AX2577">
            <v>30.154491017964077</v>
          </cell>
          <cell r="AY2577">
            <v>7</v>
          </cell>
          <cell r="AZ2577">
            <v>7</v>
          </cell>
          <cell r="BA2577" t="str">
            <v>ŽU</v>
          </cell>
        </row>
        <row r="2578">
          <cell r="D2578" t="str">
            <v>Žilinská univerzita v Žiline</v>
          </cell>
          <cell r="E2578" t="str">
            <v>Fakulta elektrotechniky a informačných technológií</v>
          </cell>
          <cell r="L2578">
            <v>2</v>
          </cell>
          <cell r="M2578">
            <v>1</v>
          </cell>
          <cell r="AM2578">
            <v>5</v>
          </cell>
          <cell r="AN2578">
            <v>0</v>
          </cell>
          <cell r="AO2578">
            <v>0</v>
          </cell>
          <cell r="AP2578">
            <v>0</v>
          </cell>
          <cell r="AQ2578">
            <v>0</v>
          </cell>
          <cell r="AV2578">
            <v>0</v>
          </cell>
          <cell r="AW2578">
            <v>0</v>
          </cell>
          <cell r="AX2578">
            <v>0</v>
          </cell>
          <cell r="AY2578">
            <v>5</v>
          </cell>
          <cell r="AZ2578">
            <v>0</v>
          </cell>
          <cell r="BA2578" t="str">
            <v>ŽU</v>
          </cell>
        </row>
        <row r="2579">
          <cell r="D2579" t="str">
            <v>Žilinská univerzita v Žiline</v>
          </cell>
          <cell r="E2579" t="str">
            <v>Strojnícka fakulta</v>
          </cell>
          <cell r="L2579">
            <v>2</v>
          </cell>
          <cell r="M2579">
            <v>2</v>
          </cell>
          <cell r="AM2579">
            <v>0</v>
          </cell>
          <cell r="AN2579">
            <v>0</v>
          </cell>
          <cell r="AO2579">
            <v>0</v>
          </cell>
          <cell r="AP2579">
            <v>0</v>
          </cell>
          <cell r="AQ2579">
            <v>0</v>
          </cell>
          <cell r="AV2579">
            <v>0</v>
          </cell>
          <cell r="AW2579">
            <v>0</v>
          </cell>
          <cell r="AX2579">
            <v>0</v>
          </cell>
          <cell r="AY2579">
            <v>44</v>
          </cell>
          <cell r="AZ2579">
            <v>0</v>
          </cell>
          <cell r="BA2579" t="str">
            <v>ŽU</v>
          </cell>
        </row>
        <row r="2580">
          <cell r="D2580" t="str">
            <v>Žilinská univerzita v Žiline</v>
          </cell>
          <cell r="E2580" t="str">
            <v>Fakulta prevádzky a ekonomiky dopravy a spojov</v>
          </cell>
          <cell r="L2580">
            <v>2</v>
          </cell>
          <cell r="M2580">
            <v>2</v>
          </cell>
          <cell r="AM2580">
            <v>4</v>
          </cell>
          <cell r="AN2580">
            <v>0</v>
          </cell>
          <cell r="AO2580">
            <v>0</v>
          </cell>
          <cell r="AP2580">
            <v>0</v>
          </cell>
          <cell r="AQ2580">
            <v>0</v>
          </cell>
          <cell r="AV2580">
            <v>0</v>
          </cell>
          <cell r="AW2580">
            <v>0</v>
          </cell>
          <cell r="AX2580">
            <v>0</v>
          </cell>
          <cell r="AY2580">
            <v>38</v>
          </cell>
          <cell r="AZ2580">
            <v>0</v>
          </cell>
          <cell r="BA2580" t="str">
            <v>ŽU</v>
          </cell>
        </row>
        <row r="2581">
          <cell r="D2581" t="str">
            <v>Žilinská univerzita v Žiline</v>
          </cell>
          <cell r="E2581" t="str">
            <v>Fakulta elektrotechniky a informačných technológií</v>
          </cell>
          <cell r="L2581">
            <v>2</v>
          </cell>
          <cell r="M2581">
            <v>1</v>
          </cell>
          <cell r="AM2581">
            <v>0</v>
          </cell>
          <cell r="AN2581">
            <v>0</v>
          </cell>
          <cell r="AO2581">
            <v>0</v>
          </cell>
          <cell r="AP2581">
            <v>0</v>
          </cell>
          <cell r="AQ2581">
            <v>0</v>
          </cell>
          <cell r="AV2581">
            <v>0</v>
          </cell>
          <cell r="AW2581">
            <v>0</v>
          </cell>
          <cell r="AX2581">
            <v>0</v>
          </cell>
          <cell r="AY2581">
            <v>5</v>
          </cell>
          <cell r="AZ2581">
            <v>0</v>
          </cell>
          <cell r="BA2581" t="str">
            <v>ŽU</v>
          </cell>
        </row>
        <row r="2582">
          <cell r="D2582" t="str">
            <v>Žilinská univerzita v Žiline</v>
          </cell>
          <cell r="E2582" t="str">
            <v>Fakulta bezpečnostného inžinierstva</v>
          </cell>
          <cell r="L2582">
            <v>2</v>
          </cell>
          <cell r="M2582">
            <v>3</v>
          </cell>
          <cell r="AM2582">
            <v>0</v>
          </cell>
          <cell r="AN2582">
            <v>0</v>
          </cell>
          <cell r="AO2582">
            <v>0</v>
          </cell>
          <cell r="AP2582">
            <v>0</v>
          </cell>
          <cell r="AQ2582">
            <v>0</v>
          </cell>
          <cell r="AV2582">
            <v>0</v>
          </cell>
          <cell r="AW2582">
            <v>0</v>
          </cell>
          <cell r="AX2582">
            <v>0</v>
          </cell>
          <cell r="AY2582">
            <v>3</v>
          </cell>
          <cell r="AZ2582">
            <v>0</v>
          </cell>
          <cell r="BA2582" t="str">
            <v>ŽU</v>
          </cell>
        </row>
        <row r="2583">
          <cell r="D2583" t="str">
            <v>Žilinská univerzita v Žiline</v>
          </cell>
          <cell r="E2583" t="str">
            <v>Fakulta humanitných vied</v>
          </cell>
          <cell r="L2583">
            <v>2</v>
          </cell>
          <cell r="M2583">
            <v>2</v>
          </cell>
          <cell r="AM2583">
            <v>5</v>
          </cell>
          <cell r="AN2583">
            <v>0</v>
          </cell>
          <cell r="AO2583">
            <v>0</v>
          </cell>
          <cell r="AP2583">
            <v>0</v>
          </cell>
          <cell r="AQ2583">
            <v>0</v>
          </cell>
          <cell r="AV2583">
            <v>0</v>
          </cell>
          <cell r="AW2583">
            <v>0</v>
          </cell>
          <cell r="AX2583">
            <v>0</v>
          </cell>
          <cell r="AY2583">
            <v>16</v>
          </cell>
          <cell r="AZ2583">
            <v>0</v>
          </cell>
          <cell r="BA2583" t="str">
            <v>ŽU</v>
          </cell>
        </row>
        <row r="2584">
          <cell r="D2584" t="str">
            <v>Žilinská univerzita v Žiline</v>
          </cell>
          <cell r="E2584" t="str">
            <v>Fakulta riadenia a informatiky</v>
          </cell>
          <cell r="L2584">
            <v>2</v>
          </cell>
          <cell r="M2584">
            <v>3</v>
          </cell>
          <cell r="AM2584">
            <v>0</v>
          </cell>
          <cell r="AN2584">
            <v>0</v>
          </cell>
          <cell r="AO2584">
            <v>0</v>
          </cell>
          <cell r="AP2584">
            <v>0</v>
          </cell>
          <cell r="AQ2584">
            <v>0</v>
          </cell>
          <cell r="AV2584">
            <v>0</v>
          </cell>
          <cell r="AW2584">
            <v>0</v>
          </cell>
          <cell r="AX2584">
            <v>0</v>
          </cell>
          <cell r="AY2584">
            <v>1</v>
          </cell>
          <cell r="AZ2584">
            <v>0</v>
          </cell>
          <cell r="BA2584" t="str">
            <v>ŽU</v>
          </cell>
        </row>
        <row r="2585">
          <cell r="D2585" t="str">
            <v>Žilinská univerzita v Žiline</v>
          </cell>
          <cell r="E2585" t="str">
            <v>Fakulta prevádzky a ekonomiky dopravy a spojov</v>
          </cell>
          <cell r="L2585">
            <v>2</v>
          </cell>
          <cell r="M2585">
            <v>2</v>
          </cell>
          <cell r="AM2585">
            <v>0</v>
          </cell>
          <cell r="AN2585">
            <v>0</v>
          </cell>
          <cell r="AO2585">
            <v>0</v>
          </cell>
          <cell r="AP2585">
            <v>0</v>
          </cell>
          <cell r="AQ2585">
            <v>0</v>
          </cell>
          <cell r="AV2585">
            <v>0</v>
          </cell>
          <cell r="AW2585">
            <v>0</v>
          </cell>
          <cell r="AX2585">
            <v>0</v>
          </cell>
          <cell r="AY2585">
            <v>13</v>
          </cell>
          <cell r="AZ2585">
            <v>0</v>
          </cell>
          <cell r="BA2585" t="str">
            <v>ŽU</v>
          </cell>
        </row>
        <row r="2586">
          <cell r="D2586" t="str">
            <v>Žilinská univerzita v Žiline</v>
          </cell>
          <cell r="E2586" t="str">
            <v>Fakulta prevádzky a ekonomiky dopravy a spojov</v>
          </cell>
          <cell r="L2586">
            <v>1</v>
          </cell>
          <cell r="M2586">
            <v>1</v>
          </cell>
          <cell r="AM2586">
            <v>121</v>
          </cell>
          <cell r="AN2586">
            <v>126</v>
          </cell>
          <cell r="AO2586">
            <v>0</v>
          </cell>
          <cell r="AP2586">
            <v>0</v>
          </cell>
          <cell r="AQ2586">
            <v>121</v>
          </cell>
          <cell r="AV2586">
            <v>100</v>
          </cell>
          <cell r="AW2586">
            <v>104</v>
          </cell>
          <cell r="AX2586">
            <v>102.17314930991216</v>
          </cell>
          <cell r="AY2586">
            <v>126</v>
          </cell>
          <cell r="AZ2586">
            <v>0</v>
          </cell>
          <cell r="BA2586" t="str">
            <v>ŽU</v>
          </cell>
        </row>
        <row r="2587">
          <cell r="D2587" t="str">
            <v>Žilinská univerzita v Žiline</v>
          </cell>
          <cell r="E2587" t="str">
            <v>Strojnícka fakulta</v>
          </cell>
          <cell r="L2587">
            <v>2</v>
          </cell>
          <cell r="M2587">
            <v>1</v>
          </cell>
          <cell r="AM2587">
            <v>2</v>
          </cell>
          <cell r="AN2587">
            <v>0</v>
          </cell>
          <cell r="AO2587">
            <v>0</v>
          </cell>
          <cell r="AP2587">
            <v>0</v>
          </cell>
          <cell r="AQ2587">
            <v>0</v>
          </cell>
          <cell r="AV2587">
            <v>0</v>
          </cell>
          <cell r="AW2587">
            <v>0</v>
          </cell>
          <cell r="AX2587">
            <v>0</v>
          </cell>
          <cell r="AY2587">
            <v>66</v>
          </cell>
          <cell r="AZ2587">
            <v>0</v>
          </cell>
          <cell r="BA2587" t="str">
            <v>ŽU</v>
          </cell>
        </row>
        <row r="2588">
          <cell r="D2588" t="str">
            <v>Žilinská univerzita v Žiline</v>
          </cell>
          <cell r="E2588" t="str">
            <v>Fakulta humanitných vied</v>
          </cell>
          <cell r="L2588">
            <v>2</v>
          </cell>
          <cell r="M2588">
            <v>3</v>
          </cell>
          <cell r="AM2588">
            <v>1</v>
          </cell>
          <cell r="AN2588">
            <v>0</v>
          </cell>
          <cell r="AO2588">
            <v>0</v>
          </cell>
          <cell r="AP2588">
            <v>0</v>
          </cell>
          <cell r="AQ2588">
            <v>0</v>
          </cell>
          <cell r="AV2588">
            <v>0</v>
          </cell>
          <cell r="AW2588">
            <v>0</v>
          </cell>
          <cell r="AX2588">
            <v>0</v>
          </cell>
          <cell r="AY2588">
            <v>1</v>
          </cell>
          <cell r="AZ2588">
            <v>0</v>
          </cell>
          <cell r="BA2588" t="str">
            <v>ŽU</v>
          </cell>
        </row>
        <row r="2589">
          <cell r="D2589" t="str">
            <v>Žilinská univerzita v Žiline</v>
          </cell>
          <cell r="E2589" t="str">
            <v>Fakulta bezpečnostného inžinierstva</v>
          </cell>
          <cell r="L2589">
            <v>2</v>
          </cell>
          <cell r="M2589">
            <v>2</v>
          </cell>
          <cell r="AM2589">
            <v>0</v>
          </cell>
          <cell r="AN2589">
            <v>0</v>
          </cell>
          <cell r="AO2589">
            <v>0</v>
          </cell>
          <cell r="AP2589">
            <v>0</v>
          </cell>
          <cell r="AQ2589">
            <v>0</v>
          </cell>
          <cell r="AV2589">
            <v>0</v>
          </cell>
          <cell r="AW2589">
            <v>0</v>
          </cell>
          <cell r="AX2589">
            <v>0</v>
          </cell>
          <cell r="AY2589">
            <v>35</v>
          </cell>
          <cell r="AZ2589">
            <v>0</v>
          </cell>
          <cell r="BA2589" t="str">
            <v>ŽU</v>
          </cell>
        </row>
        <row r="2590">
          <cell r="D2590" t="str">
            <v>Žilinská univerzita v Žiline</v>
          </cell>
          <cell r="E2590" t="str">
            <v>Stavebná fakulta</v>
          </cell>
          <cell r="L2590">
            <v>2</v>
          </cell>
          <cell r="M2590">
            <v>2</v>
          </cell>
          <cell r="AM2590">
            <v>0</v>
          </cell>
          <cell r="AN2590">
            <v>0</v>
          </cell>
          <cell r="AO2590">
            <v>0</v>
          </cell>
          <cell r="AP2590">
            <v>0</v>
          </cell>
          <cell r="AQ2590">
            <v>0</v>
          </cell>
          <cell r="AV2590">
            <v>0</v>
          </cell>
          <cell r="AW2590">
            <v>0</v>
          </cell>
          <cell r="AX2590">
            <v>0</v>
          </cell>
          <cell r="AY2590">
            <v>22</v>
          </cell>
          <cell r="AZ2590">
            <v>0</v>
          </cell>
          <cell r="BA2590" t="str">
            <v>ŽU</v>
          </cell>
        </row>
        <row r="2591">
          <cell r="D2591" t="str">
            <v>Žilinská univerzita v Žiline</v>
          </cell>
          <cell r="E2591" t="str">
            <v>Fakulta bezpečnostného inžinierstva</v>
          </cell>
          <cell r="L2591">
            <v>2</v>
          </cell>
          <cell r="M2591">
            <v>1</v>
          </cell>
          <cell r="AM2591">
            <v>0</v>
          </cell>
          <cell r="AN2591">
            <v>0</v>
          </cell>
          <cell r="AO2591">
            <v>0</v>
          </cell>
          <cell r="AP2591">
            <v>0</v>
          </cell>
          <cell r="AQ2591">
            <v>0</v>
          </cell>
          <cell r="AV2591">
            <v>0</v>
          </cell>
          <cell r="AW2591">
            <v>0</v>
          </cell>
          <cell r="AX2591">
            <v>0</v>
          </cell>
          <cell r="AY2591">
            <v>9</v>
          </cell>
          <cell r="AZ2591">
            <v>0</v>
          </cell>
          <cell r="BA2591" t="str">
            <v>ŽU</v>
          </cell>
        </row>
        <row r="2592">
          <cell r="D2592" t="str">
            <v>Žilinská univerzita v Žiline</v>
          </cell>
          <cell r="E2592" t="str">
            <v>Strojnícka fakulta</v>
          </cell>
          <cell r="L2592">
            <v>2</v>
          </cell>
          <cell r="M2592">
            <v>3</v>
          </cell>
          <cell r="AM2592">
            <v>0</v>
          </cell>
          <cell r="AN2592">
            <v>0</v>
          </cell>
          <cell r="AO2592">
            <v>0</v>
          </cell>
          <cell r="AP2592">
            <v>0</v>
          </cell>
          <cell r="AQ2592">
            <v>0</v>
          </cell>
          <cell r="AV2592">
            <v>0</v>
          </cell>
          <cell r="AW2592">
            <v>0</v>
          </cell>
          <cell r="AX2592">
            <v>0</v>
          </cell>
          <cell r="AY2592">
            <v>1</v>
          </cell>
          <cell r="AZ2592">
            <v>0</v>
          </cell>
          <cell r="BA2592" t="str">
            <v>ŽU</v>
          </cell>
        </row>
        <row r="2593">
          <cell r="D2593" t="str">
            <v>Žilinská univerzita v Žiline</v>
          </cell>
          <cell r="E2593" t="str">
            <v/>
          </cell>
          <cell r="L2593">
            <v>1</v>
          </cell>
          <cell r="M2593">
            <v>2</v>
          </cell>
          <cell r="AM2593">
            <v>5</v>
          </cell>
          <cell r="AN2593">
            <v>5</v>
          </cell>
          <cell r="AO2593">
            <v>5</v>
          </cell>
          <cell r="AP2593">
            <v>5</v>
          </cell>
          <cell r="AQ2593">
            <v>5</v>
          </cell>
          <cell r="AV2593">
            <v>7.5</v>
          </cell>
          <cell r="AW2593">
            <v>11.1</v>
          </cell>
          <cell r="AX2593">
            <v>11.1</v>
          </cell>
          <cell r="AY2593">
            <v>5</v>
          </cell>
          <cell r="AZ2593">
            <v>0</v>
          </cell>
          <cell r="BA2593" t="str">
            <v>ŽU</v>
          </cell>
        </row>
        <row r="2594">
          <cell r="D2594" t="str">
            <v>Žilinská univerzita v Žiline</v>
          </cell>
          <cell r="E2594" t="str">
            <v>Fakulta riadenia a informatiky</v>
          </cell>
          <cell r="L2594">
            <v>1</v>
          </cell>
          <cell r="M2594">
            <v>3</v>
          </cell>
          <cell r="AM2594">
            <v>20</v>
          </cell>
          <cell r="AN2594">
            <v>0</v>
          </cell>
          <cell r="AO2594">
            <v>0</v>
          </cell>
          <cell r="AP2594">
            <v>20</v>
          </cell>
          <cell r="AQ2594">
            <v>20</v>
          </cell>
          <cell r="AV2594">
            <v>80</v>
          </cell>
          <cell r="AW2594">
            <v>170.39999999999998</v>
          </cell>
          <cell r="AX2594">
            <v>169.54799999999997</v>
          </cell>
          <cell r="AY2594">
            <v>20</v>
          </cell>
          <cell r="AZ2594">
            <v>20</v>
          </cell>
          <cell r="BA2594" t="str">
            <v>ŽU</v>
          </cell>
        </row>
        <row r="2595">
          <cell r="D2595" t="str">
            <v>Žilinská univerzita v Žiline</v>
          </cell>
          <cell r="E2595" t="str">
            <v>Fakulta elektrotechniky a informačných technológií</v>
          </cell>
          <cell r="L2595">
            <v>2</v>
          </cell>
          <cell r="M2595">
            <v>3</v>
          </cell>
          <cell r="AM2595">
            <v>1</v>
          </cell>
          <cell r="AN2595">
            <v>0</v>
          </cell>
          <cell r="AO2595">
            <v>0</v>
          </cell>
          <cell r="AP2595">
            <v>0</v>
          </cell>
          <cell r="AQ2595">
            <v>0</v>
          </cell>
          <cell r="AV2595">
            <v>0</v>
          </cell>
          <cell r="AW2595">
            <v>0</v>
          </cell>
          <cell r="AX2595">
            <v>0</v>
          </cell>
          <cell r="AY2595">
            <v>2</v>
          </cell>
          <cell r="AZ2595">
            <v>0</v>
          </cell>
          <cell r="BA2595" t="str">
            <v>ŽU</v>
          </cell>
        </row>
        <row r="2596">
          <cell r="D2596" t="str">
            <v>Žilinská univerzita v Žiline</v>
          </cell>
          <cell r="E2596" t="str">
            <v>Fakulta bezpečnostného inžinierstva</v>
          </cell>
          <cell r="L2596">
            <v>2</v>
          </cell>
          <cell r="M2596">
            <v>1</v>
          </cell>
          <cell r="AM2596">
            <v>1</v>
          </cell>
          <cell r="AN2596">
            <v>0</v>
          </cell>
          <cell r="AO2596">
            <v>0</v>
          </cell>
          <cell r="AP2596">
            <v>0</v>
          </cell>
          <cell r="AQ2596">
            <v>0</v>
          </cell>
          <cell r="AV2596">
            <v>0</v>
          </cell>
          <cell r="AW2596">
            <v>0</v>
          </cell>
          <cell r="AX2596">
            <v>0</v>
          </cell>
          <cell r="AY2596">
            <v>25</v>
          </cell>
          <cell r="AZ2596">
            <v>0</v>
          </cell>
          <cell r="BA2596" t="str">
            <v>ŽU</v>
          </cell>
        </row>
        <row r="2597">
          <cell r="D2597" t="str">
            <v>Žilinská univerzita v Žiline</v>
          </cell>
          <cell r="E2597" t="str">
            <v>Fakulta bezpečnostného inžinierstva</v>
          </cell>
          <cell r="L2597">
            <v>1</v>
          </cell>
          <cell r="M2597">
            <v>3</v>
          </cell>
          <cell r="AM2597">
            <v>8</v>
          </cell>
          <cell r="AN2597">
            <v>0</v>
          </cell>
          <cell r="AO2597">
            <v>0</v>
          </cell>
          <cell r="AP2597">
            <v>0</v>
          </cell>
          <cell r="AQ2597">
            <v>8</v>
          </cell>
          <cell r="AV2597">
            <v>32</v>
          </cell>
          <cell r="AW2597">
            <v>68.16</v>
          </cell>
          <cell r="AX2597">
            <v>66.164683840749419</v>
          </cell>
          <cell r="AY2597">
            <v>8</v>
          </cell>
          <cell r="AZ2597">
            <v>8</v>
          </cell>
          <cell r="BA2597" t="str">
            <v>ŽU</v>
          </cell>
        </row>
        <row r="2598">
          <cell r="D2598" t="str">
            <v>Žilinská univerzita v Žiline</v>
          </cell>
          <cell r="E2598" t="str">
            <v>Fakulta prevádzky a ekonomiky dopravy a spojov</v>
          </cell>
          <cell r="L2598">
            <v>1</v>
          </cell>
          <cell r="M2598">
            <v>3</v>
          </cell>
          <cell r="AM2598">
            <v>5</v>
          </cell>
          <cell r="AN2598">
            <v>0</v>
          </cell>
          <cell r="AO2598">
            <v>0</v>
          </cell>
          <cell r="AP2598">
            <v>5</v>
          </cell>
          <cell r="AQ2598">
            <v>5</v>
          </cell>
          <cell r="AV2598">
            <v>20</v>
          </cell>
          <cell r="AW2598">
            <v>42.599999999999994</v>
          </cell>
          <cell r="AX2598">
            <v>42.184857571214387</v>
          </cell>
          <cell r="AY2598">
            <v>5</v>
          </cell>
          <cell r="AZ2598">
            <v>5</v>
          </cell>
          <cell r="BA2598" t="str">
            <v>ŽU</v>
          </cell>
        </row>
        <row r="2599">
          <cell r="D2599" t="str">
            <v>Žilinská univerzita v Žiline</v>
          </cell>
          <cell r="E2599" t="str">
            <v>Stavebná fakulta</v>
          </cell>
          <cell r="L2599">
            <v>2</v>
          </cell>
          <cell r="M2599">
            <v>1</v>
          </cell>
          <cell r="AM2599">
            <v>2</v>
          </cell>
          <cell r="AN2599">
            <v>0</v>
          </cell>
          <cell r="AO2599">
            <v>0</v>
          </cell>
          <cell r="AP2599">
            <v>0</v>
          </cell>
          <cell r="AQ2599">
            <v>0</v>
          </cell>
          <cell r="AV2599">
            <v>0</v>
          </cell>
          <cell r="AW2599">
            <v>0</v>
          </cell>
          <cell r="AX2599">
            <v>0</v>
          </cell>
          <cell r="AY2599">
            <v>24</v>
          </cell>
          <cell r="AZ2599">
            <v>0</v>
          </cell>
          <cell r="BA2599" t="str">
            <v>ŽU</v>
          </cell>
        </row>
        <row r="2600">
          <cell r="D2600" t="str">
            <v>Žilinská univerzita v Žiline</v>
          </cell>
          <cell r="E2600" t="str">
            <v>Strojnícka fakulta</v>
          </cell>
          <cell r="L2600">
            <v>1</v>
          </cell>
          <cell r="M2600">
            <v>3</v>
          </cell>
          <cell r="AM2600">
            <v>16</v>
          </cell>
          <cell r="AN2600">
            <v>0</v>
          </cell>
          <cell r="AO2600">
            <v>0</v>
          </cell>
          <cell r="AP2600">
            <v>16</v>
          </cell>
          <cell r="AQ2600">
            <v>16</v>
          </cell>
          <cell r="AV2600">
            <v>64</v>
          </cell>
          <cell r="AW2600">
            <v>136.32</v>
          </cell>
          <cell r="AX2600">
            <v>134.53803921568627</v>
          </cell>
          <cell r="AY2600">
            <v>16</v>
          </cell>
          <cell r="AZ2600">
            <v>16</v>
          </cell>
          <cell r="BA2600" t="str">
            <v>ŽU</v>
          </cell>
        </row>
        <row r="2601">
          <cell r="D2601" t="str">
            <v>Žilinská univerzita v Žiline</v>
          </cell>
          <cell r="E2601" t="str">
            <v>Strojnícka fakulta</v>
          </cell>
          <cell r="L2601">
            <v>1</v>
          </cell>
          <cell r="M2601">
            <v>3</v>
          </cell>
          <cell r="AM2601">
            <v>8</v>
          </cell>
          <cell r="AN2601">
            <v>0</v>
          </cell>
          <cell r="AO2601">
            <v>0</v>
          </cell>
          <cell r="AP2601">
            <v>8</v>
          </cell>
          <cell r="AQ2601">
            <v>8</v>
          </cell>
          <cell r="AV2601">
            <v>32</v>
          </cell>
          <cell r="AW2601">
            <v>68.16</v>
          </cell>
          <cell r="AX2601">
            <v>67.269019607843134</v>
          </cell>
          <cell r="AY2601">
            <v>8</v>
          </cell>
          <cell r="AZ2601">
            <v>8</v>
          </cell>
          <cell r="BA2601" t="str">
            <v>ŽU</v>
          </cell>
        </row>
        <row r="2602">
          <cell r="D2602" t="str">
            <v>Žilinská univerzita v Žiline</v>
          </cell>
          <cell r="E2602" t="str">
            <v>Fakulta prevádzky a ekonomiky dopravy a spojov</v>
          </cell>
          <cell r="L2602">
            <v>1</v>
          </cell>
          <cell r="M2602">
            <v>3</v>
          </cell>
          <cell r="AM2602">
            <v>17</v>
          </cell>
          <cell r="AN2602">
            <v>0</v>
          </cell>
          <cell r="AO2602">
            <v>0</v>
          </cell>
          <cell r="AP2602">
            <v>17</v>
          </cell>
          <cell r="AQ2602">
            <v>17</v>
          </cell>
          <cell r="AV2602">
            <v>68</v>
          </cell>
          <cell r="AW2602">
            <v>144.84</v>
          </cell>
          <cell r="AX2602">
            <v>143.42851574212895</v>
          </cell>
          <cell r="AY2602">
            <v>17</v>
          </cell>
          <cell r="AZ2602">
            <v>17</v>
          </cell>
          <cell r="BA2602" t="str">
            <v>ŽU</v>
          </cell>
        </row>
        <row r="2603">
          <cell r="D2603" t="str">
            <v>Žilinská univerzita v Žiline</v>
          </cell>
          <cell r="E2603" t="str">
            <v>Fakulta elektrotechniky a informačných technológií</v>
          </cell>
          <cell r="L2603">
            <v>2</v>
          </cell>
          <cell r="M2603">
            <v>3</v>
          </cell>
          <cell r="AM2603">
            <v>0</v>
          </cell>
          <cell r="AN2603">
            <v>0</v>
          </cell>
          <cell r="AO2603">
            <v>0</v>
          </cell>
          <cell r="AP2603">
            <v>0</v>
          </cell>
          <cell r="AQ2603">
            <v>0</v>
          </cell>
          <cell r="AV2603">
            <v>0</v>
          </cell>
          <cell r="AW2603">
            <v>0</v>
          </cell>
          <cell r="AX2603">
            <v>0</v>
          </cell>
          <cell r="AY2603">
            <v>1</v>
          </cell>
          <cell r="AZ2603">
            <v>0</v>
          </cell>
          <cell r="BA2603" t="str">
            <v>ŽU</v>
          </cell>
        </row>
        <row r="2604">
          <cell r="D2604" t="str">
            <v>Žilinská univerzita v Žiline</v>
          </cell>
          <cell r="E2604" t="str">
            <v>Fakulta prevádzky a ekonomiky dopravy a spojov</v>
          </cell>
          <cell r="L2604">
            <v>1</v>
          </cell>
          <cell r="M2604">
            <v>2</v>
          </cell>
          <cell r="AM2604">
            <v>203</v>
          </cell>
          <cell r="AN2604">
            <v>206</v>
          </cell>
          <cell r="AO2604">
            <v>0</v>
          </cell>
          <cell r="AP2604">
            <v>0</v>
          </cell>
          <cell r="AQ2604">
            <v>203</v>
          </cell>
          <cell r="AV2604">
            <v>304.5</v>
          </cell>
          <cell r="AW2604">
            <v>316.68</v>
          </cell>
          <cell r="AX2604">
            <v>311.11723964868258</v>
          </cell>
          <cell r="AY2604">
            <v>206</v>
          </cell>
          <cell r="AZ2604">
            <v>0</v>
          </cell>
          <cell r="BA2604" t="str">
            <v>ŽU</v>
          </cell>
        </row>
        <row r="2605">
          <cell r="D2605" t="str">
            <v>Žilinská univerzita v Žiline</v>
          </cell>
          <cell r="E2605" t="str">
            <v>Strojnícka fakulta</v>
          </cell>
          <cell r="L2605">
            <v>1</v>
          </cell>
          <cell r="M2605">
            <v>3</v>
          </cell>
          <cell r="AM2605">
            <v>12</v>
          </cell>
          <cell r="AN2605">
            <v>0</v>
          </cell>
          <cell r="AO2605">
            <v>0</v>
          </cell>
          <cell r="AP2605">
            <v>12</v>
          </cell>
          <cell r="AQ2605">
            <v>12</v>
          </cell>
          <cell r="AV2605">
            <v>48</v>
          </cell>
          <cell r="AW2605">
            <v>102.24</v>
          </cell>
          <cell r="AX2605">
            <v>100.90352941176471</v>
          </cell>
          <cell r="AY2605">
            <v>12</v>
          </cell>
          <cell r="AZ2605">
            <v>12</v>
          </cell>
          <cell r="BA2605" t="str">
            <v>ŽU</v>
          </cell>
        </row>
        <row r="2606">
          <cell r="D2606" t="str">
            <v>Žilinská univerzita v Žiline</v>
          </cell>
          <cell r="E2606" t="str">
            <v>Stavebná fakulta</v>
          </cell>
          <cell r="L2606">
            <v>1</v>
          </cell>
          <cell r="M2606">
            <v>2</v>
          </cell>
          <cell r="AM2606">
            <v>30</v>
          </cell>
          <cell r="AN2606">
            <v>34</v>
          </cell>
          <cell r="AO2606">
            <v>34</v>
          </cell>
          <cell r="AP2606">
            <v>30</v>
          </cell>
          <cell r="AQ2606">
            <v>30</v>
          </cell>
          <cell r="AV2606">
            <v>45</v>
          </cell>
          <cell r="AW2606">
            <v>66.599999999999994</v>
          </cell>
          <cell r="AX2606">
            <v>65.81462264150943</v>
          </cell>
          <cell r="AY2606">
            <v>34</v>
          </cell>
          <cell r="AZ2606">
            <v>0</v>
          </cell>
          <cell r="BA2606" t="str">
            <v>ŽU</v>
          </cell>
        </row>
        <row r="2607">
          <cell r="D2607" t="str">
            <v>Žilinská univerzita v Žiline</v>
          </cell>
          <cell r="E2607" t="str">
            <v>Stavebná fakulta</v>
          </cell>
          <cell r="L2607">
            <v>1</v>
          </cell>
          <cell r="M2607">
            <v>3</v>
          </cell>
          <cell r="AM2607">
            <v>5</v>
          </cell>
          <cell r="AN2607">
            <v>0</v>
          </cell>
          <cell r="AO2607">
            <v>0</v>
          </cell>
          <cell r="AP2607">
            <v>5</v>
          </cell>
          <cell r="AQ2607">
            <v>5</v>
          </cell>
          <cell r="AV2607">
            <v>20</v>
          </cell>
          <cell r="AW2607">
            <v>42.599999999999994</v>
          </cell>
          <cell r="AX2607">
            <v>42.097641509433956</v>
          </cell>
          <cell r="AY2607">
            <v>5</v>
          </cell>
          <cell r="AZ2607">
            <v>5</v>
          </cell>
          <cell r="BA2607" t="str">
            <v>ŽU</v>
          </cell>
        </row>
        <row r="2608">
          <cell r="D2608" t="str">
            <v>Žilinská univerzita v Žiline</v>
          </cell>
          <cell r="E2608" t="str">
            <v>Fakulta riadenia a informatiky</v>
          </cell>
          <cell r="L2608">
            <v>1</v>
          </cell>
          <cell r="M2608">
            <v>3</v>
          </cell>
          <cell r="AM2608">
            <v>9</v>
          </cell>
          <cell r="AN2608">
            <v>0</v>
          </cell>
          <cell r="AO2608">
            <v>0</v>
          </cell>
          <cell r="AP2608">
            <v>0</v>
          </cell>
          <cell r="AQ2608">
            <v>9</v>
          </cell>
          <cell r="AV2608">
            <v>36</v>
          </cell>
          <cell r="AW2608">
            <v>39.6</v>
          </cell>
          <cell r="AX2608">
            <v>38.904391468005016</v>
          </cell>
          <cell r="AY2608">
            <v>9</v>
          </cell>
          <cell r="AZ2608">
            <v>9</v>
          </cell>
          <cell r="BA2608" t="str">
            <v>ŽU</v>
          </cell>
        </row>
        <row r="2609">
          <cell r="D2609" t="str">
            <v>Žilinská univerzita v Žiline</v>
          </cell>
          <cell r="E2609" t="str">
            <v>Fakulta prevádzky a ekonomiky dopravy a spojov</v>
          </cell>
          <cell r="L2609">
            <v>1</v>
          </cell>
          <cell r="M2609">
            <v>3</v>
          </cell>
          <cell r="AM2609">
            <v>18</v>
          </cell>
          <cell r="AN2609">
            <v>0</v>
          </cell>
          <cell r="AO2609">
            <v>0</v>
          </cell>
          <cell r="AP2609">
            <v>18</v>
          </cell>
          <cell r="AQ2609">
            <v>18</v>
          </cell>
          <cell r="AV2609">
            <v>72</v>
          </cell>
          <cell r="AW2609">
            <v>153.35999999999999</v>
          </cell>
          <cell r="AX2609">
            <v>151.86548725637181</v>
          </cell>
          <cell r="AY2609">
            <v>18</v>
          </cell>
          <cell r="AZ2609">
            <v>18</v>
          </cell>
          <cell r="BA2609" t="str">
            <v>ŽU</v>
          </cell>
        </row>
        <row r="2610">
          <cell r="D2610" t="str">
            <v>Žilinská univerzita v Žiline</v>
          </cell>
          <cell r="E2610" t="str">
            <v>Strojnícka fakulta</v>
          </cell>
          <cell r="L2610">
            <v>1</v>
          </cell>
          <cell r="M2610">
            <v>3</v>
          </cell>
          <cell r="AM2610">
            <v>4</v>
          </cell>
          <cell r="AN2610">
            <v>0</v>
          </cell>
          <cell r="AO2610">
            <v>0</v>
          </cell>
          <cell r="AP2610">
            <v>4</v>
          </cell>
          <cell r="AQ2610">
            <v>4</v>
          </cell>
          <cell r="AV2610">
            <v>16</v>
          </cell>
          <cell r="AW2610">
            <v>34.08</v>
          </cell>
          <cell r="AX2610">
            <v>33.634509803921567</v>
          </cell>
          <cell r="AY2610">
            <v>4</v>
          </cell>
          <cell r="AZ2610">
            <v>4</v>
          </cell>
          <cell r="BA2610" t="str">
            <v>ŽU</v>
          </cell>
        </row>
        <row r="2611">
          <cell r="D2611" t="str">
            <v>Žilinská univerzita v Žiline</v>
          </cell>
          <cell r="E2611" t="str">
            <v>Strojnícka fakulta</v>
          </cell>
          <cell r="L2611">
            <v>1</v>
          </cell>
          <cell r="M2611">
            <v>3</v>
          </cell>
          <cell r="AM2611">
            <v>6</v>
          </cell>
          <cell r="AN2611">
            <v>0</v>
          </cell>
          <cell r="AO2611">
            <v>0</v>
          </cell>
          <cell r="AP2611">
            <v>6</v>
          </cell>
          <cell r="AQ2611">
            <v>6</v>
          </cell>
          <cell r="AV2611">
            <v>24</v>
          </cell>
          <cell r="AW2611">
            <v>51.12</v>
          </cell>
          <cell r="AX2611">
            <v>50.451764705882354</v>
          </cell>
          <cell r="AY2611">
            <v>6</v>
          </cell>
          <cell r="AZ2611">
            <v>6</v>
          </cell>
          <cell r="BA2611" t="str">
            <v>ŽU</v>
          </cell>
        </row>
        <row r="2612">
          <cell r="D2612" t="str">
            <v>Žilinská univerzita v Žiline</v>
          </cell>
          <cell r="E2612" t="str">
            <v>Fakulta elektrotechniky a informačných technológií</v>
          </cell>
          <cell r="L2612">
            <v>1</v>
          </cell>
          <cell r="M2612">
            <v>2</v>
          </cell>
          <cell r="AM2612">
            <v>32</v>
          </cell>
          <cell r="AN2612">
            <v>38</v>
          </cell>
          <cell r="AO2612">
            <v>38</v>
          </cell>
          <cell r="AP2612">
            <v>32</v>
          </cell>
          <cell r="AQ2612">
            <v>32</v>
          </cell>
          <cell r="AV2612">
            <v>48</v>
          </cell>
          <cell r="AW2612">
            <v>71.039999999999992</v>
          </cell>
          <cell r="AX2612">
            <v>70.684799999999996</v>
          </cell>
          <cell r="AY2612">
            <v>38</v>
          </cell>
          <cell r="AZ2612">
            <v>0</v>
          </cell>
          <cell r="BA2612" t="str">
            <v>ŽU</v>
          </cell>
        </row>
        <row r="2613">
          <cell r="D2613" t="str">
            <v>Žilinská univerzita v Žiline</v>
          </cell>
          <cell r="E2613" t="str">
            <v>Strojnícka fakulta</v>
          </cell>
          <cell r="L2613">
            <v>1</v>
          </cell>
          <cell r="M2613">
            <v>3</v>
          </cell>
          <cell r="AM2613">
            <v>6</v>
          </cell>
          <cell r="AN2613">
            <v>0</v>
          </cell>
          <cell r="AO2613">
            <v>0</v>
          </cell>
          <cell r="AP2613">
            <v>6</v>
          </cell>
          <cell r="AQ2613">
            <v>6</v>
          </cell>
          <cell r="AV2613">
            <v>24</v>
          </cell>
          <cell r="AW2613">
            <v>51.12</v>
          </cell>
          <cell r="AX2613">
            <v>50.451764705882354</v>
          </cell>
          <cell r="AY2613">
            <v>6</v>
          </cell>
          <cell r="AZ2613">
            <v>6</v>
          </cell>
          <cell r="BA2613" t="str">
            <v>ŽU</v>
          </cell>
        </row>
        <row r="2614">
          <cell r="D2614" t="str">
            <v>Žilinská univerzita v Žiline</v>
          </cell>
          <cell r="E2614" t="str">
            <v>Fakulta elektrotechniky a informačných technológií</v>
          </cell>
          <cell r="L2614">
            <v>1</v>
          </cell>
          <cell r="M2614">
            <v>3</v>
          </cell>
          <cell r="AM2614">
            <v>6</v>
          </cell>
          <cell r="AN2614">
            <v>0</v>
          </cell>
          <cell r="AO2614">
            <v>0</v>
          </cell>
          <cell r="AP2614">
            <v>6</v>
          </cell>
          <cell r="AQ2614">
            <v>6</v>
          </cell>
          <cell r="AV2614">
            <v>24</v>
          </cell>
          <cell r="AW2614">
            <v>51.12</v>
          </cell>
          <cell r="AX2614">
            <v>50.353199999999994</v>
          </cell>
          <cell r="AY2614">
            <v>6</v>
          </cell>
          <cell r="AZ2614">
            <v>6</v>
          </cell>
          <cell r="BA2614" t="str">
            <v>ŽU</v>
          </cell>
        </row>
        <row r="2615">
          <cell r="D2615" t="str">
            <v>Žilinská univerzita v Žiline</v>
          </cell>
          <cell r="E2615" t="str">
            <v>Fakulta prevádzky a ekonomiky dopravy a spojov</v>
          </cell>
          <cell r="L2615">
            <v>1</v>
          </cell>
          <cell r="M2615">
            <v>3</v>
          </cell>
          <cell r="AM2615">
            <v>14</v>
          </cell>
          <cell r="AN2615">
            <v>0</v>
          </cell>
          <cell r="AO2615">
            <v>0</v>
          </cell>
          <cell r="AP2615">
            <v>0</v>
          </cell>
          <cell r="AQ2615">
            <v>14</v>
          </cell>
          <cell r="AV2615">
            <v>56</v>
          </cell>
          <cell r="AW2615">
            <v>61.600000000000009</v>
          </cell>
          <cell r="AX2615">
            <v>60.517942283563372</v>
          </cell>
          <cell r="AY2615">
            <v>14</v>
          </cell>
          <cell r="AZ2615">
            <v>14</v>
          </cell>
          <cell r="BA2615" t="str">
            <v>ŽU</v>
          </cell>
        </row>
        <row r="2616">
          <cell r="D2616" t="str">
            <v>Žilinská univerzita v Žiline</v>
          </cell>
          <cell r="E2616" t="str">
            <v>Strojnícka fakulta</v>
          </cell>
          <cell r="L2616">
            <v>1</v>
          </cell>
          <cell r="M2616">
            <v>3</v>
          </cell>
          <cell r="AM2616">
            <v>12</v>
          </cell>
          <cell r="AN2616">
            <v>0</v>
          </cell>
          <cell r="AO2616">
            <v>0</v>
          </cell>
          <cell r="AP2616">
            <v>12</v>
          </cell>
          <cell r="AQ2616">
            <v>12</v>
          </cell>
          <cell r="AV2616">
            <v>48</v>
          </cell>
          <cell r="AW2616">
            <v>102.24</v>
          </cell>
          <cell r="AX2616">
            <v>100.90352941176471</v>
          </cell>
          <cell r="AY2616">
            <v>12</v>
          </cell>
          <cell r="AZ2616">
            <v>12</v>
          </cell>
          <cell r="BA2616" t="str">
            <v>ŽU</v>
          </cell>
        </row>
        <row r="2617">
          <cell r="D2617" t="str">
            <v>Žilinská univerzita v Žiline</v>
          </cell>
          <cell r="E2617" t="str">
            <v>Fakulta elektrotechniky a informačných technológií</v>
          </cell>
          <cell r="L2617">
            <v>1</v>
          </cell>
          <cell r="M2617">
            <v>3</v>
          </cell>
          <cell r="AM2617">
            <v>6</v>
          </cell>
          <cell r="AN2617">
            <v>0</v>
          </cell>
          <cell r="AO2617">
            <v>0</v>
          </cell>
          <cell r="AP2617">
            <v>6</v>
          </cell>
          <cell r="AQ2617">
            <v>6</v>
          </cell>
          <cell r="AV2617">
            <v>24</v>
          </cell>
          <cell r="AW2617">
            <v>51.12</v>
          </cell>
          <cell r="AX2617">
            <v>50.460387096774191</v>
          </cell>
          <cell r="AY2617">
            <v>6</v>
          </cell>
          <cell r="AZ2617">
            <v>6</v>
          </cell>
          <cell r="BA2617" t="str">
            <v>ŽU</v>
          </cell>
        </row>
        <row r="2618">
          <cell r="D2618" t="str">
            <v>Žilinská univerzita v Žiline</v>
          </cell>
          <cell r="E2618" t="str">
            <v>Fakulta prevádzky a ekonomiky dopravy a spojov</v>
          </cell>
          <cell r="L2618">
            <v>1</v>
          </cell>
          <cell r="M2618">
            <v>2</v>
          </cell>
          <cell r="AM2618">
            <v>90</v>
          </cell>
          <cell r="AN2618">
            <v>93</v>
          </cell>
          <cell r="AO2618">
            <v>0</v>
          </cell>
          <cell r="AP2618">
            <v>0</v>
          </cell>
          <cell r="AQ2618">
            <v>90</v>
          </cell>
          <cell r="AV2618">
            <v>135</v>
          </cell>
          <cell r="AW2618">
            <v>140.4</v>
          </cell>
          <cell r="AX2618">
            <v>137.93375156838144</v>
          </cell>
          <cell r="AY2618">
            <v>93</v>
          </cell>
          <cell r="AZ2618">
            <v>0</v>
          </cell>
          <cell r="BA2618" t="str">
            <v>ŽU</v>
          </cell>
        </row>
        <row r="2619">
          <cell r="D2619" t="str">
            <v>Žilinská univerzita v Žiline</v>
          </cell>
          <cell r="E2619" t="str">
            <v>Fakulta bezpečnostného inžinierstva</v>
          </cell>
          <cell r="L2619">
            <v>1</v>
          </cell>
          <cell r="M2619">
            <v>3</v>
          </cell>
          <cell r="AM2619">
            <v>9</v>
          </cell>
          <cell r="AN2619">
            <v>0</v>
          </cell>
          <cell r="AO2619">
            <v>0</v>
          </cell>
          <cell r="AP2619">
            <v>0</v>
          </cell>
          <cell r="AQ2619">
            <v>9</v>
          </cell>
          <cell r="AV2619">
            <v>36</v>
          </cell>
          <cell r="AW2619">
            <v>76.679999999999993</v>
          </cell>
          <cell r="AX2619">
            <v>74.435269320843091</v>
          </cell>
          <cell r="AY2619">
            <v>9</v>
          </cell>
          <cell r="AZ2619">
            <v>9</v>
          </cell>
          <cell r="BA2619" t="str">
            <v>ŽU</v>
          </cell>
        </row>
        <row r="2620">
          <cell r="D2620" t="str">
            <v>Žilinská univerzita v Žiline</v>
          </cell>
          <cell r="E2620" t="str">
            <v>Fakulta elektrotechniky a informačných technológií</v>
          </cell>
          <cell r="L2620">
            <v>1</v>
          </cell>
          <cell r="M2620">
            <v>2</v>
          </cell>
          <cell r="AM2620">
            <v>47</v>
          </cell>
          <cell r="AN2620">
            <v>50</v>
          </cell>
          <cell r="AO2620">
            <v>50</v>
          </cell>
          <cell r="AP2620">
            <v>47</v>
          </cell>
          <cell r="AQ2620">
            <v>47</v>
          </cell>
          <cell r="AV2620">
            <v>70.5</v>
          </cell>
          <cell r="AW2620">
            <v>104.34</v>
          </cell>
          <cell r="AX2620">
            <v>102.7749</v>
          </cell>
          <cell r="AY2620">
            <v>50</v>
          </cell>
          <cell r="AZ2620">
            <v>0</v>
          </cell>
          <cell r="BA2620" t="str">
            <v>ŽU</v>
          </cell>
        </row>
        <row r="2621">
          <cell r="D2621" t="str">
            <v>Žilinská univerzita v Žiline</v>
          </cell>
          <cell r="E2621" t="str">
            <v>Fakulta bezpečnostného inžinierstva</v>
          </cell>
          <cell r="L2621">
            <v>1</v>
          </cell>
          <cell r="M2621">
            <v>3</v>
          </cell>
          <cell r="AM2621">
            <v>6</v>
          </cell>
          <cell r="AN2621">
            <v>0</v>
          </cell>
          <cell r="AO2621">
            <v>0</v>
          </cell>
          <cell r="AP2621">
            <v>0</v>
          </cell>
          <cell r="AQ2621">
            <v>6</v>
          </cell>
          <cell r="AV2621">
            <v>24</v>
          </cell>
          <cell r="AW2621">
            <v>51.12</v>
          </cell>
          <cell r="AX2621">
            <v>49.62351288056206</v>
          </cell>
          <cell r="AY2621">
            <v>6</v>
          </cell>
          <cell r="AZ2621">
            <v>6</v>
          </cell>
          <cell r="BA2621" t="str">
            <v>ŽU</v>
          </cell>
        </row>
        <row r="2622">
          <cell r="D2622" t="str">
            <v>Žilinská univerzita v Žiline</v>
          </cell>
          <cell r="E2622" t="str">
            <v>Fakulta elektrotechniky a informačných technológií</v>
          </cell>
          <cell r="L2622">
            <v>1</v>
          </cell>
          <cell r="M2622">
            <v>2</v>
          </cell>
          <cell r="AM2622">
            <v>48</v>
          </cell>
          <cell r="AN2622">
            <v>56</v>
          </cell>
          <cell r="AO2622">
            <v>56</v>
          </cell>
          <cell r="AP2622">
            <v>48</v>
          </cell>
          <cell r="AQ2622">
            <v>48</v>
          </cell>
          <cell r="AV2622">
            <v>72</v>
          </cell>
          <cell r="AW2622">
            <v>106.56</v>
          </cell>
          <cell r="AX2622">
            <v>106.02720000000001</v>
          </cell>
          <cell r="AY2622">
            <v>56</v>
          </cell>
          <cell r="AZ2622">
            <v>0</v>
          </cell>
          <cell r="BA2622" t="str">
            <v>ŽU</v>
          </cell>
        </row>
        <row r="2623">
          <cell r="D2623" t="str">
            <v>Žilinská univerzita v Žiline</v>
          </cell>
          <cell r="E2623" t="str">
            <v>Fakulta humanitných vied</v>
          </cell>
          <cell r="L2623">
            <v>1</v>
          </cell>
          <cell r="M2623">
            <v>2</v>
          </cell>
          <cell r="AM2623">
            <v>94</v>
          </cell>
          <cell r="AN2623">
            <v>98</v>
          </cell>
          <cell r="AO2623">
            <v>0</v>
          </cell>
          <cell r="AP2623">
            <v>0</v>
          </cell>
          <cell r="AQ2623">
            <v>94</v>
          </cell>
          <cell r="AV2623">
            <v>141</v>
          </cell>
          <cell r="AW2623">
            <v>167.79</v>
          </cell>
          <cell r="AX2623">
            <v>164.27344311377246</v>
          </cell>
          <cell r="AY2623">
            <v>98</v>
          </cell>
          <cell r="AZ2623">
            <v>0</v>
          </cell>
          <cell r="BA2623" t="str">
            <v>ŽU</v>
          </cell>
        </row>
        <row r="2624">
          <cell r="D2624" t="str">
            <v>Žilinská univerzita v Žiline</v>
          </cell>
          <cell r="E2624" t="str">
            <v>Fakulta prevádzky a ekonomiky dopravy a spojov</v>
          </cell>
          <cell r="L2624">
            <v>1</v>
          </cell>
          <cell r="M2624">
            <v>2</v>
          </cell>
          <cell r="AM2624">
            <v>48</v>
          </cell>
          <cell r="AN2624">
            <v>53</v>
          </cell>
          <cell r="AO2624">
            <v>0</v>
          </cell>
          <cell r="AP2624">
            <v>48</v>
          </cell>
          <cell r="AQ2624">
            <v>48</v>
          </cell>
          <cell r="AV2624">
            <v>72</v>
          </cell>
          <cell r="AW2624">
            <v>106.56</v>
          </cell>
          <cell r="AX2624">
            <v>105.5215592203898</v>
          </cell>
          <cell r="AY2624">
            <v>53</v>
          </cell>
          <cell r="AZ2624">
            <v>0</v>
          </cell>
          <cell r="BA2624" t="str">
            <v>ŽU</v>
          </cell>
        </row>
        <row r="2625">
          <cell r="D2625" t="str">
            <v>Žilinská univerzita v Žiline</v>
          </cell>
          <cell r="E2625" t="str">
            <v>Fakulta prevádzky a ekonomiky dopravy a spojov</v>
          </cell>
          <cell r="L2625">
            <v>1</v>
          </cell>
          <cell r="M2625">
            <v>2</v>
          </cell>
          <cell r="AM2625">
            <v>24</v>
          </cell>
          <cell r="AN2625">
            <v>28</v>
          </cell>
          <cell r="AO2625">
            <v>0</v>
          </cell>
          <cell r="AP2625">
            <v>24</v>
          </cell>
          <cell r="AQ2625">
            <v>24</v>
          </cell>
          <cell r="AV2625">
            <v>36</v>
          </cell>
          <cell r="AW2625">
            <v>53.28</v>
          </cell>
          <cell r="AX2625">
            <v>52.760779610194902</v>
          </cell>
          <cell r="AY2625">
            <v>28</v>
          </cell>
          <cell r="AZ2625">
            <v>0</v>
          </cell>
          <cell r="BA2625" t="str">
            <v>ŽU</v>
          </cell>
        </row>
        <row r="2626">
          <cell r="D2626" t="str">
            <v>Žilinská univerzita v Žiline</v>
          </cell>
          <cell r="E2626" t="str">
            <v>Strojnícka fakulta</v>
          </cell>
          <cell r="L2626">
            <v>1</v>
          </cell>
          <cell r="M2626">
            <v>2</v>
          </cell>
          <cell r="AM2626">
            <v>14</v>
          </cell>
          <cell r="AN2626">
            <v>15</v>
          </cell>
          <cell r="AO2626">
            <v>15</v>
          </cell>
          <cell r="AP2626">
            <v>14</v>
          </cell>
          <cell r="AQ2626">
            <v>14</v>
          </cell>
          <cell r="AV2626">
            <v>21</v>
          </cell>
          <cell r="AW2626">
            <v>31.08</v>
          </cell>
          <cell r="AX2626">
            <v>30.673725490196077</v>
          </cell>
          <cell r="AY2626">
            <v>15</v>
          </cell>
          <cell r="AZ2626">
            <v>0</v>
          </cell>
          <cell r="BA2626" t="str">
            <v>ŽU</v>
          </cell>
        </row>
        <row r="2627">
          <cell r="D2627" t="str">
            <v>Žilinská univerzita v Žiline</v>
          </cell>
          <cell r="E2627" t="str">
            <v>Fakulta riadenia a informatiky</v>
          </cell>
          <cell r="L2627">
            <v>1</v>
          </cell>
          <cell r="M2627">
            <v>2</v>
          </cell>
          <cell r="AM2627">
            <v>85</v>
          </cell>
          <cell r="AN2627">
            <v>88</v>
          </cell>
          <cell r="AO2627">
            <v>0</v>
          </cell>
          <cell r="AP2627">
            <v>0</v>
          </cell>
          <cell r="AQ2627">
            <v>85</v>
          </cell>
          <cell r="AV2627">
            <v>127.5</v>
          </cell>
          <cell r="AW2627">
            <v>132.6</v>
          </cell>
          <cell r="AX2627">
            <v>130.27076537013801</v>
          </cell>
          <cell r="AY2627">
            <v>88</v>
          </cell>
          <cell r="AZ2627">
            <v>0</v>
          </cell>
          <cell r="BA2627" t="str">
            <v>ŽU</v>
          </cell>
        </row>
        <row r="2628">
          <cell r="D2628" t="str">
            <v>Žilinská univerzita v Žiline</v>
          </cell>
          <cell r="E2628" t="str">
            <v>Stavebná fakulta</v>
          </cell>
          <cell r="L2628">
            <v>1</v>
          </cell>
          <cell r="M2628">
            <v>3</v>
          </cell>
          <cell r="AM2628">
            <v>4</v>
          </cell>
          <cell r="AN2628">
            <v>0</v>
          </cell>
          <cell r="AO2628">
            <v>0</v>
          </cell>
          <cell r="AP2628">
            <v>4</v>
          </cell>
          <cell r="AQ2628">
            <v>4</v>
          </cell>
          <cell r="AV2628">
            <v>16</v>
          </cell>
          <cell r="AW2628">
            <v>34.08</v>
          </cell>
          <cell r="AX2628">
            <v>33.67811320754717</v>
          </cell>
          <cell r="AY2628">
            <v>4</v>
          </cell>
          <cell r="AZ2628">
            <v>4</v>
          </cell>
          <cell r="BA2628" t="str">
            <v>ŽU</v>
          </cell>
        </row>
        <row r="2629">
          <cell r="D2629" t="str">
            <v>Žilinská univerzita v Žiline</v>
          </cell>
          <cell r="E2629" t="str">
            <v>Fakulta prevádzky a ekonomiky dopravy a spojov</v>
          </cell>
          <cell r="L2629">
            <v>1</v>
          </cell>
          <cell r="M2629">
            <v>3</v>
          </cell>
          <cell r="AM2629">
            <v>10</v>
          </cell>
          <cell r="AN2629">
            <v>0</v>
          </cell>
          <cell r="AO2629">
            <v>0</v>
          </cell>
          <cell r="AP2629">
            <v>0</v>
          </cell>
          <cell r="AQ2629">
            <v>10</v>
          </cell>
          <cell r="AV2629">
            <v>40</v>
          </cell>
          <cell r="AW2629">
            <v>44</v>
          </cell>
          <cell r="AX2629">
            <v>43.227101631116689</v>
          </cell>
          <cell r="AY2629">
            <v>10</v>
          </cell>
          <cell r="AZ2629">
            <v>10</v>
          </cell>
          <cell r="BA2629" t="str">
            <v>ŽU</v>
          </cell>
        </row>
        <row r="2630">
          <cell r="D2630" t="str">
            <v>Žilinská univerzita v Žiline</v>
          </cell>
          <cell r="E2630" t="str">
            <v>Stavebná fakulta</v>
          </cell>
          <cell r="L2630">
            <v>1</v>
          </cell>
          <cell r="M2630">
            <v>2</v>
          </cell>
          <cell r="AM2630">
            <v>29</v>
          </cell>
          <cell r="AN2630">
            <v>33</v>
          </cell>
          <cell r="AO2630">
            <v>33</v>
          </cell>
          <cell r="AP2630">
            <v>29</v>
          </cell>
          <cell r="AQ2630">
            <v>29</v>
          </cell>
          <cell r="AV2630">
            <v>43.5</v>
          </cell>
          <cell r="AW2630">
            <v>64.38</v>
          </cell>
          <cell r="AX2630">
            <v>63.620801886792449</v>
          </cell>
          <cell r="AY2630">
            <v>33</v>
          </cell>
          <cell r="AZ2630">
            <v>0</v>
          </cell>
          <cell r="BA2630" t="str">
            <v>ŽU</v>
          </cell>
        </row>
        <row r="2631">
          <cell r="D2631" t="str">
            <v>Žilinská univerzita v Žiline</v>
          </cell>
          <cell r="E2631" t="str">
            <v>Fakulta prevádzky a ekonomiky dopravy a spojov</v>
          </cell>
          <cell r="L2631">
            <v>1</v>
          </cell>
          <cell r="M2631">
            <v>2</v>
          </cell>
          <cell r="AM2631">
            <v>88</v>
          </cell>
          <cell r="AN2631">
            <v>88</v>
          </cell>
          <cell r="AO2631">
            <v>0</v>
          </cell>
          <cell r="AP2631">
            <v>88</v>
          </cell>
          <cell r="AQ2631">
            <v>88</v>
          </cell>
          <cell r="AV2631">
            <v>132</v>
          </cell>
          <cell r="AW2631">
            <v>195.35999999999999</v>
          </cell>
          <cell r="AX2631">
            <v>193.45619190404796</v>
          </cell>
          <cell r="AY2631">
            <v>88</v>
          </cell>
          <cell r="AZ2631">
            <v>0</v>
          </cell>
          <cell r="BA2631" t="str">
            <v>ŽU</v>
          </cell>
        </row>
        <row r="2632">
          <cell r="D2632" t="str">
            <v>Žilinská univerzita v Žiline</v>
          </cell>
          <cell r="E2632" t="str">
            <v>Fakulta prevádzky a ekonomiky dopravy a spojov</v>
          </cell>
          <cell r="L2632">
            <v>1</v>
          </cell>
          <cell r="M2632">
            <v>2</v>
          </cell>
          <cell r="AM2632">
            <v>85</v>
          </cell>
          <cell r="AN2632">
            <v>87</v>
          </cell>
          <cell r="AO2632">
            <v>0</v>
          </cell>
          <cell r="AP2632">
            <v>85</v>
          </cell>
          <cell r="AQ2632">
            <v>85</v>
          </cell>
          <cell r="AV2632">
            <v>127.5</v>
          </cell>
          <cell r="AW2632">
            <v>188.7</v>
          </cell>
          <cell r="AX2632">
            <v>186.86109445277361</v>
          </cell>
          <cell r="AY2632">
            <v>87</v>
          </cell>
          <cell r="AZ2632">
            <v>0</v>
          </cell>
          <cell r="BA2632" t="str">
            <v>ŽU</v>
          </cell>
        </row>
        <row r="2633">
          <cell r="D2633" t="str">
            <v>Žilinská univerzita v Žiline</v>
          </cell>
          <cell r="E2633" t="str">
            <v>Fakulta elektrotechniky a informačných technológií</v>
          </cell>
          <cell r="L2633">
            <v>1</v>
          </cell>
          <cell r="M2633">
            <v>2</v>
          </cell>
          <cell r="AM2633">
            <v>56</v>
          </cell>
          <cell r="AN2633">
            <v>59</v>
          </cell>
          <cell r="AO2633">
            <v>59</v>
          </cell>
          <cell r="AP2633">
            <v>56</v>
          </cell>
          <cell r="AQ2633">
            <v>56</v>
          </cell>
          <cell r="AV2633">
            <v>84</v>
          </cell>
          <cell r="AW2633">
            <v>124.32</v>
          </cell>
          <cell r="AX2633">
            <v>122.71587096774192</v>
          </cell>
          <cell r="AY2633">
            <v>59</v>
          </cell>
          <cell r="AZ2633">
            <v>0</v>
          </cell>
          <cell r="BA2633" t="str">
            <v>ŽU</v>
          </cell>
        </row>
        <row r="2634">
          <cell r="D2634" t="str">
            <v>Žilinská univerzita v Žiline</v>
          </cell>
          <cell r="E2634" t="str">
            <v>Fakulta bezpečnostného inžinierstva</v>
          </cell>
          <cell r="L2634">
            <v>1</v>
          </cell>
          <cell r="M2634">
            <v>1</v>
          </cell>
          <cell r="AM2634">
            <v>26</v>
          </cell>
          <cell r="AN2634">
            <v>31</v>
          </cell>
          <cell r="AO2634">
            <v>0</v>
          </cell>
          <cell r="AP2634">
            <v>0</v>
          </cell>
          <cell r="AQ2634">
            <v>26</v>
          </cell>
          <cell r="AV2634">
            <v>25.1</v>
          </cell>
          <cell r="AW2634">
            <v>37.148000000000003</v>
          </cell>
          <cell r="AX2634">
            <v>36.060529274004693</v>
          </cell>
          <cell r="AY2634">
            <v>31</v>
          </cell>
          <cell r="AZ2634">
            <v>0</v>
          </cell>
          <cell r="BA2634" t="str">
            <v>ŽU</v>
          </cell>
        </row>
        <row r="2635">
          <cell r="D2635" t="str">
            <v>Žilinská univerzita v Žiline</v>
          </cell>
          <cell r="E2635" t="str">
            <v>Fakulta elektrotechniky a informačných technológií</v>
          </cell>
          <cell r="L2635">
            <v>1</v>
          </cell>
          <cell r="M2635">
            <v>2</v>
          </cell>
          <cell r="AM2635">
            <v>9</v>
          </cell>
          <cell r="AN2635">
            <v>10</v>
          </cell>
          <cell r="AO2635">
            <v>10</v>
          </cell>
          <cell r="AP2635">
            <v>9</v>
          </cell>
          <cell r="AQ2635">
            <v>9</v>
          </cell>
          <cell r="AV2635">
            <v>13.5</v>
          </cell>
          <cell r="AW2635">
            <v>19.98</v>
          </cell>
          <cell r="AX2635">
            <v>19.722193548387096</v>
          </cell>
          <cell r="AY2635">
            <v>10</v>
          </cell>
          <cell r="AZ2635">
            <v>0</v>
          </cell>
          <cell r="BA2635" t="str">
            <v>ŽU</v>
          </cell>
        </row>
        <row r="2636">
          <cell r="D2636" t="str">
            <v>Žilinská univerzita v Žiline</v>
          </cell>
          <cell r="E2636" t="str">
            <v>Fakulta prevádzky a ekonomiky dopravy a spojov</v>
          </cell>
          <cell r="L2636">
            <v>1</v>
          </cell>
          <cell r="M2636">
            <v>1</v>
          </cell>
          <cell r="AM2636">
            <v>15</v>
          </cell>
          <cell r="AN2636">
            <v>16</v>
          </cell>
          <cell r="AO2636">
            <v>0</v>
          </cell>
          <cell r="AP2636">
            <v>15</v>
          </cell>
          <cell r="AQ2636">
            <v>15</v>
          </cell>
          <cell r="AV2636">
            <v>12</v>
          </cell>
          <cell r="AW2636">
            <v>17.759999999999998</v>
          </cell>
          <cell r="AX2636">
            <v>17.586926536731632</v>
          </cell>
          <cell r="AY2636">
            <v>16</v>
          </cell>
          <cell r="AZ2636">
            <v>0</v>
          </cell>
          <cell r="BA2636" t="str">
            <v>ŽU</v>
          </cell>
        </row>
        <row r="2637">
          <cell r="D2637" t="str">
            <v>Žilinská univerzita v Žiline</v>
          </cell>
          <cell r="E2637" t="str">
            <v>Strojnícka fakulta</v>
          </cell>
          <cell r="L2637">
            <v>1</v>
          </cell>
          <cell r="M2637">
            <v>2</v>
          </cell>
          <cell r="AM2637">
            <v>13</v>
          </cell>
          <cell r="AN2637">
            <v>15</v>
          </cell>
          <cell r="AO2637">
            <v>15</v>
          </cell>
          <cell r="AP2637">
            <v>13</v>
          </cell>
          <cell r="AQ2637">
            <v>13</v>
          </cell>
          <cell r="AV2637">
            <v>19.5</v>
          </cell>
          <cell r="AW2637">
            <v>28.86</v>
          </cell>
          <cell r="AX2637">
            <v>28.482745098039217</v>
          </cell>
          <cell r="AY2637">
            <v>15</v>
          </cell>
          <cell r="AZ2637">
            <v>0</v>
          </cell>
          <cell r="BA2637" t="str">
            <v>ŽU</v>
          </cell>
        </row>
        <row r="2638">
          <cell r="D2638" t="str">
            <v>Žilinská univerzita v Žiline</v>
          </cell>
          <cell r="E2638" t="str">
            <v>Fakulta elektrotechniky a informačných technológií</v>
          </cell>
          <cell r="L2638">
            <v>1</v>
          </cell>
          <cell r="M2638">
            <v>2</v>
          </cell>
          <cell r="AM2638">
            <v>25</v>
          </cell>
          <cell r="AN2638">
            <v>28</v>
          </cell>
          <cell r="AO2638">
            <v>28</v>
          </cell>
          <cell r="AP2638">
            <v>25</v>
          </cell>
          <cell r="AQ2638">
            <v>25</v>
          </cell>
          <cell r="AV2638">
            <v>37.5</v>
          </cell>
          <cell r="AW2638">
            <v>55.5</v>
          </cell>
          <cell r="AX2638">
            <v>54.783870967741933</v>
          </cell>
          <cell r="AY2638">
            <v>28</v>
          </cell>
          <cell r="AZ2638">
            <v>0</v>
          </cell>
          <cell r="BA2638" t="str">
            <v>ŽU</v>
          </cell>
        </row>
        <row r="2639">
          <cell r="D2639" t="str">
            <v>Žilinská univerzita v Žiline</v>
          </cell>
          <cell r="E2639" t="str">
            <v>Fakulta bezpečnostného inžinierstva</v>
          </cell>
          <cell r="L2639">
            <v>1</v>
          </cell>
          <cell r="M2639">
            <v>1</v>
          </cell>
          <cell r="AM2639">
            <v>62</v>
          </cell>
          <cell r="AN2639">
            <v>68</v>
          </cell>
          <cell r="AO2639">
            <v>0</v>
          </cell>
          <cell r="AP2639">
            <v>0</v>
          </cell>
          <cell r="AQ2639">
            <v>62</v>
          </cell>
          <cell r="AV2639">
            <v>56</v>
          </cell>
          <cell r="AW2639">
            <v>82.88</v>
          </cell>
          <cell r="AX2639">
            <v>80.453770491803283</v>
          </cell>
          <cell r="AY2639">
            <v>68</v>
          </cell>
          <cell r="AZ2639">
            <v>0</v>
          </cell>
          <cell r="BA2639" t="str">
            <v>ŽU</v>
          </cell>
        </row>
        <row r="2640">
          <cell r="D2640" t="str">
            <v>Žilinská univerzita v Žiline</v>
          </cell>
          <cell r="E2640" t="str">
            <v>Stavebná fakulta</v>
          </cell>
          <cell r="L2640">
            <v>2</v>
          </cell>
          <cell r="M2640">
            <v>1</v>
          </cell>
          <cell r="AM2640">
            <v>1</v>
          </cell>
          <cell r="AN2640">
            <v>0</v>
          </cell>
          <cell r="AO2640">
            <v>0</v>
          </cell>
          <cell r="AP2640">
            <v>0</v>
          </cell>
          <cell r="AQ2640">
            <v>0</v>
          </cell>
          <cell r="AV2640">
            <v>0</v>
          </cell>
          <cell r="AW2640">
            <v>0</v>
          </cell>
          <cell r="AX2640">
            <v>0</v>
          </cell>
          <cell r="AY2640">
            <v>29</v>
          </cell>
          <cell r="AZ2640">
            <v>0</v>
          </cell>
          <cell r="BA2640" t="str">
            <v>ŽU</v>
          </cell>
        </row>
        <row r="2641">
          <cell r="D2641" t="str">
            <v>Žilinská univerzita v Žiline</v>
          </cell>
          <cell r="E2641" t="str">
            <v>Fakulta prevádzky a ekonomiky dopravy a spojov</v>
          </cell>
          <cell r="L2641">
            <v>1</v>
          </cell>
          <cell r="M2641">
            <v>1</v>
          </cell>
          <cell r="AM2641">
            <v>47</v>
          </cell>
          <cell r="AN2641">
            <v>51</v>
          </cell>
          <cell r="AO2641">
            <v>0</v>
          </cell>
          <cell r="AP2641">
            <v>47</v>
          </cell>
          <cell r="AQ2641">
            <v>47</v>
          </cell>
          <cell r="AV2641">
            <v>41</v>
          </cell>
          <cell r="AW2641">
            <v>60.68</v>
          </cell>
          <cell r="AX2641">
            <v>60.088665667166417</v>
          </cell>
          <cell r="AY2641">
            <v>51</v>
          </cell>
          <cell r="AZ2641">
            <v>0</v>
          </cell>
          <cell r="BA2641" t="str">
            <v>ŽU</v>
          </cell>
        </row>
        <row r="2642">
          <cell r="D2642" t="str">
            <v>Žilinská univerzita v Žiline</v>
          </cell>
          <cell r="E2642" t="str">
            <v>Strojnícka fakulta</v>
          </cell>
          <cell r="L2642">
            <v>1</v>
          </cell>
          <cell r="M2642">
            <v>1</v>
          </cell>
          <cell r="AM2642">
            <v>19</v>
          </cell>
          <cell r="AN2642">
            <v>19</v>
          </cell>
          <cell r="AO2642">
            <v>19</v>
          </cell>
          <cell r="AP2642">
            <v>19</v>
          </cell>
          <cell r="AQ2642">
            <v>19</v>
          </cell>
          <cell r="AV2642">
            <v>17.2</v>
          </cell>
          <cell r="AW2642">
            <v>25.456</v>
          </cell>
          <cell r="AX2642">
            <v>25.123241830065361</v>
          </cell>
          <cell r="AY2642">
            <v>19</v>
          </cell>
          <cell r="AZ2642">
            <v>0</v>
          </cell>
          <cell r="BA2642" t="str">
            <v>ŽU</v>
          </cell>
        </row>
        <row r="2643">
          <cell r="D2643" t="str">
            <v>Žilinská univerzita v Žiline</v>
          </cell>
          <cell r="E2643" t="str">
            <v>Fakulta prevádzky a ekonomiky dopravy a spojov</v>
          </cell>
          <cell r="L2643">
            <v>1</v>
          </cell>
          <cell r="M2643">
            <v>1</v>
          </cell>
          <cell r="AM2643">
            <v>21</v>
          </cell>
          <cell r="AN2643">
            <v>23</v>
          </cell>
          <cell r="AO2643">
            <v>0</v>
          </cell>
          <cell r="AP2643">
            <v>21</v>
          </cell>
          <cell r="AQ2643">
            <v>21</v>
          </cell>
          <cell r="AV2643">
            <v>16.5</v>
          </cell>
          <cell r="AW2643">
            <v>24.419999999999998</v>
          </cell>
          <cell r="AX2643">
            <v>24.182023988005994</v>
          </cell>
          <cell r="AY2643">
            <v>23</v>
          </cell>
          <cell r="AZ2643">
            <v>0</v>
          </cell>
          <cell r="BA2643" t="str">
            <v>ŽU</v>
          </cell>
        </row>
        <row r="2644">
          <cell r="D2644" t="str">
            <v>Vysoká škola zdravotníctva a sociálnej práce sv. Alžbety v Bratislave</v>
          </cell>
          <cell r="E2644" t="str">
            <v/>
          </cell>
          <cell r="L2644">
            <v>2</v>
          </cell>
          <cell r="M2644">
            <v>2</v>
          </cell>
          <cell r="AM2644">
            <v>104</v>
          </cell>
          <cell r="AN2644">
            <v>0</v>
          </cell>
          <cell r="AO2644">
            <v>0</v>
          </cell>
          <cell r="AP2644">
            <v>0</v>
          </cell>
          <cell r="AQ2644">
            <v>0</v>
          </cell>
          <cell r="AV2644">
            <v>0</v>
          </cell>
          <cell r="AW2644">
            <v>0</v>
          </cell>
          <cell r="AX2644">
            <v>0</v>
          </cell>
          <cell r="AY2644">
            <v>104</v>
          </cell>
          <cell r="AZ2644">
            <v>0</v>
          </cell>
          <cell r="BA2644" t="str">
            <v>VSZSP-Alžbety</v>
          </cell>
        </row>
        <row r="2645">
          <cell r="D2645" t="str">
            <v>Vysoká škola zdravotníctva a sociálnej práce sv. Alžbety v Bratislave</v>
          </cell>
          <cell r="E2645" t="str">
            <v/>
          </cell>
          <cell r="L2645">
            <v>2</v>
          </cell>
          <cell r="M2645">
            <v>2</v>
          </cell>
          <cell r="AM2645">
            <v>6</v>
          </cell>
          <cell r="AN2645">
            <v>0</v>
          </cell>
          <cell r="AO2645">
            <v>0</v>
          </cell>
          <cell r="AP2645">
            <v>0</v>
          </cell>
          <cell r="AQ2645">
            <v>0</v>
          </cell>
          <cell r="AV2645">
            <v>0</v>
          </cell>
          <cell r="AW2645">
            <v>0</v>
          </cell>
          <cell r="AX2645">
            <v>0</v>
          </cell>
          <cell r="AY2645">
            <v>6</v>
          </cell>
          <cell r="AZ2645">
            <v>0</v>
          </cell>
          <cell r="BA2645" t="str">
            <v>VSZSP-Alžbety</v>
          </cell>
        </row>
        <row r="2646">
          <cell r="D2646" t="str">
            <v>Vysoká škola zdravotníctva a sociálnej práce sv. Alžbety v Bratislave</v>
          </cell>
          <cell r="E2646" t="str">
            <v/>
          </cell>
          <cell r="L2646">
            <v>2</v>
          </cell>
          <cell r="M2646">
            <v>2</v>
          </cell>
          <cell r="AM2646">
            <v>37</v>
          </cell>
          <cell r="AN2646">
            <v>0</v>
          </cell>
          <cell r="AO2646">
            <v>0</v>
          </cell>
          <cell r="AP2646">
            <v>0</v>
          </cell>
          <cell r="AQ2646">
            <v>0</v>
          </cell>
          <cell r="AV2646">
            <v>0</v>
          </cell>
          <cell r="AW2646">
            <v>0</v>
          </cell>
          <cell r="AX2646">
            <v>0</v>
          </cell>
          <cell r="AY2646">
            <v>37</v>
          </cell>
          <cell r="AZ2646">
            <v>0</v>
          </cell>
          <cell r="BA2646" t="str">
            <v>VSZSP-Alžbety</v>
          </cell>
        </row>
        <row r="2647">
          <cell r="D2647" t="str">
            <v>Vysoká škola zdravotníctva a sociálnej práce sv. Alžbety v Bratislave</v>
          </cell>
          <cell r="E2647" t="str">
            <v/>
          </cell>
          <cell r="L2647">
            <v>2</v>
          </cell>
          <cell r="M2647">
            <v>2</v>
          </cell>
          <cell r="AM2647">
            <v>98</v>
          </cell>
          <cell r="AN2647">
            <v>0</v>
          </cell>
          <cell r="AO2647">
            <v>0</v>
          </cell>
          <cell r="AP2647">
            <v>0</v>
          </cell>
          <cell r="AQ2647">
            <v>0</v>
          </cell>
          <cell r="AV2647">
            <v>0</v>
          </cell>
          <cell r="AW2647">
            <v>0</v>
          </cell>
          <cell r="AX2647">
            <v>0</v>
          </cell>
          <cell r="AY2647">
            <v>98</v>
          </cell>
          <cell r="AZ2647">
            <v>0</v>
          </cell>
          <cell r="BA2647" t="str">
            <v>VSZSP-Alžbety</v>
          </cell>
        </row>
        <row r="2648">
          <cell r="D2648" t="str">
            <v>Vysoká škola zdravotníctva a sociálnej práce sv. Alžbety v Bratislave</v>
          </cell>
          <cell r="E2648" t="str">
            <v/>
          </cell>
          <cell r="L2648">
            <v>2</v>
          </cell>
          <cell r="M2648">
            <v>2</v>
          </cell>
          <cell r="AM2648">
            <v>660</v>
          </cell>
          <cell r="AN2648">
            <v>0</v>
          </cell>
          <cell r="AO2648">
            <v>0</v>
          </cell>
          <cell r="AP2648">
            <v>0</v>
          </cell>
          <cell r="AQ2648">
            <v>0</v>
          </cell>
          <cell r="AV2648">
            <v>0</v>
          </cell>
          <cell r="AW2648">
            <v>0</v>
          </cell>
          <cell r="AX2648">
            <v>0</v>
          </cell>
          <cell r="AY2648">
            <v>660</v>
          </cell>
          <cell r="AZ2648">
            <v>0</v>
          </cell>
          <cell r="BA2648" t="str">
            <v>VSZSP-Alžbety</v>
          </cell>
        </row>
        <row r="2649">
          <cell r="D2649" t="str">
            <v>Vysoká škola zdravotníctva a sociálnej práce sv. Alžbety v Bratislave</v>
          </cell>
          <cell r="E2649" t="str">
            <v/>
          </cell>
          <cell r="L2649">
            <v>2</v>
          </cell>
          <cell r="M2649">
            <v>2</v>
          </cell>
          <cell r="AM2649">
            <v>425</v>
          </cell>
          <cell r="AN2649">
            <v>0</v>
          </cell>
          <cell r="AO2649">
            <v>0</v>
          </cell>
          <cell r="AP2649">
            <v>0</v>
          </cell>
          <cell r="AQ2649">
            <v>0</v>
          </cell>
          <cell r="AV2649">
            <v>0</v>
          </cell>
          <cell r="AW2649">
            <v>0</v>
          </cell>
          <cell r="AX2649">
            <v>0</v>
          </cell>
          <cell r="AY2649">
            <v>425</v>
          </cell>
          <cell r="AZ2649">
            <v>0</v>
          </cell>
          <cell r="BA2649" t="str">
            <v>VSZSP-Alžbety</v>
          </cell>
        </row>
        <row r="2650">
          <cell r="D2650" t="str">
            <v>Vysoká škola múzických umení v Bratislave</v>
          </cell>
          <cell r="E2650" t="str">
            <v>Hudobná a tanečná fakulta</v>
          </cell>
          <cell r="L2650">
            <v>1</v>
          </cell>
          <cell r="M2650">
            <v>3</v>
          </cell>
          <cell r="AM2650">
            <v>3</v>
          </cell>
          <cell r="AN2650">
            <v>0</v>
          </cell>
          <cell r="AO2650">
            <v>0</v>
          </cell>
          <cell r="AP2650">
            <v>0</v>
          </cell>
          <cell r="AQ2650">
            <v>3</v>
          </cell>
          <cell r="AV2650">
            <v>12</v>
          </cell>
          <cell r="AW2650">
            <v>13.200000000000001</v>
          </cell>
          <cell r="AX2650">
            <v>13.068438538205982</v>
          </cell>
          <cell r="AY2650">
            <v>3</v>
          </cell>
          <cell r="AZ2650">
            <v>3</v>
          </cell>
          <cell r="BA2650" t="str">
            <v>VŠMU</v>
          </cell>
        </row>
        <row r="2651">
          <cell r="D2651" t="str">
            <v>Vysoká škola múzických umení v Bratislave</v>
          </cell>
          <cell r="E2651" t="str">
            <v>Filmová a televízna fakulta</v>
          </cell>
          <cell r="L2651">
            <v>2</v>
          </cell>
          <cell r="M2651">
            <v>3</v>
          </cell>
          <cell r="AM2651">
            <v>0</v>
          </cell>
          <cell r="AN2651">
            <v>0</v>
          </cell>
          <cell r="AO2651">
            <v>0</v>
          </cell>
          <cell r="AP2651">
            <v>0</v>
          </cell>
          <cell r="AQ2651">
            <v>0</v>
          </cell>
          <cell r="AV2651">
            <v>0</v>
          </cell>
          <cell r="AW2651">
            <v>0</v>
          </cell>
          <cell r="AX2651">
            <v>0</v>
          </cell>
          <cell r="AY2651">
            <v>1</v>
          </cell>
          <cell r="AZ2651">
            <v>0</v>
          </cell>
          <cell r="BA2651" t="str">
            <v>VŠMU</v>
          </cell>
        </row>
        <row r="2652">
          <cell r="D2652" t="str">
            <v>Vysoká škola múzických umení v Bratislave</v>
          </cell>
          <cell r="E2652" t="str">
            <v>Hudobná a tanečná fakulta</v>
          </cell>
          <cell r="L2652">
            <v>1</v>
          </cell>
          <cell r="M2652">
            <v>3</v>
          </cell>
          <cell r="AM2652">
            <v>3</v>
          </cell>
          <cell r="AN2652">
            <v>0</v>
          </cell>
          <cell r="AO2652">
            <v>0</v>
          </cell>
          <cell r="AP2652">
            <v>0</v>
          </cell>
          <cell r="AQ2652">
            <v>3</v>
          </cell>
          <cell r="AV2652">
            <v>12</v>
          </cell>
          <cell r="AW2652">
            <v>13.200000000000001</v>
          </cell>
          <cell r="AX2652">
            <v>13.068438538205982</v>
          </cell>
          <cell r="AY2652">
            <v>3</v>
          </cell>
          <cell r="AZ2652">
            <v>3</v>
          </cell>
          <cell r="BA2652" t="str">
            <v>VŠMU</v>
          </cell>
        </row>
        <row r="2653">
          <cell r="D2653" t="str">
            <v>Vysoká škola múzických umení v Bratislave</v>
          </cell>
          <cell r="E2653" t="str">
            <v>Hudobná a tanečná fakulta</v>
          </cell>
          <cell r="L2653">
            <v>1</v>
          </cell>
          <cell r="M2653">
            <v>1</v>
          </cell>
          <cell r="AM2653">
            <v>21</v>
          </cell>
          <cell r="AN2653">
            <v>27</v>
          </cell>
          <cell r="AO2653">
            <v>0</v>
          </cell>
          <cell r="AP2653">
            <v>0</v>
          </cell>
          <cell r="AQ2653">
            <v>21</v>
          </cell>
          <cell r="AV2653">
            <v>18.899999999999999</v>
          </cell>
          <cell r="AW2653">
            <v>18.899999999999999</v>
          </cell>
          <cell r="AX2653">
            <v>18.657692307692308</v>
          </cell>
          <cell r="AY2653">
            <v>27</v>
          </cell>
          <cell r="AZ2653">
            <v>0</v>
          </cell>
          <cell r="BA2653" t="str">
            <v>VŠMU</v>
          </cell>
        </row>
        <row r="2654">
          <cell r="D2654" t="str">
            <v>Vysoká škola múzických umení v Bratislave</v>
          </cell>
          <cell r="E2654" t="str">
            <v>Divadelná fakulta</v>
          </cell>
          <cell r="L2654">
            <v>1</v>
          </cell>
          <cell r="M2654">
            <v>3</v>
          </cell>
          <cell r="AM2654">
            <v>3</v>
          </cell>
          <cell r="AN2654">
            <v>0</v>
          </cell>
          <cell r="AO2654">
            <v>0</v>
          </cell>
          <cell r="AP2654">
            <v>0</v>
          </cell>
          <cell r="AQ2654">
            <v>3</v>
          </cell>
          <cell r="AV2654">
            <v>12</v>
          </cell>
          <cell r="AW2654">
            <v>13.200000000000001</v>
          </cell>
          <cell r="AX2654">
            <v>13.068438538205982</v>
          </cell>
          <cell r="AY2654">
            <v>3</v>
          </cell>
          <cell r="AZ2654">
            <v>3</v>
          </cell>
          <cell r="BA2654" t="str">
            <v>VŠMU</v>
          </cell>
        </row>
        <row r="2655">
          <cell r="D2655" t="str">
            <v>Vysoká škola múzických umení v Bratislave</v>
          </cell>
          <cell r="E2655" t="str">
            <v>Divadelná fakulta</v>
          </cell>
          <cell r="L2655">
            <v>1</v>
          </cell>
          <cell r="M2655">
            <v>3</v>
          </cell>
          <cell r="AM2655">
            <v>4</v>
          </cell>
          <cell r="AN2655">
            <v>0</v>
          </cell>
          <cell r="AO2655">
            <v>0</v>
          </cell>
          <cell r="AP2655">
            <v>0</v>
          </cell>
          <cell r="AQ2655">
            <v>4</v>
          </cell>
          <cell r="AV2655">
            <v>16</v>
          </cell>
          <cell r="AW2655">
            <v>17.600000000000001</v>
          </cell>
          <cell r="AX2655">
            <v>17.374358974358977</v>
          </cell>
          <cell r="AY2655">
            <v>4</v>
          </cell>
          <cell r="AZ2655">
            <v>4</v>
          </cell>
          <cell r="BA2655" t="str">
            <v>VŠMU</v>
          </cell>
        </row>
        <row r="2656">
          <cell r="D2656" t="str">
            <v>Vysoká škola múzických umení v Bratislave</v>
          </cell>
          <cell r="E2656" t="str">
            <v>Hudobná a tanečná fakulta</v>
          </cell>
          <cell r="L2656">
            <v>1</v>
          </cell>
          <cell r="M2656">
            <v>3</v>
          </cell>
          <cell r="AM2656">
            <v>3</v>
          </cell>
          <cell r="AN2656">
            <v>0</v>
          </cell>
          <cell r="AO2656">
            <v>0</v>
          </cell>
          <cell r="AP2656">
            <v>0</v>
          </cell>
          <cell r="AQ2656">
            <v>3</v>
          </cell>
          <cell r="AV2656">
            <v>12</v>
          </cell>
          <cell r="AW2656">
            <v>13.200000000000001</v>
          </cell>
          <cell r="AX2656">
            <v>13.068438538205982</v>
          </cell>
          <cell r="AY2656">
            <v>3</v>
          </cell>
          <cell r="AZ2656">
            <v>3</v>
          </cell>
          <cell r="BA2656" t="str">
            <v>VŠMU</v>
          </cell>
        </row>
        <row r="2657">
          <cell r="D2657" t="str">
            <v>Vysoká škola múzických umení v Bratislave</v>
          </cell>
          <cell r="E2657" t="str">
            <v>Hudobná a tanečná fakulta</v>
          </cell>
          <cell r="L2657">
            <v>2</v>
          </cell>
          <cell r="M2657">
            <v>3</v>
          </cell>
          <cell r="AM2657">
            <v>2</v>
          </cell>
          <cell r="AN2657">
            <v>0</v>
          </cell>
          <cell r="AO2657">
            <v>0</v>
          </cell>
          <cell r="AP2657">
            <v>0</v>
          </cell>
          <cell r="AQ2657">
            <v>0</v>
          </cell>
          <cell r="AV2657">
            <v>0</v>
          </cell>
          <cell r="AW2657">
            <v>0</v>
          </cell>
          <cell r="AX2657">
            <v>0</v>
          </cell>
          <cell r="AY2657">
            <v>5</v>
          </cell>
          <cell r="AZ2657">
            <v>0</v>
          </cell>
          <cell r="BA2657" t="str">
            <v>VŠMU</v>
          </cell>
        </row>
        <row r="2658">
          <cell r="D2658" t="str">
            <v>Vysoká škola múzických umení v Bratislave</v>
          </cell>
          <cell r="E2658" t="str">
            <v>Divadelná fakulta</v>
          </cell>
          <cell r="L2658">
            <v>1</v>
          </cell>
          <cell r="M2658">
            <v>3</v>
          </cell>
          <cell r="AM2658">
            <v>3</v>
          </cell>
          <cell r="AN2658">
            <v>0</v>
          </cell>
          <cell r="AO2658">
            <v>0</v>
          </cell>
          <cell r="AP2658">
            <v>0</v>
          </cell>
          <cell r="AQ2658">
            <v>3</v>
          </cell>
          <cell r="AV2658">
            <v>12</v>
          </cell>
          <cell r="AW2658">
            <v>13.200000000000001</v>
          </cell>
          <cell r="AX2658">
            <v>13.068438538205982</v>
          </cell>
          <cell r="AY2658">
            <v>3</v>
          </cell>
          <cell r="AZ2658">
            <v>3</v>
          </cell>
          <cell r="BA2658" t="str">
            <v>VŠMU</v>
          </cell>
        </row>
        <row r="2659">
          <cell r="D2659" t="str">
            <v>Vysoká škola múzických umení v Bratislave</v>
          </cell>
          <cell r="E2659" t="str">
            <v>Filmová a televízna fakulta</v>
          </cell>
          <cell r="L2659">
            <v>1</v>
          </cell>
          <cell r="M2659">
            <v>2</v>
          </cell>
          <cell r="AM2659">
            <v>19</v>
          </cell>
          <cell r="AN2659">
            <v>21</v>
          </cell>
          <cell r="AO2659">
            <v>0</v>
          </cell>
          <cell r="AP2659">
            <v>0</v>
          </cell>
          <cell r="AQ2659">
            <v>19</v>
          </cell>
          <cell r="AV2659">
            <v>28.5</v>
          </cell>
          <cell r="AW2659">
            <v>92.054999999999993</v>
          </cell>
          <cell r="AX2659">
            <v>91.137508305647842</v>
          </cell>
          <cell r="AY2659">
            <v>21</v>
          </cell>
          <cell r="AZ2659">
            <v>0</v>
          </cell>
          <cell r="BA2659" t="str">
            <v>VŠMU</v>
          </cell>
        </row>
        <row r="2660">
          <cell r="D2660" t="str">
            <v>Vysoká škola múzických umení v Bratislave</v>
          </cell>
          <cell r="E2660" t="str">
            <v>Filmová a televízna fakulta</v>
          </cell>
          <cell r="L2660">
            <v>1</v>
          </cell>
          <cell r="M2660">
            <v>1</v>
          </cell>
          <cell r="AM2660">
            <v>40</v>
          </cell>
          <cell r="AN2660">
            <v>56</v>
          </cell>
          <cell r="AO2660">
            <v>0</v>
          </cell>
          <cell r="AP2660">
            <v>0</v>
          </cell>
          <cell r="AQ2660">
            <v>40</v>
          </cell>
          <cell r="AV2660">
            <v>35.5</v>
          </cell>
          <cell r="AW2660">
            <v>114.66500000000001</v>
          </cell>
          <cell r="AX2660">
            <v>113.52215946843855</v>
          </cell>
          <cell r="AY2660">
            <v>56</v>
          </cell>
          <cell r="AZ2660">
            <v>0</v>
          </cell>
          <cell r="BA2660" t="str">
            <v>VŠMU</v>
          </cell>
        </row>
        <row r="2661">
          <cell r="D2661" t="str">
            <v>Vysoká škola múzických umení v Bratislave</v>
          </cell>
          <cell r="E2661" t="str">
            <v>Filmová a televízna fakulta</v>
          </cell>
          <cell r="L2661">
            <v>1</v>
          </cell>
          <cell r="M2661">
            <v>3</v>
          </cell>
          <cell r="AM2661">
            <v>3</v>
          </cell>
          <cell r="AN2661">
            <v>0</v>
          </cell>
          <cell r="AO2661">
            <v>0</v>
          </cell>
          <cell r="AP2661">
            <v>0</v>
          </cell>
          <cell r="AQ2661">
            <v>3</v>
          </cell>
          <cell r="AV2661">
            <v>12</v>
          </cell>
          <cell r="AW2661">
            <v>13.200000000000001</v>
          </cell>
          <cell r="AX2661">
            <v>13.068438538205982</v>
          </cell>
          <cell r="AY2661">
            <v>3</v>
          </cell>
          <cell r="AZ2661">
            <v>3</v>
          </cell>
          <cell r="BA2661" t="str">
            <v>VŠMU</v>
          </cell>
        </row>
        <row r="2662">
          <cell r="D2662" t="str">
            <v>Vysoká škola múzických umení v Bratislave</v>
          </cell>
          <cell r="E2662" t="str">
            <v>Filmová a televízna fakulta</v>
          </cell>
          <cell r="L2662">
            <v>1</v>
          </cell>
          <cell r="M2662">
            <v>2</v>
          </cell>
          <cell r="AM2662">
            <v>6</v>
          </cell>
          <cell r="AN2662">
            <v>7</v>
          </cell>
          <cell r="AO2662">
            <v>0</v>
          </cell>
          <cell r="AP2662">
            <v>0</v>
          </cell>
          <cell r="AQ2662">
            <v>6</v>
          </cell>
          <cell r="AV2662">
            <v>9</v>
          </cell>
          <cell r="AW2662">
            <v>9</v>
          </cell>
          <cell r="AX2662">
            <v>8.884615384615385</v>
          </cell>
          <cell r="AY2662">
            <v>7</v>
          </cell>
          <cell r="AZ2662">
            <v>0</v>
          </cell>
          <cell r="BA2662" t="str">
            <v>VŠMU</v>
          </cell>
        </row>
        <row r="2663">
          <cell r="D2663" t="str">
            <v>Vysoká škola múzických umení v Bratislave</v>
          </cell>
          <cell r="E2663" t="str">
            <v>Hudobná a tanečná fakulta</v>
          </cell>
          <cell r="L2663">
            <v>1</v>
          </cell>
          <cell r="M2663">
            <v>2</v>
          </cell>
          <cell r="AM2663">
            <v>38</v>
          </cell>
          <cell r="AN2663">
            <v>40</v>
          </cell>
          <cell r="AO2663">
            <v>0</v>
          </cell>
          <cell r="AP2663">
            <v>0</v>
          </cell>
          <cell r="AQ2663">
            <v>38</v>
          </cell>
          <cell r="AV2663">
            <v>57</v>
          </cell>
          <cell r="AW2663">
            <v>184.10999999999999</v>
          </cell>
          <cell r="AX2663">
            <v>182.27501661129568</v>
          </cell>
          <cell r="AY2663">
            <v>40</v>
          </cell>
          <cell r="AZ2663">
            <v>0</v>
          </cell>
          <cell r="BA2663" t="str">
            <v>VŠMU</v>
          </cell>
        </row>
        <row r="2664">
          <cell r="D2664" t="str">
            <v>Vysoká škola múzických umení v Bratislave</v>
          </cell>
          <cell r="E2664" t="str">
            <v>Divadelná fakulta</v>
          </cell>
          <cell r="L2664">
            <v>1</v>
          </cell>
          <cell r="M2664">
            <v>2</v>
          </cell>
          <cell r="AM2664">
            <v>9</v>
          </cell>
          <cell r="AN2664">
            <v>10</v>
          </cell>
          <cell r="AO2664">
            <v>0</v>
          </cell>
          <cell r="AP2664">
            <v>0</v>
          </cell>
          <cell r="AQ2664">
            <v>9</v>
          </cell>
          <cell r="AV2664">
            <v>13.5</v>
          </cell>
          <cell r="AW2664">
            <v>13.5</v>
          </cell>
          <cell r="AX2664">
            <v>13.326923076923077</v>
          </cell>
          <cell r="AY2664">
            <v>10</v>
          </cell>
          <cell r="AZ2664">
            <v>0</v>
          </cell>
          <cell r="BA2664" t="str">
            <v>VŠMU</v>
          </cell>
        </row>
        <row r="2665">
          <cell r="D2665" t="str">
            <v>Vysoká škola múzických umení v Bratislave</v>
          </cell>
          <cell r="E2665" t="str">
            <v>Filmová a televízna fakulta</v>
          </cell>
          <cell r="L2665">
            <v>1</v>
          </cell>
          <cell r="M2665">
            <v>1</v>
          </cell>
          <cell r="AM2665">
            <v>27</v>
          </cell>
          <cell r="AN2665">
            <v>31</v>
          </cell>
          <cell r="AO2665">
            <v>0</v>
          </cell>
          <cell r="AP2665">
            <v>0</v>
          </cell>
          <cell r="AQ2665">
            <v>27</v>
          </cell>
          <cell r="AV2665">
            <v>24</v>
          </cell>
          <cell r="AW2665">
            <v>77.52</v>
          </cell>
          <cell r="AX2665">
            <v>76.747375415282391</v>
          </cell>
          <cell r="AY2665">
            <v>31</v>
          </cell>
          <cell r="AZ2665">
            <v>0</v>
          </cell>
          <cell r="BA2665" t="str">
            <v>VŠMU</v>
          </cell>
        </row>
        <row r="2666">
          <cell r="D2666" t="str">
            <v>Vysoká škola múzických umení v Bratislave</v>
          </cell>
          <cell r="E2666" t="str">
            <v>Divadelná fakulta</v>
          </cell>
          <cell r="L2666">
            <v>1</v>
          </cell>
          <cell r="M2666">
            <v>1</v>
          </cell>
          <cell r="AM2666">
            <v>35</v>
          </cell>
          <cell r="AN2666">
            <v>42</v>
          </cell>
          <cell r="AO2666">
            <v>0</v>
          </cell>
          <cell r="AP2666">
            <v>0</v>
          </cell>
          <cell r="AQ2666">
            <v>35</v>
          </cell>
          <cell r="AV2666">
            <v>31.4</v>
          </cell>
          <cell r="AW2666">
            <v>101.422</v>
          </cell>
          <cell r="AX2666">
            <v>100.41114950166113</v>
          </cell>
          <cell r="AY2666">
            <v>42</v>
          </cell>
          <cell r="AZ2666">
            <v>0</v>
          </cell>
          <cell r="BA2666" t="str">
            <v>VŠMU</v>
          </cell>
        </row>
        <row r="2667">
          <cell r="D2667" t="str">
            <v>Vysoká škola múzických umení v Bratislave</v>
          </cell>
          <cell r="E2667" t="str">
            <v>Hudobná a tanečná fakulta</v>
          </cell>
          <cell r="L2667">
            <v>1</v>
          </cell>
          <cell r="M2667">
            <v>1</v>
          </cell>
          <cell r="AM2667">
            <v>36</v>
          </cell>
          <cell r="AN2667">
            <v>38</v>
          </cell>
          <cell r="AO2667">
            <v>0</v>
          </cell>
          <cell r="AP2667">
            <v>0</v>
          </cell>
          <cell r="AQ2667">
            <v>36</v>
          </cell>
          <cell r="AV2667">
            <v>32.1</v>
          </cell>
          <cell r="AW2667">
            <v>103.68300000000001</v>
          </cell>
          <cell r="AX2667">
            <v>102.64961461794022</v>
          </cell>
          <cell r="AY2667">
            <v>38</v>
          </cell>
          <cell r="AZ2667">
            <v>0</v>
          </cell>
          <cell r="BA2667" t="str">
            <v>VŠMU</v>
          </cell>
        </row>
        <row r="2668">
          <cell r="D2668" t="str">
            <v>Vysoká škola múzických umení v Bratislave</v>
          </cell>
          <cell r="E2668" t="str">
            <v>Divadelná fakulta</v>
          </cell>
          <cell r="L2668">
            <v>1</v>
          </cell>
          <cell r="M2668">
            <v>1</v>
          </cell>
          <cell r="AM2668">
            <v>12</v>
          </cell>
          <cell r="AN2668">
            <v>12</v>
          </cell>
          <cell r="AO2668">
            <v>0</v>
          </cell>
          <cell r="AP2668">
            <v>0</v>
          </cell>
          <cell r="AQ2668">
            <v>12</v>
          </cell>
          <cell r="AV2668">
            <v>10.199999999999999</v>
          </cell>
          <cell r="AW2668">
            <v>32.945999999999998</v>
          </cell>
          <cell r="AX2668">
            <v>32.617634551495016</v>
          </cell>
          <cell r="AY2668">
            <v>12</v>
          </cell>
          <cell r="AZ2668">
            <v>0</v>
          </cell>
          <cell r="BA2668" t="str">
            <v>VŠMU</v>
          </cell>
        </row>
        <row r="2669">
          <cell r="D2669" t="str">
            <v>Vysoká škola múzických umení v Bratislave</v>
          </cell>
          <cell r="E2669" t="str">
            <v>Hudobná a tanečná fakulta</v>
          </cell>
          <cell r="L2669">
            <v>1</v>
          </cell>
          <cell r="M2669">
            <v>1</v>
          </cell>
          <cell r="AM2669">
            <v>66</v>
          </cell>
          <cell r="AN2669">
            <v>69</v>
          </cell>
          <cell r="AO2669">
            <v>0</v>
          </cell>
          <cell r="AP2669">
            <v>0</v>
          </cell>
          <cell r="AQ2669">
            <v>66</v>
          </cell>
          <cell r="AV2669">
            <v>57.3</v>
          </cell>
          <cell r="AW2669">
            <v>185.07899999999998</v>
          </cell>
          <cell r="AX2669">
            <v>183.23435880398671</v>
          </cell>
          <cell r="AY2669">
            <v>69</v>
          </cell>
          <cell r="AZ2669">
            <v>0</v>
          </cell>
          <cell r="BA2669" t="str">
            <v>VŠMU</v>
          </cell>
        </row>
        <row r="2670">
          <cell r="D2670" t="str">
            <v>Vysoká škola múzických umení v Bratislave</v>
          </cell>
          <cell r="E2670" t="str">
            <v>Filmová a televízna fakulta</v>
          </cell>
          <cell r="L2670">
            <v>1</v>
          </cell>
          <cell r="M2670">
            <v>1</v>
          </cell>
          <cell r="AM2670">
            <v>23</v>
          </cell>
          <cell r="AN2670">
            <v>25</v>
          </cell>
          <cell r="AO2670">
            <v>0</v>
          </cell>
          <cell r="AP2670">
            <v>0</v>
          </cell>
          <cell r="AQ2670">
            <v>23</v>
          </cell>
          <cell r="AV2670">
            <v>20.3</v>
          </cell>
          <cell r="AW2670">
            <v>65.569000000000003</v>
          </cell>
          <cell r="AX2670">
            <v>64.915488372093023</v>
          </cell>
          <cell r="AY2670">
            <v>25</v>
          </cell>
          <cell r="AZ2670">
            <v>0</v>
          </cell>
          <cell r="BA2670" t="str">
            <v>VŠMU</v>
          </cell>
        </row>
        <row r="2671">
          <cell r="D2671" t="str">
            <v>Vysoká škola múzických umení v Bratislave</v>
          </cell>
          <cell r="E2671" t="str">
            <v>Divadelná fakulta</v>
          </cell>
          <cell r="L2671">
            <v>1</v>
          </cell>
          <cell r="M2671">
            <v>1</v>
          </cell>
          <cell r="AM2671">
            <v>23</v>
          </cell>
          <cell r="AN2671">
            <v>26</v>
          </cell>
          <cell r="AO2671">
            <v>0</v>
          </cell>
          <cell r="AP2671">
            <v>0</v>
          </cell>
          <cell r="AQ2671">
            <v>23</v>
          </cell>
          <cell r="AV2671">
            <v>18.5</v>
          </cell>
          <cell r="AW2671">
            <v>18.5</v>
          </cell>
          <cell r="AX2671">
            <v>18.262820512820515</v>
          </cell>
          <cell r="AY2671">
            <v>26</v>
          </cell>
          <cell r="AZ2671">
            <v>0</v>
          </cell>
          <cell r="BA2671" t="str">
            <v>VŠMU</v>
          </cell>
        </row>
        <row r="2672">
          <cell r="D2672" t="str">
            <v>Vysoká škola múzických umení v Bratislave</v>
          </cell>
          <cell r="E2672" t="str">
            <v>Hudobná a tanečná fakulta</v>
          </cell>
          <cell r="L2672">
            <v>1</v>
          </cell>
          <cell r="M2672">
            <v>1</v>
          </cell>
          <cell r="AM2672">
            <v>20</v>
          </cell>
          <cell r="AN2672">
            <v>20</v>
          </cell>
          <cell r="AO2672">
            <v>0</v>
          </cell>
          <cell r="AP2672">
            <v>0</v>
          </cell>
          <cell r="AQ2672">
            <v>20</v>
          </cell>
          <cell r="AV2672">
            <v>17.3</v>
          </cell>
          <cell r="AW2672">
            <v>55.879000000000005</v>
          </cell>
          <cell r="AX2672">
            <v>55.322066445182735</v>
          </cell>
          <cell r="AY2672">
            <v>20</v>
          </cell>
          <cell r="AZ2672">
            <v>0</v>
          </cell>
          <cell r="BA2672" t="str">
            <v>VŠMU</v>
          </cell>
        </row>
        <row r="2673">
          <cell r="D2673" t="str">
            <v>Vysoká škola múzických umení v Bratislave</v>
          </cell>
          <cell r="E2673" t="str">
            <v>Hudobná a tanečná fakulta</v>
          </cell>
          <cell r="L2673">
            <v>1</v>
          </cell>
          <cell r="M2673">
            <v>1</v>
          </cell>
          <cell r="AM2673">
            <v>11</v>
          </cell>
          <cell r="AN2673">
            <v>15</v>
          </cell>
          <cell r="AO2673">
            <v>0</v>
          </cell>
          <cell r="AP2673">
            <v>0</v>
          </cell>
          <cell r="AQ2673">
            <v>11</v>
          </cell>
          <cell r="AV2673">
            <v>10.1</v>
          </cell>
          <cell r="AW2673">
            <v>32.622999999999998</v>
          </cell>
          <cell r="AX2673">
            <v>32.297853820598007</v>
          </cell>
          <cell r="AY2673">
            <v>15</v>
          </cell>
          <cell r="AZ2673">
            <v>0</v>
          </cell>
          <cell r="BA2673" t="str">
            <v>VŠMU</v>
          </cell>
        </row>
        <row r="2674">
          <cell r="D2674" t="str">
            <v>Vysoká škola múzických umení v Bratislave</v>
          </cell>
          <cell r="E2674" t="str">
            <v>Divadelná fakulta</v>
          </cell>
          <cell r="L2674">
            <v>1</v>
          </cell>
          <cell r="M2674">
            <v>1</v>
          </cell>
          <cell r="AM2674">
            <v>15</v>
          </cell>
          <cell r="AN2674">
            <v>15</v>
          </cell>
          <cell r="AO2674">
            <v>0</v>
          </cell>
          <cell r="AP2674">
            <v>0</v>
          </cell>
          <cell r="AQ2674">
            <v>15</v>
          </cell>
          <cell r="AV2674">
            <v>13.2</v>
          </cell>
          <cell r="AW2674">
            <v>42.635999999999996</v>
          </cell>
          <cell r="AX2674">
            <v>42.211056478405311</v>
          </cell>
          <cell r="AY2674">
            <v>15</v>
          </cell>
          <cell r="AZ2674">
            <v>0</v>
          </cell>
          <cell r="BA2674" t="str">
            <v>VŠMU</v>
          </cell>
        </row>
        <row r="2675">
          <cell r="D2675" t="str">
            <v>Vysoká škola výtvarných umení v Bratislave</v>
          </cell>
          <cell r="E2675" t="str">
            <v/>
          </cell>
          <cell r="L2675">
            <v>2</v>
          </cell>
          <cell r="M2675">
            <v>3</v>
          </cell>
          <cell r="AM2675">
            <v>0</v>
          </cell>
          <cell r="AN2675">
            <v>0</v>
          </cell>
          <cell r="AO2675">
            <v>0</v>
          </cell>
          <cell r="AP2675">
            <v>0</v>
          </cell>
          <cell r="AQ2675">
            <v>0</v>
          </cell>
          <cell r="AV2675">
            <v>0</v>
          </cell>
          <cell r="AW2675">
            <v>0</v>
          </cell>
          <cell r="AX2675">
            <v>0</v>
          </cell>
          <cell r="AY2675">
            <v>2</v>
          </cell>
          <cell r="AZ2675">
            <v>0</v>
          </cell>
          <cell r="BA2675" t="str">
            <v>VŠVU</v>
          </cell>
        </row>
        <row r="2676">
          <cell r="D2676" t="str">
            <v>Vysoká škola výtvarných umení v Bratislave</v>
          </cell>
          <cell r="E2676" t="str">
            <v/>
          </cell>
          <cell r="L2676">
            <v>1</v>
          </cell>
          <cell r="M2676">
            <v>2</v>
          </cell>
          <cell r="AM2676">
            <v>28</v>
          </cell>
          <cell r="AN2676">
            <v>28</v>
          </cell>
          <cell r="AO2676">
            <v>0</v>
          </cell>
          <cell r="AP2676">
            <v>0</v>
          </cell>
          <cell r="AQ2676">
            <v>28</v>
          </cell>
          <cell r="AV2676">
            <v>42</v>
          </cell>
          <cell r="AW2676">
            <v>135.66</v>
          </cell>
          <cell r="AX2676">
            <v>132.19556451612902</v>
          </cell>
          <cell r="AY2676">
            <v>28</v>
          </cell>
          <cell r="AZ2676">
            <v>0</v>
          </cell>
          <cell r="BA2676" t="str">
            <v>VŠVU</v>
          </cell>
        </row>
        <row r="2677">
          <cell r="D2677" t="str">
            <v>Vysoká škola výtvarných umení v Bratislave</v>
          </cell>
          <cell r="E2677" t="str">
            <v/>
          </cell>
          <cell r="L2677">
            <v>1</v>
          </cell>
          <cell r="M2677">
            <v>2</v>
          </cell>
          <cell r="AM2677">
            <v>13</v>
          </cell>
          <cell r="AN2677">
            <v>14</v>
          </cell>
          <cell r="AO2677">
            <v>0</v>
          </cell>
          <cell r="AP2677">
            <v>0</v>
          </cell>
          <cell r="AQ2677">
            <v>13</v>
          </cell>
          <cell r="AV2677">
            <v>19.5</v>
          </cell>
          <cell r="AW2677">
            <v>62.984999999999999</v>
          </cell>
          <cell r="AX2677">
            <v>61.376512096774192</v>
          </cell>
          <cell r="AY2677">
            <v>14</v>
          </cell>
          <cell r="AZ2677">
            <v>0</v>
          </cell>
          <cell r="BA2677" t="str">
            <v>VŠVU</v>
          </cell>
        </row>
        <row r="2678">
          <cell r="D2678" t="str">
            <v>Vysoká škola výtvarných umení v Bratislave</v>
          </cell>
          <cell r="E2678" t="str">
            <v/>
          </cell>
          <cell r="L2678">
            <v>1</v>
          </cell>
          <cell r="M2678">
            <v>2</v>
          </cell>
          <cell r="AM2678">
            <v>18</v>
          </cell>
          <cell r="AN2678">
            <v>20</v>
          </cell>
          <cell r="AO2678">
            <v>0</v>
          </cell>
          <cell r="AP2678">
            <v>0</v>
          </cell>
          <cell r="AQ2678">
            <v>18</v>
          </cell>
          <cell r="AV2678">
            <v>27</v>
          </cell>
          <cell r="AW2678">
            <v>87.21</v>
          </cell>
          <cell r="AX2678">
            <v>84.982862903225808</v>
          </cell>
          <cell r="AY2678">
            <v>20</v>
          </cell>
          <cell r="AZ2678">
            <v>0</v>
          </cell>
          <cell r="BA2678" t="str">
            <v>VŠVU</v>
          </cell>
        </row>
        <row r="2679">
          <cell r="D2679" t="str">
            <v>Vysoká škola výtvarných umení v Bratislave</v>
          </cell>
          <cell r="E2679" t="str">
            <v/>
          </cell>
          <cell r="L2679">
            <v>1</v>
          </cell>
          <cell r="M2679">
            <v>2</v>
          </cell>
          <cell r="AM2679">
            <v>15</v>
          </cell>
          <cell r="AN2679">
            <v>16</v>
          </cell>
          <cell r="AO2679">
            <v>0</v>
          </cell>
          <cell r="AP2679">
            <v>0</v>
          </cell>
          <cell r="AQ2679">
            <v>15</v>
          </cell>
          <cell r="AV2679">
            <v>22.5</v>
          </cell>
          <cell r="AW2679">
            <v>72.674999999999997</v>
          </cell>
          <cell r="AX2679">
            <v>70.819052419354833</v>
          </cell>
          <cell r="AY2679">
            <v>16</v>
          </cell>
          <cell r="AZ2679">
            <v>0</v>
          </cell>
          <cell r="BA2679" t="str">
            <v>VŠVU</v>
          </cell>
        </row>
        <row r="2680">
          <cell r="D2680" t="str">
            <v>Vysoká škola výtvarných umení v Bratislave</v>
          </cell>
          <cell r="E2680" t="str">
            <v/>
          </cell>
          <cell r="L2680">
            <v>1</v>
          </cell>
          <cell r="M2680">
            <v>2</v>
          </cell>
          <cell r="AM2680">
            <v>22</v>
          </cell>
          <cell r="AN2680">
            <v>23</v>
          </cell>
          <cell r="AO2680">
            <v>0</v>
          </cell>
          <cell r="AP2680">
            <v>0</v>
          </cell>
          <cell r="AQ2680">
            <v>22</v>
          </cell>
          <cell r="AV2680">
            <v>33</v>
          </cell>
          <cell r="AW2680">
            <v>106.59</v>
          </cell>
          <cell r="AX2680">
            <v>103.8679435483871</v>
          </cell>
          <cell r="AY2680">
            <v>23</v>
          </cell>
          <cell r="AZ2680">
            <v>0</v>
          </cell>
          <cell r="BA2680" t="str">
            <v>VŠVU</v>
          </cell>
        </row>
        <row r="2681">
          <cell r="D2681" t="str">
            <v>Slovenská technická univerzita v Bratislave</v>
          </cell>
          <cell r="E2681" t="str">
            <v>Strojnícka fakulta</v>
          </cell>
          <cell r="L2681">
            <v>1</v>
          </cell>
          <cell r="M2681">
            <v>2</v>
          </cell>
          <cell r="AM2681">
            <v>0</v>
          </cell>
          <cell r="AN2681">
            <v>3</v>
          </cell>
          <cell r="AO2681">
            <v>3</v>
          </cell>
          <cell r="AP2681">
            <v>0</v>
          </cell>
          <cell r="AQ2681">
            <v>0</v>
          </cell>
          <cell r="AV2681">
            <v>0</v>
          </cell>
          <cell r="AW2681">
            <v>0</v>
          </cell>
          <cell r="AX2681">
            <v>0</v>
          </cell>
          <cell r="AY2681">
            <v>3</v>
          </cell>
          <cell r="AZ2681">
            <v>0</v>
          </cell>
          <cell r="BA2681" t="str">
            <v>STU</v>
          </cell>
        </row>
        <row r="2682">
          <cell r="D2682" t="str">
            <v>Akadémia ozbrojených síl generála Milana Rastislava Štefánika</v>
          </cell>
          <cell r="E2682" t="str">
            <v/>
          </cell>
          <cell r="L2682">
            <v>1</v>
          </cell>
          <cell r="M2682">
            <v>2</v>
          </cell>
          <cell r="AM2682">
            <v>10</v>
          </cell>
          <cell r="AN2682">
            <v>10</v>
          </cell>
          <cell r="AO2682">
            <v>0</v>
          </cell>
          <cell r="AP2682">
            <v>0</v>
          </cell>
          <cell r="AQ2682">
            <v>10</v>
          </cell>
          <cell r="AV2682">
            <v>15</v>
          </cell>
          <cell r="AW2682">
            <v>22.2</v>
          </cell>
          <cell r="AX2682">
            <v>22.2</v>
          </cell>
          <cell r="AY2682">
            <v>10</v>
          </cell>
          <cell r="AZ2682">
            <v>0</v>
          </cell>
          <cell r="BA2682" t="str">
            <v>AOS</v>
          </cell>
        </row>
        <row r="2683">
          <cell r="D2683" t="str">
            <v>Univerzita Mateja Bela v Banskej Bystrici</v>
          </cell>
          <cell r="E2683" t="str">
            <v>Fakulta prírodných vied</v>
          </cell>
          <cell r="L2683">
            <v>2</v>
          </cell>
          <cell r="M2683">
            <v>1</v>
          </cell>
          <cell r="AM2683">
            <v>0</v>
          </cell>
          <cell r="AN2683">
            <v>0</v>
          </cell>
          <cell r="AO2683">
            <v>0</v>
          </cell>
          <cell r="AP2683">
            <v>0</v>
          </cell>
          <cell r="AQ2683">
            <v>0</v>
          </cell>
          <cell r="AV2683">
            <v>0</v>
          </cell>
          <cell r="AW2683">
            <v>0</v>
          </cell>
          <cell r="AX2683">
            <v>0</v>
          </cell>
          <cell r="AY2683">
            <v>23</v>
          </cell>
          <cell r="AZ2683">
            <v>0</v>
          </cell>
          <cell r="BA2683" t="str">
            <v>UMB</v>
          </cell>
        </row>
        <row r="2684">
          <cell r="D2684" t="str">
            <v>Univerzita Mateja Bela v Banskej Bystrici</v>
          </cell>
          <cell r="E2684" t="str">
            <v>Fakulta prírodných vied</v>
          </cell>
          <cell r="L2684">
            <v>2</v>
          </cell>
          <cell r="M2684">
            <v>2</v>
          </cell>
          <cell r="AM2684">
            <v>0</v>
          </cell>
          <cell r="AN2684">
            <v>0</v>
          </cell>
          <cell r="AO2684">
            <v>0</v>
          </cell>
          <cell r="AP2684">
            <v>0</v>
          </cell>
          <cell r="AQ2684">
            <v>0</v>
          </cell>
          <cell r="AV2684">
            <v>0</v>
          </cell>
          <cell r="AW2684">
            <v>0</v>
          </cell>
          <cell r="AX2684">
            <v>0</v>
          </cell>
          <cell r="AY2684">
            <v>16</v>
          </cell>
          <cell r="AZ2684">
            <v>0</v>
          </cell>
          <cell r="BA2684" t="str">
            <v>UMB</v>
          </cell>
        </row>
        <row r="2685">
          <cell r="D2685" t="str">
            <v>Univerzita Mateja Bela v Banskej Bystrici</v>
          </cell>
          <cell r="E2685" t="str">
            <v>Fakulta prírodných vied</v>
          </cell>
          <cell r="L2685">
            <v>2</v>
          </cell>
          <cell r="M2685">
            <v>3</v>
          </cell>
          <cell r="AM2685">
            <v>0</v>
          </cell>
          <cell r="AN2685">
            <v>0</v>
          </cell>
          <cell r="AO2685">
            <v>0</v>
          </cell>
          <cell r="AP2685">
            <v>0</v>
          </cell>
          <cell r="AQ2685">
            <v>0</v>
          </cell>
          <cell r="AV2685">
            <v>0</v>
          </cell>
          <cell r="AW2685">
            <v>0</v>
          </cell>
          <cell r="AX2685">
            <v>0</v>
          </cell>
          <cell r="AY2685">
            <v>1</v>
          </cell>
          <cell r="AZ2685">
            <v>0</v>
          </cell>
          <cell r="BA2685" t="str">
            <v>UMB</v>
          </cell>
        </row>
        <row r="2686">
          <cell r="D2686" t="str">
            <v>Univerzita Mateja Bela v Banskej Bystrici</v>
          </cell>
          <cell r="E2686" t="str">
            <v>Fakulta prírodných vied</v>
          </cell>
          <cell r="L2686">
            <v>2</v>
          </cell>
          <cell r="M2686">
            <v>1</v>
          </cell>
          <cell r="AM2686">
            <v>0</v>
          </cell>
          <cell r="AN2686">
            <v>0</v>
          </cell>
          <cell r="AO2686">
            <v>0</v>
          </cell>
          <cell r="AP2686">
            <v>0</v>
          </cell>
          <cell r="AQ2686">
            <v>0</v>
          </cell>
          <cell r="AV2686">
            <v>0</v>
          </cell>
          <cell r="AW2686">
            <v>0</v>
          </cell>
          <cell r="AX2686">
            <v>0</v>
          </cell>
          <cell r="AY2686">
            <v>18</v>
          </cell>
          <cell r="AZ2686">
            <v>0</v>
          </cell>
          <cell r="BA2686" t="str">
            <v>UMB</v>
          </cell>
        </row>
        <row r="2687">
          <cell r="D2687" t="str">
            <v>Univerzita Mateja Bela v Banskej Bystrici</v>
          </cell>
          <cell r="E2687" t="str">
            <v>Fakulta prírodných vied</v>
          </cell>
          <cell r="L2687">
            <v>2</v>
          </cell>
          <cell r="M2687">
            <v>2</v>
          </cell>
          <cell r="AM2687">
            <v>0</v>
          </cell>
          <cell r="AN2687">
            <v>0</v>
          </cell>
          <cell r="AO2687">
            <v>0</v>
          </cell>
          <cell r="AP2687">
            <v>0</v>
          </cell>
          <cell r="AQ2687">
            <v>0</v>
          </cell>
          <cell r="AV2687">
            <v>0</v>
          </cell>
          <cell r="AW2687">
            <v>0</v>
          </cell>
          <cell r="AX2687">
            <v>0</v>
          </cell>
          <cell r="AY2687">
            <v>8</v>
          </cell>
          <cell r="AZ2687">
            <v>0</v>
          </cell>
          <cell r="BA2687" t="str">
            <v>UMB</v>
          </cell>
        </row>
        <row r="2688">
          <cell r="D2688" t="str">
            <v>Univerzita Mateja Bela v Banskej Bystrici</v>
          </cell>
          <cell r="E2688" t="str">
            <v>Fakulta prírodných vied</v>
          </cell>
          <cell r="L2688">
            <v>2</v>
          </cell>
          <cell r="M2688">
            <v>1</v>
          </cell>
          <cell r="AM2688">
            <v>0</v>
          </cell>
          <cell r="AN2688">
            <v>0</v>
          </cell>
          <cell r="AO2688">
            <v>0</v>
          </cell>
          <cell r="AP2688">
            <v>0</v>
          </cell>
          <cell r="AQ2688">
            <v>0</v>
          </cell>
          <cell r="AV2688">
            <v>0</v>
          </cell>
          <cell r="AW2688">
            <v>0</v>
          </cell>
          <cell r="AX2688">
            <v>0</v>
          </cell>
          <cell r="AY2688">
            <v>1</v>
          </cell>
          <cell r="AZ2688">
            <v>0</v>
          </cell>
          <cell r="BA2688" t="str">
            <v>UMB</v>
          </cell>
        </row>
        <row r="2689">
          <cell r="D2689" t="str">
            <v>Vysoká škola DTI</v>
          </cell>
          <cell r="E2689" t="str">
            <v/>
          </cell>
          <cell r="L2689">
            <v>1</v>
          </cell>
          <cell r="M2689">
            <v>2</v>
          </cell>
          <cell r="AM2689">
            <v>51</v>
          </cell>
          <cell r="AN2689">
            <v>51</v>
          </cell>
          <cell r="AO2689">
            <v>0</v>
          </cell>
          <cell r="AP2689">
            <v>0</v>
          </cell>
          <cell r="AQ2689">
            <v>51</v>
          </cell>
          <cell r="AV2689">
            <v>76.5</v>
          </cell>
          <cell r="AW2689">
            <v>83.385000000000005</v>
          </cell>
          <cell r="AX2689">
            <v>83.385000000000005</v>
          </cell>
          <cell r="AY2689">
            <v>51</v>
          </cell>
          <cell r="AZ2689">
            <v>0</v>
          </cell>
          <cell r="BA2689" t="str">
            <v>DTI</v>
          </cell>
        </row>
        <row r="2690">
          <cell r="D2690" t="str">
            <v>Vysoká škola DTI</v>
          </cell>
          <cell r="E2690" t="str">
            <v/>
          </cell>
          <cell r="L2690">
            <v>2</v>
          </cell>
          <cell r="M2690">
            <v>1</v>
          </cell>
          <cell r="AM2690">
            <v>83</v>
          </cell>
          <cell r="AN2690">
            <v>0</v>
          </cell>
          <cell r="AO2690">
            <v>0</v>
          </cell>
          <cell r="AP2690">
            <v>0</v>
          </cell>
          <cell r="AQ2690">
            <v>0</v>
          </cell>
          <cell r="AV2690">
            <v>0</v>
          </cell>
          <cell r="AW2690">
            <v>0</v>
          </cell>
          <cell r="AX2690">
            <v>0</v>
          </cell>
          <cell r="AY2690">
            <v>83</v>
          </cell>
          <cell r="AZ2690">
            <v>0</v>
          </cell>
          <cell r="BA2690" t="str">
            <v>DTI</v>
          </cell>
        </row>
        <row r="2691">
          <cell r="D2691" t="str">
            <v>Vysoká škola zdravotníctva a sociálnej práce sv. Alžbety v Bratislave</v>
          </cell>
          <cell r="E2691" t="str">
            <v/>
          </cell>
          <cell r="L2691">
            <v>2</v>
          </cell>
          <cell r="M2691">
            <v>2</v>
          </cell>
          <cell r="AM2691">
            <v>173</v>
          </cell>
          <cell r="AN2691">
            <v>0</v>
          </cell>
          <cell r="AO2691">
            <v>0</v>
          </cell>
          <cell r="AP2691">
            <v>0</v>
          </cell>
          <cell r="AQ2691">
            <v>0</v>
          </cell>
          <cell r="AV2691">
            <v>0</v>
          </cell>
          <cell r="AW2691">
            <v>0</v>
          </cell>
          <cell r="AX2691">
            <v>0</v>
          </cell>
          <cell r="AY2691">
            <v>173</v>
          </cell>
          <cell r="AZ2691">
            <v>0</v>
          </cell>
          <cell r="BA2691" t="str">
            <v>VSZSP-Alžbety</v>
          </cell>
        </row>
        <row r="2692">
          <cell r="D2692" t="str">
            <v>Vysoká škola zdravotníctva a sociálnej práce sv. Alžbety v Bratislave</v>
          </cell>
          <cell r="E2692" t="str">
            <v/>
          </cell>
          <cell r="L2692">
            <v>2</v>
          </cell>
          <cell r="M2692">
            <v>2</v>
          </cell>
          <cell r="AM2692">
            <v>125</v>
          </cell>
          <cell r="AN2692">
            <v>0</v>
          </cell>
          <cell r="AO2692">
            <v>0</v>
          </cell>
          <cell r="AP2692">
            <v>0</v>
          </cell>
          <cell r="AQ2692">
            <v>0</v>
          </cell>
          <cell r="AV2692">
            <v>0</v>
          </cell>
          <cell r="AW2692">
            <v>0</v>
          </cell>
          <cell r="AX2692">
            <v>0</v>
          </cell>
          <cell r="AY2692">
            <v>125</v>
          </cell>
          <cell r="AZ2692">
            <v>0</v>
          </cell>
          <cell r="BA2692" t="str">
            <v>VSZSP-Alžbety</v>
          </cell>
        </row>
        <row r="2693">
          <cell r="D2693" t="str">
            <v>Vysoká škola zdravotníctva a sociálnej práce sv. Alžbety v Bratislave</v>
          </cell>
          <cell r="E2693" t="str">
            <v/>
          </cell>
          <cell r="L2693">
            <v>2</v>
          </cell>
          <cell r="M2693">
            <v>2</v>
          </cell>
          <cell r="AM2693">
            <v>191</v>
          </cell>
          <cell r="AN2693">
            <v>0</v>
          </cell>
          <cell r="AO2693">
            <v>0</v>
          </cell>
          <cell r="AP2693">
            <v>0</v>
          </cell>
          <cell r="AQ2693">
            <v>0</v>
          </cell>
          <cell r="AV2693">
            <v>0</v>
          </cell>
          <cell r="AW2693">
            <v>0</v>
          </cell>
          <cell r="AX2693">
            <v>0</v>
          </cell>
          <cell r="AY2693">
            <v>191</v>
          </cell>
          <cell r="AZ2693">
            <v>0</v>
          </cell>
          <cell r="BA2693" t="str">
            <v>VSZSP-Alžbety</v>
          </cell>
        </row>
        <row r="2694">
          <cell r="D2694" t="str">
            <v>Vysoká škola zdravotníctva a sociálnej práce sv. Alžbety v Bratislave</v>
          </cell>
          <cell r="E2694" t="str">
            <v/>
          </cell>
          <cell r="L2694">
            <v>2</v>
          </cell>
          <cell r="M2694">
            <v>2</v>
          </cell>
          <cell r="AM2694">
            <v>130</v>
          </cell>
          <cell r="AN2694">
            <v>0</v>
          </cell>
          <cell r="AO2694">
            <v>0</v>
          </cell>
          <cell r="AP2694">
            <v>0</v>
          </cell>
          <cell r="AQ2694">
            <v>0</v>
          </cell>
          <cell r="AV2694">
            <v>0</v>
          </cell>
          <cell r="AW2694">
            <v>0</v>
          </cell>
          <cell r="AX2694">
            <v>0</v>
          </cell>
          <cell r="AY2694">
            <v>130</v>
          </cell>
          <cell r="AZ2694">
            <v>0</v>
          </cell>
          <cell r="BA2694" t="str">
            <v>VSZSP-Alžbety</v>
          </cell>
        </row>
        <row r="2695">
          <cell r="D2695" t="str">
            <v>Vysoká škola zdravotníctva a sociálnej práce sv. Alžbety v Bratislave</v>
          </cell>
          <cell r="E2695" t="str">
            <v/>
          </cell>
          <cell r="L2695">
            <v>2</v>
          </cell>
          <cell r="M2695">
            <v>2</v>
          </cell>
          <cell r="AM2695">
            <v>96</v>
          </cell>
          <cell r="AN2695">
            <v>0</v>
          </cell>
          <cell r="AO2695">
            <v>0</v>
          </cell>
          <cell r="AP2695">
            <v>0</v>
          </cell>
          <cell r="AQ2695">
            <v>0</v>
          </cell>
          <cell r="AV2695">
            <v>0</v>
          </cell>
          <cell r="AW2695">
            <v>0</v>
          </cell>
          <cell r="AX2695">
            <v>0</v>
          </cell>
          <cell r="AY2695">
            <v>96</v>
          </cell>
          <cell r="AZ2695">
            <v>0</v>
          </cell>
          <cell r="BA2695" t="str">
            <v>VSZSP-Alžbety</v>
          </cell>
        </row>
        <row r="2696">
          <cell r="D2696" t="str">
            <v>Vysoká škola zdravotníctva a sociálnej práce sv. Alžbety v Bratislave</v>
          </cell>
          <cell r="E2696" t="str">
            <v/>
          </cell>
          <cell r="L2696">
            <v>2</v>
          </cell>
          <cell r="M2696">
            <v>2</v>
          </cell>
          <cell r="AM2696">
            <v>142</v>
          </cell>
          <cell r="AN2696">
            <v>0</v>
          </cell>
          <cell r="AO2696">
            <v>0</v>
          </cell>
          <cell r="AP2696">
            <v>0</v>
          </cell>
          <cell r="AQ2696">
            <v>0</v>
          </cell>
          <cell r="AV2696">
            <v>0</v>
          </cell>
          <cell r="AW2696">
            <v>0</v>
          </cell>
          <cell r="AX2696">
            <v>0</v>
          </cell>
          <cell r="AY2696">
            <v>142</v>
          </cell>
          <cell r="AZ2696">
            <v>0</v>
          </cell>
          <cell r="BA2696" t="str">
            <v>VSZSP-Alžbety</v>
          </cell>
        </row>
        <row r="2697">
          <cell r="D2697" t="str">
            <v>Vysoká škola zdravotníctva a sociálnej práce sv. Alžbety v Bratislave</v>
          </cell>
          <cell r="E2697" t="str">
            <v/>
          </cell>
          <cell r="L2697">
            <v>2</v>
          </cell>
          <cell r="M2697">
            <v>2</v>
          </cell>
          <cell r="AM2697">
            <v>45</v>
          </cell>
          <cell r="AN2697">
            <v>0</v>
          </cell>
          <cell r="AO2697">
            <v>0</v>
          </cell>
          <cell r="AP2697">
            <v>0</v>
          </cell>
          <cell r="AQ2697">
            <v>0</v>
          </cell>
          <cell r="AV2697">
            <v>0</v>
          </cell>
          <cell r="AW2697">
            <v>0</v>
          </cell>
          <cell r="AX2697">
            <v>0</v>
          </cell>
          <cell r="AY2697">
            <v>45</v>
          </cell>
          <cell r="AZ2697">
            <v>0</v>
          </cell>
          <cell r="BA2697" t="str">
            <v>VSZSP-Alžbety</v>
          </cell>
        </row>
        <row r="2698">
          <cell r="D2698" t="str">
            <v>Vysoká škola zdravotníctva a sociálnej práce sv. Alžbety v Bratislave</v>
          </cell>
          <cell r="E2698" t="str">
            <v/>
          </cell>
          <cell r="L2698">
            <v>2</v>
          </cell>
          <cell r="M2698">
            <v>2</v>
          </cell>
          <cell r="AM2698">
            <v>354</v>
          </cell>
          <cell r="AN2698">
            <v>0</v>
          </cell>
          <cell r="AO2698">
            <v>0</v>
          </cell>
          <cell r="AP2698">
            <v>0</v>
          </cell>
          <cell r="AQ2698">
            <v>0</v>
          </cell>
          <cell r="AV2698">
            <v>0</v>
          </cell>
          <cell r="AW2698">
            <v>0</v>
          </cell>
          <cell r="AX2698">
            <v>0</v>
          </cell>
          <cell r="AY2698">
            <v>354</v>
          </cell>
          <cell r="AZ2698">
            <v>0</v>
          </cell>
          <cell r="BA2698" t="str">
            <v>VSZSP-Alžbety</v>
          </cell>
        </row>
        <row r="2699">
          <cell r="D2699" t="str">
            <v>Vysoká škola zdravotníctva a sociálnej práce sv. Alžbety v Bratislave</v>
          </cell>
          <cell r="E2699" t="str">
            <v/>
          </cell>
          <cell r="L2699">
            <v>2</v>
          </cell>
          <cell r="M2699">
            <v>2</v>
          </cell>
          <cell r="AM2699">
            <v>86</v>
          </cell>
          <cell r="AN2699">
            <v>0</v>
          </cell>
          <cell r="AO2699">
            <v>0</v>
          </cell>
          <cell r="AP2699">
            <v>0</v>
          </cell>
          <cell r="AQ2699">
            <v>0</v>
          </cell>
          <cell r="AV2699">
            <v>0</v>
          </cell>
          <cell r="AW2699">
            <v>0</v>
          </cell>
          <cell r="AX2699">
            <v>0</v>
          </cell>
          <cell r="AY2699">
            <v>86</v>
          </cell>
          <cell r="AZ2699">
            <v>0</v>
          </cell>
          <cell r="BA2699" t="str">
            <v>VSZSP-Alžbety</v>
          </cell>
        </row>
        <row r="2700">
          <cell r="D2700" t="str">
            <v>Vysoká škola zdravotníctva a sociálnej práce sv. Alžbety v Bratislave</v>
          </cell>
          <cell r="E2700" t="str">
            <v/>
          </cell>
          <cell r="L2700">
            <v>2</v>
          </cell>
          <cell r="M2700">
            <v>1</v>
          </cell>
          <cell r="AM2700">
            <v>6</v>
          </cell>
          <cell r="AN2700">
            <v>0</v>
          </cell>
          <cell r="AO2700">
            <v>0</v>
          </cell>
          <cell r="AP2700">
            <v>0</v>
          </cell>
          <cell r="AQ2700">
            <v>0</v>
          </cell>
          <cell r="AV2700">
            <v>0</v>
          </cell>
          <cell r="AW2700">
            <v>0</v>
          </cell>
          <cell r="AX2700">
            <v>0</v>
          </cell>
          <cell r="AY2700">
            <v>6</v>
          </cell>
          <cell r="AZ2700">
            <v>0</v>
          </cell>
          <cell r="BA2700" t="str">
            <v>VSZSP-Alžbety</v>
          </cell>
        </row>
        <row r="2701">
          <cell r="D2701" t="str">
            <v>Vysoká škola zdravotníctva a sociálnej práce sv. Alžbety v Bratislave</v>
          </cell>
          <cell r="E2701" t="str">
            <v/>
          </cell>
          <cell r="L2701">
            <v>2</v>
          </cell>
          <cell r="M2701">
            <v>2</v>
          </cell>
          <cell r="AM2701">
            <v>108</v>
          </cell>
          <cell r="AN2701">
            <v>0</v>
          </cell>
          <cell r="AO2701">
            <v>0</v>
          </cell>
          <cell r="AP2701">
            <v>0</v>
          </cell>
          <cell r="AQ2701">
            <v>0</v>
          </cell>
          <cell r="AV2701">
            <v>0</v>
          </cell>
          <cell r="AW2701">
            <v>0</v>
          </cell>
          <cell r="AX2701">
            <v>0</v>
          </cell>
          <cell r="AY2701">
            <v>108</v>
          </cell>
          <cell r="AZ2701">
            <v>0</v>
          </cell>
          <cell r="BA2701" t="str">
            <v>VSZSP-Alžbety</v>
          </cell>
        </row>
        <row r="2702">
          <cell r="D2702" t="str">
            <v>Vysoká škola zdravotníctva a sociálnej práce sv. Alžbety v Bratislave</v>
          </cell>
          <cell r="E2702" t="str">
            <v/>
          </cell>
          <cell r="L2702">
            <v>2</v>
          </cell>
          <cell r="M2702">
            <v>2</v>
          </cell>
          <cell r="AM2702">
            <v>148</v>
          </cell>
          <cell r="AN2702">
            <v>0</v>
          </cell>
          <cell r="AO2702">
            <v>0</v>
          </cell>
          <cell r="AP2702">
            <v>0</v>
          </cell>
          <cell r="AQ2702">
            <v>0</v>
          </cell>
          <cell r="AV2702">
            <v>0</v>
          </cell>
          <cell r="AW2702">
            <v>0</v>
          </cell>
          <cell r="AX2702">
            <v>0</v>
          </cell>
          <cell r="AY2702">
            <v>148</v>
          </cell>
          <cell r="AZ2702">
            <v>0</v>
          </cell>
          <cell r="BA2702" t="str">
            <v>VSZSP-Alžbety</v>
          </cell>
        </row>
        <row r="2703">
          <cell r="D2703" t="str">
            <v>Vysoká škola zdravotníctva a sociálnej práce sv. Alžbety v Bratislave</v>
          </cell>
          <cell r="E2703" t="str">
            <v/>
          </cell>
          <cell r="L2703">
            <v>2</v>
          </cell>
          <cell r="M2703">
            <v>2</v>
          </cell>
          <cell r="AM2703">
            <v>217</v>
          </cell>
          <cell r="AN2703">
            <v>0</v>
          </cell>
          <cell r="AO2703">
            <v>0</v>
          </cell>
          <cell r="AP2703">
            <v>0</v>
          </cell>
          <cell r="AQ2703">
            <v>0</v>
          </cell>
          <cell r="AV2703">
            <v>0</v>
          </cell>
          <cell r="AW2703">
            <v>0</v>
          </cell>
          <cell r="AX2703">
            <v>0</v>
          </cell>
          <cell r="AY2703">
            <v>217</v>
          </cell>
          <cell r="AZ2703">
            <v>0</v>
          </cell>
          <cell r="BA2703" t="str">
            <v>VSZSP-Alžbety</v>
          </cell>
        </row>
        <row r="2704">
          <cell r="D2704" t="str">
            <v>Vysoká škola zdravotníctva a sociálnej práce sv. Alžbety v Bratislave</v>
          </cell>
          <cell r="E2704" t="str">
            <v/>
          </cell>
          <cell r="L2704">
            <v>2</v>
          </cell>
          <cell r="M2704">
            <v>2</v>
          </cell>
          <cell r="AM2704">
            <v>51</v>
          </cell>
          <cell r="AN2704">
            <v>0</v>
          </cell>
          <cell r="AO2704">
            <v>0</v>
          </cell>
          <cell r="AP2704">
            <v>0</v>
          </cell>
          <cell r="AQ2704">
            <v>0</v>
          </cell>
          <cell r="AV2704">
            <v>0</v>
          </cell>
          <cell r="AW2704">
            <v>0</v>
          </cell>
          <cell r="AX2704">
            <v>0</v>
          </cell>
          <cell r="AY2704">
            <v>51</v>
          </cell>
          <cell r="AZ2704">
            <v>0</v>
          </cell>
          <cell r="BA2704" t="str">
            <v>VSZSP-Alžbety</v>
          </cell>
        </row>
        <row r="2705">
          <cell r="D2705" t="str">
            <v>Vysoká škola zdravotníctva a sociálnej práce sv. Alžbety v Bratislave</v>
          </cell>
          <cell r="E2705" t="str">
            <v/>
          </cell>
          <cell r="L2705">
            <v>2</v>
          </cell>
          <cell r="M2705">
            <v>2</v>
          </cell>
          <cell r="AM2705">
            <v>165</v>
          </cell>
          <cell r="AN2705">
            <v>0</v>
          </cell>
          <cell r="AO2705">
            <v>0</v>
          </cell>
          <cell r="AP2705">
            <v>0</v>
          </cell>
          <cell r="AQ2705">
            <v>0</v>
          </cell>
          <cell r="AV2705">
            <v>0</v>
          </cell>
          <cell r="AW2705">
            <v>0</v>
          </cell>
          <cell r="AX2705">
            <v>0</v>
          </cell>
          <cell r="AY2705">
            <v>165</v>
          </cell>
          <cell r="AZ2705">
            <v>0</v>
          </cell>
          <cell r="BA2705" t="str">
            <v>VSZSP-Alžbety</v>
          </cell>
        </row>
        <row r="2706">
          <cell r="D2706" t="str">
            <v>Vysoká škola zdravotníctva a sociálnej práce sv. Alžbety v Bratislave</v>
          </cell>
          <cell r="E2706" t="str">
            <v/>
          </cell>
          <cell r="L2706">
            <v>2</v>
          </cell>
          <cell r="M2706">
            <v>2</v>
          </cell>
          <cell r="AM2706">
            <v>75</v>
          </cell>
          <cell r="AN2706">
            <v>0</v>
          </cell>
          <cell r="AO2706">
            <v>0</v>
          </cell>
          <cell r="AP2706">
            <v>0</v>
          </cell>
          <cell r="AQ2706">
            <v>0</v>
          </cell>
          <cell r="AV2706">
            <v>0</v>
          </cell>
          <cell r="AW2706">
            <v>0</v>
          </cell>
          <cell r="AX2706">
            <v>0</v>
          </cell>
          <cell r="AY2706">
            <v>75</v>
          </cell>
          <cell r="AZ2706">
            <v>0</v>
          </cell>
          <cell r="BA2706" t="str">
            <v>VSZSP-Alžbety</v>
          </cell>
        </row>
        <row r="2707">
          <cell r="D2707" t="str">
            <v>Paneurópska vysoká škola</v>
          </cell>
          <cell r="E2707" t="str">
            <v>Fakulta práva</v>
          </cell>
          <cell r="L2707">
            <v>1</v>
          </cell>
          <cell r="M2707">
            <v>3</v>
          </cell>
          <cell r="AM2707">
            <v>0</v>
          </cell>
          <cell r="AN2707">
            <v>0</v>
          </cell>
          <cell r="AO2707">
            <v>0</v>
          </cell>
          <cell r="AP2707">
            <v>0</v>
          </cell>
          <cell r="AQ2707">
            <v>0</v>
          </cell>
          <cell r="AV2707">
            <v>0</v>
          </cell>
          <cell r="AW2707">
            <v>0</v>
          </cell>
          <cell r="AX2707">
            <v>0</v>
          </cell>
          <cell r="AY2707">
            <v>2</v>
          </cell>
          <cell r="AZ2707">
            <v>0</v>
          </cell>
          <cell r="BA2707" t="str">
            <v>B-VšP</v>
          </cell>
        </row>
        <row r="2708">
          <cell r="D2708" t="str">
            <v>Vysoká škola zdravotníctva a sociálnej práce sv. Alžbety v Bratislave</v>
          </cell>
          <cell r="E2708" t="str">
            <v/>
          </cell>
          <cell r="L2708">
            <v>2</v>
          </cell>
          <cell r="M2708">
            <v>5</v>
          </cell>
          <cell r="AM2708">
            <v>13</v>
          </cell>
          <cell r="AN2708">
            <v>0</v>
          </cell>
          <cell r="AO2708">
            <v>0</v>
          </cell>
          <cell r="AP2708">
            <v>0</v>
          </cell>
          <cell r="AQ2708">
            <v>0</v>
          </cell>
          <cell r="AV2708">
            <v>0</v>
          </cell>
          <cell r="AW2708">
            <v>0</v>
          </cell>
          <cell r="AX2708">
            <v>0</v>
          </cell>
          <cell r="AY2708">
            <v>13</v>
          </cell>
          <cell r="AZ2708">
            <v>0</v>
          </cell>
          <cell r="BA2708" t="str">
            <v>VSZSP-Alžbety</v>
          </cell>
        </row>
        <row r="2709">
          <cell r="D2709" t="str">
            <v>Vysoká škola zdravotníctva a sociálnej práce sv. Alžbety v Bratislave</v>
          </cell>
          <cell r="E2709" t="str">
            <v/>
          </cell>
          <cell r="L2709">
            <v>1</v>
          </cell>
          <cell r="M2709">
            <v>1</v>
          </cell>
          <cell r="AM2709">
            <v>38</v>
          </cell>
          <cell r="AN2709">
            <v>38</v>
          </cell>
          <cell r="AO2709">
            <v>0</v>
          </cell>
          <cell r="AP2709">
            <v>0</v>
          </cell>
          <cell r="AQ2709">
            <v>38</v>
          </cell>
          <cell r="AV2709">
            <v>38</v>
          </cell>
          <cell r="AW2709">
            <v>38</v>
          </cell>
          <cell r="AX2709">
            <v>36.438356164383563</v>
          </cell>
          <cell r="AY2709">
            <v>38</v>
          </cell>
          <cell r="AZ2709">
            <v>0</v>
          </cell>
          <cell r="BA2709" t="str">
            <v>VSZSP-Alžbety</v>
          </cell>
        </row>
        <row r="2710">
          <cell r="D2710" t="str">
            <v>Technická univerzita v Košiciach</v>
          </cell>
          <cell r="E2710" t="str">
            <v>Fakulta výrobných technológií so sídlom v Prešove</v>
          </cell>
          <cell r="L2710">
            <v>2</v>
          </cell>
          <cell r="M2710">
            <v>3</v>
          </cell>
          <cell r="AM2710">
            <v>0</v>
          </cell>
          <cell r="AN2710">
            <v>0</v>
          </cell>
          <cell r="AO2710">
            <v>0</v>
          </cell>
          <cell r="AP2710">
            <v>0</v>
          </cell>
          <cell r="AQ2710">
            <v>0</v>
          </cell>
          <cell r="AV2710">
            <v>0</v>
          </cell>
          <cell r="AW2710">
            <v>0</v>
          </cell>
          <cell r="AX2710">
            <v>0</v>
          </cell>
          <cell r="AY2710">
            <v>1</v>
          </cell>
          <cell r="AZ2710">
            <v>0</v>
          </cell>
          <cell r="BA2710" t="str">
            <v>TUKE</v>
          </cell>
        </row>
        <row r="2711">
          <cell r="D2711" t="str">
            <v>Vysoká škola manažmentu v Trenčíne</v>
          </cell>
          <cell r="E2711" t="str">
            <v/>
          </cell>
          <cell r="L2711">
            <v>2</v>
          </cell>
          <cell r="M2711">
            <v>2</v>
          </cell>
          <cell r="AM2711">
            <v>4</v>
          </cell>
          <cell r="AN2711">
            <v>0</v>
          </cell>
          <cell r="AO2711">
            <v>0</v>
          </cell>
          <cell r="AP2711">
            <v>0</v>
          </cell>
          <cell r="AQ2711">
            <v>0</v>
          </cell>
          <cell r="AV2711">
            <v>0</v>
          </cell>
          <cell r="AW2711">
            <v>0</v>
          </cell>
          <cell r="AX2711">
            <v>0</v>
          </cell>
          <cell r="AY2711">
            <v>4</v>
          </cell>
          <cell r="AZ2711">
            <v>0</v>
          </cell>
          <cell r="BA2711" t="str">
            <v>VSM-Trenčin</v>
          </cell>
        </row>
        <row r="2712">
          <cell r="D2712" t="str">
            <v>Prešovská univerzita v Prešove</v>
          </cell>
          <cell r="E2712" t="str">
            <v>Filozofická fakulta</v>
          </cell>
          <cell r="L2712">
            <v>1</v>
          </cell>
          <cell r="M2712">
            <v>2</v>
          </cell>
          <cell r="AM2712">
            <v>39</v>
          </cell>
          <cell r="AN2712">
            <v>41</v>
          </cell>
          <cell r="AO2712">
            <v>0</v>
          </cell>
          <cell r="AP2712">
            <v>0</v>
          </cell>
          <cell r="AQ2712">
            <v>39</v>
          </cell>
          <cell r="AV2712">
            <v>58.5</v>
          </cell>
          <cell r="AW2712">
            <v>63.765000000000008</v>
          </cell>
          <cell r="AX2712">
            <v>62.633229124647045</v>
          </cell>
          <cell r="AY2712">
            <v>41</v>
          </cell>
          <cell r="AZ2712">
            <v>0</v>
          </cell>
          <cell r="BA2712" t="str">
            <v>PU</v>
          </cell>
        </row>
        <row r="2713">
          <cell r="D2713" t="str">
            <v>Prešovská univerzita v Prešove</v>
          </cell>
          <cell r="E2713" t="str">
            <v>Filozofická fakulta</v>
          </cell>
          <cell r="L2713">
            <v>1</v>
          </cell>
          <cell r="M2713">
            <v>2</v>
          </cell>
          <cell r="AM2713">
            <v>32</v>
          </cell>
          <cell r="AN2713">
            <v>34.5</v>
          </cell>
          <cell r="AO2713">
            <v>0</v>
          </cell>
          <cell r="AP2713">
            <v>0</v>
          </cell>
          <cell r="AQ2713">
            <v>32</v>
          </cell>
          <cell r="AV2713">
            <v>48</v>
          </cell>
          <cell r="AW2713">
            <v>52.320000000000007</v>
          </cell>
          <cell r="AX2713">
            <v>51.391367486889884</v>
          </cell>
          <cell r="AY2713">
            <v>34.5</v>
          </cell>
          <cell r="AZ2713">
            <v>0</v>
          </cell>
          <cell r="BA2713" t="str">
            <v>PU</v>
          </cell>
        </row>
        <row r="2714">
          <cell r="D2714" t="str">
            <v>Prešovská univerzita v Prešove</v>
          </cell>
          <cell r="E2714" t="str">
            <v>Filozofická fakulta</v>
          </cell>
          <cell r="L2714">
            <v>1</v>
          </cell>
          <cell r="M2714">
            <v>2</v>
          </cell>
          <cell r="AM2714">
            <v>6</v>
          </cell>
          <cell r="AN2714">
            <v>6.5</v>
          </cell>
          <cell r="AO2714">
            <v>0</v>
          </cell>
          <cell r="AP2714">
            <v>0</v>
          </cell>
          <cell r="AQ2714">
            <v>6</v>
          </cell>
          <cell r="AV2714">
            <v>9</v>
          </cell>
          <cell r="AW2714">
            <v>9.81</v>
          </cell>
          <cell r="AX2714">
            <v>9.6358814037918528</v>
          </cell>
          <cell r="AY2714">
            <v>6.5</v>
          </cell>
          <cell r="AZ2714">
            <v>0</v>
          </cell>
          <cell r="BA2714" t="str">
            <v>PU</v>
          </cell>
        </row>
        <row r="2715">
          <cell r="D2715" t="str">
            <v>Prešovská univerzita v Prešove</v>
          </cell>
          <cell r="E2715" t="str">
            <v>Filozofická fakulta</v>
          </cell>
          <cell r="L2715">
            <v>1</v>
          </cell>
          <cell r="M2715">
            <v>3</v>
          </cell>
          <cell r="AM2715">
            <v>3</v>
          </cell>
          <cell r="AN2715">
            <v>0</v>
          </cell>
          <cell r="AO2715">
            <v>0</v>
          </cell>
          <cell r="AP2715">
            <v>0</v>
          </cell>
          <cell r="AQ2715">
            <v>3</v>
          </cell>
          <cell r="AV2715">
            <v>9</v>
          </cell>
          <cell r="AW2715">
            <v>9.9</v>
          </cell>
          <cell r="AX2715">
            <v>9.4851955307262585</v>
          </cell>
          <cell r="AY2715">
            <v>3</v>
          </cell>
          <cell r="AZ2715">
            <v>3</v>
          </cell>
          <cell r="BA2715" t="str">
            <v>PU</v>
          </cell>
        </row>
        <row r="2716">
          <cell r="D2716" t="str">
            <v>Prešovská univerzita v Prešove</v>
          </cell>
          <cell r="E2716" t="str">
            <v>Filozofická fakulta</v>
          </cell>
          <cell r="L2716">
            <v>1</v>
          </cell>
          <cell r="M2716">
            <v>2</v>
          </cell>
          <cell r="AM2716">
            <v>6</v>
          </cell>
          <cell r="AN2716">
            <v>8</v>
          </cell>
          <cell r="AO2716">
            <v>0</v>
          </cell>
          <cell r="AP2716">
            <v>0</v>
          </cell>
          <cell r="AQ2716">
            <v>6</v>
          </cell>
          <cell r="AV2716">
            <v>9</v>
          </cell>
          <cell r="AW2716">
            <v>9</v>
          </cell>
          <cell r="AX2716">
            <v>8.8269230769230766</v>
          </cell>
          <cell r="AY2716">
            <v>8</v>
          </cell>
          <cell r="AZ2716">
            <v>0</v>
          </cell>
          <cell r="BA2716" t="str">
            <v>PU</v>
          </cell>
        </row>
        <row r="2717">
          <cell r="D2717" t="str">
            <v>Prešovská univerzita v Prešove</v>
          </cell>
          <cell r="E2717" t="str">
            <v>Filozofická fakulta</v>
          </cell>
          <cell r="L2717">
            <v>1</v>
          </cell>
          <cell r="M2717">
            <v>2</v>
          </cell>
          <cell r="AM2717">
            <v>44.5</v>
          </cell>
          <cell r="AN2717">
            <v>47</v>
          </cell>
          <cell r="AO2717">
            <v>0</v>
          </cell>
          <cell r="AP2717">
            <v>0</v>
          </cell>
          <cell r="AQ2717">
            <v>44.5</v>
          </cell>
          <cell r="AV2717">
            <v>66.75</v>
          </cell>
          <cell r="AW2717">
            <v>72.757500000000007</v>
          </cell>
          <cell r="AX2717">
            <v>71.466120411456245</v>
          </cell>
          <cell r="AY2717">
            <v>47</v>
          </cell>
          <cell r="AZ2717">
            <v>0</v>
          </cell>
          <cell r="BA2717" t="str">
            <v>PU</v>
          </cell>
        </row>
        <row r="2718">
          <cell r="D2718" t="str">
            <v>Prešovská univerzita v Prešove</v>
          </cell>
          <cell r="E2718" t="str">
            <v>Filozofická fakulta</v>
          </cell>
          <cell r="L2718">
            <v>1</v>
          </cell>
          <cell r="M2718">
            <v>2</v>
          </cell>
          <cell r="AM2718">
            <v>14.5</v>
          </cell>
          <cell r="AN2718">
            <v>15.5</v>
          </cell>
          <cell r="AO2718">
            <v>0</v>
          </cell>
          <cell r="AP2718">
            <v>0</v>
          </cell>
          <cell r="AQ2718">
            <v>14.5</v>
          </cell>
          <cell r="AV2718">
            <v>21.75</v>
          </cell>
          <cell r="AW2718">
            <v>23.707500000000003</v>
          </cell>
          <cell r="AX2718">
            <v>23.286713392496978</v>
          </cell>
          <cell r="AY2718">
            <v>15.5</v>
          </cell>
          <cell r="AZ2718">
            <v>0</v>
          </cell>
          <cell r="BA2718" t="str">
            <v>PU</v>
          </cell>
        </row>
        <row r="2719">
          <cell r="D2719" t="str">
            <v>Prešovská univerzita v Prešove</v>
          </cell>
          <cell r="E2719" t="str">
            <v>Filozofická fakulta</v>
          </cell>
          <cell r="L2719">
            <v>1</v>
          </cell>
          <cell r="M2719">
            <v>1</v>
          </cell>
          <cell r="AM2719">
            <v>63</v>
          </cell>
          <cell r="AN2719">
            <v>68</v>
          </cell>
          <cell r="AO2719">
            <v>0</v>
          </cell>
          <cell r="AP2719">
            <v>0</v>
          </cell>
          <cell r="AQ2719">
            <v>63</v>
          </cell>
          <cell r="AV2719">
            <v>55.5</v>
          </cell>
          <cell r="AW2719">
            <v>57.72</v>
          </cell>
          <cell r="AX2719">
            <v>55.301564245810056</v>
          </cell>
          <cell r="AY2719">
            <v>68</v>
          </cell>
          <cell r="AZ2719">
            <v>0</v>
          </cell>
          <cell r="BA2719" t="str">
            <v>PU</v>
          </cell>
        </row>
        <row r="2720">
          <cell r="D2720" t="str">
            <v>Prešovská univerzita v Prešove</v>
          </cell>
          <cell r="E2720" t="str">
            <v>Filozofická fakulta</v>
          </cell>
          <cell r="L2720">
            <v>1</v>
          </cell>
          <cell r="M2720">
            <v>2</v>
          </cell>
          <cell r="AM2720">
            <v>11</v>
          </cell>
          <cell r="AN2720">
            <v>13</v>
          </cell>
          <cell r="AO2720">
            <v>0</v>
          </cell>
          <cell r="AP2720">
            <v>0</v>
          </cell>
          <cell r="AQ2720">
            <v>11</v>
          </cell>
          <cell r="AV2720">
            <v>16.5</v>
          </cell>
          <cell r="AW2720">
            <v>16.5</v>
          </cell>
          <cell r="AX2720">
            <v>16.18269230769231</v>
          </cell>
          <cell r="AY2720">
            <v>13</v>
          </cell>
          <cell r="AZ2720">
            <v>0</v>
          </cell>
          <cell r="BA2720" t="str">
            <v>PU</v>
          </cell>
        </row>
        <row r="2721">
          <cell r="D2721" t="str">
            <v>Prešovská univerzita v Prešove</v>
          </cell>
          <cell r="E2721" t="str">
            <v>Filozofická fakulta</v>
          </cell>
          <cell r="L2721">
            <v>1</v>
          </cell>
          <cell r="M2721">
            <v>2</v>
          </cell>
          <cell r="AM2721">
            <v>40</v>
          </cell>
          <cell r="AN2721">
            <v>44</v>
          </cell>
          <cell r="AO2721">
            <v>0</v>
          </cell>
          <cell r="AP2721">
            <v>0</v>
          </cell>
          <cell r="AQ2721">
            <v>40</v>
          </cell>
          <cell r="AV2721">
            <v>60</v>
          </cell>
          <cell r="AW2721">
            <v>71.399999999999991</v>
          </cell>
          <cell r="AX2721">
            <v>67.659999999999982</v>
          </cell>
          <cell r="AY2721">
            <v>44</v>
          </cell>
          <cell r="AZ2721">
            <v>0</v>
          </cell>
          <cell r="BA2721" t="str">
            <v>PU</v>
          </cell>
        </row>
        <row r="2722">
          <cell r="D2722" t="str">
            <v>Prešovská univerzita v Prešove</v>
          </cell>
          <cell r="E2722" t="str">
            <v>Filozofická fakulta</v>
          </cell>
          <cell r="L2722">
            <v>1</v>
          </cell>
          <cell r="M2722">
            <v>2</v>
          </cell>
          <cell r="AM2722">
            <v>6</v>
          </cell>
          <cell r="AN2722">
            <v>6.5</v>
          </cell>
          <cell r="AO2722">
            <v>0</v>
          </cell>
          <cell r="AP2722">
            <v>0</v>
          </cell>
          <cell r="AQ2722">
            <v>6</v>
          </cell>
          <cell r="AV2722">
            <v>9</v>
          </cell>
          <cell r="AW2722">
            <v>13.5</v>
          </cell>
          <cell r="AX2722">
            <v>12.934357541899443</v>
          </cell>
          <cell r="AY2722">
            <v>6.5</v>
          </cell>
          <cell r="AZ2722">
            <v>0</v>
          </cell>
          <cell r="BA2722" t="str">
            <v>PU</v>
          </cell>
        </row>
        <row r="2723">
          <cell r="D2723" t="str">
            <v>Prešovská univerzita v Prešove</v>
          </cell>
          <cell r="E2723" t="str">
            <v>Filozofická fakulta</v>
          </cell>
          <cell r="L2723">
            <v>1</v>
          </cell>
          <cell r="M2723">
            <v>2</v>
          </cell>
          <cell r="AM2723">
            <v>1</v>
          </cell>
          <cell r="AN2723">
            <v>1.5</v>
          </cell>
          <cell r="AO2723">
            <v>0</v>
          </cell>
          <cell r="AP2723">
            <v>0</v>
          </cell>
          <cell r="AQ2723">
            <v>1</v>
          </cell>
          <cell r="AV2723">
            <v>1.5</v>
          </cell>
          <cell r="AW2723">
            <v>2.25</v>
          </cell>
          <cell r="AX2723">
            <v>2.1557262569832405</v>
          </cell>
          <cell r="AY2723">
            <v>1.5</v>
          </cell>
          <cell r="AZ2723">
            <v>0</v>
          </cell>
          <cell r="BA2723" t="str">
            <v>PU</v>
          </cell>
        </row>
        <row r="2724">
          <cell r="D2724" t="str">
            <v>Prešovská univerzita v Prešove</v>
          </cell>
          <cell r="E2724" t="str">
            <v>Filozofická fakulta</v>
          </cell>
          <cell r="L2724">
            <v>1</v>
          </cell>
          <cell r="M2724">
            <v>2</v>
          </cell>
          <cell r="AM2724">
            <v>20</v>
          </cell>
          <cell r="AN2724">
            <v>22</v>
          </cell>
          <cell r="AO2724">
            <v>0</v>
          </cell>
          <cell r="AP2724">
            <v>0</v>
          </cell>
          <cell r="AQ2724">
            <v>20</v>
          </cell>
          <cell r="AV2724">
            <v>30</v>
          </cell>
          <cell r="AW2724">
            <v>30</v>
          </cell>
          <cell r="AX2724">
            <v>28.153846153846153</v>
          </cell>
          <cell r="AY2724">
            <v>22</v>
          </cell>
          <cell r="AZ2724">
            <v>0</v>
          </cell>
          <cell r="BA2724" t="str">
            <v>PU</v>
          </cell>
        </row>
        <row r="2725">
          <cell r="D2725" t="str">
            <v>Prešovská univerzita v Prešove</v>
          </cell>
          <cell r="E2725" t="str">
            <v>Filozofická fakulta</v>
          </cell>
          <cell r="L2725">
            <v>1</v>
          </cell>
          <cell r="M2725">
            <v>2</v>
          </cell>
          <cell r="AM2725">
            <v>36.5</v>
          </cell>
          <cell r="AN2725">
            <v>38</v>
          </cell>
          <cell r="AO2725">
            <v>0</v>
          </cell>
          <cell r="AP2725">
            <v>0</v>
          </cell>
          <cell r="AQ2725">
            <v>36.5</v>
          </cell>
          <cell r="AV2725">
            <v>54.75</v>
          </cell>
          <cell r="AW2725">
            <v>59.677500000000002</v>
          </cell>
          <cell r="AX2725">
            <v>58.618278539733765</v>
          </cell>
          <cell r="AY2725">
            <v>38</v>
          </cell>
          <cell r="AZ2725">
            <v>0</v>
          </cell>
          <cell r="BA2725" t="str">
            <v>PU</v>
          </cell>
        </row>
        <row r="2726">
          <cell r="D2726" t="str">
            <v>Prešovská univerzita v Prešove</v>
          </cell>
          <cell r="E2726" t="str">
            <v>Filozofická fakulta</v>
          </cell>
          <cell r="L2726">
            <v>1</v>
          </cell>
          <cell r="M2726">
            <v>2</v>
          </cell>
          <cell r="AM2726">
            <v>5</v>
          </cell>
          <cell r="AN2726">
            <v>7</v>
          </cell>
          <cell r="AO2726">
            <v>0</v>
          </cell>
          <cell r="AP2726">
            <v>0</v>
          </cell>
          <cell r="AQ2726">
            <v>5</v>
          </cell>
          <cell r="AV2726">
            <v>7.5</v>
          </cell>
          <cell r="AW2726">
            <v>7.8000000000000007</v>
          </cell>
          <cell r="AX2726">
            <v>7.4731843575419008</v>
          </cell>
          <cell r="AY2726">
            <v>7</v>
          </cell>
          <cell r="AZ2726">
            <v>0</v>
          </cell>
          <cell r="BA2726" t="str">
            <v>PU</v>
          </cell>
        </row>
        <row r="2727">
          <cell r="D2727" t="str">
            <v>Prešovská univerzita v Prešove</v>
          </cell>
          <cell r="E2727" t="str">
            <v>Filozofická fakulta</v>
          </cell>
          <cell r="L2727">
            <v>1</v>
          </cell>
          <cell r="M2727">
            <v>2</v>
          </cell>
          <cell r="AM2727">
            <v>19</v>
          </cell>
          <cell r="AN2727">
            <v>20</v>
          </cell>
          <cell r="AO2727">
            <v>0</v>
          </cell>
          <cell r="AP2727">
            <v>0</v>
          </cell>
          <cell r="AQ2727">
            <v>19</v>
          </cell>
          <cell r="AV2727">
            <v>28.5</v>
          </cell>
          <cell r="AW2727">
            <v>28.5</v>
          </cell>
          <cell r="AX2727">
            <v>27.640703517587941</v>
          </cell>
          <cell r="AY2727">
            <v>20</v>
          </cell>
          <cell r="AZ2727">
            <v>0</v>
          </cell>
          <cell r="BA2727" t="str">
            <v>PU</v>
          </cell>
        </row>
        <row r="2728">
          <cell r="D2728" t="str">
            <v>Prešovská univerzita v Prešove</v>
          </cell>
          <cell r="E2728" t="str">
            <v>Filozofická fakulta</v>
          </cell>
          <cell r="L2728">
            <v>1</v>
          </cell>
          <cell r="M2728">
            <v>2</v>
          </cell>
          <cell r="AM2728">
            <v>10</v>
          </cell>
          <cell r="AN2728">
            <v>10.5</v>
          </cell>
          <cell r="AO2728">
            <v>0</v>
          </cell>
          <cell r="AP2728">
            <v>0</v>
          </cell>
          <cell r="AQ2728">
            <v>10</v>
          </cell>
          <cell r="AV2728">
            <v>15</v>
          </cell>
          <cell r="AW2728">
            <v>16.350000000000001</v>
          </cell>
          <cell r="AX2728">
            <v>16.059802339653089</v>
          </cell>
          <cell r="AY2728">
            <v>10.5</v>
          </cell>
          <cell r="AZ2728">
            <v>0</v>
          </cell>
          <cell r="BA2728" t="str">
            <v>PU</v>
          </cell>
        </row>
        <row r="2729">
          <cell r="D2729" t="str">
            <v>Prešovská univerzita v Prešove</v>
          </cell>
          <cell r="E2729" t="str">
            <v>Filozofická fakulta</v>
          </cell>
          <cell r="L2729">
            <v>1</v>
          </cell>
          <cell r="M2729">
            <v>5</v>
          </cell>
          <cell r="AM2729">
            <v>44</v>
          </cell>
          <cell r="AN2729">
            <v>53</v>
          </cell>
          <cell r="AO2729">
            <v>0</v>
          </cell>
          <cell r="AP2729">
            <v>0</v>
          </cell>
          <cell r="AQ2729">
            <v>44</v>
          </cell>
          <cell r="AV2729">
            <v>35.599999999999994</v>
          </cell>
          <cell r="AW2729">
            <v>37.023999999999994</v>
          </cell>
          <cell r="AX2729">
            <v>35.472715083798882</v>
          </cell>
          <cell r="AY2729">
            <v>53</v>
          </cell>
          <cell r="AZ2729">
            <v>0</v>
          </cell>
          <cell r="BA2729" t="str">
            <v>PU</v>
          </cell>
        </row>
        <row r="2730">
          <cell r="D2730" t="str">
            <v>Prešovská univerzita v Prešove</v>
          </cell>
          <cell r="E2730" t="str">
            <v>Filozofická fakulta</v>
          </cell>
          <cell r="L2730">
            <v>1</v>
          </cell>
          <cell r="M2730">
            <v>1</v>
          </cell>
          <cell r="AM2730">
            <v>6</v>
          </cell>
          <cell r="AN2730">
            <v>8</v>
          </cell>
          <cell r="AO2730">
            <v>0</v>
          </cell>
          <cell r="AP2730">
            <v>0</v>
          </cell>
          <cell r="AQ2730">
            <v>6</v>
          </cell>
          <cell r="AV2730">
            <v>5.7</v>
          </cell>
          <cell r="AW2730">
            <v>5.7</v>
          </cell>
          <cell r="AX2730">
            <v>5.5237113402061855</v>
          </cell>
          <cell r="AY2730">
            <v>8</v>
          </cell>
          <cell r="AZ2730">
            <v>0</v>
          </cell>
          <cell r="BA2730" t="str">
            <v>PU</v>
          </cell>
        </row>
        <row r="2731">
          <cell r="D2731" t="str">
            <v>Prešovská univerzita v Prešove</v>
          </cell>
          <cell r="E2731" t="str">
            <v>Filozofická fakulta</v>
          </cell>
          <cell r="L2731">
            <v>1</v>
          </cell>
          <cell r="M2731">
            <v>1</v>
          </cell>
          <cell r="AM2731">
            <v>10</v>
          </cell>
          <cell r="AN2731">
            <v>14</v>
          </cell>
          <cell r="AO2731">
            <v>0</v>
          </cell>
          <cell r="AP2731">
            <v>0</v>
          </cell>
          <cell r="AQ2731">
            <v>10</v>
          </cell>
          <cell r="AV2731">
            <v>7.8999999999999995</v>
          </cell>
          <cell r="AW2731">
            <v>8.6110000000000007</v>
          </cell>
          <cell r="AX2731">
            <v>8.4581625655506265</v>
          </cell>
          <cell r="AY2731">
            <v>14</v>
          </cell>
          <cell r="AZ2731">
            <v>0</v>
          </cell>
          <cell r="BA2731" t="str">
            <v>PU</v>
          </cell>
        </row>
        <row r="2732">
          <cell r="D2732" t="str">
            <v>Prešovská univerzita v Prešove</v>
          </cell>
          <cell r="E2732" t="str">
            <v>Filozofická fakulta</v>
          </cell>
          <cell r="L2732">
            <v>1</v>
          </cell>
          <cell r="M2732">
            <v>1</v>
          </cell>
          <cell r="AM2732">
            <v>20.5</v>
          </cell>
          <cell r="AN2732">
            <v>21.5</v>
          </cell>
          <cell r="AO2732">
            <v>0</v>
          </cell>
          <cell r="AP2732">
            <v>0</v>
          </cell>
          <cell r="AQ2732">
            <v>20.5</v>
          </cell>
          <cell r="AV2732">
            <v>17.049999999999997</v>
          </cell>
          <cell r="AW2732">
            <v>25.574999999999996</v>
          </cell>
          <cell r="AX2732">
            <v>24.503421787709495</v>
          </cell>
          <cell r="AY2732">
            <v>21.5</v>
          </cell>
          <cell r="AZ2732">
            <v>0</v>
          </cell>
          <cell r="BA2732" t="str">
            <v>PU</v>
          </cell>
        </row>
        <row r="2733">
          <cell r="D2733" t="str">
            <v>Prešovská univerzita v Prešove</v>
          </cell>
          <cell r="E2733" t="str">
            <v>Filozofická fakulta</v>
          </cell>
          <cell r="L2733">
            <v>1</v>
          </cell>
          <cell r="M2733">
            <v>1</v>
          </cell>
          <cell r="AM2733">
            <v>38</v>
          </cell>
          <cell r="AN2733">
            <v>42</v>
          </cell>
          <cell r="AO2733">
            <v>0</v>
          </cell>
          <cell r="AP2733">
            <v>0</v>
          </cell>
          <cell r="AQ2733">
            <v>38</v>
          </cell>
          <cell r="AV2733">
            <v>31.7</v>
          </cell>
          <cell r="AW2733">
            <v>31.7</v>
          </cell>
          <cell r="AX2733">
            <v>29.749230769230767</v>
          </cell>
          <cell r="AY2733">
            <v>42</v>
          </cell>
          <cell r="AZ2733">
            <v>0</v>
          </cell>
          <cell r="BA2733" t="str">
            <v>PU</v>
          </cell>
        </row>
        <row r="2734">
          <cell r="D2734" t="str">
            <v>Prešovská univerzita v Prešove</v>
          </cell>
          <cell r="E2734" t="str">
            <v>Filozofická fakulta</v>
          </cell>
          <cell r="L2734">
            <v>1</v>
          </cell>
          <cell r="M2734">
            <v>1</v>
          </cell>
          <cell r="AM2734">
            <v>8</v>
          </cell>
          <cell r="AN2734">
            <v>11</v>
          </cell>
          <cell r="AO2734">
            <v>0</v>
          </cell>
          <cell r="AP2734">
            <v>0</v>
          </cell>
          <cell r="AQ2734">
            <v>8</v>
          </cell>
          <cell r="AV2734">
            <v>5.8999999999999995</v>
          </cell>
          <cell r="AW2734">
            <v>5.8999999999999995</v>
          </cell>
          <cell r="AX2734">
            <v>5.7865384615384619</v>
          </cell>
          <cell r="AY2734">
            <v>11</v>
          </cell>
          <cell r="AZ2734">
            <v>0</v>
          </cell>
          <cell r="BA2734" t="str">
            <v>PU</v>
          </cell>
        </row>
        <row r="2735">
          <cell r="D2735" t="str">
            <v>Prešovská univerzita v Prešove</v>
          </cell>
          <cell r="E2735" t="str">
            <v>Gréckokatolícka teologická fakulta</v>
          </cell>
          <cell r="L2735">
            <v>1</v>
          </cell>
          <cell r="M2735">
            <v>1</v>
          </cell>
          <cell r="AM2735">
            <v>27</v>
          </cell>
          <cell r="AN2735">
            <v>34</v>
          </cell>
          <cell r="AO2735">
            <v>0</v>
          </cell>
          <cell r="AP2735">
            <v>0</v>
          </cell>
          <cell r="AQ2735">
            <v>27</v>
          </cell>
          <cell r="AV2735">
            <v>24.3</v>
          </cell>
          <cell r="AW2735">
            <v>24.3</v>
          </cell>
          <cell r="AX2735">
            <v>23.02105263157895</v>
          </cell>
          <cell r="AY2735">
            <v>34</v>
          </cell>
          <cell r="AZ2735">
            <v>0</v>
          </cell>
          <cell r="BA2735" t="str">
            <v>PU</v>
          </cell>
        </row>
        <row r="2736">
          <cell r="D2736" t="str">
            <v>Prešovská univerzita v Prešove</v>
          </cell>
          <cell r="E2736" t="str">
            <v>Filozofická fakulta</v>
          </cell>
          <cell r="L2736">
            <v>1</v>
          </cell>
          <cell r="M2736">
            <v>1</v>
          </cell>
          <cell r="AM2736">
            <v>13</v>
          </cell>
          <cell r="AN2736">
            <v>15</v>
          </cell>
          <cell r="AO2736">
            <v>0</v>
          </cell>
          <cell r="AP2736">
            <v>0</v>
          </cell>
          <cell r="AQ2736">
            <v>13</v>
          </cell>
          <cell r="AV2736">
            <v>10</v>
          </cell>
          <cell r="AW2736">
            <v>10</v>
          </cell>
          <cell r="AX2736">
            <v>9.8076923076923084</v>
          </cell>
          <cell r="AY2736">
            <v>15</v>
          </cell>
          <cell r="AZ2736">
            <v>0</v>
          </cell>
          <cell r="BA2736" t="str">
            <v>PU</v>
          </cell>
        </row>
        <row r="2737">
          <cell r="D2737" t="str">
            <v>Prešovská univerzita v Prešove</v>
          </cell>
          <cell r="E2737" t="str">
            <v>Filozofická fakulta</v>
          </cell>
          <cell r="L2737">
            <v>1</v>
          </cell>
          <cell r="M2737">
            <v>1</v>
          </cell>
          <cell r="AM2737">
            <v>24</v>
          </cell>
          <cell r="AN2737">
            <v>27</v>
          </cell>
          <cell r="AO2737">
            <v>0</v>
          </cell>
          <cell r="AP2737">
            <v>0</v>
          </cell>
          <cell r="AQ2737">
            <v>24</v>
          </cell>
          <cell r="AV2737">
            <v>20.100000000000001</v>
          </cell>
          <cell r="AW2737">
            <v>20.100000000000001</v>
          </cell>
          <cell r="AX2737">
            <v>19.478350515463919</v>
          </cell>
          <cell r="AY2737">
            <v>27</v>
          </cell>
          <cell r="AZ2737">
            <v>0</v>
          </cell>
          <cell r="BA2737" t="str">
            <v>PU</v>
          </cell>
        </row>
        <row r="2738">
          <cell r="D2738" t="str">
            <v>Prešovská univerzita v Prešove</v>
          </cell>
          <cell r="E2738" t="str">
            <v>Filozofická fakulta</v>
          </cell>
          <cell r="L2738">
            <v>1</v>
          </cell>
          <cell r="M2738">
            <v>1</v>
          </cell>
          <cell r="AM2738">
            <v>63</v>
          </cell>
          <cell r="AN2738">
            <v>67</v>
          </cell>
          <cell r="AO2738">
            <v>0</v>
          </cell>
          <cell r="AP2738">
            <v>0</v>
          </cell>
          <cell r="AQ2738">
            <v>63</v>
          </cell>
          <cell r="AV2738">
            <v>55.5</v>
          </cell>
          <cell r="AW2738">
            <v>66.045000000000002</v>
          </cell>
          <cell r="AX2738">
            <v>62.585499999999996</v>
          </cell>
          <cell r="AY2738">
            <v>67</v>
          </cell>
          <cell r="AZ2738">
            <v>0</v>
          </cell>
          <cell r="BA2738" t="str">
            <v>PU</v>
          </cell>
        </row>
        <row r="2739">
          <cell r="D2739" t="str">
            <v>Prešovská univerzita v Prešove</v>
          </cell>
          <cell r="E2739" t="str">
            <v>Filozofická fakulta</v>
          </cell>
          <cell r="L2739">
            <v>1</v>
          </cell>
          <cell r="M2739">
            <v>1</v>
          </cell>
          <cell r="AM2739">
            <v>51</v>
          </cell>
          <cell r="AN2739">
            <v>53</v>
          </cell>
          <cell r="AO2739">
            <v>0</v>
          </cell>
          <cell r="AP2739">
            <v>0</v>
          </cell>
          <cell r="AQ2739">
            <v>51</v>
          </cell>
          <cell r="AV2739">
            <v>41.7</v>
          </cell>
          <cell r="AW2739">
            <v>41.7</v>
          </cell>
          <cell r="AX2739">
            <v>40.442713567839199</v>
          </cell>
          <cell r="AY2739">
            <v>53</v>
          </cell>
          <cell r="AZ2739">
            <v>0</v>
          </cell>
          <cell r="BA2739" t="str">
            <v>PU</v>
          </cell>
        </row>
        <row r="2740">
          <cell r="D2740" t="str">
            <v>Prešovská univerzita v Prešove</v>
          </cell>
          <cell r="E2740" t="str">
            <v>Filozofická fakulta</v>
          </cell>
          <cell r="L2740">
            <v>1</v>
          </cell>
          <cell r="M2740">
            <v>1</v>
          </cell>
          <cell r="AM2740">
            <v>11.5</v>
          </cell>
          <cell r="AN2740">
            <v>11.5</v>
          </cell>
          <cell r="AO2740">
            <v>0</v>
          </cell>
          <cell r="AP2740">
            <v>0</v>
          </cell>
          <cell r="AQ2740">
            <v>11.5</v>
          </cell>
          <cell r="AV2740">
            <v>9.6999999999999993</v>
          </cell>
          <cell r="AW2740">
            <v>14.549999999999999</v>
          </cell>
          <cell r="AX2740">
            <v>13.940363128491621</v>
          </cell>
          <cell r="AY2740">
            <v>11.5</v>
          </cell>
          <cell r="AZ2740">
            <v>0</v>
          </cell>
          <cell r="BA2740" t="str">
            <v>PU</v>
          </cell>
        </row>
        <row r="2741">
          <cell r="D2741" t="str">
            <v>Prešovská univerzita v Prešove</v>
          </cell>
          <cell r="E2741" t="str">
            <v>Filozofická fakulta</v>
          </cell>
          <cell r="L2741">
            <v>1</v>
          </cell>
          <cell r="M2741">
            <v>3</v>
          </cell>
          <cell r="AM2741">
            <v>2</v>
          </cell>
          <cell r="AN2741">
            <v>0</v>
          </cell>
          <cell r="AO2741">
            <v>0</v>
          </cell>
          <cell r="AP2741">
            <v>0</v>
          </cell>
          <cell r="AQ2741">
            <v>2</v>
          </cell>
          <cell r="AV2741">
            <v>6</v>
          </cell>
          <cell r="AW2741">
            <v>6.6000000000000005</v>
          </cell>
          <cell r="AX2741">
            <v>6.2542857142857144</v>
          </cell>
          <cell r="AY2741">
            <v>2</v>
          </cell>
          <cell r="AZ2741">
            <v>2</v>
          </cell>
          <cell r="BA2741" t="str">
            <v>PU</v>
          </cell>
        </row>
        <row r="2742">
          <cell r="D2742" t="str">
            <v>Prešovská univerzita v Prešove</v>
          </cell>
          <cell r="E2742" t="str">
            <v>Filozofická fakulta</v>
          </cell>
          <cell r="L2742">
            <v>2</v>
          </cell>
          <cell r="M2742">
            <v>3</v>
          </cell>
          <cell r="AM2742">
            <v>0</v>
          </cell>
          <cell r="AN2742">
            <v>0</v>
          </cell>
          <cell r="AO2742">
            <v>0</v>
          </cell>
          <cell r="AP2742">
            <v>0</v>
          </cell>
          <cell r="AQ2742">
            <v>0</v>
          </cell>
          <cell r="AV2742">
            <v>0</v>
          </cell>
          <cell r="AW2742">
            <v>0</v>
          </cell>
          <cell r="AX2742">
            <v>0</v>
          </cell>
          <cell r="AY2742">
            <v>2</v>
          </cell>
          <cell r="AZ2742">
            <v>0</v>
          </cell>
          <cell r="BA2742" t="str">
            <v>PU</v>
          </cell>
        </row>
        <row r="2743">
          <cell r="D2743" t="str">
            <v>Prešovská univerzita v Prešove</v>
          </cell>
          <cell r="E2743" t="str">
            <v>Filozofická fakulta</v>
          </cell>
          <cell r="L2743">
            <v>1</v>
          </cell>
          <cell r="M2743">
            <v>1</v>
          </cell>
          <cell r="AM2743">
            <v>29</v>
          </cell>
          <cell r="AN2743">
            <v>32</v>
          </cell>
          <cell r="AO2743">
            <v>0</v>
          </cell>
          <cell r="AP2743">
            <v>0</v>
          </cell>
          <cell r="AQ2743">
            <v>29</v>
          </cell>
          <cell r="AV2743">
            <v>24.049999999999997</v>
          </cell>
          <cell r="AW2743">
            <v>36.074999999999996</v>
          </cell>
          <cell r="AX2743">
            <v>34.563477653631281</v>
          </cell>
          <cell r="AY2743">
            <v>32</v>
          </cell>
          <cell r="AZ2743">
            <v>0</v>
          </cell>
          <cell r="BA2743" t="str">
            <v>PU</v>
          </cell>
        </row>
        <row r="2744">
          <cell r="D2744" t="str">
            <v>Prešovská univerzita v Prešove</v>
          </cell>
          <cell r="E2744" t="str">
            <v>Filozofická fakulta</v>
          </cell>
          <cell r="L2744">
            <v>1</v>
          </cell>
          <cell r="M2744">
            <v>1</v>
          </cell>
          <cell r="AM2744">
            <v>5</v>
          </cell>
          <cell r="AN2744">
            <v>5</v>
          </cell>
          <cell r="AO2744">
            <v>0</v>
          </cell>
          <cell r="AP2744">
            <v>0</v>
          </cell>
          <cell r="AQ2744">
            <v>5</v>
          </cell>
          <cell r="AV2744">
            <v>4.4000000000000004</v>
          </cell>
          <cell r="AW2744">
            <v>4.4000000000000004</v>
          </cell>
          <cell r="AX2744">
            <v>4.2639175257731958</v>
          </cell>
          <cell r="AY2744">
            <v>5</v>
          </cell>
          <cell r="AZ2744">
            <v>0</v>
          </cell>
          <cell r="BA2744" t="str">
            <v>PU</v>
          </cell>
        </row>
        <row r="2745">
          <cell r="D2745" t="str">
            <v>Prešovská univerzita v Prešove</v>
          </cell>
          <cell r="E2745" t="str">
            <v>Gréckokatolícka teologická fakulta</v>
          </cell>
          <cell r="L2745">
            <v>2</v>
          </cell>
          <cell r="M2745">
            <v>1</v>
          </cell>
          <cell r="AM2745">
            <v>1</v>
          </cell>
          <cell r="AN2745">
            <v>0</v>
          </cell>
          <cell r="AO2745">
            <v>0</v>
          </cell>
          <cell r="AP2745">
            <v>0</v>
          </cell>
          <cell r="AQ2745">
            <v>0</v>
          </cell>
          <cell r="AV2745">
            <v>0</v>
          </cell>
          <cell r="AW2745">
            <v>0</v>
          </cell>
          <cell r="AX2745">
            <v>0</v>
          </cell>
          <cell r="AY2745">
            <v>31</v>
          </cell>
          <cell r="AZ2745">
            <v>0</v>
          </cell>
          <cell r="BA2745" t="str">
            <v>PU</v>
          </cell>
        </row>
        <row r="2746">
          <cell r="D2746" t="str">
            <v>Prešovská univerzita v Prešove</v>
          </cell>
          <cell r="E2746" t="str">
            <v>Gréckokatolícka teologická fakulta</v>
          </cell>
          <cell r="L2746">
            <v>1</v>
          </cell>
          <cell r="M2746">
            <v>3</v>
          </cell>
          <cell r="AM2746">
            <v>4</v>
          </cell>
          <cell r="AN2746">
            <v>0</v>
          </cell>
          <cell r="AO2746">
            <v>0</v>
          </cell>
          <cell r="AP2746">
            <v>0</v>
          </cell>
          <cell r="AQ2746">
            <v>4</v>
          </cell>
          <cell r="AV2746">
            <v>12</v>
          </cell>
          <cell r="AW2746">
            <v>13.200000000000001</v>
          </cell>
          <cell r="AX2746">
            <v>12.791752577319588</v>
          </cell>
          <cell r="AY2746">
            <v>4</v>
          </cell>
          <cell r="AZ2746">
            <v>4</v>
          </cell>
          <cell r="BA2746" t="str">
            <v>PU</v>
          </cell>
        </row>
        <row r="2747">
          <cell r="D2747" t="str">
            <v>Prešovská univerzita v Prešove</v>
          </cell>
          <cell r="E2747" t="str">
            <v>Gréckokatolícka teologická fakulta</v>
          </cell>
          <cell r="L2747">
            <v>2</v>
          </cell>
          <cell r="M2747">
            <v>2</v>
          </cell>
          <cell r="AM2747">
            <v>0</v>
          </cell>
          <cell r="AN2747">
            <v>0</v>
          </cell>
          <cell r="AO2747">
            <v>0</v>
          </cell>
          <cell r="AP2747">
            <v>0</v>
          </cell>
          <cell r="AQ2747">
            <v>0</v>
          </cell>
          <cell r="AV2747">
            <v>0</v>
          </cell>
          <cell r="AW2747">
            <v>0</v>
          </cell>
          <cell r="AX2747">
            <v>0</v>
          </cell>
          <cell r="AY2747">
            <v>60</v>
          </cell>
          <cell r="AZ2747">
            <v>0</v>
          </cell>
          <cell r="BA2747" t="str">
            <v>PU</v>
          </cell>
        </row>
        <row r="2748">
          <cell r="D2748" t="str">
            <v>Prešovská univerzita v Prešove</v>
          </cell>
          <cell r="E2748" t="str">
            <v>Gréckokatolícka teologická fakulta</v>
          </cell>
          <cell r="L2748">
            <v>1</v>
          </cell>
          <cell r="M2748">
            <v>2</v>
          </cell>
          <cell r="AM2748">
            <v>58</v>
          </cell>
          <cell r="AN2748">
            <v>63</v>
          </cell>
          <cell r="AO2748">
            <v>0</v>
          </cell>
          <cell r="AP2748">
            <v>0</v>
          </cell>
          <cell r="AQ2748">
            <v>58</v>
          </cell>
          <cell r="AV2748">
            <v>87</v>
          </cell>
          <cell r="AW2748">
            <v>87</v>
          </cell>
          <cell r="AX2748">
            <v>82.421052631578959</v>
          </cell>
          <cell r="AY2748">
            <v>63</v>
          </cell>
          <cell r="AZ2748">
            <v>0</v>
          </cell>
          <cell r="BA2748" t="str">
            <v>PU</v>
          </cell>
        </row>
        <row r="2749">
          <cell r="D2749" t="str">
            <v>Prešovská univerzita v Prešove</v>
          </cell>
          <cell r="E2749" t="str">
            <v>Gréckokatolícka teologická fakulta</v>
          </cell>
          <cell r="L2749">
            <v>2</v>
          </cell>
          <cell r="M2749">
            <v>2</v>
          </cell>
          <cell r="AM2749">
            <v>0</v>
          </cell>
          <cell r="AN2749">
            <v>0</v>
          </cell>
          <cell r="AO2749">
            <v>0</v>
          </cell>
          <cell r="AP2749">
            <v>0</v>
          </cell>
          <cell r="AQ2749">
            <v>0</v>
          </cell>
          <cell r="AV2749">
            <v>0</v>
          </cell>
          <cell r="AW2749">
            <v>0</v>
          </cell>
          <cell r="AX2749">
            <v>0</v>
          </cell>
          <cell r="AY2749">
            <v>10</v>
          </cell>
          <cell r="AZ2749">
            <v>0</v>
          </cell>
          <cell r="BA2749" t="str">
            <v>PU</v>
          </cell>
        </row>
        <row r="2750">
          <cell r="D2750" t="str">
            <v>Prešovská univerzita v Prešove</v>
          </cell>
          <cell r="E2750" t="str">
            <v>Gréckokatolícka teologická fakulta</v>
          </cell>
          <cell r="L2750">
            <v>1</v>
          </cell>
          <cell r="M2750">
            <v>1</v>
          </cell>
          <cell r="AM2750">
            <v>15</v>
          </cell>
          <cell r="AN2750">
            <v>17</v>
          </cell>
          <cell r="AO2750">
            <v>0</v>
          </cell>
          <cell r="AP2750">
            <v>0</v>
          </cell>
          <cell r="AQ2750">
            <v>15</v>
          </cell>
          <cell r="AV2750">
            <v>12</v>
          </cell>
          <cell r="AW2750">
            <v>12</v>
          </cell>
          <cell r="AX2750">
            <v>11.628865979381443</v>
          </cell>
          <cell r="AY2750">
            <v>17</v>
          </cell>
          <cell r="AZ2750">
            <v>0</v>
          </cell>
          <cell r="BA2750" t="str">
            <v>PU</v>
          </cell>
        </row>
        <row r="2751">
          <cell r="D2751" t="str">
            <v>Prešovská univerzita v Prešove</v>
          </cell>
          <cell r="E2751" t="str">
            <v>Fakulta humanitných a prírodných vied</v>
          </cell>
          <cell r="L2751">
            <v>1</v>
          </cell>
          <cell r="M2751">
            <v>1</v>
          </cell>
          <cell r="AM2751">
            <v>98</v>
          </cell>
          <cell r="AN2751">
            <v>108</v>
          </cell>
          <cell r="AO2751">
            <v>0</v>
          </cell>
          <cell r="AP2751">
            <v>0</v>
          </cell>
          <cell r="AQ2751">
            <v>98</v>
          </cell>
          <cell r="AV2751">
            <v>84.8</v>
          </cell>
          <cell r="AW2751">
            <v>125.50399999999999</v>
          </cell>
          <cell r="AX2751">
            <v>115.59578947368419</v>
          </cell>
          <cell r="AY2751">
            <v>108</v>
          </cell>
          <cell r="AZ2751">
            <v>0</v>
          </cell>
          <cell r="BA2751" t="str">
            <v>PU</v>
          </cell>
        </row>
        <row r="2752">
          <cell r="D2752" t="str">
            <v>Prešovská univerzita v Prešove</v>
          </cell>
          <cell r="E2752" t="str">
            <v>Gréckokatolícka teologická fakulta</v>
          </cell>
          <cell r="L2752">
            <v>2</v>
          </cell>
          <cell r="M2752">
            <v>1</v>
          </cell>
          <cell r="AM2752">
            <v>0</v>
          </cell>
          <cell r="AN2752">
            <v>0</v>
          </cell>
          <cell r="AO2752">
            <v>0</v>
          </cell>
          <cell r="AP2752">
            <v>0</v>
          </cell>
          <cell r="AQ2752">
            <v>0</v>
          </cell>
          <cell r="AV2752">
            <v>0</v>
          </cell>
          <cell r="AW2752">
            <v>0</v>
          </cell>
          <cell r="AX2752">
            <v>0</v>
          </cell>
          <cell r="AY2752">
            <v>5</v>
          </cell>
          <cell r="AZ2752">
            <v>0</v>
          </cell>
          <cell r="BA2752" t="str">
            <v>PU</v>
          </cell>
        </row>
        <row r="2753">
          <cell r="D2753" t="str">
            <v>Prešovská univerzita v Prešove</v>
          </cell>
          <cell r="E2753" t="str">
            <v>Gréckokatolícka teologická fakulta</v>
          </cell>
          <cell r="L2753">
            <v>2</v>
          </cell>
          <cell r="M2753">
            <v>1</v>
          </cell>
          <cell r="AM2753">
            <v>0</v>
          </cell>
          <cell r="AN2753">
            <v>0</v>
          </cell>
          <cell r="AO2753">
            <v>0</v>
          </cell>
          <cell r="AP2753">
            <v>0</v>
          </cell>
          <cell r="AQ2753">
            <v>0</v>
          </cell>
          <cell r="AV2753">
            <v>0</v>
          </cell>
          <cell r="AW2753">
            <v>0</v>
          </cell>
          <cell r="AX2753">
            <v>0</v>
          </cell>
          <cell r="AY2753">
            <v>12</v>
          </cell>
          <cell r="AZ2753">
            <v>0</v>
          </cell>
          <cell r="BA2753" t="str">
            <v>PU</v>
          </cell>
        </row>
        <row r="2754">
          <cell r="D2754" t="str">
            <v>Prešovská univerzita v Prešove</v>
          </cell>
          <cell r="E2754" t="str">
            <v>Fakulta humanitných a prírodných vied</v>
          </cell>
          <cell r="L2754">
            <v>2</v>
          </cell>
          <cell r="M2754">
            <v>1</v>
          </cell>
          <cell r="AM2754">
            <v>1</v>
          </cell>
          <cell r="AN2754">
            <v>0</v>
          </cell>
          <cell r="AO2754">
            <v>0</v>
          </cell>
          <cell r="AP2754">
            <v>0</v>
          </cell>
          <cell r="AQ2754">
            <v>0</v>
          </cell>
          <cell r="AV2754">
            <v>0</v>
          </cell>
          <cell r="AW2754">
            <v>0</v>
          </cell>
          <cell r="AX2754">
            <v>0</v>
          </cell>
          <cell r="AY2754">
            <v>47</v>
          </cell>
          <cell r="AZ2754">
            <v>0</v>
          </cell>
          <cell r="BA2754" t="str">
            <v>PU</v>
          </cell>
        </row>
        <row r="2755">
          <cell r="D2755" t="str">
            <v>Prešovská univerzita v Prešove</v>
          </cell>
          <cell r="E2755" t="str">
            <v>Fakulta humanitných a prírodných vied</v>
          </cell>
          <cell r="L2755">
            <v>2</v>
          </cell>
          <cell r="M2755">
            <v>2</v>
          </cell>
          <cell r="AM2755">
            <v>1</v>
          </cell>
          <cell r="AN2755">
            <v>0</v>
          </cell>
          <cell r="AO2755">
            <v>0</v>
          </cell>
          <cell r="AP2755">
            <v>0</v>
          </cell>
          <cell r="AQ2755">
            <v>0</v>
          </cell>
          <cell r="AV2755">
            <v>0</v>
          </cell>
          <cell r="AW2755">
            <v>0</v>
          </cell>
          <cell r="AX2755">
            <v>0</v>
          </cell>
          <cell r="AY2755">
            <v>31</v>
          </cell>
          <cell r="AZ2755">
            <v>0</v>
          </cell>
          <cell r="BA2755" t="str">
            <v>PU</v>
          </cell>
        </row>
        <row r="2756">
          <cell r="D2756" t="str">
            <v>Prešovská univerzita v Prešove</v>
          </cell>
          <cell r="E2756" t="str">
            <v>Fakulta humanitných a prírodných vied</v>
          </cell>
          <cell r="L2756">
            <v>2</v>
          </cell>
          <cell r="M2756">
            <v>1</v>
          </cell>
          <cell r="AM2756">
            <v>0</v>
          </cell>
          <cell r="AN2756">
            <v>0</v>
          </cell>
          <cell r="AO2756">
            <v>0</v>
          </cell>
          <cell r="AP2756">
            <v>0</v>
          </cell>
          <cell r="AQ2756">
            <v>0</v>
          </cell>
          <cell r="AV2756">
            <v>0</v>
          </cell>
          <cell r="AW2756">
            <v>0</v>
          </cell>
          <cell r="AX2756">
            <v>0</v>
          </cell>
          <cell r="AY2756">
            <v>31</v>
          </cell>
          <cell r="AZ2756">
            <v>0</v>
          </cell>
          <cell r="BA2756" t="str">
            <v>PU</v>
          </cell>
        </row>
        <row r="2757">
          <cell r="D2757" t="str">
            <v>Prešovská univerzita v Prešove</v>
          </cell>
          <cell r="E2757" t="str">
            <v>Fakulta humanitných a prírodných vied</v>
          </cell>
          <cell r="L2757">
            <v>1</v>
          </cell>
          <cell r="M2757">
            <v>1</v>
          </cell>
          <cell r="AM2757">
            <v>35</v>
          </cell>
          <cell r="AN2757">
            <v>39</v>
          </cell>
          <cell r="AO2757">
            <v>0</v>
          </cell>
          <cell r="AP2757">
            <v>0</v>
          </cell>
          <cell r="AQ2757">
            <v>35</v>
          </cell>
          <cell r="AV2757">
            <v>31.1</v>
          </cell>
          <cell r="AW2757">
            <v>46.027999999999999</v>
          </cell>
          <cell r="AX2757">
            <v>43.697468354430377</v>
          </cell>
          <cell r="AY2757">
            <v>39</v>
          </cell>
          <cell r="AZ2757">
            <v>0</v>
          </cell>
          <cell r="BA2757" t="str">
            <v>PU</v>
          </cell>
        </row>
        <row r="2758">
          <cell r="D2758" t="str">
            <v>Prešovská univerzita v Prešove</v>
          </cell>
          <cell r="E2758" t="str">
            <v>Fakulta humanitných a prírodných vied</v>
          </cell>
          <cell r="L2758">
            <v>1</v>
          </cell>
          <cell r="M2758">
            <v>1</v>
          </cell>
          <cell r="AM2758">
            <v>12</v>
          </cell>
          <cell r="AN2758">
            <v>14</v>
          </cell>
          <cell r="AO2758">
            <v>0</v>
          </cell>
          <cell r="AP2758">
            <v>0</v>
          </cell>
          <cell r="AQ2758">
            <v>12</v>
          </cell>
          <cell r="AV2758">
            <v>11.7</v>
          </cell>
          <cell r="AW2758">
            <v>13.922999999999998</v>
          </cell>
          <cell r="AX2758">
            <v>13.675879386849536</v>
          </cell>
          <cell r="AY2758">
            <v>14</v>
          </cell>
          <cell r="AZ2758">
            <v>0</v>
          </cell>
          <cell r="BA2758" t="str">
            <v>PU</v>
          </cell>
        </row>
        <row r="2759">
          <cell r="D2759" t="str">
            <v>Prešovská univerzita v Prešove</v>
          </cell>
          <cell r="E2759" t="str">
            <v>Fakulta humanitných a prírodných vied</v>
          </cell>
          <cell r="L2759">
            <v>1</v>
          </cell>
          <cell r="M2759">
            <v>1</v>
          </cell>
          <cell r="AM2759">
            <v>4</v>
          </cell>
          <cell r="AN2759">
            <v>4</v>
          </cell>
          <cell r="AO2759">
            <v>4</v>
          </cell>
          <cell r="AP2759">
            <v>4</v>
          </cell>
          <cell r="AQ2759">
            <v>4</v>
          </cell>
          <cell r="AV2759">
            <v>3.7</v>
          </cell>
          <cell r="AW2759">
            <v>5.476</v>
          </cell>
          <cell r="AX2759">
            <v>5.476</v>
          </cell>
          <cell r="AY2759">
            <v>4</v>
          </cell>
          <cell r="AZ2759">
            <v>0</v>
          </cell>
          <cell r="BA2759" t="str">
            <v>PU</v>
          </cell>
        </row>
        <row r="2760">
          <cell r="D2760" t="str">
            <v>Prešovská univerzita v Prešove</v>
          </cell>
          <cell r="E2760" t="str">
            <v>Fakulta humanitných a prírodných vied</v>
          </cell>
          <cell r="L2760">
            <v>1</v>
          </cell>
          <cell r="M2760">
            <v>1</v>
          </cell>
          <cell r="AM2760">
            <v>14</v>
          </cell>
          <cell r="AN2760">
            <v>16</v>
          </cell>
          <cell r="AO2760">
            <v>16</v>
          </cell>
          <cell r="AP2760">
            <v>14</v>
          </cell>
          <cell r="AQ2760">
            <v>14</v>
          </cell>
          <cell r="AV2760">
            <v>11.3</v>
          </cell>
          <cell r="AW2760">
            <v>16.724</v>
          </cell>
          <cell r="AX2760">
            <v>16.418073170731706</v>
          </cell>
          <cell r="AY2760">
            <v>16</v>
          </cell>
          <cell r="AZ2760">
            <v>0</v>
          </cell>
          <cell r="BA2760" t="str">
            <v>PU</v>
          </cell>
        </row>
        <row r="2761">
          <cell r="D2761" t="str">
            <v>Prešovská univerzita v Prešove</v>
          </cell>
          <cell r="E2761" t="str">
            <v>Fakulta manažmentu</v>
          </cell>
          <cell r="L2761">
            <v>2</v>
          </cell>
          <cell r="M2761">
            <v>2</v>
          </cell>
          <cell r="AM2761">
            <v>0</v>
          </cell>
          <cell r="AN2761">
            <v>0</v>
          </cell>
          <cell r="AO2761">
            <v>0</v>
          </cell>
          <cell r="AP2761">
            <v>0</v>
          </cell>
          <cell r="AQ2761">
            <v>0</v>
          </cell>
          <cell r="AV2761">
            <v>0</v>
          </cell>
          <cell r="AW2761">
            <v>0</v>
          </cell>
          <cell r="AX2761">
            <v>0</v>
          </cell>
          <cell r="AY2761">
            <v>157</v>
          </cell>
          <cell r="AZ2761">
            <v>0</v>
          </cell>
          <cell r="BA2761" t="str">
            <v>PU</v>
          </cell>
        </row>
        <row r="2762">
          <cell r="D2762" t="str">
            <v>Prešovská univerzita v Prešove</v>
          </cell>
          <cell r="E2762" t="str">
            <v>Fakulta manažmentu</v>
          </cell>
          <cell r="L2762">
            <v>1</v>
          </cell>
          <cell r="M2762">
            <v>2</v>
          </cell>
          <cell r="AM2762">
            <v>26</v>
          </cell>
          <cell r="AN2762">
            <v>27</v>
          </cell>
          <cell r="AO2762">
            <v>27</v>
          </cell>
          <cell r="AP2762">
            <v>26</v>
          </cell>
          <cell r="AQ2762">
            <v>26</v>
          </cell>
          <cell r="AV2762">
            <v>39</v>
          </cell>
          <cell r="AW2762">
            <v>57.72</v>
          </cell>
          <cell r="AX2762">
            <v>56.664146341463415</v>
          </cell>
          <cell r="AY2762">
            <v>27</v>
          </cell>
          <cell r="AZ2762">
            <v>0</v>
          </cell>
          <cell r="BA2762" t="str">
            <v>PU</v>
          </cell>
        </row>
        <row r="2763">
          <cell r="D2763" t="str">
            <v>Prešovská univerzita v Prešove</v>
          </cell>
          <cell r="E2763" t="str">
            <v>Fakulta manažmentu</v>
          </cell>
          <cell r="L2763">
            <v>2</v>
          </cell>
          <cell r="M2763">
            <v>1</v>
          </cell>
          <cell r="AM2763">
            <v>0</v>
          </cell>
          <cell r="AN2763">
            <v>0</v>
          </cell>
          <cell r="AO2763">
            <v>0</v>
          </cell>
          <cell r="AP2763">
            <v>0</v>
          </cell>
          <cell r="AQ2763">
            <v>0</v>
          </cell>
          <cell r="AV2763">
            <v>0</v>
          </cell>
          <cell r="AW2763">
            <v>0</v>
          </cell>
          <cell r="AX2763">
            <v>0</v>
          </cell>
          <cell r="AY2763">
            <v>35</v>
          </cell>
          <cell r="AZ2763">
            <v>0</v>
          </cell>
          <cell r="BA2763" t="str">
            <v>PU</v>
          </cell>
        </row>
        <row r="2764">
          <cell r="D2764" t="str">
            <v>Prešovská univerzita v Prešove</v>
          </cell>
          <cell r="E2764" t="str">
            <v>Fakulta manažmentu</v>
          </cell>
          <cell r="L2764">
            <v>2</v>
          </cell>
          <cell r="M2764">
            <v>1</v>
          </cell>
          <cell r="AM2764">
            <v>0</v>
          </cell>
          <cell r="AN2764">
            <v>0</v>
          </cell>
          <cell r="AO2764">
            <v>0</v>
          </cell>
          <cell r="AP2764">
            <v>0</v>
          </cell>
          <cell r="AQ2764">
            <v>0</v>
          </cell>
          <cell r="AV2764">
            <v>0</v>
          </cell>
          <cell r="AW2764">
            <v>0</v>
          </cell>
          <cell r="AX2764">
            <v>0</v>
          </cell>
          <cell r="AY2764">
            <v>107</v>
          </cell>
          <cell r="AZ2764">
            <v>0</v>
          </cell>
          <cell r="BA2764" t="str">
            <v>PU</v>
          </cell>
        </row>
        <row r="2765">
          <cell r="D2765" t="str">
            <v>Prešovská univerzita v Prešove</v>
          </cell>
          <cell r="E2765" t="str">
            <v>Pedagogická fakulta</v>
          </cell>
          <cell r="L2765">
            <v>2</v>
          </cell>
          <cell r="M2765">
            <v>1</v>
          </cell>
          <cell r="AM2765">
            <v>0</v>
          </cell>
          <cell r="AN2765">
            <v>0</v>
          </cell>
          <cell r="AO2765">
            <v>0</v>
          </cell>
          <cell r="AP2765">
            <v>0</v>
          </cell>
          <cell r="AQ2765">
            <v>0</v>
          </cell>
          <cell r="AV2765">
            <v>0</v>
          </cell>
          <cell r="AW2765">
            <v>0</v>
          </cell>
          <cell r="AX2765">
            <v>0</v>
          </cell>
          <cell r="AY2765">
            <v>38</v>
          </cell>
          <cell r="AZ2765">
            <v>0</v>
          </cell>
          <cell r="BA2765" t="str">
            <v>PU</v>
          </cell>
        </row>
        <row r="2766">
          <cell r="D2766" t="str">
            <v>Prešovská univerzita v Prešove</v>
          </cell>
          <cell r="E2766" t="str">
            <v>Pedagogická fakulta</v>
          </cell>
          <cell r="L2766">
            <v>2</v>
          </cell>
          <cell r="M2766">
            <v>1</v>
          </cell>
          <cell r="AM2766">
            <v>0</v>
          </cell>
          <cell r="AN2766">
            <v>0</v>
          </cell>
          <cell r="AO2766">
            <v>0</v>
          </cell>
          <cell r="AP2766">
            <v>0</v>
          </cell>
          <cell r="AQ2766">
            <v>0</v>
          </cell>
          <cell r="AV2766">
            <v>0</v>
          </cell>
          <cell r="AW2766">
            <v>0</v>
          </cell>
          <cell r="AX2766">
            <v>0</v>
          </cell>
          <cell r="AY2766">
            <v>130</v>
          </cell>
          <cell r="AZ2766">
            <v>0</v>
          </cell>
          <cell r="BA2766" t="str">
            <v>PU</v>
          </cell>
        </row>
        <row r="2767">
          <cell r="D2767" t="str">
            <v>Prešovská univerzita v Prešove</v>
          </cell>
          <cell r="E2767" t="str">
            <v>Pedagogická fakulta</v>
          </cell>
          <cell r="L2767">
            <v>2</v>
          </cell>
          <cell r="M2767">
            <v>1</v>
          </cell>
          <cell r="AM2767">
            <v>0</v>
          </cell>
          <cell r="AN2767">
            <v>0</v>
          </cell>
          <cell r="AO2767">
            <v>0</v>
          </cell>
          <cell r="AP2767">
            <v>0</v>
          </cell>
          <cell r="AQ2767">
            <v>0</v>
          </cell>
          <cell r="AV2767">
            <v>0</v>
          </cell>
          <cell r="AW2767">
            <v>0</v>
          </cell>
          <cell r="AX2767">
            <v>0</v>
          </cell>
          <cell r="AY2767">
            <v>14</v>
          </cell>
          <cell r="AZ2767">
            <v>0</v>
          </cell>
          <cell r="BA2767" t="str">
            <v>PU</v>
          </cell>
        </row>
        <row r="2768">
          <cell r="D2768" t="str">
            <v>Prešovská univerzita v Prešove</v>
          </cell>
          <cell r="E2768" t="str">
            <v>Pedagogická fakulta</v>
          </cell>
          <cell r="L2768">
            <v>1</v>
          </cell>
          <cell r="M2768">
            <v>3</v>
          </cell>
          <cell r="AM2768">
            <v>4</v>
          </cell>
          <cell r="AN2768">
            <v>0</v>
          </cell>
          <cell r="AO2768">
            <v>0</v>
          </cell>
          <cell r="AP2768">
            <v>0</v>
          </cell>
          <cell r="AQ2768">
            <v>4</v>
          </cell>
          <cell r="AV2768">
            <v>16</v>
          </cell>
          <cell r="AW2768">
            <v>17.600000000000001</v>
          </cell>
          <cell r="AX2768">
            <v>17.28761597418314</v>
          </cell>
          <cell r="AY2768">
            <v>4</v>
          </cell>
          <cell r="AZ2768">
            <v>4</v>
          </cell>
          <cell r="BA2768" t="str">
            <v>PU</v>
          </cell>
        </row>
        <row r="2769">
          <cell r="D2769" t="str">
            <v>Prešovská univerzita v Prešove</v>
          </cell>
          <cell r="E2769" t="str">
            <v>Pedagogická fakulta</v>
          </cell>
          <cell r="L2769">
            <v>1</v>
          </cell>
          <cell r="M2769">
            <v>3</v>
          </cell>
          <cell r="AM2769">
            <v>8</v>
          </cell>
          <cell r="AN2769">
            <v>0</v>
          </cell>
          <cell r="AO2769">
            <v>0</v>
          </cell>
          <cell r="AP2769">
            <v>0</v>
          </cell>
          <cell r="AQ2769">
            <v>8</v>
          </cell>
          <cell r="AV2769">
            <v>32</v>
          </cell>
          <cell r="AW2769">
            <v>35.200000000000003</v>
          </cell>
          <cell r="AX2769">
            <v>34.57523194836628</v>
          </cell>
          <cell r="AY2769">
            <v>8</v>
          </cell>
          <cell r="AZ2769">
            <v>8</v>
          </cell>
          <cell r="BA2769" t="str">
            <v>PU</v>
          </cell>
        </row>
        <row r="2770">
          <cell r="D2770" t="str">
            <v>Prešovská univerzita v Prešove</v>
          </cell>
          <cell r="E2770" t="str">
            <v>Pedagogická fakulta</v>
          </cell>
          <cell r="L2770">
            <v>2</v>
          </cell>
          <cell r="M2770">
            <v>2</v>
          </cell>
          <cell r="AM2770">
            <v>0</v>
          </cell>
          <cell r="AN2770">
            <v>0</v>
          </cell>
          <cell r="AO2770">
            <v>0</v>
          </cell>
          <cell r="AP2770">
            <v>0</v>
          </cell>
          <cell r="AQ2770">
            <v>0</v>
          </cell>
          <cell r="AV2770">
            <v>0</v>
          </cell>
          <cell r="AW2770">
            <v>0</v>
          </cell>
          <cell r="AX2770">
            <v>0</v>
          </cell>
          <cell r="AY2770">
            <v>24</v>
          </cell>
          <cell r="AZ2770">
            <v>0</v>
          </cell>
          <cell r="BA2770" t="str">
            <v>PU</v>
          </cell>
        </row>
        <row r="2771">
          <cell r="D2771" t="str">
            <v>Prešovská univerzita v Prešove</v>
          </cell>
          <cell r="E2771" t="str">
            <v>Pedagogická fakulta</v>
          </cell>
          <cell r="L2771">
            <v>1</v>
          </cell>
          <cell r="M2771">
            <v>2</v>
          </cell>
          <cell r="AM2771">
            <v>47</v>
          </cell>
          <cell r="AN2771">
            <v>48</v>
          </cell>
          <cell r="AO2771">
            <v>0</v>
          </cell>
          <cell r="AP2771">
            <v>0</v>
          </cell>
          <cell r="AQ2771">
            <v>47</v>
          </cell>
          <cell r="AV2771">
            <v>70.5</v>
          </cell>
          <cell r="AW2771">
            <v>83.894999999999996</v>
          </cell>
          <cell r="AX2771">
            <v>82.405939895119005</v>
          </cell>
          <cell r="AY2771">
            <v>48</v>
          </cell>
          <cell r="AZ2771">
            <v>0</v>
          </cell>
          <cell r="BA2771" t="str">
            <v>PU</v>
          </cell>
        </row>
        <row r="2772">
          <cell r="D2772" t="str">
            <v>Prešovská univerzita v Prešove</v>
          </cell>
          <cell r="E2772" t="str">
            <v>Pedagogická fakulta</v>
          </cell>
          <cell r="L2772">
            <v>2</v>
          </cell>
          <cell r="M2772">
            <v>2</v>
          </cell>
          <cell r="AM2772">
            <v>0</v>
          </cell>
          <cell r="AN2772">
            <v>0</v>
          </cell>
          <cell r="AO2772">
            <v>0</v>
          </cell>
          <cell r="AP2772">
            <v>0</v>
          </cell>
          <cell r="AQ2772">
            <v>0</v>
          </cell>
          <cell r="AV2772">
            <v>0</v>
          </cell>
          <cell r="AW2772">
            <v>0</v>
          </cell>
          <cell r="AX2772">
            <v>0</v>
          </cell>
          <cell r="AY2772">
            <v>20</v>
          </cell>
          <cell r="AZ2772">
            <v>0</v>
          </cell>
          <cell r="BA2772" t="str">
            <v>PU</v>
          </cell>
        </row>
        <row r="2773">
          <cell r="D2773" t="str">
            <v>Prešovská univerzita v Prešove</v>
          </cell>
          <cell r="E2773" t="str">
            <v>Pravoslávna bohoslovecká fakulta</v>
          </cell>
          <cell r="L2773">
            <v>1</v>
          </cell>
          <cell r="M2773">
            <v>3</v>
          </cell>
          <cell r="AM2773">
            <v>1</v>
          </cell>
          <cell r="AN2773">
            <v>0</v>
          </cell>
          <cell r="AO2773">
            <v>0</v>
          </cell>
          <cell r="AP2773">
            <v>0</v>
          </cell>
          <cell r="AQ2773">
            <v>1</v>
          </cell>
          <cell r="AV2773">
            <v>3</v>
          </cell>
          <cell r="AW2773">
            <v>3.3000000000000003</v>
          </cell>
          <cell r="AX2773">
            <v>3.1263157894736846</v>
          </cell>
          <cell r="AY2773">
            <v>1</v>
          </cell>
          <cell r="AZ2773">
            <v>1</v>
          </cell>
          <cell r="BA2773" t="str">
            <v>PU</v>
          </cell>
        </row>
        <row r="2774">
          <cell r="D2774" t="str">
            <v>Prešovská univerzita v Prešove</v>
          </cell>
          <cell r="E2774" t="str">
            <v>Pravoslávna bohoslovecká fakulta</v>
          </cell>
          <cell r="L2774">
            <v>2</v>
          </cell>
          <cell r="M2774">
            <v>1</v>
          </cell>
          <cell r="AM2774">
            <v>0</v>
          </cell>
          <cell r="AN2774">
            <v>0</v>
          </cell>
          <cell r="AO2774">
            <v>0</v>
          </cell>
          <cell r="AP2774">
            <v>0</v>
          </cell>
          <cell r="AQ2774">
            <v>0</v>
          </cell>
          <cell r="AV2774">
            <v>0</v>
          </cell>
          <cell r="AW2774">
            <v>0</v>
          </cell>
          <cell r="AX2774">
            <v>0</v>
          </cell>
          <cell r="AY2774">
            <v>16</v>
          </cell>
          <cell r="AZ2774">
            <v>0</v>
          </cell>
          <cell r="BA2774" t="str">
            <v>PU</v>
          </cell>
        </row>
        <row r="2775">
          <cell r="D2775" t="str">
            <v>Prešovská univerzita v Prešove</v>
          </cell>
          <cell r="E2775" t="str">
            <v>Fakulta športu</v>
          </cell>
          <cell r="L2775">
            <v>1</v>
          </cell>
          <cell r="M2775">
            <v>1</v>
          </cell>
          <cell r="AM2775">
            <v>120</v>
          </cell>
          <cell r="AN2775">
            <v>128</v>
          </cell>
          <cell r="AO2775">
            <v>0</v>
          </cell>
          <cell r="AP2775">
            <v>0</v>
          </cell>
          <cell r="AQ2775">
            <v>120</v>
          </cell>
          <cell r="AV2775">
            <v>100.5</v>
          </cell>
          <cell r="AW2775">
            <v>119.595</v>
          </cell>
          <cell r="AX2775">
            <v>119.595</v>
          </cell>
          <cell r="AY2775">
            <v>128</v>
          </cell>
          <cell r="AZ2775">
            <v>0</v>
          </cell>
          <cell r="BA2775" t="str">
            <v>PU</v>
          </cell>
        </row>
        <row r="2776">
          <cell r="D2776" t="str">
            <v>Prešovská univerzita v Prešove</v>
          </cell>
          <cell r="E2776" t="str">
            <v>Fakulta športu</v>
          </cell>
          <cell r="L2776">
            <v>1</v>
          </cell>
          <cell r="M2776">
            <v>3</v>
          </cell>
          <cell r="AM2776">
            <v>4</v>
          </cell>
          <cell r="AN2776">
            <v>0</v>
          </cell>
          <cell r="AO2776">
            <v>0</v>
          </cell>
          <cell r="AP2776">
            <v>0</v>
          </cell>
          <cell r="AQ2776">
            <v>4</v>
          </cell>
          <cell r="AV2776">
            <v>16</v>
          </cell>
          <cell r="AW2776">
            <v>17.600000000000001</v>
          </cell>
          <cell r="AX2776">
            <v>17.600000000000001</v>
          </cell>
          <cell r="AY2776">
            <v>4</v>
          </cell>
          <cell r="AZ2776">
            <v>4</v>
          </cell>
          <cell r="BA2776" t="str">
            <v>PU</v>
          </cell>
        </row>
        <row r="2777">
          <cell r="D2777" t="str">
            <v>Prešovská univerzita v Prešove</v>
          </cell>
          <cell r="E2777" t="str">
            <v>Fakulta zdravotníckych odborov</v>
          </cell>
          <cell r="L2777">
            <v>2</v>
          </cell>
          <cell r="M2777">
            <v>2</v>
          </cell>
          <cell r="AM2777">
            <v>0</v>
          </cell>
          <cell r="AN2777">
            <v>0</v>
          </cell>
          <cell r="AO2777">
            <v>0</v>
          </cell>
          <cell r="AP2777">
            <v>0</v>
          </cell>
          <cell r="AQ2777">
            <v>0</v>
          </cell>
          <cell r="AV2777">
            <v>0</v>
          </cell>
          <cell r="AW2777">
            <v>0</v>
          </cell>
          <cell r="AX2777">
            <v>0</v>
          </cell>
          <cell r="AY2777">
            <v>38</v>
          </cell>
          <cell r="AZ2777">
            <v>0</v>
          </cell>
          <cell r="BA2777" t="str">
            <v>PU</v>
          </cell>
        </row>
        <row r="2778">
          <cell r="D2778" t="str">
            <v>Prešovská univerzita v Prešove</v>
          </cell>
          <cell r="E2778" t="str">
            <v>Fakulta zdravotníckych odborov</v>
          </cell>
          <cell r="L2778">
            <v>1</v>
          </cell>
          <cell r="M2778">
            <v>5</v>
          </cell>
          <cell r="AM2778">
            <v>38</v>
          </cell>
          <cell r="AN2778">
            <v>45</v>
          </cell>
          <cell r="AO2778">
            <v>0</v>
          </cell>
          <cell r="AP2778">
            <v>0</v>
          </cell>
          <cell r="AQ2778">
            <v>38</v>
          </cell>
          <cell r="AV2778">
            <v>34.1</v>
          </cell>
          <cell r="AW2778">
            <v>50.468000000000004</v>
          </cell>
          <cell r="AX2778">
            <v>48.941749999999999</v>
          </cell>
          <cell r="AY2778">
            <v>45</v>
          </cell>
          <cell r="AZ2778">
            <v>0</v>
          </cell>
          <cell r="BA2778" t="str">
            <v>PU</v>
          </cell>
        </row>
        <row r="2779">
          <cell r="D2779" t="str">
            <v>Prešovská univerzita v Prešove</v>
          </cell>
          <cell r="E2779" t="str">
            <v>Fakulta zdravotníckych odborov</v>
          </cell>
          <cell r="L2779">
            <v>1</v>
          </cell>
          <cell r="M2779">
            <v>5</v>
          </cell>
          <cell r="AM2779">
            <v>67</v>
          </cell>
          <cell r="AN2779">
            <v>68</v>
          </cell>
          <cell r="AO2779">
            <v>68</v>
          </cell>
          <cell r="AP2779">
            <v>0</v>
          </cell>
          <cell r="AQ2779">
            <v>67</v>
          </cell>
          <cell r="AV2779">
            <v>58.9</v>
          </cell>
          <cell r="AW2779">
            <v>126.63499999999999</v>
          </cell>
          <cell r="AX2779">
            <v>126.63499999999999</v>
          </cell>
          <cell r="AY2779">
            <v>68</v>
          </cell>
          <cell r="AZ2779">
            <v>0</v>
          </cell>
          <cell r="BA2779" t="str">
            <v>PU</v>
          </cell>
        </row>
        <row r="2780">
          <cell r="D2780" t="str">
            <v>Prešovská univerzita v Prešove</v>
          </cell>
          <cell r="E2780" t="str">
            <v>Fakulta zdravotníckych odborov</v>
          </cell>
          <cell r="L2780">
            <v>1</v>
          </cell>
          <cell r="M2780">
            <v>5</v>
          </cell>
          <cell r="AM2780">
            <v>57</v>
          </cell>
          <cell r="AN2780">
            <v>60</v>
          </cell>
          <cell r="AO2780">
            <v>0</v>
          </cell>
          <cell r="AP2780">
            <v>0</v>
          </cell>
          <cell r="AQ2780">
            <v>57</v>
          </cell>
          <cell r="AV2780">
            <v>51.3</v>
          </cell>
          <cell r="AW2780">
            <v>75.923999999999992</v>
          </cell>
          <cell r="AX2780">
            <v>73.627911290322572</v>
          </cell>
          <cell r="AY2780">
            <v>60</v>
          </cell>
          <cell r="AZ2780">
            <v>0</v>
          </cell>
          <cell r="BA2780" t="str">
            <v>PU</v>
          </cell>
        </row>
        <row r="2781">
          <cell r="D2781" t="str">
            <v>Prešovská univerzita v Prešove</v>
          </cell>
          <cell r="E2781" t="str">
            <v/>
          </cell>
          <cell r="L2781">
            <v>1</v>
          </cell>
          <cell r="M2781">
            <v>1</v>
          </cell>
          <cell r="AM2781">
            <v>0.5</v>
          </cell>
          <cell r="AN2781">
            <v>2</v>
          </cell>
          <cell r="AO2781">
            <v>0</v>
          </cell>
          <cell r="AP2781">
            <v>0</v>
          </cell>
          <cell r="AQ2781">
            <v>0.5</v>
          </cell>
          <cell r="AV2781">
            <v>0.5</v>
          </cell>
          <cell r="AW2781">
            <v>0.75</v>
          </cell>
          <cell r="AX2781">
            <v>0.71857541899441346</v>
          </cell>
          <cell r="AY2781">
            <v>2</v>
          </cell>
          <cell r="AZ2781">
            <v>0</v>
          </cell>
          <cell r="BA2781" t="str">
            <v>PU</v>
          </cell>
        </row>
        <row r="2782">
          <cell r="D2782" t="str">
            <v>Prešovská univerzita v Prešove</v>
          </cell>
          <cell r="E2782" t="str">
            <v/>
          </cell>
          <cell r="L2782">
            <v>1</v>
          </cell>
          <cell r="M2782">
            <v>1</v>
          </cell>
          <cell r="AM2782">
            <v>1</v>
          </cell>
          <cell r="AN2782">
            <v>1.5</v>
          </cell>
          <cell r="AO2782">
            <v>0</v>
          </cell>
          <cell r="AP2782">
            <v>0</v>
          </cell>
          <cell r="AQ2782">
            <v>1</v>
          </cell>
          <cell r="AV2782">
            <v>0.7</v>
          </cell>
          <cell r="AW2782">
            <v>0.76300000000000001</v>
          </cell>
          <cell r="AX2782">
            <v>0.74945744251714408</v>
          </cell>
          <cell r="AY2782">
            <v>1.5</v>
          </cell>
          <cell r="AZ2782">
            <v>0</v>
          </cell>
          <cell r="BA2782" t="str">
            <v>PU</v>
          </cell>
        </row>
        <row r="2783">
          <cell r="D2783" t="str">
            <v>Vysoká škola zdravotníctva a sociálnej práce sv. Alžbety v Bratislave</v>
          </cell>
          <cell r="E2783" t="str">
            <v/>
          </cell>
          <cell r="L2783">
            <v>2</v>
          </cell>
          <cell r="M2783">
            <v>3</v>
          </cell>
          <cell r="AM2783">
            <v>63</v>
          </cell>
          <cell r="AN2783">
            <v>0</v>
          </cell>
          <cell r="AO2783">
            <v>0</v>
          </cell>
          <cell r="AP2783">
            <v>0</v>
          </cell>
          <cell r="AQ2783">
            <v>0</v>
          </cell>
          <cell r="AV2783">
            <v>0</v>
          </cell>
          <cell r="AW2783">
            <v>0</v>
          </cell>
          <cell r="AX2783">
            <v>0</v>
          </cell>
          <cell r="AY2783">
            <v>63</v>
          </cell>
          <cell r="AZ2783">
            <v>0</v>
          </cell>
          <cell r="BA2783" t="str">
            <v>VSZSP-Alžbety</v>
          </cell>
        </row>
        <row r="2784">
          <cell r="D2784" t="str">
            <v>Vysoká škola zdravotníctva a sociálnej práce sv. Alžbety v Bratislave</v>
          </cell>
          <cell r="E2784" t="str">
            <v/>
          </cell>
          <cell r="L2784">
            <v>2</v>
          </cell>
          <cell r="M2784">
            <v>3</v>
          </cell>
          <cell r="AM2784">
            <v>33</v>
          </cell>
          <cell r="AN2784">
            <v>0</v>
          </cell>
          <cell r="AO2784">
            <v>0</v>
          </cell>
          <cell r="AP2784">
            <v>0</v>
          </cell>
          <cell r="AQ2784">
            <v>0</v>
          </cell>
          <cell r="AV2784">
            <v>0</v>
          </cell>
          <cell r="AW2784">
            <v>0</v>
          </cell>
          <cell r="AX2784">
            <v>0</v>
          </cell>
          <cell r="AY2784">
            <v>33</v>
          </cell>
          <cell r="AZ2784">
            <v>0</v>
          </cell>
          <cell r="BA2784" t="str">
            <v>VSZSP-Alžbety</v>
          </cell>
        </row>
        <row r="2785">
          <cell r="D2785" t="str">
            <v>Vysoká škola zdravotníctva a sociálnej práce sv. Alžbety v Bratislave</v>
          </cell>
          <cell r="E2785" t="str">
            <v/>
          </cell>
          <cell r="L2785">
            <v>2</v>
          </cell>
          <cell r="M2785">
            <v>3</v>
          </cell>
          <cell r="AM2785">
            <v>78</v>
          </cell>
          <cell r="AN2785">
            <v>0</v>
          </cell>
          <cell r="AO2785">
            <v>0</v>
          </cell>
          <cell r="AP2785">
            <v>0</v>
          </cell>
          <cell r="AQ2785">
            <v>0</v>
          </cell>
          <cell r="AV2785">
            <v>0</v>
          </cell>
          <cell r="AW2785">
            <v>0</v>
          </cell>
          <cell r="AX2785">
            <v>0</v>
          </cell>
          <cell r="AY2785">
            <v>78</v>
          </cell>
          <cell r="AZ2785">
            <v>0</v>
          </cell>
          <cell r="BA2785" t="str">
            <v>VSZSP-Alžbety</v>
          </cell>
        </row>
        <row r="2786">
          <cell r="D2786" t="str">
            <v>Vysoká škola zdravotníctva a sociálnej práce sv. Alžbety v Bratislave</v>
          </cell>
          <cell r="E2786" t="str">
            <v/>
          </cell>
          <cell r="L2786">
            <v>2</v>
          </cell>
          <cell r="M2786">
            <v>3</v>
          </cell>
          <cell r="AM2786">
            <v>29</v>
          </cell>
          <cell r="AN2786">
            <v>0</v>
          </cell>
          <cell r="AO2786">
            <v>0</v>
          </cell>
          <cell r="AP2786">
            <v>0</v>
          </cell>
          <cell r="AQ2786">
            <v>0</v>
          </cell>
          <cell r="AV2786">
            <v>0</v>
          </cell>
          <cell r="AW2786">
            <v>0</v>
          </cell>
          <cell r="AX2786">
            <v>0</v>
          </cell>
          <cell r="AY2786">
            <v>29</v>
          </cell>
          <cell r="AZ2786">
            <v>0</v>
          </cell>
          <cell r="BA2786" t="str">
            <v>VSZSP-Alžbety</v>
          </cell>
        </row>
        <row r="2787">
          <cell r="D2787" t="str">
            <v>Vysoká škola zdravotníctva a sociálnej práce sv. Alžbety v Bratislave</v>
          </cell>
          <cell r="E2787" t="str">
            <v/>
          </cell>
          <cell r="L2787">
            <v>2</v>
          </cell>
          <cell r="M2787">
            <v>3</v>
          </cell>
          <cell r="AM2787">
            <v>7</v>
          </cell>
          <cell r="AN2787">
            <v>0</v>
          </cell>
          <cell r="AO2787">
            <v>0</v>
          </cell>
          <cell r="AP2787">
            <v>0</v>
          </cell>
          <cell r="AQ2787">
            <v>0</v>
          </cell>
          <cell r="AV2787">
            <v>0</v>
          </cell>
          <cell r="AW2787">
            <v>0</v>
          </cell>
          <cell r="AX2787">
            <v>0</v>
          </cell>
          <cell r="AY2787">
            <v>7</v>
          </cell>
          <cell r="AZ2787">
            <v>0</v>
          </cell>
          <cell r="BA2787" t="str">
            <v>VSZSP-Alžbety</v>
          </cell>
        </row>
        <row r="2788">
          <cell r="D2788" t="str">
            <v>Vysoká škola zdravotníctva a sociálnej práce sv. Alžbety v Bratislave</v>
          </cell>
          <cell r="E2788" t="str">
            <v/>
          </cell>
          <cell r="L2788">
            <v>2</v>
          </cell>
          <cell r="M2788">
            <v>3</v>
          </cell>
          <cell r="AM2788">
            <v>7</v>
          </cell>
          <cell r="AN2788">
            <v>0</v>
          </cell>
          <cell r="AO2788">
            <v>0</v>
          </cell>
          <cell r="AP2788">
            <v>0</v>
          </cell>
          <cell r="AQ2788">
            <v>0</v>
          </cell>
          <cell r="AV2788">
            <v>0</v>
          </cell>
          <cell r="AW2788">
            <v>0</v>
          </cell>
          <cell r="AX2788">
            <v>0</v>
          </cell>
          <cell r="AY2788">
            <v>7</v>
          </cell>
          <cell r="AZ2788">
            <v>0</v>
          </cell>
          <cell r="BA2788" t="str">
            <v>VSZSP-Alžbety</v>
          </cell>
        </row>
        <row r="2789">
          <cell r="D2789" t="str">
            <v>Vysoká škola zdravotníctva a sociálnej práce sv. Alžbety v Bratislave</v>
          </cell>
          <cell r="E2789" t="str">
            <v/>
          </cell>
          <cell r="L2789">
            <v>2</v>
          </cell>
          <cell r="M2789">
            <v>3</v>
          </cell>
          <cell r="AM2789">
            <v>10</v>
          </cell>
          <cell r="AN2789">
            <v>0</v>
          </cell>
          <cell r="AO2789">
            <v>0</v>
          </cell>
          <cell r="AP2789">
            <v>0</v>
          </cell>
          <cell r="AQ2789">
            <v>0</v>
          </cell>
          <cell r="AV2789">
            <v>0</v>
          </cell>
          <cell r="AW2789">
            <v>0</v>
          </cell>
          <cell r="AX2789">
            <v>0</v>
          </cell>
          <cell r="AY2789">
            <v>10</v>
          </cell>
          <cell r="AZ2789">
            <v>0</v>
          </cell>
          <cell r="BA2789" t="str">
            <v>VSZSP-Alžbety</v>
          </cell>
        </row>
        <row r="2790">
          <cell r="D2790" t="str">
            <v>Vysoká škola zdravotníctva a sociálnej práce sv. Alžbety v Bratislave</v>
          </cell>
          <cell r="E2790" t="str">
            <v/>
          </cell>
          <cell r="L2790">
            <v>1</v>
          </cell>
          <cell r="M2790">
            <v>3</v>
          </cell>
          <cell r="AM2790">
            <v>9</v>
          </cell>
          <cell r="AN2790">
            <v>0</v>
          </cell>
          <cell r="AO2790">
            <v>0</v>
          </cell>
          <cell r="AP2790">
            <v>0</v>
          </cell>
          <cell r="AQ2790">
            <v>9</v>
          </cell>
          <cell r="AV2790">
            <v>36</v>
          </cell>
          <cell r="AW2790">
            <v>76.679999999999993</v>
          </cell>
          <cell r="AX2790">
            <v>75.518181818181816</v>
          </cell>
          <cell r="AY2790">
            <v>9</v>
          </cell>
          <cell r="AZ2790">
            <v>9</v>
          </cell>
          <cell r="BA2790" t="str">
            <v>VSZSP-Alžbety</v>
          </cell>
        </row>
        <row r="2791">
          <cell r="D2791" t="str">
            <v>Vysoká škola zdravotníctva a sociálnej práce sv. Alžbety v Bratislave</v>
          </cell>
          <cell r="E2791" t="str">
            <v/>
          </cell>
          <cell r="L2791">
            <v>2</v>
          </cell>
          <cell r="M2791">
            <v>3</v>
          </cell>
          <cell r="AM2791">
            <v>2</v>
          </cell>
          <cell r="AN2791">
            <v>0</v>
          </cell>
          <cell r="AO2791">
            <v>0</v>
          </cell>
          <cell r="AP2791">
            <v>0</v>
          </cell>
          <cell r="AQ2791">
            <v>0</v>
          </cell>
          <cell r="AV2791">
            <v>0</v>
          </cell>
          <cell r="AW2791">
            <v>0</v>
          </cell>
          <cell r="AX2791">
            <v>0</v>
          </cell>
          <cell r="AY2791">
            <v>2</v>
          </cell>
          <cell r="AZ2791">
            <v>0</v>
          </cell>
          <cell r="BA2791" t="str">
            <v>VSZSP-Alžbety</v>
          </cell>
        </row>
        <row r="2792">
          <cell r="D2792" t="str">
            <v>Technická univerzita v Košiciach</v>
          </cell>
          <cell r="E2792" t="str">
            <v>Fakulta elektrotechniky a informatiky</v>
          </cell>
          <cell r="L2792">
            <v>1</v>
          </cell>
          <cell r="M2792">
            <v>1</v>
          </cell>
          <cell r="AM2792">
            <v>6</v>
          </cell>
          <cell r="AN2792">
            <v>6</v>
          </cell>
          <cell r="AO2792">
            <v>6</v>
          </cell>
          <cell r="AP2792">
            <v>6</v>
          </cell>
          <cell r="AQ2792">
            <v>6</v>
          </cell>
          <cell r="AV2792">
            <v>6</v>
          </cell>
          <cell r="AW2792">
            <v>8.879999999999999</v>
          </cell>
          <cell r="AX2792">
            <v>8.7444274809160287</v>
          </cell>
          <cell r="AY2792">
            <v>6</v>
          </cell>
          <cell r="AZ2792">
            <v>0</v>
          </cell>
          <cell r="BA2792" t="str">
            <v>TUKE</v>
          </cell>
        </row>
        <row r="2793">
          <cell r="D2793" t="str">
            <v>Technická univerzita v Košiciach</v>
          </cell>
          <cell r="E2793" t="str">
            <v>Stavebná fakulta</v>
          </cell>
          <cell r="L2793">
            <v>2</v>
          </cell>
          <cell r="M2793">
            <v>3</v>
          </cell>
          <cell r="AM2793">
            <v>0</v>
          </cell>
          <cell r="AN2793">
            <v>0</v>
          </cell>
          <cell r="AO2793">
            <v>0</v>
          </cell>
          <cell r="AP2793">
            <v>0</v>
          </cell>
          <cell r="AQ2793">
            <v>0</v>
          </cell>
          <cell r="AV2793">
            <v>0</v>
          </cell>
          <cell r="AW2793">
            <v>0</v>
          </cell>
          <cell r="AX2793">
            <v>0</v>
          </cell>
          <cell r="AY2793">
            <v>4</v>
          </cell>
          <cell r="AZ2793">
            <v>0</v>
          </cell>
          <cell r="BA2793" t="str">
            <v>TUKE</v>
          </cell>
        </row>
        <row r="2794">
          <cell r="D2794" t="str">
            <v>Univerzita Pavla Jozefa Šafárika v Košiciach</v>
          </cell>
          <cell r="E2794" t="str">
            <v>Fakulta verejnej správy</v>
          </cell>
          <cell r="L2794">
            <v>1</v>
          </cell>
          <cell r="M2794">
            <v>2</v>
          </cell>
          <cell r="AM2794">
            <v>9</v>
          </cell>
          <cell r="AN2794">
            <v>9</v>
          </cell>
          <cell r="AO2794">
            <v>0</v>
          </cell>
          <cell r="AP2794">
            <v>0</v>
          </cell>
          <cell r="AQ2794">
            <v>9</v>
          </cell>
          <cell r="AV2794">
            <v>13.5</v>
          </cell>
          <cell r="AW2794">
            <v>13.5</v>
          </cell>
          <cell r="AX2794">
            <v>13.250577367205544</v>
          </cell>
          <cell r="AY2794">
            <v>9</v>
          </cell>
          <cell r="AZ2794">
            <v>0</v>
          </cell>
          <cell r="BA2794" t="str">
            <v>UPJŠ</v>
          </cell>
        </row>
        <row r="2795">
          <cell r="D2795" t="str">
            <v>Univerzita Pavla Jozefa Šafárika v Košiciach</v>
          </cell>
          <cell r="E2795" t="str">
            <v>Filozofická fakulta</v>
          </cell>
          <cell r="L2795">
            <v>2</v>
          </cell>
          <cell r="M2795">
            <v>3</v>
          </cell>
          <cell r="AM2795">
            <v>0</v>
          </cell>
          <cell r="AN2795">
            <v>0</v>
          </cell>
          <cell r="AO2795">
            <v>0</v>
          </cell>
          <cell r="AP2795">
            <v>0</v>
          </cell>
          <cell r="AQ2795">
            <v>0</v>
          </cell>
          <cell r="AV2795">
            <v>0</v>
          </cell>
          <cell r="AW2795">
            <v>0</v>
          </cell>
          <cell r="AX2795">
            <v>0</v>
          </cell>
          <cell r="AY2795">
            <v>8</v>
          </cell>
          <cell r="AZ2795">
            <v>0</v>
          </cell>
          <cell r="BA2795" t="str">
            <v>UPJŠ</v>
          </cell>
        </row>
        <row r="2796">
          <cell r="D2796" t="str">
            <v>Vysoká škola zdravotníctva a sociálnej práce sv. Alžbety v Bratislave</v>
          </cell>
          <cell r="E2796" t="str">
            <v/>
          </cell>
          <cell r="L2796">
            <v>1</v>
          </cell>
          <cell r="M2796">
            <v>3</v>
          </cell>
          <cell r="AM2796">
            <v>1</v>
          </cell>
          <cell r="AN2796">
            <v>0</v>
          </cell>
          <cell r="AO2796">
            <v>0</v>
          </cell>
          <cell r="AP2796">
            <v>0</v>
          </cell>
          <cell r="AQ2796">
            <v>1</v>
          </cell>
          <cell r="AV2796">
            <v>4</v>
          </cell>
          <cell r="AW2796">
            <v>8.52</v>
          </cell>
          <cell r="AX2796">
            <v>8.3909090909090907</v>
          </cell>
          <cell r="AY2796">
            <v>1</v>
          </cell>
          <cell r="AZ2796">
            <v>1</v>
          </cell>
          <cell r="BA2796" t="str">
            <v>VSZSP-Alžbety</v>
          </cell>
        </row>
        <row r="2797">
          <cell r="D2797" t="str">
            <v>Univerzita sv. Cyrila a Metoda v Trnave</v>
          </cell>
          <cell r="E2797" t="str">
            <v>Fakulta sociálnych vied</v>
          </cell>
          <cell r="L2797">
            <v>2</v>
          </cell>
          <cell r="M2797">
            <v>3</v>
          </cell>
          <cell r="AM2797">
            <v>0</v>
          </cell>
          <cell r="AN2797">
            <v>0</v>
          </cell>
          <cell r="AO2797">
            <v>0</v>
          </cell>
          <cell r="AP2797">
            <v>0</v>
          </cell>
          <cell r="AQ2797">
            <v>0</v>
          </cell>
          <cell r="AV2797">
            <v>0</v>
          </cell>
          <cell r="AW2797">
            <v>0</v>
          </cell>
          <cell r="AX2797">
            <v>0</v>
          </cell>
          <cell r="AY2797">
            <v>11</v>
          </cell>
          <cell r="AZ2797">
            <v>0</v>
          </cell>
          <cell r="BA2797" t="str">
            <v>UCM</v>
          </cell>
        </row>
        <row r="2798">
          <cell r="D2798" t="str">
            <v>INSTITUT SUPÉRIEUR SPÉCIALISÉ DE LA MODE (MOD´SPÉ Paris)</v>
          </cell>
          <cell r="E2798" t="str">
            <v/>
          </cell>
          <cell r="L2798">
            <v>1</v>
          </cell>
          <cell r="M2798">
            <v>1</v>
          </cell>
          <cell r="AM2798">
            <v>28</v>
          </cell>
          <cell r="AN2798">
            <v>28</v>
          </cell>
          <cell r="AO2798">
            <v>0</v>
          </cell>
          <cell r="AP2798">
            <v>0</v>
          </cell>
          <cell r="AQ2798">
            <v>28</v>
          </cell>
          <cell r="AV2798">
            <v>24.1</v>
          </cell>
          <cell r="AW2798">
            <v>0</v>
          </cell>
          <cell r="AX2798">
            <v>0</v>
          </cell>
          <cell r="AY2798">
            <v>28</v>
          </cell>
          <cell r="AZ2798">
            <v>0</v>
          </cell>
          <cell r="BA2798" t="str">
            <v>I-SUP</v>
          </cell>
        </row>
        <row r="2799">
          <cell r="D2799" t="str">
            <v>Katolícka univerzita v Ružomberku</v>
          </cell>
          <cell r="E2799" t="str">
            <v>Teologická fakulta v Košiciach</v>
          </cell>
          <cell r="L2799">
            <v>1</v>
          </cell>
          <cell r="M2799">
            <v>2</v>
          </cell>
          <cell r="AM2799">
            <v>1</v>
          </cell>
          <cell r="AN2799">
            <v>2</v>
          </cell>
          <cell r="AO2799">
            <v>0</v>
          </cell>
          <cell r="AP2799">
            <v>0</v>
          </cell>
          <cell r="AQ2799">
            <v>1</v>
          </cell>
          <cell r="AV2799">
            <v>1.5</v>
          </cell>
          <cell r="AW2799">
            <v>1.5</v>
          </cell>
          <cell r="AX2799">
            <v>1.3928571428571428</v>
          </cell>
          <cell r="AY2799">
            <v>2</v>
          </cell>
          <cell r="AZ2799">
            <v>0</v>
          </cell>
          <cell r="BA2799" t="str">
            <v>KU</v>
          </cell>
        </row>
        <row r="2800">
          <cell r="D2800" t="str">
            <v>Vysoká škola Danubius</v>
          </cell>
          <cell r="E2800" t="str">
            <v>Fakulta verejnej politiky a verejnej správy</v>
          </cell>
          <cell r="L2800">
            <v>2</v>
          </cell>
          <cell r="M2800">
            <v>1</v>
          </cell>
          <cell r="AM2800">
            <v>5</v>
          </cell>
          <cell r="AN2800">
            <v>0</v>
          </cell>
          <cell r="AO2800">
            <v>0</v>
          </cell>
          <cell r="AP2800">
            <v>0</v>
          </cell>
          <cell r="AQ2800">
            <v>0</v>
          </cell>
          <cell r="AV2800">
            <v>0</v>
          </cell>
          <cell r="AW2800">
            <v>0</v>
          </cell>
          <cell r="AX2800">
            <v>0</v>
          </cell>
          <cell r="AY2800">
            <v>5</v>
          </cell>
          <cell r="AZ2800">
            <v>0</v>
          </cell>
          <cell r="BA2800" t="str">
            <v>Danubius</v>
          </cell>
        </row>
        <row r="2801">
          <cell r="D2801" t="str">
            <v>Vysoká škola Danubius</v>
          </cell>
          <cell r="E2801" t="str">
            <v>Fakulta verejnej politiky a verejnej správy</v>
          </cell>
          <cell r="L2801">
            <v>1</v>
          </cell>
          <cell r="M2801">
            <v>1</v>
          </cell>
          <cell r="AM2801">
            <v>79</v>
          </cell>
          <cell r="AN2801">
            <v>79</v>
          </cell>
          <cell r="AO2801">
            <v>0</v>
          </cell>
          <cell r="AP2801">
            <v>0</v>
          </cell>
          <cell r="AQ2801">
            <v>79</v>
          </cell>
          <cell r="AV2801">
            <v>64.3</v>
          </cell>
          <cell r="AW2801">
            <v>64.3</v>
          </cell>
          <cell r="AX2801">
            <v>63.151785714285715</v>
          </cell>
          <cell r="AY2801">
            <v>79</v>
          </cell>
          <cell r="AZ2801">
            <v>0</v>
          </cell>
          <cell r="BA2801" t="str">
            <v>Danubius</v>
          </cell>
        </row>
        <row r="2802">
          <cell r="D2802" t="str">
            <v>Univerzita Mateja Bela v Banskej Bystrici</v>
          </cell>
          <cell r="E2802" t="str">
            <v>Právnická fakulta</v>
          </cell>
          <cell r="L2802">
            <v>1</v>
          </cell>
          <cell r="M2802">
            <v>3</v>
          </cell>
          <cell r="AM2802">
            <v>4</v>
          </cell>
          <cell r="AN2802">
            <v>0</v>
          </cell>
          <cell r="AO2802">
            <v>0</v>
          </cell>
          <cell r="AP2802">
            <v>0</v>
          </cell>
          <cell r="AQ2802">
            <v>4</v>
          </cell>
          <cell r="AV2802">
            <v>16</v>
          </cell>
          <cell r="AW2802">
            <v>17.600000000000001</v>
          </cell>
          <cell r="AX2802">
            <v>17.334065934065936</v>
          </cell>
          <cell r="AY2802">
            <v>5</v>
          </cell>
          <cell r="AZ2802">
            <v>4</v>
          </cell>
          <cell r="BA2802" t="str">
            <v>UMB</v>
          </cell>
        </row>
        <row r="2803">
          <cell r="D2803" t="str">
            <v>Technická univerzita vo Zvolene</v>
          </cell>
          <cell r="E2803" t="str">
            <v>Drevárska fakulta</v>
          </cell>
          <cell r="L2803">
            <v>2</v>
          </cell>
          <cell r="M2803">
            <v>3</v>
          </cell>
          <cell r="AM2803">
            <v>0</v>
          </cell>
          <cell r="AN2803">
            <v>0</v>
          </cell>
          <cell r="AO2803">
            <v>0</v>
          </cell>
          <cell r="AP2803">
            <v>0</v>
          </cell>
          <cell r="AQ2803">
            <v>0</v>
          </cell>
          <cell r="AV2803">
            <v>0</v>
          </cell>
          <cell r="AW2803">
            <v>0</v>
          </cell>
          <cell r="AX2803">
            <v>0</v>
          </cell>
          <cell r="AY2803">
            <v>1</v>
          </cell>
          <cell r="AZ2803">
            <v>0</v>
          </cell>
          <cell r="BA2803" t="str">
            <v>TUZVO</v>
          </cell>
        </row>
        <row r="2804">
          <cell r="D2804" t="str">
            <v>Vysoká škola manažmentu v Trenčíne</v>
          </cell>
          <cell r="E2804" t="str">
            <v/>
          </cell>
          <cell r="L2804">
            <v>1</v>
          </cell>
          <cell r="M2804">
            <v>2</v>
          </cell>
          <cell r="AM2804">
            <v>11</v>
          </cell>
          <cell r="AN2804">
            <v>11</v>
          </cell>
          <cell r="AO2804">
            <v>0</v>
          </cell>
          <cell r="AP2804">
            <v>0</v>
          </cell>
          <cell r="AQ2804">
            <v>11</v>
          </cell>
          <cell r="AV2804">
            <v>16.5</v>
          </cell>
          <cell r="AW2804">
            <v>17.16</v>
          </cell>
          <cell r="AX2804">
            <v>17.101632653061223</v>
          </cell>
          <cell r="AY2804">
            <v>11</v>
          </cell>
          <cell r="AZ2804">
            <v>0</v>
          </cell>
          <cell r="BA2804" t="str">
            <v>VSM-Trenčin</v>
          </cell>
        </row>
        <row r="2805">
          <cell r="D2805" t="str">
            <v>Paneurópska vysoká škola</v>
          </cell>
          <cell r="E2805" t="str">
            <v>Fakulta práva</v>
          </cell>
          <cell r="L2805">
            <v>2</v>
          </cell>
          <cell r="M2805">
            <v>2</v>
          </cell>
          <cell r="AM2805">
            <v>0</v>
          </cell>
          <cell r="AN2805">
            <v>0</v>
          </cell>
          <cell r="AO2805">
            <v>0</v>
          </cell>
          <cell r="AP2805">
            <v>0</v>
          </cell>
          <cell r="AQ2805">
            <v>0</v>
          </cell>
          <cell r="AV2805">
            <v>0</v>
          </cell>
          <cell r="AW2805">
            <v>0</v>
          </cell>
          <cell r="AX2805">
            <v>0</v>
          </cell>
          <cell r="AY2805">
            <v>168</v>
          </cell>
          <cell r="AZ2805">
            <v>0</v>
          </cell>
          <cell r="BA2805" t="str">
            <v>B-VšP</v>
          </cell>
        </row>
        <row r="2806">
          <cell r="D2806" t="str">
            <v>Paneurópska vysoká škola</v>
          </cell>
          <cell r="E2806" t="str">
            <v>Fakulta ekonómie a podnikania</v>
          </cell>
          <cell r="L2806">
            <v>2</v>
          </cell>
          <cell r="M2806">
            <v>2</v>
          </cell>
          <cell r="AM2806">
            <v>0</v>
          </cell>
          <cell r="AN2806">
            <v>0</v>
          </cell>
          <cell r="AO2806">
            <v>0</v>
          </cell>
          <cell r="AP2806">
            <v>0</v>
          </cell>
          <cell r="AQ2806">
            <v>0</v>
          </cell>
          <cell r="AV2806">
            <v>0</v>
          </cell>
          <cell r="AW2806">
            <v>0</v>
          </cell>
          <cell r="AX2806">
            <v>0</v>
          </cell>
          <cell r="AY2806">
            <v>78</v>
          </cell>
          <cell r="AZ2806">
            <v>0</v>
          </cell>
          <cell r="BA2806" t="str">
            <v>B-VšP</v>
          </cell>
        </row>
        <row r="2807">
          <cell r="D2807" t="str">
            <v>Paneurópska vysoká škola</v>
          </cell>
          <cell r="E2807" t="str">
            <v>Fakulta práva</v>
          </cell>
          <cell r="L2807">
            <v>2</v>
          </cell>
          <cell r="M2807">
            <v>1</v>
          </cell>
          <cell r="AM2807">
            <v>2</v>
          </cell>
          <cell r="AN2807">
            <v>0</v>
          </cell>
          <cell r="AO2807">
            <v>0</v>
          </cell>
          <cell r="AP2807">
            <v>0</v>
          </cell>
          <cell r="AQ2807">
            <v>0</v>
          </cell>
          <cell r="AV2807">
            <v>0</v>
          </cell>
          <cell r="AW2807">
            <v>0</v>
          </cell>
          <cell r="AX2807">
            <v>0</v>
          </cell>
          <cell r="AY2807">
            <v>109</v>
          </cell>
          <cell r="AZ2807">
            <v>0</v>
          </cell>
          <cell r="BA2807" t="str">
            <v>B-VšP</v>
          </cell>
        </row>
        <row r="2808">
          <cell r="D2808" t="str">
            <v>Paneurópska vysoká škola</v>
          </cell>
          <cell r="E2808" t="str">
            <v>Fakulta práva</v>
          </cell>
          <cell r="L2808">
            <v>2</v>
          </cell>
          <cell r="M2808">
            <v>3</v>
          </cell>
          <cell r="AM2808">
            <v>0</v>
          </cell>
          <cell r="AN2808">
            <v>0</v>
          </cell>
          <cell r="AO2808">
            <v>0</v>
          </cell>
          <cell r="AP2808">
            <v>0</v>
          </cell>
          <cell r="AQ2808">
            <v>0</v>
          </cell>
          <cell r="AV2808">
            <v>0</v>
          </cell>
          <cell r="AW2808">
            <v>0</v>
          </cell>
          <cell r="AX2808">
            <v>0</v>
          </cell>
          <cell r="AY2808">
            <v>7</v>
          </cell>
          <cell r="AZ2808">
            <v>0</v>
          </cell>
          <cell r="BA2808" t="str">
            <v>B-VšP</v>
          </cell>
        </row>
        <row r="2809">
          <cell r="D2809" t="str">
            <v>Paneurópska vysoká škola</v>
          </cell>
          <cell r="E2809" t="str">
            <v>Fakulta práva</v>
          </cell>
          <cell r="L2809">
            <v>2</v>
          </cell>
          <cell r="M2809">
            <v>3</v>
          </cell>
          <cell r="AM2809">
            <v>1</v>
          </cell>
          <cell r="AN2809">
            <v>0</v>
          </cell>
          <cell r="AO2809">
            <v>0</v>
          </cell>
          <cell r="AP2809">
            <v>0</v>
          </cell>
          <cell r="AQ2809">
            <v>0</v>
          </cell>
          <cell r="AV2809">
            <v>0</v>
          </cell>
          <cell r="AW2809">
            <v>0</v>
          </cell>
          <cell r="AX2809">
            <v>0</v>
          </cell>
          <cell r="AY2809">
            <v>16</v>
          </cell>
          <cell r="AZ2809">
            <v>0</v>
          </cell>
          <cell r="BA2809" t="str">
            <v>B-VšP</v>
          </cell>
        </row>
        <row r="2810">
          <cell r="D2810" t="str">
            <v>Paneurópska vysoká škola</v>
          </cell>
          <cell r="E2810" t="str">
            <v>Fakulta práva</v>
          </cell>
          <cell r="L2810">
            <v>2</v>
          </cell>
          <cell r="M2810">
            <v>3</v>
          </cell>
          <cell r="AM2810">
            <v>0</v>
          </cell>
          <cell r="AN2810">
            <v>0</v>
          </cell>
          <cell r="AO2810">
            <v>0</v>
          </cell>
          <cell r="AP2810">
            <v>0</v>
          </cell>
          <cell r="AQ2810">
            <v>0</v>
          </cell>
          <cell r="AV2810">
            <v>0</v>
          </cell>
          <cell r="AW2810">
            <v>0</v>
          </cell>
          <cell r="AX2810">
            <v>0</v>
          </cell>
          <cell r="AY2810">
            <v>3</v>
          </cell>
          <cell r="AZ2810">
            <v>0</v>
          </cell>
          <cell r="BA2810" t="str">
            <v>B-VšP</v>
          </cell>
        </row>
        <row r="2811">
          <cell r="D2811" t="str">
            <v>Paneurópska vysoká škola</v>
          </cell>
          <cell r="E2811" t="str">
            <v>Fakulta psychológie</v>
          </cell>
          <cell r="L2811">
            <v>2</v>
          </cell>
          <cell r="M2811">
            <v>1</v>
          </cell>
          <cell r="AM2811">
            <v>1</v>
          </cell>
          <cell r="AN2811">
            <v>0</v>
          </cell>
          <cell r="AO2811">
            <v>0</v>
          </cell>
          <cell r="AP2811">
            <v>0</v>
          </cell>
          <cell r="AQ2811">
            <v>0</v>
          </cell>
          <cell r="AV2811">
            <v>0</v>
          </cell>
          <cell r="AW2811">
            <v>0</v>
          </cell>
          <cell r="AX2811">
            <v>0</v>
          </cell>
          <cell r="AY2811">
            <v>119</v>
          </cell>
          <cell r="AZ2811">
            <v>0</v>
          </cell>
          <cell r="BA2811" t="str">
            <v>B-VšP</v>
          </cell>
        </row>
        <row r="2812">
          <cell r="D2812" t="str">
            <v>Paneurópska vysoká škola</v>
          </cell>
          <cell r="E2812" t="str">
            <v>Fakulta psychológie</v>
          </cell>
          <cell r="L2812">
            <v>2</v>
          </cell>
          <cell r="M2812">
            <v>2</v>
          </cell>
          <cell r="AM2812">
            <v>0</v>
          </cell>
          <cell r="AN2812">
            <v>0</v>
          </cell>
          <cell r="AO2812">
            <v>0</v>
          </cell>
          <cell r="AP2812">
            <v>0</v>
          </cell>
          <cell r="AQ2812">
            <v>0</v>
          </cell>
          <cell r="AV2812">
            <v>0</v>
          </cell>
          <cell r="AW2812">
            <v>0</v>
          </cell>
          <cell r="AX2812">
            <v>0</v>
          </cell>
          <cell r="AY2812">
            <v>21</v>
          </cell>
          <cell r="AZ2812">
            <v>0</v>
          </cell>
          <cell r="BA2812" t="str">
            <v>B-VšP</v>
          </cell>
        </row>
        <row r="2813">
          <cell r="D2813" t="str">
            <v>Paneurópska vysoká škola</v>
          </cell>
          <cell r="E2813" t="str">
            <v>Fakulta masmédií</v>
          </cell>
          <cell r="L2813">
            <v>1</v>
          </cell>
          <cell r="M2813">
            <v>1</v>
          </cell>
          <cell r="AM2813">
            <v>0</v>
          </cell>
          <cell r="AN2813">
            <v>74</v>
          </cell>
          <cell r="AO2813">
            <v>0</v>
          </cell>
          <cell r="AP2813">
            <v>0</v>
          </cell>
          <cell r="AQ2813">
            <v>0</v>
          </cell>
          <cell r="AV2813">
            <v>0</v>
          </cell>
          <cell r="AW2813">
            <v>0</v>
          </cell>
          <cell r="AX2813">
            <v>0</v>
          </cell>
          <cell r="AY2813">
            <v>74</v>
          </cell>
          <cell r="AZ2813">
            <v>0</v>
          </cell>
          <cell r="BA2813" t="str">
            <v>B-VšP</v>
          </cell>
        </row>
        <row r="2814">
          <cell r="D2814" t="str">
            <v>Paneurópska vysoká škola</v>
          </cell>
          <cell r="E2814" t="str">
            <v>Fakulta masmédií</v>
          </cell>
          <cell r="L2814">
            <v>2</v>
          </cell>
          <cell r="M2814">
            <v>3</v>
          </cell>
          <cell r="AM2814">
            <v>1</v>
          </cell>
          <cell r="AN2814">
            <v>0</v>
          </cell>
          <cell r="AO2814">
            <v>0</v>
          </cell>
          <cell r="AP2814">
            <v>0</v>
          </cell>
          <cell r="AQ2814">
            <v>0</v>
          </cell>
          <cell r="AV2814">
            <v>0</v>
          </cell>
          <cell r="AW2814">
            <v>0</v>
          </cell>
          <cell r="AX2814">
            <v>0</v>
          </cell>
          <cell r="AY2814">
            <v>4</v>
          </cell>
          <cell r="AZ2814">
            <v>0</v>
          </cell>
          <cell r="BA2814" t="str">
            <v>B-VšP</v>
          </cell>
        </row>
        <row r="2815">
          <cell r="D2815" t="str">
            <v>Paneurópska vysoká škola</v>
          </cell>
          <cell r="E2815" t="str">
            <v>Fakulta ekonómie a podnikania</v>
          </cell>
          <cell r="L2815">
            <v>2</v>
          </cell>
          <cell r="M2815">
            <v>1</v>
          </cell>
          <cell r="AM2815">
            <v>0</v>
          </cell>
          <cell r="AN2815">
            <v>0</v>
          </cell>
          <cell r="AO2815">
            <v>0</v>
          </cell>
          <cell r="AP2815">
            <v>0</v>
          </cell>
          <cell r="AQ2815">
            <v>0</v>
          </cell>
          <cell r="AV2815">
            <v>0</v>
          </cell>
          <cell r="AW2815">
            <v>0</v>
          </cell>
          <cell r="AX2815">
            <v>0</v>
          </cell>
          <cell r="AY2815">
            <v>65</v>
          </cell>
          <cell r="AZ2815">
            <v>0</v>
          </cell>
          <cell r="BA2815" t="str">
            <v>B-VšP</v>
          </cell>
        </row>
        <row r="2816">
          <cell r="D2816" t="str">
            <v>Paneurópska vysoká škola</v>
          </cell>
          <cell r="E2816" t="str">
            <v>Fakulta psychológie</v>
          </cell>
          <cell r="L2816">
            <v>1</v>
          </cell>
          <cell r="M2816">
            <v>1</v>
          </cell>
          <cell r="AM2816">
            <v>1</v>
          </cell>
          <cell r="AN2816">
            <v>116</v>
          </cell>
          <cell r="AO2816">
            <v>0</v>
          </cell>
          <cell r="AP2816">
            <v>0</v>
          </cell>
          <cell r="AQ2816">
            <v>1</v>
          </cell>
          <cell r="AV2816">
            <v>0.7</v>
          </cell>
          <cell r="AW2816">
            <v>0.7</v>
          </cell>
          <cell r="AX2816">
            <v>0.69020979020979023</v>
          </cell>
          <cell r="AY2816">
            <v>116</v>
          </cell>
          <cell r="AZ2816">
            <v>0</v>
          </cell>
          <cell r="BA2816" t="str">
            <v>B-VšP</v>
          </cell>
        </row>
        <row r="2817">
          <cell r="D2817" t="str">
            <v>Hudobná a umelecká akadémia Jána Albrechta - Banská Štiavnica, s.r.o, odborná vysoká škola</v>
          </cell>
          <cell r="E2817" t="str">
            <v/>
          </cell>
          <cell r="L2817">
            <v>1</v>
          </cell>
          <cell r="M2817">
            <v>2</v>
          </cell>
          <cell r="AM2817">
            <v>14</v>
          </cell>
          <cell r="AN2817">
            <v>15</v>
          </cell>
          <cell r="AO2817">
            <v>0</v>
          </cell>
          <cell r="AP2817">
            <v>0</v>
          </cell>
          <cell r="AQ2817">
            <v>14</v>
          </cell>
          <cell r="AV2817">
            <v>21</v>
          </cell>
          <cell r="AW2817">
            <v>67.83</v>
          </cell>
          <cell r="AX2817">
            <v>67.83</v>
          </cell>
          <cell r="AY2817">
            <v>15</v>
          </cell>
          <cell r="AZ2817">
            <v>0</v>
          </cell>
          <cell r="BA2817" t="str">
            <v>HuaJA</v>
          </cell>
        </row>
        <row r="2818">
          <cell r="D2818" t="str">
            <v>Prešovská univerzita v Prešove</v>
          </cell>
          <cell r="E2818" t="str">
            <v>Fakulta športu</v>
          </cell>
          <cell r="L2818">
            <v>2</v>
          </cell>
          <cell r="M2818">
            <v>3</v>
          </cell>
          <cell r="AM2818">
            <v>0</v>
          </cell>
          <cell r="AN2818">
            <v>0</v>
          </cell>
          <cell r="AO2818">
            <v>0</v>
          </cell>
          <cell r="AP2818">
            <v>0</v>
          </cell>
          <cell r="AQ2818">
            <v>0</v>
          </cell>
          <cell r="AV2818">
            <v>0</v>
          </cell>
          <cell r="AW2818">
            <v>0</v>
          </cell>
          <cell r="AX2818">
            <v>0</v>
          </cell>
          <cell r="AY2818">
            <v>3</v>
          </cell>
          <cell r="AZ2818">
            <v>0</v>
          </cell>
          <cell r="BA2818" t="str">
            <v>PU</v>
          </cell>
        </row>
        <row r="2819">
          <cell r="D2819" t="str">
            <v>Univerzita Pavla Jozefa Šafárika v Košiciach</v>
          </cell>
          <cell r="E2819" t="str">
            <v>Filozofická fakulta</v>
          </cell>
          <cell r="L2819">
            <v>1</v>
          </cell>
          <cell r="M2819">
            <v>1</v>
          </cell>
          <cell r="AM2819">
            <v>1</v>
          </cell>
          <cell r="AN2819">
            <v>2</v>
          </cell>
          <cell r="AO2819">
            <v>0</v>
          </cell>
          <cell r="AP2819">
            <v>0</v>
          </cell>
          <cell r="AQ2819">
            <v>1</v>
          </cell>
          <cell r="AV2819">
            <v>1</v>
          </cell>
          <cell r="AW2819">
            <v>1</v>
          </cell>
          <cell r="AX2819">
            <v>0.94444444444444442</v>
          </cell>
          <cell r="AY2819">
            <v>2</v>
          </cell>
          <cell r="AZ2819">
            <v>0</v>
          </cell>
          <cell r="BA2819" t="str">
            <v>UPJŠ</v>
          </cell>
        </row>
        <row r="2820">
          <cell r="D2820" t="str">
            <v>Univerzita Pavla Jozefa Šafárika v Košiciach</v>
          </cell>
          <cell r="E2820" t="str">
            <v>Filozofická fakulta</v>
          </cell>
          <cell r="L2820">
            <v>1</v>
          </cell>
          <cell r="M2820">
            <v>1</v>
          </cell>
          <cell r="AM2820">
            <v>3</v>
          </cell>
          <cell r="AN2820">
            <v>3</v>
          </cell>
          <cell r="AO2820">
            <v>0</v>
          </cell>
          <cell r="AP2820">
            <v>0</v>
          </cell>
          <cell r="AQ2820">
            <v>3</v>
          </cell>
          <cell r="AV2820">
            <v>3</v>
          </cell>
          <cell r="AW2820">
            <v>3</v>
          </cell>
          <cell r="AX2820">
            <v>2.833333333333333</v>
          </cell>
          <cell r="AY2820">
            <v>3</v>
          </cell>
          <cell r="AZ2820">
            <v>0</v>
          </cell>
          <cell r="BA2820" t="str">
            <v>UPJŠ</v>
          </cell>
        </row>
        <row r="2821">
          <cell r="D2821" t="str">
            <v>Univerzita Konštantína Filozofa v Nitre</v>
          </cell>
          <cell r="E2821" t="str">
            <v>Filozofická fakulta</v>
          </cell>
          <cell r="L2821">
            <v>2</v>
          </cell>
          <cell r="M2821">
            <v>3</v>
          </cell>
          <cell r="AM2821">
            <v>0</v>
          </cell>
          <cell r="AN2821">
            <v>0</v>
          </cell>
          <cell r="AO2821">
            <v>0</v>
          </cell>
          <cell r="AP2821">
            <v>0</v>
          </cell>
          <cell r="AQ2821">
            <v>0</v>
          </cell>
          <cell r="AV2821">
            <v>0</v>
          </cell>
          <cell r="AW2821">
            <v>0</v>
          </cell>
          <cell r="AX2821">
            <v>0</v>
          </cell>
          <cell r="AY2821">
            <v>2</v>
          </cell>
          <cell r="AZ2821">
            <v>0</v>
          </cell>
          <cell r="BA2821" t="str">
            <v>UKF</v>
          </cell>
        </row>
        <row r="2822">
          <cell r="D2822" t="str">
            <v>Univerzita Konštantína Filozofa v Nitre</v>
          </cell>
          <cell r="E2822" t="str">
            <v>Filozofická fakulta</v>
          </cell>
          <cell r="L2822">
            <v>2</v>
          </cell>
          <cell r="M2822">
            <v>3</v>
          </cell>
          <cell r="AM2822">
            <v>0</v>
          </cell>
          <cell r="AN2822">
            <v>0</v>
          </cell>
          <cell r="AO2822">
            <v>0</v>
          </cell>
          <cell r="AP2822">
            <v>0</v>
          </cell>
          <cell r="AQ2822">
            <v>0</v>
          </cell>
          <cell r="AV2822">
            <v>0</v>
          </cell>
          <cell r="AW2822">
            <v>0</v>
          </cell>
          <cell r="AX2822">
            <v>0</v>
          </cell>
          <cell r="AY2822">
            <v>3</v>
          </cell>
          <cell r="AZ2822">
            <v>0</v>
          </cell>
          <cell r="BA2822" t="str">
            <v>UKF</v>
          </cell>
        </row>
        <row r="2823">
          <cell r="D2823" t="str">
            <v>Univerzita Konštantína Filozofa v Nitre</v>
          </cell>
          <cell r="E2823" t="str">
            <v>Filozofická fakulta</v>
          </cell>
          <cell r="L2823">
            <v>1</v>
          </cell>
          <cell r="M2823">
            <v>1</v>
          </cell>
          <cell r="AM2823">
            <v>3</v>
          </cell>
          <cell r="AN2823">
            <v>4</v>
          </cell>
          <cell r="AO2823">
            <v>0</v>
          </cell>
          <cell r="AP2823">
            <v>0</v>
          </cell>
          <cell r="AQ2823">
            <v>3</v>
          </cell>
          <cell r="AV2823">
            <v>3</v>
          </cell>
          <cell r="AW2823">
            <v>3</v>
          </cell>
          <cell r="AX2823">
            <v>2.8977272727272725</v>
          </cell>
          <cell r="AY2823">
            <v>4</v>
          </cell>
          <cell r="AZ2823">
            <v>0</v>
          </cell>
          <cell r="BA2823" t="str">
            <v>UKF</v>
          </cell>
        </row>
        <row r="2824">
          <cell r="D2824" t="str">
            <v>Univerzita Konštantína Filozofa v Nitre</v>
          </cell>
          <cell r="E2824" t="str">
            <v>Filozofická fakulta</v>
          </cell>
          <cell r="L2824">
            <v>2</v>
          </cell>
          <cell r="M2824">
            <v>3</v>
          </cell>
          <cell r="AM2824">
            <v>0</v>
          </cell>
          <cell r="AN2824">
            <v>0</v>
          </cell>
          <cell r="AO2824">
            <v>0</v>
          </cell>
          <cell r="AP2824">
            <v>0</v>
          </cell>
          <cell r="AQ2824">
            <v>0</v>
          </cell>
          <cell r="AV2824">
            <v>0</v>
          </cell>
          <cell r="AW2824">
            <v>0</v>
          </cell>
          <cell r="AX2824">
            <v>0</v>
          </cell>
          <cell r="AY2824">
            <v>1</v>
          </cell>
          <cell r="AZ2824">
            <v>0</v>
          </cell>
          <cell r="BA2824" t="str">
            <v>UKF</v>
          </cell>
        </row>
        <row r="2825">
          <cell r="D2825" t="str">
            <v>Univerzita Konštantína Filozofa v Nitre</v>
          </cell>
          <cell r="E2825" t="str">
            <v>Filozofická fakulta</v>
          </cell>
          <cell r="L2825">
            <v>1</v>
          </cell>
          <cell r="M2825">
            <v>2</v>
          </cell>
          <cell r="AM2825">
            <v>8.5</v>
          </cell>
          <cell r="AN2825">
            <v>8.5</v>
          </cell>
          <cell r="AO2825">
            <v>0</v>
          </cell>
          <cell r="AP2825">
            <v>0</v>
          </cell>
          <cell r="AQ2825">
            <v>8.5</v>
          </cell>
          <cell r="AV2825">
            <v>12.75</v>
          </cell>
          <cell r="AW2825">
            <v>19.125</v>
          </cell>
          <cell r="AX2825">
            <v>18.845050077041602</v>
          </cell>
          <cell r="AY2825">
            <v>8.5</v>
          </cell>
          <cell r="AZ2825">
            <v>0</v>
          </cell>
          <cell r="BA2825" t="str">
            <v>UKF</v>
          </cell>
        </row>
        <row r="2826">
          <cell r="D2826" t="str">
            <v>Univerzita Konštantína Filozofa v Nitre</v>
          </cell>
          <cell r="E2826" t="str">
            <v>Filozofická fakulta</v>
          </cell>
          <cell r="L2826">
            <v>2</v>
          </cell>
          <cell r="M2826">
            <v>2</v>
          </cell>
          <cell r="AM2826">
            <v>0</v>
          </cell>
          <cell r="AN2826">
            <v>0</v>
          </cell>
          <cell r="AO2826">
            <v>0</v>
          </cell>
          <cell r="AP2826">
            <v>0</v>
          </cell>
          <cell r="AQ2826">
            <v>0</v>
          </cell>
          <cell r="AV2826">
            <v>0</v>
          </cell>
          <cell r="AW2826">
            <v>0</v>
          </cell>
          <cell r="AX2826">
            <v>0</v>
          </cell>
          <cell r="AY2826">
            <v>11</v>
          </cell>
          <cell r="AZ2826">
            <v>0</v>
          </cell>
          <cell r="BA2826" t="str">
            <v>UKF</v>
          </cell>
        </row>
        <row r="2827">
          <cell r="D2827" t="str">
            <v>Univerzita Konštantína Filozofa v Nitre</v>
          </cell>
          <cell r="E2827" t="str">
            <v>Filozofická fakulta</v>
          </cell>
          <cell r="L2827">
            <v>1</v>
          </cell>
          <cell r="M2827">
            <v>3</v>
          </cell>
          <cell r="AM2827">
            <v>3</v>
          </cell>
          <cell r="AN2827">
            <v>0</v>
          </cell>
          <cell r="AO2827">
            <v>0</v>
          </cell>
          <cell r="AP2827">
            <v>0</v>
          </cell>
          <cell r="AQ2827">
            <v>3</v>
          </cell>
          <cell r="AV2827">
            <v>12</v>
          </cell>
          <cell r="AW2827">
            <v>13.200000000000001</v>
          </cell>
          <cell r="AX2827">
            <v>12.774193548387098</v>
          </cell>
          <cell r="AY2827">
            <v>3</v>
          </cell>
          <cell r="AZ2827">
            <v>3</v>
          </cell>
          <cell r="BA2827" t="str">
            <v>UKF</v>
          </cell>
        </row>
        <row r="2828">
          <cell r="D2828" t="str">
            <v>Univerzita Konštantína Filozofa v Nitre</v>
          </cell>
          <cell r="E2828" t="str">
            <v>Filozofická fakulta</v>
          </cell>
          <cell r="L2828">
            <v>1</v>
          </cell>
          <cell r="M2828">
            <v>2</v>
          </cell>
          <cell r="AM2828">
            <v>50</v>
          </cell>
          <cell r="AN2828">
            <v>50</v>
          </cell>
          <cell r="AO2828">
            <v>0</v>
          </cell>
          <cell r="AP2828">
            <v>0</v>
          </cell>
          <cell r="AQ2828">
            <v>50</v>
          </cell>
          <cell r="AV2828">
            <v>75</v>
          </cell>
          <cell r="AW2828">
            <v>89.25</v>
          </cell>
          <cell r="AX2828">
            <v>87.560725552050471</v>
          </cell>
          <cell r="AY2828">
            <v>50</v>
          </cell>
          <cell r="AZ2828">
            <v>0</v>
          </cell>
          <cell r="BA2828" t="str">
            <v>UKF</v>
          </cell>
        </row>
        <row r="2829">
          <cell r="D2829" t="str">
            <v>Univerzita Konštantína Filozofa v Nitre</v>
          </cell>
          <cell r="E2829" t="str">
            <v>Filozofická fakulta</v>
          </cell>
          <cell r="L2829">
            <v>1</v>
          </cell>
          <cell r="M2829">
            <v>2</v>
          </cell>
          <cell r="AM2829">
            <v>34</v>
          </cell>
          <cell r="AN2829">
            <v>36</v>
          </cell>
          <cell r="AO2829">
            <v>0</v>
          </cell>
          <cell r="AP2829">
            <v>0</v>
          </cell>
          <cell r="AQ2829">
            <v>34</v>
          </cell>
          <cell r="AV2829">
            <v>51</v>
          </cell>
          <cell r="AW2829">
            <v>53.04</v>
          </cell>
          <cell r="AX2829">
            <v>52.263605546995379</v>
          </cell>
          <cell r="AY2829">
            <v>36</v>
          </cell>
          <cell r="AZ2829">
            <v>0</v>
          </cell>
          <cell r="BA2829" t="str">
            <v>UKF</v>
          </cell>
        </row>
        <row r="2830">
          <cell r="D2830" t="str">
            <v>Univerzita Konštantína Filozofa v Nitre</v>
          </cell>
          <cell r="E2830" t="str">
            <v>Filozofická fakulta</v>
          </cell>
          <cell r="L2830">
            <v>1</v>
          </cell>
          <cell r="M2830">
            <v>2</v>
          </cell>
          <cell r="AM2830">
            <v>77</v>
          </cell>
          <cell r="AN2830">
            <v>78</v>
          </cell>
          <cell r="AO2830">
            <v>0</v>
          </cell>
          <cell r="AP2830">
            <v>0</v>
          </cell>
          <cell r="AQ2830">
            <v>77</v>
          </cell>
          <cell r="AV2830">
            <v>115.5</v>
          </cell>
          <cell r="AW2830">
            <v>115.5</v>
          </cell>
          <cell r="AX2830">
            <v>113.7724358974359</v>
          </cell>
          <cell r="AY2830">
            <v>78</v>
          </cell>
          <cell r="AZ2830">
            <v>0</v>
          </cell>
          <cell r="BA2830" t="str">
            <v>UKF</v>
          </cell>
        </row>
        <row r="2831">
          <cell r="D2831" t="str">
            <v>Univerzita Konštantína Filozofa v Nitre</v>
          </cell>
          <cell r="E2831" t="str">
            <v>Filozofická fakulta</v>
          </cell>
          <cell r="L2831">
            <v>1</v>
          </cell>
          <cell r="M2831">
            <v>2</v>
          </cell>
          <cell r="AM2831">
            <v>17</v>
          </cell>
          <cell r="AN2831">
            <v>17</v>
          </cell>
          <cell r="AO2831">
            <v>0</v>
          </cell>
          <cell r="AP2831">
            <v>0</v>
          </cell>
          <cell r="AQ2831">
            <v>17</v>
          </cell>
          <cell r="AV2831">
            <v>25.5</v>
          </cell>
          <cell r="AW2831">
            <v>27.795000000000002</v>
          </cell>
          <cell r="AX2831">
            <v>27.527261424731186</v>
          </cell>
          <cell r="AY2831">
            <v>17</v>
          </cell>
          <cell r="AZ2831">
            <v>0</v>
          </cell>
          <cell r="BA2831" t="str">
            <v>UKF</v>
          </cell>
        </row>
        <row r="2832">
          <cell r="D2832" t="str">
            <v>Univerzita Konštantína Filozofa v Nitre</v>
          </cell>
          <cell r="E2832" t="str">
            <v>Filozofická fakulta</v>
          </cell>
          <cell r="L2832">
            <v>2</v>
          </cell>
          <cell r="M2832">
            <v>3</v>
          </cell>
          <cell r="AM2832">
            <v>0</v>
          </cell>
          <cell r="AN2832">
            <v>0</v>
          </cell>
          <cell r="AO2832">
            <v>0</v>
          </cell>
          <cell r="AP2832">
            <v>0</v>
          </cell>
          <cell r="AQ2832">
            <v>0</v>
          </cell>
          <cell r="AV2832">
            <v>0</v>
          </cell>
          <cell r="AW2832">
            <v>0</v>
          </cell>
          <cell r="AX2832">
            <v>0</v>
          </cell>
          <cell r="AY2832">
            <v>2</v>
          </cell>
          <cell r="AZ2832">
            <v>0</v>
          </cell>
          <cell r="BA2832" t="str">
            <v>UKF</v>
          </cell>
        </row>
        <row r="2833">
          <cell r="D2833" t="str">
            <v>Univerzita Konštantína Filozofa v Nitre</v>
          </cell>
          <cell r="E2833" t="str">
            <v>Filozofická fakulta</v>
          </cell>
          <cell r="L2833">
            <v>1</v>
          </cell>
          <cell r="M2833">
            <v>2</v>
          </cell>
          <cell r="AM2833">
            <v>24</v>
          </cell>
          <cell r="AN2833">
            <v>24</v>
          </cell>
          <cell r="AO2833">
            <v>0</v>
          </cell>
          <cell r="AP2833">
            <v>0</v>
          </cell>
          <cell r="AQ2833">
            <v>24</v>
          </cell>
          <cell r="AV2833">
            <v>36</v>
          </cell>
          <cell r="AW2833">
            <v>37.44</v>
          </cell>
          <cell r="AX2833">
            <v>36.891956856702613</v>
          </cell>
          <cell r="AY2833">
            <v>24</v>
          </cell>
          <cell r="AZ2833">
            <v>0</v>
          </cell>
          <cell r="BA2833" t="str">
            <v>UKF</v>
          </cell>
        </row>
        <row r="2834">
          <cell r="D2834" t="str">
            <v>Univerzita Konštantína Filozofa v Nitre</v>
          </cell>
          <cell r="E2834" t="str">
            <v>Filozofická fakulta</v>
          </cell>
          <cell r="L2834">
            <v>1</v>
          </cell>
          <cell r="M2834">
            <v>2</v>
          </cell>
          <cell r="AM2834">
            <v>5</v>
          </cell>
          <cell r="AN2834">
            <v>5</v>
          </cell>
          <cell r="AO2834">
            <v>0</v>
          </cell>
          <cell r="AP2834">
            <v>0</v>
          </cell>
          <cell r="AQ2834">
            <v>5</v>
          </cell>
          <cell r="AV2834">
            <v>7.5</v>
          </cell>
          <cell r="AW2834">
            <v>11.25</v>
          </cell>
          <cell r="AX2834">
            <v>11.085323574730355</v>
          </cell>
          <cell r="AY2834">
            <v>5</v>
          </cell>
          <cell r="AZ2834">
            <v>0</v>
          </cell>
          <cell r="BA2834" t="str">
            <v>UKF</v>
          </cell>
        </row>
        <row r="2835">
          <cell r="D2835" t="str">
            <v>Univerzita Konštantína Filozofa v Nitre</v>
          </cell>
          <cell r="E2835" t="str">
            <v>Filozofická fakulta</v>
          </cell>
          <cell r="L2835">
            <v>1</v>
          </cell>
          <cell r="M2835">
            <v>2</v>
          </cell>
          <cell r="AM2835">
            <v>24</v>
          </cell>
          <cell r="AN2835">
            <v>24</v>
          </cell>
          <cell r="AO2835">
            <v>0</v>
          </cell>
          <cell r="AP2835">
            <v>0</v>
          </cell>
          <cell r="AQ2835">
            <v>24</v>
          </cell>
          <cell r="AV2835">
            <v>36</v>
          </cell>
          <cell r="AW2835">
            <v>36</v>
          </cell>
          <cell r="AX2835">
            <v>36</v>
          </cell>
          <cell r="AY2835">
            <v>24</v>
          </cell>
          <cell r="AZ2835">
            <v>0</v>
          </cell>
          <cell r="BA2835" t="str">
            <v>UKF</v>
          </cell>
        </row>
        <row r="2836">
          <cell r="D2836" t="str">
            <v>Univerzita Konštantína Filozofa v Nitre</v>
          </cell>
          <cell r="E2836" t="str">
            <v>Filozofická fakulta</v>
          </cell>
          <cell r="L2836">
            <v>1</v>
          </cell>
          <cell r="M2836">
            <v>2</v>
          </cell>
          <cell r="AM2836">
            <v>15</v>
          </cell>
          <cell r="AN2836">
            <v>15</v>
          </cell>
          <cell r="AO2836">
            <v>0</v>
          </cell>
          <cell r="AP2836">
            <v>0</v>
          </cell>
          <cell r="AQ2836">
            <v>15</v>
          </cell>
          <cell r="AV2836">
            <v>22.5</v>
          </cell>
          <cell r="AW2836">
            <v>33.75</v>
          </cell>
          <cell r="AX2836">
            <v>33.255970724191066</v>
          </cell>
          <cell r="AY2836">
            <v>15</v>
          </cell>
          <cell r="AZ2836">
            <v>0</v>
          </cell>
          <cell r="BA2836" t="str">
            <v>UKF</v>
          </cell>
        </row>
        <row r="2837">
          <cell r="D2837" t="str">
            <v>Univerzita Konštantína Filozofa v Nitre</v>
          </cell>
          <cell r="E2837" t="str">
            <v>Filozofická fakulta</v>
          </cell>
          <cell r="L2837">
            <v>1</v>
          </cell>
          <cell r="M2837">
            <v>2</v>
          </cell>
          <cell r="AM2837">
            <v>17</v>
          </cell>
          <cell r="AN2837">
            <v>17</v>
          </cell>
          <cell r="AO2837">
            <v>0</v>
          </cell>
          <cell r="AP2837">
            <v>0</v>
          </cell>
          <cell r="AQ2837">
            <v>17</v>
          </cell>
          <cell r="AV2837">
            <v>25.5</v>
          </cell>
          <cell r="AW2837">
            <v>25.5</v>
          </cell>
          <cell r="AX2837">
            <v>24.630681818181817</v>
          </cell>
          <cell r="AY2837">
            <v>17</v>
          </cell>
          <cell r="AZ2837">
            <v>0</v>
          </cell>
          <cell r="BA2837" t="str">
            <v>UKF</v>
          </cell>
        </row>
        <row r="2838">
          <cell r="D2838" t="str">
            <v>Univerzita Konštantína Filozofa v Nitre</v>
          </cell>
          <cell r="E2838" t="str">
            <v>Filozofická fakulta</v>
          </cell>
          <cell r="L2838">
            <v>1</v>
          </cell>
          <cell r="M2838">
            <v>2</v>
          </cell>
          <cell r="AM2838">
            <v>8.5</v>
          </cell>
          <cell r="AN2838">
            <v>8.5</v>
          </cell>
          <cell r="AO2838">
            <v>0</v>
          </cell>
          <cell r="AP2838">
            <v>0</v>
          </cell>
          <cell r="AQ2838">
            <v>8.5</v>
          </cell>
          <cell r="AV2838">
            <v>12.75</v>
          </cell>
          <cell r="AW2838">
            <v>13.897500000000001</v>
          </cell>
          <cell r="AX2838">
            <v>13.763630712365593</v>
          </cell>
          <cell r="AY2838">
            <v>8.5</v>
          </cell>
          <cell r="AZ2838">
            <v>0</v>
          </cell>
          <cell r="BA2838" t="str">
            <v>UKF</v>
          </cell>
        </row>
        <row r="2839">
          <cell r="D2839" t="str">
            <v>Univerzita Konštantína Filozofa v Nitre</v>
          </cell>
          <cell r="E2839" t="str">
            <v>Filozofická fakulta</v>
          </cell>
          <cell r="L2839">
            <v>2</v>
          </cell>
          <cell r="M2839">
            <v>2</v>
          </cell>
          <cell r="AM2839">
            <v>0</v>
          </cell>
          <cell r="AN2839">
            <v>0</v>
          </cell>
          <cell r="AO2839">
            <v>0</v>
          </cell>
          <cell r="AP2839">
            <v>0</v>
          </cell>
          <cell r="AQ2839">
            <v>0</v>
          </cell>
          <cell r="AV2839">
            <v>0</v>
          </cell>
          <cell r="AW2839">
            <v>0</v>
          </cell>
          <cell r="AX2839">
            <v>0</v>
          </cell>
          <cell r="AY2839">
            <v>4</v>
          </cell>
          <cell r="AZ2839">
            <v>0</v>
          </cell>
          <cell r="BA2839" t="str">
            <v>UKF</v>
          </cell>
        </row>
        <row r="2840">
          <cell r="D2840" t="str">
            <v>Univerzita Konštantína Filozofa v Nitre</v>
          </cell>
          <cell r="E2840" t="str">
            <v>Filozofická fakulta</v>
          </cell>
          <cell r="L2840">
            <v>1</v>
          </cell>
          <cell r="M2840">
            <v>2</v>
          </cell>
          <cell r="AM2840">
            <v>6.5</v>
          </cell>
          <cell r="AN2840">
            <v>6.5</v>
          </cell>
          <cell r="AO2840">
            <v>0</v>
          </cell>
          <cell r="AP2840">
            <v>0</v>
          </cell>
          <cell r="AQ2840">
            <v>6.5</v>
          </cell>
          <cell r="AV2840">
            <v>9.75</v>
          </cell>
          <cell r="AW2840">
            <v>10.627500000000001</v>
          </cell>
          <cell r="AX2840">
            <v>10.525129368279572</v>
          </cell>
          <cell r="AY2840">
            <v>6.5</v>
          </cell>
          <cell r="AZ2840">
            <v>0</v>
          </cell>
          <cell r="BA2840" t="str">
            <v>UKF</v>
          </cell>
        </row>
        <row r="2841">
          <cell r="D2841" t="str">
            <v>Univerzita Konštantína Filozofa v Nitre</v>
          </cell>
          <cell r="E2841" t="str">
            <v>Filozofická fakulta</v>
          </cell>
          <cell r="L2841">
            <v>1</v>
          </cell>
          <cell r="M2841">
            <v>2</v>
          </cell>
          <cell r="AM2841">
            <v>4</v>
          </cell>
          <cell r="AN2841">
            <v>4</v>
          </cell>
          <cell r="AO2841">
            <v>0</v>
          </cell>
          <cell r="AP2841">
            <v>0</v>
          </cell>
          <cell r="AQ2841">
            <v>4</v>
          </cell>
          <cell r="AV2841">
            <v>6</v>
          </cell>
          <cell r="AW2841">
            <v>6</v>
          </cell>
          <cell r="AX2841">
            <v>5.795454545454545</v>
          </cell>
          <cell r="AY2841">
            <v>4</v>
          </cell>
          <cell r="AZ2841">
            <v>0</v>
          </cell>
          <cell r="BA2841" t="str">
            <v>UKF</v>
          </cell>
        </row>
        <row r="2842">
          <cell r="D2842" t="str">
            <v>Univerzita Konštantína Filozofa v Nitre</v>
          </cell>
          <cell r="E2842" t="str">
            <v>Filozofická fakulta</v>
          </cell>
          <cell r="L2842">
            <v>1</v>
          </cell>
          <cell r="M2842">
            <v>2</v>
          </cell>
          <cell r="AM2842">
            <v>3</v>
          </cell>
          <cell r="AN2842">
            <v>3</v>
          </cell>
          <cell r="AO2842">
            <v>0</v>
          </cell>
          <cell r="AP2842">
            <v>0</v>
          </cell>
          <cell r="AQ2842">
            <v>3</v>
          </cell>
          <cell r="AV2842">
            <v>4.5</v>
          </cell>
          <cell r="AW2842">
            <v>4.5</v>
          </cell>
          <cell r="AX2842">
            <v>4.46484375</v>
          </cell>
          <cell r="AY2842">
            <v>3</v>
          </cell>
          <cell r="AZ2842">
            <v>0</v>
          </cell>
          <cell r="BA2842" t="str">
            <v>UKF</v>
          </cell>
        </row>
        <row r="2843">
          <cell r="D2843" t="str">
            <v>Univerzita Konštantína Filozofa v Nitre</v>
          </cell>
          <cell r="E2843" t="str">
            <v>Filozofická fakulta</v>
          </cell>
          <cell r="L2843">
            <v>1</v>
          </cell>
          <cell r="M2843">
            <v>1</v>
          </cell>
          <cell r="AM2843">
            <v>24</v>
          </cell>
          <cell r="AN2843">
            <v>26</v>
          </cell>
          <cell r="AO2843">
            <v>0</v>
          </cell>
          <cell r="AP2843">
            <v>0</v>
          </cell>
          <cell r="AQ2843">
            <v>24</v>
          </cell>
          <cell r="AV2843">
            <v>19.2</v>
          </cell>
          <cell r="AW2843">
            <v>19.2</v>
          </cell>
          <cell r="AX2843">
            <v>18.580645161290324</v>
          </cell>
          <cell r="AY2843">
            <v>26</v>
          </cell>
          <cell r="AZ2843">
            <v>0</v>
          </cell>
          <cell r="BA2843" t="str">
            <v>UKF</v>
          </cell>
        </row>
        <row r="2844">
          <cell r="D2844" t="str">
            <v>Univerzita Konštantína Filozofa v Nitre</v>
          </cell>
          <cell r="E2844" t="str">
            <v>Filozofická fakulta</v>
          </cell>
          <cell r="L2844">
            <v>1</v>
          </cell>
          <cell r="M2844">
            <v>1</v>
          </cell>
          <cell r="AM2844">
            <v>1</v>
          </cell>
          <cell r="AN2844">
            <v>1</v>
          </cell>
          <cell r="AO2844">
            <v>0</v>
          </cell>
          <cell r="AP2844">
            <v>0</v>
          </cell>
          <cell r="AQ2844">
            <v>1</v>
          </cell>
          <cell r="AV2844">
            <v>1</v>
          </cell>
          <cell r="AW2844">
            <v>1.04</v>
          </cell>
          <cell r="AX2844">
            <v>1.0247765793528505</v>
          </cell>
          <cell r="AY2844">
            <v>1</v>
          </cell>
          <cell r="AZ2844">
            <v>0</v>
          </cell>
          <cell r="BA2844" t="str">
            <v>UKF</v>
          </cell>
        </row>
        <row r="2845">
          <cell r="D2845" t="str">
            <v>Univerzita Konštantína Filozofa v Nitre</v>
          </cell>
          <cell r="E2845" t="str">
            <v>Filozofická fakulta</v>
          </cell>
          <cell r="L2845">
            <v>2</v>
          </cell>
          <cell r="M2845">
            <v>3</v>
          </cell>
          <cell r="AM2845">
            <v>0</v>
          </cell>
          <cell r="AN2845">
            <v>0</v>
          </cell>
          <cell r="AO2845">
            <v>0</v>
          </cell>
          <cell r="AP2845">
            <v>0</v>
          </cell>
          <cell r="AQ2845">
            <v>0</v>
          </cell>
          <cell r="AV2845">
            <v>0</v>
          </cell>
          <cell r="AW2845">
            <v>0</v>
          </cell>
          <cell r="AX2845">
            <v>0</v>
          </cell>
          <cell r="AY2845">
            <v>1</v>
          </cell>
          <cell r="AZ2845">
            <v>0</v>
          </cell>
          <cell r="BA2845" t="str">
            <v>UKF</v>
          </cell>
        </row>
        <row r="2846">
          <cell r="D2846" t="str">
            <v>Univerzita Komenského v Bratislave</v>
          </cell>
          <cell r="E2846" t="str">
            <v>Fakulta telesnej výchovy a športu</v>
          </cell>
          <cell r="L2846">
            <v>1</v>
          </cell>
          <cell r="M2846">
            <v>2</v>
          </cell>
          <cell r="AM2846">
            <v>26</v>
          </cell>
          <cell r="AN2846">
            <v>26</v>
          </cell>
          <cell r="AO2846">
            <v>0</v>
          </cell>
          <cell r="AP2846">
            <v>0</v>
          </cell>
          <cell r="AQ2846">
            <v>26</v>
          </cell>
          <cell r="AV2846">
            <v>39</v>
          </cell>
          <cell r="AW2846">
            <v>46.41</v>
          </cell>
          <cell r="AX2846">
            <v>45.990948081264108</v>
          </cell>
          <cell r="AY2846">
            <v>26</v>
          </cell>
          <cell r="AZ2846">
            <v>0</v>
          </cell>
          <cell r="BA2846" t="str">
            <v>UK</v>
          </cell>
        </row>
        <row r="2847">
          <cell r="D2847" t="str">
            <v>Paneurópska vysoká škola</v>
          </cell>
          <cell r="E2847" t="str">
            <v>Fakulta informatiky</v>
          </cell>
          <cell r="L2847">
            <v>2</v>
          </cell>
          <cell r="M2847">
            <v>2</v>
          </cell>
          <cell r="AM2847">
            <v>0</v>
          </cell>
          <cell r="AN2847">
            <v>0</v>
          </cell>
          <cell r="AO2847">
            <v>0</v>
          </cell>
          <cell r="AP2847">
            <v>0</v>
          </cell>
          <cell r="AQ2847">
            <v>0</v>
          </cell>
          <cell r="AV2847">
            <v>0</v>
          </cell>
          <cell r="AW2847">
            <v>0</v>
          </cell>
          <cell r="AX2847">
            <v>0</v>
          </cell>
          <cell r="AY2847">
            <v>19</v>
          </cell>
          <cell r="AZ2847">
            <v>0</v>
          </cell>
          <cell r="BA2847" t="str">
            <v>B-VšP</v>
          </cell>
        </row>
        <row r="2848">
          <cell r="D2848" t="str">
            <v>Paneurópska vysoká škola</v>
          </cell>
          <cell r="E2848" t="str">
            <v>Fakulta informatiky</v>
          </cell>
          <cell r="L2848">
            <v>1</v>
          </cell>
          <cell r="M2848">
            <v>2</v>
          </cell>
          <cell r="AM2848">
            <v>1</v>
          </cell>
          <cell r="AN2848">
            <v>34</v>
          </cell>
          <cell r="AO2848">
            <v>34</v>
          </cell>
          <cell r="AP2848">
            <v>1</v>
          </cell>
          <cell r="AQ2848">
            <v>1</v>
          </cell>
          <cell r="AV2848">
            <v>1.5</v>
          </cell>
          <cell r="AW2848">
            <v>2.2199999999999998</v>
          </cell>
          <cell r="AX2848">
            <v>2.2045833333333333</v>
          </cell>
          <cell r="AY2848">
            <v>34</v>
          </cell>
          <cell r="AZ2848">
            <v>0</v>
          </cell>
          <cell r="BA2848" t="str">
            <v>B-VšP</v>
          </cell>
        </row>
        <row r="2849">
          <cell r="D2849" t="str">
            <v>Paneurópska vysoká škola</v>
          </cell>
          <cell r="E2849" t="str">
            <v>Fakulta psychológie</v>
          </cell>
          <cell r="L2849">
            <v>2</v>
          </cell>
          <cell r="M2849">
            <v>3</v>
          </cell>
          <cell r="AM2849">
            <v>0</v>
          </cell>
          <cell r="AN2849">
            <v>0</v>
          </cell>
          <cell r="AO2849">
            <v>0</v>
          </cell>
          <cell r="AP2849">
            <v>0</v>
          </cell>
          <cell r="AQ2849">
            <v>0</v>
          </cell>
          <cell r="AV2849">
            <v>0</v>
          </cell>
          <cell r="AW2849">
            <v>0</v>
          </cell>
          <cell r="AX2849">
            <v>0</v>
          </cell>
          <cell r="AY2849">
            <v>7</v>
          </cell>
          <cell r="AZ2849">
            <v>0</v>
          </cell>
          <cell r="BA2849" t="str">
            <v>B-VšP</v>
          </cell>
        </row>
        <row r="2850">
          <cell r="D2850" t="str">
            <v>Paneurópska vysoká škola</v>
          </cell>
          <cell r="E2850" t="str">
            <v>Fakulta ekonómie a podnikania</v>
          </cell>
          <cell r="L2850">
            <v>1</v>
          </cell>
          <cell r="M2850">
            <v>2</v>
          </cell>
          <cell r="AM2850">
            <v>0</v>
          </cell>
          <cell r="AN2850">
            <v>82</v>
          </cell>
          <cell r="AO2850">
            <v>0</v>
          </cell>
          <cell r="AP2850">
            <v>0</v>
          </cell>
          <cell r="AQ2850">
            <v>0</v>
          </cell>
          <cell r="AV2850">
            <v>0</v>
          </cell>
          <cell r="AW2850">
            <v>0</v>
          </cell>
          <cell r="AX2850">
            <v>0</v>
          </cell>
          <cell r="AY2850">
            <v>82</v>
          </cell>
          <cell r="AZ2850">
            <v>0</v>
          </cell>
          <cell r="BA2850" t="str">
            <v>B-VšP</v>
          </cell>
        </row>
        <row r="2851">
          <cell r="D2851" t="str">
            <v>Paneurópska vysoká škola</v>
          </cell>
          <cell r="E2851" t="str">
            <v>Fakulta informatiky</v>
          </cell>
          <cell r="L2851">
            <v>2</v>
          </cell>
          <cell r="M2851">
            <v>1</v>
          </cell>
          <cell r="AM2851">
            <v>0</v>
          </cell>
          <cell r="AN2851">
            <v>0</v>
          </cell>
          <cell r="AO2851">
            <v>0</v>
          </cell>
          <cell r="AP2851">
            <v>0</v>
          </cell>
          <cell r="AQ2851">
            <v>0</v>
          </cell>
          <cell r="AV2851">
            <v>0</v>
          </cell>
          <cell r="AW2851">
            <v>0</v>
          </cell>
          <cell r="AX2851">
            <v>0</v>
          </cell>
          <cell r="AY2851">
            <v>37</v>
          </cell>
          <cell r="AZ2851">
            <v>0</v>
          </cell>
          <cell r="BA2851" t="str">
            <v>B-VšP</v>
          </cell>
        </row>
        <row r="2852">
          <cell r="D2852" t="str">
            <v>Technická univerzita v Košiciach</v>
          </cell>
          <cell r="E2852" t="str">
            <v>Fakulta baníctva, ekológie, riadenia a geotechnológií</v>
          </cell>
          <cell r="L2852">
            <v>1</v>
          </cell>
          <cell r="M2852">
            <v>3</v>
          </cell>
          <cell r="AM2852">
            <v>2</v>
          </cell>
          <cell r="AN2852">
            <v>0</v>
          </cell>
          <cell r="AO2852">
            <v>0</v>
          </cell>
          <cell r="AP2852">
            <v>2</v>
          </cell>
          <cell r="AQ2852">
            <v>2</v>
          </cell>
          <cell r="AV2852">
            <v>8</v>
          </cell>
          <cell r="AW2852">
            <v>17.04</v>
          </cell>
          <cell r="AX2852">
            <v>16.54566552901024</v>
          </cell>
          <cell r="AY2852">
            <v>2</v>
          </cell>
          <cell r="AZ2852">
            <v>2</v>
          </cell>
          <cell r="BA2852" t="str">
            <v>TUKE</v>
          </cell>
        </row>
        <row r="2853">
          <cell r="D2853" t="str">
            <v>Technická univerzita v Košiciach</v>
          </cell>
          <cell r="E2853" t="str">
            <v>Fakulta baníctva, ekológie, riadenia a geotechnológií</v>
          </cell>
          <cell r="L2853">
            <v>2</v>
          </cell>
          <cell r="M2853">
            <v>5</v>
          </cell>
          <cell r="AM2853">
            <v>0</v>
          </cell>
          <cell r="AN2853">
            <v>0</v>
          </cell>
          <cell r="AO2853">
            <v>0</v>
          </cell>
          <cell r="AP2853">
            <v>0</v>
          </cell>
          <cell r="AQ2853">
            <v>0</v>
          </cell>
          <cell r="AV2853">
            <v>0</v>
          </cell>
          <cell r="AW2853">
            <v>0</v>
          </cell>
          <cell r="AX2853">
            <v>0</v>
          </cell>
          <cell r="AY2853">
            <v>5</v>
          </cell>
          <cell r="AZ2853">
            <v>0</v>
          </cell>
          <cell r="BA2853" t="str">
            <v>TUKE</v>
          </cell>
        </row>
        <row r="2854">
          <cell r="D2854" t="str">
            <v>Technická univerzita v Košiciach</v>
          </cell>
          <cell r="E2854" t="str">
            <v>Fakulta baníctva, ekológie, riadenia a geotechnológií</v>
          </cell>
          <cell r="L2854">
            <v>1</v>
          </cell>
          <cell r="M2854">
            <v>2</v>
          </cell>
          <cell r="AM2854">
            <v>30</v>
          </cell>
          <cell r="AN2854">
            <v>31</v>
          </cell>
          <cell r="AO2854">
            <v>31</v>
          </cell>
          <cell r="AP2854">
            <v>30</v>
          </cell>
          <cell r="AQ2854">
            <v>30</v>
          </cell>
          <cell r="AV2854">
            <v>45</v>
          </cell>
          <cell r="AW2854">
            <v>66.599999999999994</v>
          </cell>
          <cell r="AX2854">
            <v>64.667918088737196</v>
          </cell>
          <cell r="AY2854">
            <v>31</v>
          </cell>
          <cell r="AZ2854">
            <v>0</v>
          </cell>
          <cell r="BA2854" t="str">
            <v>TUKE</v>
          </cell>
        </row>
        <row r="2855">
          <cell r="D2855" t="str">
            <v>Technická univerzita v Košiciach</v>
          </cell>
          <cell r="E2855" t="str">
            <v>Fakulta baníctva, ekológie, riadenia a geotechnológií</v>
          </cell>
          <cell r="L2855">
            <v>2</v>
          </cell>
          <cell r="M2855">
            <v>3</v>
          </cell>
          <cell r="AM2855">
            <v>0</v>
          </cell>
          <cell r="AN2855">
            <v>0</v>
          </cell>
          <cell r="AO2855">
            <v>0</v>
          </cell>
          <cell r="AP2855">
            <v>0</v>
          </cell>
          <cell r="AQ2855">
            <v>0</v>
          </cell>
          <cell r="AV2855">
            <v>0</v>
          </cell>
          <cell r="AW2855">
            <v>0</v>
          </cell>
          <cell r="AX2855">
            <v>0</v>
          </cell>
          <cell r="AY2855">
            <v>6</v>
          </cell>
          <cell r="AZ2855">
            <v>0</v>
          </cell>
          <cell r="BA2855" t="str">
            <v>TUKE</v>
          </cell>
        </row>
        <row r="2856">
          <cell r="D2856" t="str">
            <v>Technická univerzita v Košiciach</v>
          </cell>
          <cell r="E2856" t="str">
            <v>Fakulta baníctva, ekológie, riadenia a geotechnológií</v>
          </cell>
          <cell r="L2856">
            <v>1</v>
          </cell>
          <cell r="M2856">
            <v>2</v>
          </cell>
          <cell r="AM2856">
            <v>44</v>
          </cell>
          <cell r="AN2856">
            <v>47</v>
          </cell>
          <cell r="AO2856">
            <v>0</v>
          </cell>
          <cell r="AP2856">
            <v>0</v>
          </cell>
          <cell r="AQ2856">
            <v>44</v>
          </cell>
          <cell r="AV2856">
            <v>66</v>
          </cell>
          <cell r="AW2856">
            <v>99</v>
          </cell>
          <cell r="AX2856">
            <v>95.535000000000011</v>
          </cell>
          <cell r="AY2856">
            <v>47</v>
          </cell>
          <cell r="AZ2856">
            <v>0</v>
          </cell>
          <cell r="BA2856" t="str">
            <v>TUKE</v>
          </cell>
        </row>
        <row r="2857">
          <cell r="D2857" t="str">
            <v>Technická univerzita v Košiciach</v>
          </cell>
          <cell r="E2857" t="str">
            <v>Fakulta baníctva, ekológie, riadenia a geotechnológií</v>
          </cell>
          <cell r="L2857">
            <v>2</v>
          </cell>
          <cell r="M2857">
            <v>2</v>
          </cell>
          <cell r="AM2857">
            <v>0</v>
          </cell>
          <cell r="AN2857">
            <v>0</v>
          </cell>
          <cell r="AO2857">
            <v>0</v>
          </cell>
          <cell r="AP2857">
            <v>0</v>
          </cell>
          <cell r="AQ2857">
            <v>0</v>
          </cell>
          <cell r="AV2857">
            <v>0</v>
          </cell>
          <cell r="AW2857">
            <v>0</v>
          </cell>
          <cell r="AX2857">
            <v>0</v>
          </cell>
          <cell r="AY2857">
            <v>6</v>
          </cell>
          <cell r="AZ2857">
            <v>0</v>
          </cell>
          <cell r="BA2857" t="str">
            <v>TUKE</v>
          </cell>
        </row>
        <row r="2858">
          <cell r="D2858" t="str">
            <v>Technická univerzita v Košiciach</v>
          </cell>
          <cell r="E2858" t="str">
            <v>Fakulta baníctva, ekológie, riadenia a geotechnológií</v>
          </cell>
          <cell r="L2858">
            <v>1</v>
          </cell>
          <cell r="M2858">
            <v>2</v>
          </cell>
          <cell r="AM2858">
            <v>19</v>
          </cell>
          <cell r="AN2858">
            <v>20</v>
          </cell>
          <cell r="AO2858">
            <v>20</v>
          </cell>
          <cell r="AP2858">
            <v>19</v>
          </cell>
          <cell r="AQ2858">
            <v>19</v>
          </cell>
          <cell r="AV2858">
            <v>28.5</v>
          </cell>
          <cell r="AW2858">
            <v>42.18</v>
          </cell>
          <cell r="AX2858">
            <v>40.956348122866892</v>
          </cell>
          <cell r="AY2858">
            <v>20</v>
          </cell>
          <cell r="AZ2858">
            <v>0</v>
          </cell>
          <cell r="BA2858" t="str">
            <v>TUKE</v>
          </cell>
        </row>
        <row r="2859">
          <cell r="D2859" t="str">
            <v>Technická univerzita v Košiciach</v>
          </cell>
          <cell r="E2859" t="str">
            <v>Fakulta baníctva, ekológie, riadenia a geotechnológií</v>
          </cell>
          <cell r="L2859">
            <v>1</v>
          </cell>
          <cell r="M2859">
            <v>2</v>
          </cell>
          <cell r="AM2859">
            <v>10</v>
          </cell>
          <cell r="AN2859">
            <v>13</v>
          </cell>
          <cell r="AO2859">
            <v>13</v>
          </cell>
          <cell r="AP2859">
            <v>10</v>
          </cell>
          <cell r="AQ2859">
            <v>10</v>
          </cell>
          <cell r="AV2859">
            <v>15</v>
          </cell>
          <cell r="AW2859">
            <v>22.2</v>
          </cell>
          <cell r="AX2859">
            <v>21.555972696245732</v>
          </cell>
          <cell r="AY2859">
            <v>13</v>
          </cell>
          <cell r="AZ2859">
            <v>0</v>
          </cell>
          <cell r="BA2859" t="str">
            <v>TUKE</v>
          </cell>
        </row>
        <row r="2860">
          <cell r="D2860" t="str">
            <v>Technická univerzita v Košiciach</v>
          </cell>
          <cell r="E2860" t="str">
            <v>Fakulta baníctva, ekológie, riadenia a geotechnológií</v>
          </cell>
          <cell r="L2860">
            <v>1</v>
          </cell>
          <cell r="M2860">
            <v>2</v>
          </cell>
          <cell r="AM2860">
            <v>82</v>
          </cell>
          <cell r="AN2860">
            <v>83</v>
          </cell>
          <cell r="AO2860">
            <v>83</v>
          </cell>
          <cell r="AP2860">
            <v>82</v>
          </cell>
          <cell r="AQ2860">
            <v>82</v>
          </cell>
          <cell r="AV2860">
            <v>123</v>
          </cell>
          <cell r="AW2860">
            <v>182.04</v>
          </cell>
          <cell r="AX2860">
            <v>176.75897610921501</v>
          </cell>
          <cell r="AY2860">
            <v>83</v>
          </cell>
          <cell r="AZ2860">
            <v>0</v>
          </cell>
          <cell r="BA2860" t="str">
            <v>TUKE</v>
          </cell>
        </row>
        <row r="2861">
          <cell r="D2861" t="str">
            <v>Technická univerzita v Košiciach</v>
          </cell>
          <cell r="E2861" t="str">
            <v>Fakulta baníctva, ekológie, riadenia a geotechnológií</v>
          </cell>
          <cell r="L2861">
            <v>1</v>
          </cell>
          <cell r="M2861">
            <v>2</v>
          </cell>
          <cell r="AM2861">
            <v>36</v>
          </cell>
          <cell r="AN2861">
            <v>37</v>
          </cell>
          <cell r="AO2861">
            <v>37</v>
          </cell>
          <cell r="AP2861">
            <v>36</v>
          </cell>
          <cell r="AQ2861">
            <v>36</v>
          </cell>
          <cell r="AV2861">
            <v>54</v>
          </cell>
          <cell r="AW2861">
            <v>79.92</v>
          </cell>
          <cell r="AX2861">
            <v>77.60150170648464</v>
          </cell>
          <cell r="AY2861">
            <v>37</v>
          </cell>
          <cell r="AZ2861">
            <v>0</v>
          </cell>
          <cell r="BA2861" t="str">
            <v>TUKE</v>
          </cell>
        </row>
        <row r="2862">
          <cell r="D2862" t="str">
            <v>Technická univerzita v Košiciach</v>
          </cell>
          <cell r="E2862" t="str">
            <v>Fakulta baníctva, ekológie, riadenia a geotechnológií</v>
          </cell>
          <cell r="L2862">
            <v>1</v>
          </cell>
          <cell r="M2862">
            <v>2</v>
          </cell>
          <cell r="AM2862">
            <v>6</v>
          </cell>
          <cell r="AN2862">
            <v>7</v>
          </cell>
          <cell r="AO2862">
            <v>7</v>
          </cell>
          <cell r="AP2862">
            <v>6</v>
          </cell>
          <cell r="AQ2862">
            <v>6</v>
          </cell>
          <cell r="AV2862">
            <v>9</v>
          </cell>
          <cell r="AW2862">
            <v>13.32</v>
          </cell>
          <cell r="AX2862">
            <v>12.933583617747441</v>
          </cell>
          <cell r="AY2862">
            <v>7</v>
          </cell>
          <cell r="AZ2862">
            <v>0</v>
          </cell>
          <cell r="BA2862" t="str">
            <v>TUKE</v>
          </cell>
        </row>
        <row r="2863">
          <cell r="D2863" t="str">
            <v>Technická univerzita v Košiciach</v>
          </cell>
          <cell r="E2863" t="str">
            <v>Fakulta baníctva, ekológie, riadenia a geotechnológií</v>
          </cell>
          <cell r="L2863">
            <v>2</v>
          </cell>
          <cell r="M2863">
            <v>2</v>
          </cell>
          <cell r="AM2863">
            <v>0</v>
          </cell>
          <cell r="AN2863">
            <v>0</v>
          </cell>
          <cell r="AO2863">
            <v>0</v>
          </cell>
          <cell r="AP2863">
            <v>0</v>
          </cell>
          <cell r="AQ2863">
            <v>0</v>
          </cell>
          <cell r="AV2863">
            <v>0</v>
          </cell>
          <cell r="AW2863">
            <v>0</v>
          </cell>
          <cell r="AX2863">
            <v>0</v>
          </cell>
          <cell r="AY2863">
            <v>11</v>
          </cell>
          <cell r="AZ2863">
            <v>0</v>
          </cell>
          <cell r="BA2863" t="str">
            <v>TUKE</v>
          </cell>
        </row>
        <row r="2864">
          <cell r="D2864" t="str">
            <v>Technická univerzita v Košiciach</v>
          </cell>
          <cell r="E2864" t="str">
            <v>Fakulta baníctva, ekológie, riadenia a geotechnológií</v>
          </cell>
          <cell r="L2864">
            <v>1</v>
          </cell>
          <cell r="M2864">
            <v>2</v>
          </cell>
          <cell r="AM2864">
            <v>4</v>
          </cell>
          <cell r="AN2864">
            <v>4</v>
          </cell>
          <cell r="AO2864">
            <v>4</v>
          </cell>
          <cell r="AP2864">
            <v>4</v>
          </cell>
          <cell r="AQ2864">
            <v>4</v>
          </cell>
          <cell r="AV2864">
            <v>6</v>
          </cell>
          <cell r="AW2864">
            <v>8.879999999999999</v>
          </cell>
          <cell r="AX2864">
            <v>8.6223890784982924</v>
          </cell>
          <cell r="AY2864">
            <v>4</v>
          </cell>
          <cell r="AZ2864">
            <v>0</v>
          </cell>
          <cell r="BA2864" t="str">
            <v>TUKE</v>
          </cell>
        </row>
        <row r="2865">
          <cell r="D2865" t="str">
            <v>Technická univerzita v Košiciach</v>
          </cell>
          <cell r="E2865" t="str">
            <v>Fakulta baníctva, ekológie, riadenia a geotechnológií</v>
          </cell>
          <cell r="L2865">
            <v>2</v>
          </cell>
          <cell r="M2865">
            <v>2</v>
          </cell>
          <cell r="AM2865">
            <v>0</v>
          </cell>
          <cell r="AN2865">
            <v>0</v>
          </cell>
          <cell r="AO2865">
            <v>0</v>
          </cell>
          <cell r="AP2865">
            <v>0</v>
          </cell>
          <cell r="AQ2865">
            <v>0</v>
          </cell>
          <cell r="AV2865">
            <v>0</v>
          </cell>
          <cell r="AW2865">
            <v>0</v>
          </cell>
          <cell r="AX2865">
            <v>0</v>
          </cell>
          <cell r="AY2865">
            <v>16</v>
          </cell>
          <cell r="AZ2865">
            <v>0</v>
          </cell>
          <cell r="BA2865" t="str">
            <v>TUKE</v>
          </cell>
        </row>
        <row r="2866">
          <cell r="D2866" t="str">
            <v>Technická univerzita v Košiciach</v>
          </cell>
          <cell r="E2866" t="str">
            <v>Fakulta baníctva, ekológie, riadenia a geotechnológií</v>
          </cell>
          <cell r="L2866">
            <v>2</v>
          </cell>
          <cell r="M2866">
            <v>1</v>
          </cell>
          <cell r="AM2866">
            <v>0</v>
          </cell>
          <cell r="AN2866">
            <v>0</v>
          </cell>
          <cell r="AO2866">
            <v>0</v>
          </cell>
          <cell r="AP2866">
            <v>0</v>
          </cell>
          <cell r="AQ2866">
            <v>0</v>
          </cell>
          <cell r="AV2866">
            <v>0</v>
          </cell>
          <cell r="AW2866">
            <v>0</v>
          </cell>
          <cell r="AX2866">
            <v>0</v>
          </cell>
          <cell r="AY2866">
            <v>5</v>
          </cell>
          <cell r="AZ2866">
            <v>0</v>
          </cell>
          <cell r="BA2866" t="str">
            <v>TUKE</v>
          </cell>
        </row>
        <row r="2867">
          <cell r="D2867" t="str">
            <v>Technická univerzita v Košiciach</v>
          </cell>
          <cell r="E2867" t="str">
            <v>Fakulta baníctva, ekológie, riadenia a geotechnológií</v>
          </cell>
          <cell r="L2867">
            <v>1</v>
          </cell>
          <cell r="M2867">
            <v>1</v>
          </cell>
          <cell r="AM2867">
            <v>31</v>
          </cell>
          <cell r="AN2867">
            <v>32</v>
          </cell>
          <cell r="AO2867">
            <v>32</v>
          </cell>
          <cell r="AP2867">
            <v>31</v>
          </cell>
          <cell r="AQ2867">
            <v>31</v>
          </cell>
          <cell r="AV2867">
            <v>24.4</v>
          </cell>
          <cell r="AW2867">
            <v>36.111999999999995</v>
          </cell>
          <cell r="AX2867">
            <v>35.064382252559724</v>
          </cell>
          <cell r="AY2867">
            <v>32</v>
          </cell>
          <cell r="AZ2867">
            <v>0</v>
          </cell>
          <cell r="BA2867" t="str">
            <v>TUKE</v>
          </cell>
        </row>
        <row r="2868">
          <cell r="D2868" t="str">
            <v>Technická univerzita v Košiciach</v>
          </cell>
          <cell r="E2868" t="str">
            <v>Fakulta baníctva, ekológie, riadenia a geotechnológií</v>
          </cell>
          <cell r="L2868">
            <v>2</v>
          </cell>
          <cell r="M2868">
            <v>1</v>
          </cell>
          <cell r="AM2868">
            <v>0</v>
          </cell>
          <cell r="AN2868">
            <v>0</v>
          </cell>
          <cell r="AO2868">
            <v>0</v>
          </cell>
          <cell r="AP2868">
            <v>0</v>
          </cell>
          <cell r="AQ2868">
            <v>0</v>
          </cell>
          <cell r="AV2868">
            <v>0</v>
          </cell>
          <cell r="AW2868">
            <v>0</v>
          </cell>
          <cell r="AX2868">
            <v>0</v>
          </cell>
          <cell r="AY2868">
            <v>9</v>
          </cell>
          <cell r="AZ2868">
            <v>0</v>
          </cell>
          <cell r="BA2868" t="str">
            <v>TUKE</v>
          </cell>
        </row>
        <row r="2869">
          <cell r="D2869" t="str">
            <v>Technická univerzita v Košiciach</v>
          </cell>
          <cell r="E2869" t="str">
            <v>Fakulta baníctva, ekológie, riadenia a geotechnológií</v>
          </cell>
          <cell r="L2869">
            <v>2</v>
          </cell>
          <cell r="M2869">
            <v>2</v>
          </cell>
          <cell r="AM2869">
            <v>0</v>
          </cell>
          <cell r="AN2869">
            <v>0</v>
          </cell>
          <cell r="AO2869">
            <v>0</v>
          </cell>
          <cell r="AP2869">
            <v>0</v>
          </cell>
          <cell r="AQ2869">
            <v>0</v>
          </cell>
          <cell r="AV2869">
            <v>0</v>
          </cell>
          <cell r="AW2869">
            <v>0</v>
          </cell>
          <cell r="AX2869">
            <v>0</v>
          </cell>
          <cell r="AY2869">
            <v>6</v>
          </cell>
          <cell r="AZ2869">
            <v>0</v>
          </cell>
          <cell r="BA2869" t="str">
            <v>TUKE</v>
          </cell>
        </row>
        <row r="2870">
          <cell r="D2870" t="str">
            <v>Technická univerzita v Košiciach</v>
          </cell>
          <cell r="E2870" t="str">
            <v>Fakulta baníctva, ekológie, riadenia a geotechnológií</v>
          </cell>
          <cell r="L2870">
            <v>1</v>
          </cell>
          <cell r="M2870">
            <v>5</v>
          </cell>
          <cell r="AM2870">
            <v>3</v>
          </cell>
          <cell r="AN2870">
            <v>3</v>
          </cell>
          <cell r="AO2870">
            <v>3</v>
          </cell>
          <cell r="AP2870">
            <v>3</v>
          </cell>
          <cell r="AQ2870">
            <v>3</v>
          </cell>
          <cell r="AV2870">
            <v>2.7</v>
          </cell>
          <cell r="AW2870">
            <v>3.996</v>
          </cell>
          <cell r="AX2870">
            <v>3.8800750853242323</v>
          </cell>
          <cell r="AY2870">
            <v>3</v>
          </cell>
          <cell r="AZ2870">
            <v>0</v>
          </cell>
          <cell r="BA2870" t="str">
            <v>TUKE</v>
          </cell>
        </row>
        <row r="2871">
          <cell r="D2871" t="str">
            <v>Technická univerzita v Košiciach</v>
          </cell>
          <cell r="E2871" t="str">
            <v>Fakulta baníctva, ekológie, riadenia a geotechnológií</v>
          </cell>
          <cell r="L2871">
            <v>1</v>
          </cell>
          <cell r="M2871">
            <v>3</v>
          </cell>
          <cell r="AM2871">
            <v>2</v>
          </cell>
          <cell r="AN2871">
            <v>0</v>
          </cell>
          <cell r="AO2871">
            <v>0</v>
          </cell>
          <cell r="AP2871">
            <v>0</v>
          </cell>
          <cell r="AQ2871">
            <v>2</v>
          </cell>
          <cell r="AV2871">
            <v>8</v>
          </cell>
          <cell r="AW2871">
            <v>17.04</v>
          </cell>
          <cell r="AX2871">
            <v>16.435354838709678</v>
          </cell>
          <cell r="AY2871">
            <v>2</v>
          </cell>
          <cell r="AZ2871">
            <v>2</v>
          </cell>
          <cell r="BA2871" t="str">
            <v>TUKE</v>
          </cell>
        </row>
        <row r="2872">
          <cell r="D2872" t="str">
            <v>Technická univerzita v Košiciach</v>
          </cell>
          <cell r="E2872" t="str">
            <v>Fakulta materiálov, metalurgie a recyklácie</v>
          </cell>
          <cell r="L2872">
            <v>2</v>
          </cell>
          <cell r="M2872">
            <v>3</v>
          </cell>
          <cell r="AM2872">
            <v>0</v>
          </cell>
          <cell r="AN2872">
            <v>0</v>
          </cell>
          <cell r="AO2872">
            <v>0</v>
          </cell>
          <cell r="AP2872">
            <v>0</v>
          </cell>
          <cell r="AQ2872">
            <v>0</v>
          </cell>
          <cell r="AV2872">
            <v>0</v>
          </cell>
          <cell r="AW2872">
            <v>0</v>
          </cell>
          <cell r="AX2872">
            <v>0</v>
          </cell>
          <cell r="AY2872">
            <v>4</v>
          </cell>
          <cell r="AZ2872">
            <v>0</v>
          </cell>
          <cell r="BA2872" t="str">
            <v>TUKE</v>
          </cell>
        </row>
        <row r="2873">
          <cell r="D2873" t="str">
            <v>Technická univerzita v Košiciach</v>
          </cell>
          <cell r="E2873" t="str">
            <v>Fakulta materiálov, metalurgie a recyklácie</v>
          </cell>
          <cell r="L2873">
            <v>1</v>
          </cell>
          <cell r="M2873">
            <v>2</v>
          </cell>
          <cell r="AM2873">
            <v>1</v>
          </cell>
          <cell r="AN2873">
            <v>1</v>
          </cell>
          <cell r="AO2873">
            <v>1</v>
          </cell>
          <cell r="AP2873">
            <v>1</v>
          </cell>
          <cell r="AQ2873">
            <v>1</v>
          </cell>
          <cell r="AV2873">
            <v>1.5</v>
          </cell>
          <cell r="AW2873">
            <v>2.2199999999999998</v>
          </cell>
          <cell r="AX2873">
            <v>2.1845007800312009</v>
          </cell>
          <cell r="AY2873">
            <v>1</v>
          </cell>
          <cell r="AZ2873">
            <v>0</v>
          </cell>
          <cell r="BA2873" t="str">
            <v>TUKE</v>
          </cell>
        </row>
        <row r="2874">
          <cell r="D2874" t="str">
            <v>Technická univerzita v Košiciach</v>
          </cell>
          <cell r="E2874" t="str">
            <v>Fakulta materiálov, metalurgie a recyklácie</v>
          </cell>
          <cell r="L2874">
            <v>1</v>
          </cell>
          <cell r="M2874">
            <v>2</v>
          </cell>
          <cell r="AM2874">
            <v>10</v>
          </cell>
          <cell r="AN2874">
            <v>10</v>
          </cell>
          <cell r="AO2874">
            <v>10</v>
          </cell>
          <cell r="AP2874">
            <v>10</v>
          </cell>
          <cell r="AQ2874">
            <v>10</v>
          </cell>
          <cell r="AV2874">
            <v>15</v>
          </cell>
          <cell r="AW2874">
            <v>22.2</v>
          </cell>
          <cell r="AX2874">
            <v>21.803571428571431</v>
          </cell>
          <cell r="AY2874">
            <v>10</v>
          </cell>
          <cell r="AZ2874">
            <v>0</v>
          </cell>
          <cell r="BA2874" t="str">
            <v>TUKE</v>
          </cell>
        </row>
        <row r="2875">
          <cell r="D2875" t="str">
            <v>Technická univerzita v Košiciach</v>
          </cell>
          <cell r="E2875" t="str">
            <v>Fakulta materiálov, metalurgie a recyklácie</v>
          </cell>
          <cell r="L2875">
            <v>1</v>
          </cell>
          <cell r="M2875">
            <v>2</v>
          </cell>
          <cell r="AM2875">
            <v>15</v>
          </cell>
          <cell r="AN2875">
            <v>15</v>
          </cell>
          <cell r="AO2875">
            <v>15</v>
          </cell>
          <cell r="AP2875">
            <v>15</v>
          </cell>
          <cell r="AQ2875">
            <v>15</v>
          </cell>
          <cell r="AV2875">
            <v>22.5</v>
          </cell>
          <cell r="AW2875">
            <v>54.225000000000001</v>
          </cell>
          <cell r="AX2875">
            <v>52.651919795221843</v>
          </cell>
          <cell r="AY2875">
            <v>15</v>
          </cell>
          <cell r="AZ2875">
            <v>0</v>
          </cell>
          <cell r="BA2875" t="str">
            <v>TUKE</v>
          </cell>
        </row>
        <row r="2876">
          <cell r="D2876" t="str">
            <v>Technická univerzita v Košiciach</v>
          </cell>
          <cell r="E2876" t="str">
            <v>Fakulta materiálov, metalurgie a recyklácie</v>
          </cell>
          <cell r="L2876">
            <v>2</v>
          </cell>
          <cell r="M2876">
            <v>2</v>
          </cell>
          <cell r="AM2876">
            <v>0</v>
          </cell>
          <cell r="AN2876">
            <v>0</v>
          </cell>
          <cell r="AO2876">
            <v>0</v>
          </cell>
          <cell r="AP2876">
            <v>0</v>
          </cell>
          <cell r="AQ2876">
            <v>0</v>
          </cell>
          <cell r="AV2876">
            <v>0</v>
          </cell>
          <cell r="AW2876">
            <v>0</v>
          </cell>
          <cell r="AX2876">
            <v>0</v>
          </cell>
          <cell r="AY2876">
            <v>5</v>
          </cell>
          <cell r="AZ2876">
            <v>0</v>
          </cell>
          <cell r="BA2876" t="str">
            <v>TUKE</v>
          </cell>
        </row>
        <row r="2877">
          <cell r="D2877" t="str">
            <v>Technická univerzita v Košiciach</v>
          </cell>
          <cell r="E2877" t="str">
            <v>Fakulta materiálov, metalurgie a recyklácie</v>
          </cell>
          <cell r="L2877">
            <v>1</v>
          </cell>
          <cell r="M2877">
            <v>5</v>
          </cell>
          <cell r="AM2877">
            <v>22</v>
          </cell>
          <cell r="AN2877">
            <v>29</v>
          </cell>
          <cell r="AO2877">
            <v>29</v>
          </cell>
          <cell r="AP2877">
            <v>22</v>
          </cell>
          <cell r="AQ2877">
            <v>22</v>
          </cell>
          <cell r="AV2877">
            <v>17.2</v>
          </cell>
          <cell r="AW2877">
            <v>25.456</v>
          </cell>
          <cell r="AX2877">
            <v>25.048942277691108</v>
          </cell>
          <cell r="AY2877">
            <v>29</v>
          </cell>
          <cell r="AZ2877">
            <v>0</v>
          </cell>
          <cell r="BA2877" t="str">
            <v>TUKE</v>
          </cell>
        </row>
        <row r="2878">
          <cell r="D2878" t="str">
            <v>Technická univerzita v Košiciach</v>
          </cell>
          <cell r="E2878" t="str">
            <v>Fakulta materiálov, metalurgie a recyklácie</v>
          </cell>
          <cell r="L2878">
            <v>1</v>
          </cell>
          <cell r="M2878">
            <v>2</v>
          </cell>
          <cell r="AM2878">
            <v>13</v>
          </cell>
          <cell r="AN2878">
            <v>13</v>
          </cell>
          <cell r="AO2878">
            <v>13</v>
          </cell>
          <cell r="AP2878">
            <v>13</v>
          </cell>
          <cell r="AQ2878">
            <v>13</v>
          </cell>
          <cell r="AV2878">
            <v>19.5</v>
          </cell>
          <cell r="AW2878">
            <v>46.995000000000005</v>
          </cell>
          <cell r="AX2878">
            <v>45.631663822525603</v>
          </cell>
          <cell r="AY2878">
            <v>13</v>
          </cell>
          <cell r="AZ2878">
            <v>0</v>
          </cell>
          <cell r="BA2878" t="str">
            <v>TUKE</v>
          </cell>
        </row>
        <row r="2879">
          <cell r="D2879" t="str">
            <v>Technická univerzita v Košiciach</v>
          </cell>
          <cell r="E2879" t="str">
            <v>Fakulta materiálov, metalurgie a recyklácie</v>
          </cell>
          <cell r="L2879">
            <v>1</v>
          </cell>
          <cell r="M2879">
            <v>2</v>
          </cell>
          <cell r="AM2879">
            <v>11</v>
          </cell>
          <cell r="AN2879">
            <v>11</v>
          </cell>
          <cell r="AO2879">
            <v>11</v>
          </cell>
          <cell r="AP2879">
            <v>11</v>
          </cell>
          <cell r="AQ2879">
            <v>11</v>
          </cell>
          <cell r="AV2879">
            <v>16.5</v>
          </cell>
          <cell r="AW2879">
            <v>24.419999999999998</v>
          </cell>
          <cell r="AX2879">
            <v>24.029508580343212</v>
          </cell>
          <cell r="AY2879">
            <v>11</v>
          </cell>
          <cell r="AZ2879">
            <v>0</v>
          </cell>
          <cell r="BA2879" t="str">
            <v>TUKE</v>
          </cell>
        </row>
        <row r="2880">
          <cell r="D2880" t="str">
            <v>Technická univerzita v Košiciach</v>
          </cell>
          <cell r="E2880" t="str">
            <v>Fakulta materiálov, metalurgie a recyklácie</v>
          </cell>
          <cell r="L2880">
            <v>2</v>
          </cell>
          <cell r="M2880">
            <v>5</v>
          </cell>
          <cell r="AM2880">
            <v>0</v>
          </cell>
          <cell r="AN2880">
            <v>0</v>
          </cell>
          <cell r="AO2880">
            <v>0</v>
          </cell>
          <cell r="AP2880">
            <v>0</v>
          </cell>
          <cell r="AQ2880">
            <v>0</v>
          </cell>
          <cell r="AV2880">
            <v>0</v>
          </cell>
          <cell r="AW2880">
            <v>0</v>
          </cell>
          <cell r="AX2880">
            <v>0</v>
          </cell>
          <cell r="AY2880">
            <v>1</v>
          </cell>
          <cell r="AZ2880">
            <v>0</v>
          </cell>
          <cell r="BA2880" t="str">
            <v>TUKE</v>
          </cell>
        </row>
        <row r="2881">
          <cell r="D2881" t="str">
            <v>Technická univerzita v Košiciach</v>
          </cell>
          <cell r="E2881" t="str">
            <v>Fakulta materiálov, metalurgie a recyklácie</v>
          </cell>
          <cell r="L2881">
            <v>1</v>
          </cell>
          <cell r="M2881">
            <v>3</v>
          </cell>
          <cell r="AM2881">
            <v>2</v>
          </cell>
          <cell r="AN2881">
            <v>0</v>
          </cell>
          <cell r="AO2881">
            <v>0</v>
          </cell>
          <cell r="AP2881">
            <v>2</v>
          </cell>
          <cell r="AQ2881">
            <v>2</v>
          </cell>
          <cell r="AV2881">
            <v>6</v>
          </cell>
          <cell r="AW2881">
            <v>12.78</v>
          </cell>
          <cell r="AX2881">
            <v>12.575639625585023</v>
          </cell>
          <cell r="AY2881">
            <v>2</v>
          </cell>
          <cell r="AZ2881">
            <v>2</v>
          </cell>
          <cell r="BA2881" t="str">
            <v>TUKE</v>
          </cell>
        </row>
        <row r="2882">
          <cell r="D2882" t="str">
            <v>Technická univerzita v Košiciach</v>
          </cell>
          <cell r="E2882" t="str">
            <v>Strojnícka fakulta</v>
          </cell>
          <cell r="L2882">
            <v>1</v>
          </cell>
          <cell r="M2882">
            <v>1</v>
          </cell>
          <cell r="AM2882">
            <v>14</v>
          </cell>
          <cell r="AN2882">
            <v>15</v>
          </cell>
          <cell r="AO2882">
            <v>15</v>
          </cell>
          <cell r="AP2882">
            <v>14</v>
          </cell>
          <cell r="AQ2882">
            <v>14</v>
          </cell>
          <cell r="AV2882">
            <v>9.7999999999999989</v>
          </cell>
          <cell r="AW2882">
            <v>14.503999999999998</v>
          </cell>
          <cell r="AX2882">
            <v>14.272071762870514</v>
          </cell>
          <cell r="AY2882">
            <v>15</v>
          </cell>
          <cell r="AZ2882">
            <v>0</v>
          </cell>
          <cell r="BA2882" t="str">
            <v>TUKE</v>
          </cell>
        </row>
        <row r="2883">
          <cell r="D2883" t="str">
            <v>Technická univerzita v Košiciach</v>
          </cell>
          <cell r="E2883" t="str">
            <v>Strojnícka fakulta</v>
          </cell>
          <cell r="L2883">
            <v>1</v>
          </cell>
          <cell r="M2883">
            <v>3</v>
          </cell>
          <cell r="AM2883">
            <v>1</v>
          </cell>
          <cell r="AN2883">
            <v>0</v>
          </cell>
          <cell r="AO2883">
            <v>0</v>
          </cell>
          <cell r="AP2883">
            <v>1</v>
          </cell>
          <cell r="AQ2883">
            <v>1</v>
          </cell>
          <cell r="AV2883">
            <v>3</v>
          </cell>
          <cell r="AW2883">
            <v>6.39</v>
          </cell>
          <cell r="AX2883">
            <v>6.2878198127925113</v>
          </cell>
          <cell r="AY2883">
            <v>1</v>
          </cell>
          <cell r="AZ2883">
            <v>1</v>
          </cell>
          <cell r="BA2883" t="str">
            <v>TUKE</v>
          </cell>
        </row>
        <row r="2884">
          <cell r="D2884" t="str">
            <v>Technická univerzita v Košiciach</v>
          </cell>
          <cell r="E2884" t="str">
            <v>Strojnícka fakulta</v>
          </cell>
          <cell r="L2884">
            <v>1</v>
          </cell>
          <cell r="M2884">
            <v>2</v>
          </cell>
          <cell r="AM2884">
            <v>9</v>
          </cell>
          <cell r="AN2884">
            <v>10</v>
          </cell>
          <cell r="AO2884">
            <v>10</v>
          </cell>
          <cell r="AP2884">
            <v>9</v>
          </cell>
          <cell r="AQ2884">
            <v>9</v>
          </cell>
          <cell r="AV2884">
            <v>13.5</v>
          </cell>
          <cell r="AW2884">
            <v>19.98</v>
          </cell>
          <cell r="AX2884">
            <v>19.660507020280811</v>
          </cell>
          <cell r="AY2884">
            <v>10</v>
          </cell>
          <cell r="AZ2884">
            <v>0</v>
          </cell>
          <cell r="BA2884" t="str">
            <v>TUKE</v>
          </cell>
        </row>
        <row r="2885">
          <cell r="D2885" t="str">
            <v>Technická univerzita v Košiciach</v>
          </cell>
          <cell r="E2885" t="str">
            <v>Strojnícka fakulta</v>
          </cell>
          <cell r="L2885">
            <v>1</v>
          </cell>
          <cell r="M2885">
            <v>2</v>
          </cell>
          <cell r="AM2885">
            <v>16</v>
          </cell>
          <cell r="AN2885">
            <v>17</v>
          </cell>
          <cell r="AO2885">
            <v>17</v>
          </cell>
          <cell r="AP2885">
            <v>16</v>
          </cell>
          <cell r="AQ2885">
            <v>16</v>
          </cell>
          <cell r="AV2885">
            <v>24</v>
          </cell>
          <cell r="AW2885">
            <v>35.519999999999996</v>
          </cell>
          <cell r="AX2885">
            <v>34.952012480499214</v>
          </cell>
          <cell r="AY2885">
            <v>17</v>
          </cell>
          <cell r="AZ2885">
            <v>0</v>
          </cell>
          <cell r="BA2885" t="str">
            <v>TUKE</v>
          </cell>
        </row>
        <row r="2886">
          <cell r="D2886" t="str">
            <v>Technická univerzita v Košiciach</v>
          </cell>
          <cell r="E2886" t="str">
            <v>Strojnícka fakulta</v>
          </cell>
          <cell r="L2886">
            <v>1</v>
          </cell>
          <cell r="M2886">
            <v>2</v>
          </cell>
          <cell r="AM2886">
            <v>25</v>
          </cell>
          <cell r="AN2886">
            <v>27</v>
          </cell>
          <cell r="AO2886">
            <v>0</v>
          </cell>
          <cell r="AP2886">
            <v>0</v>
          </cell>
          <cell r="AQ2886">
            <v>25</v>
          </cell>
          <cell r="AV2886">
            <v>37.5</v>
          </cell>
          <cell r="AW2886">
            <v>55.5</v>
          </cell>
          <cell r="AX2886">
            <v>53.53064516129033</v>
          </cell>
          <cell r="AY2886">
            <v>27</v>
          </cell>
          <cell r="AZ2886">
            <v>0</v>
          </cell>
          <cell r="BA2886" t="str">
            <v>TUKE</v>
          </cell>
        </row>
        <row r="2887">
          <cell r="D2887" t="str">
            <v>Technická univerzita v Košiciach</v>
          </cell>
          <cell r="E2887" t="str">
            <v>Strojnícka fakulta</v>
          </cell>
          <cell r="L2887">
            <v>1</v>
          </cell>
          <cell r="M2887">
            <v>2</v>
          </cell>
          <cell r="AM2887">
            <v>9</v>
          </cell>
          <cell r="AN2887">
            <v>9</v>
          </cell>
          <cell r="AO2887">
            <v>9</v>
          </cell>
          <cell r="AP2887">
            <v>9</v>
          </cell>
          <cell r="AQ2887">
            <v>9</v>
          </cell>
          <cell r="AV2887">
            <v>13.5</v>
          </cell>
          <cell r="AW2887">
            <v>19.98</v>
          </cell>
          <cell r="AX2887">
            <v>19.660507020280811</v>
          </cell>
          <cell r="AY2887">
            <v>9</v>
          </cell>
          <cell r="AZ2887">
            <v>0</v>
          </cell>
          <cell r="BA2887" t="str">
            <v>TUKE</v>
          </cell>
        </row>
        <row r="2888">
          <cell r="D2888" t="str">
            <v>Technická univerzita v Košiciach</v>
          </cell>
          <cell r="E2888" t="str">
            <v>Strojnícka fakulta</v>
          </cell>
          <cell r="L2888">
            <v>1</v>
          </cell>
          <cell r="M2888">
            <v>3</v>
          </cell>
          <cell r="AM2888">
            <v>1</v>
          </cell>
          <cell r="AN2888">
            <v>0</v>
          </cell>
          <cell r="AO2888">
            <v>0</v>
          </cell>
          <cell r="AP2888">
            <v>1</v>
          </cell>
          <cell r="AQ2888">
            <v>1</v>
          </cell>
          <cell r="AV2888">
            <v>3</v>
          </cell>
          <cell r="AW2888">
            <v>6.39</v>
          </cell>
          <cell r="AX2888">
            <v>6.2878198127925113</v>
          </cell>
          <cell r="AY2888">
            <v>1</v>
          </cell>
          <cell r="AZ2888">
            <v>1</v>
          </cell>
          <cell r="BA2888" t="str">
            <v>TUKE</v>
          </cell>
        </row>
        <row r="2889">
          <cell r="D2889" t="str">
            <v>Technická univerzita v Košiciach</v>
          </cell>
          <cell r="E2889" t="str">
            <v>Strojnícka fakulta</v>
          </cell>
          <cell r="L2889">
            <v>1</v>
          </cell>
          <cell r="M2889">
            <v>2</v>
          </cell>
          <cell r="AM2889">
            <v>26</v>
          </cell>
          <cell r="AN2889">
            <v>26</v>
          </cell>
          <cell r="AO2889">
            <v>26</v>
          </cell>
          <cell r="AP2889">
            <v>26</v>
          </cell>
          <cell r="AQ2889">
            <v>26</v>
          </cell>
          <cell r="AV2889">
            <v>39</v>
          </cell>
          <cell r="AW2889">
            <v>57.72</v>
          </cell>
          <cell r="AX2889">
            <v>56.797020280811232</v>
          </cell>
          <cell r="AY2889">
            <v>26</v>
          </cell>
          <cell r="AZ2889">
            <v>0</v>
          </cell>
          <cell r="BA2889" t="str">
            <v>TUKE</v>
          </cell>
        </row>
        <row r="2890">
          <cell r="D2890" t="str">
            <v>Technická univerzita v Košiciach</v>
          </cell>
          <cell r="E2890" t="str">
            <v>Strojnícka fakulta</v>
          </cell>
          <cell r="L2890">
            <v>1</v>
          </cell>
          <cell r="M2890">
            <v>2</v>
          </cell>
          <cell r="AM2890">
            <v>26</v>
          </cell>
          <cell r="AN2890">
            <v>26</v>
          </cell>
          <cell r="AO2890">
            <v>26</v>
          </cell>
          <cell r="AP2890">
            <v>26</v>
          </cell>
          <cell r="AQ2890">
            <v>26</v>
          </cell>
          <cell r="AV2890">
            <v>39</v>
          </cell>
          <cell r="AW2890">
            <v>57.72</v>
          </cell>
          <cell r="AX2890">
            <v>56.797020280811232</v>
          </cell>
          <cell r="AY2890">
            <v>26</v>
          </cell>
          <cell r="AZ2890">
            <v>0</v>
          </cell>
          <cell r="BA2890" t="str">
            <v>TUKE</v>
          </cell>
        </row>
        <row r="2891">
          <cell r="D2891" t="str">
            <v>Technická univerzita v Košiciach</v>
          </cell>
          <cell r="E2891" t="str">
            <v>Strojnícka fakulta</v>
          </cell>
          <cell r="L2891">
            <v>1</v>
          </cell>
          <cell r="M2891">
            <v>2</v>
          </cell>
          <cell r="AM2891">
            <v>43</v>
          </cell>
          <cell r="AN2891">
            <v>43</v>
          </cell>
          <cell r="AO2891">
            <v>43</v>
          </cell>
          <cell r="AP2891">
            <v>43</v>
          </cell>
          <cell r="AQ2891">
            <v>43</v>
          </cell>
          <cell r="AV2891">
            <v>64.5</v>
          </cell>
          <cell r="AW2891">
            <v>95.46</v>
          </cell>
          <cell r="AX2891">
            <v>93.933533541341646</v>
          </cell>
          <cell r="AY2891">
            <v>43</v>
          </cell>
          <cell r="AZ2891">
            <v>0</v>
          </cell>
          <cell r="BA2891" t="str">
            <v>TUKE</v>
          </cell>
        </row>
        <row r="2892">
          <cell r="D2892" t="str">
            <v>Technická univerzita v Košiciach</v>
          </cell>
          <cell r="E2892" t="str">
            <v>Strojnícka fakulta</v>
          </cell>
          <cell r="L2892">
            <v>1</v>
          </cell>
          <cell r="M2892">
            <v>2</v>
          </cell>
          <cell r="AM2892">
            <v>19</v>
          </cell>
          <cell r="AN2892">
            <v>19</v>
          </cell>
          <cell r="AO2892">
            <v>19</v>
          </cell>
          <cell r="AP2892">
            <v>19</v>
          </cell>
          <cell r="AQ2892">
            <v>19</v>
          </cell>
          <cell r="AV2892">
            <v>28.5</v>
          </cell>
          <cell r="AW2892">
            <v>42.18</v>
          </cell>
          <cell r="AX2892">
            <v>41.505514820592822</v>
          </cell>
          <cell r="AY2892">
            <v>19</v>
          </cell>
          <cell r="AZ2892">
            <v>0</v>
          </cell>
          <cell r="BA2892" t="str">
            <v>TUKE</v>
          </cell>
        </row>
        <row r="2893">
          <cell r="D2893" t="str">
            <v>Technická univerzita v Košiciach</v>
          </cell>
          <cell r="E2893" t="str">
            <v>Strojnícka fakulta</v>
          </cell>
          <cell r="L2893">
            <v>1</v>
          </cell>
          <cell r="M2893">
            <v>2</v>
          </cell>
          <cell r="AM2893">
            <v>16</v>
          </cell>
          <cell r="AN2893">
            <v>16</v>
          </cell>
          <cell r="AO2893">
            <v>16</v>
          </cell>
          <cell r="AP2893">
            <v>16</v>
          </cell>
          <cell r="AQ2893">
            <v>16</v>
          </cell>
          <cell r="AV2893">
            <v>24</v>
          </cell>
          <cell r="AW2893">
            <v>35.519999999999996</v>
          </cell>
          <cell r="AX2893">
            <v>34.952012480499214</v>
          </cell>
          <cell r="AY2893">
            <v>16</v>
          </cell>
          <cell r="AZ2893">
            <v>0</v>
          </cell>
          <cell r="BA2893" t="str">
            <v>TUKE</v>
          </cell>
        </row>
        <row r="2894">
          <cell r="D2894" t="str">
            <v>Technická univerzita v Košiciach</v>
          </cell>
          <cell r="E2894" t="str">
            <v>Strojnícka fakulta</v>
          </cell>
          <cell r="L2894">
            <v>2</v>
          </cell>
          <cell r="M2894">
            <v>3</v>
          </cell>
          <cell r="AM2894">
            <v>0</v>
          </cell>
          <cell r="AN2894">
            <v>0</v>
          </cell>
          <cell r="AO2894">
            <v>0</v>
          </cell>
          <cell r="AP2894">
            <v>0</v>
          </cell>
          <cell r="AQ2894">
            <v>0</v>
          </cell>
          <cell r="AV2894">
            <v>0</v>
          </cell>
          <cell r="AW2894">
            <v>0</v>
          </cell>
          <cell r="AX2894">
            <v>0</v>
          </cell>
          <cell r="AY2894">
            <v>1</v>
          </cell>
          <cell r="AZ2894">
            <v>0</v>
          </cell>
          <cell r="BA2894" t="str">
            <v>TUKE</v>
          </cell>
        </row>
        <row r="2895">
          <cell r="D2895" t="str">
            <v>Technická univerzita v Košiciach</v>
          </cell>
          <cell r="E2895" t="str">
            <v>Fakulta elektrotechniky a informatiky</v>
          </cell>
          <cell r="L2895">
            <v>1</v>
          </cell>
          <cell r="M2895">
            <v>2</v>
          </cell>
          <cell r="AM2895">
            <v>44</v>
          </cell>
          <cell r="AN2895">
            <v>49</v>
          </cell>
          <cell r="AO2895">
            <v>49</v>
          </cell>
          <cell r="AP2895">
            <v>44</v>
          </cell>
          <cell r="AQ2895">
            <v>44</v>
          </cell>
          <cell r="AV2895">
            <v>66</v>
          </cell>
          <cell r="AW2895">
            <v>97.679999999999993</v>
          </cell>
          <cell r="AX2895">
            <v>96.188702290076321</v>
          </cell>
          <cell r="AY2895">
            <v>49</v>
          </cell>
          <cell r="AZ2895">
            <v>0</v>
          </cell>
          <cell r="BA2895" t="str">
            <v>TUKE</v>
          </cell>
        </row>
        <row r="2896">
          <cell r="D2896" t="str">
            <v>Technická univerzita v Košiciach</v>
          </cell>
          <cell r="E2896" t="str">
            <v>Fakulta elektrotechniky a informatiky</v>
          </cell>
          <cell r="L2896">
            <v>1</v>
          </cell>
          <cell r="M2896">
            <v>2</v>
          </cell>
          <cell r="AM2896">
            <v>36</v>
          </cell>
          <cell r="AN2896">
            <v>36</v>
          </cell>
          <cell r="AO2896">
            <v>36</v>
          </cell>
          <cell r="AP2896">
            <v>36</v>
          </cell>
          <cell r="AQ2896">
            <v>36</v>
          </cell>
          <cell r="AV2896">
            <v>54</v>
          </cell>
          <cell r="AW2896">
            <v>79.92</v>
          </cell>
          <cell r="AX2896">
            <v>79.085454545454539</v>
          </cell>
          <cell r="AY2896">
            <v>36</v>
          </cell>
          <cell r="AZ2896">
            <v>0</v>
          </cell>
          <cell r="BA2896" t="str">
            <v>TUKE</v>
          </cell>
        </row>
        <row r="2897">
          <cell r="D2897" t="str">
            <v>Technická univerzita v Košiciach</v>
          </cell>
          <cell r="E2897" t="str">
            <v>Fakulta elektrotechniky a informatiky</v>
          </cell>
          <cell r="L2897">
            <v>1</v>
          </cell>
          <cell r="M2897">
            <v>3</v>
          </cell>
          <cell r="AM2897">
            <v>4</v>
          </cell>
          <cell r="AN2897">
            <v>0</v>
          </cell>
          <cell r="AO2897">
            <v>0</v>
          </cell>
          <cell r="AP2897">
            <v>4</v>
          </cell>
          <cell r="AQ2897">
            <v>4</v>
          </cell>
          <cell r="AV2897">
            <v>12</v>
          </cell>
          <cell r="AW2897">
            <v>25.56</v>
          </cell>
          <cell r="AX2897">
            <v>25.293095823095822</v>
          </cell>
          <cell r="AY2897">
            <v>4</v>
          </cell>
          <cell r="AZ2897">
            <v>4</v>
          </cell>
          <cell r="BA2897" t="str">
            <v>TUKE</v>
          </cell>
        </row>
        <row r="2898">
          <cell r="D2898" t="str">
            <v>Technická univerzita v Košiciach</v>
          </cell>
          <cell r="E2898" t="str">
            <v>Fakulta elektrotechniky a informatiky</v>
          </cell>
          <cell r="L2898">
            <v>1</v>
          </cell>
          <cell r="M2898">
            <v>2</v>
          </cell>
          <cell r="AM2898">
            <v>42</v>
          </cell>
          <cell r="AN2898">
            <v>42</v>
          </cell>
          <cell r="AO2898">
            <v>42</v>
          </cell>
          <cell r="AP2898">
            <v>42</v>
          </cell>
          <cell r="AQ2898">
            <v>42</v>
          </cell>
          <cell r="AV2898">
            <v>63</v>
          </cell>
          <cell r="AW2898">
            <v>93.24</v>
          </cell>
          <cell r="AX2898">
            <v>91.816488549618313</v>
          </cell>
          <cell r="AY2898">
            <v>42</v>
          </cell>
          <cell r="AZ2898">
            <v>0</v>
          </cell>
          <cell r="BA2898" t="str">
            <v>TUKE</v>
          </cell>
        </row>
        <row r="2899">
          <cell r="D2899" t="str">
            <v>Technická univerzita v Košiciach</v>
          </cell>
          <cell r="E2899" t="str">
            <v>Fakulta elektrotechniky a informatiky</v>
          </cell>
          <cell r="L2899">
            <v>1</v>
          </cell>
          <cell r="M2899">
            <v>2</v>
          </cell>
          <cell r="AM2899">
            <v>21</v>
          </cell>
          <cell r="AN2899">
            <v>22</v>
          </cell>
          <cell r="AO2899">
            <v>22</v>
          </cell>
          <cell r="AP2899">
            <v>21</v>
          </cell>
          <cell r="AQ2899">
            <v>21</v>
          </cell>
          <cell r="AV2899">
            <v>31.5</v>
          </cell>
          <cell r="AW2899">
            <v>46.62</v>
          </cell>
          <cell r="AX2899">
            <v>45.908244274809157</v>
          </cell>
          <cell r="AY2899">
            <v>22</v>
          </cell>
          <cell r="AZ2899">
            <v>0</v>
          </cell>
          <cell r="BA2899" t="str">
            <v>TUKE</v>
          </cell>
        </row>
        <row r="2900">
          <cell r="D2900" t="str">
            <v>Technická univerzita v Košiciach</v>
          </cell>
          <cell r="E2900" t="str">
            <v>Fakulta elektrotechniky a informatiky</v>
          </cell>
          <cell r="L2900">
            <v>1</v>
          </cell>
          <cell r="M2900">
            <v>2</v>
          </cell>
          <cell r="AM2900">
            <v>10</v>
          </cell>
          <cell r="AN2900">
            <v>13</v>
          </cell>
          <cell r="AO2900">
            <v>13</v>
          </cell>
          <cell r="AP2900">
            <v>10</v>
          </cell>
          <cell r="AQ2900">
            <v>10</v>
          </cell>
          <cell r="AV2900">
            <v>15</v>
          </cell>
          <cell r="AW2900">
            <v>22.2</v>
          </cell>
          <cell r="AX2900">
            <v>21.861068702290076</v>
          </cell>
          <cell r="AY2900">
            <v>13</v>
          </cell>
          <cell r="AZ2900">
            <v>0</v>
          </cell>
          <cell r="BA2900" t="str">
            <v>TUKE</v>
          </cell>
        </row>
        <row r="2901">
          <cell r="D2901" t="str">
            <v>Technická univerzita v Košiciach</v>
          </cell>
          <cell r="E2901" t="str">
            <v>Fakulta elektrotechniky a informatiky</v>
          </cell>
          <cell r="L2901">
            <v>1</v>
          </cell>
          <cell r="M2901">
            <v>2</v>
          </cell>
          <cell r="AM2901">
            <v>6</v>
          </cell>
          <cell r="AN2901">
            <v>6</v>
          </cell>
          <cell r="AO2901">
            <v>6</v>
          </cell>
          <cell r="AP2901">
            <v>6</v>
          </cell>
          <cell r="AQ2901">
            <v>6</v>
          </cell>
          <cell r="AV2901">
            <v>9</v>
          </cell>
          <cell r="AW2901">
            <v>13.32</v>
          </cell>
          <cell r="AX2901">
            <v>13.116641221374046</v>
          </cell>
          <cell r="AY2901">
            <v>6</v>
          </cell>
          <cell r="AZ2901">
            <v>0</v>
          </cell>
          <cell r="BA2901" t="str">
            <v>TUKE</v>
          </cell>
        </row>
        <row r="2902">
          <cell r="D2902" t="str">
            <v>Technická univerzita v Košiciach</v>
          </cell>
          <cell r="E2902" t="str">
            <v>Fakulta elektrotechniky a informatiky</v>
          </cell>
          <cell r="L2902">
            <v>1</v>
          </cell>
          <cell r="M2902">
            <v>1</v>
          </cell>
          <cell r="AM2902">
            <v>69</v>
          </cell>
          <cell r="AN2902">
            <v>73</v>
          </cell>
          <cell r="AO2902">
            <v>73</v>
          </cell>
          <cell r="AP2902">
            <v>69</v>
          </cell>
          <cell r="AQ2902">
            <v>69</v>
          </cell>
          <cell r="AV2902">
            <v>58.2</v>
          </cell>
          <cell r="AW2902">
            <v>86.13600000000001</v>
          </cell>
          <cell r="AX2902">
            <v>84.820946564885503</v>
          </cell>
          <cell r="AY2902">
            <v>73</v>
          </cell>
          <cell r="AZ2902">
            <v>0</v>
          </cell>
          <cell r="BA2902" t="str">
            <v>TUKE</v>
          </cell>
        </row>
        <row r="2903">
          <cell r="D2903" t="str">
            <v>Technická univerzita v Košiciach</v>
          </cell>
          <cell r="E2903" t="str">
            <v>Letecká fakulta</v>
          </cell>
          <cell r="L2903">
            <v>1</v>
          </cell>
          <cell r="M2903">
            <v>2</v>
          </cell>
          <cell r="AM2903">
            <v>28</v>
          </cell>
          <cell r="AN2903">
            <v>29</v>
          </cell>
          <cell r="AO2903">
            <v>29</v>
          </cell>
          <cell r="AP2903">
            <v>28</v>
          </cell>
          <cell r="AQ2903">
            <v>28</v>
          </cell>
          <cell r="AV2903">
            <v>42</v>
          </cell>
          <cell r="AW2903">
            <v>62.16</v>
          </cell>
          <cell r="AX2903">
            <v>61.210992366412206</v>
          </cell>
          <cell r="AY2903">
            <v>29</v>
          </cell>
          <cell r="AZ2903">
            <v>0</v>
          </cell>
          <cell r="BA2903" t="str">
            <v>TUKE</v>
          </cell>
        </row>
        <row r="2904">
          <cell r="D2904" t="str">
            <v>Technická univerzita v Košiciach</v>
          </cell>
          <cell r="E2904" t="str">
            <v>Letecká fakulta</v>
          </cell>
          <cell r="L2904">
            <v>1</v>
          </cell>
          <cell r="M2904">
            <v>3</v>
          </cell>
          <cell r="AM2904">
            <v>2</v>
          </cell>
          <cell r="AN2904">
            <v>0</v>
          </cell>
          <cell r="AO2904">
            <v>0</v>
          </cell>
          <cell r="AP2904">
            <v>2</v>
          </cell>
          <cell r="AQ2904">
            <v>2</v>
          </cell>
          <cell r="AV2904">
            <v>8</v>
          </cell>
          <cell r="AW2904">
            <v>17.04</v>
          </cell>
          <cell r="AX2904">
            <v>16.767519500780029</v>
          </cell>
          <cell r="AY2904">
            <v>2</v>
          </cell>
          <cell r="AZ2904">
            <v>2</v>
          </cell>
          <cell r="BA2904" t="str">
            <v>TUKE</v>
          </cell>
        </row>
        <row r="2905">
          <cell r="D2905" t="str">
            <v>Technická univerzita v Košiciach</v>
          </cell>
          <cell r="E2905" t="str">
            <v>Letecká fakulta</v>
          </cell>
          <cell r="L2905">
            <v>1</v>
          </cell>
          <cell r="M2905">
            <v>2</v>
          </cell>
          <cell r="AM2905">
            <v>22</v>
          </cell>
          <cell r="AN2905">
            <v>24</v>
          </cell>
          <cell r="AO2905">
            <v>24</v>
          </cell>
          <cell r="AP2905">
            <v>22</v>
          </cell>
          <cell r="AQ2905">
            <v>22</v>
          </cell>
          <cell r="AV2905">
            <v>33</v>
          </cell>
          <cell r="AW2905">
            <v>48.839999999999996</v>
          </cell>
          <cell r="AX2905">
            <v>48.059017160686423</v>
          </cell>
          <cell r="AY2905">
            <v>24</v>
          </cell>
          <cell r="AZ2905">
            <v>0</v>
          </cell>
          <cell r="BA2905" t="str">
            <v>TUKE</v>
          </cell>
        </row>
        <row r="2906">
          <cell r="D2906" t="str">
            <v>Technická univerzita v Košiciach</v>
          </cell>
          <cell r="E2906" t="str">
            <v>Ekonomická fakulta</v>
          </cell>
          <cell r="L2906">
            <v>1</v>
          </cell>
          <cell r="M2906">
            <v>3</v>
          </cell>
          <cell r="AM2906">
            <v>3</v>
          </cell>
          <cell r="AN2906">
            <v>0</v>
          </cell>
          <cell r="AO2906">
            <v>0</v>
          </cell>
          <cell r="AP2906">
            <v>0</v>
          </cell>
          <cell r="AQ2906">
            <v>3</v>
          </cell>
          <cell r="AV2906">
            <v>12</v>
          </cell>
          <cell r="AW2906">
            <v>13.200000000000001</v>
          </cell>
          <cell r="AX2906">
            <v>13.022648752399235</v>
          </cell>
          <cell r="AY2906">
            <v>3</v>
          </cell>
          <cell r="AZ2906">
            <v>3</v>
          </cell>
          <cell r="BA2906" t="str">
            <v>TUKE</v>
          </cell>
        </row>
        <row r="2907">
          <cell r="D2907" t="str">
            <v>Technická univerzita v Košiciach</v>
          </cell>
          <cell r="E2907" t="str">
            <v>Fakulta výrobných technológií so sídlom v Prešove</v>
          </cell>
          <cell r="L2907">
            <v>1</v>
          </cell>
          <cell r="M2907">
            <v>2</v>
          </cell>
          <cell r="AM2907">
            <v>117</v>
          </cell>
          <cell r="AN2907">
            <v>118</v>
          </cell>
          <cell r="AO2907">
            <v>118</v>
          </cell>
          <cell r="AP2907">
            <v>117</v>
          </cell>
          <cell r="AQ2907">
            <v>117</v>
          </cell>
          <cell r="AV2907">
            <v>175.5</v>
          </cell>
          <cell r="AW2907">
            <v>259.74</v>
          </cell>
          <cell r="AX2907">
            <v>255.58659126365055</v>
          </cell>
          <cell r="AY2907">
            <v>118</v>
          </cell>
          <cell r="AZ2907">
            <v>0</v>
          </cell>
          <cell r="BA2907" t="str">
            <v>TUKE</v>
          </cell>
        </row>
        <row r="2908">
          <cell r="D2908" t="str">
            <v>Technická univerzita v Košiciach</v>
          </cell>
          <cell r="E2908" t="str">
            <v>Fakulta výrobných technológií so sídlom v Prešove</v>
          </cell>
          <cell r="L2908">
            <v>1</v>
          </cell>
          <cell r="M2908">
            <v>2</v>
          </cell>
          <cell r="AM2908">
            <v>40</v>
          </cell>
          <cell r="AN2908">
            <v>40</v>
          </cell>
          <cell r="AO2908">
            <v>40</v>
          </cell>
          <cell r="AP2908">
            <v>40</v>
          </cell>
          <cell r="AQ2908">
            <v>40</v>
          </cell>
          <cell r="AV2908">
            <v>60</v>
          </cell>
          <cell r="AW2908">
            <v>88.8</v>
          </cell>
          <cell r="AX2908">
            <v>87.380031201248045</v>
          </cell>
          <cell r="AY2908">
            <v>40</v>
          </cell>
          <cell r="AZ2908">
            <v>0</v>
          </cell>
          <cell r="BA2908" t="str">
            <v>TUKE</v>
          </cell>
        </row>
        <row r="2909">
          <cell r="D2909" t="str">
            <v>Technická univerzita v Košiciach</v>
          </cell>
          <cell r="E2909" t="str">
            <v>Fakulta výrobných technológií so sídlom v Prešove</v>
          </cell>
          <cell r="L2909">
            <v>1</v>
          </cell>
          <cell r="M2909">
            <v>3</v>
          </cell>
          <cell r="AM2909">
            <v>3</v>
          </cell>
          <cell r="AN2909">
            <v>0</v>
          </cell>
          <cell r="AO2909">
            <v>0</v>
          </cell>
          <cell r="AP2909">
            <v>3</v>
          </cell>
          <cell r="AQ2909">
            <v>3</v>
          </cell>
          <cell r="AV2909">
            <v>12</v>
          </cell>
          <cell r="AW2909">
            <v>25.56</v>
          </cell>
          <cell r="AX2909">
            <v>25.151279251170045</v>
          </cell>
          <cell r="AY2909">
            <v>3</v>
          </cell>
          <cell r="AZ2909">
            <v>3</v>
          </cell>
          <cell r="BA2909" t="str">
            <v>TUKE</v>
          </cell>
        </row>
        <row r="2910">
          <cell r="D2910" t="str">
            <v>Technická univerzita v Košiciach</v>
          </cell>
          <cell r="E2910" t="str">
            <v>Fakulta výrobných technológií so sídlom v Prešove</v>
          </cell>
          <cell r="L2910">
            <v>1</v>
          </cell>
          <cell r="M2910">
            <v>2</v>
          </cell>
          <cell r="AM2910">
            <v>10</v>
          </cell>
          <cell r="AN2910">
            <v>10</v>
          </cell>
          <cell r="AO2910">
            <v>10</v>
          </cell>
          <cell r="AP2910">
            <v>10</v>
          </cell>
          <cell r="AQ2910">
            <v>10</v>
          </cell>
          <cell r="AV2910">
            <v>15</v>
          </cell>
          <cell r="AW2910">
            <v>22.2</v>
          </cell>
          <cell r="AX2910">
            <v>21.845007800312011</v>
          </cell>
          <cell r="AY2910">
            <v>10</v>
          </cell>
          <cell r="AZ2910">
            <v>0</v>
          </cell>
          <cell r="BA2910" t="str">
            <v>TUKE</v>
          </cell>
        </row>
        <row r="2911">
          <cell r="D2911" t="str">
            <v>Technická univerzita v Košiciach</v>
          </cell>
          <cell r="E2911" t="str">
            <v>Fakulta umení</v>
          </cell>
          <cell r="L2911">
            <v>1</v>
          </cell>
          <cell r="M2911">
            <v>2</v>
          </cell>
          <cell r="AM2911">
            <v>17</v>
          </cell>
          <cell r="AN2911">
            <v>19</v>
          </cell>
          <cell r="AO2911">
            <v>0</v>
          </cell>
          <cell r="AP2911">
            <v>0</v>
          </cell>
          <cell r="AQ2911">
            <v>17</v>
          </cell>
          <cell r="AV2911">
            <v>25.5</v>
          </cell>
          <cell r="AW2911">
            <v>38.25</v>
          </cell>
          <cell r="AX2911">
            <v>34.923913043478265</v>
          </cell>
          <cell r="AY2911">
            <v>19</v>
          </cell>
          <cell r="AZ2911">
            <v>0</v>
          </cell>
          <cell r="BA2911" t="str">
            <v>TUKE</v>
          </cell>
        </row>
        <row r="2912">
          <cell r="D2912" t="str">
            <v>Technická univerzita v Košiciach</v>
          </cell>
          <cell r="E2912" t="str">
            <v>Fakulta umení</v>
          </cell>
          <cell r="L2912">
            <v>1</v>
          </cell>
          <cell r="M2912">
            <v>2</v>
          </cell>
          <cell r="AM2912">
            <v>23</v>
          </cell>
          <cell r="AN2912">
            <v>24</v>
          </cell>
          <cell r="AO2912">
            <v>0</v>
          </cell>
          <cell r="AP2912">
            <v>0</v>
          </cell>
          <cell r="AQ2912">
            <v>23</v>
          </cell>
          <cell r="AV2912">
            <v>34.5</v>
          </cell>
          <cell r="AW2912">
            <v>111.435</v>
          </cell>
          <cell r="AX2912">
            <v>108.03759146341463</v>
          </cell>
          <cell r="AY2912">
            <v>24</v>
          </cell>
          <cell r="AZ2912">
            <v>0</v>
          </cell>
          <cell r="BA2912" t="str">
            <v>TUKE</v>
          </cell>
        </row>
        <row r="2913">
          <cell r="D2913" t="str">
            <v>Vysoká škola zdravotníctva a sociálnej práce sv. Alžbety v Bratislave</v>
          </cell>
          <cell r="E2913" t="str">
            <v/>
          </cell>
          <cell r="L2913">
            <v>2</v>
          </cell>
          <cell r="M2913">
            <v>1</v>
          </cell>
          <cell r="AM2913">
            <v>142</v>
          </cell>
          <cell r="AN2913">
            <v>0</v>
          </cell>
          <cell r="AO2913">
            <v>0</v>
          </cell>
          <cell r="AP2913">
            <v>0</v>
          </cell>
          <cell r="AQ2913">
            <v>0</v>
          </cell>
          <cell r="AV2913">
            <v>0</v>
          </cell>
          <cell r="AW2913">
            <v>0</v>
          </cell>
          <cell r="AX2913">
            <v>0</v>
          </cell>
          <cell r="AY2913">
            <v>142</v>
          </cell>
          <cell r="AZ2913">
            <v>0</v>
          </cell>
          <cell r="BA2913" t="str">
            <v>VSZSP-Alžbety</v>
          </cell>
        </row>
        <row r="2914">
          <cell r="D2914" t="str">
            <v>Vysoká škola zdravotníctva a sociálnej práce sv. Alžbety v Bratislave</v>
          </cell>
          <cell r="E2914" t="str">
            <v/>
          </cell>
          <cell r="L2914">
            <v>1</v>
          </cell>
          <cell r="M2914">
            <v>1</v>
          </cell>
          <cell r="AM2914">
            <v>15</v>
          </cell>
          <cell r="AN2914">
            <v>15</v>
          </cell>
          <cell r="AO2914">
            <v>0</v>
          </cell>
          <cell r="AP2914">
            <v>0</v>
          </cell>
          <cell r="AQ2914">
            <v>15</v>
          </cell>
          <cell r="AV2914">
            <v>13.2</v>
          </cell>
          <cell r="AW2914">
            <v>19.535999999999998</v>
          </cell>
          <cell r="AX2914">
            <v>19.239999999999998</v>
          </cell>
          <cell r="AY2914">
            <v>15</v>
          </cell>
          <cell r="AZ2914">
            <v>0</v>
          </cell>
          <cell r="BA2914" t="str">
            <v>VSZSP-Alžbety</v>
          </cell>
        </row>
        <row r="2915">
          <cell r="D2915" t="str">
            <v>Vysoká škola zdravotníctva a sociálnej práce sv. Alžbety v Bratislave</v>
          </cell>
          <cell r="E2915" t="str">
            <v/>
          </cell>
          <cell r="L2915">
            <v>2</v>
          </cell>
          <cell r="M2915">
            <v>1</v>
          </cell>
          <cell r="AM2915">
            <v>55</v>
          </cell>
          <cell r="AN2915">
            <v>0</v>
          </cell>
          <cell r="AO2915">
            <v>0</v>
          </cell>
          <cell r="AP2915">
            <v>0</v>
          </cell>
          <cell r="AQ2915">
            <v>0</v>
          </cell>
          <cell r="AV2915">
            <v>0</v>
          </cell>
          <cell r="AW2915">
            <v>0</v>
          </cell>
          <cell r="AX2915">
            <v>0</v>
          </cell>
          <cell r="AY2915">
            <v>55</v>
          </cell>
          <cell r="AZ2915">
            <v>0</v>
          </cell>
          <cell r="BA2915" t="str">
            <v>VSZSP-Alžbety</v>
          </cell>
        </row>
        <row r="2916">
          <cell r="D2916" t="str">
            <v>Vysoká škola zdravotníctva a sociálnej práce sv. Alžbety v Bratislave</v>
          </cell>
          <cell r="E2916" t="str">
            <v/>
          </cell>
          <cell r="L2916">
            <v>1</v>
          </cell>
          <cell r="M2916">
            <v>2</v>
          </cell>
          <cell r="AM2916">
            <v>25</v>
          </cell>
          <cell r="AN2916">
            <v>25</v>
          </cell>
          <cell r="AO2916">
            <v>0</v>
          </cell>
          <cell r="AP2916">
            <v>0</v>
          </cell>
          <cell r="AQ2916">
            <v>25</v>
          </cell>
          <cell r="AV2916">
            <v>37.5</v>
          </cell>
          <cell r="AW2916">
            <v>37.5</v>
          </cell>
          <cell r="AX2916">
            <v>35.958904109589042</v>
          </cell>
          <cell r="AY2916">
            <v>25</v>
          </cell>
          <cell r="AZ2916">
            <v>0</v>
          </cell>
          <cell r="BA2916" t="str">
            <v>VSZSP-Alžbety</v>
          </cell>
        </row>
        <row r="2917">
          <cell r="D2917" t="str">
            <v>Vysoká škola zdravotníctva a sociálnej práce sv. Alžbety v Bratislave</v>
          </cell>
          <cell r="E2917" t="str">
            <v/>
          </cell>
          <cell r="L2917">
            <v>2</v>
          </cell>
          <cell r="M2917">
            <v>1</v>
          </cell>
          <cell r="AM2917">
            <v>57</v>
          </cell>
          <cell r="AN2917">
            <v>0</v>
          </cell>
          <cell r="AO2917">
            <v>0</v>
          </cell>
          <cell r="AP2917">
            <v>0</v>
          </cell>
          <cell r="AQ2917">
            <v>0</v>
          </cell>
          <cell r="AV2917">
            <v>0</v>
          </cell>
          <cell r="AW2917">
            <v>0</v>
          </cell>
          <cell r="AX2917">
            <v>0</v>
          </cell>
          <cell r="AY2917">
            <v>57</v>
          </cell>
          <cell r="AZ2917">
            <v>0</v>
          </cell>
          <cell r="BA2917" t="str">
            <v>VSZSP-Alžbety</v>
          </cell>
        </row>
        <row r="2918">
          <cell r="D2918" t="str">
            <v>Vysoká škola zdravotníctva a sociálnej práce sv. Alžbety v Bratislave</v>
          </cell>
          <cell r="E2918" t="str">
            <v/>
          </cell>
          <cell r="L2918">
            <v>1</v>
          </cell>
          <cell r="M2918">
            <v>5</v>
          </cell>
          <cell r="AM2918">
            <v>161</v>
          </cell>
          <cell r="AN2918">
            <v>161</v>
          </cell>
          <cell r="AO2918">
            <v>161</v>
          </cell>
          <cell r="AP2918">
            <v>0</v>
          </cell>
          <cell r="AQ2918">
            <v>161</v>
          </cell>
          <cell r="AV2918">
            <v>133.69999999999999</v>
          </cell>
          <cell r="AW2918">
            <v>287.45499999999998</v>
          </cell>
          <cell r="AX2918">
            <v>286.39973201174746</v>
          </cell>
          <cell r="AY2918">
            <v>161</v>
          </cell>
          <cell r="AZ2918">
            <v>0</v>
          </cell>
          <cell r="BA2918" t="str">
            <v>VSZSP-Alžbety</v>
          </cell>
        </row>
        <row r="2919">
          <cell r="D2919" t="str">
            <v>Vysoká škola zdravotníctva a sociálnej práce sv. Alžbety v Bratislave</v>
          </cell>
          <cell r="E2919" t="str">
            <v/>
          </cell>
          <cell r="L2919">
            <v>2</v>
          </cell>
          <cell r="M2919">
            <v>1</v>
          </cell>
          <cell r="AM2919">
            <v>51</v>
          </cell>
          <cell r="AN2919">
            <v>0</v>
          </cell>
          <cell r="AO2919">
            <v>0</v>
          </cell>
          <cell r="AP2919">
            <v>0</v>
          </cell>
          <cell r="AQ2919">
            <v>0</v>
          </cell>
          <cell r="AV2919">
            <v>0</v>
          </cell>
          <cell r="AW2919">
            <v>0</v>
          </cell>
          <cell r="AX2919">
            <v>0</v>
          </cell>
          <cell r="AY2919">
            <v>51</v>
          </cell>
          <cell r="AZ2919">
            <v>0</v>
          </cell>
          <cell r="BA2919" t="str">
            <v>VSZSP-Alžbety</v>
          </cell>
        </row>
        <row r="2920">
          <cell r="D2920" t="str">
            <v>Vysoká škola zdravotníctva a sociálnej práce sv. Alžbety v Bratislave</v>
          </cell>
          <cell r="E2920" t="str">
            <v/>
          </cell>
          <cell r="L2920">
            <v>2</v>
          </cell>
          <cell r="M2920">
            <v>1</v>
          </cell>
          <cell r="AM2920">
            <v>81</v>
          </cell>
          <cell r="AN2920">
            <v>0</v>
          </cell>
          <cell r="AO2920">
            <v>0</v>
          </cell>
          <cell r="AP2920">
            <v>0</v>
          </cell>
          <cell r="AQ2920">
            <v>0</v>
          </cell>
          <cell r="AV2920">
            <v>0</v>
          </cell>
          <cell r="AW2920">
            <v>0</v>
          </cell>
          <cell r="AX2920">
            <v>0</v>
          </cell>
          <cell r="AY2920">
            <v>81</v>
          </cell>
          <cell r="AZ2920">
            <v>0</v>
          </cell>
          <cell r="BA2920" t="str">
            <v>VSZSP-Alžbety</v>
          </cell>
        </row>
        <row r="2921">
          <cell r="D2921" t="str">
            <v>Vysoká škola zdravotníctva a sociálnej práce sv. Alžbety v Bratislave</v>
          </cell>
          <cell r="E2921" t="str">
            <v/>
          </cell>
          <cell r="L2921">
            <v>2</v>
          </cell>
          <cell r="M2921">
            <v>5</v>
          </cell>
          <cell r="AM2921">
            <v>24</v>
          </cell>
          <cell r="AN2921">
            <v>0</v>
          </cell>
          <cell r="AO2921">
            <v>0</v>
          </cell>
          <cell r="AP2921">
            <v>0</v>
          </cell>
          <cell r="AQ2921">
            <v>0</v>
          </cell>
          <cell r="AV2921">
            <v>0</v>
          </cell>
          <cell r="AW2921">
            <v>0</v>
          </cell>
          <cell r="AX2921">
            <v>0</v>
          </cell>
          <cell r="AY2921">
            <v>24</v>
          </cell>
          <cell r="AZ2921">
            <v>0</v>
          </cell>
          <cell r="BA2921" t="str">
            <v>VSZSP-Alžbety</v>
          </cell>
        </row>
        <row r="2922">
          <cell r="D2922" t="str">
            <v>Vysoká škola zdravotníctva a sociálnej práce sv. Alžbety v Bratislave</v>
          </cell>
          <cell r="E2922" t="str">
            <v/>
          </cell>
          <cell r="L2922">
            <v>1</v>
          </cell>
          <cell r="M2922">
            <v>5</v>
          </cell>
          <cell r="AM2922">
            <v>80</v>
          </cell>
          <cell r="AN2922">
            <v>80</v>
          </cell>
          <cell r="AO2922">
            <v>80</v>
          </cell>
          <cell r="AP2922">
            <v>0</v>
          </cell>
          <cell r="AQ2922">
            <v>80</v>
          </cell>
          <cell r="AV2922">
            <v>66.199999999999989</v>
          </cell>
          <cell r="AW2922">
            <v>142.32999999999996</v>
          </cell>
          <cell r="AX2922">
            <v>141.80749632892801</v>
          </cell>
          <cell r="AY2922">
            <v>80</v>
          </cell>
          <cell r="AZ2922">
            <v>0</v>
          </cell>
          <cell r="BA2922" t="str">
            <v>VSZSP-Alžbety</v>
          </cell>
        </row>
        <row r="2923">
          <cell r="D2923" t="str">
            <v>Vysoká škola zdravotníctva a sociálnej práce sv. Alžbety v Bratislave</v>
          </cell>
          <cell r="E2923" t="str">
            <v/>
          </cell>
          <cell r="L2923">
            <v>2</v>
          </cell>
          <cell r="M2923">
            <v>1</v>
          </cell>
          <cell r="AM2923">
            <v>58</v>
          </cell>
          <cell r="AN2923">
            <v>0</v>
          </cell>
          <cell r="AO2923">
            <v>0</v>
          </cell>
          <cell r="AP2923">
            <v>0</v>
          </cell>
          <cell r="AQ2923">
            <v>0</v>
          </cell>
          <cell r="AV2923">
            <v>0</v>
          </cell>
          <cell r="AW2923">
            <v>0</v>
          </cell>
          <cell r="AX2923">
            <v>0</v>
          </cell>
          <cell r="AY2923">
            <v>58</v>
          </cell>
          <cell r="AZ2923">
            <v>0</v>
          </cell>
          <cell r="BA2923" t="str">
            <v>VSZSP-Alžbety</v>
          </cell>
        </row>
        <row r="2924">
          <cell r="D2924" t="str">
            <v>Vysoká škola zdravotníctva a sociálnej práce sv. Alžbety v Bratislave</v>
          </cell>
          <cell r="E2924" t="str">
            <v>Fakulta zdravotníctva a sociálnej práce sv. Ladislava</v>
          </cell>
          <cell r="L2924">
            <v>1</v>
          </cell>
          <cell r="M2924">
            <v>5</v>
          </cell>
          <cell r="AM2924">
            <v>17</v>
          </cell>
          <cell r="AN2924">
            <v>17</v>
          </cell>
          <cell r="AO2924">
            <v>17</v>
          </cell>
          <cell r="AP2924">
            <v>0</v>
          </cell>
          <cell r="AQ2924">
            <v>17</v>
          </cell>
          <cell r="AV2924">
            <v>14.3</v>
          </cell>
          <cell r="AW2924">
            <v>30.745000000000001</v>
          </cell>
          <cell r="AX2924">
            <v>30.613611111111112</v>
          </cell>
          <cell r="AY2924">
            <v>17</v>
          </cell>
          <cell r="AZ2924">
            <v>0</v>
          </cell>
          <cell r="BA2924" t="str">
            <v>VSZSP-Alžbety</v>
          </cell>
        </row>
        <row r="2925">
          <cell r="D2925" t="str">
            <v>Vysoká škola zdravotníctva a sociálnej práce sv. Alžbety v Bratislave</v>
          </cell>
          <cell r="E2925" t="str">
            <v/>
          </cell>
          <cell r="L2925">
            <v>2</v>
          </cell>
          <cell r="M2925">
            <v>1</v>
          </cell>
          <cell r="AM2925">
            <v>35</v>
          </cell>
          <cell r="AN2925">
            <v>0</v>
          </cell>
          <cell r="AO2925">
            <v>0</v>
          </cell>
          <cell r="AP2925">
            <v>0</v>
          </cell>
          <cell r="AQ2925">
            <v>0</v>
          </cell>
          <cell r="AV2925">
            <v>0</v>
          </cell>
          <cell r="AW2925">
            <v>0</v>
          </cell>
          <cell r="AX2925">
            <v>0</v>
          </cell>
          <cell r="AY2925">
            <v>35</v>
          </cell>
          <cell r="AZ2925">
            <v>0</v>
          </cell>
          <cell r="BA2925" t="str">
            <v>VSZSP-Alžbety</v>
          </cell>
        </row>
        <row r="2926">
          <cell r="D2926" t="str">
            <v>Vysoká škola zdravotníctva a sociálnej práce sv. Alžbety v Bratislave</v>
          </cell>
          <cell r="E2926" t="str">
            <v/>
          </cell>
          <cell r="L2926">
            <v>2</v>
          </cell>
          <cell r="M2926">
            <v>1</v>
          </cell>
          <cell r="AM2926">
            <v>81</v>
          </cell>
          <cell r="AN2926">
            <v>0</v>
          </cell>
          <cell r="AO2926">
            <v>0</v>
          </cell>
          <cell r="AP2926">
            <v>0</v>
          </cell>
          <cell r="AQ2926">
            <v>0</v>
          </cell>
          <cell r="AV2926">
            <v>0</v>
          </cell>
          <cell r="AW2926">
            <v>0</v>
          </cell>
          <cell r="AX2926">
            <v>0</v>
          </cell>
          <cell r="AY2926">
            <v>81</v>
          </cell>
          <cell r="AZ2926">
            <v>0</v>
          </cell>
          <cell r="BA2926" t="str">
            <v>VSZSP-Alžbety</v>
          </cell>
        </row>
        <row r="2927">
          <cell r="D2927" t="str">
            <v>Vysoká škola zdravotníctva a sociálnej práce sv. Alžbety v Bratislave</v>
          </cell>
          <cell r="E2927" t="str">
            <v/>
          </cell>
          <cell r="L2927">
            <v>2</v>
          </cell>
          <cell r="M2927">
            <v>1</v>
          </cell>
          <cell r="AM2927">
            <v>62</v>
          </cell>
          <cell r="AN2927">
            <v>0</v>
          </cell>
          <cell r="AO2927">
            <v>0</v>
          </cell>
          <cell r="AP2927">
            <v>0</v>
          </cell>
          <cell r="AQ2927">
            <v>0</v>
          </cell>
          <cell r="AV2927">
            <v>0</v>
          </cell>
          <cell r="AW2927">
            <v>0</v>
          </cell>
          <cell r="AX2927">
            <v>0</v>
          </cell>
          <cell r="AY2927">
            <v>62</v>
          </cell>
          <cell r="AZ2927">
            <v>0</v>
          </cell>
          <cell r="BA2927" t="str">
            <v>VSZSP-Alžbety</v>
          </cell>
        </row>
        <row r="2928">
          <cell r="D2928" t="str">
            <v>Vysoká škola zdravotníctva a sociálnej práce sv. Alžbety v Bratislave</v>
          </cell>
          <cell r="E2928" t="str">
            <v/>
          </cell>
          <cell r="L2928">
            <v>2</v>
          </cell>
          <cell r="M2928">
            <v>5</v>
          </cell>
          <cell r="AM2928">
            <v>42</v>
          </cell>
          <cell r="AN2928">
            <v>0</v>
          </cell>
          <cell r="AO2928">
            <v>0</v>
          </cell>
          <cell r="AP2928">
            <v>0</v>
          </cell>
          <cell r="AQ2928">
            <v>0</v>
          </cell>
          <cell r="AV2928">
            <v>0</v>
          </cell>
          <cell r="AW2928">
            <v>0</v>
          </cell>
          <cell r="AX2928">
            <v>0</v>
          </cell>
          <cell r="AY2928">
            <v>42</v>
          </cell>
          <cell r="AZ2928">
            <v>0</v>
          </cell>
          <cell r="BA2928" t="str">
            <v>VSZSP-Alžbety</v>
          </cell>
        </row>
        <row r="2929">
          <cell r="D2929" t="str">
            <v>Vysoká škola zdravotníctva a sociálnej práce sv. Alžbety v Bratislave</v>
          </cell>
          <cell r="E2929" t="str">
            <v/>
          </cell>
          <cell r="L2929">
            <v>1</v>
          </cell>
          <cell r="M2929">
            <v>2</v>
          </cell>
          <cell r="AM2929">
            <v>30</v>
          </cell>
          <cell r="AN2929">
            <v>30</v>
          </cell>
          <cell r="AO2929">
            <v>0</v>
          </cell>
          <cell r="AP2929">
            <v>0</v>
          </cell>
          <cell r="AQ2929">
            <v>30</v>
          </cell>
          <cell r="AV2929">
            <v>45</v>
          </cell>
          <cell r="AW2929">
            <v>45</v>
          </cell>
          <cell r="AX2929">
            <v>43.150684931506852</v>
          </cell>
          <cell r="AY2929">
            <v>30</v>
          </cell>
          <cell r="AZ2929">
            <v>0</v>
          </cell>
          <cell r="BA2929" t="str">
            <v>VSZSP-Alžbety</v>
          </cell>
        </row>
        <row r="2930">
          <cell r="D2930" t="str">
            <v>Vysoká škola zdravotníctva a sociálnej práce sv. Alžbety v Bratislave</v>
          </cell>
          <cell r="E2930" t="str">
            <v/>
          </cell>
          <cell r="L2930">
            <v>2</v>
          </cell>
          <cell r="M2930">
            <v>5</v>
          </cell>
          <cell r="AM2930">
            <v>115</v>
          </cell>
          <cell r="AN2930">
            <v>0</v>
          </cell>
          <cell r="AO2930">
            <v>0</v>
          </cell>
          <cell r="AP2930">
            <v>0</v>
          </cell>
          <cell r="AQ2930">
            <v>0</v>
          </cell>
          <cell r="AV2930">
            <v>0</v>
          </cell>
          <cell r="AW2930">
            <v>0</v>
          </cell>
          <cell r="AX2930">
            <v>0</v>
          </cell>
          <cell r="AY2930">
            <v>115</v>
          </cell>
          <cell r="AZ2930">
            <v>0</v>
          </cell>
          <cell r="BA2930" t="str">
            <v>VSZSP-Alžbety</v>
          </cell>
        </row>
        <row r="2931">
          <cell r="D2931" t="str">
            <v>Vysoká škola zdravotníctva a sociálnej práce sv. Alžbety v Bratislave</v>
          </cell>
          <cell r="E2931" t="str">
            <v/>
          </cell>
          <cell r="L2931">
            <v>1</v>
          </cell>
          <cell r="M2931">
            <v>5</v>
          </cell>
          <cell r="AM2931">
            <v>48</v>
          </cell>
          <cell r="AN2931">
            <v>48</v>
          </cell>
          <cell r="AO2931">
            <v>48</v>
          </cell>
          <cell r="AP2931">
            <v>0</v>
          </cell>
          <cell r="AQ2931">
            <v>48</v>
          </cell>
          <cell r="AV2931">
            <v>40.799999999999997</v>
          </cell>
          <cell r="AW2931">
            <v>87.719999999999985</v>
          </cell>
          <cell r="AX2931">
            <v>87.397973568281927</v>
          </cell>
          <cell r="AY2931">
            <v>48</v>
          </cell>
          <cell r="AZ2931">
            <v>0</v>
          </cell>
          <cell r="BA2931" t="str">
            <v>VSZSP-Alžbety</v>
          </cell>
        </row>
        <row r="2932">
          <cell r="D2932" t="str">
            <v>Technická univerzita v Košiciach</v>
          </cell>
          <cell r="E2932" t="str">
            <v>Stavebná fakulta</v>
          </cell>
          <cell r="L2932">
            <v>1</v>
          </cell>
          <cell r="M2932">
            <v>2</v>
          </cell>
          <cell r="AM2932">
            <v>74</v>
          </cell>
          <cell r="AN2932">
            <v>75</v>
          </cell>
          <cell r="AO2932">
            <v>75</v>
          </cell>
          <cell r="AP2932">
            <v>74</v>
          </cell>
          <cell r="AQ2932">
            <v>74</v>
          </cell>
          <cell r="AV2932">
            <v>111</v>
          </cell>
          <cell r="AW2932">
            <v>164.28</v>
          </cell>
          <cell r="AX2932">
            <v>159.95684210526315</v>
          </cell>
          <cell r="AY2932">
            <v>75</v>
          </cell>
          <cell r="AZ2932">
            <v>0</v>
          </cell>
          <cell r="BA2932" t="str">
            <v>TUKE</v>
          </cell>
        </row>
        <row r="2933">
          <cell r="D2933" t="str">
            <v>Technická univerzita v Košiciach</v>
          </cell>
          <cell r="E2933" t="str">
            <v>Stavebná fakulta</v>
          </cell>
          <cell r="L2933">
            <v>1</v>
          </cell>
          <cell r="M2933">
            <v>2</v>
          </cell>
          <cell r="AM2933">
            <v>7</v>
          </cell>
          <cell r="AN2933">
            <v>7</v>
          </cell>
          <cell r="AO2933">
            <v>7</v>
          </cell>
          <cell r="AP2933">
            <v>7</v>
          </cell>
          <cell r="AQ2933">
            <v>7</v>
          </cell>
          <cell r="AV2933">
            <v>10.5</v>
          </cell>
          <cell r="AW2933">
            <v>15.54</v>
          </cell>
          <cell r="AX2933">
            <v>15.262499999999999</v>
          </cell>
          <cell r="AY2933">
            <v>7</v>
          </cell>
          <cell r="AZ2933">
            <v>0</v>
          </cell>
          <cell r="BA2933" t="str">
            <v>TUKE</v>
          </cell>
        </row>
        <row r="2934">
          <cell r="D2934" t="str">
            <v>Trnavská univerzita v Trnave</v>
          </cell>
          <cell r="E2934" t="str">
            <v>Teologická fakulta</v>
          </cell>
          <cell r="L2934">
            <v>2</v>
          </cell>
          <cell r="M2934">
            <v>2</v>
          </cell>
          <cell r="AM2934">
            <v>0</v>
          </cell>
          <cell r="AN2934">
            <v>0</v>
          </cell>
          <cell r="AO2934">
            <v>0</v>
          </cell>
          <cell r="AP2934">
            <v>0</v>
          </cell>
          <cell r="AQ2934">
            <v>0</v>
          </cell>
          <cell r="AV2934">
            <v>0</v>
          </cell>
          <cell r="AW2934">
            <v>0</v>
          </cell>
          <cell r="AX2934">
            <v>0</v>
          </cell>
          <cell r="AY2934">
            <v>8</v>
          </cell>
          <cell r="AZ2934">
            <v>0</v>
          </cell>
          <cell r="BA2934" t="str">
            <v>TVU</v>
          </cell>
        </row>
        <row r="2935">
          <cell r="D2935" t="str">
            <v>Trnavská univerzita v Trnave</v>
          </cell>
          <cell r="E2935" t="str">
            <v>Teologická fakulta</v>
          </cell>
          <cell r="L2935">
            <v>1</v>
          </cell>
          <cell r="M2935">
            <v>2</v>
          </cell>
          <cell r="AM2935">
            <v>3</v>
          </cell>
          <cell r="AN2935">
            <v>3</v>
          </cell>
          <cell r="AO2935">
            <v>0</v>
          </cell>
          <cell r="AP2935">
            <v>0</v>
          </cell>
          <cell r="AQ2935">
            <v>3</v>
          </cell>
          <cell r="AV2935">
            <v>4.5</v>
          </cell>
          <cell r="AW2935">
            <v>4.5</v>
          </cell>
          <cell r="AX2935">
            <v>4.3977272727272725</v>
          </cell>
          <cell r="AY2935">
            <v>3</v>
          </cell>
          <cell r="AZ2935">
            <v>0</v>
          </cell>
          <cell r="BA2935" t="str">
            <v>TVU</v>
          </cell>
        </row>
        <row r="2936">
          <cell r="D2936" t="str">
            <v>Trnavská univerzita v Trnave</v>
          </cell>
          <cell r="E2936" t="str">
            <v>Filozofická fakulta</v>
          </cell>
          <cell r="L2936">
            <v>2</v>
          </cell>
          <cell r="M2936">
            <v>3</v>
          </cell>
          <cell r="AM2936">
            <v>0</v>
          </cell>
          <cell r="AN2936">
            <v>0</v>
          </cell>
          <cell r="AO2936">
            <v>0</v>
          </cell>
          <cell r="AP2936">
            <v>0</v>
          </cell>
          <cell r="AQ2936">
            <v>0</v>
          </cell>
          <cell r="AV2936">
            <v>0</v>
          </cell>
          <cell r="AW2936">
            <v>0</v>
          </cell>
          <cell r="AX2936">
            <v>0</v>
          </cell>
          <cell r="AY2936">
            <v>3</v>
          </cell>
          <cell r="AZ2936">
            <v>0</v>
          </cell>
          <cell r="BA2936" t="str">
            <v>TVU</v>
          </cell>
        </row>
        <row r="2937">
          <cell r="D2937" t="str">
            <v>Trnavská univerzita v Trnave</v>
          </cell>
          <cell r="E2937" t="str">
            <v>Filozofická fakulta</v>
          </cell>
          <cell r="L2937">
            <v>1</v>
          </cell>
          <cell r="M2937">
            <v>2</v>
          </cell>
          <cell r="AM2937">
            <v>5</v>
          </cell>
          <cell r="AN2937">
            <v>9</v>
          </cell>
          <cell r="AO2937">
            <v>0</v>
          </cell>
          <cell r="AP2937">
            <v>0</v>
          </cell>
          <cell r="AQ2937">
            <v>5</v>
          </cell>
          <cell r="AV2937">
            <v>7.5</v>
          </cell>
          <cell r="AW2937">
            <v>7.5</v>
          </cell>
          <cell r="AX2937">
            <v>7.375</v>
          </cell>
          <cell r="AY2937">
            <v>9</v>
          </cell>
          <cell r="AZ2937">
            <v>0</v>
          </cell>
          <cell r="BA2937" t="str">
            <v>TVU</v>
          </cell>
        </row>
        <row r="2938">
          <cell r="D2938" t="str">
            <v>Trnavská univerzita v Trnave</v>
          </cell>
          <cell r="E2938" t="str">
            <v>Filozofická fakulta</v>
          </cell>
          <cell r="L2938">
            <v>1</v>
          </cell>
          <cell r="M2938">
            <v>2</v>
          </cell>
          <cell r="AM2938">
            <v>15</v>
          </cell>
          <cell r="AN2938">
            <v>15</v>
          </cell>
          <cell r="AO2938">
            <v>0</v>
          </cell>
          <cell r="AP2938">
            <v>0</v>
          </cell>
          <cell r="AQ2938">
            <v>15</v>
          </cell>
          <cell r="AV2938">
            <v>22.5</v>
          </cell>
          <cell r="AW2938">
            <v>22.5</v>
          </cell>
          <cell r="AX2938">
            <v>21.660447761194028</v>
          </cell>
          <cell r="AY2938">
            <v>15</v>
          </cell>
          <cell r="AZ2938">
            <v>0</v>
          </cell>
          <cell r="BA2938" t="str">
            <v>TVU</v>
          </cell>
        </row>
        <row r="2939">
          <cell r="D2939" t="str">
            <v>Trnavská univerzita v Trnave</v>
          </cell>
          <cell r="E2939" t="str">
            <v>Filozofická fakulta</v>
          </cell>
          <cell r="L2939">
            <v>2</v>
          </cell>
          <cell r="M2939">
            <v>3</v>
          </cell>
          <cell r="AM2939">
            <v>0</v>
          </cell>
          <cell r="AN2939">
            <v>0</v>
          </cell>
          <cell r="AO2939">
            <v>0</v>
          </cell>
          <cell r="AP2939">
            <v>0</v>
          </cell>
          <cell r="AQ2939">
            <v>0</v>
          </cell>
          <cell r="AV2939">
            <v>0</v>
          </cell>
          <cell r="AW2939">
            <v>0</v>
          </cell>
          <cell r="AX2939">
            <v>0</v>
          </cell>
          <cell r="AY2939">
            <v>1</v>
          </cell>
          <cell r="AZ2939">
            <v>0</v>
          </cell>
          <cell r="BA2939" t="str">
            <v>TVU</v>
          </cell>
        </row>
        <row r="2940">
          <cell r="D2940" t="str">
            <v>Trnavská univerzita v Trnave</v>
          </cell>
          <cell r="E2940" t="str">
            <v>Filozofická fakulta</v>
          </cell>
          <cell r="L2940">
            <v>1</v>
          </cell>
          <cell r="M2940">
            <v>2</v>
          </cell>
          <cell r="AM2940">
            <v>2</v>
          </cell>
          <cell r="AN2940">
            <v>2</v>
          </cell>
          <cell r="AO2940">
            <v>0</v>
          </cell>
          <cell r="AP2940">
            <v>0</v>
          </cell>
          <cell r="AQ2940">
            <v>2</v>
          </cell>
          <cell r="AV2940">
            <v>3</v>
          </cell>
          <cell r="AW2940">
            <v>3</v>
          </cell>
          <cell r="AX2940">
            <v>2.95</v>
          </cell>
          <cell r="AY2940">
            <v>2</v>
          </cell>
          <cell r="AZ2940">
            <v>0</v>
          </cell>
          <cell r="BA2940" t="str">
            <v>TVU</v>
          </cell>
        </row>
        <row r="2941">
          <cell r="D2941" t="str">
            <v>Trnavská univerzita v Trnave</v>
          </cell>
          <cell r="E2941" t="str">
            <v>Filozofická fakulta</v>
          </cell>
          <cell r="L2941">
            <v>2</v>
          </cell>
          <cell r="M2941">
            <v>2</v>
          </cell>
          <cell r="AM2941">
            <v>0</v>
          </cell>
          <cell r="AN2941">
            <v>0</v>
          </cell>
          <cell r="AO2941">
            <v>0</v>
          </cell>
          <cell r="AP2941">
            <v>0</v>
          </cell>
          <cell r="AQ2941">
            <v>0</v>
          </cell>
          <cell r="AV2941">
            <v>0</v>
          </cell>
          <cell r="AW2941">
            <v>0</v>
          </cell>
          <cell r="AX2941">
            <v>0</v>
          </cell>
          <cell r="AY2941">
            <v>5</v>
          </cell>
          <cell r="AZ2941">
            <v>0</v>
          </cell>
          <cell r="BA2941" t="str">
            <v>TVU</v>
          </cell>
        </row>
        <row r="2942">
          <cell r="D2942" t="str">
            <v>Trnavská univerzita v Trnave</v>
          </cell>
          <cell r="E2942" t="str">
            <v>Filozofická fakulta</v>
          </cell>
          <cell r="L2942">
            <v>1</v>
          </cell>
          <cell r="M2942">
            <v>2</v>
          </cell>
          <cell r="AM2942">
            <v>21</v>
          </cell>
          <cell r="AN2942">
            <v>21</v>
          </cell>
          <cell r="AO2942">
            <v>0</v>
          </cell>
          <cell r="AP2942">
            <v>0</v>
          </cell>
          <cell r="AQ2942">
            <v>21</v>
          </cell>
          <cell r="AV2942">
            <v>31.5</v>
          </cell>
          <cell r="AW2942">
            <v>31.5</v>
          </cell>
          <cell r="AX2942">
            <v>31.0078125</v>
          </cell>
          <cell r="AY2942">
            <v>21</v>
          </cell>
          <cell r="AZ2942">
            <v>0</v>
          </cell>
          <cell r="BA2942" t="str">
            <v>TVU</v>
          </cell>
        </row>
        <row r="2943">
          <cell r="D2943" t="str">
            <v>Trnavská univerzita v Trnave</v>
          </cell>
          <cell r="E2943" t="str">
            <v>Filozofická fakulta</v>
          </cell>
          <cell r="L2943">
            <v>1</v>
          </cell>
          <cell r="M2943">
            <v>2</v>
          </cell>
          <cell r="AM2943">
            <v>0</v>
          </cell>
          <cell r="AN2943">
            <v>1</v>
          </cell>
          <cell r="AO2943">
            <v>0</v>
          </cell>
          <cell r="AP2943">
            <v>0</v>
          </cell>
          <cell r="AQ2943">
            <v>0</v>
          </cell>
          <cell r="AV2943">
            <v>0</v>
          </cell>
          <cell r="AW2943">
            <v>0</v>
          </cell>
          <cell r="AX2943">
            <v>0</v>
          </cell>
          <cell r="AY2943">
            <v>1</v>
          </cell>
          <cell r="AZ2943">
            <v>0</v>
          </cell>
          <cell r="BA2943" t="str">
            <v>TVU</v>
          </cell>
        </row>
        <row r="2944">
          <cell r="D2944" t="str">
            <v>Trnavská univerzita v Trnave</v>
          </cell>
          <cell r="E2944" t="str">
            <v>Filozofická fakulta</v>
          </cell>
          <cell r="L2944">
            <v>1</v>
          </cell>
          <cell r="M2944">
            <v>1</v>
          </cell>
          <cell r="AM2944">
            <v>3</v>
          </cell>
          <cell r="AN2944">
            <v>4</v>
          </cell>
          <cell r="AO2944">
            <v>0</v>
          </cell>
          <cell r="AP2944">
            <v>0</v>
          </cell>
          <cell r="AQ2944">
            <v>3</v>
          </cell>
          <cell r="AV2944">
            <v>2.7</v>
          </cell>
          <cell r="AW2944">
            <v>2.8080000000000003</v>
          </cell>
          <cell r="AX2944">
            <v>2.8080000000000003</v>
          </cell>
          <cell r="AY2944">
            <v>4</v>
          </cell>
          <cell r="AZ2944">
            <v>0</v>
          </cell>
          <cell r="BA2944" t="str">
            <v>TVU</v>
          </cell>
        </row>
        <row r="2945">
          <cell r="D2945" t="str">
            <v>Trnavská univerzita v Trnave</v>
          </cell>
          <cell r="E2945" t="str">
            <v>Filozofická fakulta</v>
          </cell>
          <cell r="L2945">
            <v>2</v>
          </cell>
          <cell r="M2945">
            <v>3</v>
          </cell>
          <cell r="AM2945">
            <v>0</v>
          </cell>
          <cell r="AN2945">
            <v>0</v>
          </cell>
          <cell r="AO2945">
            <v>0</v>
          </cell>
          <cell r="AP2945">
            <v>0</v>
          </cell>
          <cell r="AQ2945">
            <v>0</v>
          </cell>
          <cell r="AV2945">
            <v>0</v>
          </cell>
          <cell r="AW2945">
            <v>0</v>
          </cell>
          <cell r="AX2945">
            <v>0</v>
          </cell>
          <cell r="AY2945">
            <v>2</v>
          </cell>
          <cell r="AZ2945">
            <v>0</v>
          </cell>
          <cell r="BA2945" t="str">
            <v>TVU</v>
          </cell>
        </row>
        <row r="2946">
          <cell r="D2946" t="str">
            <v>Trnavská univerzita v Trnave</v>
          </cell>
          <cell r="E2946" t="str">
            <v>Filozofická fakulta</v>
          </cell>
          <cell r="L2946">
            <v>1</v>
          </cell>
          <cell r="M2946">
            <v>2</v>
          </cell>
          <cell r="AM2946">
            <v>0</v>
          </cell>
          <cell r="AN2946">
            <v>1</v>
          </cell>
          <cell r="AO2946">
            <v>0</v>
          </cell>
          <cell r="AP2946">
            <v>0</v>
          </cell>
          <cell r="AQ2946">
            <v>0</v>
          </cell>
          <cell r="AV2946">
            <v>0</v>
          </cell>
          <cell r="AW2946">
            <v>0</v>
          </cell>
          <cell r="AX2946">
            <v>0</v>
          </cell>
          <cell r="AY2946">
            <v>1</v>
          </cell>
          <cell r="AZ2946">
            <v>0</v>
          </cell>
          <cell r="BA2946" t="str">
            <v>TVU</v>
          </cell>
        </row>
        <row r="2947">
          <cell r="D2947" t="str">
            <v>Trnavská univerzita v Trnave</v>
          </cell>
          <cell r="E2947" t="str">
            <v>Fakulta zdravotníctva a sociálnej práce</v>
          </cell>
          <cell r="L2947">
            <v>1</v>
          </cell>
          <cell r="M2947">
            <v>3</v>
          </cell>
          <cell r="AM2947">
            <v>3</v>
          </cell>
          <cell r="AN2947">
            <v>0</v>
          </cell>
          <cell r="AO2947">
            <v>0</v>
          </cell>
          <cell r="AP2947">
            <v>0</v>
          </cell>
          <cell r="AQ2947">
            <v>3</v>
          </cell>
          <cell r="AV2947">
            <v>12</v>
          </cell>
          <cell r="AW2947">
            <v>25.56</v>
          </cell>
          <cell r="AX2947">
            <v>24.714264705882353</v>
          </cell>
          <cell r="AY2947">
            <v>3</v>
          </cell>
          <cell r="AZ2947">
            <v>3</v>
          </cell>
          <cell r="BA2947" t="str">
            <v>TVU</v>
          </cell>
        </row>
        <row r="2948">
          <cell r="D2948" t="str">
            <v>Trnavská univerzita v Trnave</v>
          </cell>
          <cell r="E2948" t="str">
            <v>Fakulta zdravotníctva a sociálnej práce</v>
          </cell>
          <cell r="L2948">
            <v>1</v>
          </cell>
          <cell r="M2948">
            <v>2</v>
          </cell>
          <cell r="AM2948">
            <v>7</v>
          </cell>
          <cell r="AN2948">
            <v>7</v>
          </cell>
          <cell r="AO2948">
            <v>0</v>
          </cell>
          <cell r="AP2948">
            <v>0</v>
          </cell>
          <cell r="AQ2948">
            <v>7</v>
          </cell>
          <cell r="AV2948">
            <v>10.5</v>
          </cell>
          <cell r="AW2948">
            <v>15.54</v>
          </cell>
          <cell r="AX2948">
            <v>15.406034482758621</v>
          </cell>
          <cell r="AY2948">
            <v>7</v>
          </cell>
          <cell r="AZ2948">
            <v>0</v>
          </cell>
          <cell r="BA2948" t="str">
            <v>TVU</v>
          </cell>
        </row>
        <row r="2949">
          <cell r="D2949" t="str">
            <v>Trnavská univerzita v Trnave</v>
          </cell>
          <cell r="E2949" t="str">
            <v>Fakulta zdravotníctva a sociálnej práce</v>
          </cell>
          <cell r="L2949">
            <v>1</v>
          </cell>
          <cell r="M2949">
            <v>2</v>
          </cell>
          <cell r="AM2949">
            <v>16</v>
          </cell>
          <cell r="AN2949">
            <v>16</v>
          </cell>
          <cell r="AO2949">
            <v>0</v>
          </cell>
          <cell r="AP2949">
            <v>0</v>
          </cell>
          <cell r="AQ2949">
            <v>16</v>
          </cell>
          <cell r="AV2949">
            <v>24</v>
          </cell>
          <cell r="AW2949">
            <v>24</v>
          </cell>
          <cell r="AX2949">
            <v>23.368421052631575</v>
          </cell>
          <cell r="AY2949">
            <v>16</v>
          </cell>
          <cell r="AZ2949">
            <v>0</v>
          </cell>
          <cell r="BA2949" t="str">
            <v>TVU</v>
          </cell>
        </row>
        <row r="2950">
          <cell r="D2950" t="str">
            <v>Trnavská univerzita v Trnave</v>
          </cell>
          <cell r="E2950" t="str">
            <v>Fakulta zdravotníctva a sociálnej práce</v>
          </cell>
          <cell r="L2950">
            <v>2</v>
          </cell>
          <cell r="M2950">
            <v>5</v>
          </cell>
          <cell r="AM2950">
            <v>0</v>
          </cell>
          <cell r="AN2950">
            <v>0</v>
          </cell>
          <cell r="AO2950">
            <v>0</v>
          </cell>
          <cell r="AP2950">
            <v>0</v>
          </cell>
          <cell r="AQ2950">
            <v>0</v>
          </cell>
          <cell r="AV2950">
            <v>0</v>
          </cell>
          <cell r="AW2950">
            <v>0</v>
          </cell>
          <cell r="AX2950">
            <v>0</v>
          </cell>
          <cell r="AY2950">
            <v>2</v>
          </cell>
          <cell r="AZ2950">
            <v>0</v>
          </cell>
          <cell r="BA2950" t="str">
            <v>TVU</v>
          </cell>
        </row>
        <row r="2951">
          <cell r="D2951" t="str">
            <v>Trnavská univerzita v Trnave</v>
          </cell>
          <cell r="E2951" t="str">
            <v>Fakulta zdravotníctva a sociálnej práce</v>
          </cell>
          <cell r="L2951">
            <v>2</v>
          </cell>
          <cell r="M2951">
            <v>3</v>
          </cell>
          <cell r="AM2951">
            <v>0</v>
          </cell>
          <cell r="AN2951">
            <v>0</v>
          </cell>
          <cell r="AO2951">
            <v>0</v>
          </cell>
          <cell r="AP2951">
            <v>0</v>
          </cell>
          <cell r="AQ2951">
            <v>0</v>
          </cell>
          <cell r="AV2951">
            <v>0</v>
          </cell>
          <cell r="AW2951">
            <v>0</v>
          </cell>
          <cell r="AX2951">
            <v>0</v>
          </cell>
          <cell r="AY2951">
            <v>3</v>
          </cell>
          <cell r="AZ2951">
            <v>0</v>
          </cell>
          <cell r="BA2951" t="str">
            <v>TVU</v>
          </cell>
        </row>
        <row r="2952">
          <cell r="D2952" t="str">
            <v>Trnavská univerzita v Trnave</v>
          </cell>
          <cell r="E2952" t="str">
            <v>Právnická fakulta</v>
          </cell>
          <cell r="L2952">
            <v>1</v>
          </cell>
          <cell r="M2952">
            <v>3</v>
          </cell>
          <cell r="AM2952">
            <v>2</v>
          </cell>
          <cell r="AN2952">
            <v>0</v>
          </cell>
          <cell r="AO2952">
            <v>0</v>
          </cell>
          <cell r="AP2952">
            <v>0</v>
          </cell>
          <cell r="AQ2952">
            <v>2</v>
          </cell>
          <cell r="AV2952">
            <v>8</v>
          </cell>
          <cell r="AW2952">
            <v>8.8000000000000007</v>
          </cell>
          <cell r="AX2952">
            <v>8.7075630252100851</v>
          </cell>
          <cell r="AY2952">
            <v>2</v>
          </cell>
          <cell r="AZ2952">
            <v>2</v>
          </cell>
          <cell r="BA2952" t="str">
            <v>TVU</v>
          </cell>
        </row>
        <row r="2953">
          <cell r="D2953" t="str">
            <v>Slovenská zdravotnícka univerzita v Bratislave</v>
          </cell>
          <cell r="E2953" t="str">
            <v>Fakulta verejného zdravotníctva</v>
          </cell>
          <cell r="L2953">
            <v>1</v>
          </cell>
          <cell r="M2953">
            <v>2</v>
          </cell>
          <cell r="AM2953">
            <v>27</v>
          </cell>
          <cell r="AN2953">
            <v>27</v>
          </cell>
          <cell r="AO2953">
            <v>0</v>
          </cell>
          <cell r="AP2953">
            <v>0</v>
          </cell>
          <cell r="AQ2953">
            <v>27</v>
          </cell>
          <cell r="AV2953">
            <v>40.5</v>
          </cell>
          <cell r="AW2953">
            <v>59.94</v>
          </cell>
          <cell r="AX2953">
            <v>57.968289473684209</v>
          </cell>
          <cell r="AY2953">
            <v>27</v>
          </cell>
          <cell r="AZ2953">
            <v>0</v>
          </cell>
          <cell r="BA2953" t="str">
            <v>SZU</v>
          </cell>
        </row>
        <row r="2954">
          <cell r="D2954" t="str">
            <v>Slovenská zdravotnícka univerzita v Bratislave</v>
          </cell>
          <cell r="E2954" t="str">
            <v>Fakulta verejného zdravotníctva</v>
          </cell>
          <cell r="L2954">
            <v>2</v>
          </cell>
          <cell r="M2954">
            <v>5</v>
          </cell>
          <cell r="AM2954">
            <v>1</v>
          </cell>
          <cell r="AN2954">
            <v>0</v>
          </cell>
          <cell r="AO2954">
            <v>0</v>
          </cell>
          <cell r="AP2954">
            <v>0</v>
          </cell>
          <cell r="AQ2954">
            <v>0</v>
          </cell>
          <cell r="AV2954">
            <v>0</v>
          </cell>
          <cell r="AW2954">
            <v>0</v>
          </cell>
          <cell r="AX2954">
            <v>0</v>
          </cell>
          <cell r="AY2954">
            <v>9</v>
          </cell>
          <cell r="AZ2954">
            <v>0</v>
          </cell>
          <cell r="BA2954" t="str">
            <v>SZU</v>
          </cell>
        </row>
        <row r="2955">
          <cell r="D2955" t="str">
            <v>Slovenská zdravotnícka univerzita v Bratislave</v>
          </cell>
          <cell r="E2955" t="str">
            <v>Fakulta verejného zdravotníctva</v>
          </cell>
          <cell r="L2955">
            <v>1</v>
          </cell>
          <cell r="M2955">
            <v>3</v>
          </cell>
          <cell r="AM2955">
            <v>1</v>
          </cell>
          <cell r="AN2955">
            <v>0</v>
          </cell>
          <cell r="AO2955">
            <v>0</v>
          </cell>
          <cell r="AP2955">
            <v>0</v>
          </cell>
          <cell r="AQ2955">
            <v>1</v>
          </cell>
          <cell r="AV2955">
            <v>4</v>
          </cell>
          <cell r="AW2955">
            <v>8.52</v>
          </cell>
          <cell r="AX2955">
            <v>8.2397368421052626</v>
          </cell>
          <cell r="AY2955">
            <v>1</v>
          </cell>
          <cell r="AZ2955">
            <v>1</v>
          </cell>
          <cell r="BA2955" t="str">
            <v>SZU</v>
          </cell>
        </row>
        <row r="2956">
          <cell r="D2956" t="str">
            <v>Slovenská zdravotnícka univerzita v Bratislave</v>
          </cell>
          <cell r="E2956" t="str">
            <v>Fakulta ošetrovateľstva a zdravotníckych odborných štúdií</v>
          </cell>
          <cell r="L2956">
            <v>2</v>
          </cell>
          <cell r="M2956">
            <v>5</v>
          </cell>
          <cell r="AM2956">
            <v>18</v>
          </cell>
          <cell r="AN2956">
            <v>0</v>
          </cell>
          <cell r="AO2956">
            <v>0</v>
          </cell>
          <cell r="AP2956">
            <v>0</v>
          </cell>
          <cell r="AQ2956">
            <v>0</v>
          </cell>
          <cell r="AV2956">
            <v>0</v>
          </cell>
          <cell r="AW2956">
            <v>0</v>
          </cell>
          <cell r="AX2956">
            <v>0</v>
          </cell>
          <cell r="AY2956">
            <v>18</v>
          </cell>
          <cell r="AZ2956">
            <v>0</v>
          </cell>
          <cell r="BA2956" t="str">
            <v>SZU</v>
          </cell>
        </row>
        <row r="2957">
          <cell r="D2957" t="str">
            <v>Akadémia Policajného zboru</v>
          </cell>
          <cell r="E2957" t="str">
            <v/>
          </cell>
          <cell r="L2957">
            <v>1</v>
          </cell>
          <cell r="M2957">
            <v>2</v>
          </cell>
          <cell r="AM2957">
            <v>87</v>
          </cell>
          <cell r="AN2957">
            <v>87</v>
          </cell>
          <cell r="AO2957">
            <v>0</v>
          </cell>
          <cell r="AP2957">
            <v>0</v>
          </cell>
          <cell r="AQ2957">
            <v>87</v>
          </cell>
          <cell r="AV2957">
            <v>130.5</v>
          </cell>
          <cell r="AW2957">
            <v>193.14</v>
          </cell>
          <cell r="AX2957">
            <v>191.02532846715326</v>
          </cell>
          <cell r="AY2957">
            <v>87</v>
          </cell>
          <cell r="AZ2957">
            <v>0</v>
          </cell>
          <cell r="BA2957" t="str">
            <v>APZ</v>
          </cell>
        </row>
        <row r="2958">
          <cell r="D2958" t="str">
            <v>Akadémia Policajného zboru</v>
          </cell>
          <cell r="E2958" t="str">
            <v/>
          </cell>
          <cell r="L2958">
            <v>1</v>
          </cell>
          <cell r="M2958">
            <v>2</v>
          </cell>
          <cell r="AM2958">
            <v>75</v>
          </cell>
          <cell r="AN2958">
            <v>76</v>
          </cell>
          <cell r="AO2958">
            <v>0</v>
          </cell>
          <cell r="AP2958">
            <v>0</v>
          </cell>
          <cell r="AQ2958">
            <v>75</v>
          </cell>
          <cell r="AV2958">
            <v>112.5</v>
          </cell>
          <cell r="AW2958">
            <v>166.5</v>
          </cell>
          <cell r="AX2958">
            <v>164.67700729927006</v>
          </cell>
          <cell r="AY2958">
            <v>76</v>
          </cell>
          <cell r="AZ2958">
            <v>0</v>
          </cell>
          <cell r="BA2958" t="str">
            <v>APZ</v>
          </cell>
        </row>
        <row r="2959">
          <cell r="D2959" t="str">
            <v>Trnavská univerzita v Trnave</v>
          </cell>
          <cell r="E2959" t="str">
            <v>Pedagogická fakulta</v>
          </cell>
          <cell r="L2959">
            <v>1</v>
          </cell>
          <cell r="M2959">
            <v>2</v>
          </cell>
          <cell r="AM2959">
            <v>6</v>
          </cell>
          <cell r="AN2959">
            <v>6</v>
          </cell>
          <cell r="AO2959">
            <v>0</v>
          </cell>
          <cell r="AP2959">
            <v>0</v>
          </cell>
          <cell r="AQ2959">
            <v>6</v>
          </cell>
          <cell r="AV2959">
            <v>9</v>
          </cell>
          <cell r="AW2959">
            <v>9.81</v>
          </cell>
          <cell r="AX2959">
            <v>9.7429394531250004</v>
          </cell>
          <cell r="AY2959">
            <v>6</v>
          </cell>
          <cell r="AZ2959">
            <v>0</v>
          </cell>
          <cell r="BA2959" t="str">
            <v>TVU</v>
          </cell>
        </row>
        <row r="2960">
          <cell r="D2960" t="str">
            <v>Trnavská univerzita v Trnave</v>
          </cell>
          <cell r="E2960" t="str">
            <v>Pedagogická fakulta</v>
          </cell>
          <cell r="L2960">
            <v>1</v>
          </cell>
          <cell r="M2960">
            <v>2</v>
          </cell>
          <cell r="AM2960">
            <v>2.5</v>
          </cell>
          <cell r="AN2960">
            <v>2.5</v>
          </cell>
          <cell r="AO2960">
            <v>0</v>
          </cell>
          <cell r="AP2960">
            <v>0</v>
          </cell>
          <cell r="AQ2960">
            <v>2.5</v>
          </cell>
          <cell r="AV2960">
            <v>3.75</v>
          </cell>
          <cell r="AW2960">
            <v>8.0625</v>
          </cell>
          <cell r="AX2960">
            <v>8.00738525390625</v>
          </cell>
          <cell r="AY2960">
            <v>2.5</v>
          </cell>
          <cell r="AZ2960">
            <v>0</v>
          </cell>
          <cell r="BA2960" t="str">
            <v>TVU</v>
          </cell>
        </row>
        <row r="2961">
          <cell r="D2961" t="str">
            <v>Trnavská univerzita v Trnave</v>
          </cell>
          <cell r="E2961" t="str">
            <v>Pedagogická fakulta</v>
          </cell>
          <cell r="L2961">
            <v>1</v>
          </cell>
          <cell r="M2961">
            <v>2</v>
          </cell>
          <cell r="AM2961">
            <v>11</v>
          </cell>
          <cell r="AN2961">
            <v>11</v>
          </cell>
          <cell r="AO2961">
            <v>0</v>
          </cell>
          <cell r="AP2961">
            <v>0</v>
          </cell>
          <cell r="AQ2961">
            <v>11</v>
          </cell>
          <cell r="AV2961">
            <v>16.5</v>
          </cell>
          <cell r="AW2961">
            <v>17.985000000000003</v>
          </cell>
          <cell r="AX2961">
            <v>17.862055664062503</v>
          </cell>
          <cell r="AY2961">
            <v>11</v>
          </cell>
          <cell r="AZ2961">
            <v>0</v>
          </cell>
          <cell r="BA2961" t="str">
            <v>TVU</v>
          </cell>
        </row>
        <row r="2962">
          <cell r="D2962" t="str">
            <v>Trnavská univerzita v Trnave</v>
          </cell>
          <cell r="E2962" t="str">
            <v>Pedagogická fakulta</v>
          </cell>
          <cell r="L2962">
            <v>1</v>
          </cell>
          <cell r="M2962">
            <v>2</v>
          </cell>
          <cell r="AM2962">
            <v>4</v>
          </cell>
          <cell r="AN2962">
            <v>4</v>
          </cell>
          <cell r="AO2962">
            <v>0</v>
          </cell>
          <cell r="AP2962">
            <v>0</v>
          </cell>
          <cell r="AQ2962">
            <v>4</v>
          </cell>
          <cell r="AV2962">
            <v>6</v>
          </cell>
          <cell r="AW2962">
            <v>6.5400000000000009</v>
          </cell>
          <cell r="AX2962">
            <v>6.4952929687500012</v>
          </cell>
          <cell r="AY2962">
            <v>4</v>
          </cell>
          <cell r="AZ2962">
            <v>0</v>
          </cell>
          <cell r="BA2962" t="str">
            <v>TVU</v>
          </cell>
        </row>
        <row r="2963">
          <cell r="D2963" t="str">
            <v>Trnavská univerzita v Trnave</v>
          </cell>
          <cell r="E2963" t="str">
            <v>Pedagogická fakulta</v>
          </cell>
          <cell r="L2963">
            <v>1</v>
          </cell>
          <cell r="M2963">
            <v>1</v>
          </cell>
          <cell r="AM2963">
            <v>0.5</v>
          </cell>
          <cell r="AN2963">
            <v>0.5</v>
          </cell>
          <cell r="AO2963">
            <v>0</v>
          </cell>
          <cell r="AP2963">
            <v>0</v>
          </cell>
          <cell r="AQ2963">
            <v>0.5</v>
          </cell>
          <cell r="AV2963">
            <v>0.5</v>
          </cell>
          <cell r="AW2963">
            <v>0.54500000000000004</v>
          </cell>
          <cell r="AX2963">
            <v>0.54127441406249999</v>
          </cell>
          <cell r="AY2963">
            <v>0.5</v>
          </cell>
          <cell r="AZ2963">
            <v>0</v>
          </cell>
          <cell r="BA2963" t="str">
            <v>TVU</v>
          </cell>
        </row>
        <row r="2964">
          <cell r="D2964" t="str">
            <v>Trnavská univerzita v Trnave</v>
          </cell>
          <cell r="E2964" t="str">
            <v>Pedagogická fakulta</v>
          </cell>
          <cell r="L2964">
            <v>1</v>
          </cell>
          <cell r="M2964">
            <v>1</v>
          </cell>
          <cell r="AM2964">
            <v>13.5</v>
          </cell>
          <cell r="AN2964">
            <v>13.5</v>
          </cell>
          <cell r="AO2964">
            <v>0</v>
          </cell>
          <cell r="AP2964">
            <v>0</v>
          </cell>
          <cell r="AQ2964">
            <v>13.5</v>
          </cell>
          <cell r="AV2964">
            <v>9.6</v>
          </cell>
          <cell r="AW2964">
            <v>10.464</v>
          </cell>
          <cell r="AX2964">
            <v>10.392468750000001</v>
          </cell>
          <cell r="AY2964">
            <v>13.5</v>
          </cell>
          <cell r="AZ2964">
            <v>0</v>
          </cell>
          <cell r="BA2964" t="str">
            <v>TVU</v>
          </cell>
        </row>
        <row r="2965">
          <cell r="D2965" t="str">
            <v>Trnavská univerzita v Trnave</v>
          </cell>
          <cell r="E2965" t="str">
            <v>Pedagogická fakulta</v>
          </cell>
          <cell r="L2965">
            <v>1</v>
          </cell>
          <cell r="M2965">
            <v>1</v>
          </cell>
          <cell r="AM2965">
            <v>4</v>
          </cell>
          <cell r="AN2965">
            <v>4</v>
          </cell>
          <cell r="AO2965">
            <v>0</v>
          </cell>
          <cell r="AP2965">
            <v>0</v>
          </cell>
          <cell r="AQ2965">
            <v>4</v>
          </cell>
          <cell r="AV2965">
            <v>3.25</v>
          </cell>
          <cell r="AW2965">
            <v>3.5425000000000004</v>
          </cell>
          <cell r="AX2965">
            <v>3.5182836914062503</v>
          </cell>
          <cell r="AY2965">
            <v>4</v>
          </cell>
          <cell r="AZ2965">
            <v>0</v>
          </cell>
          <cell r="BA2965" t="str">
            <v>TVU</v>
          </cell>
        </row>
        <row r="2966">
          <cell r="D2966" t="str">
            <v>Trnavská univerzita v Trnave</v>
          </cell>
          <cell r="E2966" t="str">
            <v>Teologická fakulta</v>
          </cell>
          <cell r="L2966">
            <v>1</v>
          </cell>
          <cell r="M2966">
            <v>1</v>
          </cell>
          <cell r="AM2966">
            <v>0.5</v>
          </cell>
          <cell r="AN2966">
            <v>0.5</v>
          </cell>
          <cell r="AO2966">
            <v>0</v>
          </cell>
          <cell r="AP2966">
            <v>0</v>
          </cell>
          <cell r="AQ2966">
            <v>0.5</v>
          </cell>
          <cell r="AV2966">
            <v>0.5</v>
          </cell>
          <cell r="AW2966">
            <v>0.54500000000000004</v>
          </cell>
          <cell r="AX2966">
            <v>0.54127441406249999</v>
          </cell>
          <cell r="AY2966">
            <v>0.5</v>
          </cell>
          <cell r="AZ2966">
            <v>0</v>
          </cell>
          <cell r="BA2966" t="str">
            <v>TVU</v>
          </cell>
        </row>
        <row r="2967">
          <cell r="D2967" t="str">
            <v>Technická univerzita v Košiciach</v>
          </cell>
          <cell r="E2967" t="str">
            <v>Fakulta materiálov, metalurgie a recyklácie</v>
          </cell>
          <cell r="L2967">
            <v>2</v>
          </cell>
          <cell r="M2967">
            <v>3</v>
          </cell>
          <cell r="AM2967">
            <v>0</v>
          </cell>
          <cell r="AN2967">
            <v>0</v>
          </cell>
          <cell r="AO2967">
            <v>0</v>
          </cell>
          <cell r="AP2967">
            <v>0</v>
          </cell>
          <cell r="AQ2967">
            <v>0</v>
          </cell>
          <cell r="AV2967">
            <v>0</v>
          </cell>
          <cell r="AW2967">
            <v>0</v>
          </cell>
          <cell r="AX2967">
            <v>0</v>
          </cell>
          <cell r="AY2967">
            <v>2</v>
          </cell>
          <cell r="AZ2967">
            <v>0</v>
          </cell>
          <cell r="BA2967" t="str">
            <v>TUKE</v>
          </cell>
        </row>
        <row r="2968">
          <cell r="D2968" t="str">
            <v>Technická univerzita vo Zvolene</v>
          </cell>
          <cell r="E2968" t="str">
            <v>Fakulta ekológie a environmentalistiky</v>
          </cell>
          <cell r="L2968">
            <v>2</v>
          </cell>
          <cell r="M2968">
            <v>1</v>
          </cell>
          <cell r="AM2968">
            <v>0</v>
          </cell>
          <cell r="AN2968">
            <v>0</v>
          </cell>
          <cell r="AO2968">
            <v>0</v>
          </cell>
          <cell r="AP2968">
            <v>0</v>
          </cell>
          <cell r="AQ2968">
            <v>0</v>
          </cell>
          <cell r="AV2968">
            <v>0</v>
          </cell>
          <cell r="AW2968">
            <v>0</v>
          </cell>
          <cell r="AX2968">
            <v>0</v>
          </cell>
          <cell r="AY2968">
            <v>18</v>
          </cell>
          <cell r="AZ2968">
            <v>0</v>
          </cell>
          <cell r="BA2968" t="str">
            <v>TUZVO</v>
          </cell>
        </row>
        <row r="2969">
          <cell r="D2969" t="str">
            <v>Technická univerzita vo Zvolene</v>
          </cell>
          <cell r="E2969" t="str">
            <v>Lesnícka fakulta</v>
          </cell>
          <cell r="L2969">
            <v>2</v>
          </cell>
          <cell r="M2969">
            <v>2</v>
          </cell>
          <cell r="AM2969">
            <v>0</v>
          </cell>
          <cell r="AN2969">
            <v>0</v>
          </cell>
          <cell r="AO2969">
            <v>0</v>
          </cell>
          <cell r="AP2969">
            <v>0</v>
          </cell>
          <cell r="AQ2969">
            <v>0</v>
          </cell>
          <cell r="AV2969">
            <v>0</v>
          </cell>
          <cell r="AW2969">
            <v>0</v>
          </cell>
          <cell r="AX2969">
            <v>0</v>
          </cell>
          <cell r="AY2969">
            <v>40</v>
          </cell>
          <cell r="AZ2969">
            <v>0</v>
          </cell>
          <cell r="BA2969" t="str">
            <v>TUZVO</v>
          </cell>
        </row>
        <row r="2970">
          <cell r="D2970" t="str">
            <v>Technická univerzita vo Zvolene</v>
          </cell>
          <cell r="E2970" t="str">
            <v>Drevárska fakulta</v>
          </cell>
          <cell r="L2970">
            <v>1</v>
          </cell>
          <cell r="M2970">
            <v>3</v>
          </cell>
          <cell r="AM2970">
            <v>4</v>
          </cell>
          <cell r="AN2970">
            <v>0</v>
          </cell>
          <cell r="AO2970">
            <v>0</v>
          </cell>
          <cell r="AP2970">
            <v>0</v>
          </cell>
          <cell r="AQ2970">
            <v>4</v>
          </cell>
          <cell r="AV2970">
            <v>16</v>
          </cell>
          <cell r="AW2970">
            <v>17.600000000000001</v>
          </cell>
          <cell r="AX2970">
            <v>16.914285714285715</v>
          </cell>
          <cell r="AY2970">
            <v>4</v>
          </cell>
          <cell r="AZ2970">
            <v>4</v>
          </cell>
          <cell r="BA2970" t="str">
            <v>TUZVO</v>
          </cell>
        </row>
        <row r="2971">
          <cell r="D2971" t="str">
            <v>Technická univerzita vo Zvolene</v>
          </cell>
          <cell r="E2971" t="str">
            <v>Fakulta ekológie a environmentalistiky</v>
          </cell>
          <cell r="L2971">
            <v>2</v>
          </cell>
          <cell r="M2971">
            <v>2</v>
          </cell>
          <cell r="AM2971">
            <v>0</v>
          </cell>
          <cell r="AN2971">
            <v>0</v>
          </cell>
          <cell r="AO2971">
            <v>0</v>
          </cell>
          <cell r="AP2971">
            <v>0</v>
          </cell>
          <cell r="AQ2971">
            <v>0</v>
          </cell>
          <cell r="AV2971">
            <v>0</v>
          </cell>
          <cell r="AW2971">
            <v>0</v>
          </cell>
          <cell r="AX2971">
            <v>0</v>
          </cell>
          <cell r="AY2971">
            <v>3</v>
          </cell>
          <cell r="AZ2971">
            <v>0</v>
          </cell>
          <cell r="BA2971" t="str">
            <v>TUZVO</v>
          </cell>
        </row>
        <row r="2972">
          <cell r="D2972" t="str">
            <v>Technická univerzita vo Zvolene</v>
          </cell>
          <cell r="E2972" t="str">
            <v>Fakulta techniky</v>
          </cell>
          <cell r="L2972">
            <v>1</v>
          </cell>
          <cell r="M2972">
            <v>2</v>
          </cell>
          <cell r="AM2972">
            <v>9</v>
          </cell>
          <cell r="AN2972">
            <v>10</v>
          </cell>
          <cell r="AO2972">
            <v>10</v>
          </cell>
          <cell r="AP2972">
            <v>9</v>
          </cell>
          <cell r="AQ2972">
            <v>9</v>
          </cell>
          <cell r="AV2972">
            <v>13.5</v>
          </cell>
          <cell r="AW2972">
            <v>19.98</v>
          </cell>
          <cell r="AX2972">
            <v>19.606542056074765</v>
          </cell>
          <cell r="AY2972">
            <v>10</v>
          </cell>
          <cell r="AZ2972">
            <v>0</v>
          </cell>
          <cell r="BA2972" t="str">
            <v>TUZVO</v>
          </cell>
        </row>
        <row r="2973">
          <cell r="D2973" t="str">
            <v>Technická univerzita vo Zvolene</v>
          </cell>
          <cell r="E2973" t="str">
            <v>Drevárska fakulta</v>
          </cell>
          <cell r="L2973">
            <v>1</v>
          </cell>
          <cell r="M2973">
            <v>2</v>
          </cell>
          <cell r="AM2973">
            <v>87</v>
          </cell>
          <cell r="AN2973">
            <v>88</v>
          </cell>
          <cell r="AO2973">
            <v>0</v>
          </cell>
          <cell r="AP2973">
            <v>0</v>
          </cell>
          <cell r="AQ2973">
            <v>87</v>
          </cell>
          <cell r="AV2973">
            <v>130.5</v>
          </cell>
          <cell r="AW2973">
            <v>193.14</v>
          </cell>
          <cell r="AX2973">
            <v>187.07521739130436</v>
          </cell>
          <cell r="AY2973">
            <v>88</v>
          </cell>
          <cell r="AZ2973">
            <v>0</v>
          </cell>
          <cell r="BA2973" t="str">
            <v>TUZVO</v>
          </cell>
        </row>
        <row r="2974">
          <cell r="D2974" t="str">
            <v>Technická univerzita vo Zvolene</v>
          </cell>
          <cell r="E2974" t="str">
            <v>Fakulta techniky</v>
          </cell>
          <cell r="L2974">
            <v>2</v>
          </cell>
          <cell r="M2974">
            <v>1</v>
          </cell>
          <cell r="AM2974">
            <v>0</v>
          </cell>
          <cell r="AN2974">
            <v>0</v>
          </cell>
          <cell r="AO2974">
            <v>0</v>
          </cell>
          <cell r="AP2974">
            <v>0</v>
          </cell>
          <cell r="AQ2974">
            <v>0</v>
          </cell>
          <cell r="AV2974">
            <v>0</v>
          </cell>
          <cell r="AW2974">
            <v>0</v>
          </cell>
          <cell r="AX2974">
            <v>0</v>
          </cell>
          <cell r="AY2974">
            <v>3</v>
          </cell>
          <cell r="AZ2974">
            <v>0</v>
          </cell>
          <cell r="BA2974" t="str">
            <v>TUZVO</v>
          </cell>
        </row>
        <row r="2975">
          <cell r="D2975" t="str">
            <v>Technická univerzita vo Zvolene</v>
          </cell>
          <cell r="E2975" t="str">
            <v>Fakulta ekológie a environmentalistiky</v>
          </cell>
          <cell r="L2975">
            <v>1</v>
          </cell>
          <cell r="M2975">
            <v>2</v>
          </cell>
          <cell r="AM2975">
            <v>22</v>
          </cell>
          <cell r="AN2975">
            <v>23</v>
          </cell>
          <cell r="AO2975">
            <v>23</v>
          </cell>
          <cell r="AP2975">
            <v>22</v>
          </cell>
          <cell r="AQ2975">
            <v>22</v>
          </cell>
          <cell r="AV2975">
            <v>33</v>
          </cell>
          <cell r="AW2975">
            <v>48.839999999999996</v>
          </cell>
          <cell r="AX2975">
            <v>47.546225165562909</v>
          </cell>
          <cell r="AY2975">
            <v>23</v>
          </cell>
          <cell r="AZ2975">
            <v>0</v>
          </cell>
          <cell r="BA2975" t="str">
            <v>TUZVO</v>
          </cell>
        </row>
        <row r="2976">
          <cell r="D2976" t="str">
            <v>Technická univerzita vo Zvolene</v>
          </cell>
          <cell r="E2976" t="str">
            <v>Lesnícka fakulta</v>
          </cell>
          <cell r="L2976">
            <v>1</v>
          </cell>
          <cell r="M2976">
            <v>2</v>
          </cell>
          <cell r="AM2976">
            <v>33</v>
          </cell>
          <cell r="AN2976">
            <v>33</v>
          </cell>
          <cell r="AO2976">
            <v>0</v>
          </cell>
          <cell r="AP2976">
            <v>0</v>
          </cell>
          <cell r="AQ2976">
            <v>33</v>
          </cell>
          <cell r="AV2976">
            <v>49.5</v>
          </cell>
          <cell r="AW2976">
            <v>78.704999999999998</v>
          </cell>
          <cell r="AX2976">
            <v>77.556783819628649</v>
          </cell>
          <cell r="AY2976">
            <v>33</v>
          </cell>
          <cell r="AZ2976">
            <v>0</v>
          </cell>
          <cell r="BA2976" t="str">
            <v>TUZVO</v>
          </cell>
        </row>
        <row r="2977">
          <cell r="D2977" t="str">
            <v>Technická univerzita vo Zvolene</v>
          </cell>
          <cell r="E2977" t="str">
            <v>Drevárska fakulta</v>
          </cell>
          <cell r="L2977">
            <v>1</v>
          </cell>
          <cell r="M2977">
            <v>2</v>
          </cell>
          <cell r="AM2977">
            <v>97</v>
          </cell>
          <cell r="AN2977">
            <v>99</v>
          </cell>
          <cell r="AO2977">
            <v>0</v>
          </cell>
          <cell r="AP2977">
            <v>0</v>
          </cell>
          <cell r="AQ2977">
            <v>97</v>
          </cell>
          <cell r="AV2977">
            <v>145.5</v>
          </cell>
          <cell r="AW2977">
            <v>151.32</v>
          </cell>
          <cell r="AX2977">
            <v>147.41825112107622</v>
          </cell>
          <cell r="AY2977">
            <v>99</v>
          </cell>
          <cell r="AZ2977">
            <v>0</v>
          </cell>
          <cell r="BA2977" t="str">
            <v>TUZVO</v>
          </cell>
        </row>
        <row r="2978">
          <cell r="D2978" t="str">
            <v>Technická univerzita vo Zvolene</v>
          </cell>
          <cell r="E2978" t="str">
            <v>Drevárska fakulta</v>
          </cell>
          <cell r="L2978">
            <v>1</v>
          </cell>
          <cell r="M2978">
            <v>2</v>
          </cell>
          <cell r="AM2978">
            <v>13</v>
          </cell>
          <cell r="AN2978">
            <v>13</v>
          </cell>
          <cell r="AO2978">
            <v>13</v>
          </cell>
          <cell r="AP2978">
            <v>13</v>
          </cell>
          <cell r="AQ2978">
            <v>13</v>
          </cell>
          <cell r="AV2978">
            <v>19.5</v>
          </cell>
          <cell r="AW2978">
            <v>28.86</v>
          </cell>
          <cell r="AX2978">
            <v>27.995928143712575</v>
          </cell>
          <cell r="AY2978">
            <v>13</v>
          </cell>
          <cell r="AZ2978">
            <v>0</v>
          </cell>
          <cell r="BA2978" t="str">
            <v>TUZVO</v>
          </cell>
        </row>
        <row r="2979">
          <cell r="D2979" t="str">
            <v>Technická univerzita vo Zvolene</v>
          </cell>
          <cell r="E2979" t="str">
            <v>Lesnícka fakulta</v>
          </cell>
          <cell r="L2979">
            <v>2</v>
          </cell>
          <cell r="M2979">
            <v>2</v>
          </cell>
          <cell r="AM2979">
            <v>0</v>
          </cell>
          <cell r="AN2979">
            <v>0</v>
          </cell>
          <cell r="AO2979">
            <v>0</v>
          </cell>
          <cell r="AP2979">
            <v>0</v>
          </cell>
          <cell r="AQ2979">
            <v>0</v>
          </cell>
          <cell r="AV2979">
            <v>0</v>
          </cell>
          <cell r="AW2979">
            <v>0</v>
          </cell>
          <cell r="AX2979">
            <v>0</v>
          </cell>
          <cell r="AY2979">
            <v>24</v>
          </cell>
          <cell r="AZ2979">
            <v>0</v>
          </cell>
          <cell r="BA2979" t="str">
            <v>TUZVO</v>
          </cell>
        </row>
        <row r="2980">
          <cell r="D2980" t="str">
            <v>Technická univerzita vo Zvolene</v>
          </cell>
          <cell r="E2980" t="str">
            <v>Drevárska fakulta</v>
          </cell>
          <cell r="L2980">
            <v>1</v>
          </cell>
          <cell r="M2980">
            <v>2</v>
          </cell>
          <cell r="AM2980">
            <v>33</v>
          </cell>
          <cell r="AN2980">
            <v>33</v>
          </cell>
          <cell r="AO2980">
            <v>0</v>
          </cell>
          <cell r="AP2980">
            <v>0</v>
          </cell>
          <cell r="AQ2980">
            <v>33</v>
          </cell>
          <cell r="AV2980">
            <v>49.5</v>
          </cell>
          <cell r="AW2980">
            <v>159.88499999999999</v>
          </cell>
          <cell r="AX2980">
            <v>153.65571428571428</v>
          </cell>
          <cell r="AY2980">
            <v>33</v>
          </cell>
          <cell r="AZ2980">
            <v>0</v>
          </cell>
          <cell r="BA2980" t="str">
            <v>TUZVO</v>
          </cell>
        </row>
        <row r="2981">
          <cell r="D2981" t="str">
            <v>Technická univerzita vo Zvolene</v>
          </cell>
          <cell r="E2981" t="str">
            <v>Drevárska fakulta</v>
          </cell>
          <cell r="L2981">
            <v>2</v>
          </cell>
          <cell r="M2981">
            <v>2</v>
          </cell>
          <cell r="AM2981">
            <v>0</v>
          </cell>
          <cell r="AN2981">
            <v>0</v>
          </cell>
          <cell r="AO2981">
            <v>0</v>
          </cell>
          <cell r="AP2981">
            <v>0</v>
          </cell>
          <cell r="AQ2981">
            <v>0</v>
          </cell>
          <cell r="AV2981">
            <v>0</v>
          </cell>
          <cell r="AW2981">
            <v>0</v>
          </cell>
          <cell r="AX2981">
            <v>0</v>
          </cell>
          <cell r="AY2981">
            <v>9</v>
          </cell>
          <cell r="AZ2981">
            <v>0</v>
          </cell>
          <cell r="BA2981" t="str">
            <v>TUZVO</v>
          </cell>
        </row>
        <row r="2982">
          <cell r="D2982" t="str">
            <v>Technická univerzita vo Zvolene</v>
          </cell>
          <cell r="E2982" t="str">
            <v/>
          </cell>
          <cell r="L2982">
            <v>1</v>
          </cell>
          <cell r="M2982">
            <v>2</v>
          </cell>
          <cell r="AM2982">
            <v>87</v>
          </cell>
          <cell r="AN2982">
            <v>87</v>
          </cell>
          <cell r="AO2982">
            <v>0</v>
          </cell>
          <cell r="AP2982">
            <v>0</v>
          </cell>
          <cell r="AQ2982">
            <v>87</v>
          </cell>
          <cell r="AV2982">
            <v>130.5</v>
          </cell>
          <cell r="AW2982">
            <v>135.72</v>
          </cell>
          <cell r="AX2982">
            <v>132.22049327354259</v>
          </cell>
          <cell r="AY2982">
            <v>87</v>
          </cell>
          <cell r="AZ2982">
            <v>0</v>
          </cell>
          <cell r="BA2982" t="str">
            <v>TUZVO</v>
          </cell>
        </row>
        <row r="2983">
          <cell r="D2983" t="str">
            <v>Technická univerzita vo Zvolene</v>
          </cell>
          <cell r="E2983" t="str">
            <v>Fakulta ekológie a environmentalistiky</v>
          </cell>
          <cell r="L2983">
            <v>1</v>
          </cell>
          <cell r="M2983">
            <v>2</v>
          </cell>
          <cell r="AM2983">
            <v>19</v>
          </cell>
          <cell r="AN2983">
            <v>19</v>
          </cell>
          <cell r="AO2983">
            <v>19</v>
          </cell>
          <cell r="AP2983">
            <v>19</v>
          </cell>
          <cell r="AQ2983">
            <v>19</v>
          </cell>
          <cell r="AV2983">
            <v>28.5</v>
          </cell>
          <cell r="AW2983">
            <v>42.18</v>
          </cell>
          <cell r="AX2983">
            <v>41.062649006622514</v>
          </cell>
          <cell r="AY2983">
            <v>19</v>
          </cell>
          <cell r="AZ2983">
            <v>0</v>
          </cell>
          <cell r="BA2983" t="str">
            <v>TUZVO</v>
          </cell>
        </row>
        <row r="2984">
          <cell r="D2984" t="str">
            <v>Technická univerzita vo Zvolene</v>
          </cell>
          <cell r="E2984" t="str">
            <v>Lesnícka fakulta</v>
          </cell>
          <cell r="L2984">
            <v>1</v>
          </cell>
          <cell r="M2984">
            <v>2</v>
          </cell>
          <cell r="AM2984">
            <v>10</v>
          </cell>
          <cell r="AN2984">
            <v>11</v>
          </cell>
          <cell r="AO2984">
            <v>0</v>
          </cell>
          <cell r="AP2984">
            <v>0</v>
          </cell>
          <cell r="AQ2984">
            <v>10</v>
          </cell>
          <cell r="AV2984">
            <v>15</v>
          </cell>
          <cell r="AW2984">
            <v>23.85</v>
          </cell>
          <cell r="AX2984">
            <v>23.502055702917772</v>
          </cell>
          <cell r="AY2984">
            <v>11</v>
          </cell>
          <cell r="AZ2984">
            <v>0</v>
          </cell>
          <cell r="BA2984" t="str">
            <v>TUZVO</v>
          </cell>
        </row>
        <row r="2985">
          <cell r="D2985" t="str">
            <v>Technická univerzita vo Zvolene</v>
          </cell>
          <cell r="E2985" t="str">
            <v>Fakulta techniky</v>
          </cell>
          <cell r="L2985">
            <v>1</v>
          </cell>
          <cell r="M2985">
            <v>2</v>
          </cell>
          <cell r="AM2985">
            <v>32</v>
          </cell>
          <cell r="AN2985">
            <v>32</v>
          </cell>
          <cell r="AO2985">
            <v>32</v>
          </cell>
          <cell r="AP2985">
            <v>32</v>
          </cell>
          <cell r="AQ2985">
            <v>32</v>
          </cell>
          <cell r="AV2985">
            <v>48</v>
          </cell>
          <cell r="AW2985">
            <v>71.039999999999992</v>
          </cell>
          <cell r="AX2985">
            <v>69.712149532710271</v>
          </cell>
          <cell r="AY2985">
            <v>32</v>
          </cell>
          <cell r="AZ2985">
            <v>0</v>
          </cell>
          <cell r="BA2985" t="str">
            <v>TUZVO</v>
          </cell>
        </row>
        <row r="2986">
          <cell r="D2986" t="str">
            <v>Technická univerzita vo Zvolene</v>
          </cell>
          <cell r="E2986" t="str">
            <v>Drevárska fakulta</v>
          </cell>
          <cell r="L2986">
            <v>1</v>
          </cell>
          <cell r="M2986">
            <v>2</v>
          </cell>
          <cell r="AM2986">
            <v>9</v>
          </cell>
          <cell r="AN2986">
            <v>9</v>
          </cell>
          <cell r="AO2986">
            <v>9</v>
          </cell>
          <cell r="AP2986">
            <v>9</v>
          </cell>
          <cell r="AQ2986">
            <v>9</v>
          </cell>
          <cell r="AV2986">
            <v>13.5</v>
          </cell>
          <cell r="AW2986">
            <v>19.98</v>
          </cell>
          <cell r="AX2986">
            <v>19.381796407185629</v>
          </cell>
          <cell r="AY2986">
            <v>9</v>
          </cell>
          <cell r="AZ2986">
            <v>0</v>
          </cell>
          <cell r="BA2986" t="str">
            <v>TUZVO</v>
          </cell>
        </row>
        <row r="2987">
          <cell r="D2987" t="str">
            <v>Technická univerzita vo Zvolene</v>
          </cell>
          <cell r="E2987" t="str">
            <v>Fakulta ekológie a environmentalistiky</v>
          </cell>
          <cell r="L2987">
            <v>1</v>
          </cell>
          <cell r="M2987">
            <v>1</v>
          </cell>
          <cell r="AM2987">
            <v>56</v>
          </cell>
          <cell r="AN2987">
            <v>58</v>
          </cell>
          <cell r="AO2987">
            <v>58</v>
          </cell>
          <cell r="AP2987">
            <v>56</v>
          </cell>
          <cell r="AQ2987">
            <v>56</v>
          </cell>
          <cell r="AV2987">
            <v>44.3</v>
          </cell>
          <cell r="AW2987">
            <v>65.563999999999993</v>
          </cell>
          <cell r="AX2987">
            <v>63.82720529801324</v>
          </cell>
          <cell r="AY2987">
            <v>58</v>
          </cell>
          <cell r="AZ2987">
            <v>0</v>
          </cell>
          <cell r="BA2987" t="str">
            <v>TUZVO</v>
          </cell>
        </row>
        <row r="2988">
          <cell r="D2988" t="str">
            <v>Technická univerzita vo Zvolene</v>
          </cell>
          <cell r="E2988" t="str">
            <v>Drevárska fakulta</v>
          </cell>
          <cell r="L2988">
            <v>2</v>
          </cell>
          <cell r="M2988">
            <v>1</v>
          </cell>
          <cell r="AM2988">
            <v>0</v>
          </cell>
          <cell r="AN2988">
            <v>0</v>
          </cell>
          <cell r="AO2988">
            <v>0</v>
          </cell>
          <cell r="AP2988">
            <v>0</v>
          </cell>
          <cell r="AQ2988">
            <v>0</v>
          </cell>
          <cell r="AV2988">
            <v>0</v>
          </cell>
          <cell r="AW2988">
            <v>0</v>
          </cell>
          <cell r="AX2988">
            <v>0</v>
          </cell>
          <cell r="AY2988">
            <v>10</v>
          </cell>
          <cell r="AZ2988">
            <v>0</v>
          </cell>
          <cell r="BA2988" t="str">
            <v>TUZVO</v>
          </cell>
        </row>
        <row r="2989">
          <cell r="D2989" t="str">
            <v>Technická univerzita vo Zvolene</v>
          </cell>
          <cell r="E2989" t="str">
            <v>Drevárska fakulta</v>
          </cell>
          <cell r="L2989">
            <v>2</v>
          </cell>
          <cell r="M2989">
            <v>3</v>
          </cell>
          <cell r="AM2989">
            <v>0</v>
          </cell>
          <cell r="AN2989">
            <v>0</v>
          </cell>
          <cell r="AO2989">
            <v>0</v>
          </cell>
          <cell r="AP2989">
            <v>0</v>
          </cell>
          <cell r="AQ2989">
            <v>0</v>
          </cell>
          <cell r="AV2989">
            <v>0</v>
          </cell>
          <cell r="AW2989">
            <v>0</v>
          </cell>
          <cell r="AX2989">
            <v>0</v>
          </cell>
          <cell r="AY2989">
            <v>2</v>
          </cell>
          <cell r="AZ2989">
            <v>0</v>
          </cell>
          <cell r="BA2989" t="str">
            <v>TUZVO</v>
          </cell>
        </row>
        <row r="2990">
          <cell r="D2990" t="str">
            <v>Technická univerzita vo Zvolene</v>
          </cell>
          <cell r="E2990" t="str">
            <v>Fakulta techniky</v>
          </cell>
          <cell r="L2990">
            <v>2</v>
          </cell>
          <cell r="M2990">
            <v>3</v>
          </cell>
          <cell r="AM2990">
            <v>0</v>
          </cell>
          <cell r="AN2990">
            <v>0</v>
          </cell>
          <cell r="AO2990">
            <v>0</v>
          </cell>
          <cell r="AP2990">
            <v>0</v>
          </cell>
          <cell r="AQ2990">
            <v>0</v>
          </cell>
          <cell r="AV2990">
            <v>0</v>
          </cell>
          <cell r="AW2990">
            <v>0</v>
          </cell>
          <cell r="AX2990">
            <v>0</v>
          </cell>
          <cell r="AY2990">
            <v>3</v>
          </cell>
          <cell r="AZ2990">
            <v>0</v>
          </cell>
          <cell r="BA2990" t="str">
            <v>TUZVO</v>
          </cell>
        </row>
        <row r="2991">
          <cell r="D2991" t="str">
            <v>Technická univerzita vo Zvolene</v>
          </cell>
          <cell r="E2991" t="str">
            <v>Drevárska fakulta</v>
          </cell>
          <cell r="L2991">
            <v>1</v>
          </cell>
          <cell r="M2991">
            <v>1</v>
          </cell>
          <cell r="AM2991">
            <v>6</v>
          </cell>
          <cell r="AN2991">
            <v>7</v>
          </cell>
          <cell r="AO2991">
            <v>7</v>
          </cell>
          <cell r="AP2991">
            <v>6</v>
          </cell>
          <cell r="AQ2991">
            <v>6</v>
          </cell>
          <cell r="AV2991">
            <v>5.0999999999999996</v>
          </cell>
          <cell r="AW2991">
            <v>7.5479999999999992</v>
          </cell>
          <cell r="AX2991">
            <v>7.3220119760479037</v>
          </cell>
          <cell r="AY2991">
            <v>7</v>
          </cell>
          <cell r="AZ2991">
            <v>0</v>
          </cell>
          <cell r="BA2991" t="str">
            <v>TUZVO</v>
          </cell>
        </row>
        <row r="2992">
          <cell r="D2992" t="str">
            <v>Technická univerzita vo Zvolene</v>
          </cell>
          <cell r="E2992" t="str">
            <v>Fakulta techniky</v>
          </cell>
          <cell r="L2992">
            <v>1</v>
          </cell>
          <cell r="M2992">
            <v>1</v>
          </cell>
          <cell r="AM2992">
            <v>6</v>
          </cell>
          <cell r="AN2992">
            <v>6</v>
          </cell>
          <cell r="AO2992">
            <v>6</v>
          </cell>
          <cell r="AP2992">
            <v>6</v>
          </cell>
          <cell r="AQ2992">
            <v>6</v>
          </cell>
          <cell r="AV2992">
            <v>4.5</v>
          </cell>
          <cell r="AW2992">
            <v>6.66</v>
          </cell>
          <cell r="AX2992">
            <v>6.5355140186915888</v>
          </cell>
          <cell r="AY2992">
            <v>6</v>
          </cell>
          <cell r="AZ2992">
            <v>0</v>
          </cell>
          <cell r="BA2992" t="str">
            <v>TUZVO</v>
          </cell>
        </row>
        <row r="2993">
          <cell r="D2993" t="str">
            <v>Univerzita Pavla Jozefa Šafárika v Košiciach</v>
          </cell>
          <cell r="E2993" t="str">
            <v>Prírodovedecká fakulta</v>
          </cell>
          <cell r="L2993">
            <v>1</v>
          </cell>
          <cell r="M2993">
            <v>2</v>
          </cell>
          <cell r="AM2993">
            <v>10</v>
          </cell>
          <cell r="AN2993">
            <v>13</v>
          </cell>
          <cell r="AO2993">
            <v>13</v>
          </cell>
          <cell r="AP2993">
            <v>10</v>
          </cell>
          <cell r="AQ2993">
            <v>10</v>
          </cell>
          <cell r="AV2993">
            <v>15</v>
          </cell>
          <cell r="AW2993">
            <v>22.2</v>
          </cell>
          <cell r="AX2993">
            <v>21.788888888888888</v>
          </cell>
          <cell r="AY2993">
            <v>13</v>
          </cell>
          <cell r="AZ2993">
            <v>0</v>
          </cell>
          <cell r="BA2993" t="str">
            <v>UPJŠ</v>
          </cell>
        </row>
        <row r="2994">
          <cell r="D2994" t="str">
            <v>Univerzita Pavla Jozefa Šafárika v Košiciach</v>
          </cell>
          <cell r="E2994" t="str">
            <v>Prírodovedecká fakulta</v>
          </cell>
          <cell r="L2994">
            <v>1</v>
          </cell>
          <cell r="M2994">
            <v>2</v>
          </cell>
          <cell r="AM2994">
            <v>35</v>
          </cell>
          <cell r="AN2994">
            <v>36</v>
          </cell>
          <cell r="AO2994">
            <v>36</v>
          </cell>
          <cell r="AP2994">
            <v>35</v>
          </cell>
          <cell r="AQ2994">
            <v>35</v>
          </cell>
          <cell r="AV2994">
            <v>52.5</v>
          </cell>
          <cell r="AW2994">
            <v>77.7</v>
          </cell>
          <cell r="AX2994">
            <v>76.557352941176475</v>
          </cell>
          <cell r="AY2994">
            <v>36</v>
          </cell>
          <cell r="AZ2994">
            <v>0</v>
          </cell>
          <cell r="BA2994" t="str">
            <v>UPJŠ</v>
          </cell>
        </row>
        <row r="2995">
          <cell r="D2995" t="str">
            <v>Univerzita Pavla Jozefa Šafárika v Košiciach</v>
          </cell>
          <cell r="E2995" t="str">
            <v>Prírodovedecká fakulta</v>
          </cell>
          <cell r="L2995">
            <v>1</v>
          </cell>
          <cell r="M2995">
            <v>2</v>
          </cell>
          <cell r="AM2995">
            <v>9</v>
          </cell>
          <cell r="AN2995">
            <v>9</v>
          </cell>
          <cell r="AO2995">
            <v>9</v>
          </cell>
          <cell r="AP2995">
            <v>9</v>
          </cell>
          <cell r="AQ2995">
            <v>9</v>
          </cell>
          <cell r="AV2995">
            <v>13.5</v>
          </cell>
          <cell r="AW2995">
            <v>16.064999999999998</v>
          </cell>
          <cell r="AX2995">
            <v>15.726789473684207</v>
          </cell>
          <cell r="AY2995">
            <v>9</v>
          </cell>
          <cell r="AZ2995">
            <v>0</v>
          </cell>
          <cell r="BA2995" t="str">
            <v>UPJŠ</v>
          </cell>
        </row>
        <row r="2996">
          <cell r="D2996" t="str">
            <v>Univerzita Pavla Jozefa Šafárika v Košiciach</v>
          </cell>
          <cell r="E2996" t="str">
            <v>Prírodovedecká fakulta</v>
          </cell>
          <cell r="L2996">
            <v>1</v>
          </cell>
          <cell r="M2996">
            <v>2</v>
          </cell>
          <cell r="AM2996">
            <v>18</v>
          </cell>
          <cell r="AN2996">
            <v>18</v>
          </cell>
          <cell r="AO2996">
            <v>18</v>
          </cell>
          <cell r="AP2996">
            <v>18</v>
          </cell>
          <cell r="AQ2996">
            <v>18</v>
          </cell>
          <cell r="AV2996">
            <v>27</v>
          </cell>
          <cell r="AW2996">
            <v>39.96</v>
          </cell>
          <cell r="AX2996">
            <v>39.22</v>
          </cell>
          <cell r="AY2996">
            <v>18</v>
          </cell>
          <cell r="AZ2996">
            <v>0</v>
          </cell>
          <cell r="BA2996" t="str">
            <v>UPJŠ</v>
          </cell>
        </row>
        <row r="2997">
          <cell r="D2997" t="str">
            <v>Univerzita Pavla Jozefa Šafárika v Košiciach</v>
          </cell>
          <cell r="E2997" t="str">
            <v>Prírodovedecká fakulta</v>
          </cell>
          <cell r="L2997">
            <v>1</v>
          </cell>
          <cell r="M2997">
            <v>2</v>
          </cell>
          <cell r="AM2997">
            <v>24</v>
          </cell>
          <cell r="AN2997">
            <v>25</v>
          </cell>
          <cell r="AO2997">
            <v>25</v>
          </cell>
          <cell r="AP2997">
            <v>24</v>
          </cell>
          <cell r="AQ2997">
            <v>24</v>
          </cell>
          <cell r="AV2997">
            <v>36</v>
          </cell>
          <cell r="AW2997">
            <v>53.28</v>
          </cell>
          <cell r="AX2997">
            <v>53.28</v>
          </cell>
          <cell r="AY2997">
            <v>25</v>
          </cell>
          <cell r="AZ2997">
            <v>0</v>
          </cell>
          <cell r="BA2997" t="str">
            <v>UPJŠ</v>
          </cell>
        </row>
        <row r="2998">
          <cell r="D2998" t="str">
            <v>Univerzita Pavla Jozefa Šafárika v Košiciach</v>
          </cell>
          <cell r="E2998" t="str">
            <v>Prírodovedecká fakulta</v>
          </cell>
          <cell r="L2998">
            <v>1</v>
          </cell>
          <cell r="M2998">
            <v>2</v>
          </cell>
          <cell r="AM2998">
            <v>10</v>
          </cell>
          <cell r="AN2998">
            <v>10</v>
          </cell>
          <cell r="AO2998">
            <v>10</v>
          </cell>
          <cell r="AP2998">
            <v>10</v>
          </cell>
          <cell r="AQ2998">
            <v>10</v>
          </cell>
          <cell r="AV2998">
            <v>15</v>
          </cell>
          <cell r="AW2998">
            <v>22.2</v>
          </cell>
          <cell r="AX2998">
            <v>21.788888888888888</v>
          </cell>
          <cell r="AY2998">
            <v>10</v>
          </cell>
          <cell r="AZ2998">
            <v>0</v>
          </cell>
          <cell r="BA2998" t="str">
            <v>UPJŠ</v>
          </cell>
        </row>
        <row r="2999">
          <cell r="D2999" t="str">
            <v>Univerzita Pavla Jozefa Šafárika v Košiciach</v>
          </cell>
          <cell r="E2999" t="str">
            <v>Prírodovedecká fakulta</v>
          </cell>
          <cell r="L2999">
            <v>1</v>
          </cell>
          <cell r="M2999">
            <v>2</v>
          </cell>
          <cell r="AM2999">
            <v>2.5</v>
          </cell>
          <cell r="AN2999">
            <v>2.5</v>
          </cell>
          <cell r="AO2999">
            <v>2.5</v>
          </cell>
          <cell r="AP2999">
            <v>2.5</v>
          </cell>
          <cell r="AQ2999">
            <v>2.5</v>
          </cell>
          <cell r="AV2999">
            <v>3.75</v>
          </cell>
          <cell r="AW2999">
            <v>5.3999999999999995</v>
          </cell>
          <cell r="AX2999">
            <v>5.286315789473683</v>
          </cell>
          <cell r="AY2999">
            <v>2.5</v>
          </cell>
          <cell r="AZ2999">
            <v>0</v>
          </cell>
          <cell r="BA2999" t="str">
            <v>UPJŠ</v>
          </cell>
        </row>
        <row r="3000">
          <cell r="D3000" t="str">
            <v>Univerzita Pavla Jozefa Šafárika v Košiciach</v>
          </cell>
          <cell r="E3000" t="str">
            <v>Prírodovedecká fakulta</v>
          </cell>
          <cell r="L3000">
            <v>1</v>
          </cell>
          <cell r="M3000">
            <v>2</v>
          </cell>
          <cell r="AM3000">
            <v>16</v>
          </cell>
          <cell r="AN3000">
            <v>16</v>
          </cell>
          <cell r="AO3000">
            <v>16</v>
          </cell>
          <cell r="AP3000">
            <v>16</v>
          </cell>
          <cell r="AQ3000">
            <v>16</v>
          </cell>
          <cell r="AV3000">
            <v>24</v>
          </cell>
          <cell r="AW3000">
            <v>35.519999999999996</v>
          </cell>
          <cell r="AX3000">
            <v>34.862222222222215</v>
          </cell>
          <cell r="AY3000">
            <v>16</v>
          </cell>
          <cell r="AZ3000">
            <v>0</v>
          </cell>
          <cell r="BA3000" t="str">
            <v>UPJŠ</v>
          </cell>
        </row>
        <row r="3001">
          <cell r="D3001" t="str">
            <v>Univerzita Pavla Jozefa Šafárika v Košiciach</v>
          </cell>
          <cell r="E3001" t="str">
            <v>Prírodovedecká fakulta</v>
          </cell>
          <cell r="L3001">
            <v>1</v>
          </cell>
          <cell r="M3001">
            <v>2</v>
          </cell>
          <cell r="AM3001">
            <v>7</v>
          </cell>
          <cell r="AN3001">
            <v>7</v>
          </cell>
          <cell r="AO3001">
            <v>7</v>
          </cell>
          <cell r="AP3001">
            <v>7</v>
          </cell>
          <cell r="AQ3001">
            <v>7</v>
          </cell>
          <cell r="AV3001">
            <v>10.5</v>
          </cell>
          <cell r="AW3001">
            <v>15.54</v>
          </cell>
          <cell r="AX3001">
            <v>15.54</v>
          </cell>
          <cell r="AY3001">
            <v>7</v>
          </cell>
          <cell r="AZ3001">
            <v>0</v>
          </cell>
          <cell r="BA3001" t="str">
            <v>UPJŠ</v>
          </cell>
        </row>
        <row r="3002">
          <cell r="D3002" t="str">
            <v>Univerzita Pavla Jozefa Šafárika v Košiciach</v>
          </cell>
          <cell r="E3002" t="str">
            <v>Prírodovedecká fakulta</v>
          </cell>
          <cell r="L3002">
            <v>1</v>
          </cell>
          <cell r="M3002">
            <v>2</v>
          </cell>
          <cell r="AM3002">
            <v>5</v>
          </cell>
          <cell r="AN3002">
            <v>5</v>
          </cell>
          <cell r="AO3002">
            <v>5</v>
          </cell>
          <cell r="AP3002">
            <v>5</v>
          </cell>
          <cell r="AQ3002">
            <v>5</v>
          </cell>
          <cell r="AV3002">
            <v>7.5</v>
          </cell>
          <cell r="AW3002">
            <v>11.1</v>
          </cell>
          <cell r="AX3002">
            <v>11.1</v>
          </cell>
          <cell r="AY3002">
            <v>5</v>
          </cell>
          <cell r="AZ3002">
            <v>0</v>
          </cell>
          <cell r="BA3002" t="str">
            <v>UPJŠ</v>
          </cell>
        </row>
        <row r="3003">
          <cell r="D3003" t="str">
            <v>Univerzita Pavla Jozefa Šafárika v Košiciach</v>
          </cell>
          <cell r="E3003" t="str">
            <v>Prírodovedecká fakulta</v>
          </cell>
          <cell r="L3003">
            <v>1</v>
          </cell>
          <cell r="M3003">
            <v>2</v>
          </cell>
          <cell r="AM3003">
            <v>3</v>
          </cell>
          <cell r="AN3003">
            <v>3</v>
          </cell>
          <cell r="AO3003">
            <v>3</v>
          </cell>
          <cell r="AP3003">
            <v>3</v>
          </cell>
          <cell r="AQ3003">
            <v>3</v>
          </cell>
          <cell r="AV3003">
            <v>4.5</v>
          </cell>
          <cell r="AW3003">
            <v>6.66</v>
          </cell>
          <cell r="AX3003">
            <v>6.5620588235294122</v>
          </cell>
          <cell r="AY3003">
            <v>3</v>
          </cell>
          <cell r="AZ3003">
            <v>0</v>
          </cell>
          <cell r="BA3003" t="str">
            <v>UPJŠ</v>
          </cell>
        </row>
        <row r="3004">
          <cell r="D3004" t="str">
            <v>Univerzita Pavla Jozefa Šafárika v Košiciach</v>
          </cell>
          <cell r="E3004" t="str">
            <v>Prírodovedecká fakulta</v>
          </cell>
          <cell r="L3004">
            <v>1</v>
          </cell>
          <cell r="M3004">
            <v>2</v>
          </cell>
          <cell r="AM3004">
            <v>1</v>
          </cell>
          <cell r="AN3004">
            <v>1</v>
          </cell>
          <cell r="AO3004">
            <v>1</v>
          </cell>
          <cell r="AP3004">
            <v>1</v>
          </cell>
          <cell r="AQ3004">
            <v>1</v>
          </cell>
          <cell r="AV3004">
            <v>1.5</v>
          </cell>
          <cell r="AW3004">
            <v>1.7849999999999999</v>
          </cell>
          <cell r="AX3004">
            <v>1.7474210526315788</v>
          </cell>
          <cell r="AY3004">
            <v>1</v>
          </cell>
          <cell r="AZ3004">
            <v>0</v>
          </cell>
          <cell r="BA3004" t="str">
            <v>UPJŠ</v>
          </cell>
        </row>
        <row r="3005">
          <cell r="D3005" t="str">
            <v>Univerzita Pavla Jozefa Šafárika v Košiciach</v>
          </cell>
          <cell r="E3005" t="str">
            <v>Prírodovedecká fakulta</v>
          </cell>
          <cell r="L3005">
            <v>1</v>
          </cell>
          <cell r="M3005">
            <v>2</v>
          </cell>
          <cell r="AM3005">
            <v>3</v>
          </cell>
          <cell r="AN3005">
            <v>3</v>
          </cell>
          <cell r="AO3005">
            <v>3</v>
          </cell>
          <cell r="AP3005">
            <v>3</v>
          </cell>
          <cell r="AQ3005">
            <v>3</v>
          </cell>
          <cell r="AV3005">
            <v>4.5</v>
          </cell>
          <cell r="AW3005">
            <v>5.94</v>
          </cell>
          <cell r="AX3005">
            <v>5.886000000000001</v>
          </cell>
          <cell r="AY3005">
            <v>3</v>
          </cell>
          <cell r="AZ3005">
            <v>0</v>
          </cell>
          <cell r="BA3005" t="str">
            <v>UPJŠ</v>
          </cell>
        </row>
        <row r="3006">
          <cell r="D3006" t="str">
            <v>Univerzita Pavla Jozefa Šafárika v Košiciach</v>
          </cell>
          <cell r="E3006" t="str">
            <v>Prírodovedecká fakulta</v>
          </cell>
          <cell r="L3006">
            <v>1</v>
          </cell>
          <cell r="M3006">
            <v>2</v>
          </cell>
          <cell r="AM3006">
            <v>4</v>
          </cell>
          <cell r="AN3006">
            <v>5</v>
          </cell>
          <cell r="AO3006">
            <v>5</v>
          </cell>
          <cell r="AP3006">
            <v>4</v>
          </cell>
          <cell r="AQ3006">
            <v>4</v>
          </cell>
          <cell r="AV3006">
            <v>6</v>
          </cell>
          <cell r="AW3006">
            <v>7.92</v>
          </cell>
          <cell r="AX3006">
            <v>7.8480000000000008</v>
          </cell>
          <cell r="AY3006">
            <v>5</v>
          </cell>
          <cell r="AZ3006">
            <v>0</v>
          </cell>
          <cell r="BA3006" t="str">
            <v>UPJŠ</v>
          </cell>
        </row>
        <row r="3007">
          <cell r="D3007" t="str">
            <v>Univerzita Pavla Jozefa Šafárika v Košiciach</v>
          </cell>
          <cell r="E3007" t="str">
            <v>Prírodovedecká fakulta</v>
          </cell>
          <cell r="L3007">
            <v>1</v>
          </cell>
          <cell r="M3007">
            <v>1</v>
          </cell>
          <cell r="AM3007">
            <v>1</v>
          </cell>
          <cell r="AN3007">
            <v>1</v>
          </cell>
          <cell r="AO3007">
            <v>1</v>
          </cell>
          <cell r="AP3007">
            <v>1</v>
          </cell>
          <cell r="AQ3007">
            <v>1</v>
          </cell>
          <cell r="AV3007">
            <v>1</v>
          </cell>
          <cell r="AW3007">
            <v>1.48</v>
          </cell>
          <cell r="AX3007">
            <v>1.48</v>
          </cell>
          <cell r="AY3007">
            <v>1</v>
          </cell>
          <cell r="AZ3007">
            <v>0</v>
          </cell>
          <cell r="BA3007" t="str">
            <v>UPJŠ</v>
          </cell>
        </row>
        <row r="3008">
          <cell r="D3008" t="str">
            <v>Univerzita Pavla Jozefa Šafárika v Košiciach</v>
          </cell>
          <cell r="E3008" t="str">
            <v>Prírodovedecká fakulta</v>
          </cell>
          <cell r="L3008">
            <v>1</v>
          </cell>
          <cell r="M3008">
            <v>2</v>
          </cell>
          <cell r="AM3008">
            <v>0</v>
          </cell>
          <cell r="AN3008">
            <v>1</v>
          </cell>
          <cell r="AO3008">
            <v>1</v>
          </cell>
          <cell r="AP3008">
            <v>0</v>
          </cell>
          <cell r="AQ3008">
            <v>0</v>
          </cell>
          <cell r="AV3008">
            <v>0</v>
          </cell>
          <cell r="AW3008">
            <v>0</v>
          </cell>
          <cell r="AX3008">
            <v>0</v>
          </cell>
          <cell r="AY3008">
            <v>1</v>
          </cell>
          <cell r="AZ3008">
            <v>0</v>
          </cell>
          <cell r="BA3008" t="str">
            <v>UPJŠ</v>
          </cell>
        </row>
        <row r="3009">
          <cell r="D3009" t="str">
            <v>Univerzita Pavla Jozefa Šafárika v Košiciach</v>
          </cell>
          <cell r="E3009" t="str">
            <v>Prírodovedecká fakulta</v>
          </cell>
          <cell r="L3009">
            <v>1</v>
          </cell>
          <cell r="M3009">
            <v>3</v>
          </cell>
          <cell r="AM3009">
            <v>7</v>
          </cell>
          <cell r="AN3009">
            <v>0</v>
          </cell>
          <cell r="AO3009">
            <v>0</v>
          </cell>
          <cell r="AP3009">
            <v>7</v>
          </cell>
          <cell r="AQ3009">
            <v>7</v>
          </cell>
          <cell r="AV3009">
            <v>21</v>
          </cell>
          <cell r="AW3009">
            <v>44.73</v>
          </cell>
          <cell r="AX3009">
            <v>43.439711538461538</v>
          </cell>
          <cell r="AY3009">
            <v>7</v>
          </cell>
          <cell r="AZ3009">
            <v>7</v>
          </cell>
          <cell r="BA3009" t="str">
            <v>UPJŠ</v>
          </cell>
        </row>
        <row r="3010">
          <cell r="D3010" t="str">
            <v>Stredoeurópska vysoká škola v Skalici</v>
          </cell>
          <cell r="E3010" t="str">
            <v/>
          </cell>
          <cell r="L3010">
            <v>1</v>
          </cell>
          <cell r="M3010">
            <v>2</v>
          </cell>
          <cell r="AM3010">
            <v>1</v>
          </cell>
          <cell r="AN3010">
            <v>1</v>
          </cell>
          <cell r="AO3010">
            <v>0</v>
          </cell>
          <cell r="AP3010">
            <v>0</v>
          </cell>
          <cell r="AQ3010">
            <v>1</v>
          </cell>
          <cell r="AV3010">
            <v>1.5</v>
          </cell>
          <cell r="AW3010">
            <v>2.2199999999999998</v>
          </cell>
          <cell r="AX3010">
            <v>2.1031578947368419</v>
          </cell>
          <cell r="AY3010">
            <v>1</v>
          </cell>
          <cell r="AZ3010">
            <v>0</v>
          </cell>
          <cell r="BA3010" t="str">
            <v>Svš-Skal</v>
          </cell>
        </row>
        <row r="3011">
          <cell r="D3011" t="str">
            <v>Univerzita Pavla Jozefa Šafárika v Košiciach</v>
          </cell>
          <cell r="E3011" t="str">
            <v>Filozofická fakulta</v>
          </cell>
          <cell r="L3011">
            <v>1</v>
          </cell>
          <cell r="M3011">
            <v>2</v>
          </cell>
          <cell r="AM3011">
            <v>14</v>
          </cell>
          <cell r="AN3011">
            <v>14</v>
          </cell>
          <cell r="AO3011">
            <v>0</v>
          </cell>
          <cell r="AP3011">
            <v>0</v>
          </cell>
          <cell r="AQ3011">
            <v>14</v>
          </cell>
          <cell r="AV3011">
            <v>21</v>
          </cell>
          <cell r="AW3011">
            <v>21</v>
          </cell>
          <cell r="AX3011">
            <v>19.833333333333332</v>
          </cell>
          <cell r="AY3011">
            <v>14</v>
          </cell>
          <cell r="AZ3011">
            <v>0</v>
          </cell>
          <cell r="BA3011" t="str">
            <v>UPJŠ</v>
          </cell>
        </row>
        <row r="3012">
          <cell r="D3012" t="str">
            <v>Univerzita Pavla Jozefa Šafárika v Košiciach</v>
          </cell>
          <cell r="E3012" t="str">
            <v>Filozofická fakulta</v>
          </cell>
          <cell r="L3012">
            <v>1</v>
          </cell>
          <cell r="M3012">
            <v>2</v>
          </cell>
          <cell r="AM3012">
            <v>41</v>
          </cell>
          <cell r="AN3012">
            <v>41</v>
          </cell>
          <cell r="AO3012">
            <v>0</v>
          </cell>
          <cell r="AP3012">
            <v>0</v>
          </cell>
          <cell r="AQ3012">
            <v>41</v>
          </cell>
          <cell r="AV3012">
            <v>61.5</v>
          </cell>
          <cell r="AW3012">
            <v>73.185000000000002</v>
          </cell>
          <cell r="AX3012">
            <v>71.259078947368423</v>
          </cell>
          <cell r="AY3012">
            <v>41</v>
          </cell>
          <cell r="AZ3012">
            <v>0</v>
          </cell>
          <cell r="BA3012" t="str">
            <v>UPJŠ</v>
          </cell>
        </row>
        <row r="3013">
          <cell r="D3013" t="str">
            <v>Univerzita Pavla Jozefa Šafárika v Košiciach</v>
          </cell>
          <cell r="E3013" t="str">
            <v>Filozofická fakulta</v>
          </cell>
          <cell r="L3013">
            <v>1</v>
          </cell>
          <cell r="M3013">
            <v>2</v>
          </cell>
          <cell r="AM3013">
            <v>12</v>
          </cell>
          <cell r="AN3013">
            <v>12</v>
          </cell>
          <cell r="AO3013">
            <v>0</v>
          </cell>
          <cell r="AP3013">
            <v>0</v>
          </cell>
          <cell r="AQ3013">
            <v>12</v>
          </cell>
          <cell r="AV3013">
            <v>18</v>
          </cell>
          <cell r="AW3013">
            <v>27</v>
          </cell>
          <cell r="AX3013">
            <v>26.844827586206897</v>
          </cell>
          <cell r="AY3013">
            <v>12</v>
          </cell>
          <cell r="AZ3013">
            <v>0</v>
          </cell>
          <cell r="BA3013" t="str">
            <v>UPJŠ</v>
          </cell>
        </row>
        <row r="3014">
          <cell r="D3014" t="str">
            <v>Univerzita Pavla Jozefa Šafárika v Košiciach</v>
          </cell>
          <cell r="E3014" t="str">
            <v>Filozofická fakulta</v>
          </cell>
          <cell r="L3014">
            <v>2</v>
          </cell>
          <cell r="M3014">
            <v>2</v>
          </cell>
          <cell r="AM3014">
            <v>0</v>
          </cell>
          <cell r="AN3014">
            <v>0</v>
          </cell>
          <cell r="AO3014">
            <v>0</v>
          </cell>
          <cell r="AP3014">
            <v>0</v>
          </cell>
          <cell r="AQ3014">
            <v>0</v>
          </cell>
          <cell r="AV3014">
            <v>0</v>
          </cell>
          <cell r="AW3014">
            <v>0</v>
          </cell>
          <cell r="AX3014">
            <v>0</v>
          </cell>
          <cell r="AY3014">
            <v>3</v>
          </cell>
          <cell r="AZ3014">
            <v>0</v>
          </cell>
          <cell r="BA3014" t="str">
            <v>UPJŠ</v>
          </cell>
        </row>
        <row r="3015">
          <cell r="D3015" t="str">
            <v>Univerzita Pavla Jozefa Šafárika v Košiciach</v>
          </cell>
          <cell r="E3015" t="str">
            <v>Filozofická fakulta</v>
          </cell>
          <cell r="L3015">
            <v>1</v>
          </cell>
          <cell r="M3015">
            <v>2</v>
          </cell>
          <cell r="AM3015">
            <v>1</v>
          </cell>
          <cell r="AN3015">
            <v>1</v>
          </cell>
          <cell r="AO3015">
            <v>0</v>
          </cell>
          <cell r="AP3015">
            <v>0</v>
          </cell>
          <cell r="AQ3015">
            <v>1</v>
          </cell>
          <cell r="AV3015">
            <v>1.5</v>
          </cell>
          <cell r="AW3015">
            <v>1.6350000000000002</v>
          </cell>
          <cell r="AX3015">
            <v>1.6005789473684211</v>
          </cell>
          <cell r="AY3015">
            <v>1</v>
          </cell>
          <cell r="AZ3015">
            <v>0</v>
          </cell>
          <cell r="BA3015" t="str">
            <v>UPJŠ</v>
          </cell>
        </row>
        <row r="3016">
          <cell r="D3016" t="str">
            <v>Univerzita Pavla Jozefa Šafárika v Košiciach</v>
          </cell>
          <cell r="E3016" t="str">
            <v>Filozofická fakulta</v>
          </cell>
          <cell r="L3016">
            <v>1</v>
          </cell>
          <cell r="M3016">
            <v>1</v>
          </cell>
          <cell r="AM3016">
            <v>5</v>
          </cell>
          <cell r="AN3016">
            <v>5</v>
          </cell>
          <cell r="AO3016">
            <v>0</v>
          </cell>
          <cell r="AP3016">
            <v>0</v>
          </cell>
          <cell r="AQ3016">
            <v>5</v>
          </cell>
          <cell r="AV3016">
            <v>4.7</v>
          </cell>
          <cell r="AW3016">
            <v>4.7</v>
          </cell>
          <cell r="AX3016">
            <v>4.4388888888888891</v>
          </cell>
          <cell r="AY3016">
            <v>5</v>
          </cell>
          <cell r="AZ3016">
            <v>0</v>
          </cell>
          <cell r="BA3016" t="str">
            <v>UPJŠ</v>
          </cell>
        </row>
        <row r="3017">
          <cell r="D3017" t="str">
            <v>Univerzita Pavla Jozefa Šafárika v Košiciach</v>
          </cell>
          <cell r="E3017" t="str">
            <v>Filozofická fakulta</v>
          </cell>
          <cell r="L3017">
            <v>2</v>
          </cell>
          <cell r="M3017">
            <v>1</v>
          </cell>
          <cell r="AM3017">
            <v>0</v>
          </cell>
          <cell r="AN3017">
            <v>0</v>
          </cell>
          <cell r="AO3017">
            <v>0</v>
          </cell>
          <cell r="AP3017">
            <v>0</v>
          </cell>
          <cell r="AQ3017">
            <v>0</v>
          </cell>
          <cell r="AV3017">
            <v>0</v>
          </cell>
          <cell r="AW3017">
            <v>0</v>
          </cell>
          <cell r="AX3017">
            <v>0</v>
          </cell>
          <cell r="AY3017">
            <v>5</v>
          </cell>
          <cell r="AZ3017">
            <v>0</v>
          </cell>
          <cell r="BA3017" t="str">
            <v>UPJŠ</v>
          </cell>
        </row>
        <row r="3018">
          <cell r="D3018" t="str">
            <v>Univerzita Pavla Jozefa Šafárika v Košiciach</v>
          </cell>
          <cell r="E3018" t="str">
            <v>Filozofická fakulta</v>
          </cell>
          <cell r="L3018">
            <v>1</v>
          </cell>
          <cell r="M3018">
            <v>1</v>
          </cell>
          <cell r="AM3018">
            <v>4</v>
          </cell>
          <cell r="AN3018">
            <v>5</v>
          </cell>
          <cell r="AO3018">
            <v>5</v>
          </cell>
          <cell r="AP3018">
            <v>0</v>
          </cell>
          <cell r="AQ3018">
            <v>4</v>
          </cell>
          <cell r="AV3018">
            <v>3.0999999999999996</v>
          </cell>
          <cell r="AW3018">
            <v>3.9059999999999997</v>
          </cell>
          <cell r="AX3018">
            <v>3.8835517241379307</v>
          </cell>
          <cell r="AY3018">
            <v>5</v>
          </cell>
          <cell r="AZ3018">
            <v>0</v>
          </cell>
          <cell r="BA3018" t="str">
            <v>UPJŠ</v>
          </cell>
        </row>
        <row r="3019">
          <cell r="D3019" t="str">
            <v>Univerzita Pavla Jozefa Šafárika v Košiciach</v>
          </cell>
          <cell r="E3019" t="str">
            <v>Filozofická fakulta</v>
          </cell>
          <cell r="L3019">
            <v>1</v>
          </cell>
          <cell r="M3019">
            <v>2</v>
          </cell>
          <cell r="AM3019">
            <v>0</v>
          </cell>
          <cell r="AN3019">
            <v>10</v>
          </cell>
          <cell r="AO3019">
            <v>0</v>
          </cell>
          <cell r="AP3019">
            <v>0</v>
          </cell>
          <cell r="AQ3019">
            <v>0</v>
          </cell>
          <cell r="AV3019">
            <v>0</v>
          </cell>
          <cell r="AW3019">
            <v>0</v>
          </cell>
          <cell r="AX3019">
            <v>0</v>
          </cell>
          <cell r="AY3019">
            <v>10</v>
          </cell>
          <cell r="AZ3019">
            <v>0</v>
          </cell>
          <cell r="BA3019" t="str">
            <v>UPJŠ</v>
          </cell>
        </row>
        <row r="3020">
          <cell r="D3020" t="str">
            <v>Univerzita Pavla Jozefa Šafárika v Košiciach</v>
          </cell>
          <cell r="E3020" t="str">
            <v>Fakulta verejnej správy</v>
          </cell>
          <cell r="L3020">
            <v>1</v>
          </cell>
          <cell r="M3020">
            <v>3</v>
          </cell>
          <cell r="AM3020">
            <v>5</v>
          </cell>
          <cell r="AN3020">
            <v>0</v>
          </cell>
          <cell r="AO3020">
            <v>0</v>
          </cell>
          <cell r="AP3020">
            <v>0</v>
          </cell>
          <cell r="AQ3020">
            <v>5</v>
          </cell>
          <cell r="AV3020">
            <v>20</v>
          </cell>
          <cell r="AW3020">
            <v>22</v>
          </cell>
          <cell r="AX3020">
            <v>21.593533487297922</v>
          </cell>
          <cell r="AY3020">
            <v>5</v>
          </cell>
          <cell r="AZ3020">
            <v>5</v>
          </cell>
          <cell r="BA3020" t="str">
            <v>UPJŠ</v>
          </cell>
        </row>
        <row r="3021">
          <cell r="D3021" t="str">
            <v>Univerzita Mateja Bela v Banskej Bystrici</v>
          </cell>
          <cell r="E3021" t="str">
            <v>Fakulta politických vied a medzinárodných vzťahov</v>
          </cell>
          <cell r="L3021">
            <v>1</v>
          </cell>
          <cell r="M3021">
            <v>2</v>
          </cell>
          <cell r="AM3021">
            <v>0</v>
          </cell>
          <cell r="AN3021">
            <v>1</v>
          </cell>
          <cell r="AO3021">
            <v>0</v>
          </cell>
          <cell r="AP3021">
            <v>0</v>
          </cell>
          <cell r="AQ3021">
            <v>0</v>
          </cell>
          <cell r="AV3021">
            <v>0</v>
          </cell>
          <cell r="AW3021">
            <v>0</v>
          </cell>
          <cell r="AX3021">
            <v>0</v>
          </cell>
          <cell r="AY3021">
            <v>1</v>
          </cell>
          <cell r="AZ3021">
            <v>0</v>
          </cell>
          <cell r="BA3021" t="str">
            <v>UMB</v>
          </cell>
        </row>
        <row r="3022">
          <cell r="D3022" t="str">
            <v>Akadémia umení v Banskej Bystrici</v>
          </cell>
          <cell r="E3022" t="str">
            <v>Fakulta dramatických umení</v>
          </cell>
          <cell r="L3022">
            <v>2</v>
          </cell>
          <cell r="M3022">
            <v>3</v>
          </cell>
          <cell r="AM3022">
            <v>1</v>
          </cell>
          <cell r="AN3022">
            <v>0</v>
          </cell>
          <cell r="AO3022">
            <v>0</v>
          </cell>
          <cell r="AP3022">
            <v>0</v>
          </cell>
          <cell r="AQ3022">
            <v>0</v>
          </cell>
          <cell r="AV3022">
            <v>0</v>
          </cell>
          <cell r="AW3022">
            <v>0</v>
          </cell>
          <cell r="AX3022">
            <v>0</v>
          </cell>
          <cell r="AY3022">
            <v>3</v>
          </cell>
          <cell r="AZ3022">
            <v>0</v>
          </cell>
          <cell r="BA3022" t="str">
            <v>AU</v>
          </cell>
        </row>
        <row r="3023">
          <cell r="D3023" t="str">
            <v>Akadémia umení v Banskej Bystrici</v>
          </cell>
          <cell r="E3023" t="str">
            <v>Fakulta dramatických umení</v>
          </cell>
          <cell r="L3023">
            <v>1</v>
          </cell>
          <cell r="M3023">
            <v>2</v>
          </cell>
          <cell r="AM3023">
            <v>6</v>
          </cell>
          <cell r="AN3023">
            <v>6</v>
          </cell>
          <cell r="AO3023">
            <v>0</v>
          </cell>
          <cell r="AP3023">
            <v>0</v>
          </cell>
          <cell r="AQ3023">
            <v>6</v>
          </cell>
          <cell r="AV3023">
            <v>9</v>
          </cell>
          <cell r="AW3023">
            <v>29.07</v>
          </cell>
          <cell r="AX3023">
            <v>28.515879765395894</v>
          </cell>
          <cell r="AY3023">
            <v>6</v>
          </cell>
          <cell r="AZ3023">
            <v>0</v>
          </cell>
          <cell r="BA3023" t="str">
            <v>AU</v>
          </cell>
        </row>
        <row r="3024">
          <cell r="D3024" t="str">
            <v>Akadémia umení v Banskej Bystrici</v>
          </cell>
          <cell r="E3024" t="str">
            <v>Fakulta dramatických umení</v>
          </cell>
          <cell r="L3024">
            <v>1</v>
          </cell>
          <cell r="M3024">
            <v>2</v>
          </cell>
          <cell r="AM3024">
            <v>22</v>
          </cell>
          <cell r="AN3024">
            <v>22</v>
          </cell>
          <cell r="AO3024">
            <v>0</v>
          </cell>
          <cell r="AP3024">
            <v>0</v>
          </cell>
          <cell r="AQ3024">
            <v>22</v>
          </cell>
          <cell r="AV3024">
            <v>33</v>
          </cell>
          <cell r="AW3024">
            <v>106.59</v>
          </cell>
          <cell r="AX3024">
            <v>104.55822580645162</v>
          </cell>
          <cell r="AY3024">
            <v>22</v>
          </cell>
          <cell r="AZ3024">
            <v>0</v>
          </cell>
          <cell r="BA3024" t="str">
            <v>AU</v>
          </cell>
        </row>
        <row r="3025">
          <cell r="D3025" t="str">
            <v>Akadémia umení v Banskej Bystrici</v>
          </cell>
          <cell r="E3025" t="str">
            <v>Fakulta výtvarných umení</v>
          </cell>
          <cell r="L3025">
            <v>1</v>
          </cell>
          <cell r="M3025">
            <v>2</v>
          </cell>
          <cell r="AM3025">
            <v>55</v>
          </cell>
          <cell r="AN3025">
            <v>57</v>
          </cell>
          <cell r="AO3025">
            <v>0</v>
          </cell>
          <cell r="AP3025">
            <v>0</v>
          </cell>
          <cell r="AQ3025">
            <v>55</v>
          </cell>
          <cell r="AV3025">
            <v>82.5</v>
          </cell>
          <cell r="AW3025">
            <v>266.47500000000002</v>
          </cell>
          <cell r="AX3025">
            <v>261.39556451612907</v>
          </cell>
          <cell r="AY3025">
            <v>57</v>
          </cell>
          <cell r="AZ3025">
            <v>0</v>
          </cell>
          <cell r="BA3025" t="str">
            <v>AU</v>
          </cell>
        </row>
        <row r="3026">
          <cell r="D3026" t="str">
            <v>Akadémia umení v Banskej Bystrici</v>
          </cell>
          <cell r="E3026" t="str">
            <v>Fakulta múzických umení</v>
          </cell>
          <cell r="L3026">
            <v>1</v>
          </cell>
          <cell r="M3026">
            <v>3</v>
          </cell>
          <cell r="AM3026">
            <v>1</v>
          </cell>
          <cell r="AN3026">
            <v>0</v>
          </cell>
          <cell r="AO3026">
            <v>0</v>
          </cell>
          <cell r="AP3026">
            <v>0</v>
          </cell>
          <cell r="AQ3026">
            <v>1</v>
          </cell>
          <cell r="AV3026">
            <v>4</v>
          </cell>
          <cell r="AW3026">
            <v>4.4000000000000004</v>
          </cell>
          <cell r="AX3026">
            <v>4.3161290322580648</v>
          </cell>
          <cell r="AY3026">
            <v>1</v>
          </cell>
          <cell r="AZ3026">
            <v>1</v>
          </cell>
          <cell r="BA3026" t="str">
            <v>AU</v>
          </cell>
        </row>
        <row r="3027">
          <cell r="D3027" t="str">
            <v>Akadémia umení v Banskej Bystrici</v>
          </cell>
          <cell r="E3027" t="str">
            <v>Fakulta múzických umení</v>
          </cell>
          <cell r="L3027">
            <v>1</v>
          </cell>
          <cell r="M3027">
            <v>2</v>
          </cell>
          <cell r="AM3027">
            <v>55</v>
          </cell>
          <cell r="AN3027">
            <v>60</v>
          </cell>
          <cell r="AO3027">
            <v>0</v>
          </cell>
          <cell r="AP3027">
            <v>0</v>
          </cell>
          <cell r="AQ3027">
            <v>55</v>
          </cell>
          <cell r="AV3027">
            <v>82.5</v>
          </cell>
          <cell r="AW3027">
            <v>266.47500000000002</v>
          </cell>
          <cell r="AX3027">
            <v>261.39556451612907</v>
          </cell>
          <cell r="AY3027">
            <v>60</v>
          </cell>
          <cell r="AZ3027">
            <v>0</v>
          </cell>
          <cell r="BA3027" t="str">
            <v>AU</v>
          </cell>
        </row>
        <row r="3028">
          <cell r="D3028" t="str">
            <v>Univerzita Mateja Bela v Banskej Bystrici</v>
          </cell>
          <cell r="E3028" t="str">
            <v>Fakulta prírodných vied</v>
          </cell>
          <cell r="L3028">
            <v>1</v>
          </cell>
          <cell r="M3028">
            <v>2</v>
          </cell>
          <cell r="AM3028">
            <v>6</v>
          </cell>
          <cell r="AN3028">
            <v>6</v>
          </cell>
          <cell r="AO3028">
            <v>0</v>
          </cell>
          <cell r="AP3028">
            <v>0</v>
          </cell>
          <cell r="AQ3028">
            <v>6</v>
          </cell>
          <cell r="AV3028">
            <v>9</v>
          </cell>
          <cell r="AW3028">
            <v>13.32</v>
          </cell>
          <cell r="AX3028">
            <v>12.863835616438356</v>
          </cell>
          <cell r="AY3028">
            <v>6</v>
          </cell>
          <cell r="AZ3028">
            <v>0</v>
          </cell>
          <cell r="BA3028" t="str">
            <v>UMB</v>
          </cell>
        </row>
        <row r="3029">
          <cell r="D3029" t="str">
            <v>Univerzita Mateja Bela v Banskej Bystrici</v>
          </cell>
          <cell r="E3029" t="str">
            <v>Fakulta prírodných vied</v>
          </cell>
          <cell r="L3029">
            <v>1</v>
          </cell>
          <cell r="M3029">
            <v>2</v>
          </cell>
          <cell r="AM3029">
            <v>7</v>
          </cell>
          <cell r="AN3029">
            <v>7.5</v>
          </cell>
          <cell r="AO3029">
            <v>7.5</v>
          </cell>
          <cell r="AP3029">
            <v>7</v>
          </cell>
          <cell r="AQ3029">
            <v>7</v>
          </cell>
          <cell r="AV3029">
            <v>10.5</v>
          </cell>
          <cell r="AW3029">
            <v>15.12</v>
          </cell>
          <cell r="AX3029">
            <v>14.94206659012629</v>
          </cell>
          <cell r="AY3029">
            <v>7.5</v>
          </cell>
          <cell r="AZ3029">
            <v>0</v>
          </cell>
          <cell r="BA3029" t="str">
            <v>UMB</v>
          </cell>
        </row>
        <row r="3030">
          <cell r="D3030" t="str">
            <v>Univerzita Mateja Bela v Banskej Bystrici</v>
          </cell>
          <cell r="E3030" t="str">
            <v>Fakulta prírodných vied</v>
          </cell>
          <cell r="L3030">
            <v>1</v>
          </cell>
          <cell r="M3030">
            <v>2</v>
          </cell>
          <cell r="AM3030">
            <v>9</v>
          </cell>
          <cell r="AN3030">
            <v>9</v>
          </cell>
          <cell r="AO3030">
            <v>9</v>
          </cell>
          <cell r="AP3030">
            <v>9</v>
          </cell>
          <cell r="AQ3030">
            <v>9</v>
          </cell>
          <cell r="AV3030">
            <v>13.5</v>
          </cell>
          <cell r="AW3030">
            <v>19.98</v>
          </cell>
          <cell r="AX3030">
            <v>19.580400000000001</v>
          </cell>
          <cell r="AY3030">
            <v>9</v>
          </cell>
          <cell r="AZ3030">
            <v>0</v>
          </cell>
          <cell r="BA3030" t="str">
            <v>UMB</v>
          </cell>
        </row>
        <row r="3031">
          <cell r="D3031" t="str">
            <v>Univerzita Mateja Bela v Banskej Bystrici</v>
          </cell>
          <cell r="E3031" t="str">
            <v>Fakulta prírodných vied</v>
          </cell>
          <cell r="L3031">
            <v>1</v>
          </cell>
          <cell r="M3031">
            <v>3</v>
          </cell>
          <cell r="AM3031">
            <v>3</v>
          </cell>
          <cell r="AN3031">
            <v>0</v>
          </cell>
          <cell r="AO3031">
            <v>0</v>
          </cell>
          <cell r="AP3031">
            <v>3</v>
          </cell>
          <cell r="AQ3031">
            <v>3</v>
          </cell>
          <cell r="AV3031">
            <v>9</v>
          </cell>
          <cell r="AW3031">
            <v>19.169999999999998</v>
          </cell>
          <cell r="AX3031">
            <v>18.606176470588235</v>
          </cell>
          <cell r="AY3031">
            <v>3</v>
          </cell>
          <cell r="AZ3031">
            <v>3</v>
          </cell>
          <cell r="BA3031" t="str">
            <v>UMB</v>
          </cell>
        </row>
        <row r="3032">
          <cell r="D3032" t="str">
            <v>Univerzita Mateja Bela v Banskej Bystrici</v>
          </cell>
          <cell r="E3032" t="str">
            <v>Fakulta prírodných vied</v>
          </cell>
          <cell r="L3032">
            <v>1</v>
          </cell>
          <cell r="M3032">
            <v>2</v>
          </cell>
          <cell r="AM3032">
            <v>1</v>
          </cell>
          <cell r="AN3032">
            <v>1.5</v>
          </cell>
          <cell r="AO3032">
            <v>1.5</v>
          </cell>
          <cell r="AP3032">
            <v>1</v>
          </cell>
          <cell r="AQ3032">
            <v>1</v>
          </cell>
          <cell r="AV3032">
            <v>1.5</v>
          </cell>
          <cell r="AW3032">
            <v>1.7849999999999999</v>
          </cell>
          <cell r="AX3032">
            <v>1.763993972445465</v>
          </cell>
          <cell r="AY3032">
            <v>1.5</v>
          </cell>
          <cell r="AZ3032">
            <v>0</v>
          </cell>
          <cell r="BA3032" t="str">
            <v>UMB</v>
          </cell>
        </row>
        <row r="3033">
          <cell r="D3033" t="str">
            <v>Univerzita Mateja Bela v Banskej Bystrici</v>
          </cell>
          <cell r="E3033" t="str">
            <v>Fakulta prírodných vied</v>
          </cell>
          <cell r="L3033">
            <v>1</v>
          </cell>
          <cell r="M3033">
            <v>2</v>
          </cell>
          <cell r="AM3033">
            <v>16</v>
          </cell>
          <cell r="AN3033">
            <v>16</v>
          </cell>
          <cell r="AO3033">
            <v>0</v>
          </cell>
          <cell r="AP3033">
            <v>0</v>
          </cell>
          <cell r="AQ3033">
            <v>16</v>
          </cell>
          <cell r="AV3033">
            <v>24</v>
          </cell>
          <cell r="AW3033">
            <v>35.519999999999996</v>
          </cell>
          <cell r="AX3033">
            <v>34.303561643835614</v>
          </cell>
          <cell r="AY3033">
            <v>16</v>
          </cell>
          <cell r="AZ3033">
            <v>0</v>
          </cell>
          <cell r="BA3033" t="str">
            <v>UMB</v>
          </cell>
        </row>
        <row r="3034">
          <cell r="D3034" t="str">
            <v>Univerzita Mateja Bela v Banskej Bystrici</v>
          </cell>
          <cell r="E3034" t="str">
            <v>Fakulta prírodných vied</v>
          </cell>
          <cell r="L3034">
            <v>1</v>
          </cell>
          <cell r="M3034">
            <v>1</v>
          </cell>
          <cell r="AM3034">
            <v>8</v>
          </cell>
          <cell r="AN3034">
            <v>9</v>
          </cell>
          <cell r="AO3034">
            <v>0</v>
          </cell>
          <cell r="AP3034">
            <v>0</v>
          </cell>
          <cell r="AQ3034">
            <v>8</v>
          </cell>
          <cell r="AV3034">
            <v>6.1999999999999993</v>
          </cell>
          <cell r="AW3034">
            <v>9.1759999999999984</v>
          </cell>
          <cell r="AX3034">
            <v>8.8617534246575325</v>
          </cell>
          <cell r="AY3034">
            <v>9</v>
          </cell>
          <cell r="AZ3034">
            <v>0</v>
          </cell>
          <cell r="BA3034" t="str">
            <v>UMB</v>
          </cell>
        </row>
        <row r="3035">
          <cell r="D3035" t="str">
            <v>Univerzita Mateja Bela v Banskej Bystrici</v>
          </cell>
          <cell r="E3035" t="str">
            <v>Fakulta prírodných vied</v>
          </cell>
          <cell r="L3035">
            <v>2</v>
          </cell>
          <cell r="M3035">
            <v>1</v>
          </cell>
          <cell r="AM3035">
            <v>0</v>
          </cell>
          <cell r="AN3035">
            <v>0</v>
          </cell>
          <cell r="AO3035">
            <v>0</v>
          </cell>
          <cell r="AP3035">
            <v>0</v>
          </cell>
          <cell r="AQ3035">
            <v>0</v>
          </cell>
          <cell r="AV3035">
            <v>0</v>
          </cell>
          <cell r="AW3035">
            <v>0</v>
          </cell>
          <cell r="AX3035">
            <v>0</v>
          </cell>
          <cell r="AY3035">
            <v>1</v>
          </cell>
          <cell r="AZ3035">
            <v>0</v>
          </cell>
          <cell r="BA3035" t="str">
            <v>UMB</v>
          </cell>
        </row>
        <row r="3036">
          <cell r="D3036" t="str">
            <v>Univerzita Pavla Jozefa Šafárika v Košiciach</v>
          </cell>
          <cell r="E3036" t="str">
            <v>Lekárska fakulta</v>
          </cell>
          <cell r="L3036">
            <v>1</v>
          </cell>
          <cell r="M3036">
            <v>2</v>
          </cell>
          <cell r="AM3036">
            <v>21</v>
          </cell>
          <cell r="AN3036">
            <v>21</v>
          </cell>
          <cell r="AO3036">
            <v>0</v>
          </cell>
          <cell r="AP3036">
            <v>0</v>
          </cell>
          <cell r="AQ3036">
            <v>21</v>
          </cell>
          <cell r="AV3036">
            <v>31.5</v>
          </cell>
          <cell r="AW3036">
            <v>46.62</v>
          </cell>
          <cell r="AX3036">
            <v>44.893333333333331</v>
          </cell>
          <cell r="AY3036">
            <v>21</v>
          </cell>
          <cell r="AZ3036">
            <v>0</v>
          </cell>
          <cell r="BA3036" t="str">
            <v>UPJŠ</v>
          </cell>
        </row>
        <row r="3037">
          <cell r="D3037" t="str">
            <v>Univerzita veterinárskeho lekárstva a farmácie v Košiciach</v>
          </cell>
          <cell r="E3037" t="str">
            <v/>
          </cell>
          <cell r="L3037">
            <v>2</v>
          </cell>
          <cell r="M3037">
            <v>3</v>
          </cell>
          <cell r="AM3037">
            <v>0</v>
          </cell>
          <cell r="AN3037">
            <v>0</v>
          </cell>
          <cell r="AO3037">
            <v>0</v>
          </cell>
          <cell r="AP3037">
            <v>0</v>
          </cell>
          <cell r="AQ3037">
            <v>0</v>
          </cell>
          <cell r="AV3037">
            <v>0</v>
          </cell>
          <cell r="AW3037">
            <v>0</v>
          </cell>
          <cell r="AX3037">
            <v>0</v>
          </cell>
          <cell r="AY3037">
            <v>1</v>
          </cell>
          <cell r="AZ3037">
            <v>0</v>
          </cell>
          <cell r="BA3037" t="str">
            <v>UVLF</v>
          </cell>
        </row>
        <row r="3038">
          <cell r="D3038" t="str">
            <v>Univerzita veterinárskeho lekárstva a farmácie v Košiciach</v>
          </cell>
          <cell r="E3038" t="str">
            <v/>
          </cell>
          <cell r="L3038">
            <v>1</v>
          </cell>
          <cell r="M3038">
            <v>3</v>
          </cell>
          <cell r="AM3038">
            <v>2</v>
          </cell>
          <cell r="AN3038">
            <v>0</v>
          </cell>
          <cell r="AO3038">
            <v>0</v>
          </cell>
          <cell r="AP3038">
            <v>2</v>
          </cell>
          <cell r="AQ3038">
            <v>2</v>
          </cell>
          <cell r="AV3038">
            <v>6</v>
          </cell>
          <cell r="AW3038">
            <v>12.78</v>
          </cell>
          <cell r="AX3038">
            <v>12.78</v>
          </cell>
          <cell r="AY3038">
            <v>2</v>
          </cell>
          <cell r="AZ3038">
            <v>2</v>
          </cell>
          <cell r="BA3038" t="str">
            <v>UVLF</v>
          </cell>
        </row>
        <row r="3039">
          <cell r="D3039" t="str">
            <v>Univerzita sv. Cyrila a Metoda v Trnave</v>
          </cell>
          <cell r="E3039" t="str">
            <v>Fakulta sociálnych vied</v>
          </cell>
          <cell r="L3039">
            <v>2</v>
          </cell>
          <cell r="M3039">
            <v>1</v>
          </cell>
          <cell r="AM3039">
            <v>0</v>
          </cell>
          <cell r="AN3039">
            <v>0</v>
          </cell>
          <cell r="AO3039">
            <v>0</v>
          </cell>
          <cell r="AP3039">
            <v>0</v>
          </cell>
          <cell r="AQ3039">
            <v>0</v>
          </cell>
          <cell r="AV3039">
            <v>0</v>
          </cell>
          <cell r="AW3039">
            <v>0</v>
          </cell>
          <cell r="AX3039">
            <v>0</v>
          </cell>
          <cell r="AY3039">
            <v>41</v>
          </cell>
          <cell r="AZ3039">
            <v>0</v>
          </cell>
          <cell r="BA3039" t="str">
            <v>UCM</v>
          </cell>
        </row>
        <row r="3040">
          <cell r="D3040" t="str">
            <v>Univerzita sv. Cyrila a Metoda v Trnave</v>
          </cell>
          <cell r="E3040" t="str">
            <v>Fakulta masmediálnej komunikácie</v>
          </cell>
          <cell r="L3040">
            <v>2</v>
          </cell>
          <cell r="M3040">
            <v>1</v>
          </cell>
          <cell r="AM3040">
            <v>0</v>
          </cell>
          <cell r="AN3040">
            <v>0</v>
          </cell>
          <cell r="AO3040">
            <v>0</v>
          </cell>
          <cell r="AP3040">
            <v>0</v>
          </cell>
          <cell r="AQ3040">
            <v>0</v>
          </cell>
          <cell r="AV3040">
            <v>0</v>
          </cell>
          <cell r="AW3040">
            <v>0</v>
          </cell>
          <cell r="AX3040">
            <v>0</v>
          </cell>
          <cell r="AY3040">
            <v>60</v>
          </cell>
          <cell r="AZ3040">
            <v>0</v>
          </cell>
          <cell r="BA3040" t="str">
            <v>UCM</v>
          </cell>
        </row>
        <row r="3041">
          <cell r="D3041" t="str">
            <v>Univerzita sv. Cyrila a Metoda v Trnave</v>
          </cell>
          <cell r="E3041" t="str">
            <v>Fakulta sociálnych vied</v>
          </cell>
          <cell r="L3041">
            <v>2</v>
          </cell>
          <cell r="M3041">
            <v>2</v>
          </cell>
          <cell r="AM3041">
            <v>0</v>
          </cell>
          <cell r="AN3041">
            <v>0</v>
          </cell>
          <cell r="AO3041">
            <v>0</v>
          </cell>
          <cell r="AP3041">
            <v>0</v>
          </cell>
          <cell r="AQ3041">
            <v>0</v>
          </cell>
          <cell r="AV3041">
            <v>0</v>
          </cell>
          <cell r="AW3041">
            <v>0</v>
          </cell>
          <cell r="AX3041">
            <v>0</v>
          </cell>
          <cell r="AY3041">
            <v>88</v>
          </cell>
          <cell r="AZ3041">
            <v>0</v>
          </cell>
          <cell r="BA3041" t="str">
            <v>UCM</v>
          </cell>
        </row>
        <row r="3042">
          <cell r="D3042" t="str">
            <v>Univerzita sv. Cyrila a Metoda v Trnave</v>
          </cell>
          <cell r="E3042" t="str">
            <v/>
          </cell>
          <cell r="L3042">
            <v>2</v>
          </cell>
          <cell r="M3042">
            <v>2</v>
          </cell>
          <cell r="AM3042">
            <v>0</v>
          </cell>
          <cell r="AN3042">
            <v>0</v>
          </cell>
          <cell r="AO3042">
            <v>0</v>
          </cell>
          <cell r="AP3042">
            <v>0</v>
          </cell>
          <cell r="AQ3042">
            <v>0</v>
          </cell>
          <cell r="AV3042">
            <v>0</v>
          </cell>
          <cell r="AW3042">
            <v>0</v>
          </cell>
          <cell r="AX3042">
            <v>0</v>
          </cell>
          <cell r="AY3042">
            <v>79</v>
          </cell>
          <cell r="AZ3042">
            <v>0</v>
          </cell>
          <cell r="BA3042" t="str">
            <v>UCM</v>
          </cell>
        </row>
        <row r="3043">
          <cell r="D3043" t="str">
            <v>Univerzita sv. Cyrila a Metoda v Trnave</v>
          </cell>
          <cell r="E3043" t="str">
            <v>Fakulta masmediálnej komunikácie</v>
          </cell>
          <cell r="L3043">
            <v>2</v>
          </cell>
          <cell r="M3043">
            <v>2</v>
          </cell>
          <cell r="AM3043">
            <v>0</v>
          </cell>
          <cell r="AN3043">
            <v>0</v>
          </cell>
          <cell r="AO3043">
            <v>0</v>
          </cell>
          <cell r="AP3043">
            <v>0</v>
          </cell>
          <cell r="AQ3043">
            <v>0</v>
          </cell>
          <cell r="AV3043">
            <v>0</v>
          </cell>
          <cell r="AW3043">
            <v>0</v>
          </cell>
          <cell r="AX3043">
            <v>0</v>
          </cell>
          <cell r="AY3043">
            <v>64</v>
          </cell>
          <cell r="AZ3043">
            <v>0</v>
          </cell>
          <cell r="BA3043" t="str">
            <v>UCM</v>
          </cell>
        </row>
        <row r="3044">
          <cell r="D3044" t="str">
            <v>Univerzita sv. Cyrila a Metoda v Trnave</v>
          </cell>
          <cell r="E3044" t="str">
            <v>Fakulta masmediálnej komunikácie</v>
          </cell>
          <cell r="L3044">
            <v>2</v>
          </cell>
          <cell r="M3044">
            <v>2</v>
          </cell>
          <cell r="AM3044">
            <v>0</v>
          </cell>
          <cell r="AN3044">
            <v>0</v>
          </cell>
          <cell r="AO3044">
            <v>0</v>
          </cell>
          <cell r="AP3044">
            <v>0</v>
          </cell>
          <cell r="AQ3044">
            <v>0</v>
          </cell>
          <cell r="AV3044">
            <v>0</v>
          </cell>
          <cell r="AW3044">
            <v>0</v>
          </cell>
          <cell r="AX3044">
            <v>0</v>
          </cell>
          <cell r="AY3044">
            <v>14</v>
          </cell>
          <cell r="AZ3044">
            <v>0</v>
          </cell>
          <cell r="BA3044" t="str">
            <v>UCM</v>
          </cell>
        </row>
        <row r="3045">
          <cell r="D3045" t="str">
            <v>Univerzita sv. Cyrila a Metoda v Trnave</v>
          </cell>
          <cell r="E3045" t="str">
            <v>Fakulta sociálnych vied</v>
          </cell>
          <cell r="L3045">
            <v>1</v>
          </cell>
          <cell r="M3045">
            <v>3</v>
          </cell>
          <cell r="AM3045">
            <v>5</v>
          </cell>
          <cell r="AN3045">
            <v>0</v>
          </cell>
          <cell r="AO3045">
            <v>0</v>
          </cell>
          <cell r="AP3045">
            <v>0</v>
          </cell>
          <cell r="AQ3045">
            <v>5</v>
          </cell>
          <cell r="AV3045">
            <v>20</v>
          </cell>
          <cell r="AW3045">
            <v>22</v>
          </cell>
          <cell r="AX3045">
            <v>21.637647058823529</v>
          </cell>
          <cell r="AY3045">
            <v>5</v>
          </cell>
          <cell r="AZ3045">
            <v>5</v>
          </cell>
          <cell r="BA3045" t="str">
            <v>UCM</v>
          </cell>
        </row>
        <row r="3046">
          <cell r="D3046" t="str">
            <v>Univerzita sv. Cyrila a Metoda v Trnave</v>
          </cell>
          <cell r="E3046" t="str">
            <v>Fakulta sociálnych vied</v>
          </cell>
          <cell r="L3046">
            <v>2</v>
          </cell>
          <cell r="M3046">
            <v>1</v>
          </cell>
          <cell r="AM3046">
            <v>0</v>
          </cell>
          <cell r="AN3046">
            <v>0</v>
          </cell>
          <cell r="AO3046">
            <v>0</v>
          </cell>
          <cell r="AP3046">
            <v>0</v>
          </cell>
          <cell r="AQ3046">
            <v>0</v>
          </cell>
          <cell r="AV3046">
            <v>0</v>
          </cell>
          <cell r="AW3046">
            <v>0</v>
          </cell>
          <cell r="AX3046">
            <v>0</v>
          </cell>
          <cell r="AY3046">
            <v>37</v>
          </cell>
          <cell r="AZ3046">
            <v>0</v>
          </cell>
          <cell r="BA3046" t="str">
            <v>UCM</v>
          </cell>
        </row>
        <row r="3047">
          <cell r="D3047" t="str">
            <v>Univerzita sv. Cyrila a Metoda v Trnave</v>
          </cell>
          <cell r="E3047" t="str">
            <v>Filozofická fakulta</v>
          </cell>
          <cell r="L3047">
            <v>1</v>
          </cell>
          <cell r="M3047">
            <v>2</v>
          </cell>
          <cell r="AM3047">
            <v>2.5</v>
          </cell>
          <cell r="AN3047">
            <v>2.5</v>
          </cell>
          <cell r="AO3047">
            <v>0</v>
          </cell>
          <cell r="AP3047">
            <v>0</v>
          </cell>
          <cell r="AQ3047">
            <v>2.5</v>
          </cell>
          <cell r="AV3047">
            <v>3.75</v>
          </cell>
          <cell r="AW3047">
            <v>4.0875000000000004</v>
          </cell>
          <cell r="AX3047">
            <v>4.0875000000000004</v>
          </cell>
          <cell r="AY3047">
            <v>2.5</v>
          </cell>
          <cell r="AZ3047">
            <v>0</v>
          </cell>
          <cell r="BA3047" t="str">
            <v>UCM</v>
          </cell>
        </row>
        <row r="3048">
          <cell r="D3048" t="str">
            <v>Univerzita sv. Cyrila a Metoda v Trnave</v>
          </cell>
          <cell r="E3048" t="str">
            <v>Filozofická fakulta</v>
          </cell>
          <cell r="L3048">
            <v>1</v>
          </cell>
          <cell r="M3048">
            <v>2</v>
          </cell>
          <cell r="AM3048">
            <v>1</v>
          </cell>
          <cell r="AN3048">
            <v>1</v>
          </cell>
          <cell r="AO3048">
            <v>0</v>
          </cell>
          <cell r="AP3048">
            <v>0</v>
          </cell>
          <cell r="AQ3048">
            <v>1</v>
          </cell>
          <cell r="AV3048">
            <v>1.5</v>
          </cell>
          <cell r="AW3048">
            <v>1.6350000000000002</v>
          </cell>
          <cell r="AX3048">
            <v>1.6350000000000002</v>
          </cell>
          <cell r="AY3048">
            <v>1</v>
          </cell>
          <cell r="AZ3048">
            <v>0</v>
          </cell>
          <cell r="BA3048" t="str">
            <v>UCM</v>
          </cell>
        </row>
        <row r="3049">
          <cell r="D3049" t="str">
            <v>Univerzita sv. Cyrila a Metoda v Trnave</v>
          </cell>
          <cell r="E3049" t="str">
            <v/>
          </cell>
          <cell r="L3049">
            <v>1</v>
          </cell>
          <cell r="M3049">
            <v>2</v>
          </cell>
          <cell r="AM3049">
            <v>17</v>
          </cell>
          <cell r="AN3049">
            <v>19</v>
          </cell>
          <cell r="AO3049">
            <v>0</v>
          </cell>
          <cell r="AP3049">
            <v>0</v>
          </cell>
          <cell r="AQ3049">
            <v>17</v>
          </cell>
          <cell r="AV3049">
            <v>25.5</v>
          </cell>
          <cell r="AW3049">
            <v>54.824999999999996</v>
          </cell>
          <cell r="AX3049">
            <v>54.087443946188337</v>
          </cell>
          <cell r="AY3049">
            <v>19</v>
          </cell>
          <cell r="AZ3049">
            <v>0</v>
          </cell>
          <cell r="BA3049" t="str">
            <v>UCM</v>
          </cell>
        </row>
        <row r="3050">
          <cell r="D3050" t="str">
            <v>Univerzita sv. Cyrila a Metoda v Trnave</v>
          </cell>
          <cell r="E3050" t="str">
            <v>Filozofická fakulta</v>
          </cell>
          <cell r="L3050">
            <v>1</v>
          </cell>
          <cell r="M3050">
            <v>2</v>
          </cell>
          <cell r="AM3050">
            <v>9</v>
          </cell>
          <cell r="AN3050">
            <v>9</v>
          </cell>
          <cell r="AO3050">
            <v>0</v>
          </cell>
          <cell r="AP3050">
            <v>0</v>
          </cell>
          <cell r="AQ3050">
            <v>9</v>
          </cell>
          <cell r="AV3050">
            <v>13.5</v>
          </cell>
          <cell r="AW3050">
            <v>13.5</v>
          </cell>
          <cell r="AX3050">
            <v>13.1625</v>
          </cell>
          <cell r="AY3050">
            <v>9</v>
          </cell>
          <cell r="AZ3050">
            <v>0</v>
          </cell>
          <cell r="BA3050" t="str">
            <v>UCM</v>
          </cell>
        </row>
        <row r="3051">
          <cell r="D3051" t="str">
            <v>Univerzita sv. Cyrila a Metoda v Trnave</v>
          </cell>
          <cell r="E3051" t="str">
            <v>Filozofická fakulta</v>
          </cell>
          <cell r="L3051">
            <v>1</v>
          </cell>
          <cell r="M3051">
            <v>2</v>
          </cell>
          <cell r="AM3051">
            <v>15</v>
          </cell>
          <cell r="AN3051">
            <v>15</v>
          </cell>
          <cell r="AO3051">
            <v>0</v>
          </cell>
          <cell r="AP3051">
            <v>0</v>
          </cell>
          <cell r="AQ3051">
            <v>15</v>
          </cell>
          <cell r="AV3051">
            <v>22.5</v>
          </cell>
          <cell r="AW3051">
            <v>23.400000000000002</v>
          </cell>
          <cell r="AX3051">
            <v>23.020833333333336</v>
          </cell>
          <cell r="AY3051">
            <v>15</v>
          </cell>
          <cell r="AZ3051">
            <v>0</v>
          </cell>
          <cell r="BA3051" t="str">
            <v>UCM</v>
          </cell>
        </row>
        <row r="3052">
          <cell r="D3052" t="str">
            <v>Univerzita sv. Cyrila a Metoda v Trnave</v>
          </cell>
          <cell r="E3052" t="str">
            <v>Filozofická fakulta</v>
          </cell>
          <cell r="L3052">
            <v>1</v>
          </cell>
          <cell r="M3052">
            <v>2</v>
          </cell>
          <cell r="AM3052">
            <v>4</v>
          </cell>
          <cell r="AN3052">
            <v>5</v>
          </cell>
          <cell r="AO3052">
            <v>0</v>
          </cell>
          <cell r="AP3052">
            <v>0</v>
          </cell>
          <cell r="AQ3052">
            <v>4</v>
          </cell>
          <cell r="AV3052">
            <v>6</v>
          </cell>
          <cell r="AW3052">
            <v>6.5400000000000009</v>
          </cell>
          <cell r="AX3052">
            <v>6.5400000000000009</v>
          </cell>
          <cell r="AY3052">
            <v>5</v>
          </cell>
          <cell r="AZ3052">
            <v>0</v>
          </cell>
          <cell r="BA3052" t="str">
            <v>UCM</v>
          </cell>
        </row>
        <row r="3053">
          <cell r="D3053" t="str">
            <v>Univerzita sv. Cyrila a Metoda v Trnave</v>
          </cell>
          <cell r="E3053" t="str">
            <v>Filozofická fakulta</v>
          </cell>
          <cell r="L3053">
            <v>1</v>
          </cell>
          <cell r="M3053">
            <v>2</v>
          </cell>
          <cell r="AM3053">
            <v>5.5</v>
          </cell>
          <cell r="AN3053">
            <v>6.5</v>
          </cell>
          <cell r="AO3053">
            <v>0</v>
          </cell>
          <cell r="AP3053">
            <v>0</v>
          </cell>
          <cell r="AQ3053">
            <v>5.5</v>
          </cell>
          <cell r="AV3053">
            <v>8.25</v>
          </cell>
          <cell r="AW3053">
            <v>8.9925000000000015</v>
          </cell>
          <cell r="AX3053">
            <v>8.9925000000000015</v>
          </cell>
          <cell r="AY3053">
            <v>6.5</v>
          </cell>
          <cell r="AZ3053">
            <v>0</v>
          </cell>
          <cell r="BA3053" t="str">
            <v>UCM</v>
          </cell>
        </row>
        <row r="3054">
          <cell r="D3054" t="str">
            <v>Univerzita sv. Cyrila a Metoda v Trnave</v>
          </cell>
          <cell r="E3054" t="str">
            <v>Fakulta prírodných vied</v>
          </cell>
          <cell r="L3054">
            <v>1</v>
          </cell>
          <cell r="M3054">
            <v>2</v>
          </cell>
          <cell r="AM3054">
            <v>32</v>
          </cell>
          <cell r="AN3054">
            <v>32</v>
          </cell>
          <cell r="AO3054">
            <v>32</v>
          </cell>
          <cell r="AP3054">
            <v>32</v>
          </cell>
          <cell r="AQ3054">
            <v>32</v>
          </cell>
          <cell r="AV3054">
            <v>48</v>
          </cell>
          <cell r="AW3054">
            <v>71.039999999999992</v>
          </cell>
          <cell r="AX3054">
            <v>70.213953488372084</v>
          </cell>
          <cell r="AY3054">
            <v>32</v>
          </cell>
          <cell r="AZ3054">
            <v>0</v>
          </cell>
          <cell r="BA3054" t="str">
            <v>UCM</v>
          </cell>
        </row>
        <row r="3055">
          <cell r="D3055" t="str">
            <v>Univerzita sv. Cyrila a Metoda v Trnave</v>
          </cell>
          <cell r="E3055" t="str">
            <v>Filozofická fakulta</v>
          </cell>
          <cell r="L3055">
            <v>1</v>
          </cell>
          <cell r="M3055">
            <v>2</v>
          </cell>
          <cell r="AM3055">
            <v>25</v>
          </cell>
          <cell r="AN3055">
            <v>27</v>
          </cell>
          <cell r="AO3055">
            <v>0</v>
          </cell>
          <cell r="AP3055">
            <v>0</v>
          </cell>
          <cell r="AQ3055">
            <v>25</v>
          </cell>
          <cell r="AV3055">
            <v>37.5</v>
          </cell>
          <cell r="AW3055">
            <v>37.5</v>
          </cell>
          <cell r="AX3055">
            <v>36.397058823529413</v>
          </cell>
          <cell r="AY3055">
            <v>27</v>
          </cell>
          <cell r="AZ3055">
            <v>0</v>
          </cell>
          <cell r="BA3055" t="str">
            <v>UCM</v>
          </cell>
        </row>
        <row r="3056">
          <cell r="D3056" t="str">
            <v>Univerzita sv. Cyrila a Metoda v Trnave</v>
          </cell>
          <cell r="E3056" t="str">
            <v>Fakulta prírodných vied</v>
          </cell>
          <cell r="L3056">
            <v>2</v>
          </cell>
          <cell r="M3056">
            <v>1</v>
          </cell>
          <cell r="AM3056">
            <v>0</v>
          </cell>
          <cell r="AN3056">
            <v>0</v>
          </cell>
          <cell r="AO3056">
            <v>0</v>
          </cell>
          <cell r="AP3056">
            <v>0</v>
          </cell>
          <cell r="AQ3056">
            <v>0</v>
          </cell>
          <cell r="AV3056">
            <v>0</v>
          </cell>
          <cell r="AW3056">
            <v>0</v>
          </cell>
          <cell r="AX3056">
            <v>0</v>
          </cell>
          <cell r="AY3056">
            <v>29</v>
          </cell>
          <cell r="AZ3056">
            <v>0</v>
          </cell>
          <cell r="BA3056" t="str">
            <v>UCM</v>
          </cell>
        </row>
        <row r="3057">
          <cell r="D3057" t="str">
            <v>Univerzita sv. Cyrila a Metoda v Trnave</v>
          </cell>
          <cell r="E3057" t="str">
            <v>Fakulta masmediálnej komunikácie</v>
          </cell>
          <cell r="L3057">
            <v>2</v>
          </cell>
          <cell r="M3057">
            <v>3</v>
          </cell>
          <cell r="AM3057">
            <v>0</v>
          </cell>
          <cell r="AN3057">
            <v>0</v>
          </cell>
          <cell r="AO3057">
            <v>0</v>
          </cell>
          <cell r="AP3057">
            <v>0</v>
          </cell>
          <cell r="AQ3057">
            <v>0</v>
          </cell>
          <cell r="AV3057">
            <v>0</v>
          </cell>
          <cell r="AW3057">
            <v>0</v>
          </cell>
          <cell r="AX3057">
            <v>0</v>
          </cell>
          <cell r="AY3057">
            <v>2</v>
          </cell>
          <cell r="AZ3057">
            <v>0</v>
          </cell>
          <cell r="BA3057" t="str">
            <v>UCM</v>
          </cell>
        </row>
        <row r="3058">
          <cell r="D3058" t="str">
            <v>Univerzita sv. Cyrila a Metoda v Trnave</v>
          </cell>
          <cell r="E3058" t="str">
            <v>Fakulta masmediálnej komunikácie</v>
          </cell>
          <cell r="L3058">
            <v>2</v>
          </cell>
          <cell r="M3058">
            <v>3</v>
          </cell>
          <cell r="AM3058">
            <v>0</v>
          </cell>
          <cell r="AN3058">
            <v>0</v>
          </cell>
          <cell r="AO3058">
            <v>0</v>
          </cell>
          <cell r="AP3058">
            <v>0</v>
          </cell>
          <cell r="AQ3058">
            <v>0</v>
          </cell>
          <cell r="AV3058">
            <v>0</v>
          </cell>
          <cell r="AW3058">
            <v>0</v>
          </cell>
          <cell r="AX3058">
            <v>0</v>
          </cell>
          <cell r="AY3058">
            <v>3</v>
          </cell>
          <cell r="AZ3058">
            <v>0</v>
          </cell>
          <cell r="BA3058" t="str">
            <v>UCM</v>
          </cell>
        </row>
        <row r="3059">
          <cell r="D3059" t="str">
            <v>Univerzita Mateja Bela v Banskej Bystrici</v>
          </cell>
          <cell r="E3059" t="str">
            <v>Pedagogická fakulta</v>
          </cell>
          <cell r="L3059">
            <v>2</v>
          </cell>
          <cell r="M3059">
            <v>2</v>
          </cell>
          <cell r="AM3059">
            <v>0</v>
          </cell>
          <cell r="AN3059">
            <v>0</v>
          </cell>
          <cell r="AO3059">
            <v>0</v>
          </cell>
          <cell r="AP3059">
            <v>0</v>
          </cell>
          <cell r="AQ3059">
            <v>0</v>
          </cell>
          <cell r="AV3059">
            <v>0</v>
          </cell>
          <cell r="AW3059">
            <v>0</v>
          </cell>
          <cell r="AX3059">
            <v>0</v>
          </cell>
          <cell r="AY3059">
            <v>15</v>
          </cell>
          <cell r="AZ3059">
            <v>0</v>
          </cell>
          <cell r="BA3059" t="str">
            <v>UMB</v>
          </cell>
        </row>
        <row r="3060">
          <cell r="D3060" t="str">
            <v>Univerzita Mateja Bela v Banskej Bystrici</v>
          </cell>
          <cell r="E3060" t="str">
            <v>Pedagogická fakulta</v>
          </cell>
          <cell r="L3060">
            <v>1</v>
          </cell>
          <cell r="M3060">
            <v>1</v>
          </cell>
          <cell r="AM3060">
            <v>57</v>
          </cell>
          <cell r="AN3060">
            <v>65</v>
          </cell>
          <cell r="AO3060">
            <v>0</v>
          </cell>
          <cell r="AP3060">
            <v>0</v>
          </cell>
          <cell r="AQ3060">
            <v>57</v>
          </cell>
          <cell r="AV3060">
            <v>45.599999999999994</v>
          </cell>
          <cell r="AW3060">
            <v>45.599999999999994</v>
          </cell>
          <cell r="AX3060">
            <v>44.800764818355631</v>
          </cell>
          <cell r="AY3060">
            <v>65</v>
          </cell>
          <cell r="AZ3060">
            <v>0</v>
          </cell>
          <cell r="BA3060" t="str">
            <v>UMB</v>
          </cell>
        </row>
        <row r="3061">
          <cell r="D3061" t="str">
            <v>Univerzita Mateja Bela v Banskej Bystrici</v>
          </cell>
          <cell r="E3061" t="str">
            <v>Pedagogická fakulta</v>
          </cell>
          <cell r="L3061">
            <v>1</v>
          </cell>
          <cell r="M3061">
            <v>2</v>
          </cell>
          <cell r="AM3061">
            <v>25</v>
          </cell>
          <cell r="AN3061">
            <v>25</v>
          </cell>
          <cell r="AO3061">
            <v>0</v>
          </cell>
          <cell r="AP3061">
            <v>0</v>
          </cell>
          <cell r="AQ3061">
            <v>25</v>
          </cell>
          <cell r="AV3061">
            <v>37.5</v>
          </cell>
          <cell r="AW3061">
            <v>44.625</v>
          </cell>
          <cell r="AX3061">
            <v>44.099849311136623</v>
          </cell>
          <cell r="AY3061">
            <v>25</v>
          </cell>
          <cell r="AZ3061">
            <v>0</v>
          </cell>
          <cell r="BA3061" t="str">
            <v>UMB</v>
          </cell>
        </row>
        <row r="3062">
          <cell r="D3062" t="str">
            <v>Univerzita Mateja Bela v Banskej Bystrici</v>
          </cell>
          <cell r="E3062" t="str">
            <v>Pedagogická fakulta</v>
          </cell>
          <cell r="L3062">
            <v>2</v>
          </cell>
          <cell r="M3062">
            <v>2</v>
          </cell>
          <cell r="AM3062">
            <v>0</v>
          </cell>
          <cell r="AN3062">
            <v>0</v>
          </cell>
          <cell r="AO3062">
            <v>0</v>
          </cell>
          <cell r="AP3062">
            <v>0</v>
          </cell>
          <cell r="AQ3062">
            <v>0</v>
          </cell>
          <cell r="AV3062">
            <v>0</v>
          </cell>
          <cell r="AW3062">
            <v>0</v>
          </cell>
          <cell r="AX3062">
            <v>0</v>
          </cell>
          <cell r="AY3062">
            <v>17</v>
          </cell>
          <cell r="AZ3062">
            <v>0</v>
          </cell>
          <cell r="BA3062" t="str">
            <v>UMB</v>
          </cell>
        </row>
        <row r="3063">
          <cell r="D3063" t="str">
            <v>Univerzita Mateja Bela v Banskej Bystrici</v>
          </cell>
          <cell r="E3063" t="str">
            <v>Pedagogická fakulta</v>
          </cell>
          <cell r="L3063">
            <v>1</v>
          </cell>
          <cell r="M3063">
            <v>3</v>
          </cell>
          <cell r="AM3063">
            <v>3</v>
          </cell>
          <cell r="AN3063">
            <v>0</v>
          </cell>
          <cell r="AO3063">
            <v>0</v>
          </cell>
          <cell r="AP3063">
            <v>0</v>
          </cell>
          <cell r="AQ3063">
            <v>3</v>
          </cell>
          <cell r="AV3063">
            <v>12</v>
          </cell>
          <cell r="AW3063">
            <v>13.200000000000001</v>
          </cell>
          <cell r="AX3063">
            <v>12.896551724137932</v>
          </cell>
          <cell r="AY3063">
            <v>3</v>
          </cell>
          <cell r="AZ3063">
            <v>3</v>
          </cell>
          <cell r="BA3063" t="str">
            <v>UMB</v>
          </cell>
        </row>
        <row r="3064">
          <cell r="D3064" t="str">
            <v>Univerzita Mateja Bela v Banskej Bystrici</v>
          </cell>
          <cell r="E3064" t="str">
            <v>Pedagogická fakulta</v>
          </cell>
          <cell r="L3064">
            <v>2</v>
          </cell>
          <cell r="M3064">
            <v>1</v>
          </cell>
          <cell r="AM3064">
            <v>0</v>
          </cell>
          <cell r="AN3064">
            <v>0</v>
          </cell>
          <cell r="AO3064">
            <v>0</v>
          </cell>
          <cell r="AP3064">
            <v>0</v>
          </cell>
          <cell r="AQ3064">
            <v>0</v>
          </cell>
          <cell r="AV3064">
            <v>0</v>
          </cell>
          <cell r="AW3064">
            <v>0</v>
          </cell>
          <cell r="AX3064">
            <v>0</v>
          </cell>
          <cell r="AY3064">
            <v>15</v>
          </cell>
          <cell r="AZ3064">
            <v>0</v>
          </cell>
          <cell r="BA3064" t="str">
            <v>UMB</v>
          </cell>
        </row>
        <row r="3065">
          <cell r="D3065" t="str">
            <v>Univerzita Mateja Bela v Banskej Bystrici</v>
          </cell>
          <cell r="E3065" t="str">
            <v>Pedagogická fakulta</v>
          </cell>
          <cell r="L3065">
            <v>1</v>
          </cell>
          <cell r="M3065">
            <v>2</v>
          </cell>
          <cell r="AM3065">
            <v>32</v>
          </cell>
          <cell r="AN3065">
            <v>32</v>
          </cell>
          <cell r="AO3065">
            <v>0</v>
          </cell>
          <cell r="AP3065">
            <v>0</v>
          </cell>
          <cell r="AQ3065">
            <v>32</v>
          </cell>
          <cell r="AV3065">
            <v>48</v>
          </cell>
          <cell r="AW3065">
            <v>57.12</v>
          </cell>
          <cell r="AX3065">
            <v>56.447807118254879</v>
          </cell>
          <cell r="AY3065">
            <v>32</v>
          </cell>
          <cell r="AZ3065">
            <v>0</v>
          </cell>
          <cell r="BA3065" t="str">
            <v>UMB</v>
          </cell>
        </row>
        <row r="3066">
          <cell r="D3066" t="str">
            <v>Univerzita Mateja Bela v Banskej Bystrici</v>
          </cell>
          <cell r="E3066" t="str">
            <v>Pedagogická fakulta</v>
          </cell>
          <cell r="L3066">
            <v>1</v>
          </cell>
          <cell r="M3066">
            <v>2</v>
          </cell>
          <cell r="AM3066">
            <v>31</v>
          </cell>
          <cell r="AN3066">
            <v>31</v>
          </cell>
          <cell r="AO3066">
            <v>0</v>
          </cell>
          <cell r="AP3066">
            <v>0</v>
          </cell>
          <cell r="AQ3066">
            <v>31</v>
          </cell>
          <cell r="AV3066">
            <v>46.5</v>
          </cell>
          <cell r="AW3066">
            <v>46.5</v>
          </cell>
          <cell r="AX3066">
            <v>45.337499999999999</v>
          </cell>
          <cell r="AY3066">
            <v>31</v>
          </cell>
          <cell r="AZ3066">
            <v>0</v>
          </cell>
          <cell r="BA3066" t="str">
            <v>UMB</v>
          </cell>
        </row>
        <row r="3067">
          <cell r="D3067" t="str">
            <v>Univerzita Mateja Bela v Banskej Bystrici</v>
          </cell>
          <cell r="E3067" t="str">
            <v>Pedagogická fakulta</v>
          </cell>
          <cell r="L3067">
            <v>1</v>
          </cell>
          <cell r="M3067">
            <v>2</v>
          </cell>
          <cell r="AM3067">
            <v>4</v>
          </cell>
          <cell r="AN3067">
            <v>4</v>
          </cell>
          <cell r="AO3067">
            <v>0</v>
          </cell>
          <cell r="AP3067">
            <v>0</v>
          </cell>
          <cell r="AQ3067">
            <v>4</v>
          </cell>
          <cell r="AV3067">
            <v>6</v>
          </cell>
          <cell r="AW3067">
            <v>7.14</v>
          </cell>
          <cell r="AX3067">
            <v>7.0559758897818599</v>
          </cell>
          <cell r="AY3067">
            <v>4</v>
          </cell>
          <cell r="AZ3067">
            <v>0</v>
          </cell>
          <cell r="BA3067" t="str">
            <v>UMB</v>
          </cell>
        </row>
        <row r="3068">
          <cell r="D3068" t="str">
            <v>Univerzita Mateja Bela v Banskej Bystrici</v>
          </cell>
          <cell r="E3068" t="str">
            <v>Pedagogická fakulta</v>
          </cell>
          <cell r="L3068">
            <v>1</v>
          </cell>
          <cell r="M3068">
            <v>2</v>
          </cell>
          <cell r="AM3068">
            <v>3</v>
          </cell>
          <cell r="AN3068">
            <v>3</v>
          </cell>
          <cell r="AO3068">
            <v>0</v>
          </cell>
          <cell r="AP3068">
            <v>0</v>
          </cell>
          <cell r="AQ3068">
            <v>3</v>
          </cell>
          <cell r="AV3068">
            <v>4.5</v>
          </cell>
          <cell r="AW3068">
            <v>9.6749999999999989</v>
          </cell>
          <cell r="AX3068">
            <v>9.5611438002296207</v>
          </cell>
          <cell r="AY3068">
            <v>3</v>
          </cell>
          <cell r="AZ3068">
            <v>0</v>
          </cell>
          <cell r="BA3068" t="str">
            <v>UMB</v>
          </cell>
        </row>
        <row r="3069">
          <cell r="D3069" t="str">
            <v>Univerzita Mateja Bela v Banskej Bystrici</v>
          </cell>
          <cell r="E3069" t="str">
            <v>Pedagogická fakulta</v>
          </cell>
          <cell r="L3069">
            <v>2</v>
          </cell>
          <cell r="M3069">
            <v>3</v>
          </cell>
          <cell r="AM3069">
            <v>0</v>
          </cell>
          <cell r="AN3069">
            <v>0</v>
          </cell>
          <cell r="AO3069">
            <v>0</v>
          </cell>
          <cell r="AP3069">
            <v>0</v>
          </cell>
          <cell r="AQ3069">
            <v>0</v>
          </cell>
          <cell r="AV3069">
            <v>0</v>
          </cell>
          <cell r="AW3069">
            <v>0</v>
          </cell>
          <cell r="AX3069">
            <v>0</v>
          </cell>
          <cell r="AY3069">
            <v>4</v>
          </cell>
          <cell r="AZ3069">
            <v>0</v>
          </cell>
          <cell r="BA3069" t="str">
            <v>UMB</v>
          </cell>
        </row>
        <row r="3070">
          <cell r="D3070" t="str">
            <v>Univerzita Mateja Bela v Banskej Bystrici</v>
          </cell>
          <cell r="E3070" t="str">
            <v>Pedagogická fakulta</v>
          </cell>
          <cell r="L3070">
            <v>1</v>
          </cell>
          <cell r="M3070">
            <v>3</v>
          </cell>
          <cell r="AM3070">
            <v>2</v>
          </cell>
          <cell r="AN3070">
            <v>0</v>
          </cell>
          <cell r="AO3070">
            <v>0</v>
          </cell>
          <cell r="AP3070">
            <v>0</v>
          </cell>
          <cell r="AQ3070">
            <v>2</v>
          </cell>
          <cell r="AV3070">
            <v>8</v>
          </cell>
          <cell r="AW3070">
            <v>8.8000000000000007</v>
          </cell>
          <cell r="AX3070">
            <v>8.58</v>
          </cell>
          <cell r="AY3070">
            <v>2</v>
          </cell>
          <cell r="AZ3070">
            <v>2</v>
          </cell>
          <cell r="BA3070" t="str">
            <v>UMB</v>
          </cell>
        </row>
        <row r="3071">
          <cell r="D3071" t="str">
            <v>Univerzita Mateja Bela v Banskej Bystrici</v>
          </cell>
          <cell r="E3071" t="str">
            <v>Pedagogická fakulta</v>
          </cell>
          <cell r="L3071">
            <v>1</v>
          </cell>
          <cell r="M3071">
            <v>2</v>
          </cell>
          <cell r="AM3071">
            <v>19</v>
          </cell>
          <cell r="AN3071">
            <v>20</v>
          </cell>
          <cell r="AO3071">
            <v>0</v>
          </cell>
          <cell r="AP3071">
            <v>0</v>
          </cell>
          <cell r="AQ3071">
            <v>19</v>
          </cell>
          <cell r="AV3071">
            <v>28.5</v>
          </cell>
          <cell r="AW3071">
            <v>61.274999999999999</v>
          </cell>
          <cell r="AX3071">
            <v>60.5539107347876</v>
          </cell>
          <cell r="AY3071">
            <v>20</v>
          </cell>
          <cell r="AZ3071">
            <v>0</v>
          </cell>
          <cell r="BA3071" t="str">
            <v>UMB</v>
          </cell>
        </row>
        <row r="3072">
          <cell r="D3072" t="str">
            <v>Univerzita Mateja Bela v Banskej Bystrici</v>
          </cell>
          <cell r="E3072" t="str">
            <v>Pedagogická fakulta</v>
          </cell>
          <cell r="L3072">
            <v>2</v>
          </cell>
          <cell r="M3072">
            <v>1</v>
          </cell>
          <cell r="AM3072">
            <v>0</v>
          </cell>
          <cell r="AN3072">
            <v>0</v>
          </cell>
          <cell r="AO3072">
            <v>0</v>
          </cell>
          <cell r="AP3072">
            <v>0</v>
          </cell>
          <cell r="AQ3072">
            <v>0</v>
          </cell>
          <cell r="AV3072">
            <v>0</v>
          </cell>
          <cell r="AW3072">
            <v>0</v>
          </cell>
          <cell r="AX3072">
            <v>0</v>
          </cell>
          <cell r="AY3072">
            <v>2</v>
          </cell>
          <cell r="AZ3072">
            <v>0</v>
          </cell>
          <cell r="BA3072" t="str">
            <v>UMB</v>
          </cell>
        </row>
        <row r="3073">
          <cell r="D3073" t="str">
            <v>Univerzita Mateja Bela v Banskej Bystrici</v>
          </cell>
          <cell r="E3073" t="str">
            <v>Ekonomická fakulta</v>
          </cell>
          <cell r="L3073">
            <v>2</v>
          </cell>
          <cell r="M3073">
            <v>1</v>
          </cell>
          <cell r="AM3073">
            <v>0</v>
          </cell>
          <cell r="AN3073">
            <v>0</v>
          </cell>
          <cell r="AO3073">
            <v>0</v>
          </cell>
          <cell r="AP3073">
            <v>0</v>
          </cell>
          <cell r="AQ3073">
            <v>0</v>
          </cell>
          <cell r="AV3073">
            <v>0</v>
          </cell>
          <cell r="AW3073">
            <v>0</v>
          </cell>
          <cell r="AX3073">
            <v>0</v>
          </cell>
          <cell r="AY3073">
            <v>1</v>
          </cell>
          <cell r="AZ3073">
            <v>0</v>
          </cell>
          <cell r="BA3073" t="str">
            <v>UMB</v>
          </cell>
        </row>
        <row r="3074">
          <cell r="D3074" t="str">
            <v>Univerzita Mateja Bela v Banskej Bystrici</v>
          </cell>
          <cell r="E3074" t="str">
            <v>Ekonomická fakulta</v>
          </cell>
          <cell r="L3074">
            <v>2</v>
          </cell>
          <cell r="M3074">
            <v>2</v>
          </cell>
          <cell r="AM3074">
            <v>0</v>
          </cell>
          <cell r="AN3074">
            <v>0</v>
          </cell>
          <cell r="AO3074">
            <v>0</v>
          </cell>
          <cell r="AP3074">
            <v>0</v>
          </cell>
          <cell r="AQ3074">
            <v>0</v>
          </cell>
          <cell r="AV3074">
            <v>0</v>
          </cell>
          <cell r="AW3074">
            <v>0</v>
          </cell>
          <cell r="AX3074">
            <v>0</v>
          </cell>
          <cell r="AY3074">
            <v>35</v>
          </cell>
          <cell r="AZ3074">
            <v>0</v>
          </cell>
          <cell r="BA3074" t="str">
            <v>UMB</v>
          </cell>
        </row>
        <row r="3075">
          <cell r="D3075" t="str">
            <v>Univerzita Mateja Bela v Banskej Bystrici</v>
          </cell>
          <cell r="E3075" t="str">
            <v>Ekonomická fakulta</v>
          </cell>
          <cell r="L3075">
            <v>1</v>
          </cell>
          <cell r="M3075">
            <v>2</v>
          </cell>
          <cell r="AM3075">
            <v>33</v>
          </cell>
          <cell r="AN3075">
            <v>33</v>
          </cell>
          <cell r="AO3075">
            <v>0</v>
          </cell>
          <cell r="AP3075">
            <v>0</v>
          </cell>
          <cell r="AQ3075">
            <v>33</v>
          </cell>
          <cell r="AV3075">
            <v>49.5</v>
          </cell>
          <cell r="AW3075">
            <v>51.480000000000004</v>
          </cell>
          <cell r="AX3075">
            <v>50.997899022801306</v>
          </cell>
          <cell r="AY3075">
            <v>33</v>
          </cell>
          <cell r="AZ3075">
            <v>0</v>
          </cell>
          <cell r="BA3075" t="str">
            <v>UMB</v>
          </cell>
        </row>
        <row r="3076">
          <cell r="D3076" t="str">
            <v>Univerzita Mateja Bela v Banskej Bystrici</v>
          </cell>
          <cell r="E3076" t="str">
            <v>Ekonomická fakulta</v>
          </cell>
          <cell r="L3076">
            <v>2</v>
          </cell>
          <cell r="M3076">
            <v>3</v>
          </cell>
          <cell r="AM3076">
            <v>0</v>
          </cell>
          <cell r="AN3076">
            <v>0</v>
          </cell>
          <cell r="AO3076">
            <v>0</v>
          </cell>
          <cell r="AP3076">
            <v>0</v>
          </cell>
          <cell r="AQ3076">
            <v>0</v>
          </cell>
          <cell r="AV3076">
            <v>0</v>
          </cell>
          <cell r="AW3076">
            <v>0</v>
          </cell>
          <cell r="AX3076">
            <v>0</v>
          </cell>
          <cell r="AY3076">
            <v>1</v>
          </cell>
          <cell r="AZ3076">
            <v>0</v>
          </cell>
          <cell r="BA3076" t="str">
            <v>UMB</v>
          </cell>
        </row>
        <row r="3077">
          <cell r="D3077" t="str">
            <v>Vysoká škola výtvarných umení v Bratislave</v>
          </cell>
          <cell r="E3077" t="str">
            <v/>
          </cell>
          <cell r="L3077">
            <v>1</v>
          </cell>
          <cell r="M3077">
            <v>3</v>
          </cell>
          <cell r="AM3077">
            <v>1</v>
          </cell>
          <cell r="AN3077">
            <v>0</v>
          </cell>
          <cell r="AO3077">
            <v>0</v>
          </cell>
          <cell r="AP3077">
            <v>0</v>
          </cell>
          <cell r="AQ3077">
            <v>1</v>
          </cell>
          <cell r="AV3077">
            <v>4</v>
          </cell>
          <cell r="AW3077">
            <v>4.4000000000000004</v>
          </cell>
          <cell r="AX3077">
            <v>4.2876344086021509</v>
          </cell>
          <cell r="AY3077">
            <v>1</v>
          </cell>
          <cell r="AZ3077">
            <v>1</v>
          </cell>
          <cell r="BA3077" t="str">
            <v>VŠVU</v>
          </cell>
        </row>
        <row r="3078">
          <cell r="D3078" t="str">
            <v>Vysoká škola výtvarných umení v Bratislave</v>
          </cell>
          <cell r="E3078" t="str">
            <v/>
          </cell>
          <cell r="L3078">
            <v>2</v>
          </cell>
          <cell r="M3078">
            <v>3</v>
          </cell>
          <cell r="AM3078">
            <v>0</v>
          </cell>
          <cell r="AN3078">
            <v>0</v>
          </cell>
          <cell r="AO3078">
            <v>0</v>
          </cell>
          <cell r="AP3078">
            <v>0</v>
          </cell>
          <cell r="AQ3078">
            <v>0</v>
          </cell>
          <cell r="AV3078">
            <v>0</v>
          </cell>
          <cell r="AW3078">
            <v>0</v>
          </cell>
          <cell r="AX3078">
            <v>0</v>
          </cell>
          <cell r="AY3078">
            <v>3</v>
          </cell>
          <cell r="AZ3078">
            <v>0</v>
          </cell>
          <cell r="BA3078" t="str">
            <v>VŠVU</v>
          </cell>
        </row>
        <row r="3079">
          <cell r="D3079" t="str">
            <v>Vysoká škola výtvarných umení v Bratislave</v>
          </cell>
          <cell r="E3079" t="str">
            <v/>
          </cell>
          <cell r="L3079">
            <v>1</v>
          </cell>
          <cell r="M3079">
            <v>2</v>
          </cell>
          <cell r="AM3079">
            <v>19</v>
          </cell>
          <cell r="AN3079">
            <v>19</v>
          </cell>
          <cell r="AO3079">
            <v>0</v>
          </cell>
          <cell r="AP3079">
            <v>0</v>
          </cell>
          <cell r="AQ3079">
            <v>19</v>
          </cell>
          <cell r="AV3079">
            <v>28.5</v>
          </cell>
          <cell r="AW3079">
            <v>92.054999999999993</v>
          </cell>
          <cell r="AX3079">
            <v>89.704133064516128</v>
          </cell>
          <cell r="AY3079">
            <v>19</v>
          </cell>
          <cell r="AZ3079">
            <v>0</v>
          </cell>
          <cell r="BA3079" t="str">
            <v>VŠVU</v>
          </cell>
        </row>
        <row r="3080">
          <cell r="D3080" t="str">
            <v>Vysoká škola výtvarných umení v Bratislave</v>
          </cell>
          <cell r="E3080" t="str">
            <v/>
          </cell>
          <cell r="L3080">
            <v>1</v>
          </cell>
          <cell r="M3080">
            <v>2</v>
          </cell>
          <cell r="AM3080">
            <v>6</v>
          </cell>
          <cell r="AN3080">
            <v>6</v>
          </cell>
          <cell r="AO3080">
            <v>0</v>
          </cell>
          <cell r="AP3080">
            <v>0</v>
          </cell>
          <cell r="AQ3080">
            <v>6</v>
          </cell>
          <cell r="AV3080">
            <v>9</v>
          </cell>
          <cell r="AW3080">
            <v>29.07</v>
          </cell>
          <cell r="AX3080">
            <v>28.327620967741936</v>
          </cell>
          <cell r="AY3080">
            <v>6</v>
          </cell>
          <cell r="AZ3080">
            <v>0</v>
          </cell>
          <cell r="BA3080" t="str">
            <v>VŠVU</v>
          </cell>
        </row>
        <row r="3081">
          <cell r="D3081" t="str">
            <v>Vysoká škola výtvarných umení v Bratislave</v>
          </cell>
          <cell r="E3081" t="str">
            <v/>
          </cell>
          <cell r="L3081">
            <v>2</v>
          </cell>
          <cell r="M3081">
            <v>3</v>
          </cell>
          <cell r="AM3081">
            <v>0</v>
          </cell>
          <cell r="AN3081">
            <v>0</v>
          </cell>
          <cell r="AO3081">
            <v>0</v>
          </cell>
          <cell r="AP3081">
            <v>0</v>
          </cell>
          <cell r="AQ3081">
            <v>0</v>
          </cell>
          <cell r="AV3081">
            <v>0</v>
          </cell>
          <cell r="AW3081">
            <v>0</v>
          </cell>
          <cell r="AX3081">
            <v>0</v>
          </cell>
          <cell r="AY3081">
            <v>1</v>
          </cell>
          <cell r="AZ3081">
            <v>0</v>
          </cell>
          <cell r="BA3081" t="str">
            <v>VŠVU</v>
          </cell>
        </row>
        <row r="3082">
          <cell r="D3082" t="str">
            <v>Vysoká škola výtvarných umení v Bratislave</v>
          </cell>
          <cell r="E3082" t="str">
            <v/>
          </cell>
          <cell r="L3082">
            <v>1</v>
          </cell>
          <cell r="M3082">
            <v>2</v>
          </cell>
          <cell r="AM3082">
            <v>18</v>
          </cell>
          <cell r="AN3082">
            <v>18</v>
          </cell>
          <cell r="AO3082">
            <v>0</v>
          </cell>
          <cell r="AP3082">
            <v>0</v>
          </cell>
          <cell r="AQ3082">
            <v>18</v>
          </cell>
          <cell r="AV3082">
            <v>27</v>
          </cell>
          <cell r="AW3082">
            <v>87.21</v>
          </cell>
          <cell r="AX3082">
            <v>84.982862903225808</v>
          </cell>
          <cell r="AY3082">
            <v>18</v>
          </cell>
          <cell r="AZ3082">
            <v>0</v>
          </cell>
          <cell r="BA3082" t="str">
            <v>VŠVU</v>
          </cell>
        </row>
        <row r="3083">
          <cell r="D3083" t="str">
            <v>Vysoká škola výtvarných umení v Bratislave</v>
          </cell>
          <cell r="E3083" t="str">
            <v/>
          </cell>
          <cell r="L3083">
            <v>2</v>
          </cell>
          <cell r="M3083">
            <v>3</v>
          </cell>
          <cell r="AM3083">
            <v>0</v>
          </cell>
          <cell r="AN3083">
            <v>0</v>
          </cell>
          <cell r="AO3083">
            <v>0</v>
          </cell>
          <cell r="AP3083">
            <v>0</v>
          </cell>
          <cell r="AQ3083">
            <v>0</v>
          </cell>
          <cell r="AV3083">
            <v>0</v>
          </cell>
          <cell r="AW3083">
            <v>0</v>
          </cell>
          <cell r="AX3083">
            <v>0</v>
          </cell>
          <cell r="AY3083">
            <v>5</v>
          </cell>
          <cell r="AZ3083">
            <v>0</v>
          </cell>
          <cell r="BA3083" t="str">
            <v>VŠVU</v>
          </cell>
        </row>
        <row r="3084">
          <cell r="D3084" t="str">
            <v>Vysoká škola výtvarných umení v Bratislave</v>
          </cell>
          <cell r="E3084" t="str">
            <v/>
          </cell>
          <cell r="L3084">
            <v>1</v>
          </cell>
          <cell r="M3084">
            <v>3</v>
          </cell>
          <cell r="AM3084">
            <v>1</v>
          </cell>
          <cell r="AN3084">
            <v>0</v>
          </cell>
          <cell r="AO3084">
            <v>0</v>
          </cell>
          <cell r="AP3084">
            <v>0</v>
          </cell>
          <cell r="AQ3084">
            <v>1</v>
          </cell>
          <cell r="AV3084">
            <v>4</v>
          </cell>
          <cell r="AW3084">
            <v>4.4000000000000004</v>
          </cell>
          <cell r="AX3084">
            <v>4.2876344086021509</v>
          </cell>
          <cell r="AY3084">
            <v>1</v>
          </cell>
          <cell r="AZ3084">
            <v>1</v>
          </cell>
          <cell r="BA3084" t="str">
            <v>VŠVU</v>
          </cell>
        </row>
        <row r="3085">
          <cell r="D3085" t="str">
            <v>Akadémia ozbrojených síl generála Milana Rastislava Štefánika</v>
          </cell>
          <cell r="E3085" t="str">
            <v/>
          </cell>
          <cell r="L3085">
            <v>2</v>
          </cell>
          <cell r="M3085">
            <v>3</v>
          </cell>
          <cell r="AM3085">
            <v>1</v>
          </cell>
          <cell r="AN3085">
            <v>0</v>
          </cell>
          <cell r="AO3085">
            <v>0</v>
          </cell>
          <cell r="AP3085">
            <v>0</v>
          </cell>
          <cell r="AQ3085">
            <v>0</v>
          </cell>
          <cell r="AV3085">
            <v>0</v>
          </cell>
          <cell r="AW3085">
            <v>0</v>
          </cell>
          <cell r="AX3085">
            <v>0</v>
          </cell>
          <cell r="AY3085">
            <v>1</v>
          </cell>
          <cell r="AZ3085">
            <v>0</v>
          </cell>
          <cell r="BA3085" t="str">
            <v>AOS</v>
          </cell>
        </row>
        <row r="3086">
          <cell r="D3086" t="str">
            <v>Katolícka univerzita v Ružomberku</v>
          </cell>
          <cell r="E3086" t="str">
            <v>Teologická fakulta v Košiciach</v>
          </cell>
          <cell r="L3086">
            <v>1</v>
          </cell>
          <cell r="M3086">
            <v>1</v>
          </cell>
          <cell r="AM3086">
            <v>0</v>
          </cell>
          <cell r="AN3086">
            <v>2</v>
          </cell>
          <cell r="AO3086">
            <v>0</v>
          </cell>
          <cell r="AP3086">
            <v>0</v>
          </cell>
          <cell r="AQ3086">
            <v>0</v>
          </cell>
          <cell r="AV3086">
            <v>0</v>
          </cell>
          <cell r="AW3086">
            <v>0</v>
          </cell>
          <cell r="AX3086">
            <v>0</v>
          </cell>
          <cell r="AY3086">
            <v>2</v>
          </cell>
          <cell r="AZ3086">
            <v>0</v>
          </cell>
          <cell r="BA3086" t="str">
            <v>KU</v>
          </cell>
        </row>
        <row r="3087">
          <cell r="D3087" t="str">
            <v>Katolícka univerzita v Ružomberku</v>
          </cell>
          <cell r="E3087" t="str">
            <v>Teologická fakulta v Košiciach</v>
          </cell>
          <cell r="L3087">
            <v>1</v>
          </cell>
          <cell r="M3087">
            <v>2</v>
          </cell>
          <cell r="AM3087">
            <v>61</v>
          </cell>
          <cell r="AN3087">
            <v>73</v>
          </cell>
          <cell r="AO3087">
            <v>0</v>
          </cell>
          <cell r="AP3087">
            <v>0</v>
          </cell>
          <cell r="AQ3087">
            <v>61</v>
          </cell>
          <cell r="AV3087">
            <v>91.5</v>
          </cell>
          <cell r="AW3087">
            <v>91.5</v>
          </cell>
          <cell r="AX3087">
            <v>89.778996865203766</v>
          </cell>
          <cell r="AY3087">
            <v>73</v>
          </cell>
          <cell r="AZ3087">
            <v>0</v>
          </cell>
          <cell r="BA3087" t="str">
            <v>KU</v>
          </cell>
        </row>
        <row r="3088">
          <cell r="D3088" t="str">
            <v>Katolícka univerzita v Ružomberku</v>
          </cell>
          <cell r="E3088" t="str">
            <v>Teologická fakulta v Košiciach</v>
          </cell>
          <cell r="L3088">
            <v>1</v>
          </cell>
          <cell r="M3088">
            <v>2</v>
          </cell>
          <cell r="AM3088">
            <v>6</v>
          </cell>
          <cell r="AN3088">
            <v>6</v>
          </cell>
          <cell r="AO3088">
            <v>0</v>
          </cell>
          <cell r="AP3088">
            <v>0</v>
          </cell>
          <cell r="AQ3088">
            <v>6</v>
          </cell>
          <cell r="AV3088">
            <v>9</v>
          </cell>
          <cell r="AW3088">
            <v>9</v>
          </cell>
          <cell r="AX3088">
            <v>8.8500000000000014</v>
          </cell>
          <cell r="AY3088">
            <v>6</v>
          </cell>
          <cell r="AZ3088">
            <v>0</v>
          </cell>
          <cell r="BA3088" t="str">
            <v>KU</v>
          </cell>
        </row>
        <row r="3089">
          <cell r="D3089" t="str">
            <v>Katolícka univerzita v Ružomberku</v>
          </cell>
          <cell r="E3089" t="str">
            <v>Teologická fakulta v Košiciach</v>
          </cell>
          <cell r="L3089">
            <v>2</v>
          </cell>
          <cell r="M3089">
            <v>3</v>
          </cell>
          <cell r="AM3089">
            <v>0</v>
          </cell>
          <cell r="AN3089">
            <v>0</v>
          </cell>
          <cell r="AO3089">
            <v>0</v>
          </cell>
          <cell r="AP3089">
            <v>0</v>
          </cell>
          <cell r="AQ3089">
            <v>0</v>
          </cell>
          <cell r="AV3089">
            <v>0</v>
          </cell>
          <cell r="AW3089">
            <v>0</v>
          </cell>
          <cell r="AX3089">
            <v>0</v>
          </cell>
          <cell r="AY3089">
            <v>6</v>
          </cell>
          <cell r="AZ3089">
            <v>0</v>
          </cell>
          <cell r="BA3089" t="str">
            <v>KU</v>
          </cell>
        </row>
        <row r="3090">
          <cell r="D3090" t="str">
            <v>Katolícka univerzita v Ružomberku</v>
          </cell>
          <cell r="E3090" t="str">
            <v>Teologická fakulta v Košiciach</v>
          </cell>
          <cell r="L3090">
            <v>2</v>
          </cell>
          <cell r="M3090">
            <v>3</v>
          </cell>
          <cell r="AM3090">
            <v>0</v>
          </cell>
          <cell r="AN3090">
            <v>0</v>
          </cell>
          <cell r="AO3090">
            <v>0</v>
          </cell>
          <cell r="AP3090">
            <v>0</v>
          </cell>
          <cell r="AQ3090">
            <v>0</v>
          </cell>
          <cell r="AV3090">
            <v>0</v>
          </cell>
          <cell r="AW3090">
            <v>0</v>
          </cell>
          <cell r="AX3090">
            <v>0</v>
          </cell>
          <cell r="AY3090">
            <v>21</v>
          </cell>
          <cell r="AZ3090">
            <v>0</v>
          </cell>
          <cell r="BA3090" t="str">
            <v>KU</v>
          </cell>
        </row>
        <row r="3091">
          <cell r="D3091" t="str">
            <v>Katolícka univerzita v Ružomberku</v>
          </cell>
          <cell r="E3091" t="str">
            <v>Teologická fakulta v Košiciach</v>
          </cell>
          <cell r="L3091">
            <v>1</v>
          </cell>
          <cell r="M3091">
            <v>1</v>
          </cell>
          <cell r="AM3091">
            <v>1.5</v>
          </cell>
          <cell r="AN3091">
            <v>1.5</v>
          </cell>
          <cell r="AO3091">
            <v>0</v>
          </cell>
          <cell r="AP3091">
            <v>0</v>
          </cell>
          <cell r="AQ3091">
            <v>1.5</v>
          </cell>
          <cell r="AV3091">
            <v>1.2</v>
          </cell>
          <cell r="AW3091">
            <v>1.3080000000000001</v>
          </cell>
          <cell r="AX3091">
            <v>1.2839223880597015</v>
          </cell>
          <cell r="AY3091">
            <v>1.5</v>
          </cell>
          <cell r="AZ3091">
            <v>0</v>
          </cell>
          <cell r="BA3091" t="str">
            <v>KU</v>
          </cell>
        </row>
        <row r="3092">
          <cell r="D3092" t="str">
            <v>Katolícka univerzita v Ružomberku</v>
          </cell>
          <cell r="E3092" t="str">
            <v>Teologická fakulta v Košiciach</v>
          </cell>
          <cell r="L3092">
            <v>1</v>
          </cell>
          <cell r="M3092">
            <v>1</v>
          </cell>
          <cell r="AM3092">
            <v>11</v>
          </cell>
          <cell r="AN3092">
            <v>12</v>
          </cell>
          <cell r="AO3092">
            <v>0</v>
          </cell>
          <cell r="AP3092">
            <v>0</v>
          </cell>
          <cell r="AQ3092">
            <v>11</v>
          </cell>
          <cell r="AV3092">
            <v>8.3000000000000007</v>
          </cell>
          <cell r="AW3092">
            <v>9.0470000000000006</v>
          </cell>
          <cell r="AX3092">
            <v>8.880463184079602</v>
          </cell>
          <cell r="AY3092">
            <v>12</v>
          </cell>
          <cell r="AZ3092">
            <v>0</v>
          </cell>
          <cell r="BA3092" t="str">
            <v>KU</v>
          </cell>
        </row>
        <row r="3093">
          <cell r="D3093" t="str">
            <v>Univerzita Mateja Bela v Banskej Bystrici</v>
          </cell>
          <cell r="E3093" t="str">
            <v>Filozofická fakulta</v>
          </cell>
          <cell r="L3093">
            <v>1</v>
          </cell>
          <cell r="M3093">
            <v>3</v>
          </cell>
          <cell r="AM3093">
            <v>1</v>
          </cell>
          <cell r="AN3093">
            <v>0</v>
          </cell>
          <cell r="AO3093">
            <v>0</v>
          </cell>
          <cell r="AP3093">
            <v>0</v>
          </cell>
          <cell r="AQ3093">
            <v>1</v>
          </cell>
          <cell r="AV3093">
            <v>4</v>
          </cell>
          <cell r="AW3093">
            <v>4.4000000000000004</v>
          </cell>
          <cell r="AX3093">
            <v>4.4000000000000004</v>
          </cell>
          <cell r="AY3093">
            <v>1</v>
          </cell>
          <cell r="AZ3093">
            <v>1</v>
          </cell>
          <cell r="BA3093" t="str">
            <v>UMB</v>
          </cell>
        </row>
        <row r="3094">
          <cell r="D3094" t="str">
            <v>Univerzita Mateja Bela v Banskej Bystrici</v>
          </cell>
          <cell r="E3094" t="str">
            <v>Filozofická fakulta</v>
          </cell>
          <cell r="L3094">
            <v>2</v>
          </cell>
          <cell r="M3094">
            <v>2</v>
          </cell>
          <cell r="AM3094">
            <v>0</v>
          </cell>
          <cell r="AN3094">
            <v>0</v>
          </cell>
          <cell r="AO3094">
            <v>0</v>
          </cell>
          <cell r="AP3094">
            <v>0</v>
          </cell>
          <cell r="AQ3094">
            <v>0</v>
          </cell>
          <cell r="AV3094">
            <v>0</v>
          </cell>
          <cell r="AW3094">
            <v>0</v>
          </cell>
          <cell r="AX3094">
            <v>0</v>
          </cell>
          <cell r="AY3094">
            <v>5</v>
          </cell>
          <cell r="AZ3094">
            <v>0</v>
          </cell>
          <cell r="BA3094" t="str">
            <v>UMB</v>
          </cell>
        </row>
        <row r="3095">
          <cell r="D3095" t="str">
            <v>Univerzita Mateja Bela v Banskej Bystrici</v>
          </cell>
          <cell r="E3095" t="str">
            <v>Filozofická fakulta</v>
          </cell>
          <cell r="L3095">
            <v>2</v>
          </cell>
          <cell r="M3095">
            <v>3</v>
          </cell>
          <cell r="AM3095">
            <v>0</v>
          </cell>
          <cell r="AN3095">
            <v>0</v>
          </cell>
          <cell r="AO3095">
            <v>0</v>
          </cell>
          <cell r="AP3095">
            <v>0</v>
          </cell>
          <cell r="AQ3095">
            <v>0</v>
          </cell>
          <cell r="AV3095">
            <v>0</v>
          </cell>
          <cell r="AW3095">
            <v>0</v>
          </cell>
          <cell r="AX3095">
            <v>0</v>
          </cell>
          <cell r="AY3095">
            <v>2</v>
          </cell>
          <cell r="AZ3095">
            <v>0</v>
          </cell>
          <cell r="BA3095" t="str">
            <v>UMB</v>
          </cell>
        </row>
        <row r="3096">
          <cell r="D3096" t="str">
            <v>Univerzita Mateja Bela v Banskej Bystrici</v>
          </cell>
          <cell r="E3096" t="str">
            <v>Filozofická fakulta</v>
          </cell>
          <cell r="L3096">
            <v>1</v>
          </cell>
          <cell r="M3096">
            <v>3</v>
          </cell>
          <cell r="AM3096">
            <v>1</v>
          </cell>
          <cell r="AN3096">
            <v>0</v>
          </cell>
          <cell r="AO3096">
            <v>0</v>
          </cell>
          <cell r="AP3096">
            <v>0</v>
          </cell>
          <cell r="AQ3096">
            <v>1</v>
          </cell>
          <cell r="AV3096">
            <v>4</v>
          </cell>
          <cell r="AW3096">
            <v>4.4000000000000004</v>
          </cell>
          <cell r="AX3096">
            <v>4.3247148288973385</v>
          </cell>
          <cell r="AY3096">
            <v>1</v>
          </cell>
          <cell r="AZ3096">
            <v>1</v>
          </cell>
          <cell r="BA3096" t="str">
            <v>UMB</v>
          </cell>
        </row>
        <row r="3097">
          <cell r="D3097" t="str">
            <v>Univerzita Mateja Bela v Banskej Bystrici</v>
          </cell>
          <cell r="E3097" t="str">
            <v>Filozofická fakulta</v>
          </cell>
          <cell r="L3097">
            <v>1</v>
          </cell>
          <cell r="M3097">
            <v>2</v>
          </cell>
          <cell r="AM3097">
            <v>4.5</v>
          </cell>
          <cell r="AN3097">
            <v>4.5</v>
          </cell>
          <cell r="AO3097">
            <v>0</v>
          </cell>
          <cell r="AP3097">
            <v>0</v>
          </cell>
          <cell r="AQ3097">
            <v>4.5</v>
          </cell>
          <cell r="AV3097">
            <v>6.75</v>
          </cell>
          <cell r="AW3097">
            <v>7.3575000000000008</v>
          </cell>
          <cell r="AX3097">
            <v>7.2709163318025265</v>
          </cell>
          <cell r="AY3097">
            <v>4.5</v>
          </cell>
          <cell r="AZ3097">
            <v>0</v>
          </cell>
          <cell r="BA3097" t="str">
            <v>UMB</v>
          </cell>
        </row>
        <row r="3098">
          <cell r="D3098" t="str">
            <v>Univerzita Mateja Bela v Banskej Bystrici</v>
          </cell>
          <cell r="E3098" t="str">
            <v>Filozofická fakulta</v>
          </cell>
          <cell r="L3098">
            <v>1</v>
          </cell>
          <cell r="M3098">
            <v>2</v>
          </cell>
          <cell r="AM3098">
            <v>14</v>
          </cell>
          <cell r="AN3098">
            <v>14</v>
          </cell>
          <cell r="AO3098">
            <v>0</v>
          </cell>
          <cell r="AP3098">
            <v>0</v>
          </cell>
          <cell r="AQ3098">
            <v>14</v>
          </cell>
          <cell r="AV3098">
            <v>21</v>
          </cell>
          <cell r="AW3098">
            <v>21</v>
          </cell>
          <cell r="AX3098">
            <v>21</v>
          </cell>
          <cell r="AY3098">
            <v>14</v>
          </cell>
          <cell r="AZ3098">
            <v>0</v>
          </cell>
          <cell r="BA3098" t="str">
            <v>UMB</v>
          </cell>
        </row>
        <row r="3099">
          <cell r="D3099" t="str">
            <v>Univerzita Mateja Bela v Banskej Bystrici</v>
          </cell>
          <cell r="E3099" t="str">
            <v>Filozofická fakulta</v>
          </cell>
          <cell r="L3099">
            <v>1</v>
          </cell>
          <cell r="M3099">
            <v>2</v>
          </cell>
          <cell r="AM3099">
            <v>6</v>
          </cell>
          <cell r="AN3099">
            <v>6</v>
          </cell>
          <cell r="AO3099">
            <v>0</v>
          </cell>
          <cell r="AP3099">
            <v>0</v>
          </cell>
          <cell r="AQ3099">
            <v>6</v>
          </cell>
          <cell r="AV3099">
            <v>9</v>
          </cell>
          <cell r="AW3099">
            <v>9.81</v>
          </cell>
          <cell r="AX3099">
            <v>9.6945551090700341</v>
          </cell>
          <cell r="AY3099">
            <v>6</v>
          </cell>
          <cell r="AZ3099">
            <v>0</v>
          </cell>
          <cell r="BA3099" t="str">
            <v>UMB</v>
          </cell>
        </row>
        <row r="3100">
          <cell r="D3100" t="str">
            <v>Univerzita Mateja Bela v Banskej Bystrici</v>
          </cell>
          <cell r="E3100" t="str">
            <v>Fakulta prírodných vied</v>
          </cell>
          <cell r="L3100">
            <v>1</v>
          </cell>
          <cell r="M3100">
            <v>2</v>
          </cell>
          <cell r="AM3100">
            <v>1.5</v>
          </cell>
          <cell r="AN3100">
            <v>1.5</v>
          </cell>
          <cell r="AO3100">
            <v>0</v>
          </cell>
          <cell r="AP3100">
            <v>0</v>
          </cell>
          <cell r="AQ3100">
            <v>1.5</v>
          </cell>
          <cell r="AV3100">
            <v>2.25</v>
          </cell>
          <cell r="AW3100">
            <v>3.2399999999999998</v>
          </cell>
          <cell r="AX3100">
            <v>3.2018714121699192</v>
          </cell>
          <cell r="AY3100">
            <v>1.5</v>
          </cell>
          <cell r="AZ3100">
            <v>0</v>
          </cell>
          <cell r="BA3100" t="str">
            <v>UMB</v>
          </cell>
        </row>
        <row r="3101">
          <cell r="D3101" t="str">
            <v>Univerzita Mateja Bela v Banskej Bystrici</v>
          </cell>
          <cell r="E3101" t="str">
            <v>Filozofická fakulta</v>
          </cell>
          <cell r="L3101">
            <v>1</v>
          </cell>
          <cell r="M3101">
            <v>2</v>
          </cell>
          <cell r="AM3101">
            <v>3</v>
          </cell>
          <cell r="AN3101">
            <v>3</v>
          </cell>
          <cell r="AO3101">
            <v>0</v>
          </cell>
          <cell r="AP3101">
            <v>0</v>
          </cell>
          <cell r="AQ3101">
            <v>3</v>
          </cell>
          <cell r="AV3101">
            <v>4.5</v>
          </cell>
          <cell r="AW3101">
            <v>4.9050000000000002</v>
          </cell>
          <cell r="AX3101">
            <v>4.8472775545350171</v>
          </cell>
          <cell r="AY3101">
            <v>3</v>
          </cell>
          <cell r="AZ3101">
            <v>0</v>
          </cell>
          <cell r="BA3101" t="str">
            <v>UMB</v>
          </cell>
        </row>
        <row r="3102">
          <cell r="D3102" t="str">
            <v>Univerzita Mateja Bela v Banskej Bystrici</v>
          </cell>
          <cell r="E3102" t="str">
            <v>Filozofická fakulta</v>
          </cell>
          <cell r="L3102">
            <v>1</v>
          </cell>
          <cell r="M3102">
            <v>1</v>
          </cell>
          <cell r="AM3102">
            <v>7</v>
          </cell>
          <cell r="AN3102">
            <v>7</v>
          </cell>
          <cell r="AO3102">
            <v>0</v>
          </cell>
          <cell r="AP3102">
            <v>0</v>
          </cell>
          <cell r="AQ3102">
            <v>7</v>
          </cell>
          <cell r="AV3102">
            <v>5.8</v>
          </cell>
          <cell r="AW3102">
            <v>6.9019999999999992</v>
          </cell>
          <cell r="AX3102">
            <v>6.9019999999999992</v>
          </cell>
          <cell r="AY3102">
            <v>7</v>
          </cell>
          <cell r="AZ3102">
            <v>0</v>
          </cell>
          <cell r="BA3102" t="str">
            <v>UMB</v>
          </cell>
        </row>
        <row r="3103">
          <cell r="D3103" t="str">
            <v>Univerzita Mateja Bela v Banskej Bystrici</v>
          </cell>
          <cell r="E3103" t="str">
            <v>Filozofická fakulta</v>
          </cell>
          <cell r="L3103">
            <v>1</v>
          </cell>
          <cell r="M3103">
            <v>1</v>
          </cell>
          <cell r="AM3103">
            <v>1</v>
          </cell>
          <cell r="AN3103">
            <v>1</v>
          </cell>
          <cell r="AO3103">
            <v>0</v>
          </cell>
          <cell r="AP3103">
            <v>0</v>
          </cell>
          <cell r="AQ3103">
            <v>1</v>
          </cell>
          <cell r="AV3103">
            <v>1</v>
          </cell>
          <cell r="AW3103">
            <v>1.25</v>
          </cell>
          <cell r="AX3103">
            <v>1.2096774193548387</v>
          </cell>
          <cell r="AY3103">
            <v>1</v>
          </cell>
          <cell r="AZ3103">
            <v>0</v>
          </cell>
          <cell r="BA3103" t="str">
            <v>UMB</v>
          </cell>
        </row>
        <row r="3104">
          <cell r="D3104" t="str">
            <v>Univerzita Mateja Bela v Banskej Bystrici</v>
          </cell>
          <cell r="E3104" t="str">
            <v>Filozofická fakulta</v>
          </cell>
          <cell r="L3104">
            <v>1</v>
          </cell>
          <cell r="M3104">
            <v>1</v>
          </cell>
          <cell r="AM3104">
            <v>1</v>
          </cell>
          <cell r="AN3104">
            <v>1</v>
          </cell>
          <cell r="AO3104">
            <v>0</v>
          </cell>
          <cell r="AP3104">
            <v>0</v>
          </cell>
          <cell r="AQ3104">
            <v>1</v>
          </cell>
          <cell r="AV3104">
            <v>1</v>
          </cell>
          <cell r="AW3104">
            <v>1.02</v>
          </cell>
          <cell r="AX3104">
            <v>1.0025475285171104</v>
          </cell>
          <cell r="AY3104">
            <v>1</v>
          </cell>
          <cell r="AZ3104">
            <v>0</v>
          </cell>
          <cell r="BA3104" t="str">
            <v>UMB</v>
          </cell>
        </row>
        <row r="3105">
          <cell r="D3105" t="str">
            <v>Univerzita Mateja Bela v Banskej Bystrici</v>
          </cell>
          <cell r="E3105" t="str">
            <v>Filozofická fakulta</v>
          </cell>
          <cell r="L3105">
            <v>1</v>
          </cell>
          <cell r="M3105">
            <v>1</v>
          </cell>
          <cell r="AM3105">
            <v>1</v>
          </cell>
          <cell r="AN3105">
            <v>1</v>
          </cell>
          <cell r="AO3105">
            <v>0</v>
          </cell>
          <cell r="AP3105">
            <v>0</v>
          </cell>
          <cell r="AQ3105">
            <v>1</v>
          </cell>
          <cell r="AV3105">
            <v>1</v>
          </cell>
          <cell r="AW3105">
            <v>1.27</v>
          </cell>
          <cell r="AX3105">
            <v>1.2482699619771864</v>
          </cell>
          <cell r="AY3105">
            <v>1</v>
          </cell>
          <cell r="AZ3105">
            <v>0</v>
          </cell>
          <cell r="BA3105" t="str">
            <v>UMB</v>
          </cell>
        </row>
        <row r="3106">
          <cell r="D3106" t="str">
            <v>Trenčianska univerzita Alexandra Dubčeka v Trenčíne</v>
          </cell>
          <cell r="E3106" t="str">
            <v>Fakulta sociálno-ekonomických vzťahov</v>
          </cell>
          <cell r="L3106">
            <v>2</v>
          </cell>
          <cell r="M3106">
            <v>3</v>
          </cell>
          <cell r="AM3106">
            <v>0</v>
          </cell>
          <cell r="AN3106">
            <v>0</v>
          </cell>
          <cell r="AO3106">
            <v>0</v>
          </cell>
          <cell r="AP3106">
            <v>0</v>
          </cell>
          <cell r="AQ3106">
            <v>0</v>
          </cell>
          <cell r="AV3106">
            <v>0</v>
          </cell>
          <cell r="AW3106">
            <v>0</v>
          </cell>
          <cell r="AX3106">
            <v>0</v>
          </cell>
          <cell r="AY3106">
            <v>5</v>
          </cell>
          <cell r="AZ3106">
            <v>0</v>
          </cell>
          <cell r="BA3106" t="str">
            <v>TUAD</v>
          </cell>
        </row>
        <row r="3107">
          <cell r="D3107" t="str">
            <v>Trenčianska univerzita Alexandra Dubčeka v Trenčíne</v>
          </cell>
          <cell r="E3107" t="str">
            <v>Fakulta sociálno-ekonomických vzťahov</v>
          </cell>
          <cell r="L3107">
            <v>1</v>
          </cell>
          <cell r="M3107">
            <v>3</v>
          </cell>
          <cell r="AM3107">
            <v>7</v>
          </cell>
          <cell r="AN3107">
            <v>0</v>
          </cell>
          <cell r="AO3107">
            <v>0</v>
          </cell>
          <cell r="AP3107">
            <v>0</v>
          </cell>
          <cell r="AQ3107">
            <v>7</v>
          </cell>
          <cell r="AV3107">
            <v>28</v>
          </cell>
          <cell r="AW3107">
            <v>30.800000000000004</v>
          </cell>
          <cell r="AX3107">
            <v>30.302222222222227</v>
          </cell>
          <cell r="AY3107">
            <v>7</v>
          </cell>
          <cell r="AZ3107">
            <v>7</v>
          </cell>
          <cell r="BA3107" t="str">
            <v>TUAD</v>
          </cell>
        </row>
        <row r="3108">
          <cell r="D3108" t="str">
            <v>Trenčianska univerzita Alexandra Dubčeka v Trenčíne</v>
          </cell>
          <cell r="E3108" t="str">
            <v>Fakulta zdravotníctva</v>
          </cell>
          <cell r="L3108">
            <v>1</v>
          </cell>
          <cell r="M3108">
            <v>2</v>
          </cell>
          <cell r="AM3108">
            <v>49</v>
          </cell>
          <cell r="AN3108">
            <v>49</v>
          </cell>
          <cell r="AO3108">
            <v>0</v>
          </cell>
          <cell r="AP3108">
            <v>0</v>
          </cell>
          <cell r="AQ3108">
            <v>49</v>
          </cell>
          <cell r="AV3108">
            <v>73.5</v>
          </cell>
          <cell r="AW3108">
            <v>76.44</v>
          </cell>
          <cell r="AX3108">
            <v>76.44</v>
          </cell>
          <cell r="AY3108">
            <v>49</v>
          </cell>
          <cell r="AZ3108">
            <v>0</v>
          </cell>
          <cell r="BA3108" t="str">
            <v>TUAD</v>
          </cell>
        </row>
        <row r="3109">
          <cell r="D3109" t="str">
            <v>Trenčianska univerzita Alexandra Dubčeka v Trenčíne</v>
          </cell>
          <cell r="E3109" t="str">
            <v>Fakulta zdravotníctva</v>
          </cell>
          <cell r="L3109">
            <v>2</v>
          </cell>
          <cell r="M3109">
            <v>5</v>
          </cell>
          <cell r="AM3109">
            <v>0</v>
          </cell>
          <cell r="AN3109">
            <v>0</v>
          </cell>
          <cell r="AO3109">
            <v>0</v>
          </cell>
          <cell r="AP3109">
            <v>0</v>
          </cell>
          <cell r="AQ3109">
            <v>0</v>
          </cell>
          <cell r="AV3109">
            <v>0</v>
          </cell>
          <cell r="AW3109">
            <v>0</v>
          </cell>
          <cell r="AX3109">
            <v>0</v>
          </cell>
          <cell r="AY3109">
            <v>10</v>
          </cell>
          <cell r="AZ3109">
            <v>0</v>
          </cell>
          <cell r="BA3109" t="str">
            <v>TUAD</v>
          </cell>
        </row>
        <row r="3110">
          <cell r="D3110" t="str">
            <v>Trenčianska univerzita Alexandra Dubčeka v Trenčíne</v>
          </cell>
          <cell r="E3110" t="str">
            <v>Fakulta zdravotníctva</v>
          </cell>
          <cell r="L3110">
            <v>2</v>
          </cell>
          <cell r="M3110">
            <v>1</v>
          </cell>
          <cell r="AM3110">
            <v>0</v>
          </cell>
          <cell r="AN3110">
            <v>0</v>
          </cell>
          <cell r="AO3110">
            <v>0</v>
          </cell>
          <cell r="AP3110">
            <v>0</v>
          </cell>
          <cell r="AQ3110">
            <v>0</v>
          </cell>
          <cell r="AV3110">
            <v>0</v>
          </cell>
          <cell r="AW3110">
            <v>0</v>
          </cell>
          <cell r="AX3110">
            <v>0</v>
          </cell>
          <cell r="AY3110">
            <v>9</v>
          </cell>
          <cell r="AZ3110">
            <v>0</v>
          </cell>
          <cell r="BA3110" t="str">
            <v>TUAD</v>
          </cell>
        </row>
        <row r="3111">
          <cell r="D3111" t="str">
            <v>Trenčianska univerzita Alexandra Dubčeka v Trenčíne</v>
          </cell>
          <cell r="E3111" t="str">
            <v/>
          </cell>
          <cell r="L3111">
            <v>1</v>
          </cell>
          <cell r="M3111">
            <v>3</v>
          </cell>
          <cell r="AM3111">
            <v>6</v>
          </cell>
          <cell r="AN3111">
            <v>0</v>
          </cell>
          <cell r="AO3111">
            <v>0</v>
          </cell>
          <cell r="AP3111">
            <v>0</v>
          </cell>
          <cell r="AQ3111">
            <v>6</v>
          </cell>
          <cell r="AV3111">
            <v>24</v>
          </cell>
          <cell r="AW3111">
            <v>26.400000000000002</v>
          </cell>
          <cell r="AX3111">
            <v>25.826086956521742</v>
          </cell>
          <cell r="AY3111">
            <v>6</v>
          </cell>
          <cell r="AZ3111">
            <v>6</v>
          </cell>
          <cell r="BA3111" t="str">
            <v>TUAD</v>
          </cell>
        </row>
        <row r="3112">
          <cell r="D3112" t="str">
            <v>Trenčianska univerzita Alexandra Dubčeka v Trenčíne</v>
          </cell>
          <cell r="E3112" t="str">
            <v/>
          </cell>
          <cell r="L3112">
            <v>2</v>
          </cell>
          <cell r="M3112">
            <v>2</v>
          </cell>
          <cell r="AM3112">
            <v>0</v>
          </cell>
          <cell r="AN3112">
            <v>0</v>
          </cell>
          <cell r="AO3112">
            <v>0</v>
          </cell>
          <cell r="AP3112">
            <v>0</v>
          </cell>
          <cell r="AQ3112">
            <v>0</v>
          </cell>
          <cell r="AV3112">
            <v>0</v>
          </cell>
          <cell r="AW3112">
            <v>0</v>
          </cell>
          <cell r="AX3112">
            <v>0</v>
          </cell>
          <cell r="AY3112">
            <v>5</v>
          </cell>
          <cell r="AZ3112">
            <v>0</v>
          </cell>
          <cell r="BA3112" t="str">
            <v>TUAD</v>
          </cell>
        </row>
        <row r="3113">
          <cell r="D3113" t="str">
            <v>Trenčianska univerzita Alexandra Dubčeka v Trenčíne</v>
          </cell>
          <cell r="E3113" t="str">
            <v>Fakulta priemyselných technológií v Púchove</v>
          </cell>
          <cell r="L3113">
            <v>2</v>
          </cell>
          <cell r="M3113">
            <v>1</v>
          </cell>
          <cell r="AM3113">
            <v>0</v>
          </cell>
          <cell r="AN3113">
            <v>0</v>
          </cell>
          <cell r="AO3113">
            <v>0</v>
          </cell>
          <cell r="AP3113">
            <v>0</v>
          </cell>
          <cell r="AQ3113">
            <v>0</v>
          </cell>
          <cell r="AV3113">
            <v>0</v>
          </cell>
          <cell r="AW3113">
            <v>0</v>
          </cell>
          <cell r="AX3113">
            <v>0</v>
          </cell>
          <cell r="AY3113">
            <v>11</v>
          </cell>
          <cell r="AZ3113">
            <v>0</v>
          </cell>
          <cell r="BA3113" t="str">
            <v>TUAD</v>
          </cell>
        </row>
        <row r="3114">
          <cell r="D3114" t="str">
            <v>Trenčianska univerzita Alexandra Dubčeka v Trenčíne</v>
          </cell>
          <cell r="E3114" t="str">
            <v>Fakulta sociálno-ekonomických vzťahov</v>
          </cell>
          <cell r="L3114">
            <v>1</v>
          </cell>
          <cell r="M3114">
            <v>1</v>
          </cell>
          <cell r="AM3114">
            <v>2</v>
          </cell>
          <cell r="AN3114">
            <v>2</v>
          </cell>
          <cell r="AO3114">
            <v>0</v>
          </cell>
          <cell r="AP3114">
            <v>0</v>
          </cell>
          <cell r="AQ3114">
            <v>2</v>
          </cell>
          <cell r="AV3114">
            <v>2</v>
          </cell>
          <cell r="AW3114">
            <v>2.08</v>
          </cell>
          <cell r="AX3114">
            <v>2.0463838383838384</v>
          </cell>
          <cell r="AY3114">
            <v>2</v>
          </cell>
          <cell r="AZ3114">
            <v>0</v>
          </cell>
          <cell r="BA3114" t="str">
            <v>TUAD</v>
          </cell>
        </row>
        <row r="3115">
          <cell r="D3115" t="str">
            <v>Trenčianska univerzita Alexandra Dubčeka v Trenčíne</v>
          </cell>
          <cell r="E3115" t="str">
            <v>Fakulta priemyselných technológií v Púchove</v>
          </cell>
          <cell r="L3115">
            <v>2</v>
          </cell>
          <cell r="M3115">
            <v>1</v>
          </cell>
          <cell r="AM3115">
            <v>0</v>
          </cell>
          <cell r="AN3115">
            <v>0</v>
          </cell>
          <cell r="AO3115">
            <v>0</v>
          </cell>
          <cell r="AP3115">
            <v>0</v>
          </cell>
          <cell r="AQ3115">
            <v>0</v>
          </cell>
          <cell r="AV3115">
            <v>0</v>
          </cell>
          <cell r="AW3115">
            <v>0</v>
          </cell>
          <cell r="AX3115">
            <v>0</v>
          </cell>
          <cell r="AY3115">
            <v>11</v>
          </cell>
          <cell r="AZ3115">
            <v>0</v>
          </cell>
          <cell r="BA3115" t="str">
            <v>TUAD</v>
          </cell>
        </row>
        <row r="3116">
          <cell r="D3116" t="str">
            <v>Trenčianska univerzita Alexandra Dubčeka v Trenčíne</v>
          </cell>
          <cell r="E3116" t="str">
            <v/>
          </cell>
          <cell r="L3116">
            <v>2</v>
          </cell>
          <cell r="M3116">
            <v>3</v>
          </cell>
          <cell r="AM3116">
            <v>0</v>
          </cell>
          <cell r="AN3116">
            <v>0</v>
          </cell>
          <cell r="AO3116">
            <v>0</v>
          </cell>
          <cell r="AP3116">
            <v>0</v>
          </cell>
          <cell r="AQ3116">
            <v>0</v>
          </cell>
          <cell r="AV3116">
            <v>0</v>
          </cell>
          <cell r="AW3116">
            <v>0</v>
          </cell>
          <cell r="AX3116">
            <v>0</v>
          </cell>
          <cell r="AY3116">
            <v>3</v>
          </cell>
          <cell r="AZ3116">
            <v>0</v>
          </cell>
          <cell r="BA3116" t="str">
            <v>TUAD</v>
          </cell>
        </row>
        <row r="3117">
          <cell r="D3117" t="str">
            <v>Univerzita Konštantína Filozofa v Nitre</v>
          </cell>
          <cell r="E3117" t="str">
            <v>Pedagogická fakulta</v>
          </cell>
          <cell r="L3117">
            <v>2</v>
          </cell>
          <cell r="M3117">
            <v>2</v>
          </cell>
          <cell r="AM3117">
            <v>0</v>
          </cell>
          <cell r="AN3117">
            <v>0</v>
          </cell>
          <cell r="AO3117">
            <v>0</v>
          </cell>
          <cell r="AP3117">
            <v>0</v>
          </cell>
          <cell r="AQ3117">
            <v>0</v>
          </cell>
          <cell r="AV3117">
            <v>0</v>
          </cell>
          <cell r="AW3117">
            <v>0</v>
          </cell>
          <cell r="AX3117">
            <v>0</v>
          </cell>
          <cell r="AY3117">
            <v>13</v>
          </cell>
          <cell r="AZ3117">
            <v>0</v>
          </cell>
          <cell r="BA3117" t="str">
            <v>UKF</v>
          </cell>
        </row>
        <row r="3118">
          <cell r="D3118" t="str">
            <v>Univerzita Konštantína Filozofa v Nitre</v>
          </cell>
          <cell r="E3118" t="str">
            <v>Pedagogická fakulta</v>
          </cell>
          <cell r="L3118">
            <v>1</v>
          </cell>
          <cell r="M3118">
            <v>2</v>
          </cell>
          <cell r="AM3118">
            <v>21</v>
          </cell>
          <cell r="AN3118">
            <v>22</v>
          </cell>
          <cell r="AO3118">
            <v>0</v>
          </cell>
          <cell r="AP3118">
            <v>0</v>
          </cell>
          <cell r="AQ3118">
            <v>21</v>
          </cell>
          <cell r="AV3118">
            <v>31.5</v>
          </cell>
          <cell r="AW3118">
            <v>45.36</v>
          </cell>
          <cell r="AX3118">
            <v>44.923064516129031</v>
          </cell>
          <cell r="AY3118">
            <v>22</v>
          </cell>
          <cell r="AZ3118">
            <v>0</v>
          </cell>
          <cell r="BA3118" t="str">
            <v>UKF</v>
          </cell>
        </row>
        <row r="3119">
          <cell r="D3119" t="str">
            <v>Univerzita Konštantína Filozofa v Nitre</v>
          </cell>
          <cell r="E3119" t="str">
            <v>Pedagogická fakulta</v>
          </cell>
          <cell r="L3119">
            <v>1</v>
          </cell>
          <cell r="M3119">
            <v>2</v>
          </cell>
          <cell r="AM3119">
            <v>16.5</v>
          </cell>
          <cell r="AN3119">
            <v>16.5</v>
          </cell>
          <cell r="AO3119">
            <v>0</v>
          </cell>
          <cell r="AP3119">
            <v>0</v>
          </cell>
          <cell r="AQ3119">
            <v>16.5</v>
          </cell>
          <cell r="AV3119">
            <v>24.75</v>
          </cell>
          <cell r="AW3119">
            <v>29.452499999999997</v>
          </cell>
          <cell r="AX3119">
            <v>29.168795362903225</v>
          </cell>
          <cell r="AY3119">
            <v>16.5</v>
          </cell>
          <cell r="AZ3119">
            <v>0</v>
          </cell>
          <cell r="BA3119" t="str">
            <v>UKF</v>
          </cell>
        </row>
        <row r="3120">
          <cell r="D3120" t="str">
            <v>Univerzita Konštantína Filozofa v Nitre</v>
          </cell>
          <cell r="E3120" t="str">
            <v>Pedagogická fakulta</v>
          </cell>
          <cell r="L3120">
            <v>1</v>
          </cell>
          <cell r="M3120">
            <v>2</v>
          </cell>
          <cell r="AM3120">
            <v>7.5</v>
          </cell>
          <cell r="AN3120">
            <v>7.5</v>
          </cell>
          <cell r="AO3120">
            <v>0</v>
          </cell>
          <cell r="AP3120">
            <v>0</v>
          </cell>
          <cell r="AQ3120">
            <v>7.5</v>
          </cell>
          <cell r="AV3120">
            <v>11.25</v>
          </cell>
          <cell r="AW3120">
            <v>13.387499999999999</v>
          </cell>
          <cell r="AX3120">
            <v>13.258543346774193</v>
          </cell>
          <cell r="AY3120">
            <v>7.5</v>
          </cell>
          <cell r="AZ3120">
            <v>0</v>
          </cell>
          <cell r="BA3120" t="str">
            <v>UKF</v>
          </cell>
        </row>
        <row r="3121">
          <cell r="D3121" t="str">
            <v>Univerzita Konštantína Filozofa v Nitre</v>
          </cell>
          <cell r="E3121" t="str">
            <v>Filozofická fakulta</v>
          </cell>
          <cell r="L3121">
            <v>1</v>
          </cell>
          <cell r="M3121">
            <v>2</v>
          </cell>
          <cell r="AM3121">
            <v>4</v>
          </cell>
          <cell r="AN3121">
            <v>5.5</v>
          </cell>
          <cell r="AO3121">
            <v>0</v>
          </cell>
          <cell r="AP3121">
            <v>0</v>
          </cell>
          <cell r="AQ3121">
            <v>4</v>
          </cell>
          <cell r="AV3121">
            <v>6</v>
          </cell>
          <cell r="AW3121">
            <v>6.5400000000000009</v>
          </cell>
          <cell r="AX3121">
            <v>6.4770026881720444</v>
          </cell>
          <cell r="AY3121">
            <v>5.5</v>
          </cell>
          <cell r="AZ3121">
            <v>0</v>
          </cell>
          <cell r="BA3121" t="str">
            <v>UKF</v>
          </cell>
        </row>
        <row r="3122">
          <cell r="D3122" t="str">
            <v>Univerzita Konštantína Filozofa v Nitre</v>
          </cell>
          <cell r="E3122" t="str">
            <v>Pedagogická fakulta</v>
          </cell>
          <cell r="L3122">
            <v>1</v>
          </cell>
          <cell r="M3122">
            <v>3</v>
          </cell>
          <cell r="AM3122">
            <v>3</v>
          </cell>
          <cell r="AN3122">
            <v>0</v>
          </cell>
          <cell r="AO3122">
            <v>0</v>
          </cell>
          <cell r="AP3122">
            <v>0</v>
          </cell>
          <cell r="AQ3122">
            <v>3</v>
          </cell>
          <cell r="AV3122">
            <v>12</v>
          </cell>
          <cell r="AW3122">
            <v>13.200000000000001</v>
          </cell>
          <cell r="AX3122">
            <v>13.072849462365593</v>
          </cell>
          <cell r="AY3122">
            <v>3</v>
          </cell>
          <cell r="AZ3122">
            <v>3</v>
          </cell>
          <cell r="BA3122" t="str">
            <v>UKF</v>
          </cell>
        </row>
        <row r="3123">
          <cell r="D3123" t="str">
            <v>Univerzita Konštantína Filozofa v Nitre</v>
          </cell>
          <cell r="E3123" t="str">
            <v>Pedagogická fakulta</v>
          </cell>
          <cell r="L3123">
            <v>1</v>
          </cell>
          <cell r="M3123">
            <v>2</v>
          </cell>
          <cell r="AM3123">
            <v>6</v>
          </cell>
          <cell r="AN3123">
            <v>6</v>
          </cell>
          <cell r="AO3123">
            <v>0</v>
          </cell>
          <cell r="AP3123">
            <v>0</v>
          </cell>
          <cell r="AQ3123">
            <v>6</v>
          </cell>
          <cell r="AV3123">
            <v>9</v>
          </cell>
          <cell r="AW3123">
            <v>19.349999999999998</v>
          </cell>
          <cell r="AX3123">
            <v>19.163608870967739</v>
          </cell>
          <cell r="AY3123">
            <v>6</v>
          </cell>
          <cell r="AZ3123">
            <v>0</v>
          </cell>
          <cell r="BA3123" t="str">
            <v>UKF</v>
          </cell>
        </row>
        <row r="3124">
          <cell r="D3124" t="str">
            <v>Univerzita Konštantína Filozofa v Nitre</v>
          </cell>
          <cell r="E3124" t="str">
            <v>Pedagogická fakulta</v>
          </cell>
          <cell r="L3124">
            <v>1</v>
          </cell>
          <cell r="M3124">
            <v>2</v>
          </cell>
          <cell r="AM3124">
            <v>3.5</v>
          </cell>
          <cell r="AN3124">
            <v>3.5</v>
          </cell>
          <cell r="AO3124">
            <v>0</v>
          </cell>
          <cell r="AP3124">
            <v>0</v>
          </cell>
          <cell r="AQ3124">
            <v>3.5</v>
          </cell>
          <cell r="AV3124">
            <v>5.25</v>
          </cell>
          <cell r="AW3124">
            <v>7.56</v>
          </cell>
          <cell r="AX3124">
            <v>7.4871774193548388</v>
          </cell>
          <cell r="AY3124">
            <v>3.5</v>
          </cell>
          <cell r="AZ3124">
            <v>0</v>
          </cell>
          <cell r="BA3124" t="str">
            <v>UKF</v>
          </cell>
        </row>
        <row r="3125">
          <cell r="D3125" t="str">
            <v>Univerzita Konštantína Filozofa v Nitre</v>
          </cell>
          <cell r="E3125" t="str">
            <v>Pedagogická fakulta</v>
          </cell>
          <cell r="L3125">
            <v>2</v>
          </cell>
          <cell r="M3125">
            <v>3</v>
          </cell>
          <cell r="AM3125">
            <v>0</v>
          </cell>
          <cell r="AN3125">
            <v>0</v>
          </cell>
          <cell r="AO3125">
            <v>0</v>
          </cell>
          <cell r="AP3125">
            <v>0</v>
          </cell>
          <cell r="AQ3125">
            <v>0</v>
          </cell>
          <cell r="AV3125">
            <v>0</v>
          </cell>
          <cell r="AW3125">
            <v>0</v>
          </cell>
          <cell r="AX3125">
            <v>0</v>
          </cell>
          <cell r="AY3125">
            <v>1</v>
          </cell>
          <cell r="AZ3125">
            <v>0</v>
          </cell>
          <cell r="BA3125" t="str">
            <v>UKF</v>
          </cell>
        </row>
        <row r="3126">
          <cell r="D3126" t="str">
            <v>Vysoká škola Danubius</v>
          </cell>
          <cell r="E3126" t="str">
            <v>Fakulta sociálnych štúdií</v>
          </cell>
          <cell r="L3126">
            <v>1</v>
          </cell>
          <cell r="M3126">
            <v>2</v>
          </cell>
          <cell r="AM3126">
            <v>208</v>
          </cell>
          <cell r="AN3126">
            <v>208</v>
          </cell>
          <cell r="AO3126">
            <v>0</v>
          </cell>
          <cell r="AP3126">
            <v>0</v>
          </cell>
          <cell r="AQ3126">
            <v>208</v>
          </cell>
          <cell r="AV3126">
            <v>312</v>
          </cell>
          <cell r="AW3126">
            <v>312</v>
          </cell>
          <cell r="AX3126">
            <v>310.54883720930235</v>
          </cell>
          <cell r="AY3126">
            <v>208</v>
          </cell>
          <cell r="AZ3126">
            <v>0</v>
          </cell>
          <cell r="BA3126" t="str">
            <v>Danubius</v>
          </cell>
        </row>
        <row r="3127">
          <cell r="D3127" t="str">
            <v>Vysoká škola Danubius</v>
          </cell>
          <cell r="E3127" t="str">
            <v>Fakulta práva Janka Jesenského</v>
          </cell>
          <cell r="L3127">
            <v>2</v>
          </cell>
          <cell r="M3127">
            <v>1</v>
          </cell>
          <cell r="AM3127">
            <v>1</v>
          </cell>
          <cell r="AN3127">
            <v>0</v>
          </cell>
          <cell r="AO3127">
            <v>0</v>
          </cell>
          <cell r="AP3127">
            <v>0</v>
          </cell>
          <cell r="AQ3127">
            <v>0</v>
          </cell>
          <cell r="AV3127">
            <v>0</v>
          </cell>
          <cell r="AW3127">
            <v>0</v>
          </cell>
          <cell r="AX3127">
            <v>0</v>
          </cell>
          <cell r="AY3127">
            <v>1</v>
          </cell>
          <cell r="AZ3127">
            <v>0</v>
          </cell>
          <cell r="BA3127" t="str">
            <v>Danubius</v>
          </cell>
        </row>
        <row r="3128">
          <cell r="D3128" t="str">
            <v>Vysoká škola múzických umení v Bratislave</v>
          </cell>
          <cell r="E3128" t="str">
            <v>Divadelná fakulta</v>
          </cell>
          <cell r="L3128">
            <v>1</v>
          </cell>
          <cell r="M3128">
            <v>3</v>
          </cell>
          <cell r="AM3128">
            <v>2</v>
          </cell>
          <cell r="AN3128">
            <v>0</v>
          </cell>
          <cell r="AO3128">
            <v>0</v>
          </cell>
          <cell r="AP3128">
            <v>0</v>
          </cell>
          <cell r="AQ3128">
            <v>2</v>
          </cell>
          <cell r="AV3128">
            <v>8</v>
          </cell>
          <cell r="AW3128">
            <v>8.8000000000000007</v>
          </cell>
          <cell r="AX3128">
            <v>8.7122923588039871</v>
          </cell>
          <cell r="AY3128">
            <v>2</v>
          </cell>
          <cell r="AZ3128">
            <v>2</v>
          </cell>
          <cell r="BA3128" t="str">
            <v>VŠMU</v>
          </cell>
        </row>
        <row r="3129">
          <cell r="D3129" t="str">
            <v>Vysoká škola múzických umení v Bratislave</v>
          </cell>
          <cell r="E3129" t="str">
            <v>Hudobná a tanečná fakulta</v>
          </cell>
          <cell r="L3129">
            <v>1</v>
          </cell>
          <cell r="M3129">
            <v>3</v>
          </cell>
          <cell r="AM3129">
            <v>2</v>
          </cell>
          <cell r="AN3129">
            <v>0</v>
          </cell>
          <cell r="AO3129">
            <v>0</v>
          </cell>
          <cell r="AP3129">
            <v>0</v>
          </cell>
          <cell r="AQ3129">
            <v>2</v>
          </cell>
          <cell r="AV3129">
            <v>8</v>
          </cell>
          <cell r="AW3129">
            <v>8.8000000000000007</v>
          </cell>
          <cell r="AX3129">
            <v>8.6871794871794883</v>
          </cell>
          <cell r="AY3129">
            <v>2</v>
          </cell>
          <cell r="AZ3129">
            <v>2</v>
          </cell>
          <cell r="BA3129" t="str">
            <v>VŠMU</v>
          </cell>
        </row>
        <row r="3130">
          <cell r="D3130" t="str">
            <v>Vysoká škola múzických umení v Bratislave</v>
          </cell>
          <cell r="E3130" t="str">
            <v>Hudobná a tanečná fakulta</v>
          </cell>
          <cell r="L3130">
            <v>2</v>
          </cell>
          <cell r="M3130">
            <v>2</v>
          </cell>
          <cell r="AM3130">
            <v>0</v>
          </cell>
          <cell r="AN3130">
            <v>0</v>
          </cell>
          <cell r="AO3130">
            <v>0</v>
          </cell>
          <cell r="AP3130">
            <v>0</v>
          </cell>
          <cell r="AQ3130">
            <v>0</v>
          </cell>
          <cell r="AV3130">
            <v>0</v>
          </cell>
          <cell r="AW3130">
            <v>0</v>
          </cell>
          <cell r="AX3130">
            <v>0</v>
          </cell>
          <cell r="AY3130">
            <v>7</v>
          </cell>
          <cell r="AZ3130">
            <v>0</v>
          </cell>
          <cell r="BA3130" t="str">
            <v>VŠMU</v>
          </cell>
        </row>
        <row r="3131">
          <cell r="D3131" t="str">
            <v>Vysoká škola múzických umení v Bratislave</v>
          </cell>
          <cell r="E3131" t="str">
            <v>Hudobná a tanečná fakulta</v>
          </cell>
          <cell r="L3131">
            <v>1</v>
          </cell>
          <cell r="M3131">
            <v>2</v>
          </cell>
          <cell r="AM3131">
            <v>34</v>
          </cell>
          <cell r="AN3131">
            <v>34</v>
          </cell>
          <cell r="AO3131">
            <v>0</v>
          </cell>
          <cell r="AP3131">
            <v>0</v>
          </cell>
          <cell r="AQ3131">
            <v>34</v>
          </cell>
          <cell r="AV3131">
            <v>51</v>
          </cell>
          <cell r="AW3131">
            <v>164.73</v>
          </cell>
          <cell r="AX3131">
            <v>163.08817275747509</v>
          </cell>
          <cell r="AY3131">
            <v>34</v>
          </cell>
          <cell r="AZ3131">
            <v>0</v>
          </cell>
          <cell r="BA3131" t="str">
            <v>VŠMU</v>
          </cell>
        </row>
        <row r="3132">
          <cell r="D3132" t="str">
            <v>Vysoká škola múzických umení v Bratislave</v>
          </cell>
          <cell r="E3132" t="str">
            <v>Hudobná a tanečná fakulta</v>
          </cell>
          <cell r="L3132">
            <v>2</v>
          </cell>
          <cell r="M3132">
            <v>1</v>
          </cell>
          <cell r="AM3132">
            <v>0</v>
          </cell>
          <cell r="AN3132">
            <v>0</v>
          </cell>
          <cell r="AO3132">
            <v>0</v>
          </cell>
          <cell r="AP3132">
            <v>0</v>
          </cell>
          <cell r="AQ3132">
            <v>0</v>
          </cell>
          <cell r="AV3132">
            <v>0</v>
          </cell>
          <cell r="AW3132">
            <v>0</v>
          </cell>
          <cell r="AX3132">
            <v>0</v>
          </cell>
          <cell r="AY3132">
            <v>15</v>
          </cell>
          <cell r="AZ3132">
            <v>0</v>
          </cell>
          <cell r="BA3132" t="str">
            <v>VŠMU</v>
          </cell>
        </row>
        <row r="3133">
          <cell r="D3133" t="str">
            <v>Vysoká škola múzických umení v Bratislave</v>
          </cell>
          <cell r="E3133" t="str">
            <v>Divadelná fakulta</v>
          </cell>
          <cell r="L3133">
            <v>1</v>
          </cell>
          <cell r="M3133">
            <v>3</v>
          </cell>
          <cell r="AM3133">
            <v>2</v>
          </cell>
          <cell r="AN3133">
            <v>0</v>
          </cell>
          <cell r="AO3133">
            <v>0</v>
          </cell>
          <cell r="AP3133">
            <v>0</v>
          </cell>
          <cell r="AQ3133">
            <v>2</v>
          </cell>
          <cell r="AV3133">
            <v>8</v>
          </cell>
          <cell r="AW3133">
            <v>8.8000000000000007</v>
          </cell>
          <cell r="AX3133">
            <v>8.7122923588039871</v>
          </cell>
          <cell r="AY3133">
            <v>2</v>
          </cell>
          <cell r="AZ3133">
            <v>2</v>
          </cell>
          <cell r="BA3133" t="str">
            <v>VŠMU</v>
          </cell>
        </row>
        <row r="3134">
          <cell r="D3134" t="str">
            <v>Vysoká škola múzických umení v Bratislave</v>
          </cell>
          <cell r="E3134" t="str">
            <v>Divadelná fakulta</v>
          </cell>
          <cell r="L3134">
            <v>1</v>
          </cell>
          <cell r="M3134">
            <v>2</v>
          </cell>
          <cell r="AM3134">
            <v>21</v>
          </cell>
          <cell r="AN3134">
            <v>21</v>
          </cell>
          <cell r="AO3134">
            <v>0</v>
          </cell>
          <cell r="AP3134">
            <v>0</v>
          </cell>
          <cell r="AQ3134">
            <v>21</v>
          </cell>
          <cell r="AV3134">
            <v>31.5</v>
          </cell>
          <cell r="AW3134">
            <v>101.745</v>
          </cell>
          <cell r="AX3134">
            <v>100.73093023255815</v>
          </cell>
          <cell r="AY3134">
            <v>21</v>
          </cell>
          <cell r="AZ3134">
            <v>0</v>
          </cell>
          <cell r="BA3134" t="str">
            <v>VŠMU</v>
          </cell>
        </row>
        <row r="3135">
          <cell r="D3135" t="str">
            <v>Vysoká škola múzických umení v Bratislave</v>
          </cell>
          <cell r="E3135" t="str">
            <v>Hudobná a tanečná fakulta</v>
          </cell>
          <cell r="L3135">
            <v>1</v>
          </cell>
          <cell r="M3135">
            <v>2</v>
          </cell>
          <cell r="AM3135">
            <v>8</v>
          </cell>
          <cell r="AN3135">
            <v>9</v>
          </cell>
          <cell r="AO3135">
            <v>0</v>
          </cell>
          <cell r="AP3135">
            <v>0</v>
          </cell>
          <cell r="AQ3135">
            <v>8</v>
          </cell>
          <cell r="AV3135">
            <v>12</v>
          </cell>
          <cell r="AW3135">
            <v>38.76</v>
          </cell>
          <cell r="AX3135">
            <v>38.373687707641196</v>
          </cell>
          <cell r="AY3135">
            <v>9</v>
          </cell>
          <cell r="AZ3135">
            <v>0</v>
          </cell>
          <cell r="BA3135" t="str">
            <v>VŠMU</v>
          </cell>
        </row>
        <row r="3136">
          <cell r="D3136" t="str">
            <v>Vysoká škola múzických umení v Bratislave</v>
          </cell>
          <cell r="E3136" t="str">
            <v>Filmová a televízna fakulta</v>
          </cell>
          <cell r="L3136">
            <v>1</v>
          </cell>
          <cell r="M3136">
            <v>3</v>
          </cell>
          <cell r="AM3136">
            <v>2</v>
          </cell>
          <cell r="AN3136">
            <v>0</v>
          </cell>
          <cell r="AO3136">
            <v>0</v>
          </cell>
          <cell r="AP3136">
            <v>0</v>
          </cell>
          <cell r="AQ3136">
            <v>2</v>
          </cell>
          <cell r="AV3136">
            <v>8</v>
          </cell>
          <cell r="AW3136">
            <v>8.8000000000000007</v>
          </cell>
          <cell r="AX3136">
            <v>8.7122923588039871</v>
          </cell>
          <cell r="AY3136">
            <v>2</v>
          </cell>
          <cell r="AZ3136">
            <v>2</v>
          </cell>
          <cell r="BA3136" t="str">
            <v>VŠMU</v>
          </cell>
        </row>
        <row r="3137">
          <cell r="D3137" t="str">
            <v>Vysoká škola múzických umení v Bratislave</v>
          </cell>
          <cell r="E3137" t="str">
            <v>Filmová a televízna fakulta</v>
          </cell>
          <cell r="L3137">
            <v>1</v>
          </cell>
          <cell r="M3137">
            <v>2</v>
          </cell>
          <cell r="AM3137">
            <v>5</v>
          </cell>
          <cell r="AN3137">
            <v>5</v>
          </cell>
          <cell r="AO3137">
            <v>0</v>
          </cell>
          <cell r="AP3137">
            <v>0</v>
          </cell>
          <cell r="AQ3137">
            <v>5</v>
          </cell>
          <cell r="AV3137">
            <v>7.5</v>
          </cell>
          <cell r="AW3137">
            <v>24.225000000000001</v>
          </cell>
          <cell r="AX3137">
            <v>23.983554817275749</v>
          </cell>
          <cell r="AY3137">
            <v>5</v>
          </cell>
          <cell r="AZ3137">
            <v>0</v>
          </cell>
          <cell r="BA3137" t="str">
            <v>VŠMU</v>
          </cell>
        </row>
        <row r="3138">
          <cell r="D3138" t="str">
            <v>Vysoká škola múzických umení v Bratislave</v>
          </cell>
          <cell r="E3138" t="str">
            <v>Filmová a televízna fakulta</v>
          </cell>
          <cell r="L3138">
            <v>1</v>
          </cell>
          <cell r="M3138">
            <v>2</v>
          </cell>
          <cell r="AM3138">
            <v>8</v>
          </cell>
          <cell r="AN3138">
            <v>8</v>
          </cell>
          <cell r="AO3138">
            <v>0</v>
          </cell>
          <cell r="AP3138">
            <v>0</v>
          </cell>
          <cell r="AQ3138">
            <v>8</v>
          </cell>
          <cell r="AV3138">
            <v>12</v>
          </cell>
          <cell r="AW3138">
            <v>38.76</v>
          </cell>
          <cell r="AX3138">
            <v>38.373687707641196</v>
          </cell>
          <cell r="AY3138">
            <v>8</v>
          </cell>
          <cell r="AZ3138">
            <v>0</v>
          </cell>
          <cell r="BA3138" t="str">
            <v>VŠMU</v>
          </cell>
        </row>
        <row r="3139">
          <cell r="D3139" t="str">
            <v>Vysoká škola múzických umení v Bratislave</v>
          </cell>
          <cell r="E3139" t="str">
            <v>Divadelná fakulta</v>
          </cell>
          <cell r="L3139">
            <v>1</v>
          </cell>
          <cell r="M3139">
            <v>2</v>
          </cell>
          <cell r="AM3139">
            <v>5</v>
          </cell>
          <cell r="AN3139">
            <v>6</v>
          </cell>
          <cell r="AO3139">
            <v>0</v>
          </cell>
          <cell r="AP3139">
            <v>0</v>
          </cell>
          <cell r="AQ3139">
            <v>5</v>
          </cell>
          <cell r="AV3139">
            <v>7.5</v>
          </cell>
          <cell r="AW3139">
            <v>24.225000000000001</v>
          </cell>
          <cell r="AX3139">
            <v>23.983554817275749</v>
          </cell>
          <cell r="AY3139">
            <v>6</v>
          </cell>
          <cell r="AZ3139">
            <v>0</v>
          </cell>
          <cell r="BA3139" t="str">
            <v>VŠMU</v>
          </cell>
        </row>
        <row r="3140">
          <cell r="D3140" t="str">
            <v>Vysoká škola múzických umení v Bratislave</v>
          </cell>
          <cell r="E3140" t="str">
            <v>Divadelná fakulta</v>
          </cell>
          <cell r="L3140">
            <v>1</v>
          </cell>
          <cell r="M3140">
            <v>2</v>
          </cell>
          <cell r="AM3140">
            <v>28</v>
          </cell>
          <cell r="AN3140">
            <v>29</v>
          </cell>
          <cell r="AO3140">
            <v>0</v>
          </cell>
          <cell r="AP3140">
            <v>0</v>
          </cell>
          <cell r="AQ3140">
            <v>28</v>
          </cell>
          <cell r="AV3140">
            <v>42</v>
          </cell>
          <cell r="AW3140">
            <v>135.66</v>
          </cell>
          <cell r="AX3140">
            <v>134.30790697674419</v>
          </cell>
          <cell r="AY3140">
            <v>29</v>
          </cell>
          <cell r="AZ3140">
            <v>0</v>
          </cell>
          <cell r="BA3140" t="str">
            <v>VŠMU</v>
          </cell>
        </row>
        <row r="3141">
          <cell r="D3141" t="str">
            <v>Vysoká škola múzických umení v Bratislave</v>
          </cell>
          <cell r="E3141" t="str">
            <v>Hudobná a tanečná fakulta</v>
          </cell>
          <cell r="L3141">
            <v>2</v>
          </cell>
          <cell r="M3141">
            <v>3</v>
          </cell>
          <cell r="AM3141">
            <v>0</v>
          </cell>
          <cell r="AN3141">
            <v>0</v>
          </cell>
          <cell r="AO3141">
            <v>0</v>
          </cell>
          <cell r="AP3141">
            <v>0</v>
          </cell>
          <cell r="AQ3141">
            <v>0</v>
          </cell>
          <cell r="AV3141">
            <v>0</v>
          </cell>
          <cell r="AW3141">
            <v>0</v>
          </cell>
          <cell r="AX3141">
            <v>0</v>
          </cell>
          <cell r="AY3141">
            <v>1</v>
          </cell>
          <cell r="AZ3141">
            <v>0</v>
          </cell>
          <cell r="BA3141" t="str">
            <v>VŠMU</v>
          </cell>
        </row>
        <row r="3142">
          <cell r="D3142" t="str">
            <v>Vysoká škola múzických umení v Bratislave</v>
          </cell>
          <cell r="E3142" t="str">
            <v>Filmová a televízna fakulta</v>
          </cell>
          <cell r="L3142">
            <v>1</v>
          </cell>
          <cell r="M3142">
            <v>2</v>
          </cell>
          <cell r="AM3142">
            <v>4</v>
          </cell>
          <cell r="AN3142">
            <v>4</v>
          </cell>
          <cell r="AO3142">
            <v>0</v>
          </cell>
          <cell r="AP3142">
            <v>0</v>
          </cell>
          <cell r="AQ3142">
            <v>4</v>
          </cell>
          <cell r="AV3142">
            <v>6</v>
          </cell>
          <cell r="AW3142">
            <v>19.38</v>
          </cell>
          <cell r="AX3142">
            <v>19.186843853820598</v>
          </cell>
          <cell r="AY3142">
            <v>4</v>
          </cell>
          <cell r="AZ3142">
            <v>0</v>
          </cell>
          <cell r="BA3142" t="str">
            <v>VŠMU</v>
          </cell>
        </row>
        <row r="3143">
          <cell r="D3143" t="str">
            <v>Vysoká škola múzických umení v Bratislave</v>
          </cell>
          <cell r="E3143" t="str">
            <v>Divadelná fakulta</v>
          </cell>
          <cell r="L3143">
            <v>1</v>
          </cell>
          <cell r="M3143">
            <v>2</v>
          </cell>
          <cell r="AM3143">
            <v>4</v>
          </cell>
          <cell r="AN3143">
            <v>4</v>
          </cell>
          <cell r="AO3143">
            <v>0</v>
          </cell>
          <cell r="AP3143">
            <v>0</v>
          </cell>
          <cell r="AQ3143">
            <v>4</v>
          </cell>
          <cell r="AV3143">
            <v>6</v>
          </cell>
          <cell r="AW3143">
            <v>19.38</v>
          </cell>
          <cell r="AX3143">
            <v>19.186843853820598</v>
          </cell>
          <cell r="AY3143">
            <v>4</v>
          </cell>
          <cell r="AZ3143">
            <v>0</v>
          </cell>
          <cell r="BA3143" t="str">
            <v>VŠMU</v>
          </cell>
        </row>
        <row r="3144">
          <cell r="D3144" t="str">
            <v>Vysoká škola múzických umení v Bratislave</v>
          </cell>
          <cell r="E3144" t="str">
            <v>Divadelná fakulta</v>
          </cell>
          <cell r="L3144">
            <v>1</v>
          </cell>
          <cell r="M3144">
            <v>2</v>
          </cell>
          <cell r="AM3144">
            <v>14</v>
          </cell>
          <cell r="AN3144">
            <v>14</v>
          </cell>
          <cell r="AO3144">
            <v>0</v>
          </cell>
          <cell r="AP3144">
            <v>0</v>
          </cell>
          <cell r="AQ3144">
            <v>14</v>
          </cell>
          <cell r="AV3144">
            <v>21</v>
          </cell>
          <cell r="AW3144">
            <v>67.83</v>
          </cell>
          <cell r="AX3144">
            <v>67.153953488372096</v>
          </cell>
          <cell r="AY3144">
            <v>14</v>
          </cell>
          <cell r="AZ3144">
            <v>0</v>
          </cell>
          <cell r="BA3144" t="str">
            <v>VŠMU</v>
          </cell>
        </row>
        <row r="3145">
          <cell r="D3145" t="str">
            <v>Vysoká škola múzických umení v Bratislave</v>
          </cell>
          <cell r="E3145" t="str">
            <v>Hudobná a tanečná fakulta</v>
          </cell>
          <cell r="L3145">
            <v>1</v>
          </cell>
          <cell r="M3145">
            <v>2</v>
          </cell>
          <cell r="AM3145">
            <v>10</v>
          </cell>
          <cell r="AN3145">
            <v>10</v>
          </cell>
          <cell r="AO3145">
            <v>0</v>
          </cell>
          <cell r="AP3145">
            <v>0</v>
          </cell>
          <cell r="AQ3145">
            <v>10</v>
          </cell>
          <cell r="AV3145">
            <v>15</v>
          </cell>
          <cell r="AW3145">
            <v>48.45</v>
          </cell>
          <cell r="AX3145">
            <v>47.967109634551498</v>
          </cell>
          <cell r="AY3145">
            <v>10</v>
          </cell>
          <cell r="AZ3145">
            <v>0</v>
          </cell>
          <cell r="BA3145" t="str">
            <v>VŠMU</v>
          </cell>
        </row>
        <row r="3146">
          <cell r="D3146" t="str">
            <v>Katolícka univerzita v Ružomberku</v>
          </cell>
          <cell r="E3146" t="str">
            <v>Filozofická fakulta</v>
          </cell>
          <cell r="L3146">
            <v>1</v>
          </cell>
          <cell r="M3146">
            <v>2</v>
          </cell>
          <cell r="AM3146">
            <v>36</v>
          </cell>
          <cell r="AN3146">
            <v>40</v>
          </cell>
          <cell r="AO3146">
            <v>0</v>
          </cell>
          <cell r="AP3146">
            <v>0</v>
          </cell>
          <cell r="AQ3146">
            <v>36</v>
          </cell>
          <cell r="AV3146">
            <v>54</v>
          </cell>
          <cell r="AW3146">
            <v>54</v>
          </cell>
          <cell r="AX3146">
            <v>52.516483516483518</v>
          </cell>
          <cell r="AY3146">
            <v>40</v>
          </cell>
          <cell r="AZ3146">
            <v>0</v>
          </cell>
          <cell r="BA3146" t="str">
            <v>KU</v>
          </cell>
        </row>
        <row r="3147">
          <cell r="D3147" t="str">
            <v>Katolícka univerzita v Ružomberku</v>
          </cell>
          <cell r="E3147" t="str">
            <v>Filozofická fakulta</v>
          </cell>
          <cell r="L3147">
            <v>1</v>
          </cell>
          <cell r="M3147">
            <v>3</v>
          </cell>
          <cell r="AM3147">
            <v>3</v>
          </cell>
          <cell r="AN3147">
            <v>0</v>
          </cell>
          <cell r="AO3147">
            <v>0</v>
          </cell>
          <cell r="AP3147">
            <v>0</v>
          </cell>
          <cell r="AQ3147">
            <v>3</v>
          </cell>
          <cell r="AV3147">
            <v>12</v>
          </cell>
          <cell r="AW3147">
            <v>13.200000000000001</v>
          </cell>
          <cell r="AX3147">
            <v>12.776923076923078</v>
          </cell>
          <cell r="AY3147">
            <v>3</v>
          </cell>
          <cell r="AZ3147">
            <v>3</v>
          </cell>
          <cell r="BA3147" t="str">
            <v>KU</v>
          </cell>
        </row>
        <row r="3148">
          <cell r="D3148" t="str">
            <v>Katolícka univerzita v Ružomberku</v>
          </cell>
          <cell r="E3148" t="str">
            <v>Filozofická fakulta</v>
          </cell>
          <cell r="L3148">
            <v>1</v>
          </cell>
          <cell r="M3148">
            <v>2</v>
          </cell>
          <cell r="AM3148">
            <v>3</v>
          </cell>
          <cell r="AN3148">
            <v>3</v>
          </cell>
          <cell r="AO3148">
            <v>0</v>
          </cell>
          <cell r="AP3148">
            <v>0</v>
          </cell>
          <cell r="AQ3148">
            <v>3</v>
          </cell>
          <cell r="AV3148">
            <v>4.5</v>
          </cell>
          <cell r="AW3148">
            <v>4.5</v>
          </cell>
          <cell r="AX3148">
            <v>4.1785714285714288</v>
          </cell>
          <cell r="AY3148">
            <v>3</v>
          </cell>
          <cell r="AZ3148">
            <v>0</v>
          </cell>
          <cell r="BA3148" t="str">
            <v>KU</v>
          </cell>
        </row>
        <row r="3149">
          <cell r="D3149" t="str">
            <v>Katolícka univerzita v Ružomberku</v>
          </cell>
          <cell r="E3149" t="str">
            <v>Pedagogická fakulta</v>
          </cell>
          <cell r="L3149">
            <v>1</v>
          </cell>
          <cell r="M3149">
            <v>5</v>
          </cell>
          <cell r="AM3149">
            <v>3</v>
          </cell>
          <cell r="AN3149">
            <v>4.5</v>
          </cell>
          <cell r="AO3149">
            <v>4.5</v>
          </cell>
          <cell r="AP3149">
            <v>3</v>
          </cell>
          <cell r="AQ3149">
            <v>3</v>
          </cell>
          <cell r="AV3149">
            <v>2.7</v>
          </cell>
          <cell r="AW3149">
            <v>3.2130000000000001</v>
          </cell>
          <cell r="AX3149">
            <v>3.1538552238805968</v>
          </cell>
          <cell r="AY3149">
            <v>4.5</v>
          </cell>
          <cell r="AZ3149">
            <v>0</v>
          </cell>
          <cell r="BA3149" t="str">
            <v>KU</v>
          </cell>
        </row>
        <row r="3150">
          <cell r="D3150" t="str">
            <v>Katolícka univerzita v Ružomberku</v>
          </cell>
          <cell r="E3150" t="str">
            <v>Filozofická fakulta</v>
          </cell>
          <cell r="L3150">
            <v>1</v>
          </cell>
          <cell r="M3150">
            <v>1</v>
          </cell>
          <cell r="AM3150">
            <v>1</v>
          </cell>
          <cell r="AN3150">
            <v>1</v>
          </cell>
          <cell r="AO3150">
            <v>0</v>
          </cell>
          <cell r="AP3150">
            <v>0</v>
          </cell>
          <cell r="AQ3150">
            <v>1</v>
          </cell>
          <cell r="AV3150">
            <v>1</v>
          </cell>
          <cell r="AW3150">
            <v>1.02</v>
          </cell>
          <cell r="AX3150">
            <v>1.02</v>
          </cell>
          <cell r="AY3150">
            <v>1</v>
          </cell>
          <cell r="AZ3150">
            <v>0</v>
          </cell>
          <cell r="BA3150" t="str">
            <v>KU</v>
          </cell>
        </row>
        <row r="3151">
          <cell r="D3151" t="str">
            <v>Katolícka univerzita v Ružomberku</v>
          </cell>
          <cell r="E3151" t="str">
            <v>Pedagogická fakulta</v>
          </cell>
          <cell r="L3151">
            <v>1</v>
          </cell>
          <cell r="M3151">
            <v>2</v>
          </cell>
          <cell r="AM3151">
            <v>2.5</v>
          </cell>
          <cell r="AN3151">
            <v>3.5</v>
          </cell>
          <cell r="AO3151">
            <v>3.5</v>
          </cell>
          <cell r="AP3151">
            <v>2.5</v>
          </cell>
          <cell r="AQ3151">
            <v>2.5</v>
          </cell>
          <cell r="AV3151">
            <v>3.75</v>
          </cell>
          <cell r="AW3151">
            <v>4.4624999999999995</v>
          </cell>
          <cell r="AX3151">
            <v>4.3803544776119399</v>
          </cell>
          <cell r="AY3151">
            <v>3.5</v>
          </cell>
          <cell r="AZ3151">
            <v>0</v>
          </cell>
          <cell r="BA3151" t="str">
            <v>KU</v>
          </cell>
        </row>
        <row r="3152">
          <cell r="D3152" t="str">
            <v>Katolícka univerzita v Ružomberku</v>
          </cell>
          <cell r="E3152" t="str">
            <v>Filozofická fakulta</v>
          </cell>
          <cell r="L3152">
            <v>1</v>
          </cell>
          <cell r="M3152">
            <v>1</v>
          </cell>
          <cell r="AM3152">
            <v>0</v>
          </cell>
          <cell r="AN3152">
            <v>1</v>
          </cell>
          <cell r="AO3152">
            <v>0</v>
          </cell>
          <cell r="AP3152">
            <v>0</v>
          </cell>
          <cell r="AQ3152">
            <v>0</v>
          </cell>
          <cell r="AV3152">
            <v>0</v>
          </cell>
          <cell r="AW3152">
            <v>0</v>
          </cell>
          <cell r="AX3152">
            <v>0</v>
          </cell>
          <cell r="AY3152">
            <v>1</v>
          </cell>
          <cell r="AZ3152">
            <v>0</v>
          </cell>
          <cell r="BA3152" t="str">
            <v>KU</v>
          </cell>
        </row>
        <row r="3153">
          <cell r="D3153" t="str">
            <v>Katolícka univerzita v Ružomberku</v>
          </cell>
          <cell r="E3153" t="str">
            <v>Pedagogická fakulta</v>
          </cell>
          <cell r="L3153">
            <v>1</v>
          </cell>
          <cell r="M3153">
            <v>2</v>
          </cell>
          <cell r="AM3153">
            <v>1</v>
          </cell>
          <cell r="AN3153">
            <v>1</v>
          </cell>
          <cell r="AO3153">
            <v>0</v>
          </cell>
          <cell r="AP3153">
            <v>0</v>
          </cell>
          <cell r="AQ3153">
            <v>1</v>
          </cell>
          <cell r="AV3153">
            <v>1.5</v>
          </cell>
          <cell r="AW3153">
            <v>3.2249999999999996</v>
          </cell>
          <cell r="AX3153">
            <v>3.1656343283582085</v>
          </cell>
          <cell r="AY3153">
            <v>1</v>
          </cell>
          <cell r="AZ3153">
            <v>0</v>
          </cell>
          <cell r="BA3153" t="str">
            <v>KU</v>
          </cell>
        </row>
        <row r="3154">
          <cell r="D3154" t="str">
            <v>Slovenská poľnohospodárska univerzita v Nitre</v>
          </cell>
          <cell r="E3154" t="str">
            <v>Fakulta európskych štúdií a regionálneho rozvoja</v>
          </cell>
          <cell r="L3154">
            <v>2</v>
          </cell>
          <cell r="M3154">
            <v>2</v>
          </cell>
          <cell r="AM3154">
            <v>0</v>
          </cell>
          <cell r="AN3154">
            <v>0</v>
          </cell>
          <cell r="AO3154">
            <v>0</v>
          </cell>
          <cell r="AP3154">
            <v>0</v>
          </cell>
          <cell r="AQ3154">
            <v>0</v>
          </cell>
          <cell r="AV3154">
            <v>0</v>
          </cell>
          <cell r="AW3154">
            <v>0</v>
          </cell>
          <cell r="AX3154">
            <v>0</v>
          </cell>
          <cell r="AY3154">
            <v>18</v>
          </cell>
          <cell r="AZ3154">
            <v>0</v>
          </cell>
          <cell r="BA3154" t="str">
            <v>SPU</v>
          </cell>
        </row>
        <row r="3155">
          <cell r="D3155" t="str">
            <v>Slovenská poľnohospodárska univerzita v Nitre</v>
          </cell>
          <cell r="E3155" t="str">
            <v>Fakulta biotechnológie a potravinárstva</v>
          </cell>
          <cell r="L3155">
            <v>2</v>
          </cell>
          <cell r="M3155">
            <v>3</v>
          </cell>
          <cell r="AM3155">
            <v>0</v>
          </cell>
          <cell r="AN3155">
            <v>0</v>
          </cell>
          <cell r="AO3155">
            <v>0</v>
          </cell>
          <cell r="AP3155">
            <v>0</v>
          </cell>
          <cell r="AQ3155">
            <v>0</v>
          </cell>
          <cell r="AV3155">
            <v>0</v>
          </cell>
          <cell r="AW3155">
            <v>0</v>
          </cell>
          <cell r="AX3155">
            <v>0</v>
          </cell>
          <cell r="AY3155">
            <v>2</v>
          </cell>
          <cell r="AZ3155">
            <v>0</v>
          </cell>
          <cell r="BA3155" t="str">
            <v>SPU</v>
          </cell>
        </row>
        <row r="3156">
          <cell r="D3156" t="str">
            <v>Slovenská poľnohospodárska univerzita v Nitre</v>
          </cell>
          <cell r="E3156" t="str">
            <v>Fakulta agrobiológie a potravinových zdrojov</v>
          </cell>
          <cell r="L3156">
            <v>2</v>
          </cell>
          <cell r="M3156">
            <v>3</v>
          </cell>
          <cell r="AM3156">
            <v>0</v>
          </cell>
          <cell r="AN3156">
            <v>0</v>
          </cell>
          <cell r="AO3156">
            <v>0</v>
          </cell>
          <cell r="AP3156">
            <v>0</v>
          </cell>
          <cell r="AQ3156">
            <v>0</v>
          </cell>
          <cell r="AV3156">
            <v>0</v>
          </cell>
          <cell r="AW3156">
            <v>0</v>
          </cell>
          <cell r="AX3156">
            <v>0</v>
          </cell>
          <cell r="AY3156">
            <v>4</v>
          </cell>
          <cell r="AZ3156">
            <v>0</v>
          </cell>
          <cell r="BA3156" t="str">
            <v>SPU</v>
          </cell>
        </row>
        <row r="3157">
          <cell r="D3157" t="str">
            <v>Slovenská poľnohospodárska univerzita v Nitre</v>
          </cell>
          <cell r="E3157" t="str">
            <v>Fakulta agrobiológie a potravinových zdrojov</v>
          </cell>
          <cell r="L3157">
            <v>2</v>
          </cell>
          <cell r="M3157">
            <v>3</v>
          </cell>
          <cell r="AM3157">
            <v>0</v>
          </cell>
          <cell r="AN3157">
            <v>0</v>
          </cell>
          <cell r="AO3157">
            <v>0</v>
          </cell>
          <cell r="AP3157">
            <v>0</v>
          </cell>
          <cell r="AQ3157">
            <v>0</v>
          </cell>
          <cell r="AV3157">
            <v>0</v>
          </cell>
          <cell r="AW3157">
            <v>0</v>
          </cell>
          <cell r="AX3157">
            <v>0</v>
          </cell>
          <cell r="AY3157">
            <v>2</v>
          </cell>
          <cell r="AZ3157">
            <v>0</v>
          </cell>
          <cell r="BA3157" t="str">
            <v>SPU</v>
          </cell>
        </row>
        <row r="3158">
          <cell r="D3158" t="str">
            <v>Slovenská poľnohospodárska univerzita v Nitre</v>
          </cell>
          <cell r="E3158" t="str">
            <v>Fakulta agrobiológie a potravinových zdrojov</v>
          </cell>
          <cell r="L3158">
            <v>1</v>
          </cell>
          <cell r="M3158">
            <v>3</v>
          </cell>
          <cell r="AM3158">
            <v>3</v>
          </cell>
          <cell r="AN3158">
            <v>0</v>
          </cell>
          <cell r="AO3158">
            <v>0</v>
          </cell>
          <cell r="AP3158">
            <v>0</v>
          </cell>
          <cell r="AQ3158">
            <v>3</v>
          </cell>
          <cell r="AV3158">
            <v>12</v>
          </cell>
          <cell r="AW3158">
            <v>25.56</v>
          </cell>
          <cell r="AX3158">
            <v>25.159686765857476</v>
          </cell>
          <cell r="AY3158">
            <v>3</v>
          </cell>
          <cell r="AZ3158">
            <v>3</v>
          </cell>
          <cell r="BA3158" t="str">
            <v>SPU</v>
          </cell>
        </row>
        <row r="3159">
          <cell r="D3159" t="str">
            <v>Slovenská poľnohospodárska univerzita v Nitre</v>
          </cell>
          <cell r="E3159" t="str">
            <v>Fakulta agrobiológie a potravinových zdrojov</v>
          </cell>
          <cell r="L3159">
            <v>1</v>
          </cell>
          <cell r="M3159">
            <v>2</v>
          </cell>
          <cell r="AM3159">
            <v>35</v>
          </cell>
          <cell r="AN3159">
            <v>35</v>
          </cell>
          <cell r="AO3159">
            <v>0</v>
          </cell>
          <cell r="AP3159">
            <v>0</v>
          </cell>
          <cell r="AQ3159">
            <v>35</v>
          </cell>
          <cell r="AV3159">
            <v>52.5</v>
          </cell>
          <cell r="AW3159">
            <v>83.475000000000009</v>
          </cell>
          <cell r="AX3159">
            <v>82.167638997650755</v>
          </cell>
          <cell r="AY3159">
            <v>35</v>
          </cell>
          <cell r="AZ3159">
            <v>0</v>
          </cell>
          <cell r="BA3159" t="str">
            <v>SPU</v>
          </cell>
        </row>
        <row r="3160">
          <cell r="D3160" t="str">
            <v>Slovenská poľnohospodárska univerzita v Nitre</v>
          </cell>
          <cell r="E3160" t="str">
            <v>Fakulta agrobiológie a potravinových zdrojov</v>
          </cell>
          <cell r="L3160">
            <v>2</v>
          </cell>
          <cell r="M3160">
            <v>3</v>
          </cell>
          <cell r="AM3160">
            <v>0</v>
          </cell>
          <cell r="AN3160">
            <v>0</v>
          </cell>
          <cell r="AO3160">
            <v>0</v>
          </cell>
          <cell r="AP3160">
            <v>0</v>
          </cell>
          <cell r="AQ3160">
            <v>0</v>
          </cell>
          <cell r="AV3160">
            <v>0</v>
          </cell>
          <cell r="AW3160">
            <v>0</v>
          </cell>
          <cell r="AX3160">
            <v>0</v>
          </cell>
          <cell r="AY3160">
            <v>3</v>
          </cell>
          <cell r="AZ3160">
            <v>0</v>
          </cell>
          <cell r="BA3160" t="str">
            <v>SPU</v>
          </cell>
        </row>
        <row r="3161">
          <cell r="D3161" t="str">
            <v>Slovenská poľnohospodárska univerzita v Nitre</v>
          </cell>
          <cell r="E3161" t="str">
            <v>Fakulta európskych štúdií a regionálneho rozvoja</v>
          </cell>
          <cell r="L3161">
            <v>1</v>
          </cell>
          <cell r="M3161">
            <v>2</v>
          </cell>
          <cell r="AM3161">
            <v>27</v>
          </cell>
          <cell r="AN3161">
            <v>29</v>
          </cell>
          <cell r="AO3161">
            <v>0</v>
          </cell>
          <cell r="AP3161">
            <v>0</v>
          </cell>
          <cell r="AQ3161">
            <v>27</v>
          </cell>
          <cell r="AV3161">
            <v>40.5</v>
          </cell>
          <cell r="AW3161">
            <v>59.94</v>
          </cell>
          <cell r="AX3161">
            <v>56.892203389830506</v>
          </cell>
          <cell r="AY3161">
            <v>29</v>
          </cell>
          <cell r="AZ3161">
            <v>0</v>
          </cell>
          <cell r="BA3161" t="str">
            <v>SPU</v>
          </cell>
        </row>
        <row r="3162">
          <cell r="D3162" t="str">
            <v>Slovenská poľnohospodárska univerzita v Nitre</v>
          </cell>
          <cell r="E3162" t="str">
            <v>Fakulta agrobiológie a potravinových zdrojov</v>
          </cell>
          <cell r="L3162">
            <v>1</v>
          </cell>
          <cell r="M3162">
            <v>2</v>
          </cell>
          <cell r="AM3162">
            <v>34</v>
          </cell>
          <cell r="AN3162">
            <v>34</v>
          </cell>
          <cell r="AO3162">
            <v>0</v>
          </cell>
          <cell r="AP3162">
            <v>0</v>
          </cell>
          <cell r="AQ3162">
            <v>34</v>
          </cell>
          <cell r="AV3162">
            <v>51</v>
          </cell>
          <cell r="AW3162">
            <v>81.09</v>
          </cell>
          <cell r="AX3162">
            <v>79.819992169146445</v>
          </cell>
          <cell r="AY3162">
            <v>34</v>
          </cell>
          <cell r="AZ3162">
            <v>0</v>
          </cell>
          <cell r="BA3162" t="str">
            <v>SPU</v>
          </cell>
        </row>
        <row r="3163">
          <cell r="D3163" t="str">
            <v>Slovenská poľnohospodárska univerzita v Nitre</v>
          </cell>
          <cell r="E3163" t="str">
            <v>Fakulta agrobiológie a potravinových zdrojov</v>
          </cell>
          <cell r="L3163">
            <v>2</v>
          </cell>
          <cell r="M3163">
            <v>3</v>
          </cell>
          <cell r="AM3163">
            <v>0</v>
          </cell>
          <cell r="AN3163">
            <v>0</v>
          </cell>
          <cell r="AO3163">
            <v>0</v>
          </cell>
          <cell r="AP3163">
            <v>0</v>
          </cell>
          <cell r="AQ3163">
            <v>0</v>
          </cell>
          <cell r="AV3163">
            <v>0</v>
          </cell>
          <cell r="AW3163">
            <v>0</v>
          </cell>
          <cell r="AX3163">
            <v>0</v>
          </cell>
          <cell r="AY3163">
            <v>2</v>
          </cell>
          <cell r="AZ3163">
            <v>0</v>
          </cell>
          <cell r="BA3163" t="str">
            <v>SPU</v>
          </cell>
        </row>
        <row r="3164">
          <cell r="D3164" t="str">
            <v>Slovenská poľnohospodárska univerzita v Nitre</v>
          </cell>
          <cell r="E3164" t="str">
            <v>Technická fakulta</v>
          </cell>
          <cell r="L3164">
            <v>2</v>
          </cell>
          <cell r="M3164">
            <v>1</v>
          </cell>
          <cell r="AM3164">
            <v>0</v>
          </cell>
          <cell r="AN3164">
            <v>0</v>
          </cell>
          <cell r="AO3164">
            <v>0</v>
          </cell>
          <cell r="AP3164">
            <v>0</v>
          </cell>
          <cell r="AQ3164">
            <v>0</v>
          </cell>
          <cell r="AV3164">
            <v>0</v>
          </cell>
          <cell r="AW3164">
            <v>0</v>
          </cell>
          <cell r="AX3164">
            <v>0</v>
          </cell>
          <cell r="AY3164">
            <v>38</v>
          </cell>
          <cell r="AZ3164">
            <v>0</v>
          </cell>
          <cell r="BA3164" t="str">
            <v>SPU</v>
          </cell>
        </row>
        <row r="3165">
          <cell r="D3165" t="str">
            <v>Slovenská poľnohospodárska univerzita v Nitre</v>
          </cell>
          <cell r="E3165" t="str">
            <v>Fakulta agrobiológie a potravinových zdrojov</v>
          </cell>
          <cell r="L3165">
            <v>1</v>
          </cell>
          <cell r="M3165">
            <v>3</v>
          </cell>
          <cell r="AM3165">
            <v>1</v>
          </cell>
          <cell r="AN3165">
            <v>0</v>
          </cell>
          <cell r="AO3165">
            <v>0</v>
          </cell>
          <cell r="AP3165">
            <v>0</v>
          </cell>
          <cell r="AQ3165">
            <v>1</v>
          </cell>
          <cell r="AV3165">
            <v>4</v>
          </cell>
          <cell r="AW3165">
            <v>8.52</v>
          </cell>
          <cell r="AX3165">
            <v>8.3865622552858259</v>
          </cell>
          <cell r="AY3165">
            <v>1</v>
          </cell>
          <cell r="AZ3165">
            <v>1</v>
          </cell>
          <cell r="BA3165" t="str">
            <v>SPU</v>
          </cell>
        </row>
        <row r="3166">
          <cell r="D3166" t="str">
            <v>Slovenská poľnohospodárska univerzita v Nitre</v>
          </cell>
          <cell r="E3166" t="str">
            <v>Fakulta ekonomiky a manažmentu</v>
          </cell>
          <cell r="L3166">
            <v>1</v>
          </cell>
          <cell r="M3166">
            <v>2</v>
          </cell>
          <cell r="AM3166">
            <v>95</v>
          </cell>
          <cell r="AN3166">
            <v>96</v>
          </cell>
          <cell r="AO3166">
            <v>0</v>
          </cell>
          <cell r="AP3166">
            <v>0</v>
          </cell>
          <cell r="AQ3166">
            <v>95</v>
          </cell>
          <cell r="AV3166">
            <v>142.5</v>
          </cell>
          <cell r="AW3166">
            <v>148.20000000000002</v>
          </cell>
          <cell r="AX3166">
            <v>145.83214285714288</v>
          </cell>
          <cell r="AY3166">
            <v>96</v>
          </cell>
          <cell r="AZ3166">
            <v>0</v>
          </cell>
          <cell r="BA3166" t="str">
            <v>SPU</v>
          </cell>
        </row>
        <row r="3167">
          <cell r="D3167" t="str">
            <v>Slovenská poľnohospodárska univerzita v Nitre</v>
          </cell>
          <cell r="E3167" t="str">
            <v>Fakulta záhradníctva a krajinného inžinierstva</v>
          </cell>
          <cell r="L3167">
            <v>1</v>
          </cell>
          <cell r="M3167">
            <v>2</v>
          </cell>
          <cell r="AM3167">
            <v>44</v>
          </cell>
          <cell r="AN3167">
            <v>44</v>
          </cell>
          <cell r="AO3167">
            <v>0</v>
          </cell>
          <cell r="AP3167">
            <v>0</v>
          </cell>
          <cell r="AQ3167">
            <v>44</v>
          </cell>
          <cell r="AV3167">
            <v>66</v>
          </cell>
          <cell r="AW3167">
            <v>104.94000000000001</v>
          </cell>
          <cell r="AX3167">
            <v>103.29646045418951</v>
          </cell>
          <cell r="AY3167">
            <v>44</v>
          </cell>
          <cell r="AZ3167">
            <v>0</v>
          </cell>
          <cell r="BA3167" t="str">
            <v>SPU</v>
          </cell>
        </row>
        <row r="3168">
          <cell r="D3168" t="str">
            <v>Slovenská poľnohospodárska univerzita v Nitre</v>
          </cell>
          <cell r="E3168" t="str">
            <v>Fakulta biotechnológie a potravinárstva</v>
          </cell>
          <cell r="L3168">
            <v>1</v>
          </cell>
          <cell r="M3168">
            <v>2</v>
          </cell>
          <cell r="AM3168">
            <v>22</v>
          </cell>
          <cell r="AN3168">
            <v>24</v>
          </cell>
          <cell r="AO3168">
            <v>24</v>
          </cell>
          <cell r="AP3168">
            <v>22</v>
          </cell>
          <cell r="AQ3168">
            <v>22</v>
          </cell>
          <cell r="AV3168">
            <v>33</v>
          </cell>
          <cell r="AW3168">
            <v>48.839999999999996</v>
          </cell>
          <cell r="AX3168">
            <v>48.076874999999994</v>
          </cell>
          <cell r="AY3168">
            <v>24</v>
          </cell>
          <cell r="AZ3168">
            <v>0</v>
          </cell>
          <cell r="BA3168" t="str">
            <v>SPU</v>
          </cell>
        </row>
        <row r="3169">
          <cell r="D3169" t="str">
            <v>Slovenská poľnohospodárska univerzita v Nitre</v>
          </cell>
          <cell r="E3169" t="str">
            <v>Fakulta agrobiológie a potravinových zdrojov</v>
          </cell>
          <cell r="L3169">
            <v>1</v>
          </cell>
          <cell r="M3169">
            <v>2</v>
          </cell>
          <cell r="AM3169">
            <v>16</v>
          </cell>
          <cell r="AN3169">
            <v>16</v>
          </cell>
          <cell r="AO3169">
            <v>0</v>
          </cell>
          <cell r="AP3169">
            <v>0</v>
          </cell>
          <cell r="AQ3169">
            <v>16</v>
          </cell>
          <cell r="AV3169">
            <v>24</v>
          </cell>
          <cell r="AW3169">
            <v>38.160000000000004</v>
          </cell>
          <cell r="AX3169">
            <v>37.562349256068913</v>
          </cell>
          <cell r="AY3169">
            <v>16</v>
          </cell>
          <cell r="AZ3169">
            <v>0</v>
          </cell>
          <cell r="BA3169" t="str">
            <v>SPU</v>
          </cell>
        </row>
        <row r="3170">
          <cell r="D3170" t="str">
            <v>Slovenská poľnohospodárska univerzita v Nitre</v>
          </cell>
          <cell r="E3170" t="str">
            <v>Fakulta agrobiológie a potravinových zdrojov</v>
          </cell>
          <cell r="L3170">
            <v>1</v>
          </cell>
          <cell r="M3170">
            <v>2</v>
          </cell>
          <cell r="AM3170">
            <v>74</v>
          </cell>
          <cell r="AN3170">
            <v>74</v>
          </cell>
          <cell r="AO3170">
            <v>0</v>
          </cell>
          <cell r="AP3170">
            <v>0</v>
          </cell>
          <cell r="AQ3170">
            <v>74</v>
          </cell>
          <cell r="AV3170">
            <v>111</v>
          </cell>
          <cell r="AW3170">
            <v>176.49</v>
          </cell>
          <cell r="AX3170">
            <v>173.72586530931872</v>
          </cell>
          <cell r="AY3170">
            <v>74</v>
          </cell>
          <cell r="AZ3170">
            <v>0</v>
          </cell>
          <cell r="BA3170" t="str">
            <v>SPU</v>
          </cell>
        </row>
        <row r="3171">
          <cell r="D3171" t="str">
            <v>Slovenská poľnohospodárska univerzita v Nitre</v>
          </cell>
          <cell r="E3171" t="str">
            <v>Fakulta agrobiológie a potravinových zdrojov</v>
          </cell>
          <cell r="L3171">
            <v>1</v>
          </cell>
          <cell r="M3171">
            <v>2</v>
          </cell>
          <cell r="AM3171">
            <v>37</v>
          </cell>
          <cell r="AN3171">
            <v>38</v>
          </cell>
          <cell r="AO3171">
            <v>0</v>
          </cell>
          <cell r="AP3171">
            <v>0</v>
          </cell>
          <cell r="AQ3171">
            <v>37</v>
          </cell>
          <cell r="AV3171">
            <v>55.5</v>
          </cell>
          <cell r="AW3171">
            <v>88.245000000000005</v>
          </cell>
          <cell r="AX3171">
            <v>86.86293265465936</v>
          </cell>
          <cell r="AY3171">
            <v>38</v>
          </cell>
          <cell r="AZ3171">
            <v>0</v>
          </cell>
          <cell r="BA3171" t="str">
            <v>SPU</v>
          </cell>
        </row>
        <row r="3172">
          <cell r="D3172" t="str">
            <v>Slovenská poľnohospodárska univerzita v Nitre</v>
          </cell>
          <cell r="E3172" t="str">
            <v>Technická fakulta</v>
          </cell>
          <cell r="L3172">
            <v>1</v>
          </cell>
          <cell r="M3172">
            <v>2</v>
          </cell>
          <cell r="AM3172">
            <v>101</v>
          </cell>
          <cell r="AN3172">
            <v>102</v>
          </cell>
          <cell r="AO3172">
            <v>102</v>
          </cell>
          <cell r="AP3172">
            <v>101</v>
          </cell>
          <cell r="AQ3172">
            <v>101</v>
          </cell>
          <cell r="AV3172">
            <v>151.5</v>
          </cell>
          <cell r="AW3172">
            <v>224.22</v>
          </cell>
          <cell r="AX3172">
            <v>220.52775449101796</v>
          </cell>
          <cell r="AY3172">
            <v>102</v>
          </cell>
          <cell r="AZ3172">
            <v>0</v>
          </cell>
          <cell r="BA3172" t="str">
            <v>SPU</v>
          </cell>
        </row>
        <row r="3173">
          <cell r="D3173" t="str">
            <v>Slovenská poľnohospodárska univerzita v Nitre</v>
          </cell>
          <cell r="E3173" t="str">
            <v>Technická fakulta</v>
          </cell>
          <cell r="L3173">
            <v>1</v>
          </cell>
          <cell r="M3173">
            <v>2</v>
          </cell>
          <cell r="AM3173">
            <v>21</v>
          </cell>
          <cell r="AN3173">
            <v>21</v>
          </cell>
          <cell r="AO3173">
            <v>21</v>
          </cell>
          <cell r="AP3173">
            <v>21</v>
          </cell>
          <cell r="AQ3173">
            <v>21</v>
          </cell>
          <cell r="AV3173">
            <v>31.5</v>
          </cell>
          <cell r="AW3173">
            <v>46.62</v>
          </cell>
          <cell r="AX3173">
            <v>45.852305389221556</v>
          </cell>
          <cell r="AY3173">
            <v>21</v>
          </cell>
          <cell r="AZ3173">
            <v>0</v>
          </cell>
          <cell r="BA3173" t="str">
            <v>SPU</v>
          </cell>
        </row>
        <row r="3174">
          <cell r="D3174" t="str">
            <v>Slovenská poľnohospodárska univerzita v Nitre</v>
          </cell>
          <cell r="E3174" t="str">
            <v>Fakulta biotechnológie a potravinárstva</v>
          </cell>
          <cell r="L3174">
            <v>1</v>
          </cell>
          <cell r="M3174">
            <v>2</v>
          </cell>
          <cell r="AM3174">
            <v>61</v>
          </cell>
          <cell r="AN3174">
            <v>62</v>
          </cell>
          <cell r="AO3174">
            <v>62</v>
          </cell>
          <cell r="AP3174">
            <v>61</v>
          </cell>
          <cell r="AQ3174">
            <v>61</v>
          </cell>
          <cell r="AV3174">
            <v>91.5</v>
          </cell>
          <cell r="AW3174">
            <v>135.41999999999999</v>
          </cell>
          <cell r="AX3174">
            <v>133.40881188118811</v>
          </cell>
          <cell r="AY3174">
            <v>62</v>
          </cell>
          <cell r="AZ3174">
            <v>0</v>
          </cell>
          <cell r="BA3174" t="str">
            <v>SPU</v>
          </cell>
        </row>
        <row r="3175">
          <cell r="D3175" t="str">
            <v>Slovenská poľnohospodárska univerzita v Nitre</v>
          </cell>
          <cell r="E3175" t="str">
            <v>Technická fakulta</v>
          </cell>
          <cell r="L3175">
            <v>2</v>
          </cell>
          <cell r="M3175">
            <v>1</v>
          </cell>
          <cell r="AM3175">
            <v>0</v>
          </cell>
          <cell r="AN3175">
            <v>0</v>
          </cell>
          <cell r="AO3175">
            <v>0</v>
          </cell>
          <cell r="AP3175">
            <v>0</v>
          </cell>
          <cell r="AQ3175">
            <v>0</v>
          </cell>
          <cell r="AV3175">
            <v>0</v>
          </cell>
          <cell r="AW3175">
            <v>0</v>
          </cell>
          <cell r="AX3175">
            <v>0</v>
          </cell>
          <cell r="AY3175">
            <v>1</v>
          </cell>
          <cell r="AZ3175">
            <v>0</v>
          </cell>
          <cell r="BA3175" t="str">
            <v>SPU</v>
          </cell>
        </row>
        <row r="3176">
          <cell r="D3176" t="str">
            <v>Slovenská poľnohospodárska univerzita v Nitre</v>
          </cell>
          <cell r="E3176" t="str">
            <v>Fakulta ekonomiky a manažmentu</v>
          </cell>
          <cell r="L3176">
            <v>1</v>
          </cell>
          <cell r="M3176">
            <v>2</v>
          </cell>
          <cell r="AM3176">
            <v>28</v>
          </cell>
          <cell r="AN3176">
            <v>28</v>
          </cell>
          <cell r="AO3176">
            <v>0</v>
          </cell>
          <cell r="AP3176">
            <v>0</v>
          </cell>
          <cell r="AQ3176">
            <v>28</v>
          </cell>
          <cell r="AV3176">
            <v>42</v>
          </cell>
          <cell r="AW3176">
            <v>43.68</v>
          </cell>
          <cell r="AX3176">
            <v>42.982105263157898</v>
          </cell>
          <cell r="AY3176">
            <v>28</v>
          </cell>
          <cell r="AZ3176">
            <v>0</v>
          </cell>
          <cell r="BA3176" t="str">
            <v>SPU</v>
          </cell>
        </row>
        <row r="3177">
          <cell r="D3177" t="str">
            <v>Slovenská poľnohospodárska univerzita v Nitre</v>
          </cell>
          <cell r="E3177" t="str">
            <v>Fakulta európskych štúdií a regionálneho rozvoja</v>
          </cell>
          <cell r="L3177">
            <v>1</v>
          </cell>
          <cell r="M3177">
            <v>2</v>
          </cell>
          <cell r="AM3177">
            <v>23</v>
          </cell>
          <cell r="AN3177">
            <v>23</v>
          </cell>
          <cell r="AO3177">
            <v>0</v>
          </cell>
          <cell r="AP3177">
            <v>0</v>
          </cell>
          <cell r="AQ3177">
            <v>23</v>
          </cell>
          <cell r="AV3177">
            <v>34.5</v>
          </cell>
          <cell r="AW3177">
            <v>35.880000000000003</v>
          </cell>
          <cell r="AX3177">
            <v>35.306729323308275</v>
          </cell>
          <cell r="AY3177">
            <v>23</v>
          </cell>
          <cell r="AZ3177">
            <v>0</v>
          </cell>
          <cell r="BA3177" t="str">
            <v>SPU</v>
          </cell>
        </row>
        <row r="3178">
          <cell r="D3178" t="str">
            <v>Slovenská poľnohospodárska univerzita v Nitre</v>
          </cell>
          <cell r="E3178" t="str">
            <v>Fakulta európskych štúdií a regionálneho rozvoja</v>
          </cell>
          <cell r="L3178">
            <v>2</v>
          </cell>
          <cell r="M3178">
            <v>2</v>
          </cell>
          <cell r="AM3178">
            <v>0</v>
          </cell>
          <cell r="AN3178">
            <v>0</v>
          </cell>
          <cell r="AO3178">
            <v>0</v>
          </cell>
          <cell r="AP3178">
            <v>0</v>
          </cell>
          <cell r="AQ3178">
            <v>0</v>
          </cell>
          <cell r="AV3178">
            <v>0</v>
          </cell>
          <cell r="AW3178">
            <v>0</v>
          </cell>
          <cell r="AX3178">
            <v>0</v>
          </cell>
          <cell r="AY3178">
            <v>3</v>
          </cell>
          <cell r="AZ3178">
            <v>0</v>
          </cell>
          <cell r="BA3178" t="str">
            <v>SPU</v>
          </cell>
        </row>
        <row r="3179">
          <cell r="D3179" t="str">
            <v>Slovenská poľnohospodárska univerzita v Nitre</v>
          </cell>
          <cell r="E3179" t="str">
            <v>Technická fakulta</v>
          </cell>
          <cell r="L3179">
            <v>1</v>
          </cell>
          <cell r="M3179">
            <v>2</v>
          </cell>
          <cell r="AM3179">
            <v>28</v>
          </cell>
          <cell r="AN3179">
            <v>28</v>
          </cell>
          <cell r="AO3179">
            <v>28</v>
          </cell>
          <cell r="AP3179">
            <v>28</v>
          </cell>
          <cell r="AQ3179">
            <v>28</v>
          </cell>
          <cell r="AV3179">
            <v>42</v>
          </cell>
          <cell r="AW3179">
            <v>62.16</v>
          </cell>
          <cell r="AX3179">
            <v>61.136407185628734</v>
          </cell>
          <cell r="AY3179">
            <v>28</v>
          </cell>
          <cell r="AZ3179">
            <v>0</v>
          </cell>
          <cell r="BA3179" t="str">
            <v>SPU</v>
          </cell>
        </row>
        <row r="3180">
          <cell r="D3180" t="str">
            <v>Slovenská poľnohospodárska univerzita v Nitre</v>
          </cell>
          <cell r="E3180" t="str">
            <v>Fakulta ekonomiky a manažmentu</v>
          </cell>
          <cell r="L3180">
            <v>1</v>
          </cell>
          <cell r="M3180">
            <v>3</v>
          </cell>
          <cell r="AM3180">
            <v>0</v>
          </cell>
          <cell r="AN3180">
            <v>0</v>
          </cell>
          <cell r="AO3180">
            <v>0</v>
          </cell>
          <cell r="AP3180">
            <v>0</v>
          </cell>
          <cell r="AQ3180">
            <v>0</v>
          </cell>
          <cell r="AV3180">
            <v>0</v>
          </cell>
          <cell r="AW3180">
            <v>0</v>
          </cell>
          <cell r="AX3180">
            <v>0</v>
          </cell>
          <cell r="AY3180">
            <v>1</v>
          </cell>
          <cell r="AZ3180">
            <v>0</v>
          </cell>
          <cell r="BA3180" t="str">
            <v>SPU</v>
          </cell>
        </row>
        <row r="3181">
          <cell r="D3181" t="str">
            <v>Slovenská poľnohospodárska univerzita v Nitre</v>
          </cell>
          <cell r="E3181" t="str">
            <v>Fakulta ekonomiky a manažmentu</v>
          </cell>
          <cell r="L3181">
            <v>1</v>
          </cell>
          <cell r="M3181">
            <v>2</v>
          </cell>
          <cell r="AM3181">
            <v>18</v>
          </cell>
          <cell r="AN3181">
            <v>18</v>
          </cell>
          <cell r="AO3181">
            <v>0</v>
          </cell>
          <cell r="AP3181">
            <v>0</v>
          </cell>
          <cell r="AQ3181">
            <v>18</v>
          </cell>
          <cell r="AV3181">
            <v>27</v>
          </cell>
          <cell r="AW3181">
            <v>28.080000000000002</v>
          </cell>
          <cell r="AX3181">
            <v>27.631353383458649</v>
          </cell>
          <cell r="AY3181">
            <v>18</v>
          </cell>
          <cell r="AZ3181">
            <v>0</v>
          </cell>
          <cell r="BA3181" t="str">
            <v>SPU</v>
          </cell>
        </row>
        <row r="3182">
          <cell r="D3182" t="str">
            <v>Slovenská poľnohospodárska univerzita v Nitre</v>
          </cell>
          <cell r="E3182" t="str">
            <v>Fakulta ekonomiky a manažmentu</v>
          </cell>
          <cell r="L3182">
            <v>1</v>
          </cell>
          <cell r="M3182">
            <v>2</v>
          </cell>
          <cell r="AM3182">
            <v>0</v>
          </cell>
          <cell r="AN3182">
            <v>29</v>
          </cell>
          <cell r="AO3182">
            <v>0</v>
          </cell>
          <cell r="AP3182">
            <v>0</v>
          </cell>
          <cell r="AQ3182">
            <v>0</v>
          </cell>
          <cell r="AV3182">
            <v>0</v>
          </cell>
          <cell r="AW3182">
            <v>0</v>
          </cell>
          <cell r="AX3182">
            <v>0</v>
          </cell>
          <cell r="AY3182">
            <v>29</v>
          </cell>
          <cell r="AZ3182">
            <v>0</v>
          </cell>
          <cell r="BA3182" t="str">
            <v>SPU</v>
          </cell>
        </row>
        <row r="3183">
          <cell r="D3183" t="str">
            <v>Slovenská poľnohospodárska univerzita v Nitre</v>
          </cell>
          <cell r="E3183" t="str">
            <v>Fakulta ekonomiky a manažmentu</v>
          </cell>
          <cell r="L3183">
            <v>1</v>
          </cell>
          <cell r="M3183">
            <v>1</v>
          </cell>
          <cell r="AM3183">
            <v>72</v>
          </cell>
          <cell r="AN3183">
            <v>75</v>
          </cell>
          <cell r="AO3183">
            <v>0</v>
          </cell>
          <cell r="AP3183">
            <v>0</v>
          </cell>
          <cell r="AQ3183">
            <v>72</v>
          </cell>
          <cell r="AV3183">
            <v>60.599999999999994</v>
          </cell>
          <cell r="AW3183">
            <v>63.023999999999994</v>
          </cell>
          <cell r="AX3183">
            <v>62.017037593984959</v>
          </cell>
          <cell r="AY3183">
            <v>75</v>
          </cell>
          <cell r="AZ3183">
            <v>0</v>
          </cell>
          <cell r="BA3183" t="str">
            <v>SPU</v>
          </cell>
        </row>
        <row r="3184">
          <cell r="D3184" t="str">
            <v>Slovenská poľnohospodárska univerzita v Nitre</v>
          </cell>
          <cell r="E3184" t="str">
            <v>Fakulta európskych štúdií a regionálneho rozvoja</v>
          </cell>
          <cell r="L3184">
            <v>1</v>
          </cell>
          <cell r="M3184">
            <v>1</v>
          </cell>
          <cell r="AM3184">
            <v>13</v>
          </cell>
          <cell r="AN3184">
            <v>14</v>
          </cell>
          <cell r="AO3184">
            <v>0</v>
          </cell>
          <cell r="AP3184">
            <v>0</v>
          </cell>
          <cell r="AQ3184">
            <v>13</v>
          </cell>
          <cell r="AV3184">
            <v>13</v>
          </cell>
          <cell r="AW3184">
            <v>19.239999999999998</v>
          </cell>
          <cell r="AX3184">
            <v>18.261694915254235</v>
          </cell>
          <cell r="AY3184">
            <v>14</v>
          </cell>
          <cell r="AZ3184">
            <v>0</v>
          </cell>
          <cell r="BA3184" t="str">
            <v>SPU</v>
          </cell>
        </row>
        <row r="3185">
          <cell r="D3185" t="str">
            <v>Slovenská poľnohospodárska univerzita v Nitre</v>
          </cell>
          <cell r="E3185" t="str">
            <v>Technická fakulta</v>
          </cell>
          <cell r="L3185">
            <v>1</v>
          </cell>
          <cell r="M3185">
            <v>1</v>
          </cell>
          <cell r="AM3185">
            <v>115</v>
          </cell>
          <cell r="AN3185">
            <v>121</v>
          </cell>
          <cell r="AO3185">
            <v>121</v>
          </cell>
          <cell r="AP3185">
            <v>115</v>
          </cell>
          <cell r="AQ3185">
            <v>115</v>
          </cell>
          <cell r="AV3185">
            <v>95.8</v>
          </cell>
          <cell r="AW3185">
            <v>141.78399999999999</v>
          </cell>
          <cell r="AX3185">
            <v>139.44923353293413</v>
          </cell>
          <cell r="AY3185">
            <v>121</v>
          </cell>
          <cell r="AZ3185">
            <v>0</v>
          </cell>
          <cell r="BA3185" t="str">
            <v>SPU</v>
          </cell>
        </row>
        <row r="3186">
          <cell r="D3186" t="str">
            <v>Slovenská poľnohospodárska univerzita v Nitre</v>
          </cell>
          <cell r="E3186" t="str">
            <v>Fakulta európskych štúdií a regionálneho rozvoja</v>
          </cell>
          <cell r="L3186">
            <v>2</v>
          </cell>
          <cell r="M3186">
            <v>3</v>
          </cell>
          <cell r="AM3186">
            <v>0</v>
          </cell>
          <cell r="AN3186">
            <v>0</v>
          </cell>
          <cell r="AO3186">
            <v>0</v>
          </cell>
          <cell r="AP3186">
            <v>0</v>
          </cell>
          <cell r="AQ3186">
            <v>0</v>
          </cell>
          <cell r="AV3186">
            <v>0</v>
          </cell>
          <cell r="AW3186">
            <v>0</v>
          </cell>
          <cell r="AX3186">
            <v>0</v>
          </cell>
          <cell r="AY3186">
            <v>1</v>
          </cell>
          <cell r="AZ3186">
            <v>0</v>
          </cell>
          <cell r="BA3186" t="str">
            <v>SPU</v>
          </cell>
        </row>
        <row r="3187">
          <cell r="D3187" t="str">
            <v>Slovenská poľnohospodárska univerzita v Nitre</v>
          </cell>
          <cell r="E3187" t="str">
            <v>Fakulta biotechnológie a potravinárstva</v>
          </cell>
          <cell r="L3187">
            <v>1</v>
          </cell>
          <cell r="M3187">
            <v>1</v>
          </cell>
          <cell r="AM3187">
            <v>13</v>
          </cell>
          <cell r="AN3187">
            <v>13</v>
          </cell>
          <cell r="AO3187">
            <v>0</v>
          </cell>
          <cell r="AP3187">
            <v>0</v>
          </cell>
          <cell r="AQ3187">
            <v>13</v>
          </cell>
          <cell r="AV3187">
            <v>10.6</v>
          </cell>
          <cell r="AW3187">
            <v>15.687999999999999</v>
          </cell>
          <cell r="AX3187">
            <v>15.200399999999998</v>
          </cell>
          <cell r="AY3187">
            <v>13</v>
          </cell>
          <cell r="AZ3187">
            <v>0</v>
          </cell>
          <cell r="BA3187" t="str">
            <v>SPU</v>
          </cell>
        </row>
        <row r="3188">
          <cell r="D3188" t="str">
            <v>Slovenská poľnohospodárska univerzita v Nitre</v>
          </cell>
          <cell r="E3188" t="str">
            <v>Fakulta ekonomiky a manažmentu</v>
          </cell>
          <cell r="L3188">
            <v>1</v>
          </cell>
          <cell r="M3188">
            <v>3</v>
          </cell>
          <cell r="AM3188">
            <v>0</v>
          </cell>
          <cell r="AN3188">
            <v>0</v>
          </cell>
          <cell r="AO3188">
            <v>0</v>
          </cell>
          <cell r="AP3188">
            <v>0</v>
          </cell>
          <cell r="AQ3188">
            <v>0</v>
          </cell>
          <cell r="AV3188">
            <v>0</v>
          </cell>
          <cell r="AW3188">
            <v>0</v>
          </cell>
          <cell r="AX3188">
            <v>0</v>
          </cell>
          <cell r="AY3188">
            <v>2</v>
          </cell>
          <cell r="AZ3188">
            <v>0</v>
          </cell>
          <cell r="BA3188" t="str">
            <v>SPU</v>
          </cell>
        </row>
        <row r="3189">
          <cell r="D3189" t="str">
            <v>Slovenská poľnohospodárska univerzita v Nitre</v>
          </cell>
          <cell r="E3189" t="str">
            <v>Technická fakulta</v>
          </cell>
          <cell r="L3189">
            <v>1</v>
          </cell>
          <cell r="M3189">
            <v>1</v>
          </cell>
          <cell r="AM3189">
            <v>2</v>
          </cell>
          <cell r="AN3189">
            <v>2</v>
          </cell>
          <cell r="AO3189">
            <v>2</v>
          </cell>
          <cell r="AP3189">
            <v>2</v>
          </cell>
          <cell r="AQ3189">
            <v>2</v>
          </cell>
          <cell r="AV3189">
            <v>2</v>
          </cell>
          <cell r="AW3189">
            <v>2.96</v>
          </cell>
          <cell r="AX3189">
            <v>2.9112574850299398</v>
          </cell>
          <cell r="AY3189">
            <v>2</v>
          </cell>
          <cell r="AZ3189">
            <v>0</v>
          </cell>
          <cell r="BA3189" t="str">
            <v>SPU</v>
          </cell>
        </row>
        <row r="3190">
          <cell r="D3190" t="str">
            <v>Slovenská poľnohospodárska univerzita v Nitre</v>
          </cell>
          <cell r="E3190" t="str">
            <v>Fakulta agrobiológie a potravinových zdrojov</v>
          </cell>
          <cell r="L3190">
            <v>2</v>
          </cell>
          <cell r="M3190">
            <v>1</v>
          </cell>
          <cell r="AM3190">
            <v>0</v>
          </cell>
          <cell r="AN3190">
            <v>0</v>
          </cell>
          <cell r="AO3190">
            <v>0</v>
          </cell>
          <cell r="AP3190">
            <v>0</v>
          </cell>
          <cell r="AQ3190">
            <v>0</v>
          </cell>
          <cell r="AV3190">
            <v>0</v>
          </cell>
          <cell r="AW3190">
            <v>0</v>
          </cell>
          <cell r="AX3190">
            <v>0</v>
          </cell>
          <cell r="AY3190">
            <v>6</v>
          </cell>
          <cell r="AZ3190">
            <v>0</v>
          </cell>
          <cell r="BA3190" t="str">
            <v>SPU</v>
          </cell>
        </row>
        <row r="3191">
          <cell r="D3191" t="str">
            <v>Slovenská poľnohospodárska univerzita v Nitre</v>
          </cell>
          <cell r="E3191" t="str">
            <v>Fakulta biotechnológie a potravinárstva</v>
          </cell>
          <cell r="L3191">
            <v>1</v>
          </cell>
          <cell r="M3191">
            <v>1</v>
          </cell>
          <cell r="AM3191">
            <v>36</v>
          </cell>
          <cell r="AN3191">
            <v>36</v>
          </cell>
          <cell r="AO3191">
            <v>0</v>
          </cell>
          <cell r="AP3191">
            <v>0</v>
          </cell>
          <cell r="AQ3191">
            <v>36</v>
          </cell>
          <cell r="AV3191">
            <v>28.5</v>
          </cell>
          <cell r="AW3191">
            <v>42.18</v>
          </cell>
          <cell r="AX3191">
            <v>40.869</v>
          </cell>
          <cell r="AY3191">
            <v>36</v>
          </cell>
          <cell r="AZ3191">
            <v>0</v>
          </cell>
          <cell r="BA3191" t="str">
            <v>SPU</v>
          </cell>
        </row>
        <row r="3192">
          <cell r="D3192" t="str">
            <v>Ekonomická univerzita v Bratislave</v>
          </cell>
          <cell r="E3192" t="str">
            <v>Národohospodárska fakulta</v>
          </cell>
          <cell r="L3192">
            <v>2</v>
          </cell>
          <cell r="M3192">
            <v>2</v>
          </cell>
          <cell r="AM3192">
            <v>0</v>
          </cell>
          <cell r="AN3192">
            <v>0</v>
          </cell>
          <cell r="AO3192">
            <v>0</v>
          </cell>
          <cell r="AP3192">
            <v>0</v>
          </cell>
          <cell r="AQ3192">
            <v>0</v>
          </cell>
          <cell r="AV3192">
            <v>0</v>
          </cell>
          <cell r="AW3192">
            <v>0</v>
          </cell>
          <cell r="AX3192">
            <v>0</v>
          </cell>
          <cell r="AY3192">
            <v>28</v>
          </cell>
          <cell r="AZ3192">
            <v>0</v>
          </cell>
          <cell r="BA3192" t="str">
            <v>EU</v>
          </cell>
        </row>
        <row r="3193">
          <cell r="D3193" t="str">
            <v>Ekonomická univerzita v Bratislave</v>
          </cell>
          <cell r="E3193" t="str">
            <v>Národohospodárska fakulta</v>
          </cell>
          <cell r="L3193">
            <v>1</v>
          </cell>
          <cell r="M3193">
            <v>3</v>
          </cell>
          <cell r="AM3193">
            <v>4</v>
          </cell>
          <cell r="AN3193">
            <v>0</v>
          </cell>
          <cell r="AO3193">
            <v>0</v>
          </cell>
          <cell r="AP3193">
            <v>0</v>
          </cell>
          <cell r="AQ3193">
            <v>4</v>
          </cell>
          <cell r="AV3193">
            <v>16</v>
          </cell>
          <cell r="AW3193">
            <v>17.600000000000001</v>
          </cell>
          <cell r="AX3193">
            <v>17.447318611987384</v>
          </cell>
          <cell r="AY3193">
            <v>4</v>
          </cell>
          <cell r="AZ3193">
            <v>4</v>
          </cell>
          <cell r="BA3193" t="str">
            <v>EU</v>
          </cell>
        </row>
        <row r="3194">
          <cell r="D3194" t="str">
            <v>Ekonomická univerzita v Bratislave</v>
          </cell>
          <cell r="E3194" t="str">
            <v>Fakulta hospodárskej informatiky</v>
          </cell>
          <cell r="L3194">
            <v>1</v>
          </cell>
          <cell r="M3194">
            <v>3</v>
          </cell>
          <cell r="AM3194">
            <v>5</v>
          </cell>
          <cell r="AN3194">
            <v>0</v>
          </cell>
          <cell r="AO3194">
            <v>0</v>
          </cell>
          <cell r="AP3194">
            <v>0</v>
          </cell>
          <cell r="AQ3194">
            <v>5</v>
          </cell>
          <cell r="AV3194">
            <v>20</v>
          </cell>
          <cell r="AW3194">
            <v>22</v>
          </cell>
          <cell r="AX3194">
            <v>21.809148264984227</v>
          </cell>
          <cell r="AY3194">
            <v>5</v>
          </cell>
          <cell r="AZ3194">
            <v>5</v>
          </cell>
          <cell r="BA3194" t="str">
            <v>EU</v>
          </cell>
        </row>
        <row r="3195">
          <cell r="D3195" t="str">
            <v>Ekonomická univerzita v Bratislave</v>
          </cell>
          <cell r="E3195" t="str">
            <v>Podnikovohospodárska fakulta v Košiciach</v>
          </cell>
          <cell r="L3195">
            <v>2</v>
          </cell>
          <cell r="M3195">
            <v>2</v>
          </cell>
          <cell r="AM3195">
            <v>2</v>
          </cell>
          <cell r="AN3195">
            <v>0</v>
          </cell>
          <cell r="AO3195">
            <v>0</v>
          </cell>
          <cell r="AP3195">
            <v>0</v>
          </cell>
          <cell r="AQ3195">
            <v>0</v>
          </cell>
          <cell r="AV3195">
            <v>0</v>
          </cell>
          <cell r="AW3195">
            <v>0</v>
          </cell>
          <cell r="AX3195">
            <v>0</v>
          </cell>
          <cell r="AY3195">
            <v>27</v>
          </cell>
          <cell r="AZ3195">
            <v>0</v>
          </cell>
          <cell r="BA3195" t="str">
            <v>EU</v>
          </cell>
        </row>
        <row r="3196">
          <cell r="D3196" t="str">
            <v>Ekonomická univerzita v Bratislave</v>
          </cell>
          <cell r="E3196" t="str">
            <v>Obchodná fakulta</v>
          </cell>
          <cell r="L3196">
            <v>1</v>
          </cell>
          <cell r="M3196">
            <v>2</v>
          </cell>
          <cell r="AM3196">
            <v>263</v>
          </cell>
          <cell r="AN3196">
            <v>263</v>
          </cell>
          <cell r="AO3196">
            <v>0</v>
          </cell>
          <cell r="AP3196">
            <v>0</v>
          </cell>
          <cell r="AQ3196">
            <v>263</v>
          </cell>
          <cell r="AV3196">
            <v>394.5</v>
          </cell>
          <cell r="AW3196">
            <v>410.28000000000003</v>
          </cell>
          <cell r="AX3196">
            <v>406.72078864353318</v>
          </cell>
          <cell r="AY3196">
            <v>263</v>
          </cell>
          <cell r="AZ3196">
            <v>0</v>
          </cell>
          <cell r="BA3196" t="str">
            <v>EU</v>
          </cell>
        </row>
        <row r="3197">
          <cell r="D3197" t="str">
            <v>Ekonomická univerzita v Bratislave</v>
          </cell>
          <cell r="E3197" t="str">
            <v>Fakulta hospodárskej informatiky</v>
          </cell>
          <cell r="L3197">
            <v>1</v>
          </cell>
          <cell r="M3197">
            <v>2</v>
          </cell>
          <cell r="AM3197">
            <v>31</v>
          </cell>
          <cell r="AN3197">
            <v>31</v>
          </cell>
          <cell r="AO3197">
            <v>0</v>
          </cell>
          <cell r="AP3197">
            <v>0</v>
          </cell>
          <cell r="AQ3197">
            <v>31</v>
          </cell>
          <cell r="AV3197">
            <v>46.5</v>
          </cell>
          <cell r="AW3197">
            <v>48.36</v>
          </cell>
          <cell r="AX3197">
            <v>47.940473186119874</v>
          </cell>
          <cell r="AY3197">
            <v>31</v>
          </cell>
          <cell r="AZ3197">
            <v>0</v>
          </cell>
          <cell r="BA3197" t="str">
            <v>EU</v>
          </cell>
        </row>
        <row r="3198">
          <cell r="D3198" t="str">
            <v>Ekonomická univerzita v Bratislave</v>
          </cell>
          <cell r="E3198" t="str">
            <v>Fakulta hospodárskej informatiky</v>
          </cell>
          <cell r="L3198">
            <v>1</v>
          </cell>
          <cell r="M3198">
            <v>2</v>
          </cell>
          <cell r="AM3198">
            <v>63</v>
          </cell>
          <cell r="AN3198">
            <v>64</v>
          </cell>
          <cell r="AO3198">
            <v>0</v>
          </cell>
          <cell r="AP3198">
            <v>0</v>
          </cell>
          <cell r="AQ3198">
            <v>63</v>
          </cell>
          <cell r="AV3198">
            <v>94.5</v>
          </cell>
          <cell r="AW3198">
            <v>98.28</v>
          </cell>
          <cell r="AX3198">
            <v>97.427413249211369</v>
          </cell>
          <cell r="AY3198">
            <v>64</v>
          </cell>
          <cell r="AZ3198">
            <v>0</v>
          </cell>
          <cell r="BA3198" t="str">
            <v>EU</v>
          </cell>
        </row>
        <row r="3199">
          <cell r="D3199" t="str">
            <v>Ekonomická univerzita v Bratislave</v>
          </cell>
          <cell r="E3199" t="str">
            <v>Fakulta podnikového manažmentu</v>
          </cell>
          <cell r="L3199">
            <v>1</v>
          </cell>
          <cell r="M3199">
            <v>2</v>
          </cell>
          <cell r="AM3199">
            <v>27</v>
          </cell>
          <cell r="AN3199">
            <v>28</v>
          </cell>
          <cell r="AO3199">
            <v>0</v>
          </cell>
          <cell r="AP3199">
            <v>0</v>
          </cell>
          <cell r="AQ3199">
            <v>27</v>
          </cell>
          <cell r="AV3199">
            <v>40.5</v>
          </cell>
          <cell r="AW3199">
            <v>42.120000000000005</v>
          </cell>
          <cell r="AX3199">
            <v>41.754605678233446</v>
          </cell>
          <cell r="AY3199">
            <v>28</v>
          </cell>
          <cell r="AZ3199">
            <v>0</v>
          </cell>
          <cell r="BA3199" t="str">
            <v>EU</v>
          </cell>
        </row>
        <row r="3200">
          <cell r="D3200" t="str">
            <v>Ekonomická univerzita v Bratislave</v>
          </cell>
          <cell r="E3200" t="str">
            <v>Fakulta podnikového manažmentu</v>
          </cell>
          <cell r="L3200">
            <v>1</v>
          </cell>
          <cell r="M3200">
            <v>2</v>
          </cell>
          <cell r="AM3200">
            <v>63</v>
          </cell>
          <cell r="AN3200">
            <v>64</v>
          </cell>
          <cell r="AO3200">
            <v>0</v>
          </cell>
          <cell r="AP3200">
            <v>0</v>
          </cell>
          <cell r="AQ3200">
            <v>63</v>
          </cell>
          <cell r="AV3200">
            <v>94.5</v>
          </cell>
          <cell r="AW3200">
            <v>98.28</v>
          </cell>
          <cell r="AX3200">
            <v>97.427413249211369</v>
          </cell>
          <cell r="AY3200">
            <v>64</v>
          </cell>
          <cell r="AZ3200">
            <v>0</v>
          </cell>
          <cell r="BA3200" t="str">
            <v>EU</v>
          </cell>
        </row>
        <row r="3201">
          <cell r="D3201" t="str">
            <v>Ekonomická univerzita v Bratislave</v>
          </cell>
          <cell r="E3201" t="str">
            <v>Národohospodárska fakulta</v>
          </cell>
          <cell r="L3201">
            <v>1</v>
          </cell>
          <cell r="M3201">
            <v>2</v>
          </cell>
          <cell r="AM3201">
            <v>2</v>
          </cell>
          <cell r="AN3201">
            <v>21</v>
          </cell>
          <cell r="AO3201">
            <v>0</v>
          </cell>
          <cell r="AP3201">
            <v>0</v>
          </cell>
          <cell r="AQ3201">
            <v>2</v>
          </cell>
          <cell r="AV3201">
            <v>3</v>
          </cell>
          <cell r="AW3201">
            <v>3.12</v>
          </cell>
          <cell r="AX3201">
            <v>3.092933753943218</v>
          </cell>
          <cell r="AY3201">
            <v>21</v>
          </cell>
          <cell r="AZ3201">
            <v>0</v>
          </cell>
          <cell r="BA3201" t="str">
            <v>EU</v>
          </cell>
        </row>
        <row r="3202">
          <cell r="D3202" t="str">
            <v>Ekonomická univerzita v Bratislave</v>
          </cell>
          <cell r="E3202" t="str">
            <v>Podnikovohospodárska fakulta v Košiciach</v>
          </cell>
          <cell r="L3202">
            <v>1</v>
          </cell>
          <cell r="M3202">
            <v>2</v>
          </cell>
          <cell r="AM3202">
            <v>44</v>
          </cell>
          <cell r="AN3202">
            <v>44</v>
          </cell>
          <cell r="AO3202">
            <v>0</v>
          </cell>
          <cell r="AP3202">
            <v>0</v>
          </cell>
          <cell r="AQ3202">
            <v>44</v>
          </cell>
          <cell r="AV3202">
            <v>66</v>
          </cell>
          <cell r="AW3202">
            <v>68.64</v>
          </cell>
          <cell r="AX3202">
            <v>68.044542586750794</v>
          </cell>
          <cell r="AY3202">
            <v>44</v>
          </cell>
          <cell r="AZ3202">
            <v>0</v>
          </cell>
          <cell r="BA3202" t="str">
            <v>EU</v>
          </cell>
        </row>
        <row r="3203">
          <cell r="D3203" t="str">
            <v>Ekonomická univerzita v Bratislave</v>
          </cell>
          <cell r="E3203" t="str">
            <v>Fakulta aplikovaných jazykov</v>
          </cell>
          <cell r="L3203">
            <v>1</v>
          </cell>
          <cell r="M3203">
            <v>2</v>
          </cell>
          <cell r="AM3203">
            <v>42</v>
          </cell>
          <cell r="AN3203">
            <v>43</v>
          </cell>
          <cell r="AO3203">
            <v>0</v>
          </cell>
          <cell r="AP3203">
            <v>0</v>
          </cell>
          <cell r="AQ3203">
            <v>42</v>
          </cell>
          <cell r="AV3203">
            <v>63</v>
          </cell>
          <cell r="AW3203">
            <v>65.52</v>
          </cell>
          <cell r="AX3203">
            <v>65.203478260869559</v>
          </cell>
          <cell r="AY3203">
            <v>43</v>
          </cell>
          <cell r="AZ3203">
            <v>0</v>
          </cell>
          <cell r="BA3203" t="str">
            <v>EU</v>
          </cell>
        </row>
        <row r="3204">
          <cell r="D3204" t="str">
            <v>Ekonomická univerzita v Bratislave</v>
          </cell>
          <cell r="E3204" t="str">
            <v>Fakulta aplikovaných jazykov</v>
          </cell>
          <cell r="L3204">
            <v>1</v>
          </cell>
          <cell r="M3204">
            <v>2</v>
          </cell>
          <cell r="AM3204">
            <v>17</v>
          </cell>
          <cell r="AN3204">
            <v>17</v>
          </cell>
          <cell r="AO3204">
            <v>0</v>
          </cell>
          <cell r="AP3204">
            <v>0</v>
          </cell>
          <cell r="AQ3204">
            <v>17</v>
          </cell>
          <cell r="AV3204">
            <v>25.5</v>
          </cell>
          <cell r="AW3204">
            <v>26.52</v>
          </cell>
          <cell r="AX3204">
            <v>26.391884057971012</v>
          </cell>
          <cell r="AY3204">
            <v>17</v>
          </cell>
          <cell r="AZ3204">
            <v>0</v>
          </cell>
          <cell r="BA3204" t="str">
            <v>EU</v>
          </cell>
        </row>
        <row r="3205">
          <cell r="D3205" t="str">
            <v>Ekonomická univerzita v Bratislave</v>
          </cell>
          <cell r="E3205" t="str">
            <v>Podnikovohospodárska fakulta v Košiciach</v>
          </cell>
          <cell r="L3205">
            <v>2</v>
          </cell>
          <cell r="M3205">
            <v>1</v>
          </cell>
          <cell r="AM3205">
            <v>0</v>
          </cell>
          <cell r="AN3205">
            <v>0</v>
          </cell>
          <cell r="AO3205">
            <v>0</v>
          </cell>
          <cell r="AP3205">
            <v>0</v>
          </cell>
          <cell r="AQ3205">
            <v>0</v>
          </cell>
          <cell r="AV3205">
            <v>0</v>
          </cell>
          <cell r="AW3205">
            <v>0</v>
          </cell>
          <cell r="AX3205">
            <v>0</v>
          </cell>
          <cell r="AY3205">
            <v>7</v>
          </cell>
          <cell r="AZ3205">
            <v>0</v>
          </cell>
          <cell r="BA3205" t="str">
            <v>EU</v>
          </cell>
        </row>
        <row r="3206">
          <cell r="D3206" t="str">
            <v>Ekonomická univerzita v Bratislave</v>
          </cell>
          <cell r="E3206" t="str">
            <v>Obchodná fakulta</v>
          </cell>
          <cell r="L3206">
            <v>1</v>
          </cell>
          <cell r="M3206">
            <v>2</v>
          </cell>
          <cell r="AM3206">
            <v>0</v>
          </cell>
          <cell r="AN3206">
            <v>8</v>
          </cell>
          <cell r="AO3206">
            <v>0</v>
          </cell>
          <cell r="AP3206">
            <v>0</v>
          </cell>
          <cell r="AQ3206">
            <v>0</v>
          </cell>
          <cell r="AV3206">
            <v>0</v>
          </cell>
          <cell r="AW3206">
            <v>0</v>
          </cell>
          <cell r="AX3206">
            <v>0</v>
          </cell>
          <cell r="AY3206">
            <v>8</v>
          </cell>
          <cell r="AZ3206">
            <v>0</v>
          </cell>
          <cell r="BA3206" t="str">
            <v>EU</v>
          </cell>
        </row>
        <row r="3207">
          <cell r="D3207" t="str">
            <v>Ekonomická univerzita v Bratislave</v>
          </cell>
          <cell r="E3207" t="str">
            <v>Fakulta podnikového manažmentu</v>
          </cell>
          <cell r="L3207">
            <v>1</v>
          </cell>
          <cell r="M3207">
            <v>2</v>
          </cell>
          <cell r="AM3207">
            <v>0</v>
          </cell>
          <cell r="AN3207">
            <v>6</v>
          </cell>
          <cell r="AO3207">
            <v>0</v>
          </cell>
          <cell r="AP3207">
            <v>0</v>
          </cell>
          <cell r="AQ3207">
            <v>0</v>
          </cell>
          <cell r="AV3207">
            <v>0</v>
          </cell>
          <cell r="AW3207">
            <v>0</v>
          </cell>
          <cell r="AX3207">
            <v>0</v>
          </cell>
          <cell r="AY3207">
            <v>6</v>
          </cell>
          <cell r="AZ3207">
            <v>0</v>
          </cell>
          <cell r="BA3207" t="str">
            <v>EU</v>
          </cell>
        </row>
        <row r="3208">
          <cell r="D3208" t="str">
            <v>Ekonomická univerzita v Bratislave</v>
          </cell>
          <cell r="E3208" t="str">
            <v>Národohospodárska fakulta</v>
          </cell>
          <cell r="L3208">
            <v>1</v>
          </cell>
          <cell r="M3208">
            <v>1</v>
          </cell>
          <cell r="AM3208">
            <v>26</v>
          </cell>
          <cell r="AN3208">
            <v>26</v>
          </cell>
          <cell r="AO3208">
            <v>0</v>
          </cell>
          <cell r="AP3208">
            <v>0</v>
          </cell>
          <cell r="AQ3208">
            <v>26</v>
          </cell>
          <cell r="AV3208">
            <v>22.4</v>
          </cell>
          <cell r="AW3208">
            <v>23.295999999999999</v>
          </cell>
          <cell r="AX3208">
            <v>23.093905362776027</v>
          </cell>
          <cell r="AY3208">
            <v>26</v>
          </cell>
          <cell r="AZ3208">
            <v>0</v>
          </cell>
          <cell r="BA3208" t="str">
            <v>EU</v>
          </cell>
        </row>
        <row r="3209">
          <cell r="D3209" t="str">
            <v>Ekonomická univerzita v Bratislave</v>
          </cell>
          <cell r="E3209" t="str">
            <v>Národohospodárska fakulta</v>
          </cell>
          <cell r="L3209">
            <v>1</v>
          </cell>
          <cell r="M3209">
            <v>3</v>
          </cell>
          <cell r="AM3209">
            <v>2</v>
          </cell>
          <cell r="AN3209">
            <v>0</v>
          </cell>
          <cell r="AO3209">
            <v>0</v>
          </cell>
          <cell r="AP3209">
            <v>0</v>
          </cell>
          <cell r="AQ3209">
            <v>2</v>
          </cell>
          <cell r="AV3209">
            <v>8</v>
          </cell>
          <cell r="AW3209">
            <v>8.8000000000000007</v>
          </cell>
          <cell r="AX3209">
            <v>8.7236593059936922</v>
          </cell>
          <cell r="AY3209">
            <v>2</v>
          </cell>
          <cell r="AZ3209">
            <v>2</v>
          </cell>
          <cell r="BA3209" t="str">
            <v>EU</v>
          </cell>
        </row>
        <row r="3210">
          <cell r="D3210" t="str">
            <v>Ekonomická univerzita v Bratislave</v>
          </cell>
          <cell r="E3210" t="str">
            <v>Obchodná fakulta</v>
          </cell>
          <cell r="L3210">
            <v>2</v>
          </cell>
          <cell r="M3210">
            <v>3</v>
          </cell>
          <cell r="AM3210">
            <v>0</v>
          </cell>
          <cell r="AN3210">
            <v>0</v>
          </cell>
          <cell r="AO3210">
            <v>0</v>
          </cell>
          <cell r="AP3210">
            <v>0</v>
          </cell>
          <cell r="AQ3210">
            <v>0</v>
          </cell>
          <cell r="AV3210">
            <v>0</v>
          </cell>
          <cell r="AW3210">
            <v>0</v>
          </cell>
          <cell r="AX3210">
            <v>0</v>
          </cell>
          <cell r="AY3210">
            <v>2</v>
          </cell>
          <cell r="AZ3210">
            <v>0</v>
          </cell>
          <cell r="BA3210" t="str">
            <v>EU</v>
          </cell>
        </row>
        <row r="3211">
          <cell r="D3211" t="str">
            <v>Ekonomická univerzita v Bratislave</v>
          </cell>
          <cell r="E3211" t="str">
            <v>Obchodná fakulta</v>
          </cell>
          <cell r="L3211">
            <v>2</v>
          </cell>
          <cell r="M3211">
            <v>3</v>
          </cell>
          <cell r="AM3211">
            <v>0</v>
          </cell>
          <cell r="AN3211">
            <v>0</v>
          </cell>
          <cell r="AO3211">
            <v>0</v>
          </cell>
          <cell r="AP3211">
            <v>0</v>
          </cell>
          <cell r="AQ3211">
            <v>0</v>
          </cell>
          <cell r="AV3211">
            <v>0</v>
          </cell>
          <cell r="AW3211">
            <v>0</v>
          </cell>
          <cell r="AX3211">
            <v>0</v>
          </cell>
          <cell r="AY3211">
            <v>6</v>
          </cell>
          <cell r="AZ3211">
            <v>0</v>
          </cell>
          <cell r="BA3211" t="str">
            <v>EU</v>
          </cell>
        </row>
        <row r="3212">
          <cell r="D3212" t="str">
            <v>Univerzita Konštantína Filozofa v Nitre</v>
          </cell>
          <cell r="E3212" t="str">
            <v>Fakulta stredoeurópskych štúdií</v>
          </cell>
          <cell r="L3212">
            <v>1</v>
          </cell>
          <cell r="M3212">
            <v>2</v>
          </cell>
          <cell r="AM3212">
            <v>14</v>
          </cell>
          <cell r="AN3212">
            <v>14</v>
          </cell>
          <cell r="AO3212">
            <v>0</v>
          </cell>
          <cell r="AP3212">
            <v>0</v>
          </cell>
          <cell r="AQ3212">
            <v>14</v>
          </cell>
          <cell r="AV3212">
            <v>21</v>
          </cell>
          <cell r="AW3212">
            <v>21.84</v>
          </cell>
          <cell r="AX3212">
            <v>21.520308166409862</v>
          </cell>
          <cell r="AY3212">
            <v>14</v>
          </cell>
          <cell r="AZ3212">
            <v>0</v>
          </cell>
          <cell r="BA3212" t="str">
            <v>UKF</v>
          </cell>
        </row>
        <row r="3213">
          <cell r="D3213" t="str">
            <v>Univerzita Konštantína Filozofa v Nitre</v>
          </cell>
          <cell r="E3213" t="str">
            <v>Fakulta stredoeurópskych štúdií</v>
          </cell>
          <cell r="L3213">
            <v>1</v>
          </cell>
          <cell r="M3213">
            <v>2</v>
          </cell>
          <cell r="AM3213">
            <v>26</v>
          </cell>
          <cell r="AN3213">
            <v>27</v>
          </cell>
          <cell r="AO3213">
            <v>0</v>
          </cell>
          <cell r="AP3213">
            <v>0</v>
          </cell>
          <cell r="AQ3213">
            <v>26</v>
          </cell>
          <cell r="AV3213">
            <v>39</v>
          </cell>
          <cell r="AW3213">
            <v>40.56</v>
          </cell>
          <cell r="AX3213">
            <v>39.966286594761172</v>
          </cell>
          <cell r="AY3213">
            <v>27</v>
          </cell>
          <cell r="AZ3213">
            <v>0</v>
          </cell>
          <cell r="BA3213" t="str">
            <v>UKF</v>
          </cell>
        </row>
        <row r="3214">
          <cell r="D3214" t="str">
            <v>Univerzita Konštantína Filozofa v Nitre</v>
          </cell>
          <cell r="E3214" t="str">
            <v>Fakulta stredoeurópskych štúdií</v>
          </cell>
          <cell r="L3214">
            <v>1</v>
          </cell>
          <cell r="M3214">
            <v>2</v>
          </cell>
          <cell r="AM3214">
            <v>29</v>
          </cell>
          <cell r="AN3214">
            <v>29</v>
          </cell>
          <cell r="AO3214">
            <v>0</v>
          </cell>
          <cell r="AP3214">
            <v>0</v>
          </cell>
          <cell r="AQ3214">
            <v>29</v>
          </cell>
          <cell r="AV3214">
            <v>43.5</v>
          </cell>
          <cell r="AW3214">
            <v>51.765000000000001</v>
          </cell>
          <cell r="AX3214">
            <v>51.266367607526881</v>
          </cell>
          <cell r="AY3214">
            <v>29</v>
          </cell>
          <cell r="AZ3214">
            <v>0</v>
          </cell>
          <cell r="BA3214" t="str">
            <v>UKF</v>
          </cell>
        </row>
        <row r="3215">
          <cell r="D3215" t="str">
            <v>Univerzita Konštantína Filozofa v Nitre</v>
          </cell>
          <cell r="E3215" t="str">
            <v>Fakulta sociálnych vied a zdravotníctva</v>
          </cell>
          <cell r="L3215">
            <v>1</v>
          </cell>
          <cell r="M3215">
            <v>2</v>
          </cell>
          <cell r="AM3215">
            <v>26</v>
          </cell>
          <cell r="AN3215">
            <v>26</v>
          </cell>
          <cell r="AO3215">
            <v>0</v>
          </cell>
          <cell r="AP3215">
            <v>0</v>
          </cell>
          <cell r="AQ3215">
            <v>26</v>
          </cell>
          <cell r="AV3215">
            <v>39</v>
          </cell>
          <cell r="AW3215">
            <v>39</v>
          </cell>
          <cell r="AX3215">
            <v>38.632075471698116</v>
          </cell>
          <cell r="AY3215">
            <v>26</v>
          </cell>
          <cell r="AZ3215">
            <v>0</v>
          </cell>
          <cell r="BA3215" t="str">
            <v>UKF</v>
          </cell>
        </row>
        <row r="3216">
          <cell r="D3216" t="str">
            <v>Univerzita Konštantína Filozofa v Nitre</v>
          </cell>
          <cell r="E3216" t="str">
            <v>Filozofická fakulta</v>
          </cell>
          <cell r="L3216">
            <v>1</v>
          </cell>
          <cell r="M3216">
            <v>2</v>
          </cell>
          <cell r="AM3216">
            <v>10</v>
          </cell>
          <cell r="AN3216">
            <v>11</v>
          </cell>
          <cell r="AO3216">
            <v>0</v>
          </cell>
          <cell r="AP3216">
            <v>0</v>
          </cell>
          <cell r="AQ3216">
            <v>10</v>
          </cell>
          <cell r="AV3216">
            <v>15</v>
          </cell>
          <cell r="AW3216">
            <v>15.600000000000001</v>
          </cell>
          <cell r="AX3216">
            <v>15.371648690292758</v>
          </cell>
          <cell r="AY3216">
            <v>11</v>
          </cell>
          <cell r="AZ3216">
            <v>0</v>
          </cell>
          <cell r="BA3216" t="str">
            <v>UKF</v>
          </cell>
        </row>
        <row r="3217">
          <cell r="D3217" t="str">
            <v>Univerzita Komenského v Bratislave</v>
          </cell>
          <cell r="E3217" t="str">
            <v>Fakulta matematiky, fyziky a informatiky</v>
          </cell>
          <cell r="L3217">
            <v>2</v>
          </cell>
          <cell r="M3217">
            <v>3</v>
          </cell>
          <cell r="AM3217">
            <v>0</v>
          </cell>
          <cell r="AN3217">
            <v>0</v>
          </cell>
          <cell r="AO3217">
            <v>0</v>
          </cell>
          <cell r="AP3217">
            <v>0</v>
          </cell>
          <cell r="AQ3217">
            <v>0</v>
          </cell>
          <cell r="AV3217">
            <v>0</v>
          </cell>
          <cell r="AW3217">
            <v>0</v>
          </cell>
          <cell r="AX3217">
            <v>0</v>
          </cell>
          <cell r="AY3217">
            <v>1</v>
          </cell>
          <cell r="AZ3217">
            <v>0</v>
          </cell>
          <cell r="BA3217" t="str">
            <v>UK</v>
          </cell>
        </row>
        <row r="3218">
          <cell r="D3218" t="str">
            <v>Univerzita Komenského v Bratislave</v>
          </cell>
          <cell r="E3218" t="str">
            <v>Fakulta matematiky, fyziky a informatiky</v>
          </cell>
          <cell r="L3218">
            <v>1</v>
          </cell>
          <cell r="M3218">
            <v>2</v>
          </cell>
          <cell r="AM3218">
            <v>7</v>
          </cell>
          <cell r="AN3218">
            <v>8</v>
          </cell>
          <cell r="AO3218">
            <v>8</v>
          </cell>
          <cell r="AP3218">
            <v>7</v>
          </cell>
          <cell r="AQ3218">
            <v>7</v>
          </cell>
          <cell r="AV3218">
            <v>10.5</v>
          </cell>
          <cell r="AW3218">
            <v>15.54</v>
          </cell>
          <cell r="AX3218">
            <v>15.231258278145695</v>
          </cell>
          <cell r="AY3218">
            <v>8</v>
          </cell>
          <cell r="AZ3218">
            <v>0</v>
          </cell>
          <cell r="BA3218" t="str">
            <v>UK</v>
          </cell>
        </row>
        <row r="3219">
          <cell r="D3219" t="str">
            <v>Univerzita Komenského v Bratislave</v>
          </cell>
          <cell r="E3219" t="str">
            <v>Fakulta matematiky, fyziky a informatiky</v>
          </cell>
          <cell r="L3219">
            <v>1</v>
          </cell>
          <cell r="M3219">
            <v>2</v>
          </cell>
          <cell r="AM3219">
            <v>13</v>
          </cell>
          <cell r="AN3219">
            <v>13</v>
          </cell>
          <cell r="AO3219">
            <v>13</v>
          </cell>
          <cell r="AP3219">
            <v>13</v>
          </cell>
          <cell r="AQ3219">
            <v>13</v>
          </cell>
          <cell r="AV3219">
            <v>19.5</v>
          </cell>
          <cell r="AW3219">
            <v>28.86</v>
          </cell>
          <cell r="AX3219">
            <v>28.286622516556292</v>
          </cell>
          <cell r="AY3219">
            <v>13</v>
          </cell>
          <cell r="AZ3219">
            <v>0</v>
          </cell>
          <cell r="BA3219" t="str">
            <v>UK</v>
          </cell>
        </row>
        <row r="3220">
          <cell r="D3220" t="str">
            <v>Univerzita Komenského v Bratislave</v>
          </cell>
          <cell r="E3220" t="str">
            <v>Fakulta matematiky, fyziky a informatiky</v>
          </cell>
          <cell r="L3220">
            <v>1</v>
          </cell>
          <cell r="M3220">
            <v>3</v>
          </cell>
          <cell r="AM3220">
            <v>7</v>
          </cell>
          <cell r="AN3220">
            <v>0</v>
          </cell>
          <cell r="AO3220">
            <v>0</v>
          </cell>
          <cell r="AP3220">
            <v>7</v>
          </cell>
          <cell r="AQ3220">
            <v>7</v>
          </cell>
          <cell r="AV3220">
            <v>21</v>
          </cell>
          <cell r="AW3220">
            <v>44.73</v>
          </cell>
          <cell r="AX3220">
            <v>43.841324503311256</v>
          </cell>
          <cell r="AY3220">
            <v>7</v>
          </cell>
          <cell r="AZ3220">
            <v>7</v>
          </cell>
          <cell r="BA3220" t="str">
            <v>UK</v>
          </cell>
        </row>
        <row r="3221">
          <cell r="D3221" t="str">
            <v>Univerzita Komenského v Bratislave</v>
          </cell>
          <cell r="E3221" t="str">
            <v>Fakulta matematiky, fyziky a informatiky</v>
          </cell>
          <cell r="L3221">
            <v>1</v>
          </cell>
          <cell r="M3221">
            <v>2</v>
          </cell>
          <cell r="AM3221">
            <v>8</v>
          </cell>
          <cell r="AN3221">
            <v>8</v>
          </cell>
          <cell r="AO3221">
            <v>8</v>
          </cell>
          <cell r="AP3221">
            <v>8</v>
          </cell>
          <cell r="AQ3221">
            <v>8</v>
          </cell>
          <cell r="AV3221">
            <v>12</v>
          </cell>
          <cell r="AW3221">
            <v>17.759999999999998</v>
          </cell>
          <cell r="AX3221">
            <v>17.407152317880794</v>
          </cell>
          <cell r="AY3221">
            <v>8</v>
          </cell>
          <cell r="AZ3221">
            <v>0</v>
          </cell>
          <cell r="BA3221" t="str">
            <v>UK</v>
          </cell>
        </row>
        <row r="3222">
          <cell r="D3222" t="str">
            <v>Univerzita Komenského v Bratislave</v>
          </cell>
          <cell r="E3222" t="str">
            <v>Fakulta matematiky, fyziky a informatiky</v>
          </cell>
          <cell r="L3222">
            <v>1</v>
          </cell>
          <cell r="M3222">
            <v>3</v>
          </cell>
          <cell r="AM3222">
            <v>3</v>
          </cell>
          <cell r="AN3222">
            <v>0</v>
          </cell>
          <cell r="AO3222">
            <v>0</v>
          </cell>
          <cell r="AP3222">
            <v>3</v>
          </cell>
          <cell r="AQ3222">
            <v>3</v>
          </cell>
          <cell r="AV3222">
            <v>9</v>
          </cell>
          <cell r="AW3222">
            <v>19.169999999999998</v>
          </cell>
          <cell r="AX3222">
            <v>19.071692307692306</v>
          </cell>
          <cell r="AY3222">
            <v>3</v>
          </cell>
          <cell r="AZ3222">
            <v>3</v>
          </cell>
          <cell r="BA3222" t="str">
            <v>UK</v>
          </cell>
        </row>
        <row r="3223">
          <cell r="D3223" t="str">
            <v>Univerzita Komenského v Bratislave</v>
          </cell>
          <cell r="E3223" t="str">
            <v>Fakulta matematiky, fyziky a informatiky</v>
          </cell>
          <cell r="L3223">
            <v>1</v>
          </cell>
          <cell r="M3223">
            <v>3</v>
          </cell>
          <cell r="AM3223">
            <v>1</v>
          </cell>
          <cell r="AN3223">
            <v>0</v>
          </cell>
          <cell r="AO3223">
            <v>0</v>
          </cell>
          <cell r="AP3223">
            <v>1</v>
          </cell>
          <cell r="AQ3223">
            <v>1</v>
          </cell>
          <cell r="AV3223">
            <v>3</v>
          </cell>
          <cell r="AW3223">
            <v>6.39</v>
          </cell>
          <cell r="AX3223">
            <v>6.3572307692307692</v>
          </cell>
          <cell r="AY3223">
            <v>1</v>
          </cell>
          <cell r="AZ3223">
            <v>1</v>
          </cell>
          <cell r="BA3223" t="str">
            <v>UK</v>
          </cell>
        </row>
        <row r="3224">
          <cell r="D3224" t="str">
            <v>Univerzita Komenského v Bratislave</v>
          </cell>
          <cell r="E3224" t="str">
            <v>Fakulta matematiky, fyziky a informatiky</v>
          </cell>
          <cell r="L3224">
            <v>1</v>
          </cell>
          <cell r="M3224">
            <v>2</v>
          </cell>
          <cell r="AM3224">
            <v>3</v>
          </cell>
          <cell r="AN3224">
            <v>3</v>
          </cell>
          <cell r="AO3224">
            <v>3</v>
          </cell>
          <cell r="AP3224">
            <v>3</v>
          </cell>
          <cell r="AQ3224">
            <v>3</v>
          </cell>
          <cell r="AV3224">
            <v>4.5</v>
          </cell>
          <cell r="AW3224">
            <v>6.66</v>
          </cell>
          <cell r="AX3224">
            <v>6.5276821192052985</v>
          </cell>
          <cell r="AY3224">
            <v>3</v>
          </cell>
          <cell r="AZ3224">
            <v>0</v>
          </cell>
          <cell r="BA3224" t="str">
            <v>UK</v>
          </cell>
        </row>
        <row r="3225">
          <cell r="D3225" t="str">
            <v>Univerzita Komenského v Bratislave</v>
          </cell>
          <cell r="E3225" t="str">
            <v>Fakulta matematiky, fyziky a informatiky</v>
          </cell>
          <cell r="L3225">
            <v>1</v>
          </cell>
          <cell r="M3225">
            <v>2</v>
          </cell>
          <cell r="AM3225">
            <v>61</v>
          </cell>
          <cell r="AN3225">
            <v>61</v>
          </cell>
          <cell r="AO3225">
            <v>61</v>
          </cell>
          <cell r="AP3225">
            <v>61</v>
          </cell>
          <cell r="AQ3225">
            <v>61</v>
          </cell>
          <cell r="AV3225">
            <v>91.5</v>
          </cell>
          <cell r="AW3225">
            <v>120.78</v>
          </cell>
          <cell r="AX3225">
            <v>120.16061538461538</v>
          </cell>
          <cell r="AY3225">
            <v>61</v>
          </cell>
          <cell r="AZ3225">
            <v>0</v>
          </cell>
          <cell r="BA3225" t="str">
            <v>UK</v>
          </cell>
        </row>
        <row r="3226">
          <cell r="D3226" t="str">
            <v>Univerzita Komenského v Bratislave</v>
          </cell>
          <cell r="E3226" t="str">
            <v>Fakulta matematiky, fyziky a informatiky</v>
          </cell>
          <cell r="L3226">
            <v>1</v>
          </cell>
          <cell r="M3226">
            <v>2</v>
          </cell>
          <cell r="AM3226">
            <v>6</v>
          </cell>
          <cell r="AN3226">
            <v>6</v>
          </cell>
          <cell r="AO3226">
            <v>6</v>
          </cell>
          <cell r="AP3226">
            <v>6</v>
          </cell>
          <cell r="AQ3226">
            <v>6</v>
          </cell>
          <cell r="AV3226">
            <v>9</v>
          </cell>
          <cell r="AW3226">
            <v>13.32</v>
          </cell>
          <cell r="AX3226">
            <v>13.055364238410597</v>
          </cell>
          <cell r="AY3226">
            <v>6</v>
          </cell>
          <cell r="AZ3226">
            <v>0</v>
          </cell>
          <cell r="BA3226" t="str">
            <v>UK</v>
          </cell>
        </row>
        <row r="3227">
          <cell r="D3227" t="str">
            <v>Univerzita Komenského v Bratislave</v>
          </cell>
          <cell r="E3227" t="str">
            <v>Fakulta matematiky, fyziky a informatiky</v>
          </cell>
          <cell r="L3227">
            <v>1</v>
          </cell>
          <cell r="M3227">
            <v>2</v>
          </cell>
          <cell r="AM3227">
            <v>10</v>
          </cell>
          <cell r="AN3227">
            <v>10</v>
          </cell>
          <cell r="AO3227">
            <v>10</v>
          </cell>
          <cell r="AP3227">
            <v>10</v>
          </cell>
          <cell r="AQ3227">
            <v>10</v>
          </cell>
          <cell r="AV3227">
            <v>15</v>
          </cell>
          <cell r="AW3227">
            <v>22.2</v>
          </cell>
          <cell r="AX3227">
            <v>21.758940397350994</v>
          </cell>
          <cell r="AY3227">
            <v>10</v>
          </cell>
          <cell r="AZ3227">
            <v>0</v>
          </cell>
          <cell r="BA3227" t="str">
            <v>UK</v>
          </cell>
        </row>
        <row r="3228">
          <cell r="D3228" t="str">
            <v>Univerzita Komenského v Bratislave</v>
          </cell>
          <cell r="E3228" t="str">
            <v>Fakulta matematiky, fyziky a informatiky</v>
          </cell>
          <cell r="L3228">
            <v>1</v>
          </cell>
          <cell r="M3228">
            <v>2</v>
          </cell>
          <cell r="AM3228">
            <v>2</v>
          </cell>
          <cell r="AN3228">
            <v>3</v>
          </cell>
          <cell r="AO3228">
            <v>3</v>
          </cell>
          <cell r="AP3228">
            <v>2</v>
          </cell>
          <cell r="AQ3228">
            <v>2</v>
          </cell>
          <cell r="AV3228">
            <v>3</v>
          </cell>
          <cell r="AW3228">
            <v>4.4399999999999995</v>
          </cell>
          <cell r="AX3228">
            <v>4.3517880794701984</v>
          </cell>
          <cell r="AY3228">
            <v>3</v>
          </cell>
          <cell r="AZ3228">
            <v>0</v>
          </cell>
          <cell r="BA3228" t="str">
            <v>UK</v>
          </cell>
        </row>
        <row r="3229">
          <cell r="D3229" t="str">
            <v>Univerzita Komenského v Bratislave</v>
          </cell>
          <cell r="E3229" t="str">
            <v>Fakulta matematiky, fyziky a informatiky</v>
          </cell>
          <cell r="L3229">
            <v>1</v>
          </cell>
          <cell r="M3229">
            <v>2</v>
          </cell>
          <cell r="AM3229">
            <v>2</v>
          </cell>
          <cell r="AN3229">
            <v>2</v>
          </cell>
          <cell r="AO3229">
            <v>0</v>
          </cell>
          <cell r="AP3229">
            <v>0</v>
          </cell>
          <cell r="AQ3229">
            <v>2</v>
          </cell>
          <cell r="AV3229">
            <v>3</v>
          </cell>
          <cell r="AW3229">
            <v>3.57</v>
          </cell>
          <cell r="AX3229">
            <v>3.5452689486552567</v>
          </cell>
          <cell r="AY3229">
            <v>2</v>
          </cell>
          <cell r="AZ3229">
            <v>0</v>
          </cell>
          <cell r="BA3229" t="str">
            <v>UK</v>
          </cell>
        </row>
        <row r="3230">
          <cell r="D3230" t="str">
            <v>Univerzita Komenského v Bratislave</v>
          </cell>
          <cell r="E3230" t="str">
            <v>Fakulta matematiky, fyziky a informatiky</v>
          </cell>
          <cell r="L3230">
            <v>1</v>
          </cell>
          <cell r="M3230">
            <v>2</v>
          </cell>
          <cell r="AM3230">
            <v>3</v>
          </cell>
          <cell r="AN3230">
            <v>3</v>
          </cell>
          <cell r="AO3230">
            <v>3</v>
          </cell>
          <cell r="AP3230">
            <v>3</v>
          </cell>
          <cell r="AQ3230">
            <v>3</v>
          </cell>
          <cell r="AV3230">
            <v>4.5</v>
          </cell>
          <cell r="AW3230">
            <v>5.3549999999999995</v>
          </cell>
          <cell r="AX3230">
            <v>5.3179034229828845</v>
          </cell>
          <cell r="AY3230">
            <v>3</v>
          </cell>
          <cell r="AZ3230">
            <v>0</v>
          </cell>
          <cell r="BA3230" t="str">
            <v>UK</v>
          </cell>
        </row>
        <row r="3231">
          <cell r="D3231" t="str">
            <v>Univerzita Komenského v Bratislave</v>
          </cell>
          <cell r="E3231" t="str">
            <v>Fakulta matematiky, fyziky a informatiky</v>
          </cell>
          <cell r="L3231">
            <v>1</v>
          </cell>
          <cell r="M3231">
            <v>2</v>
          </cell>
          <cell r="AM3231">
            <v>2</v>
          </cell>
          <cell r="AN3231">
            <v>2</v>
          </cell>
          <cell r="AO3231">
            <v>2</v>
          </cell>
          <cell r="AP3231">
            <v>2</v>
          </cell>
          <cell r="AQ3231">
            <v>2</v>
          </cell>
          <cell r="AV3231">
            <v>3</v>
          </cell>
          <cell r="AW3231">
            <v>4.4399999999999995</v>
          </cell>
          <cell r="AX3231">
            <v>4.4315589353612159</v>
          </cell>
          <cell r="AY3231">
            <v>2</v>
          </cell>
          <cell r="AZ3231">
            <v>0</v>
          </cell>
          <cell r="BA3231" t="str">
            <v>UK</v>
          </cell>
        </row>
        <row r="3232">
          <cell r="D3232" t="str">
            <v>Univerzita Komenského v Bratislave</v>
          </cell>
          <cell r="E3232" t="str">
            <v>Fakulta matematiky, fyziky a informatiky</v>
          </cell>
          <cell r="L3232">
            <v>1</v>
          </cell>
          <cell r="M3232">
            <v>2</v>
          </cell>
          <cell r="AM3232">
            <v>0</v>
          </cell>
          <cell r="AN3232">
            <v>2</v>
          </cell>
          <cell r="AO3232">
            <v>2</v>
          </cell>
          <cell r="AP3232">
            <v>0</v>
          </cell>
          <cell r="AQ3232">
            <v>0</v>
          </cell>
          <cell r="AV3232">
            <v>0</v>
          </cell>
          <cell r="AW3232">
            <v>0</v>
          </cell>
          <cell r="AX3232">
            <v>0</v>
          </cell>
          <cell r="AY3232">
            <v>2</v>
          </cell>
          <cell r="AZ3232">
            <v>0</v>
          </cell>
          <cell r="BA3232" t="str">
            <v>UK</v>
          </cell>
        </row>
        <row r="3233">
          <cell r="D3233" t="str">
            <v>Univerzita Konštantína Filozofa v Nitre</v>
          </cell>
          <cell r="E3233" t="str">
            <v>Fakulta prírodných vied</v>
          </cell>
          <cell r="L3233">
            <v>1</v>
          </cell>
          <cell r="M3233">
            <v>2</v>
          </cell>
          <cell r="AM3233">
            <v>10</v>
          </cell>
          <cell r="AN3233">
            <v>10</v>
          </cell>
          <cell r="AO3233">
            <v>0</v>
          </cell>
          <cell r="AP3233">
            <v>0</v>
          </cell>
          <cell r="AQ3233">
            <v>10</v>
          </cell>
          <cell r="AV3233">
            <v>15</v>
          </cell>
          <cell r="AW3233">
            <v>16.350000000000001</v>
          </cell>
          <cell r="AX3233">
            <v>16.19250672043011</v>
          </cell>
          <cell r="AY3233">
            <v>10</v>
          </cell>
          <cell r="AZ3233">
            <v>0</v>
          </cell>
          <cell r="BA3233" t="str">
            <v>UKF</v>
          </cell>
        </row>
        <row r="3234">
          <cell r="D3234" t="str">
            <v>Univerzita Konštantína Filozofa v Nitre</v>
          </cell>
          <cell r="E3234" t="str">
            <v>Fakulta prírodných vied</v>
          </cell>
          <cell r="L3234">
            <v>2</v>
          </cell>
          <cell r="M3234">
            <v>1</v>
          </cell>
          <cell r="AM3234">
            <v>0</v>
          </cell>
          <cell r="AN3234">
            <v>0</v>
          </cell>
          <cell r="AO3234">
            <v>0</v>
          </cell>
          <cell r="AP3234">
            <v>0</v>
          </cell>
          <cell r="AQ3234">
            <v>0</v>
          </cell>
          <cell r="AV3234">
            <v>0</v>
          </cell>
          <cell r="AW3234">
            <v>0</v>
          </cell>
          <cell r="AX3234">
            <v>0</v>
          </cell>
          <cell r="AY3234">
            <v>3</v>
          </cell>
          <cell r="AZ3234">
            <v>0</v>
          </cell>
          <cell r="BA3234" t="str">
            <v>UKF</v>
          </cell>
        </row>
        <row r="3235">
          <cell r="D3235" t="str">
            <v>Univerzita Konštantína Filozofa v Nitre</v>
          </cell>
          <cell r="E3235" t="str">
            <v>Fakulta prírodných vied</v>
          </cell>
          <cell r="L3235">
            <v>1</v>
          </cell>
          <cell r="M3235">
            <v>2</v>
          </cell>
          <cell r="AM3235">
            <v>20</v>
          </cell>
          <cell r="AN3235">
            <v>21</v>
          </cell>
          <cell r="AO3235">
            <v>21</v>
          </cell>
          <cell r="AP3235">
            <v>20</v>
          </cell>
          <cell r="AQ3235">
            <v>20</v>
          </cell>
          <cell r="AV3235">
            <v>30</v>
          </cell>
          <cell r="AW3235">
            <v>44.4</v>
          </cell>
          <cell r="AX3235">
            <v>43.716923076923081</v>
          </cell>
          <cell r="AY3235">
            <v>21</v>
          </cell>
          <cell r="AZ3235">
            <v>0</v>
          </cell>
          <cell r="BA3235" t="str">
            <v>UKF</v>
          </cell>
        </row>
        <row r="3236">
          <cell r="D3236" t="str">
            <v>Univerzita Konštantína Filozofa v Nitre</v>
          </cell>
          <cell r="E3236" t="str">
            <v>Fakulta prírodných vied</v>
          </cell>
          <cell r="L3236">
            <v>1</v>
          </cell>
          <cell r="M3236">
            <v>2</v>
          </cell>
          <cell r="AM3236">
            <v>20</v>
          </cell>
          <cell r="AN3236">
            <v>20</v>
          </cell>
          <cell r="AO3236">
            <v>20</v>
          </cell>
          <cell r="AP3236">
            <v>20</v>
          </cell>
          <cell r="AQ3236">
            <v>20</v>
          </cell>
          <cell r="AV3236">
            <v>30</v>
          </cell>
          <cell r="AW3236">
            <v>44.4</v>
          </cell>
          <cell r="AX3236">
            <v>43.871428571428574</v>
          </cell>
          <cell r="AY3236">
            <v>20</v>
          </cell>
          <cell r="AZ3236">
            <v>0</v>
          </cell>
          <cell r="BA3236" t="str">
            <v>UKF</v>
          </cell>
        </row>
        <row r="3237">
          <cell r="D3237" t="str">
            <v>Univerzita Konštantína Filozofa v Nitre</v>
          </cell>
          <cell r="E3237" t="str">
            <v>Fakulta prírodných vied</v>
          </cell>
          <cell r="L3237">
            <v>1</v>
          </cell>
          <cell r="M3237">
            <v>2</v>
          </cell>
          <cell r="AM3237">
            <v>41</v>
          </cell>
          <cell r="AN3237">
            <v>43</v>
          </cell>
          <cell r="AO3237">
            <v>43</v>
          </cell>
          <cell r="AP3237">
            <v>41</v>
          </cell>
          <cell r="AQ3237">
            <v>41</v>
          </cell>
          <cell r="AV3237">
            <v>61.5</v>
          </cell>
          <cell r="AW3237">
            <v>91.02</v>
          </cell>
          <cell r="AX3237">
            <v>90.478214285714287</v>
          </cell>
          <cell r="AY3237">
            <v>43</v>
          </cell>
          <cell r="AZ3237">
            <v>0</v>
          </cell>
          <cell r="BA3237" t="str">
            <v>UKF</v>
          </cell>
        </row>
        <row r="3238">
          <cell r="D3238" t="str">
            <v>Univerzita Konštantína Filozofa v Nitre</v>
          </cell>
          <cell r="E3238" t="str">
            <v>Fakulta prírodných vied</v>
          </cell>
          <cell r="L3238">
            <v>1</v>
          </cell>
          <cell r="M3238">
            <v>2</v>
          </cell>
          <cell r="AM3238">
            <v>10</v>
          </cell>
          <cell r="AN3238">
            <v>10</v>
          </cell>
          <cell r="AO3238">
            <v>0</v>
          </cell>
          <cell r="AP3238">
            <v>0</v>
          </cell>
          <cell r="AQ3238">
            <v>10</v>
          </cell>
          <cell r="AV3238">
            <v>15</v>
          </cell>
          <cell r="AW3238">
            <v>21.599999999999998</v>
          </cell>
          <cell r="AX3238">
            <v>21.391935483870967</v>
          </cell>
          <cell r="AY3238">
            <v>10</v>
          </cell>
          <cell r="AZ3238">
            <v>0</v>
          </cell>
          <cell r="BA3238" t="str">
            <v>UKF</v>
          </cell>
        </row>
        <row r="3239">
          <cell r="D3239" t="str">
            <v>Univerzita Konštantína Filozofa v Nitre</v>
          </cell>
          <cell r="E3239" t="str">
            <v>Fakulta prírodných vied</v>
          </cell>
          <cell r="L3239">
            <v>1</v>
          </cell>
          <cell r="M3239">
            <v>2</v>
          </cell>
          <cell r="AM3239">
            <v>8</v>
          </cell>
          <cell r="AN3239">
            <v>9</v>
          </cell>
          <cell r="AO3239">
            <v>9</v>
          </cell>
          <cell r="AP3239">
            <v>8</v>
          </cell>
          <cell r="AQ3239">
            <v>8</v>
          </cell>
          <cell r="AV3239">
            <v>12</v>
          </cell>
          <cell r="AW3239">
            <v>15.84</v>
          </cell>
          <cell r="AX3239">
            <v>15.84</v>
          </cell>
          <cell r="AY3239">
            <v>9</v>
          </cell>
          <cell r="AZ3239">
            <v>0</v>
          </cell>
          <cell r="BA3239" t="str">
            <v>UKF</v>
          </cell>
        </row>
        <row r="3240">
          <cell r="D3240" t="str">
            <v>Univerzita Konštantína Filozofa v Nitre</v>
          </cell>
          <cell r="E3240" t="str">
            <v>Fakulta prírodných vied</v>
          </cell>
          <cell r="L3240">
            <v>1</v>
          </cell>
          <cell r="M3240">
            <v>2</v>
          </cell>
          <cell r="AM3240">
            <v>3</v>
          </cell>
          <cell r="AN3240">
            <v>4</v>
          </cell>
          <cell r="AO3240">
            <v>4</v>
          </cell>
          <cell r="AP3240">
            <v>3</v>
          </cell>
          <cell r="AQ3240">
            <v>3</v>
          </cell>
          <cell r="AV3240">
            <v>4.5</v>
          </cell>
          <cell r="AW3240">
            <v>6.66</v>
          </cell>
          <cell r="AX3240">
            <v>6.66</v>
          </cell>
          <cell r="AY3240">
            <v>4</v>
          </cell>
          <cell r="AZ3240">
            <v>0</v>
          </cell>
          <cell r="BA3240" t="str">
            <v>UKF</v>
          </cell>
        </row>
        <row r="3241">
          <cell r="D3241" t="str">
            <v>Univerzita Konštantína Filozofa v Nitre</v>
          </cell>
          <cell r="E3241" t="str">
            <v>Fakulta prírodných vied</v>
          </cell>
          <cell r="L3241">
            <v>1</v>
          </cell>
          <cell r="M3241">
            <v>2</v>
          </cell>
          <cell r="AM3241">
            <v>2</v>
          </cell>
          <cell r="AN3241">
            <v>2</v>
          </cell>
          <cell r="AO3241">
            <v>2</v>
          </cell>
          <cell r="AP3241">
            <v>2</v>
          </cell>
          <cell r="AQ3241">
            <v>2</v>
          </cell>
          <cell r="AV3241">
            <v>3</v>
          </cell>
          <cell r="AW3241">
            <v>4.32</v>
          </cell>
          <cell r="AX3241">
            <v>4.2783870967741944</v>
          </cell>
          <cell r="AY3241">
            <v>2</v>
          </cell>
          <cell r="AZ3241">
            <v>0</v>
          </cell>
          <cell r="BA3241" t="str">
            <v>UKF</v>
          </cell>
        </row>
        <row r="3242">
          <cell r="D3242" t="str">
            <v>Slovenská technická univerzita v Bratislave</v>
          </cell>
          <cell r="E3242" t="str">
            <v>Fakulta elektrotechniky a informatiky</v>
          </cell>
          <cell r="L3242">
            <v>2</v>
          </cell>
          <cell r="M3242">
            <v>3</v>
          </cell>
          <cell r="AM3242">
            <v>0</v>
          </cell>
          <cell r="AN3242">
            <v>0</v>
          </cell>
          <cell r="AO3242">
            <v>0</v>
          </cell>
          <cell r="AP3242">
            <v>0</v>
          </cell>
          <cell r="AQ3242">
            <v>0</v>
          </cell>
          <cell r="AV3242">
            <v>0</v>
          </cell>
          <cell r="AW3242">
            <v>0</v>
          </cell>
          <cell r="AX3242">
            <v>0</v>
          </cell>
          <cell r="AY3242">
            <v>2</v>
          </cell>
          <cell r="AZ3242">
            <v>0</v>
          </cell>
          <cell r="BA3242" t="str">
            <v>STU</v>
          </cell>
        </row>
        <row r="3243">
          <cell r="D3243" t="str">
            <v>Slovenská technická univerzita v Bratislave</v>
          </cell>
          <cell r="E3243" t="str">
            <v>Fakulta informatiky a informačných technológií</v>
          </cell>
          <cell r="L3243">
            <v>1</v>
          </cell>
          <cell r="M3243">
            <v>2</v>
          </cell>
          <cell r="AM3243">
            <v>78</v>
          </cell>
          <cell r="AN3243">
            <v>80</v>
          </cell>
          <cell r="AO3243">
            <v>80</v>
          </cell>
          <cell r="AP3243">
            <v>78</v>
          </cell>
          <cell r="AQ3243">
            <v>78</v>
          </cell>
          <cell r="AV3243">
            <v>117</v>
          </cell>
          <cell r="AW3243">
            <v>173.16</v>
          </cell>
          <cell r="AX3243">
            <v>172.87449299258037</v>
          </cell>
          <cell r="AY3243">
            <v>80</v>
          </cell>
          <cell r="AZ3243">
            <v>0</v>
          </cell>
          <cell r="BA3243" t="str">
            <v>STU</v>
          </cell>
        </row>
        <row r="3244">
          <cell r="D3244" t="str">
            <v>Slovenská technická univerzita v Bratislave</v>
          </cell>
          <cell r="E3244" t="str">
            <v>Materiálovotechnologická fakulta so sídlom v Trnave</v>
          </cell>
          <cell r="L3244">
            <v>1</v>
          </cell>
          <cell r="M3244">
            <v>2</v>
          </cell>
          <cell r="AM3244">
            <v>40</v>
          </cell>
          <cell r="AN3244">
            <v>43</v>
          </cell>
          <cell r="AO3244">
            <v>43</v>
          </cell>
          <cell r="AP3244">
            <v>40</v>
          </cell>
          <cell r="AQ3244">
            <v>40</v>
          </cell>
          <cell r="AV3244">
            <v>60</v>
          </cell>
          <cell r="AW3244">
            <v>88.8</v>
          </cell>
          <cell r="AX3244">
            <v>88.221588089330027</v>
          </cell>
          <cell r="AY3244">
            <v>43</v>
          </cell>
          <cell r="AZ3244">
            <v>0</v>
          </cell>
          <cell r="BA3244" t="str">
            <v>STU</v>
          </cell>
        </row>
        <row r="3245">
          <cell r="D3245" t="str">
            <v>Slovenská technická univerzita v Bratislave</v>
          </cell>
          <cell r="E3245" t="str">
            <v>Stavebná fakulta</v>
          </cell>
          <cell r="L3245">
            <v>1</v>
          </cell>
          <cell r="M3245">
            <v>2</v>
          </cell>
          <cell r="AM3245">
            <v>26</v>
          </cell>
          <cell r="AN3245">
            <v>26</v>
          </cell>
          <cell r="AO3245">
            <v>0</v>
          </cell>
          <cell r="AP3245">
            <v>0</v>
          </cell>
          <cell r="AQ3245">
            <v>26</v>
          </cell>
          <cell r="AV3245">
            <v>39</v>
          </cell>
          <cell r="AW3245">
            <v>62.010000000000005</v>
          </cell>
          <cell r="AX3245">
            <v>61.484491525423735</v>
          </cell>
          <cell r="AY3245">
            <v>26</v>
          </cell>
          <cell r="AZ3245">
            <v>0</v>
          </cell>
          <cell r="BA3245" t="str">
            <v>STU</v>
          </cell>
        </row>
        <row r="3246">
          <cell r="D3246" t="str">
            <v>Slovenská technická univerzita v Bratislave</v>
          </cell>
          <cell r="E3246" t="str">
            <v>Materiálovotechnologická fakulta so sídlom v Trnave</v>
          </cell>
          <cell r="L3246">
            <v>1</v>
          </cell>
          <cell r="M3246">
            <v>2</v>
          </cell>
          <cell r="AM3246">
            <v>48</v>
          </cell>
          <cell r="AN3246">
            <v>51</v>
          </cell>
          <cell r="AO3246">
            <v>51</v>
          </cell>
          <cell r="AP3246">
            <v>48</v>
          </cell>
          <cell r="AQ3246">
            <v>48</v>
          </cell>
          <cell r="AV3246">
            <v>72</v>
          </cell>
          <cell r="AW3246">
            <v>106.56</v>
          </cell>
          <cell r="AX3246">
            <v>105.86590570719603</v>
          </cell>
          <cell r="AY3246">
            <v>51</v>
          </cell>
          <cell r="AZ3246">
            <v>0</v>
          </cell>
          <cell r="BA3246" t="str">
            <v>STU</v>
          </cell>
        </row>
        <row r="3247">
          <cell r="D3247" t="str">
            <v>Slovenská technická univerzita v Bratislave</v>
          </cell>
          <cell r="E3247" t="str">
            <v>Fakulta chemickej a potravinárskej technológie</v>
          </cell>
          <cell r="L3247">
            <v>2</v>
          </cell>
          <cell r="M3247">
            <v>3</v>
          </cell>
          <cell r="AM3247">
            <v>0</v>
          </cell>
          <cell r="AN3247">
            <v>0</v>
          </cell>
          <cell r="AO3247">
            <v>0</v>
          </cell>
          <cell r="AP3247">
            <v>0</v>
          </cell>
          <cell r="AQ3247">
            <v>0</v>
          </cell>
          <cell r="AV3247">
            <v>0</v>
          </cell>
          <cell r="AW3247">
            <v>0</v>
          </cell>
          <cell r="AX3247">
            <v>0</v>
          </cell>
          <cell r="AY3247">
            <v>2</v>
          </cell>
          <cell r="AZ3247">
            <v>0</v>
          </cell>
          <cell r="BA3247" t="str">
            <v>STU</v>
          </cell>
        </row>
        <row r="3248">
          <cell r="D3248" t="str">
            <v>Slovenská technická univerzita v Bratislave</v>
          </cell>
          <cell r="E3248" t="str">
            <v>Materiálovotechnologická fakulta so sídlom v Trnave</v>
          </cell>
          <cell r="L3248">
            <v>1</v>
          </cell>
          <cell r="M3248">
            <v>2</v>
          </cell>
          <cell r="AM3248">
            <v>25</v>
          </cell>
          <cell r="AN3248">
            <v>30</v>
          </cell>
          <cell r="AO3248">
            <v>30</v>
          </cell>
          <cell r="AP3248">
            <v>25</v>
          </cell>
          <cell r="AQ3248">
            <v>25</v>
          </cell>
          <cell r="AV3248">
            <v>37.5</v>
          </cell>
          <cell r="AW3248">
            <v>55.5</v>
          </cell>
          <cell r="AX3248">
            <v>55.138492555831263</v>
          </cell>
          <cell r="AY3248">
            <v>30</v>
          </cell>
          <cell r="AZ3248">
            <v>0</v>
          </cell>
          <cell r="BA3248" t="str">
            <v>STU</v>
          </cell>
        </row>
        <row r="3249">
          <cell r="D3249" t="str">
            <v>Slovenská technická univerzita v Bratislave</v>
          </cell>
          <cell r="E3249" t="str">
            <v>Fakulta chemickej a potravinárskej technológie</v>
          </cell>
          <cell r="L3249">
            <v>2</v>
          </cell>
          <cell r="M3249">
            <v>3</v>
          </cell>
          <cell r="AM3249">
            <v>0</v>
          </cell>
          <cell r="AN3249">
            <v>0</v>
          </cell>
          <cell r="AO3249">
            <v>0</v>
          </cell>
          <cell r="AP3249">
            <v>0</v>
          </cell>
          <cell r="AQ3249">
            <v>0</v>
          </cell>
          <cell r="AV3249">
            <v>0</v>
          </cell>
          <cell r="AW3249">
            <v>0</v>
          </cell>
          <cell r="AX3249">
            <v>0</v>
          </cell>
          <cell r="AY3249">
            <v>1</v>
          </cell>
          <cell r="AZ3249">
            <v>0</v>
          </cell>
          <cell r="BA3249" t="str">
            <v>STU</v>
          </cell>
        </row>
        <row r="3250">
          <cell r="D3250" t="str">
            <v>Slovenská technická univerzita v Bratislave</v>
          </cell>
          <cell r="E3250" t="str">
            <v>Strojnícka fakulta</v>
          </cell>
          <cell r="L3250">
            <v>2</v>
          </cell>
          <cell r="M3250">
            <v>3</v>
          </cell>
          <cell r="AM3250">
            <v>0</v>
          </cell>
          <cell r="AN3250">
            <v>0</v>
          </cell>
          <cell r="AO3250">
            <v>0</v>
          </cell>
          <cell r="AP3250">
            <v>0</v>
          </cell>
          <cell r="AQ3250">
            <v>0</v>
          </cell>
          <cell r="AV3250">
            <v>0</v>
          </cell>
          <cell r="AW3250">
            <v>0</v>
          </cell>
          <cell r="AX3250">
            <v>0</v>
          </cell>
          <cell r="AY3250">
            <v>1</v>
          </cell>
          <cell r="AZ3250">
            <v>0</v>
          </cell>
          <cell r="BA3250" t="str">
            <v>STU</v>
          </cell>
        </row>
        <row r="3251">
          <cell r="D3251" t="str">
            <v>Slovenská technická univerzita v Bratislave</v>
          </cell>
          <cell r="E3251" t="str">
            <v>Fakulta chemickej a potravinárskej technológie</v>
          </cell>
          <cell r="L3251">
            <v>2</v>
          </cell>
          <cell r="M3251">
            <v>3</v>
          </cell>
          <cell r="AM3251">
            <v>0</v>
          </cell>
          <cell r="AN3251">
            <v>0</v>
          </cell>
          <cell r="AO3251">
            <v>0</v>
          </cell>
          <cell r="AP3251">
            <v>0</v>
          </cell>
          <cell r="AQ3251">
            <v>0</v>
          </cell>
          <cell r="AV3251">
            <v>0</v>
          </cell>
          <cell r="AW3251">
            <v>0</v>
          </cell>
          <cell r="AX3251">
            <v>0</v>
          </cell>
          <cell r="AY3251">
            <v>1</v>
          </cell>
          <cell r="AZ3251">
            <v>0</v>
          </cell>
          <cell r="BA3251" t="str">
            <v>STU</v>
          </cell>
        </row>
        <row r="3252">
          <cell r="D3252" t="str">
            <v>Slovenská technická univerzita v Bratislave</v>
          </cell>
          <cell r="E3252" t="str">
            <v>Fakulta informatiky a informačných technológií</v>
          </cell>
          <cell r="L3252">
            <v>1</v>
          </cell>
          <cell r="M3252">
            <v>2</v>
          </cell>
          <cell r="AM3252">
            <v>256</v>
          </cell>
          <cell r="AN3252">
            <v>258</v>
          </cell>
          <cell r="AO3252">
            <v>258</v>
          </cell>
          <cell r="AP3252">
            <v>256</v>
          </cell>
          <cell r="AQ3252">
            <v>256</v>
          </cell>
          <cell r="AV3252">
            <v>384</v>
          </cell>
          <cell r="AW3252">
            <v>568.31999999999994</v>
          </cell>
          <cell r="AX3252">
            <v>567.38295136026375</v>
          </cell>
          <cell r="AY3252">
            <v>258</v>
          </cell>
          <cell r="AZ3252">
            <v>0</v>
          </cell>
          <cell r="BA3252" t="str">
            <v>STU</v>
          </cell>
        </row>
        <row r="3253">
          <cell r="D3253" t="str">
            <v>Slovenská technická univerzita v Bratislave</v>
          </cell>
          <cell r="E3253" t="str">
            <v>Materiálovotechnologická fakulta so sídlom v Trnave</v>
          </cell>
          <cell r="L3253">
            <v>1</v>
          </cell>
          <cell r="M3253">
            <v>2</v>
          </cell>
          <cell r="AM3253">
            <v>10</v>
          </cell>
          <cell r="AN3253">
            <v>11</v>
          </cell>
          <cell r="AO3253">
            <v>11</v>
          </cell>
          <cell r="AP3253">
            <v>10</v>
          </cell>
          <cell r="AQ3253">
            <v>10</v>
          </cell>
          <cell r="AV3253">
            <v>15</v>
          </cell>
          <cell r="AW3253">
            <v>22.2</v>
          </cell>
          <cell r="AX3253">
            <v>22.055397022332507</v>
          </cell>
          <cell r="AY3253">
            <v>11</v>
          </cell>
          <cell r="AZ3253">
            <v>0</v>
          </cell>
          <cell r="BA3253" t="str">
            <v>STU</v>
          </cell>
        </row>
        <row r="3254">
          <cell r="D3254" t="str">
            <v>Slovenská technická univerzita v Bratislave</v>
          </cell>
          <cell r="E3254" t="str">
            <v>Fakulta chemickej a potravinárskej technológie</v>
          </cell>
          <cell r="L3254">
            <v>1</v>
          </cell>
          <cell r="M3254">
            <v>2</v>
          </cell>
          <cell r="AM3254">
            <v>55</v>
          </cell>
          <cell r="AN3254">
            <v>55</v>
          </cell>
          <cell r="AO3254">
            <v>55</v>
          </cell>
          <cell r="AP3254">
            <v>55</v>
          </cell>
          <cell r="AQ3254">
            <v>55</v>
          </cell>
          <cell r="AV3254">
            <v>82.5</v>
          </cell>
          <cell r="AW3254">
            <v>198.82500000000002</v>
          </cell>
          <cell r="AX3254">
            <v>197.29263005780348</v>
          </cell>
          <cell r="AY3254">
            <v>55</v>
          </cell>
          <cell r="AZ3254">
            <v>0</v>
          </cell>
          <cell r="BA3254" t="str">
            <v>STU</v>
          </cell>
        </row>
        <row r="3255">
          <cell r="D3255" t="str">
            <v>Slovenská technická univerzita v Bratislave</v>
          </cell>
          <cell r="E3255" t="str">
            <v>Strojnícka fakulta</v>
          </cell>
          <cell r="L3255">
            <v>1</v>
          </cell>
          <cell r="M3255">
            <v>2</v>
          </cell>
          <cell r="AM3255">
            <v>16</v>
          </cell>
          <cell r="AN3255">
            <v>16</v>
          </cell>
          <cell r="AO3255">
            <v>16</v>
          </cell>
          <cell r="AP3255">
            <v>16</v>
          </cell>
          <cell r="AQ3255">
            <v>16</v>
          </cell>
          <cell r="AV3255">
            <v>24</v>
          </cell>
          <cell r="AW3255">
            <v>35.519999999999996</v>
          </cell>
          <cell r="AX3255">
            <v>35.288635235732002</v>
          </cell>
          <cell r="AY3255">
            <v>16</v>
          </cell>
          <cell r="AZ3255">
            <v>0</v>
          </cell>
          <cell r="BA3255" t="str">
            <v>STU</v>
          </cell>
        </row>
        <row r="3256">
          <cell r="D3256" t="str">
            <v>Slovenská technická univerzita v Bratislave</v>
          </cell>
          <cell r="E3256" t="str">
            <v>Fakulta chemickej a potravinárskej technológie</v>
          </cell>
          <cell r="L3256">
            <v>1</v>
          </cell>
          <cell r="M3256">
            <v>2</v>
          </cell>
          <cell r="AM3256">
            <v>34</v>
          </cell>
          <cell r="AN3256">
            <v>34</v>
          </cell>
          <cell r="AO3256">
            <v>34</v>
          </cell>
          <cell r="AP3256">
            <v>34</v>
          </cell>
          <cell r="AQ3256">
            <v>34</v>
          </cell>
          <cell r="AV3256">
            <v>51</v>
          </cell>
          <cell r="AW3256">
            <v>75.48</v>
          </cell>
          <cell r="AX3256">
            <v>74.985589519650659</v>
          </cell>
          <cell r="AY3256">
            <v>34</v>
          </cell>
          <cell r="AZ3256">
            <v>0</v>
          </cell>
          <cell r="BA3256" t="str">
            <v>STU</v>
          </cell>
        </row>
        <row r="3257">
          <cell r="D3257" t="str">
            <v>Slovenská technická univerzita v Bratislave</v>
          </cell>
          <cell r="E3257" t="str">
            <v>Fakulta chemickej a potravinárskej technológie</v>
          </cell>
          <cell r="L3257">
            <v>1</v>
          </cell>
          <cell r="M3257">
            <v>3</v>
          </cell>
          <cell r="AM3257">
            <v>3</v>
          </cell>
          <cell r="AN3257">
            <v>0</v>
          </cell>
          <cell r="AO3257">
            <v>0</v>
          </cell>
          <cell r="AP3257">
            <v>3</v>
          </cell>
          <cell r="AQ3257">
            <v>3</v>
          </cell>
          <cell r="AV3257">
            <v>9</v>
          </cell>
          <cell r="AW3257">
            <v>19.169999999999998</v>
          </cell>
          <cell r="AX3257">
            <v>19.081249999999997</v>
          </cell>
          <cell r="AY3257">
            <v>3</v>
          </cell>
          <cell r="AZ3257">
            <v>3</v>
          </cell>
          <cell r="BA3257" t="str">
            <v>STU</v>
          </cell>
        </row>
        <row r="3258">
          <cell r="D3258" t="str">
            <v>Slovenská technická univerzita v Bratislave</v>
          </cell>
          <cell r="E3258" t="str">
            <v>Fakulta architektúry</v>
          </cell>
          <cell r="L3258">
            <v>1</v>
          </cell>
          <cell r="M3258">
            <v>2</v>
          </cell>
          <cell r="AM3258">
            <v>11</v>
          </cell>
          <cell r="AN3258">
            <v>11</v>
          </cell>
          <cell r="AO3258">
            <v>0</v>
          </cell>
          <cell r="AP3258">
            <v>11</v>
          </cell>
          <cell r="AQ3258">
            <v>11</v>
          </cell>
          <cell r="AV3258">
            <v>16.5</v>
          </cell>
          <cell r="AW3258">
            <v>24.75</v>
          </cell>
          <cell r="AX3258">
            <v>24.118902439024389</v>
          </cell>
          <cell r="AY3258">
            <v>11</v>
          </cell>
          <cell r="AZ3258">
            <v>0</v>
          </cell>
          <cell r="BA3258" t="str">
            <v>STU</v>
          </cell>
        </row>
        <row r="3259">
          <cell r="D3259" t="str">
            <v>Slovenská technická univerzita v Bratislave</v>
          </cell>
          <cell r="E3259" t="str">
            <v>Strojnícka fakulta</v>
          </cell>
          <cell r="L3259">
            <v>1</v>
          </cell>
          <cell r="M3259">
            <v>2</v>
          </cell>
          <cell r="AM3259">
            <v>29</v>
          </cell>
          <cell r="AN3259">
            <v>30</v>
          </cell>
          <cell r="AO3259">
            <v>30</v>
          </cell>
          <cell r="AP3259">
            <v>29</v>
          </cell>
          <cell r="AQ3259">
            <v>29</v>
          </cell>
          <cell r="AV3259">
            <v>43.5</v>
          </cell>
          <cell r="AW3259">
            <v>64.38</v>
          </cell>
          <cell r="AX3259">
            <v>63.96065136476426</v>
          </cell>
          <cell r="AY3259">
            <v>30</v>
          </cell>
          <cell r="AZ3259">
            <v>0</v>
          </cell>
          <cell r="BA3259" t="str">
            <v>STU</v>
          </cell>
        </row>
        <row r="3260">
          <cell r="D3260" t="str">
            <v>Slovenská technická univerzita v Bratislave</v>
          </cell>
          <cell r="E3260" t="str">
            <v>Strojnícka fakulta</v>
          </cell>
          <cell r="L3260">
            <v>1</v>
          </cell>
          <cell r="M3260">
            <v>2</v>
          </cell>
          <cell r="AM3260">
            <v>13</v>
          </cell>
          <cell r="AN3260">
            <v>13</v>
          </cell>
          <cell r="AO3260">
            <v>13</v>
          </cell>
          <cell r="AP3260">
            <v>13</v>
          </cell>
          <cell r="AQ3260">
            <v>13</v>
          </cell>
          <cell r="AV3260">
            <v>19.5</v>
          </cell>
          <cell r="AW3260">
            <v>28.86</v>
          </cell>
          <cell r="AX3260">
            <v>28.672016129032258</v>
          </cell>
          <cell r="AY3260">
            <v>13</v>
          </cell>
          <cell r="AZ3260">
            <v>0</v>
          </cell>
          <cell r="BA3260" t="str">
            <v>STU</v>
          </cell>
        </row>
        <row r="3261">
          <cell r="D3261" t="str">
            <v>Slovenská technická univerzita v Bratislave</v>
          </cell>
          <cell r="E3261" t="str">
            <v>Fakulta chemickej a potravinárskej technológie</v>
          </cell>
          <cell r="L3261">
            <v>1</v>
          </cell>
          <cell r="M3261">
            <v>2</v>
          </cell>
          <cell r="AM3261">
            <v>37</v>
          </cell>
          <cell r="AN3261">
            <v>39</v>
          </cell>
          <cell r="AO3261">
            <v>39</v>
          </cell>
          <cell r="AP3261">
            <v>37</v>
          </cell>
          <cell r="AQ3261">
            <v>37</v>
          </cell>
          <cell r="AV3261">
            <v>55.5</v>
          </cell>
          <cell r="AW3261">
            <v>133.755</v>
          </cell>
          <cell r="AX3261">
            <v>132.72413294797687</v>
          </cell>
          <cell r="AY3261">
            <v>39</v>
          </cell>
          <cell r="AZ3261">
            <v>0</v>
          </cell>
          <cell r="BA3261" t="str">
            <v>STU</v>
          </cell>
        </row>
        <row r="3262">
          <cell r="D3262" t="str">
            <v>Slovenská technická univerzita v Bratislave</v>
          </cell>
          <cell r="E3262" t="str">
            <v>Fakulta informatiky a informačných technológií</v>
          </cell>
          <cell r="L3262">
            <v>2</v>
          </cell>
          <cell r="M3262">
            <v>3</v>
          </cell>
          <cell r="AM3262">
            <v>2</v>
          </cell>
          <cell r="AN3262">
            <v>0</v>
          </cell>
          <cell r="AO3262">
            <v>0</v>
          </cell>
          <cell r="AP3262">
            <v>0</v>
          </cell>
          <cell r="AQ3262">
            <v>0</v>
          </cell>
          <cell r="AV3262">
            <v>0</v>
          </cell>
          <cell r="AW3262">
            <v>0</v>
          </cell>
          <cell r="AX3262">
            <v>0</v>
          </cell>
          <cell r="AY3262">
            <v>4</v>
          </cell>
          <cell r="AZ3262">
            <v>0</v>
          </cell>
          <cell r="BA3262" t="str">
            <v>STU</v>
          </cell>
        </row>
        <row r="3263">
          <cell r="D3263" t="str">
            <v>Slovenská technická univerzita v Bratislave</v>
          </cell>
          <cell r="E3263" t="str">
            <v>Fakulta chemickej a potravinárskej technológie</v>
          </cell>
          <cell r="L3263">
            <v>1</v>
          </cell>
          <cell r="M3263">
            <v>3</v>
          </cell>
          <cell r="AM3263">
            <v>1</v>
          </cell>
          <cell r="AN3263">
            <v>0</v>
          </cell>
          <cell r="AO3263">
            <v>0</v>
          </cell>
          <cell r="AP3263">
            <v>1</v>
          </cell>
          <cell r="AQ3263">
            <v>1</v>
          </cell>
          <cell r="AV3263">
            <v>3</v>
          </cell>
          <cell r="AW3263">
            <v>6.39</v>
          </cell>
          <cell r="AX3263">
            <v>6.3407514450867044</v>
          </cell>
          <cell r="AY3263">
            <v>1</v>
          </cell>
          <cell r="AZ3263">
            <v>1</v>
          </cell>
          <cell r="BA3263" t="str">
            <v>STU</v>
          </cell>
        </row>
        <row r="3264">
          <cell r="D3264" t="str">
            <v>Slovenská technická univerzita v Bratislave</v>
          </cell>
          <cell r="E3264" t="str">
            <v>Stavebná fakulta</v>
          </cell>
          <cell r="L3264">
            <v>1</v>
          </cell>
          <cell r="M3264">
            <v>2</v>
          </cell>
          <cell r="AM3264">
            <v>16</v>
          </cell>
          <cell r="AN3264">
            <v>16</v>
          </cell>
          <cell r="AO3264">
            <v>16</v>
          </cell>
          <cell r="AP3264">
            <v>16</v>
          </cell>
          <cell r="AQ3264">
            <v>16</v>
          </cell>
          <cell r="AV3264">
            <v>24</v>
          </cell>
          <cell r="AW3264">
            <v>31.68</v>
          </cell>
          <cell r="AX3264">
            <v>31.68</v>
          </cell>
          <cell r="AY3264">
            <v>16</v>
          </cell>
          <cell r="AZ3264">
            <v>0</v>
          </cell>
          <cell r="BA3264" t="str">
            <v>STU</v>
          </cell>
        </row>
        <row r="3265">
          <cell r="D3265" t="str">
            <v>Slovenská technická univerzita v Bratislave</v>
          </cell>
          <cell r="E3265" t="str">
            <v>Stavebná fakulta</v>
          </cell>
          <cell r="L3265">
            <v>1</v>
          </cell>
          <cell r="M3265">
            <v>1</v>
          </cell>
          <cell r="AM3265">
            <v>19</v>
          </cell>
          <cell r="AN3265">
            <v>22</v>
          </cell>
          <cell r="AO3265">
            <v>0</v>
          </cell>
          <cell r="AP3265">
            <v>0</v>
          </cell>
          <cell r="AQ3265">
            <v>19</v>
          </cell>
          <cell r="AV3265">
            <v>14.799999999999999</v>
          </cell>
          <cell r="AW3265">
            <v>23.532</v>
          </cell>
          <cell r="AX3265">
            <v>23.33257627118644</v>
          </cell>
          <cell r="AY3265">
            <v>22</v>
          </cell>
          <cell r="AZ3265">
            <v>0</v>
          </cell>
          <cell r="BA3265" t="str">
            <v>STU</v>
          </cell>
        </row>
        <row r="3266">
          <cell r="D3266" t="str">
            <v>Slovenská technická univerzita v Bratislave</v>
          </cell>
          <cell r="E3266" t="str">
            <v>Strojnícka fakulta</v>
          </cell>
          <cell r="L3266">
            <v>1</v>
          </cell>
          <cell r="M3266">
            <v>2</v>
          </cell>
          <cell r="AM3266">
            <v>6</v>
          </cell>
          <cell r="AN3266">
            <v>7</v>
          </cell>
          <cell r="AO3266">
            <v>7</v>
          </cell>
          <cell r="AP3266">
            <v>6</v>
          </cell>
          <cell r="AQ3266">
            <v>6</v>
          </cell>
          <cell r="AV3266">
            <v>9</v>
          </cell>
          <cell r="AW3266">
            <v>13.32</v>
          </cell>
          <cell r="AX3266">
            <v>13.233238213399504</v>
          </cell>
          <cell r="AY3266">
            <v>7</v>
          </cell>
          <cell r="AZ3266">
            <v>0</v>
          </cell>
          <cell r="BA3266" t="str">
            <v>STU</v>
          </cell>
        </row>
        <row r="3267">
          <cell r="D3267" t="str">
            <v>Slovenská technická univerzita v Bratislave</v>
          </cell>
          <cell r="E3267" t="str">
            <v>Fakulta chemickej a potravinárskej technológie</v>
          </cell>
          <cell r="L3267">
            <v>1</v>
          </cell>
          <cell r="M3267">
            <v>2</v>
          </cell>
          <cell r="AM3267">
            <v>46</v>
          </cell>
          <cell r="AN3267">
            <v>46</v>
          </cell>
          <cell r="AO3267">
            <v>46</v>
          </cell>
          <cell r="AP3267">
            <v>46</v>
          </cell>
          <cell r="AQ3267">
            <v>46</v>
          </cell>
          <cell r="AV3267">
            <v>69</v>
          </cell>
          <cell r="AW3267">
            <v>102.12</v>
          </cell>
          <cell r="AX3267">
            <v>100.65275862068965</v>
          </cell>
          <cell r="AY3267">
            <v>46</v>
          </cell>
          <cell r="AZ3267">
            <v>0</v>
          </cell>
          <cell r="BA3267" t="str">
            <v>STU</v>
          </cell>
        </row>
        <row r="3268">
          <cell r="D3268" t="str">
            <v>Slovenská technická univerzita v Bratislave</v>
          </cell>
          <cell r="E3268" t="str">
            <v>Fakulta chemickej a potravinárskej technológie</v>
          </cell>
          <cell r="L3268">
            <v>1</v>
          </cell>
          <cell r="M3268">
            <v>2</v>
          </cell>
          <cell r="AM3268">
            <v>32</v>
          </cell>
          <cell r="AN3268">
            <v>32</v>
          </cell>
          <cell r="AO3268">
            <v>32</v>
          </cell>
          <cell r="AP3268">
            <v>32</v>
          </cell>
          <cell r="AQ3268">
            <v>32</v>
          </cell>
          <cell r="AV3268">
            <v>48</v>
          </cell>
          <cell r="AW3268">
            <v>71.039999999999992</v>
          </cell>
          <cell r="AX3268">
            <v>70.019310344827574</v>
          </cell>
          <cell r="AY3268">
            <v>32</v>
          </cell>
          <cell r="AZ3268">
            <v>0</v>
          </cell>
          <cell r="BA3268" t="str">
            <v>STU</v>
          </cell>
        </row>
        <row r="3269">
          <cell r="D3269" t="str">
            <v>Slovenská technická univerzita v Bratislave</v>
          </cell>
          <cell r="E3269" t="str">
            <v>Stavebná fakulta</v>
          </cell>
          <cell r="L3269">
            <v>1</v>
          </cell>
          <cell r="M3269">
            <v>2</v>
          </cell>
          <cell r="AM3269">
            <v>0</v>
          </cell>
          <cell r="AN3269">
            <v>4</v>
          </cell>
          <cell r="AO3269">
            <v>4</v>
          </cell>
          <cell r="AP3269">
            <v>0</v>
          </cell>
          <cell r="AQ3269">
            <v>0</v>
          </cell>
          <cell r="AV3269">
            <v>0</v>
          </cell>
          <cell r="AW3269">
            <v>0</v>
          </cell>
          <cell r="AX3269">
            <v>0</v>
          </cell>
          <cell r="AY3269">
            <v>4</v>
          </cell>
          <cell r="AZ3269">
            <v>0</v>
          </cell>
          <cell r="BA3269" t="str">
            <v>STU</v>
          </cell>
        </row>
        <row r="3270">
          <cell r="D3270" t="str">
            <v>Slovenská technická univerzita v Bratislave</v>
          </cell>
          <cell r="E3270" t="str">
            <v>Strojnícka fakulta</v>
          </cell>
          <cell r="L3270">
            <v>1</v>
          </cell>
          <cell r="M3270">
            <v>1</v>
          </cell>
          <cell r="AM3270">
            <v>21</v>
          </cell>
          <cell r="AN3270">
            <v>21</v>
          </cell>
          <cell r="AO3270">
            <v>21</v>
          </cell>
          <cell r="AP3270">
            <v>21</v>
          </cell>
          <cell r="AQ3270">
            <v>21</v>
          </cell>
          <cell r="AV3270">
            <v>15.899999999999999</v>
          </cell>
          <cell r="AW3270">
            <v>23.531999999999996</v>
          </cell>
          <cell r="AX3270">
            <v>23.378720843672454</v>
          </cell>
          <cell r="AY3270">
            <v>21</v>
          </cell>
          <cell r="AZ3270">
            <v>0</v>
          </cell>
          <cell r="BA3270" t="str">
            <v>STU</v>
          </cell>
        </row>
        <row r="3271">
          <cell r="D3271" t="str">
            <v>Slovenská technická univerzita v Bratislave</v>
          </cell>
          <cell r="E3271" t="str">
            <v>Strojnícka fakulta</v>
          </cell>
          <cell r="L3271">
            <v>2</v>
          </cell>
          <cell r="M3271">
            <v>3</v>
          </cell>
          <cell r="AM3271">
            <v>0</v>
          </cell>
          <cell r="AN3271">
            <v>0</v>
          </cell>
          <cell r="AO3271">
            <v>0</v>
          </cell>
          <cell r="AP3271">
            <v>0</v>
          </cell>
          <cell r="AQ3271">
            <v>0</v>
          </cell>
          <cell r="AV3271">
            <v>0</v>
          </cell>
          <cell r="AW3271">
            <v>0</v>
          </cell>
          <cell r="AX3271">
            <v>0</v>
          </cell>
          <cell r="AY3271">
            <v>2</v>
          </cell>
          <cell r="AZ3271">
            <v>0</v>
          </cell>
          <cell r="BA3271" t="str">
            <v>STU</v>
          </cell>
        </row>
        <row r="3272">
          <cell r="D3272" t="str">
            <v>Slovenská technická univerzita v Bratislave</v>
          </cell>
          <cell r="E3272" t="str">
            <v>Stavebná fakulta</v>
          </cell>
          <cell r="L3272">
            <v>1</v>
          </cell>
          <cell r="M3272">
            <v>3</v>
          </cell>
          <cell r="AM3272">
            <v>0</v>
          </cell>
          <cell r="AN3272">
            <v>0</v>
          </cell>
          <cell r="AO3272">
            <v>0</v>
          </cell>
          <cell r="AP3272">
            <v>0</v>
          </cell>
          <cell r="AQ3272">
            <v>0</v>
          </cell>
          <cell r="AV3272">
            <v>0</v>
          </cell>
          <cell r="AW3272">
            <v>0</v>
          </cell>
          <cell r="AX3272">
            <v>0</v>
          </cell>
          <cell r="AY3272">
            <v>3</v>
          </cell>
          <cell r="AZ3272">
            <v>0</v>
          </cell>
          <cell r="BA3272" t="str">
            <v>STU</v>
          </cell>
        </row>
        <row r="3273">
          <cell r="D3273" t="str">
            <v>Slovenská technická univerzita v Bratislave</v>
          </cell>
          <cell r="E3273" t="str">
            <v>Fakulta architektúry</v>
          </cell>
          <cell r="L3273">
            <v>1</v>
          </cell>
          <cell r="M3273">
            <v>2</v>
          </cell>
          <cell r="AM3273">
            <v>0</v>
          </cell>
          <cell r="AN3273">
            <v>1</v>
          </cell>
          <cell r="AO3273">
            <v>0</v>
          </cell>
          <cell r="AP3273">
            <v>0</v>
          </cell>
          <cell r="AQ3273">
            <v>0</v>
          </cell>
          <cell r="AV3273">
            <v>0</v>
          </cell>
          <cell r="AW3273">
            <v>0</v>
          </cell>
          <cell r="AX3273">
            <v>0</v>
          </cell>
          <cell r="AY3273">
            <v>1</v>
          </cell>
          <cell r="AZ3273">
            <v>0</v>
          </cell>
          <cell r="BA3273" t="str">
            <v>STU</v>
          </cell>
        </row>
        <row r="3274">
          <cell r="D3274" t="str">
            <v>Slovenská technická univerzita v Bratislave</v>
          </cell>
          <cell r="E3274" t="str">
            <v/>
          </cell>
          <cell r="L3274">
            <v>1</v>
          </cell>
          <cell r="M3274">
            <v>2</v>
          </cell>
          <cell r="AM3274">
            <v>0</v>
          </cell>
          <cell r="AN3274">
            <v>1</v>
          </cell>
          <cell r="AO3274">
            <v>0</v>
          </cell>
          <cell r="AP3274">
            <v>0</v>
          </cell>
          <cell r="AQ3274">
            <v>0</v>
          </cell>
          <cell r="AV3274">
            <v>0</v>
          </cell>
          <cell r="AW3274">
            <v>0</v>
          </cell>
          <cell r="AX3274">
            <v>0</v>
          </cell>
          <cell r="AY3274">
            <v>1</v>
          </cell>
          <cell r="AZ3274">
            <v>0</v>
          </cell>
          <cell r="BA3274" t="str">
            <v>STU</v>
          </cell>
        </row>
        <row r="3275">
          <cell r="D3275" t="str">
            <v>Slovenská technická univerzita v Bratislave</v>
          </cell>
          <cell r="E3275" t="str">
            <v>Stavebná fakulta</v>
          </cell>
          <cell r="L3275">
            <v>1</v>
          </cell>
          <cell r="M3275">
            <v>2</v>
          </cell>
          <cell r="AM3275">
            <v>2</v>
          </cell>
          <cell r="AN3275">
            <v>2</v>
          </cell>
          <cell r="AO3275">
            <v>2</v>
          </cell>
          <cell r="AP3275">
            <v>2</v>
          </cell>
          <cell r="AQ3275">
            <v>2</v>
          </cell>
          <cell r="AV3275">
            <v>3</v>
          </cell>
          <cell r="AW3275">
            <v>4.4399999999999995</v>
          </cell>
          <cell r="AX3275">
            <v>4.3916303531179564</v>
          </cell>
          <cell r="AY3275">
            <v>2</v>
          </cell>
          <cell r="AZ3275">
            <v>0</v>
          </cell>
          <cell r="BA3275" t="str">
            <v>STU</v>
          </cell>
        </row>
        <row r="3276">
          <cell r="D3276" t="str">
            <v>Univerzita Komenského v Bratislave</v>
          </cell>
          <cell r="E3276" t="str">
            <v>Evanjelická bohoslovecká fakulta</v>
          </cell>
          <cell r="L3276">
            <v>1</v>
          </cell>
          <cell r="M3276">
            <v>2</v>
          </cell>
          <cell r="AM3276">
            <v>1</v>
          </cell>
          <cell r="AN3276">
            <v>1</v>
          </cell>
          <cell r="AO3276">
            <v>0</v>
          </cell>
          <cell r="AP3276">
            <v>0</v>
          </cell>
          <cell r="AQ3276">
            <v>1</v>
          </cell>
          <cell r="AV3276">
            <v>1.5</v>
          </cell>
          <cell r="AW3276">
            <v>1.6350000000000002</v>
          </cell>
          <cell r="AX3276">
            <v>1.6236735941320295</v>
          </cell>
          <cell r="AY3276">
            <v>1</v>
          </cell>
          <cell r="AZ3276">
            <v>0</v>
          </cell>
          <cell r="BA3276" t="str">
            <v>UK</v>
          </cell>
        </row>
        <row r="3277">
          <cell r="D3277" t="str">
            <v>Katolícka univerzita v Ružomberku</v>
          </cell>
          <cell r="E3277" t="str">
            <v>Pedagogická fakulta</v>
          </cell>
          <cell r="L3277">
            <v>1</v>
          </cell>
          <cell r="M3277">
            <v>2</v>
          </cell>
          <cell r="AM3277">
            <v>12</v>
          </cell>
          <cell r="AN3277">
            <v>12</v>
          </cell>
          <cell r="AO3277">
            <v>0</v>
          </cell>
          <cell r="AP3277">
            <v>0</v>
          </cell>
          <cell r="AQ3277">
            <v>12</v>
          </cell>
          <cell r="AV3277">
            <v>18</v>
          </cell>
          <cell r="AW3277">
            <v>38.699999999999996</v>
          </cell>
          <cell r="AX3277">
            <v>37.9876119402985</v>
          </cell>
          <cell r="AY3277">
            <v>12</v>
          </cell>
          <cell r="AZ3277">
            <v>0</v>
          </cell>
          <cell r="BA3277" t="str">
            <v>KU</v>
          </cell>
        </row>
        <row r="3278">
          <cell r="D3278" t="str">
            <v>Katolícka univerzita v Ružomberku</v>
          </cell>
          <cell r="E3278" t="str">
            <v>Pedagogická fakulta</v>
          </cell>
          <cell r="L3278">
            <v>1</v>
          </cell>
          <cell r="M3278">
            <v>2</v>
          </cell>
          <cell r="AM3278">
            <v>6.5</v>
          </cell>
          <cell r="AN3278">
            <v>7</v>
          </cell>
          <cell r="AO3278">
            <v>7</v>
          </cell>
          <cell r="AP3278">
            <v>6.5</v>
          </cell>
          <cell r="AQ3278">
            <v>6.5</v>
          </cell>
          <cell r="AV3278">
            <v>9.75</v>
          </cell>
          <cell r="AW3278">
            <v>11.602499999999999</v>
          </cell>
          <cell r="AX3278">
            <v>11.388921641791043</v>
          </cell>
          <cell r="AY3278">
            <v>7</v>
          </cell>
          <cell r="AZ3278">
            <v>0</v>
          </cell>
          <cell r="BA3278" t="str">
            <v>KU</v>
          </cell>
        </row>
        <row r="3279">
          <cell r="D3279" t="str">
            <v>Katolícka univerzita v Ružomberku</v>
          </cell>
          <cell r="E3279" t="str">
            <v>Pedagogická fakulta</v>
          </cell>
          <cell r="L3279">
            <v>2</v>
          </cell>
          <cell r="M3279">
            <v>2</v>
          </cell>
          <cell r="AM3279">
            <v>0</v>
          </cell>
          <cell r="AN3279">
            <v>0</v>
          </cell>
          <cell r="AO3279">
            <v>0</v>
          </cell>
          <cell r="AP3279">
            <v>0</v>
          </cell>
          <cell r="AQ3279">
            <v>0</v>
          </cell>
          <cell r="AV3279">
            <v>0</v>
          </cell>
          <cell r="AW3279">
            <v>0</v>
          </cell>
          <cell r="AX3279">
            <v>0</v>
          </cell>
          <cell r="AY3279">
            <v>10</v>
          </cell>
          <cell r="AZ3279">
            <v>0</v>
          </cell>
          <cell r="BA3279" t="str">
            <v>KU</v>
          </cell>
        </row>
        <row r="3280">
          <cell r="D3280" t="str">
            <v>Katolícka univerzita v Ružomberku</v>
          </cell>
          <cell r="E3280" t="str">
            <v>Pedagogická fakulta</v>
          </cell>
          <cell r="L3280">
            <v>1</v>
          </cell>
          <cell r="M3280">
            <v>2</v>
          </cell>
          <cell r="AM3280">
            <v>44</v>
          </cell>
          <cell r="AN3280">
            <v>44</v>
          </cell>
          <cell r="AO3280">
            <v>0</v>
          </cell>
          <cell r="AP3280">
            <v>0</v>
          </cell>
          <cell r="AQ3280">
            <v>44</v>
          </cell>
          <cell r="AV3280">
            <v>66</v>
          </cell>
          <cell r="AW3280">
            <v>68.64</v>
          </cell>
          <cell r="AX3280">
            <v>66.833684210526314</v>
          </cell>
          <cell r="AY3280">
            <v>44</v>
          </cell>
          <cell r="AZ3280">
            <v>0</v>
          </cell>
          <cell r="BA3280" t="str">
            <v>KU</v>
          </cell>
        </row>
        <row r="3281">
          <cell r="D3281" t="str">
            <v>Katolícka univerzita v Ružomberku</v>
          </cell>
          <cell r="E3281" t="str">
            <v>Pedagogická fakulta</v>
          </cell>
          <cell r="L3281">
            <v>1</v>
          </cell>
          <cell r="M3281">
            <v>2</v>
          </cell>
          <cell r="AM3281">
            <v>5.5</v>
          </cell>
          <cell r="AN3281">
            <v>5.5</v>
          </cell>
          <cell r="AO3281">
            <v>0</v>
          </cell>
          <cell r="AP3281">
            <v>0</v>
          </cell>
          <cell r="AQ3281">
            <v>5.5</v>
          </cell>
          <cell r="AV3281">
            <v>8.25</v>
          </cell>
          <cell r="AW3281">
            <v>8.9925000000000015</v>
          </cell>
          <cell r="AX3281">
            <v>8.8269664179104481</v>
          </cell>
          <cell r="AY3281">
            <v>5.5</v>
          </cell>
          <cell r="AZ3281">
            <v>0</v>
          </cell>
          <cell r="BA3281" t="str">
            <v>KU</v>
          </cell>
        </row>
        <row r="3282">
          <cell r="D3282" t="str">
            <v>Katolícka univerzita v Ružomberku</v>
          </cell>
          <cell r="E3282" t="str">
            <v>Pedagogická fakulta</v>
          </cell>
          <cell r="L3282">
            <v>1</v>
          </cell>
          <cell r="M3282">
            <v>2</v>
          </cell>
          <cell r="AM3282">
            <v>3</v>
          </cell>
          <cell r="AN3282">
            <v>3</v>
          </cell>
          <cell r="AO3282">
            <v>0</v>
          </cell>
          <cell r="AP3282">
            <v>0</v>
          </cell>
          <cell r="AQ3282">
            <v>3</v>
          </cell>
          <cell r="AV3282">
            <v>4.5</v>
          </cell>
          <cell r="AW3282">
            <v>4.9050000000000002</v>
          </cell>
          <cell r="AX3282">
            <v>4.8147089552238809</v>
          </cell>
          <cell r="AY3282">
            <v>3</v>
          </cell>
          <cell r="AZ3282">
            <v>0</v>
          </cell>
          <cell r="BA3282" t="str">
            <v>KU</v>
          </cell>
        </row>
        <row r="3283">
          <cell r="D3283" t="str">
            <v>Katolícka univerzita v Ružomberku</v>
          </cell>
          <cell r="E3283" t="str">
            <v>Pedagogická fakulta</v>
          </cell>
          <cell r="L3283">
            <v>1</v>
          </cell>
          <cell r="M3283">
            <v>2</v>
          </cell>
          <cell r="AM3283">
            <v>1</v>
          </cell>
          <cell r="AN3283">
            <v>1</v>
          </cell>
          <cell r="AO3283">
            <v>0</v>
          </cell>
          <cell r="AP3283">
            <v>0</v>
          </cell>
          <cell r="AQ3283">
            <v>1</v>
          </cell>
          <cell r="AV3283">
            <v>1.5</v>
          </cell>
          <cell r="AW3283">
            <v>3.2249999999999996</v>
          </cell>
          <cell r="AX3283">
            <v>3.1656343283582085</v>
          </cell>
          <cell r="AY3283">
            <v>1</v>
          </cell>
          <cell r="AZ3283">
            <v>0</v>
          </cell>
          <cell r="BA3283" t="str">
            <v>KU</v>
          </cell>
        </row>
        <row r="3284">
          <cell r="D3284" t="str">
            <v>Katolícka univerzita v Ružomberku</v>
          </cell>
          <cell r="E3284" t="str">
            <v>Filozofická fakulta</v>
          </cell>
          <cell r="L3284">
            <v>1</v>
          </cell>
          <cell r="M3284">
            <v>2</v>
          </cell>
          <cell r="AM3284">
            <v>1.5</v>
          </cell>
          <cell r="AN3284">
            <v>1.5</v>
          </cell>
          <cell r="AO3284">
            <v>0</v>
          </cell>
          <cell r="AP3284">
            <v>0</v>
          </cell>
          <cell r="AQ3284">
            <v>1.5</v>
          </cell>
          <cell r="AV3284">
            <v>2.25</v>
          </cell>
          <cell r="AW3284">
            <v>2.4525000000000001</v>
          </cell>
          <cell r="AX3284">
            <v>2.4073544776119404</v>
          </cell>
          <cell r="AY3284">
            <v>1.5</v>
          </cell>
          <cell r="AZ3284">
            <v>0</v>
          </cell>
          <cell r="BA3284" t="str">
            <v>KU</v>
          </cell>
        </row>
        <row r="3285">
          <cell r="D3285" t="str">
            <v>Katolícka univerzita v Ružomberku</v>
          </cell>
          <cell r="E3285" t="str">
            <v>Pedagogická fakulta</v>
          </cell>
          <cell r="L3285">
            <v>2</v>
          </cell>
          <cell r="M3285">
            <v>1</v>
          </cell>
          <cell r="AM3285">
            <v>0</v>
          </cell>
          <cell r="AN3285">
            <v>0</v>
          </cell>
          <cell r="AO3285">
            <v>0</v>
          </cell>
          <cell r="AP3285">
            <v>0</v>
          </cell>
          <cell r="AQ3285">
            <v>0</v>
          </cell>
          <cell r="AV3285">
            <v>0</v>
          </cell>
          <cell r="AW3285">
            <v>0</v>
          </cell>
          <cell r="AX3285">
            <v>0</v>
          </cell>
          <cell r="AY3285">
            <v>11</v>
          </cell>
          <cell r="AZ3285">
            <v>0</v>
          </cell>
          <cell r="BA3285" t="str">
            <v>KU</v>
          </cell>
        </row>
        <row r="3286">
          <cell r="D3286" t="str">
            <v>Katolícka univerzita v Ružomberku</v>
          </cell>
          <cell r="E3286" t="str">
            <v>Pedagogická fakulta</v>
          </cell>
          <cell r="L3286">
            <v>1</v>
          </cell>
          <cell r="M3286">
            <v>1</v>
          </cell>
          <cell r="AM3286">
            <v>1.5</v>
          </cell>
          <cell r="AN3286">
            <v>1.5</v>
          </cell>
          <cell r="AO3286">
            <v>0</v>
          </cell>
          <cell r="AP3286">
            <v>0</v>
          </cell>
          <cell r="AQ3286">
            <v>1.5</v>
          </cell>
          <cell r="AV3286">
            <v>1.2</v>
          </cell>
          <cell r="AW3286">
            <v>2.5799999999999996</v>
          </cell>
          <cell r="AX3286">
            <v>2.5325074626865667</v>
          </cell>
          <cell r="AY3286">
            <v>1.5</v>
          </cell>
          <cell r="AZ3286">
            <v>0</v>
          </cell>
          <cell r="BA3286" t="str">
            <v>KU</v>
          </cell>
        </row>
        <row r="3287">
          <cell r="D3287" t="str">
            <v>Katolícka univerzita v Ružomberku</v>
          </cell>
          <cell r="E3287" t="str">
            <v>Pedagogická fakulta</v>
          </cell>
          <cell r="L3287">
            <v>1</v>
          </cell>
          <cell r="M3287">
            <v>2</v>
          </cell>
          <cell r="AM3287">
            <v>3</v>
          </cell>
          <cell r="AN3287">
            <v>3</v>
          </cell>
          <cell r="AO3287">
            <v>0</v>
          </cell>
          <cell r="AP3287">
            <v>0</v>
          </cell>
          <cell r="AQ3287">
            <v>3</v>
          </cell>
          <cell r="AV3287">
            <v>4.5</v>
          </cell>
          <cell r="AW3287">
            <v>4.9050000000000002</v>
          </cell>
          <cell r="AX3287">
            <v>4.8147089552238809</v>
          </cell>
          <cell r="AY3287">
            <v>3</v>
          </cell>
          <cell r="AZ3287">
            <v>0</v>
          </cell>
          <cell r="BA3287" t="str">
            <v>KU</v>
          </cell>
        </row>
        <row r="3288">
          <cell r="D3288" t="str">
            <v>Katolícka univerzita v Ružomberku</v>
          </cell>
          <cell r="E3288" t="str">
            <v>Pedagogická fakulta</v>
          </cell>
          <cell r="L3288">
            <v>2</v>
          </cell>
          <cell r="M3288">
            <v>2</v>
          </cell>
          <cell r="AM3288">
            <v>0</v>
          </cell>
          <cell r="AN3288">
            <v>0</v>
          </cell>
          <cell r="AO3288">
            <v>0</v>
          </cell>
          <cell r="AP3288">
            <v>0</v>
          </cell>
          <cell r="AQ3288">
            <v>0</v>
          </cell>
          <cell r="AV3288">
            <v>0</v>
          </cell>
          <cell r="AW3288">
            <v>0</v>
          </cell>
          <cell r="AX3288">
            <v>0</v>
          </cell>
          <cell r="AY3288">
            <v>7</v>
          </cell>
          <cell r="AZ3288">
            <v>0</v>
          </cell>
          <cell r="BA3288" t="str">
            <v>KU</v>
          </cell>
        </row>
        <row r="3289">
          <cell r="D3289" t="str">
            <v>Katolícka univerzita v Ružomberku</v>
          </cell>
          <cell r="E3289" t="str">
            <v>Pedagogická fakulta</v>
          </cell>
          <cell r="L3289">
            <v>2</v>
          </cell>
          <cell r="M3289">
            <v>1</v>
          </cell>
          <cell r="AM3289">
            <v>0</v>
          </cell>
          <cell r="AN3289">
            <v>0</v>
          </cell>
          <cell r="AO3289">
            <v>0</v>
          </cell>
          <cell r="AP3289">
            <v>0</v>
          </cell>
          <cell r="AQ3289">
            <v>0</v>
          </cell>
          <cell r="AV3289">
            <v>0</v>
          </cell>
          <cell r="AW3289">
            <v>0</v>
          </cell>
          <cell r="AX3289">
            <v>0</v>
          </cell>
          <cell r="AY3289">
            <v>1</v>
          </cell>
          <cell r="AZ3289">
            <v>0</v>
          </cell>
          <cell r="BA3289" t="str">
            <v>KU</v>
          </cell>
        </row>
        <row r="3290">
          <cell r="D3290" t="str">
            <v>Katolícka univerzita v Ružomberku</v>
          </cell>
          <cell r="E3290" t="str">
            <v>Fakulta zdravotníctva</v>
          </cell>
          <cell r="L3290">
            <v>1</v>
          </cell>
          <cell r="M3290">
            <v>5</v>
          </cell>
          <cell r="AM3290">
            <v>26</v>
          </cell>
          <cell r="AN3290">
            <v>29</v>
          </cell>
          <cell r="AO3290">
            <v>0</v>
          </cell>
          <cell r="AP3290">
            <v>0</v>
          </cell>
          <cell r="AQ3290">
            <v>26</v>
          </cell>
          <cell r="AV3290">
            <v>20.9</v>
          </cell>
          <cell r="AW3290">
            <v>30.931999999999999</v>
          </cell>
          <cell r="AX3290">
            <v>30.714169014084504</v>
          </cell>
          <cell r="AY3290">
            <v>29</v>
          </cell>
          <cell r="AZ3290">
            <v>0</v>
          </cell>
          <cell r="BA3290" t="str">
            <v>KU</v>
          </cell>
        </row>
        <row r="3291">
          <cell r="D3291" t="str">
            <v>Katolícka univerzita v Ružomberku</v>
          </cell>
          <cell r="E3291" t="str">
            <v>Fakulta zdravotníctva</v>
          </cell>
          <cell r="L3291">
            <v>1</v>
          </cell>
          <cell r="M3291">
            <v>2</v>
          </cell>
          <cell r="AM3291">
            <v>29</v>
          </cell>
          <cell r="AN3291">
            <v>29</v>
          </cell>
          <cell r="AO3291">
            <v>0</v>
          </cell>
          <cell r="AP3291">
            <v>0</v>
          </cell>
          <cell r="AQ3291">
            <v>29</v>
          </cell>
          <cell r="AV3291">
            <v>43.5</v>
          </cell>
          <cell r="AW3291">
            <v>93.524999999999991</v>
          </cell>
          <cell r="AX3291">
            <v>92.866373239436612</v>
          </cell>
          <cell r="AY3291">
            <v>29</v>
          </cell>
          <cell r="AZ3291">
            <v>0</v>
          </cell>
          <cell r="BA3291" t="str">
            <v>KU</v>
          </cell>
        </row>
        <row r="3292">
          <cell r="D3292" t="str">
            <v>Technická univerzita v Košiciach</v>
          </cell>
          <cell r="E3292" t="str">
            <v>Ekonomická fakulta</v>
          </cell>
          <cell r="L3292">
            <v>1</v>
          </cell>
          <cell r="M3292">
            <v>3</v>
          </cell>
          <cell r="AM3292">
            <v>0</v>
          </cell>
          <cell r="AN3292">
            <v>0</v>
          </cell>
          <cell r="AO3292">
            <v>0</v>
          </cell>
          <cell r="AP3292">
            <v>0</v>
          </cell>
          <cell r="AQ3292">
            <v>0</v>
          </cell>
          <cell r="AV3292">
            <v>0</v>
          </cell>
          <cell r="AW3292">
            <v>0</v>
          </cell>
          <cell r="AX3292">
            <v>0</v>
          </cell>
          <cell r="AY3292">
            <v>4</v>
          </cell>
          <cell r="AZ3292">
            <v>0</v>
          </cell>
          <cell r="BA3292" t="str">
            <v>TUKE</v>
          </cell>
        </row>
        <row r="3293">
          <cell r="D3293" t="str">
            <v>Univerzita J. Selyeho</v>
          </cell>
          <cell r="E3293" t="str">
            <v>Pedagogická fakulta</v>
          </cell>
          <cell r="L3293">
            <v>2</v>
          </cell>
          <cell r="M3293">
            <v>1</v>
          </cell>
          <cell r="AM3293">
            <v>1</v>
          </cell>
          <cell r="AN3293">
            <v>0</v>
          </cell>
          <cell r="AO3293">
            <v>0</v>
          </cell>
          <cell r="AP3293">
            <v>0</v>
          </cell>
          <cell r="AQ3293">
            <v>0</v>
          </cell>
          <cell r="AV3293">
            <v>0</v>
          </cell>
          <cell r="AW3293">
            <v>0</v>
          </cell>
          <cell r="AX3293">
            <v>0</v>
          </cell>
          <cell r="AY3293">
            <v>111</v>
          </cell>
          <cell r="AZ3293">
            <v>0</v>
          </cell>
          <cell r="BA3293" t="str">
            <v>UJS</v>
          </cell>
        </row>
        <row r="3294">
          <cell r="D3294" t="str">
            <v>Univerzita J. Selyeho</v>
          </cell>
          <cell r="E3294" t="str">
            <v>Pedagogická fakulta</v>
          </cell>
          <cell r="L3294">
            <v>1</v>
          </cell>
          <cell r="M3294">
            <v>2</v>
          </cell>
          <cell r="AM3294">
            <v>15</v>
          </cell>
          <cell r="AN3294">
            <v>16</v>
          </cell>
          <cell r="AO3294">
            <v>0</v>
          </cell>
          <cell r="AP3294">
            <v>0</v>
          </cell>
          <cell r="AQ3294">
            <v>15</v>
          </cell>
          <cell r="AV3294">
            <v>22.5</v>
          </cell>
          <cell r="AW3294">
            <v>24.525000000000002</v>
          </cell>
          <cell r="AX3294">
            <v>24.210072231139648</v>
          </cell>
          <cell r="AY3294">
            <v>16</v>
          </cell>
          <cell r="AZ3294">
            <v>0</v>
          </cell>
          <cell r="BA3294" t="str">
            <v>UJS</v>
          </cell>
        </row>
        <row r="3295">
          <cell r="D3295" t="str">
            <v>Univerzita J. Selyeho</v>
          </cell>
          <cell r="E3295" t="str">
            <v>Pedagogická fakulta</v>
          </cell>
          <cell r="L3295">
            <v>2</v>
          </cell>
          <cell r="M3295">
            <v>2</v>
          </cell>
          <cell r="AM3295">
            <v>0</v>
          </cell>
          <cell r="AN3295">
            <v>0</v>
          </cell>
          <cell r="AO3295">
            <v>0</v>
          </cell>
          <cell r="AP3295">
            <v>0</v>
          </cell>
          <cell r="AQ3295">
            <v>0</v>
          </cell>
          <cell r="AV3295">
            <v>0</v>
          </cell>
          <cell r="AW3295">
            <v>0</v>
          </cell>
          <cell r="AX3295">
            <v>0</v>
          </cell>
          <cell r="AY3295">
            <v>42</v>
          </cell>
          <cell r="AZ3295">
            <v>0</v>
          </cell>
          <cell r="BA3295" t="str">
            <v>UJS</v>
          </cell>
        </row>
        <row r="3296">
          <cell r="D3296" t="str">
            <v>Univerzita J. Selyeho</v>
          </cell>
          <cell r="E3296" t="str">
            <v>Pedagogická fakulta</v>
          </cell>
          <cell r="L3296">
            <v>1</v>
          </cell>
          <cell r="M3296">
            <v>2</v>
          </cell>
          <cell r="AM3296">
            <v>12.5</v>
          </cell>
          <cell r="AN3296">
            <v>13.5</v>
          </cell>
          <cell r="AO3296">
            <v>13.5</v>
          </cell>
          <cell r="AP3296">
            <v>12.5</v>
          </cell>
          <cell r="AQ3296">
            <v>12.5</v>
          </cell>
          <cell r="AV3296">
            <v>18.75</v>
          </cell>
          <cell r="AW3296">
            <v>22.3125</v>
          </cell>
          <cell r="AX3296">
            <v>22.025983146067414</v>
          </cell>
          <cell r="AY3296">
            <v>13.5</v>
          </cell>
          <cell r="AZ3296">
            <v>0</v>
          </cell>
          <cell r="BA3296" t="str">
            <v>UJS</v>
          </cell>
        </row>
        <row r="3297">
          <cell r="D3297" t="str">
            <v>Univerzita J. Selyeho</v>
          </cell>
          <cell r="E3297" t="str">
            <v>Fakulta ekonómie a informatiky</v>
          </cell>
          <cell r="L3297">
            <v>2</v>
          </cell>
          <cell r="M3297">
            <v>1</v>
          </cell>
          <cell r="AM3297">
            <v>0</v>
          </cell>
          <cell r="AN3297">
            <v>0</v>
          </cell>
          <cell r="AO3297">
            <v>0</v>
          </cell>
          <cell r="AP3297">
            <v>0</v>
          </cell>
          <cell r="AQ3297">
            <v>0</v>
          </cell>
          <cell r="AV3297">
            <v>0</v>
          </cell>
          <cell r="AW3297">
            <v>0</v>
          </cell>
          <cell r="AX3297">
            <v>0</v>
          </cell>
          <cell r="AY3297">
            <v>102</v>
          </cell>
          <cell r="AZ3297">
            <v>0</v>
          </cell>
          <cell r="BA3297" t="str">
            <v>UJS</v>
          </cell>
        </row>
        <row r="3298">
          <cell r="D3298" t="str">
            <v>Univerzita J. Selyeho</v>
          </cell>
          <cell r="E3298" t="str">
            <v>Pedagogická fakulta</v>
          </cell>
          <cell r="L3298">
            <v>1</v>
          </cell>
          <cell r="M3298">
            <v>2</v>
          </cell>
          <cell r="AM3298">
            <v>12.5</v>
          </cell>
          <cell r="AN3298">
            <v>13</v>
          </cell>
          <cell r="AO3298">
            <v>0</v>
          </cell>
          <cell r="AP3298">
            <v>0</v>
          </cell>
          <cell r="AQ3298">
            <v>12.5</v>
          </cell>
          <cell r="AV3298">
            <v>18.75</v>
          </cell>
          <cell r="AW3298">
            <v>20.4375</v>
          </cell>
          <cell r="AX3298">
            <v>20.175060192616371</v>
          </cell>
          <cell r="AY3298">
            <v>13</v>
          </cell>
          <cell r="AZ3298">
            <v>0</v>
          </cell>
          <cell r="BA3298" t="str">
            <v>UJS</v>
          </cell>
        </row>
        <row r="3299">
          <cell r="D3299" t="str">
            <v>Univerzita J. Selyeho</v>
          </cell>
          <cell r="E3299" t="str">
            <v>Pedagogická fakulta</v>
          </cell>
          <cell r="L3299">
            <v>1</v>
          </cell>
          <cell r="M3299">
            <v>2</v>
          </cell>
          <cell r="AM3299">
            <v>58</v>
          </cell>
          <cell r="AN3299">
            <v>59</v>
          </cell>
          <cell r="AO3299">
            <v>0</v>
          </cell>
          <cell r="AP3299">
            <v>0</v>
          </cell>
          <cell r="AQ3299">
            <v>58</v>
          </cell>
          <cell r="AV3299">
            <v>87</v>
          </cell>
          <cell r="AW3299">
            <v>103.53</v>
          </cell>
          <cell r="AX3299">
            <v>102.20056179775281</v>
          </cell>
          <cell r="AY3299">
            <v>59</v>
          </cell>
          <cell r="AZ3299">
            <v>0</v>
          </cell>
          <cell r="BA3299" t="str">
            <v>UJS</v>
          </cell>
        </row>
        <row r="3300">
          <cell r="D3300" t="str">
            <v>Univerzita J. Selyeho</v>
          </cell>
          <cell r="E3300" t="str">
            <v>Pedagogická fakulta</v>
          </cell>
          <cell r="L3300">
            <v>1</v>
          </cell>
          <cell r="M3300">
            <v>2</v>
          </cell>
          <cell r="AM3300">
            <v>8.5</v>
          </cell>
          <cell r="AN3300">
            <v>9.5</v>
          </cell>
          <cell r="AO3300">
            <v>9.5</v>
          </cell>
          <cell r="AP3300">
            <v>8.5</v>
          </cell>
          <cell r="AQ3300">
            <v>8.5</v>
          </cell>
          <cell r="AV3300">
            <v>12.75</v>
          </cell>
          <cell r="AW3300">
            <v>15.172499999999999</v>
          </cell>
          <cell r="AX3300">
            <v>14.977668539325842</v>
          </cell>
          <cell r="AY3300">
            <v>9.5</v>
          </cell>
          <cell r="AZ3300">
            <v>0</v>
          </cell>
          <cell r="BA3300" t="str">
            <v>UJS</v>
          </cell>
        </row>
        <row r="3301">
          <cell r="D3301" t="str">
            <v>Univerzita J. Selyeho</v>
          </cell>
          <cell r="E3301" t="str">
            <v>Pedagogická fakulta</v>
          </cell>
          <cell r="L3301">
            <v>1</v>
          </cell>
          <cell r="M3301">
            <v>2</v>
          </cell>
          <cell r="AM3301">
            <v>2</v>
          </cell>
          <cell r="AN3301">
            <v>2</v>
          </cell>
          <cell r="AO3301">
            <v>0</v>
          </cell>
          <cell r="AP3301">
            <v>0</v>
          </cell>
          <cell r="AQ3301">
            <v>2</v>
          </cell>
          <cell r="AV3301">
            <v>3</v>
          </cell>
          <cell r="AW3301">
            <v>3.2700000000000005</v>
          </cell>
          <cell r="AX3301">
            <v>3.2280096308186201</v>
          </cell>
          <cell r="AY3301">
            <v>2</v>
          </cell>
          <cell r="AZ3301">
            <v>0</v>
          </cell>
          <cell r="BA3301" t="str">
            <v>UJS</v>
          </cell>
        </row>
        <row r="3302">
          <cell r="D3302" t="str">
            <v>Univerzita J. Selyeho</v>
          </cell>
          <cell r="E3302" t="str">
            <v>Pedagogická fakulta</v>
          </cell>
          <cell r="L3302">
            <v>1</v>
          </cell>
          <cell r="M3302">
            <v>2</v>
          </cell>
          <cell r="AM3302">
            <v>5</v>
          </cell>
          <cell r="AN3302">
            <v>5</v>
          </cell>
          <cell r="AO3302">
            <v>0</v>
          </cell>
          <cell r="AP3302">
            <v>0</v>
          </cell>
          <cell r="AQ3302">
            <v>5</v>
          </cell>
          <cell r="AV3302">
            <v>7.5</v>
          </cell>
          <cell r="AW3302">
            <v>8.1750000000000007</v>
          </cell>
          <cell r="AX3302">
            <v>8.0700240770465488</v>
          </cell>
          <cell r="AY3302">
            <v>5</v>
          </cell>
          <cell r="AZ3302">
            <v>0</v>
          </cell>
          <cell r="BA3302" t="str">
            <v>UJS</v>
          </cell>
        </row>
        <row r="3303">
          <cell r="D3303" t="str">
            <v>Univerzita J. Selyeho</v>
          </cell>
          <cell r="E3303" t="str">
            <v>Reformovaná teologická fakulta</v>
          </cell>
          <cell r="L3303">
            <v>1</v>
          </cell>
          <cell r="M3303">
            <v>2</v>
          </cell>
          <cell r="AM3303">
            <v>9</v>
          </cell>
          <cell r="AN3303">
            <v>9</v>
          </cell>
          <cell r="AO3303">
            <v>0</v>
          </cell>
          <cell r="AP3303">
            <v>0</v>
          </cell>
          <cell r="AQ3303">
            <v>9</v>
          </cell>
          <cell r="AV3303">
            <v>13.5</v>
          </cell>
          <cell r="AW3303">
            <v>13.5</v>
          </cell>
          <cell r="AX3303">
            <v>13.114285714285714</v>
          </cell>
          <cell r="AY3303">
            <v>9</v>
          </cell>
          <cell r="AZ3303">
            <v>0</v>
          </cell>
          <cell r="BA3303" t="str">
            <v>UJS</v>
          </cell>
        </row>
        <row r="3304">
          <cell r="D3304" t="str">
            <v>Univerzita J. Selyeho</v>
          </cell>
          <cell r="E3304" t="str">
            <v>Pedagogická fakulta</v>
          </cell>
          <cell r="L3304">
            <v>1</v>
          </cell>
          <cell r="M3304">
            <v>2</v>
          </cell>
          <cell r="AM3304">
            <v>5.5</v>
          </cell>
          <cell r="AN3304">
            <v>5.5</v>
          </cell>
          <cell r="AO3304">
            <v>5.5</v>
          </cell>
          <cell r="AP3304">
            <v>5.5</v>
          </cell>
          <cell r="AQ3304">
            <v>5.5</v>
          </cell>
          <cell r="AV3304">
            <v>8.25</v>
          </cell>
          <cell r="AW3304">
            <v>11.879999999999999</v>
          </cell>
          <cell r="AX3304">
            <v>11.72744783306581</v>
          </cell>
          <cell r="AY3304">
            <v>5.5</v>
          </cell>
          <cell r="AZ3304">
            <v>0</v>
          </cell>
          <cell r="BA3304" t="str">
            <v>UJS</v>
          </cell>
        </row>
        <row r="3305">
          <cell r="D3305" t="str">
            <v>Technická univerzita vo Zvolene</v>
          </cell>
          <cell r="E3305" t="str">
            <v>Fakulta ekológie a environmentalistiky</v>
          </cell>
          <cell r="L3305">
            <v>2</v>
          </cell>
          <cell r="M3305">
            <v>1</v>
          </cell>
          <cell r="AM3305">
            <v>0</v>
          </cell>
          <cell r="AN3305">
            <v>0</v>
          </cell>
          <cell r="AO3305">
            <v>0</v>
          </cell>
          <cell r="AP3305">
            <v>0</v>
          </cell>
          <cell r="AQ3305">
            <v>0</v>
          </cell>
          <cell r="AV3305">
            <v>0</v>
          </cell>
          <cell r="AW3305">
            <v>0</v>
          </cell>
          <cell r="AX3305">
            <v>0</v>
          </cell>
          <cell r="AY3305">
            <v>10</v>
          </cell>
          <cell r="AZ3305">
            <v>0</v>
          </cell>
          <cell r="BA3305" t="str">
            <v>TUZVO</v>
          </cell>
        </row>
        <row r="3306">
          <cell r="D3306" t="str">
            <v>Univerzita Komenského v Bratislave</v>
          </cell>
          <cell r="E3306" t="str">
            <v>Filozofická fakulta</v>
          </cell>
          <cell r="L3306">
            <v>2</v>
          </cell>
          <cell r="M3306">
            <v>3</v>
          </cell>
          <cell r="AM3306">
            <v>0</v>
          </cell>
          <cell r="AN3306">
            <v>0</v>
          </cell>
          <cell r="AO3306">
            <v>0</v>
          </cell>
          <cell r="AP3306">
            <v>0</v>
          </cell>
          <cell r="AQ3306">
            <v>0</v>
          </cell>
          <cell r="AV3306">
            <v>0</v>
          </cell>
          <cell r="AW3306">
            <v>0</v>
          </cell>
          <cell r="AX3306">
            <v>0</v>
          </cell>
          <cell r="AY3306">
            <v>3</v>
          </cell>
          <cell r="AZ3306">
            <v>0</v>
          </cell>
          <cell r="BA3306" t="str">
            <v>UK</v>
          </cell>
        </row>
        <row r="3307">
          <cell r="D3307" t="str">
            <v>Univerzita Komenského v Bratislave</v>
          </cell>
          <cell r="E3307" t="str">
            <v>Filozofická fakulta</v>
          </cell>
          <cell r="L3307">
            <v>2</v>
          </cell>
          <cell r="M3307">
            <v>3</v>
          </cell>
          <cell r="AM3307">
            <v>0</v>
          </cell>
          <cell r="AN3307">
            <v>0</v>
          </cell>
          <cell r="AO3307">
            <v>0</v>
          </cell>
          <cell r="AP3307">
            <v>0</v>
          </cell>
          <cell r="AQ3307">
            <v>0</v>
          </cell>
          <cell r="AV3307">
            <v>0</v>
          </cell>
          <cell r="AW3307">
            <v>0</v>
          </cell>
          <cell r="AX3307">
            <v>0</v>
          </cell>
          <cell r="AY3307">
            <v>1</v>
          </cell>
          <cell r="AZ3307">
            <v>0</v>
          </cell>
          <cell r="BA3307" t="str">
            <v>UK</v>
          </cell>
        </row>
        <row r="3308">
          <cell r="D3308" t="str">
            <v>Univerzita Komenského v Bratislave</v>
          </cell>
          <cell r="E3308" t="str">
            <v>Filozofická fakulta</v>
          </cell>
          <cell r="L3308">
            <v>2</v>
          </cell>
          <cell r="M3308">
            <v>3</v>
          </cell>
          <cell r="AM3308">
            <v>0</v>
          </cell>
          <cell r="AN3308">
            <v>0</v>
          </cell>
          <cell r="AO3308">
            <v>0</v>
          </cell>
          <cell r="AP3308">
            <v>0</v>
          </cell>
          <cell r="AQ3308">
            <v>0</v>
          </cell>
          <cell r="AV3308">
            <v>0</v>
          </cell>
          <cell r="AW3308">
            <v>0</v>
          </cell>
          <cell r="AX3308">
            <v>0</v>
          </cell>
          <cell r="AY3308">
            <v>2</v>
          </cell>
          <cell r="AZ3308">
            <v>0</v>
          </cell>
          <cell r="BA3308" t="str">
            <v>UK</v>
          </cell>
        </row>
        <row r="3309">
          <cell r="D3309" t="str">
            <v>Univerzita Komenského v Bratislave</v>
          </cell>
          <cell r="E3309" t="str">
            <v>Filozofická fakulta</v>
          </cell>
          <cell r="L3309">
            <v>1</v>
          </cell>
          <cell r="M3309">
            <v>2</v>
          </cell>
          <cell r="AM3309">
            <v>8.5</v>
          </cell>
          <cell r="AN3309">
            <v>8.5</v>
          </cell>
          <cell r="AO3309">
            <v>0</v>
          </cell>
          <cell r="AP3309">
            <v>0</v>
          </cell>
          <cell r="AQ3309">
            <v>8.5</v>
          </cell>
          <cell r="AV3309">
            <v>12.75</v>
          </cell>
          <cell r="AW3309">
            <v>19.125</v>
          </cell>
          <cell r="AX3309">
            <v>19.035547240411599</v>
          </cell>
          <cell r="AY3309">
            <v>8.5</v>
          </cell>
          <cell r="AZ3309">
            <v>0</v>
          </cell>
          <cell r="BA3309" t="str">
            <v>UK</v>
          </cell>
        </row>
        <row r="3310">
          <cell r="D3310" t="str">
            <v>Univerzita Komenského v Bratislave</v>
          </cell>
          <cell r="E3310" t="str">
            <v>Filozofická fakulta</v>
          </cell>
          <cell r="L3310">
            <v>1</v>
          </cell>
          <cell r="M3310">
            <v>2</v>
          </cell>
          <cell r="AM3310">
            <v>14</v>
          </cell>
          <cell r="AN3310">
            <v>14.5</v>
          </cell>
          <cell r="AO3310">
            <v>0</v>
          </cell>
          <cell r="AP3310">
            <v>0</v>
          </cell>
          <cell r="AQ3310">
            <v>14</v>
          </cell>
          <cell r="AV3310">
            <v>21</v>
          </cell>
          <cell r="AW3310">
            <v>31.5</v>
          </cell>
          <cell r="AX3310">
            <v>31.352666043030869</v>
          </cell>
          <cell r="AY3310">
            <v>14.5</v>
          </cell>
          <cell r="AZ3310">
            <v>0</v>
          </cell>
          <cell r="BA3310" t="str">
            <v>UK</v>
          </cell>
        </row>
        <row r="3311">
          <cell r="D3311" t="str">
            <v>Univerzita Komenského v Bratislave</v>
          </cell>
          <cell r="E3311" t="str">
            <v>Filozofická fakulta</v>
          </cell>
          <cell r="L3311">
            <v>1</v>
          </cell>
          <cell r="M3311">
            <v>3</v>
          </cell>
          <cell r="AM3311">
            <v>2</v>
          </cell>
          <cell r="AN3311">
            <v>0</v>
          </cell>
          <cell r="AO3311">
            <v>0</v>
          </cell>
          <cell r="AP3311">
            <v>0</v>
          </cell>
          <cell r="AQ3311">
            <v>2</v>
          </cell>
          <cell r="AV3311">
            <v>6</v>
          </cell>
          <cell r="AW3311">
            <v>6.6000000000000005</v>
          </cell>
          <cell r="AX3311">
            <v>6.5609467455621306</v>
          </cell>
          <cell r="AY3311">
            <v>2</v>
          </cell>
          <cell r="AZ3311">
            <v>2</v>
          </cell>
          <cell r="BA3311" t="str">
            <v>UK</v>
          </cell>
        </row>
        <row r="3312">
          <cell r="D3312" t="str">
            <v>Univerzita Komenského v Bratislave</v>
          </cell>
          <cell r="E3312" t="str">
            <v>Filozofická fakulta</v>
          </cell>
          <cell r="L3312">
            <v>1</v>
          </cell>
          <cell r="M3312">
            <v>2</v>
          </cell>
          <cell r="AM3312">
            <v>2.5</v>
          </cell>
          <cell r="AN3312">
            <v>2.5</v>
          </cell>
          <cell r="AO3312">
            <v>0</v>
          </cell>
          <cell r="AP3312">
            <v>0</v>
          </cell>
          <cell r="AQ3312">
            <v>2.5</v>
          </cell>
          <cell r="AV3312">
            <v>3.75</v>
          </cell>
          <cell r="AW3312">
            <v>5.625</v>
          </cell>
          <cell r="AX3312">
            <v>5.5986903648269406</v>
          </cell>
          <cell r="AY3312">
            <v>2.5</v>
          </cell>
          <cell r="AZ3312">
            <v>0</v>
          </cell>
          <cell r="BA3312" t="str">
            <v>UK</v>
          </cell>
        </row>
        <row r="3313">
          <cell r="D3313" t="str">
            <v>Univerzita Komenského v Bratislave</v>
          </cell>
          <cell r="E3313" t="str">
            <v>Filozofická fakulta</v>
          </cell>
          <cell r="L3313">
            <v>1</v>
          </cell>
          <cell r="M3313">
            <v>2</v>
          </cell>
          <cell r="AM3313">
            <v>6</v>
          </cell>
          <cell r="AN3313">
            <v>6</v>
          </cell>
          <cell r="AO3313">
            <v>0</v>
          </cell>
          <cell r="AP3313">
            <v>0</v>
          </cell>
          <cell r="AQ3313">
            <v>6</v>
          </cell>
          <cell r="AV3313">
            <v>9</v>
          </cell>
          <cell r="AW3313">
            <v>13.5</v>
          </cell>
          <cell r="AX3313">
            <v>13.436856875584658</v>
          </cell>
          <cell r="AY3313">
            <v>6</v>
          </cell>
          <cell r="AZ3313">
            <v>0</v>
          </cell>
          <cell r="BA3313" t="str">
            <v>UK</v>
          </cell>
        </row>
        <row r="3314">
          <cell r="D3314" t="str">
            <v>Univerzita Komenského v Bratislave</v>
          </cell>
          <cell r="E3314" t="str">
            <v>Filozofická fakulta</v>
          </cell>
          <cell r="L3314">
            <v>1</v>
          </cell>
          <cell r="M3314">
            <v>2</v>
          </cell>
          <cell r="AM3314">
            <v>1.5</v>
          </cell>
          <cell r="AN3314">
            <v>1.5</v>
          </cell>
          <cell r="AO3314">
            <v>0</v>
          </cell>
          <cell r="AP3314">
            <v>0</v>
          </cell>
          <cell r="AQ3314">
            <v>1.5</v>
          </cell>
          <cell r="AV3314">
            <v>2.25</v>
          </cell>
          <cell r="AW3314">
            <v>3.375</v>
          </cell>
          <cell r="AX3314">
            <v>3.3592142188961645</v>
          </cell>
          <cell r="AY3314">
            <v>1.5</v>
          </cell>
          <cell r="AZ3314">
            <v>0</v>
          </cell>
          <cell r="BA3314" t="str">
            <v>UK</v>
          </cell>
        </row>
        <row r="3315">
          <cell r="D3315" t="str">
            <v>Univerzita Komenského v Bratislave</v>
          </cell>
          <cell r="E3315" t="str">
            <v>Filozofická fakulta</v>
          </cell>
          <cell r="L3315">
            <v>1</v>
          </cell>
          <cell r="M3315">
            <v>2</v>
          </cell>
          <cell r="AM3315">
            <v>2</v>
          </cell>
          <cell r="AN3315">
            <v>2</v>
          </cell>
          <cell r="AO3315">
            <v>0</v>
          </cell>
          <cell r="AP3315">
            <v>0</v>
          </cell>
          <cell r="AQ3315">
            <v>2</v>
          </cell>
          <cell r="AV3315">
            <v>3</v>
          </cell>
          <cell r="AW3315">
            <v>3.2700000000000005</v>
          </cell>
          <cell r="AX3315">
            <v>3.247347188264059</v>
          </cell>
          <cell r="AY3315">
            <v>2</v>
          </cell>
          <cell r="AZ3315">
            <v>0</v>
          </cell>
          <cell r="BA3315" t="str">
            <v>UK</v>
          </cell>
        </row>
        <row r="3316">
          <cell r="D3316" t="str">
            <v>Univerzita Komenského v Bratislave</v>
          </cell>
          <cell r="E3316" t="str">
            <v>Filozofická fakulta</v>
          </cell>
          <cell r="L3316">
            <v>1</v>
          </cell>
          <cell r="M3316">
            <v>2</v>
          </cell>
          <cell r="AM3316">
            <v>4</v>
          </cell>
          <cell r="AN3316">
            <v>4</v>
          </cell>
          <cell r="AO3316">
            <v>0</v>
          </cell>
          <cell r="AP3316">
            <v>0</v>
          </cell>
          <cell r="AQ3316">
            <v>4</v>
          </cell>
          <cell r="AV3316">
            <v>6</v>
          </cell>
          <cell r="AW3316">
            <v>9</v>
          </cell>
          <cell r="AX3316">
            <v>8.9579045837231046</v>
          </cell>
          <cell r="AY3316">
            <v>4</v>
          </cell>
          <cell r="AZ3316">
            <v>0</v>
          </cell>
          <cell r="BA3316" t="str">
            <v>UK</v>
          </cell>
        </row>
        <row r="3317">
          <cell r="D3317" t="str">
            <v>Univerzita Komenského v Bratislave</v>
          </cell>
          <cell r="E3317" t="str">
            <v>Filozofická fakulta</v>
          </cell>
          <cell r="L3317">
            <v>1</v>
          </cell>
          <cell r="M3317">
            <v>2</v>
          </cell>
          <cell r="AM3317">
            <v>1</v>
          </cell>
          <cell r="AN3317">
            <v>1</v>
          </cell>
          <cell r="AO3317">
            <v>0</v>
          </cell>
          <cell r="AP3317">
            <v>0</v>
          </cell>
          <cell r="AQ3317">
            <v>1</v>
          </cell>
          <cell r="AV3317">
            <v>1.5</v>
          </cell>
          <cell r="AW3317">
            <v>2.25</v>
          </cell>
          <cell r="AX3317">
            <v>2.2394761459307762</v>
          </cell>
          <cell r="AY3317">
            <v>1</v>
          </cell>
          <cell r="AZ3317">
            <v>0</v>
          </cell>
          <cell r="BA3317" t="str">
            <v>UK</v>
          </cell>
        </row>
        <row r="3318">
          <cell r="D3318" t="str">
            <v>Univerzita Komenského v Bratislave</v>
          </cell>
          <cell r="E3318" t="str">
            <v>Filozofická fakulta</v>
          </cell>
          <cell r="L3318">
            <v>1</v>
          </cell>
          <cell r="M3318">
            <v>2</v>
          </cell>
          <cell r="AM3318">
            <v>2</v>
          </cell>
          <cell r="AN3318">
            <v>2</v>
          </cell>
          <cell r="AO3318">
            <v>0</v>
          </cell>
          <cell r="AP3318">
            <v>0</v>
          </cell>
          <cell r="AQ3318">
            <v>2</v>
          </cell>
          <cell r="AV3318">
            <v>3</v>
          </cell>
          <cell r="AW3318">
            <v>3.2700000000000005</v>
          </cell>
          <cell r="AX3318">
            <v>3.247347188264059</v>
          </cell>
          <cell r="AY3318">
            <v>2</v>
          </cell>
          <cell r="AZ3318">
            <v>0</v>
          </cell>
          <cell r="BA3318" t="str">
            <v>UK</v>
          </cell>
        </row>
        <row r="3319">
          <cell r="D3319" t="str">
            <v>Univerzita Komenského v Bratislave</v>
          </cell>
          <cell r="E3319" t="str">
            <v>Filozofická fakulta</v>
          </cell>
          <cell r="L3319">
            <v>1</v>
          </cell>
          <cell r="M3319">
            <v>1</v>
          </cell>
          <cell r="AM3319">
            <v>6.5</v>
          </cell>
          <cell r="AN3319">
            <v>6.5</v>
          </cell>
          <cell r="AO3319">
            <v>0</v>
          </cell>
          <cell r="AP3319">
            <v>0</v>
          </cell>
          <cell r="AQ3319">
            <v>6.5</v>
          </cell>
          <cell r="AV3319">
            <v>6.5</v>
          </cell>
          <cell r="AW3319">
            <v>9.75</v>
          </cell>
          <cell r="AX3319">
            <v>9.7043966323666968</v>
          </cell>
          <cell r="AY3319">
            <v>6.5</v>
          </cell>
          <cell r="AZ3319">
            <v>0</v>
          </cell>
          <cell r="BA3319" t="str">
            <v>UK</v>
          </cell>
        </row>
        <row r="3320">
          <cell r="D3320" t="str">
            <v>Univerzita Komenského v Bratislave</v>
          </cell>
          <cell r="E3320" t="str">
            <v>Filozofická fakulta</v>
          </cell>
          <cell r="L3320">
            <v>1</v>
          </cell>
          <cell r="M3320">
            <v>1</v>
          </cell>
          <cell r="AM3320">
            <v>6</v>
          </cell>
          <cell r="AN3320">
            <v>6</v>
          </cell>
          <cell r="AO3320">
            <v>0</v>
          </cell>
          <cell r="AP3320">
            <v>0</v>
          </cell>
          <cell r="AQ3320">
            <v>6</v>
          </cell>
          <cell r="AV3320">
            <v>4.5</v>
          </cell>
          <cell r="AW3320">
            <v>4.68</v>
          </cell>
          <cell r="AX3320">
            <v>4.6581103835360143</v>
          </cell>
          <cell r="AY3320">
            <v>6</v>
          </cell>
          <cell r="AZ3320">
            <v>0</v>
          </cell>
          <cell r="BA3320" t="str">
            <v>UK</v>
          </cell>
        </row>
        <row r="3321">
          <cell r="D3321" t="str">
            <v>Univerzita Komenského v Bratislave</v>
          </cell>
          <cell r="E3321" t="str">
            <v>Pedagogická fakulta</v>
          </cell>
          <cell r="L3321">
            <v>1</v>
          </cell>
          <cell r="M3321">
            <v>3</v>
          </cell>
          <cell r="AM3321">
            <v>3</v>
          </cell>
          <cell r="AN3321">
            <v>0</v>
          </cell>
          <cell r="AO3321">
            <v>0</v>
          </cell>
          <cell r="AP3321">
            <v>0</v>
          </cell>
          <cell r="AQ3321">
            <v>3</v>
          </cell>
          <cell r="AV3321">
            <v>12</v>
          </cell>
          <cell r="AW3321">
            <v>13.200000000000001</v>
          </cell>
          <cell r="AX3321">
            <v>13.108557457212715</v>
          </cell>
          <cell r="AY3321">
            <v>3</v>
          </cell>
          <cell r="AZ3321">
            <v>3</v>
          </cell>
          <cell r="BA3321" t="str">
            <v>UK</v>
          </cell>
        </row>
        <row r="3322">
          <cell r="D3322" t="str">
            <v>Univerzita Komenského v Bratislave</v>
          </cell>
          <cell r="E3322" t="str">
            <v>Pedagogická fakulta</v>
          </cell>
          <cell r="L3322">
            <v>1</v>
          </cell>
          <cell r="M3322">
            <v>3</v>
          </cell>
          <cell r="AM3322">
            <v>4</v>
          </cell>
          <cell r="AN3322">
            <v>0</v>
          </cell>
          <cell r="AO3322">
            <v>0</v>
          </cell>
          <cell r="AP3322">
            <v>0</v>
          </cell>
          <cell r="AQ3322">
            <v>4</v>
          </cell>
          <cell r="AV3322">
            <v>16</v>
          </cell>
          <cell r="AW3322">
            <v>17.600000000000001</v>
          </cell>
          <cell r="AX3322">
            <v>17.478076609616952</v>
          </cell>
          <cell r="AY3322">
            <v>4</v>
          </cell>
          <cell r="AZ3322">
            <v>4</v>
          </cell>
          <cell r="BA3322" t="str">
            <v>UK</v>
          </cell>
        </row>
        <row r="3323">
          <cell r="D3323" t="str">
            <v>Univerzita Komenského v Bratislave</v>
          </cell>
          <cell r="E3323" t="str">
            <v>Pedagogická fakulta</v>
          </cell>
          <cell r="L3323">
            <v>1</v>
          </cell>
          <cell r="M3323">
            <v>3</v>
          </cell>
          <cell r="AM3323">
            <v>1</v>
          </cell>
          <cell r="AN3323">
            <v>0</v>
          </cell>
          <cell r="AO3323">
            <v>0</v>
          </cell>
          <cell r="AP3323">
            <v>0</v>
          </cell>
          <cell r="AQ3323">
            <v>1</v>
          </cell>
          <cell r="AV3323">
            <v>4</v>
          </cell>
          <cell r="AW3323">
            <v>4.4000000000000004</v>
          </cell>
          <cell r="AX3323">
            <v>4.3794200187090739</v>
          </cell>
          <cell r="AY3323">
            <v>1</v>
          </cell>
          <cell r="AZ3323">
            <v>1</v>
          </cell>
          <cell r="BA3323" t="str">
            <v>UK</v>
          </cell>
        </row>
        <row r="3324">
          <cell r="D3324" t="str">
            <v>Univerzita Komenského v Bratislave</v>
          </cell>
          <cell r="E3324" t="str">
            <v>Pedagogická fakulta</v>
          </cell>
          <cell r="L3324">
            <v>1</v>
          </cell>
          <cell r="M3324">
            <v>3</v>
          </cell>
          <cell r="AM3324">
            <v>3</v>
          </cell>
          <cell r="AN3324">
            <v>0</v>
          </cell>
          <cell r="AO3324">
            <v>0</v>
          </cell>
          <cell r="AP3324">
            <v>0</v>
          </cell>
          <cell r="AQ3324">
            <v>3</v>
          </cell>
          <cell r="AV3324">
            <v>9</v>
          </cell>
          <cell r="AW3324">
            <v>9.9</v>
          </cell>
          <cell r="AX3324">
            <v>9.7331460674157313</v>
          </cell>
          <cell r="AY3324">
            <v>3</v>
          </cell>
          <cell r="AZ3324">
            <v>3</v>
          </cell>
          <cell r="BA3324" t="str">
            <v>UK</v>
          </cell>
        </row>
        <row r="3325">
          <cell r="D3325" t="str">
            <v>Univerzita Komenského v Bratislave</v>
          </cell>
          <cell r="E3325" t="str">
            <v>Pedagogická fakulta</v>
          </cell>
          <cell r="L3325">
            <v>2</v>
          </cell>
          <cell r="M3325">
            <v>3</v>
          </cell>
          <cell r="AM3325">
            <v>2</v>
          </cell>
          <cell r="AN3325">
            <v>0</v>
          </cell>
          <cell r="AO3325">
            <v>0</v>
          </cell>
          <cell r="AP3325">
            <v>0</v>
          </cell>
          <cell r="AQ3325">
            <v>0</v>
          </cell>
          <cell r="AV3325">
            <v>0</v>
          </cell>
          <cell r="AW3325">
            <v>0</v>
          </cell>
          <cell r="AX3325">
            <v>0</v>
          </cell>
          <cell r="AY3325">
            <v>2</v>
          </cell>
          <cell r="AZ3325">
            <v>0</v>
          </cell>
          <cell r="BA3325" t="str">
            <v>UK</v>
          </cell>
        </row>
        <row r="3326">
          <cell r="D3326" t="str">
            <v>Univerzita Komenského v Bratislave</v>
          </cell>
          <cell r="E3326" t="str">
            <v>Pedagogická fakulta</v>
          </cell>
          <cell r="L3326">
            <v>1</v>
          </cell>
          <cell r="M3326">
            <v>2</v>
          </cell>
          <cell r="AM3326">
            <v>38</v>
          </cell>
          <cell r="AN3326">
            <v>38</v>
          </cell>
          <cell r="AO3326">
            <v>0</v>
          </cell>
          <cell r="AP3326">
            <v>0</v>
          </cell>
          <cell r="AQ3326">
            <v>38</v>
          </cell>
          <cell r="AV3326">
            <v>57</v>
          </cell>
          <cell r="AW3326">
            <v>62.13</v>
          </cell>
          <cell r="AX3326">
            <v>61.699596577017118</v>
          </cell>
          <cell r="AY3326">
            <v>38</v>
          </cell>
          <cell r="AZ3326">
            <v>0</v>
          </cell>
          <cell r="BA3326" t="str">
            <v>UK</v>
          </cell>
        </row>
        <row r="3327">
          <cell r="D3327" t="str">
            <v>Univerzita Komenského v Bratislave</v>
          </cell>
          <cell r="E3327" t="str">
            <v>Pedagogická fakulta</v>
          </cell>
          <cell r="L3327">
            <v>1</v>
          </cell>
          <cell r="M3327">
            <v>3</v>
          </cell>
          <cell r="AM3327">
            <v>2</v>
          </cell>
          <cell r="AN3327">
            <v>0</v>
          </cell>
          <cell r="AO3327">
            <v>0</v>
          </cell>
          <cell r="AP3327">
            <v>0</v>
          </cell>
          <cell r="AQ3327">
            <v>2</v>
          </cell>
          <cell r="AV3327">
            <v>8</v>
          </cell>
          <cell r="AW3327">
            <v>8.8000000000000007</v>
          </cell>
          <cell r="AX3327">
            <v>8.7390383048084761</v>
          </cell>
          <cell r="AY3327">
            <v>2</v>
          </cell>
          <cell r="AZ3327">
            <v>2</v>
          </cell>
          <cell r="BA3327" t="str">
            <v>UK</v>
          </cell>
        </row>
        <row r="3328">
          <cell r="D3328" t="str">
            <v>Univerzita Komenského v Bratislave</v>
          </cell>
          <cell r="E3328" t="str">
            <v>Pedagogická fakulta</v>
          </cell>
          <cell r="L3328">
            <v>1</v>
          </cell>
          <cell r="M3328">
            <v>2</v>
          </cell>
          <cell r="AM3328">
            <v>8.5</v>
          </cell>
          <cell r="AN3328">
            <v>8.5</v>
          </cell>
          <cell r="AO3328">
            <v>0</v>
          </cell>
          <cell r="AP3328">
            <v>0</v>
          </cell>
          <cell r="AQ3328">
            <v>8.5</v>
          </cell>
          <cell r="AV3328">
            <v>12.75</v>
          </cell>
          <cell r="AW3328">
            <v>13.897500000000001</v>
          </cell>
          <cell r="AX3328">
            <v>13.80122555012225</v>
          </cell>
          <cell r="AY3328">
            <v>8.5</v>
          </cell>
          <cell r="AZ3328">
            <v>0</v>
          </cell>
          <cell r="BA3328" t="str">
            <v>UK</v>
          </cell>
        </row>
        <row r="3329">
          <cell r="D3329" t="str">
            <v>Univerzita Komenského v Bratislave</v>
          </cell>
          <cell r="E3329" t="str">
            <v>Pedagogická fakulta</v>
          </cell>
          <cell r="L3329">
            <v>1</v>
          </cell>
          <cell r="M3329">
            <v>2</v>
          </cell>
          <cell r="AM3329">
            <v>4</v>
          </cell>
          <cell r="AN3329">
            <v>4</v>
          </cell>
          <cell r="AO3329">
            <v>0</v>
          </cell>
          <cell r="AP3329">
            <v>0</v>
          </cell>
          <cell r="AQ3329">
            <v>4</v>
          </cell>
          <cell r="AV3329">
            <v>6</v>
          </cell>
          <cell r="AW3329">
            <v>6.5400000000000009</v>
          </cell>
          <cell r="AX3329">
            <v>6.494694376528118</v>
          </cell>
          <cell r="AY3329">
            <v>4</v>
          </cell>
          <cell r="AZ3329">
            <v>0</v>
          </cell>
          <cell r="BA3329" t="str">
            <v>UK</v>
          </cell>
        </row>
        <row r="3330">
          <cell r="D3330" t="str">
            <v>Univerzita Komenského v Bratislave</v>
          </cell>
          <cell r="E3330" t="str">
            <v>Pedagogická fakulta</v>
          </cell>
          <cell r="L3330">
            <v>2</v>
          </cell>
          <cell r="M3330">
            <v>2</v>
          </cell>
          <cell r="AM3330">
            <v>0</v>
          </cell>
          <cell r="AN3330">
            <v>0</v>
          </cell>
          <cell r="AO3330">
            <v>0</v>
          </cell>
          <cell r="AP3330">
            <v>0</v>
          </cell>
          <cell r="AQ3330">
            <v>0</v>
          </cell>
          <cell r="AV3330">
            <v>0</v>
          </cell>
          <cell r="AW3330">
            <v>0</v>
          </cell>
          <cell r="AX3330">
            <v>0</v>
          </cell>
          <cell r="AY3330">
            <v>10</v>
          </cell>
          <cell r="AZ3330">
            <v>0</v>
          </cell>
          <cell r="BA3330" t="str">
            <v>UK</v>
          </cell>
        </row>
        <row r="3331">
          <cell r="D3331" t="str">
            <v>Univerzita Komenského v Bratislave</v>
          </cell>
          <cell r="E3331" t="str">
            <v>Pedagogická fakulta</v>
          </cell>
          <cell r="L3331">
            <v>2</v>
          </cell>
          <cell r="M3331">
            <v>1</v>
          </cell>
          <cell r="AM3331">
            <v>0</v>
          </cell>
          <cell r="AN3331">
            <v>0</v>
          </cell>
          <cell r="AO3331">
            <v>0</v>
          </cell>
          <cell r="AP3331">
            <v>0</v>
          </cell>
          <cell r="AQ3331">
            <v>0</v>
          </cell>
          <cell r="AV3331">
            <v>0</v>
          </cell>
          <cell r="AW3331">
            <v>0</v>
          </cell>
          <cell r="AX3331">
            <v>0</v>
          </cell>
          <cell r="AY3331">
            <v>6</v>
          </cell>
          <cell r="AZ3331">
            <v>0</v>
          </cell>
          <cell r="BA3331" t="str">
            <v>UK</v>
          </cell>
        </row>
        <row r="3332">
          <cell r="D3332" t="str">
            <v>Univerzita Komenského v Bratislave</v>
          </cell>
          <cell r="E3332" t="str">
            <v>Pedagogická fakulta</v>
          </cell>
          <cell r="L3332">
            <v>1</v>
          </cell>
          <cell r="M3332">
            <v>2</v>
          </cell>
          <cell r="AM3332">
            <v>6</v>
          </cell>
          <cell r="AN3332">
            <v>6</v>
          </cell>
          <cell r="AO3332">
            <v>0</v>
          </cell>
          <cell r="AP3332">
            <v>0</v>
          </cell>
          <cell r="AQ3332">
            <v>6</v>
          </cell>
          <cell r="AV3332">
            <v>9</v>
          </cell>
          <cell r="AW3332">
            <v>19.349999999999998</v>
          </cell>
          <cell r="AX3332">
            <v>19.215953545232271</v>
          </cell>
          <cell r="AY3332">
            <v>6</v>
          </cell>
          <cell r="AZ3332">
            <v>0</v>
          </cell>
          <cell r="BA3332" t="str">
            <v>UK</v>
          </cell>
        </row>
        <row r="3333">
          <cell r="D3333" t="str">
            <v>Univerzita Komenského v Bratislave</v>
          </cell>
          <cell r="E3333" t="str">
            <v>Pedagogická fakulta</v>
          </cell>
          <cell r="L3333">
            <v>1</v>
          </cell>
          <cell r="M3333">
            <v>1</v>
          </cell>
          <cell r="AM3333">
            <v>6</v>
          </cell>
          <cell r="AN3333">
            <v>6</v>
          </cell>
          <cell r="AO3333">
            <v>0</v>
          </cell>
          <cell r="AP3333">
            <v>0</v>
          </cell>
          <cell r="AQ3333">
            <v>6</v>
          </cell>
          <cell r="AV3333">
            <v>5.0999999999999996</v>
          </cell>
          <cell r="AW3333">
            <v>5.3039999999999994</v>
          </cell>
          <cell r="AX3333">
            <v>5.2791917680074825</v>
          </cell>
          <cell r="AY3333">
            <v>6</v>
          </cell>
          <cell r="AZ3333">
            <v>0</v>
          </cell>
          <cell r="BA3333" t="str">
            <v>UK</v>
          </cell>
        </row>
        <row r="3334">
          <cell r="D3334" t="str">
            <v>Univerzita Komenského v Bratislave</v>
          </cell>
          <cell r="E3334" t="str">
            <v>Lekárska fakulta</v>
          </cell>
          <cell r="L3334">
            <v>2</v>
          </cell>
          <cell r="M3334">
            <v>3</v>
          </cell>
          <cell r="AM3334">
            <v>0</v>
          </cell>
          <cell r="AN3334">
            <v>0</v>
          </cell>
          <cell r="AO3334">
            <v>0</v>
          </cell>
          <cell r="AP3334">
            <v>0</v>
          </cell>
          <cell r="AQ3334">
            <v>0</v>
          </cell>
          <cell r="AV3334">
            <v>0</v>
          </cell>
          <cell r="AW3334">
            <v>0</v>
          </cell>
          <cell r="AX3334">
            <v>0</v>
          </cell>
          <cell r="AY3334">
            <v>3</v>
          </cell>
          <cell r="AZ3334">
            <v>0</v>
          </cell>
          <cell r="BA3334" t="str">
            <v>UK</v>
          </cell>
        </row>
        <row r="3335">
          <cell r="D3335" t="str">
            <v>Univerzita Komenského v Bratislave</v>
          </cell>
          <cell r="E3335" t="str">
            <v>Lekárska fakulta</v>
          </cell>
          <cell r="L3335">
            <v>1</v>
          </cell>
          <cell r="M3335">
            <v>3</v>
          </cell>
          <cell r="AM3335">
            <v>3</v>
          </cell>
          <cell r="AN3335">
            <v>0</v>
          </cell>
          <cell r="AO3335">
            <v>0</v>
          </cell>
          <cell r="AP3335">
            <v>0</v>
          </cell>
          <cell r="AQ3335">
            <v>3</v>
          </cell>
          <cell r="AV3335">
            <v>9</v>
          </cell>
          <cell r="AW3335">
            <v>30.69</v>
          </cell>
          <cell r="AX3335">
            <v>30.443068965517245</v>
          </cell>
          <cell r="AY3335">
            <v>3</v>
          </cell>
          <cell r="AZ3335">
            <v>3</v>
          </cell>
          <cell r="BA3335" t="str">
            <v>UK</v>
          </cell>
        </row>
        <row r="3336">
          <cell r="D3336" t="str">
            <v>Univerzita sv. Cyrila a Metoda v Trnave</v>
          </cell>
          <cell r="E3336" t="str">
            <v>Filozofická fakulta</v>
          </cell>
          <cell r="L3336">
            <v>2</v>
          </cell>
          <cell r="M3336">
            <v>1</v>
          </cell>
          <cell r="AM3336">
            <v>0</v>
          </cell>
          <cell r="AN3336">
            <v>0</v>
          </cell>
          <cell r="AO3336">
            <v>0</v>
          </cell>
          <cell r="AP3336">
            <v>0</v>
          </cell>
          <cell r="AQ3336">
            <v>0</v>
          </cell>
          <cell r="AV3336">
            <v>0</v>
          </cell>
          <cell r="AW3336">
            <v>0</v>
          </cell>
          <cell r="AX3336">
            <v>0</v>
          </cell>
          <cell r="AY3336">
            <v>47</v>
          </cell>
          <cell r="AZ3336">
            <v>0</v>
          </cell>
          <cell r="BA3336" t="str">
            <v>UCM</v>
          </cell>
        </row>
        <row r="3337">
          <cell r="D3337" t="str">
            <v>Univerzita Komenského v Bratislave</v>
          </cell>
          <cell r="E3337" t="str">
            <v>Fakulta telesnej výchovy a športu</v>
          </cell>
          <cell r="L3337">
            <v>2</v>
          </cell>
          <cell r="M3337">
            <v>1</v>
          </cell>
          <cell r="AM3337">
            <v>0</v>
          </cell>
          <cell r="AN3337">
            <v>0</v>
          </cell>
          <cell r="AO3337">
            <v>0</v>
          </cell>
          <cell r="AP3337">
            <v>0</v>
          </cell>
          <cell r="AQ3337">
            <v>0</v>
          </cell>
          <cell r="AV3337">
            <v>0</v>
          </cell>
          <cell r="AW3337">
            <v>0</v>
          </cell>
          <cell r="AX3337">
            <v>0</v>
          </cell>
          <cell r="AY3337">
            <v>8</v>
          </cell>
          <cell r="AZ3337">
            <v>0</v>
          </cell>
          <cell r="BA3337" t="str">
            <v>UK</v>
          </cell>
        </row>
        <row r="3338">
          <cell r="D3338" t="str">
            <v>Univerzita Komenského v Bratislave</v>
          </cell>
          <cell r="E3338" t="str">
            <v>Fakulta telesnej výchovy a športu</v>
          </cell>
          <cell r="L3338">
            <v>2</v>
          </cell>
          <cell r="M3338">
            <v>1</v>
          </cell>
          <cell r="AM3338">
            <v>0</v>
          </cell>
          <cell r="AN3338">
            <v>0</v>
          </cell>
          <cell r="AO3338">
            <v>0</v>
          </cell>
          <cell r="AP3338">
            <v>0</v>
          </cell>
          <cell r="AQ3338">
            <v>0</v>
          </cell>
          <cell r="AV3338">
            <v>0</v>
          </cell>
          <cell r="AW3338">
            <v>0</v>
          </cell>
          <cell r="AX3338">
            <v>0</v>
          </cell>
          <cell r="AY3338">
            <v>4</v>
          </cell>
          <cell r="AZ3338">
            <v>0</v>
          </cell>
          <cell r="BA3338" t="str">
            <v>UK</v>
          </cell>
        </row>
        <row r="3339">
          <cell r="D3339" t="str">
            <v>Univerzita Komenského v Bratislave</v>
          </cell>
          <cell r="E3339" t="str">
            <v>Fakulta telesnej výchovy a športu</v>
          </cell>
          <cell r="L3339">
            <v>1</v>
          </cell>
          <cell r="M3339">
            <v>2</v>
          </cell>
          <cell r="AM3339">
            <v>17</v>
          </cell>
          <cell r="AN3339">
            <v>17</v>
          </cell>
          <cell r="AO3339">
            <v>0</v>
          </cell>
          <cell r="AP3339">
            <v>0</v>
          </cell>
          <cell r="AQ3339">
            <v>17</v>
          </cell>
          <cell r="AV3339">
            <v>25.5</v>
          </cell>
          <cell r="AW3339">
            <v>30.344999999999999</v>
          </cell>
          <cell r="AX3339">
            <v>30.071004514672687</v>
          </cell>
          <cell r="AY3339">
            <v>17</v>
          </cell>
          <cell r="AZ3339">
            <v>0</v>
          </cell>
          <cell r="BA3339" t="str">
            <v>UK</v>
          </cell>
        </row>
        <row r="3340">
          <cell r="D3340" t="str">
            <v>Univerzita Komenského v Bratislave</v>
          </cell>
          <cell r="E3340" t="str">
            <v>Filozofická fakulta</v>
          </cell>
          <cell r="L3340">
            <v>1</v>
          </cell>
          <cell r="M3340">
            <v>1</v>
          </cell>
          <cell r="AM3340">
            <v>1.5</v>
          </cell>
          <cell r="AN3340">
            <v>1.5</v>
          </cell>
          <cell r="AO3340">
            <v>0</v>
          </cell>
          <cell r="AP3340">
            <v>0</v>
          </cell>
          <cell r="AQ3340">
            <v>1.5</v>
          </cell>
          <cell r="AV3340">
            <v>1.35</v>
          </cell>
          <cell r="AW3340">
            <v>1.4715000000000003</v>
          </cell>
          <cell r="AX3340">
            <v>1.4613062347188266</v>
          </cell>
          <cell r="AY3340">
            <v>1.5</v>
          </cell>
          <cell r="AZ3340">
            <v>0</v>
          </cell>
          <cell r="BA3340" t="str">
            <v>UK</v>
          </cell>
        </row>
        <row r="3341">
          <cell r="D3341" t="str">
            <v>Univerzita Komenského v Bratislave</v>
          </cell>
          <cell r="E3341" t="str">
            <v>Fakulta telesnej výchovy a športu</v>
          </cell>
          <cell r="L3341">
            <v>1</v>
          </cell>
          <cell r="M3341">
            <v>2</v>
          </cell>
          <cell r="AM3341">
            <v>1</v>
          </cell>
          <cell r="AN3341">
            <v>1</v>
          </cell>
          <cell r="AO3341">
            <v>1</v>
          </cell>
          <cell r="AP3341">
            <v>0</v>
          </cell>
          <cell r="AQ3341">
            <v>1</v>
          </cell>
          <cell r="AV3341">
            <v>1.5</v>
          </cell>
          <cell r="AW3341">
            <v>1.7849999999999999</v>
          </cell>
          <cell r="AX3341">
            <v>1.768882618510158</v>
          </cell>
          <cell r="AY3341">
            <v>1</v>
          </cell>
          <cell r="AZ3341">
            <v>0</v>
          </cell>
          <cell r="BA3341" t="str">
            <v>UK</v>
          </cell>
        </row>
        <row r="3342">
          <cell r="D3342" t="str">
            <v>Univerzita Komenského v Bratislave</v>
          </cell>
          <cell r="E3342" t="str">
            <v>Jesseniova lekárska fakulta v Martine</v>
          </cell>
          <cell r="L3342">
            <v>1</v>
          </cell>
          <cell r="M3342">
            <v>3</v>
          </cell>
          <cell r="AM3342">
            <v>2</v>
          </cell>
          <cell r="AN3342">
            <v>0</v>
          </cell>
          <cell r="AO3342">
            <v>0</v>
          </cell>
          <cell r="AP3342">
            <v>0</v>
          </cell>
          <cell r="AQ3342">
            <v>2</v>
          </cell>
          <cell r="AV3342">
            <v>6</v>
          </cell>
          <cell r="AW3342">
            <v>20.46</v>
          </cell>
          <cell r="AX3342">
            <v>20.295379310344828</v>
          </cell>
          <cell r="AY3342">
            <v>2</v>
          </cell>
          <cell r="AZ3342">
            <v>2</v>
          </cell>
          <cell r="BA3342" t="str">
            <v>UK</v>
          </cell>
        </row>
        <row r="3343">
          <cell r="D3343" t="str">
            <v>Univerzita Komenského v Bratislave</v>
          </cell>
          <cell r="E3343" t="str">
            <v>Jesseniova lekárska fakulta v Martine</v>
          </cell>
          <cell r="L3343">
            <v>1</v>
          </cell>
          <cell r="M3343">
            <v>2</v>
          </cell>
          <cell r="AM3343">
            <v>20</v>
          </cell>
          <cell r="AN3343">
            <v>20</v>
          </cell>
          <cell r="AO3343">
            <v>0</v>
          </cell>
          <cell r="AP3343">
            <v>0</v>
          </cell>
          <cell r="AQ3343">
            <v>20</v>
          </cell>
          <cell r="AV3343">
            <v>30</v>
          </cell>
          <cell r="AW3343">
            <v>44.4</v>
          </cell>
          <cell r="AX3343">
            <v>42.982978723404251</v>
          </cell>
          <cell r="AY3343">
            <v>20</v>
          </cell>
          <cell r="AZ3343">
            <v>0</v>
          </cell>
          <cell r="BA3343" t="str">
            <v>UK</v>
          </cell>
        </row>
        <row r="3344">
          <cell r="D3344" t="str">
            <v>Univerzita Komenského v Bratislave</v>
          </cell>
          <cell r="E3344" t="str">
            <v>Jesseniova lekárska fakulta v Martine</v>
          </cell>
          <cell r="L3344">
            <v>1</v>
          </cell>
          <cell r="M3344">
            <v>3</v>
          </cell>
          <cell r="AM3344">
            <v>2</v>
          </cell>
          <cell r="AN3344">
            <v>0</v>
          </cell>
          <cell r="AO3344">
            <v>0</v>
          </cell>
          <cell r="AP3344">
            <v>0</v>
          </cell>
          <cell r="AQ3344">
            <v>2</v>
          </cell>
          <cell r="AV3344">
            <v>6</v>
          </cell>
          <cell r="AW3344">
            <v>20.46</v>
          </cell>
          <cell r="AX3344">
            <v>20.295379310344828</v>
          </cell>
          <cell r="AY3344">
            <v>2</v>
          </cell>
          <cell r="AZ3344">
            <v>2</v>
          </cell>
          <cell r="BA3344" t="str">
            <v>UK</v>
          </cell>
        </row>
        <row r="3345">
          <cell r="D3345" t="str">
            <v>Univerzita Komenského v Bratislave</v>
          </cell>
          <cell r="E3345" t="str">
            <v>Jesseniova lekárska fakulta v Martine</v>
          </cell>
          <cell r="L3345">
            <v>1</v>
          </cell>
          <cell r="M3345">
            <v>3</v>
          </cell>
          <cell r="AM3345">
            <v>3</v>
          </cell>
          <cell r="AN3345">
            <v>0</v>
          </cell>
          <cell r="AO3345">
            <v>0</v>
          </cell>
          <cell r="AP3345">
            <v>0</v>
          </cell>
          <cell r="AQ3345">
            <v>3</v>
          </cell>
          <cell r="AV3345">
            <v>9</v>
          </cell>
          <cell r="AW3345">
            <v>30.69</v>
          </cell>
          <cell r="AX3345">
            <v>30.443068965517245</v>
          </cell>
          <cell r="AY3345">
            <v>3</v>
          </cell>
          <cell r="AZ3345">
            <v>3</v>
          </cell>
          <cell r="BA3345" t="str">
            <v>UK</v>
          </cell>
        </row>
        <row r="3346">
          <cell r="D3346" t="str">
            <v>Univerzita Komenského v Bratislave</v>
          </cell>
          <cell r="E3346" t="str">
            <v>Jesseniova lekárska fakulta v Martine</v>
          </cell>
          <cell r="L3346">
            <v>2</v>
          </cell>
          <cell r="M3346">
            <v>2</v>
          </cell>
          <cell r="AM3346">
            <v>0</v>
          </cell>
          <cell r="AN3346">
            <v>0</v>
          </cell>
          <cell r="AO3346">
            <v>0</v>
          </cell>
          <cell r="AP3346">
            <v>0</v>
          </cell>
          <cell r="AQ3346">
            <v>0</v>
          </cell>
          <cell r="AV3346">
            <v>0</v>
          </cell>
          <cell r="AW3346">
            <v>0</v>
          </cell>
          <cell r="AX3346">
            <v>0</v>
          </cell>
          <cell r="AY3346">
            <v>22</v>
          </cell>
          <cell r="AZ3346">
            <v>0</v>
          </cell>
          <cell r="BA3346" t="str">
            <v>UK</v>
          </cell>
        </row>
        <row r="3347">
          <cell r="D3347" t="str">
            <v>Univerzita Komenského v Bratislave</v>
          </cell>
          <cell r="E3347" t="str">
            <v>Jesseniova lekárska fakulta v Martine</v>
          </cell>
          <cell r="L3347">
            <v>1</v>
          </cell>
          <cell r="M3347">
            <v>3</v>
          </cell>
          <cell r="AM3347">
            <v>1</v>
          </cell>
          <cell r="AN3347">
            <v>0</v>
          </cell>
          <cell r="AO3347">
            <v>0</v>
          </cell>
          <cell r="AP3347">
            <v>0</v>
          </cell>
          <cell r="AQ3347">
            <v>1</v>
          </cell>
          <cell r="AV3347">
            <v>3</v>
          </cell>
          <cell r="AW3347">
            <v>10.23</v>
          </cell>
          <cell r="AX3347">
            <v>10.147689655172414</v>
          </cell>
          <cell r="AY3347">
            <v>1</v>
          </cell>
          <cell r="AZ3347">
            <v>1</v>
          </cell>
          <cell r="BA3347" t="str">
            <v>UK</v>
          </cell>
        </row>
        <row r="3348">
          <cell r="D3348" t="str">
            <v>Univerzita Komenského v Bratislave</v>
          </cell>
          <cell r="E3348" t="str">
            <v>Jesseniova lekárska fakulta v Martine</v>
          </cell>
          <cell r="L3348">
            <v>1</v>
          </cell>
          <cell r="M3348">
            <v>3</v>
          </cell>
          <cell r="AM3348">
            <v>1</v>
          </cell>
          <cell r="AN3348">
            <v>0</v>
          </cell>
          <cell r="AO3348">
            <v>0</v>
          </cell>
          <cell r="AP3348">
            <v>0</v>
          </cell>
          <cell r="AQ3348">
            <v>1</v>
          </cell>
          <cell r="AV3348">
            <v>3</v>
          </cell>
          <cell r="AW3348">
            <v>3.3000000000000003</v>
          </cell>
          <cell r="AX3348">
            <v>3.2214285714285715</v>
          </cell>
          <cell r="AY3348">
            <v>1</v>
          </cell>
          <cell r="AZ3348">
            <v>1</v>
          </cell>
          <cell r="BA3348" t="str">
            <v>UK</v>
          </cell>
        </row>
        <row r="3349">
          <cell r="D3349" t="str">
            <v>Univerzita Komenského v Bratislave</v>
          </cell>
          <cell r="E3349" t="str">
            <v>Jesseniova lekárska fakulta v Martine</v>
          </cell>
          <cell r="L3349">
            <v>1</v>
          </cell>
          <cell r="M3349">
            <v>5</v>
          </cell>
          <cell r="AM3349">
            <v>15</v>
          </cell>
          <cell r="AN3349">
            <v>15</v>
          </cell>
          <cell r="AO3349">
            <v>0</v>
          </cell>
          <cell r="AP3349">
            <v>0</v>
          </cell>
          <cell r="AQ3349">
            <v>15</v>
          </cell>
          <cell r="AV3349">
            <v>12</v>
          </cell>
          <cell r="AW3349">
            <v>17.759999999999998</v>
          </cell>
          <cell r="AX3349">
            <v>17.193191489361702</v>
          </cell>
          <cell r="AY3349">
            <v>15</v>
          </cell>
          <cell r="AZ3349">
            <v>0</v>
          </cell>
          <cell r="BA3349" t="str">
            <v>UK</v>
          </cell>
        </row>
        <row r="3350">
          <cell r="D3350" t="str">
            <v>Univerzita Komenského v Bratislave</v>
          </cell>
          <cell r="E3350" t="str">
            <v>Jesseniova lekárska fakulta v Martine</v>
          </cell>
          <cell r="L3350">
            <v>1</v>
          </cell>
          <cell r="M3350">
            <v>5</v>
          </cell>
          <cell r="AM3350">
            <v>23</v>
          </cell>
          <cell r="AN3350">
            <v>24</v>
          </cell>
          <cell r="AO3350">
            <v>24</v>
          </cell>
          <cell r="AP3350">
            <v>0</v>
          </cell>
          <cell r="AQ3350">
            <v>23</v>
          </cell>
          <cell r="AV3350">
            <v>17.600000000000001</v>
          </cell>
          <cell r="AW3350">
            <v>37.840000000000003</v>
          </cell>
          <cell r="AX3350">
            <v>37.840000000000003</v>
          </cell>
          <cell r="AY3350">
            <v>24</v>
          </cell>
          <cell r="AZ3350">
            <v>0</v>
          </cell>
          <cell r="BA3350" t="str">
            <v>UK</v>
          </cell>
        </row>
        <row r="3351">
          <cell r="D3351" t="str">
            <v>Univerzita Komenského v Bratislave</v>
          </cell>
          <cell r="E3351" t="str">
            <v>Právnická fakulta</v>
          </cell>
          <cell r="L3351">
            <v>2</v>
          </cell>
          <cell r="M3351">
            <v>1</v>
          </cell>
          <cell r="AM3351">
            <v>39</v>
          </cell>
          <cell r="AN3351">
            <v>0</v>
          </cell>
          <cell r="AO3351">
            <v>0</v>
          </cell>
          <cell r="AP3351">
            <v>0</v>
          </cell>
          <cell r="AQ3351">
            <v>0</v>
          </cell>
          <cell r="AV3351">
            <v>0</v>
          </cell>
          <cell r="AW3351">
            <v>0</v>
          </cell>
          <cell r="AX3351">
            <v>0</v>
          </cell>
          <cell r="AY3351">
            <v>186</v>
          </cell>
          <cell r="AZ3351">
            <v>0</v>
          </cell>
          <cell r="BA3351" t="str">
            <v>UK</v>
          </cell>
        </row>
        <row r="3352">
          <cell r="D3352" t="str">
            <v>Univerzita Komenského v Bratislave</v>
          </cell>
          <cell r="E3352" t="str">
            <v>Právnická fakulta</v>
          </cell>
          <cell r="L3352">
            <v>1</v>
          </cell>
          <cell r="M3352">
            <v>3</v>
          </cell>
          <cell r="AM3352">
            <v>7</v>
          </cell>
          <cell r="AN3352">
            <v>0</v>
          </cell>
          <cell r="AO3352">
            <v>0</v>
          </cell>
          <cell r="AP3352">
            <v>0</v>
          </cell>
          <cell r="AQ3352">
            <v>7</v>
          </cell>
          <cell r="AV3352">
            <v>28</v>
          </cell>
          <cell r="AW3352">
            <v>30.800000000000004</v>
          </cell>
          <cell r="AX3352">
            <v>30.606007751937987</v>
          </cell>
          <cell r="AY3352">
            <v>7</v>
          </cell>
          <cell r="AZ3352">
            <v>7</v>
          </cell>
          <cell r="BA3352" t="str">
            <v>UK</v>
          </cell>
        </row>
        <row r="3353">
          <cell r="D3353" t="str">
            <v>Univerzita Komenského v Bratislave</v>
          </cell>
          <cell r="E3353" t="str">
            <v>Právnická fakulta</v>
          </cell>
          <cell r="L3353">
            <v>1</v>
          </cell>
          <cell r="M3353">
            <v>2</v>
          </cell>
          <cell r="AM3353">
            <v>43</v>
          </cell>
          <cell r="AN3353">
            <v>44</v>
          </cell>
          <cell r="AO3353">
            <v>0</v>
          </cell>
          <cell r="AP3353">
            <v>0</v>
          </cell>
          <cell r="AQ3353">
            <v>43</v>
          </cell>
          <cell r="AV3353">
            <v>64.5</v>
          </cell>
          <cell r="AW3353">
            <v>65.790000000000006</v>
          </cell>
          <cell r="AX3353">
            <v>65.375624999999999</v>
          </cell>
          <cell r="AY3353">
            <v>44</v>
          </cell>
          <cell r="AZ3353">
            <v>0</v>
          </cell>
          <cell r="BA3353" t="str">
            <v>UK</v>
          </cell>
        </row>
        <row r="3354">
          <cell r="D3354" t="str">
            <v>Univerzita Komenského v Bratislave</v>
          </cell>
          <cell r="E3354" t="str">
            <v>Právnická fakulta</v>
          </cell>
          <cell r="L3354">
            <v>1</v>
          </cell>
          <cell r="M3354">
            <v>1</v>
          </cell>
          <cell r="AM3354">
            <v>772</v>
          </cell>
          <cell r="AN3354">
            <v>793</v>
          </cell>
          <cell r="AO3354">
            <v>0</v>
          </cell>
          <cell r="AP3354">
            <v>0</v>
          </cell>
          <cell r="AQ3354">
            <v>772</v>
          </cell>
          <cell r="AV3354">
            <v>613.9</v>
          </cell>
          <cell r="AW3354">
            <v>613.9</v>
          </cell>
          <cell r="AX3354">
            <v>610.03338178294575</v>
          </cell>
          <cell r="AY3354">
            <v>793</v>
          </cell>
          <cell r="AZ3354">
            <v>0</v>
          </cell>
          <cell r="BA3354" t="str">
            <v>UK</v>
          </cell>
        </row>
        <row r="3355">
          <cell r="D3355" t="str">
            <v>Univerzita Komenského v Bratislave</v>
          </cell>
          <cell r="E3355" t="str">
            <v>Právnická fakulta</v>
          </cell>
          <cell r="L3355">
            <v>1</v>
          </cell>
          <cell r="M3355">
            <v>2</v>
          </cell>
          <cell r="AM3355">
            <v>0</v>
          </cell>
          <cell r="AN3355">
            <v>9</v>
          </cell>
          <cell r="AO3355">
            <v>0</v>
          </cell>
          <cell r="AP3355">
            <v>0</v>
          </cell>
          <cell r="AQ3355">
            <v>0</v>
          </cell>
          <cell r="AV3355">
            <v>0</v>
          </cell>
          <cell r="AW3355">
            <v>0</v>
          </cell>
          <cell r="AX3355">
            <v>0</v>
          </cell>
          <cell r="AY3355">
            <v>9</v>
          </cell>
          <cell r="AZ3355">
            <v>0</v>
          </cell>
          <cell r="BA3355" t="str">
            <v>UK</v>
          </cell>
        </row>
        <row r="3356">
          <cell r="D3356" t="str">
            <v>Univerzita Komenského v Bratislave</v>
          </cell>
          <cell r="E3356" t="str">
            <v>Prírodovedecká fakulta</v>
          </cell>
          <cell r="L3356">
            <v>1</v>
          </cell>
          <cell r="M3356">
            <v>2</v>
          </cell>
          <cell r="AM3356">
            <v>13</v>
          </cell>
          <cell r="AN3356">
            <v>13.5</v>
          </cell>
          <cell r="AO3356">
            <v>13.5</v>
          </cell>
          <cell r="AP3356">
            <v>13</v>
          </cell>
          <cell r="AQ3356">
            <v>13</v>
          </cell>
          <cell r="AV3356">
            <v>19.5</v>
          </cell>
          <cell r="AW3356">
            <v>28.08</v>
          </cell>
          <cell r="AX3356">
            <v>27.885476772616133</v>
          </cell>
          <cell r="AY3356">
            <v>13.5</v>
          </cell>
          <cell r="AZ3356">
            <v>0</v>
          </cell>
          <cell r="BA3356" t="str">
            <v>UK</v>
          </cell>
        </row>
        <row r="3357">
          <cell r="D3357" t="str">
            <v>Univerzita Komenského v Bratislave</v>
          </cell>
          <cell r="E3357" t="str">
            <v>Prírodovedecká fakulta</v>
          </cell>
          <cell r="L3357">
            <v>2</v>
          </cell>
          <cell r="M3357">
            <v>3</v>
          </cell>
          <cell r="AM3357">
            <v>0</v>
          </cell>
          <cell r="AN3357">
            <v>0</v>
          </cell>
          <cell r="AO3357">
            <v>0</v>
          </cell>
          <cell r="AP3357">
            <v>0</v>
          </cell>
          <cell r="AQ3357">
            <v>0</v>
          </cell>
          <cell r="AV3357">
            <v>0</v>
          </cell>
          <cell r="AW3357">
            <v>0</v>
          </cell>
          <cell r="AX3357">
            <v>0</v>
          </cell>
          <cell r="AY3357">
            <v>2</v>
          </cell>
          <cell r="AZ3357">
            <v>0</v>
          </cell>
          <cell r="BA3357" t="str">
            <v>UK</v>
          </cell>
        </row>
        <row r="3358">
          <cell r="D3358" t="str">
            <v>Univerzita Komenského v Bratislave</v>
          </cell>
          <cell r="E3358" t="str">
            <v>Prírodovedecká fakulta</v>
          </cell>
          <cell r="L3358">
            <v>1</v>
          </cell>
          <cell r="M3358">
            <v>2</v>
          </cell>
          <cell r="AM3358">
            <v>15</v>
          </cell>
          <cell r="AN3358">
            <v>15</v>
          </cell>
          <cell r="AO3358">
            <v>15</v>
          </cell>
          <cell r="AP3358">
            <v>15</v>
          </cell>
          <cell r="AQ3358">
            <v>15</v>
          </cell>
          <cell r="AV3358">
            <v>22.5</v>
          </cell>
          <cell r="AW3358">
            <v>33.299999999999997</v>
          </cell>
          <cell r="AX3358">
            <v>32.694545454545448</v>
          </cell>
          <cell r="AY3358">
            <v>15</v>
          </cell>
          <cell r="AZ3358">
            <v>0</v>
          </cell>
          <cell r="BA3358" t="str">
            <v>UK</v>
          </cell>
        </row>
        <row r="3359">
          <cell r="D3359" t="str">
            <v>Univerzita Komenského v Bratislave</v>
          </cell>
          <cell r="E3359" t="str">
            <v>Prírodovedecká fakulta</v>
          </cell>
          <cell r="L3359">
            <v>1</v>
          </cell>
          <cell r="M3359">
            <v>2</v>
          </cell>
          <cell r="AM3359">
            <v>49</v>
          </cell>
          <cell r="AN3359">
            <v>49</v>
          </cell>
          <cell r="AO3359">
            <v>49</v>
          </cell>
          <cell r="AP3359">
            <v>49</v>
          </cell>
          <cell r="AQ3359">
            <v>49</v>
          </cell>
          <cell r="AV3359">
            <v>73.5</v>
          </cell>
          <cell r="AW3359">
            <v>108.78</v>
          </cell>
          <cell r="AX3359">
            <v>107.8991902834008</v>
          </cell>
          <cell r="AY3359">
            <v>49</v>
          </cell>
          <cell r="AZ3359">
            <v>0</v>
          </cell>
          <cell r="BA3359" t="str">
            <v>UK</v>
          </cell>
        </row>
        <row r="3360">
          <cell r="D3360" t="str">
            <v>Univerzita Komenského v Bratislave</v>
          </cell>
          <cell r="E3360" t="str">
            <v>Prírodovedecká fakulta</v>
          </cell>
          <cell r="L3360">
            <v>2</v>
          </cell>
          <cell r="M3360">
            <v>3</v>
          </cell>
          <cell r="AM3360">
            <v>0</v>
          </cell>
          <cell r="AN3360">
            <v>0</v>
          </cell>
          <cell r="AO3360">
            <v>0</v>
          </cell>
          <cell r="AP3360">
            <v>0</v>
          </cell>
          <cell r="AQ3360">
            <v>0</v>
          </cell>
          <cell r="AV3360">
            <v>0</v>
          </cell>
          <cell r="AW3360">
            <v>0</v>
          </cell>
          <cell r="AX3360">
            <v>0</v>
          </cell>
          <cell r="AY3360">
            <v>3</v>
          </cell>
          <cell r="AZ3360">
            <v>0</v>
          </cell>
          <cell r="BA3360" t="str">
            <v>UK</v>
          </cell>
        </row>
        <row r="3361">
          <cell r="D3361" t="str">
            <v>Univerzita Komenského v Bratislave</v>
          </cell>
          <cell r="E3361" t="str">
            <v>Prírodovedecká fakulta</v>
          </cell>
          <cell r="L3361">
            <v>1</v>
          </cell>
          <cell r="M3361">
            <v>2</v>
          </cell>
          <cell r="AM3361">
            <v>19</v>
          </cell>
          <cell r="AN3361">
            <v>19</v>
          </cell>
          <cell r="AO3361">
            <v>19</v>
          </cell>
          <cell r="AP3361">
            <v>19</v>
          </cell>
          <cell r="AQ3361">
            <v>19</v>
          </cell>
          <cell r="AV3361">
            <v>28.5</v>
          </cell>
          <cell r="AW3361">
            <v>42.18</v>
          </cell>
          <cell r="AX3361">
            <v>41.622410575427679</v>
          </cell>
          <cell r="AY3361">
            <v>19</v>
          </cell>
          <cell r="AZ3361">
            <v>0</v>
          </cell>
          <cell r="BA3361" t="str">
            <v>UK</v>
          </cell>
        </row>
        <row r="3362">
          <cell r="D3362" t="str">
            <v>Univerzita Komenského v Bratislave</v>
          </cell>
          <cell r="E3362" t="str">
            <v>Prírodovedecká fakulta</v>
          </cell>
          <cell r="L3362">
            <v>1</v>
          </cell>
          <cell r="M3362">
            <v>2</v>
          </cell>
          <cell r="AM3362">
            <v>45</v>
          </cell>
          <cell r="AN3362">
            <v>46</v>
          </cell>
          <cell r="AO3362">
            <v>46</v>
          </cell>
          <cell r="AP3362">
            <v>45</v>
          </cell>
          <cell r="AQ3362">
            <v>45</v>
          </cell>
          <cell r="AV3362">
            <v>67.5</v>
          </cell>
          <cell r="AW3362">
            <v>99.9</v>
          </cell>
          <cell r="AX3362">
            <v>98.579393468118198</v>
          </cell>
          <cell r="AY3362">
            <v>46</v>
          </cell>
          <cell r="AZ3362">
            <v>0</v>
          </cell>
          <cell r="BA3362" t="str">
            <v>UK</v>
          </cell>
        </row>
        <row r="3363">
          <cell r="D3363" t="str">
            <v>Univerzita Komenského v Bratislave</v>
          </cell>
          <cell r="E3363" t="str">
            <v>Prírodovedecká fakulta</v>
          </cell>
          <cell r="L3363">
            <v>1</v>
          </cell>
          <cell r="M3363">
            <v>2</v>
          </cell>
          <cell r="AM3363">
            <v>5</v>
          </cell>
          <cell r="AN3363">
            <v>5</v>
          </cell>
          <cell r="AO3363">
            <v>5</v>
          </cell>
          <cell r="AP3363">
            <v>5</v>
          </cell>
          <cell r="AQ3363">
            <v>5</v>
          </cell>
          <cell r="AV3363">
            <v>7.5</v>
          </cell>
          <cell r="AW3363">
            <v>11.1</v>
          </cell>
          <cell r="AX3363">
            <v>10.982470588235294</v>
          </cell>
          <cell r="AY3363">
            <v>5</v>
          </cell>
          <cell r="AZ3363">
            <v>0</v>
          </cell>
          <cell r="BA3363" t="str">
            <v>UK</v>
          </cell>
        </row>
        <row r="3364">
          <cell r="D3364" t="str">
            <v>Univerzita Komenského v Bratislave</v>
          </cell>
          <cell r="E3364" t="str">
            <v>Prírodovedecká fakulta</v>
          </cell>
          <cell r="L3364">
            <v>1</v>
          </cell>
          <cell r="M3364">
            <v>2</v>
          </cell>
          <cell r="AM3364">
            <v>9</v>
          </cell>
          <cell r="AN3364">
            <v>9</v>
          </cell>
          <cell r="AO3364">
            <v>9</v>
          </cell>
          <cell r="AP3364">
            <v>9</v>
          </cell>
          <cell r="AQ3364">
            <v>9</v>
          </cell>
          <cell r="AV3364">
            <v>13.5</v>
          </cell>
          <cell r="AW3364">
            <v>19.98</v>
          </cell>
          <cell r="AX3364">
            <v>19.768447058823533</v>
          </cell>
          <cell r="AY3364">
            <v>9</v>
          </cell>
          <cell r="AZ3364">
            <v>0</v>
          </cell>
          <cell r="BA3364" t="str">
            <v>UK</v>
          </cell>
        </row>
        <row r="3365">
          <cell r="D3365" t="str">
            <v>Univerzita Komenského v Bratislave</v>
          </cell>
          <cell r="E3365" t="str">
            <v>Prírodovedecká fakulta</v>
          </cell>
          <cell r="L3365">
            <v>1</v>
          </cell>
          <cell r="M3365">
            <v>2</v>
          </cell>
          <cell r="AM3365">
            <v>2</v>
          </cell>
          <cell r="AN3365">
            <v>2</v>
          </cell>
          <cell r="AO3365">
            <v>2</v>
          </cell>
          <cell r="AP3365">
            <v>2</v>
          </cell>
          <cell r="AQ3365">
            <v>2</v>
          </cell>
          <cell r="AV3365">
            <v>3</v>
          </cell>
          <cell r="AW3365">
            <v>4.4399999999999995</v>
          </cell>
          <cell r="AX3365">
            <v>4.3929882352941174</v>
          </cell>
          <cell r="AY3365">
            <v>2</v>
          </cell>
          <cell r="AZ3365">
            <v>0</v>
          </cell>
          <cell r="BA3365" t="str">
            <v>UK</v>
          </cell>
        </row>
        <row r="3366">
          <cell r="D3366" t="str">
            <v>Univerzita Komenského v Bratislave</v>
          </cell>
          <cell r="E3366" t="str">
            <v>Prírodovedecká fakulta</v>
          </cell>
          <cell r="L3366">
            <v>1</v>
          </cell>
          <cell r="M3366">
            <v>2</v>
          </cell>
          <cell r="AM3366">
            <v>17</v>
          </cell>
          <cell r="AN3366">
            <v>17</v>
          </cell>
          <cell r="AO3366">
            <v>17</v>
          </cell>
          <cell r="AP3366">
            <v>17</v>
          </cell>
          <cell r="AQ3366">
            <v>17</v>
          </cell>
          <cell r="AV3366">
            <v>25.5</v>
          </cell>
          <cell r="AW3366">
            <v>37.74</v>
          </cell>
          <cell r="AX3366">
            <v>37.241104199066875</v>
          </cell>
          <cell r="AY3366">
            <v>17</v>
          </cell>
          <cell r="AZ3366">
            <v>0</v>
          </cell>
          <cell r="BA3366" t="str">
            <v>UK</v>
          </cell>
        </row>
        <row r="3367">
          <cell r="D3367" t="str">
            <v>Univerzita Komenského v Bratislave</v>
          </cell>
          <cell r="E3367" t="str">
            <v>Prírodovedecká fakulta</v>
          </cell>
          <cell r="L3367">
            <v>1</v>
          </cell>
          <cell r="M3367">
            <v>2</v>
          </cell>
          <cell r="AM3367">
            <v>15</v>
          </cell>
          <cell r="AN3367">
            <v>15</v>
          </cell>
          <cell r="AO3367">
            <v>15</v>
          </cell>
          <cell r="AP3367">
            <v>15</v>
          </cell>
          <cell r="AQ3367">
            <v>15</v>
          </cell>
          <cell r="AV3367">
            <v>22.5</v>
          </cell>
          <cell r="AW3367">
            <v>33.299999999999997</v>
          </cell>
          <cell r="AX3367">
            <v>32.68333333333333</v>
          </cell>
          <cell r="AY3367">
            <v>15</v>
          </cell>
          <cell r="AZ3367">
            <v>0</v>
          </cell>
          <cell r="BA3367" t="str">
            <v>UK</v>
          </cell>
        </row>
        <row r="3368">
          <cell r="D3368" t="str">
            <v>Univerzita Komenského v Bratislave</v>
          </cell>
          <cell r="E3368" t="str">
            <v>Prírodovedecká fakulta</v>
          </cell>
          <cell r="L3368">
            <v>1</v>
          </cell>
          <cell r="M3368">
            <v>2</v>
          </cell>
          <cell r="AM3368">
            <v>5</v>
          </cell>
          <cell r="AN3368">
            <v>5</v>
          </cell>
          <cell r="AO3368">
            <v>5</v>
          </cell>
          <cell r="AP3368">
            <v>5</v>
          </cell>
          <cell r="AQ3368">
            <v>5</v>
          </cell>
          <cell r="AV3368">
            <v>7.5</v>
          </cell>
          <cell r="AW3368">
            <v>11.1</v>
          </cell>
          <cell r="AX3368">
            <v>10.982470588235294</v>
          </cell>
          <cell r="AY3368">
            <v>5</v>
          </cell>
          <cell r="AZ3368">
            <v>0</v>
          </cell>
          <cell r="BA3368" t="str">
            <v>UK</v>
          </cell>
        </row>
        <row r="3369">
          <cell r="D3369" t="str">
            <v>Univerzita Komenského v Bratislave</v>
          </cell>
          <cell r="E3369" t="str">
            <v>Prírodovedecká fakulta</v>
          </cell>
          <cell r="L3369">
            <v>1</v>
          </cell>
          <cell r="M3369">
            <v>2</v>
          </cell>
          <cell r="AM3369">
            <v>0.5</v>
          </cell>
          <cell r="AN3369">
            <v>0.5</v>
          </cell>
          <cell r="AO3369">
            <v>0</v>
          </cell>
          <cell r="AP3369">
            <v>0</v>
          </cell>
          <cell r="AQ3369">
            <v>0.5</v>
          </cell>
          <cell r="AV3369">
            <v>0.75</v>
          </cell>
          <cell r="AW3369">
            <v>1.08</v>
          </cell>
          <cell r="AX3369">
            <v>1.0725183374083129</v>
          </cell>
          <cell r="AY3369">
            <v>0.5</v>
          </cell>
          <cell r="AZ3369">
            <v>0</v>
          </cell>
          <cell r="BA3369" t="str">
            <v>UK</v>
          </cell>
        </row>
        <row r="3370">
          <cell r="D3370" t="str">
            <v>Univerzita Komenského v Bratislave</v>
          </cell>
          <cell r="E3370" t="str">
            <v>Prírodovedecká fakulta</v>
          </cell>
          <cell r="L3370">
            <v>1</v>
          </cell>
          <cell r="M3370">
            <v>2</v>
          </cell>
          <cell r="AM3370">
            <v>13</v>
          </cell>
          <cell r="AN3370">
            <v>13</v>
          </cell>
          <cell r="AO3370">
            <v>13</v>
          </cell>
          <cell r="AP3370">
            <v>13</v>
          </cell>
          <cell r="AQ3370">
            <v>13</v>
          </cell>
          <cell r="AV3370">
            <v>19.5</v>
          </cell>
          <cell r="AW3370">
            <v>28.86</v>
          </cell>
          <cell r="AX3370">
            <v>28.335272727272727</v>
          </cell>
          <cell r="AY3370">
            <v>13</v>
          </cell>
          <cell r="AZ3370">
            <v>0</v>
          </cell>
          <cell r="BA3370" t="str">
            <v>UK</v>
          </cell>
        </row>
        <row r="3371">
          <cell r="D3371" t="str">
            <v>Univerzita Komenského v Bratislave</v>
          </cell>
          <cell r="E3371" t="str">
            <v>Prírodovedecká fakulta</v>
          </cell>
          <cell r="L3371">
            <v>1</v>
          </cell>
          <cell r="M3371">
            <v>2</v>
          </cell>
          <cell r="AM3371">
            <v>39</v>
          </cell>
          <cell r="AN3371">
            <v>40</v>
          </cell>
          <cell r="AO3371">
            <v>40</v>
          </cell>
          <cell r="AP3371">
            <v>39</v>
          </cell>
          <cell r="AQ3371">
            <v>39</v>
          </cell>
          <cell r="AV3371">
            <v>58.5</v>
          </cell>
          <cell r="AW3371">
            <v>86.58</v>
          </cell>
          <cell r="AX3371">
            <v>85.435474339035764</v>
          </cell>
          <cell r="AY3371">
            <v>40</v>
          </cell>
          <cell r="AZ3371">
            <v>0</v>
          </cell>
          <cell r="BA3371" t="str">
            <v>UK</v>
          </cell>
        </row>
        <row r="3372">
          <cell r="D3372" t="str">
            <v>Univerzita Komenského v Bratislave</v>
          </cell>
          <cell r="E3372" t="str">
            <v>Prírodovedecká fakulta</v>
          </cell>
          <cell r="L3372">
            <v>1</v>
          </cell>
          <cell r="M3372">
            <v>2</v>
          </cell>
          <cell r="AM3372">
            <v>2</v>
          </cell>
          <cell r="AN3372">
            <v>2</v>
          </cell>
          <cell r="AO3372">
            <v>2</v>
          </cell>
          <cell r="AP3372">
            <v>2</v>
          </cell>
          <cell r="AQ3372">
            <v>2</v>
          </cell>
          <cell r="AV3372">
            <v>3</v>
          </cell>
          <cell r="AW3372">
            <v>4.4399999999999995</v>
          </cell>
          <cell r="AX3372">
            <v>4.3929882352941174</v>
          </cell>
          <cell r="AY3372">
            <v>2</v>
          </cell>
          <cell r="AZ3372">
            <v>0</v>
          </cell>
          <cell r="BA3372" t="str">
            <v>UK</v>
          </cell>
        </row>
        <row r="3373">
          <cell r="D3373" t="str">
            <v>Univerzita Komenského v Bratislave</v>
          </cell>
          <cell r="E3373" t="str">
            <v>Prírodovedecká fakulta</v>
          </cell>
          <cell r="L3373">
            <v>1</v>
          </cell>
          <cell r="M3373">
            <v>2</v>
          </cell>
          <cell r="AM3373">
            <v>4</v>
          </cell>
          <cell r="AN3373">
            <v>4</v>
          </cell>
          <cell r="AO3373">
            <v>4</v>
          </cell>
          <cell r="AP3373">
            <v>4</v>
          </cell>
          <cell r="AQ3373">
            <v>4</v>
          </cell>
          <cell r="AV3373">
            <v>6</v>
          </cell>
          <cell r="AW3373">
            <v>8.879999999999999</v>
          </cell>
          <cell r="AX3373">
            <v>8.8080971659919012</v>
          </cell>
          <cell r="AY3373">
            <v>4</v>
          </cell>
          <cell r="AZ3373">
            <v>0</v>
          </cell>
          <cell r="BA3373" t="str">
            <v>UK</v>
          </cell>
        </row>
        <row r="3374">
          <cell r="D3374" t="str">
            <v>Univerzita Komenského v Bratislave</v>
          </cell>
          <cell r="E3374" t="str">
            <v>Prírodovedecká fakulta</v>
          </cell>
          <cell r="L3374">
            <v>1</v>
          </cell>
          <cell r="M3374">
            <v>2</v>
          </cell>
          <cell r="AM3374">
            <v>3</v>
          </cell>
          <cell r="AN3374">
            <v>3</v>
          </cell>
          <cell r="AO3374">
            <v>3</v>
          </cell>
          <cell r="AP3374">
            <v>3</v>
          </cell>
          <cell r="AQ3374">
            <v>3</v>
          </cell>
          <cell r="AV3374">
            <v>4.5</v>
          </cell>
          <cell r="AW3374">
            <v>6.66</v>
          </cell>
          <cell r="AX3374">
            <v>6.6060728744939263</v>
          </cell>
          <cell r="AY3374">
            <v>3</v>
          </cell>
          <cell r="AZ3374">
            <v>0</v>
          </cell>
          <cell r="BA3374" t="str">
            <v>UK</v>
          </cell>
        </row>
        <row r="3375">
          <cell r="D3375" t="str">
            <v>Univerzita Komenského v Bratislave</v>
          </cell>
          <cell r="E3375" t="str">
            <v>Prírodovedecká fakulta</v>
          </cell>
          <cell r="L3375">
            <v>1</v>
          </cell>
          <cell r="M3375">
            <v>2</v>
          </cell>
          <cell r="AM3375">
            <v>6</v>
          </cell>
          <cell r="AN3375">
            <v>6</v>
          </cell>
          <cell r="AO3375">
            <v>6</v>
          </cell>
          <cell r="AP3375">
            <v>6</v>
          </cell>
          <cell r="AQ3375">
            <v>6</v>
          </cell>
          <cell r="AV3375">
            <v>9</v>
          </cell>
          <cell r="AW3375">
            <v>13.32</v>
          </cell>
          <cell r="AX3375">
            <v>13.143919129082427</v>
          </cell>
          <cell r="AY3375">
            <v>6</v>
          </cell>
          <cell r="AZ3375">
            <v>0</v>
          </cell>
          <cell r="BA3375" t="str">
            <v>UK</v>
          </cell>
        </row>
        <row r="3376">
          <cell r="D3376" t="str">
            <v>Univerzita Komenského v Bratislave</v>
          </cell>
          <cell r="E3376" t="str">
            <v>Prírodovedecká fakulta</v>
          </cell>
          <cell r="L3376">
            <v>1</v>
          </cell>
          <cell r="M3376">
            <v>2</v>
          </cell>
          <cell r="AM3376">
            <v>18</v>
          </cell>
          <cell r="AN3376">
            <v>18</v>
          </cell>
          <cell r="AO3376">
            <v>18</v>
          </cell>
          <cell r="AP3376">
            <v>18</v>
          </cell>
          <cell r="AQ3376">
            <v>18</v>
          </cell>
          <cell r="AV3376">
            <v>27</v>
          </cell>
          <cell r="AW3376">
            <v>39.96</v>
          </cell>
          <cell r="AX3376">
            <v>39.431757387247281</v>
          </cell>
          <cell r="AY3376">
            <v>18</v>
          </cell>
          <cell r="AZ3376">
            <v>0</v>
          </cell>
          <cell r="BA3376" t="str">
            <v>UK</v>
          </cell>
        </row>
        <row r="3377">
          <cell r="D3377" t="str">
            <v>Univerzita Komenského v Bratislave</v>
          </cell>
          <cell r="E3377" t="str">
            <v>Prírodovedecká fakulta</v>
          </cell>
          <cell r="L3377">
            <v>1</v>
          </cell>
          <cell r="M3377">
            <v>2</v>
          </cell>
          <cell r="AM3377">
            <v>11</v>
          </cell>
          <cell r="AN3377">
            <v>12</v>
          </cell>
          <cell r="AO3377">
            <v>12</v>
          </cell>
          <cell r="AP3377">
            <v>11</v>
          </cell>
          <cell r="AQ3377">
            <v>11</v>
          </cell>
          <cell r="AV3377">
            <v>16.5</v>
          </cell>
          <cell r="AW3377">
            <v>24.419999999999998</v>
          </cell>
          <cell r="AX3377">
            <v>24.222267206477728</v>
          </cell>
          <cell r="AY3377">
            <v>12</v>
          </cell>
          <cell r="AZ3377">
            <v>0</v>
          </cell>
          <cell r="BA3377" t="str">
            <v>UK</v>
          </cell>
        </row>
        <row r="3378">
          <cell r="D3378" t="str">
            <v>Univerzita Komenského v Bratislave</v>
          </cell>
          <cell r="E3378" t="str">
            <v>Prírodovedecká fakulta</v>
          </cell>
          <cell r="L3378">
            <v>1</v>
          </cell>
          <cell r="M3378">
            <v>2</v>
          </cell>
          <cell r="AM3378">
            <v>7</v>
          </cell>
          <cell r="AN3378">
            <v>7</v>
          </cell>
          <cell r="AO3378">
            <v>7</v>
          </cell>
          <cell r="AP3378">
            <v>7</v>
          </cell>
          <cell r="AQ3378">
            <v>7</v>
          </cell>
          <cell r="AV3378">
            <v>10.5</v>
          </cell>
          <cell r="AW3378">
            <v>15.54</v>
          </cell>
          <cell r="AX3378">
            <v>15.257454545454545</v>
          </cell>
          <cell r="AY3378">
            <v>7</v>
          </cell>
          <cell r="AZ3378">
            <v>0</v>
          </cell>
          <cell r="BA3378" t="str">
            <v>UK</v>
          </cell>
        </row>
        <row r="3379">
          <cell r="D3379" t="str">
            <v>Univerzita Komenského v Bratislave</v>
          </cell>
          <cell r="E3379" t="str">
            <v>Prírodovedecká fakulta</v>
          </cell>
          <cell r="L3379">
            <v>1</v>
          </cell>
          <cell r="M3379">
            <v>2</v>
          </cell>
          <cell r="AM3379">
            <v>1</v>
          </cell>
          <cell r="AN3379">
            <v>1</v>
          </cell>
          <cell r="AO3379">
            <v>1</v>
          </cell>
          <cell r="AP3379">
            <v>1</v>
          </cell>
          <cell r="AQ3379">
            <v>1</v>
          </cell>
          <cell r="AV3379">
            <v>1.5</v>
          </cell>
          <cell r="AW3379">
            <v>2.2199999999999998</v>
          </cell>
          <cell r="AX3379">
            <v>2.1964941176470587</v>
          </cell>
          <cell r="AY3379">
            <v>1</v>
          </cell>
          <cell r="AZ3379">
            <v>0</v>
          </cell>
          <cell r="BA3379" t="str">
            <v>UK</v>
          </cell>
        </row>
        <row r="3380">
          <cell r="D3380" t="str">
            <v>Univerzita Komenského v Bratislave</v>
          </cell>
          <cell r="E3380" t="str">
            <v>Prírodovedecká fakulta</v>
          </cell>
          <cell r="L3380">
            <v>2</v>
          </cell>
          <cell r="M3380">
            <v>3</v>
          </cell>
          <cell r="AM3380">
            <v>0</v>
          </cell>
          <cell r="AN3380">
            <v>0</v>
          </cell>
          <cell r="AO3380">
            <v>0</v>
          </cell>
          <cell r="AP3380">
            <v>0</v>
          </cell>
          <cell r="AQ3380">
            <v>0</v>
          </cell>
          <cell r="AV3380">
            <v>0</v>
          </cell>
          <cell r="AW3380">
            <v>0</v>
          </cell>
          <cell r="AX3380">
            <v>0</v>
          </cell>
          <cell r="AY3380">
            <v>1</v>
          </cell>
          <cell r="AZ3380">
            <v>0</v>
          </cell>
          <cell r="BA3380" t="str">
            <v>UK</v>
          </cell>
        </row>
        <row r="3381">
          <cell r="D3381" t="str">
            <v>Univerzita Komenského v Bratislave</v>
          </cell>
          <cell r="E3381" t="str">
            <v>Fakulta managementu</v>
          </cell>
          <cell r="L3381">
            <v>2</v>
          </cell>
          <cell r="M3381">
            <v>2</v>
          </cell>
          <cell r="AM3381">
            <v>0</v>
          </cell>
          <cell r="AN3381">
            <v>0</v>
          </cell>
          <cell r="AO3381">
            <v>0</v>
          </cell>
          <cell r="AP3381">
            <v>0</v>
          </cell>
          <cell r="AQ3381">
            <v>0</v>
          </cell>
          <cell r="AV3381">
            <v>0</v>
          </cell>
          <cell r="AW3381">
            <v>0</v>
          </cell>
          <cell r="AX3381">
            <v>0</v>
          </cell>
          <cell r="AY3381">
            <v>305</v>
          </cell>
          <cell r="AZ3381">
            <v>0</v>
          </cell>
          <cell r="BA3381" t="str">
            <v>UK</v>
          </cell>
        </row>
        <row r="3382">
          <cell r="D3382" t="str">
            <v>Univerzita Komenského v Bratislave</v>
          </cell>
          <cell r="E3382" t="str">
            <v>Fakulta managementu</v>
          </cell>
          <cell r="L3382">
            <v>1</v>
          </cell>
          <cell r="M3382">
            <v>2</v>
          </cell>
          <cell r="AM3382">
            <v>2</v>
          </cell>
          <cell r="AN3382">
            <v>2</v>
          </cell>
          <cell r="AO3382">
            <v>0</v>
          </cell>
          <cell r="AP3382">
            <v>0</v>
          </cell>
          <cell r="AQ3382">
            <v>2</v>
          </cell>
          <cell r="AV3382">
            <v>3</v>
          </cell>
          <cell r="AW3382">
            <v>3.12</v>
          </cell>
          <cell r="AX3382">
            <v>3.1030741410488245</v>
          </cell>
          <cell r="AY3382">
            <v>2</v>
          </cell>
          <cell r="AZ3382">
            <v>0</v>
          </cell>
          <cell r="BA3382" t="str">
            <v>UK</v>
          </cell>
        </row>
        <row r="3383">
          <cell r="D3383" t="str">
            <v>Univerzita Komenského v Bratislave</v>
          </cell>
          <cell r="E3383" t="str">
            <v>Fakulta sociálnych a ekonomických vied</v>
          </cell>
          <cell r="L3383">
            <v>1</v>
          </cell>
          <cell r="M3383">
            <v>2</v>
          </cell>
          <cell r="AM3383">
            <v>11</v>
          </cell>
          <cell r="AN3383">
            <v>11</v>
          </cell>
          <cell r="AO3383">
            <v>0</v>
          </cell>
          <cell r="AP3383">
            <v>0</v>
          </cell>
          <cell r="AQ3383">
            <v>11</v>
          </cell>
          <cell r="AV3383">
            <v>16.5</v>
          </cell>
          <cell r="AW3383">
            <v>16.5</v>
          </cell>
          <cell r="AX3383">
            <v>16.407303370786515</v>
          </cell>
          <cell r="AY3383">
            <v>11</v>
          </cell>
          <cell r="AZ3383">
            <v>0</v>
          </cell>
          <cell r="BA3383" t="str">
            <v>UK</v>
          </cell>
        </row>
        <row r="3384">
          <cell r="D3384" t="str">
            <v>Univerzita Komenského v Bratislave</v>
          </cell>
          <cell r="E3384" t="str">
            <v>Fakulta sociálnych a ekonomických vied</v>
          </cell>
          <cell r="L3384">
            <v>2</v>
          </cell>
          <cell r="M3384">
            <v>3</v>
          </cell>
          <cell r="AM3384">
            <v>1</v>
          </cell>
          <cell r="AN3384">
            <v>0</v>
          </cell>
          <cell r="AO3384">
            <v>0</v>
          </cell>
          <cell r="AP3384">
            <v>0</v>
          </cell>
          <cell r="AQ3384">
            <v>0</v>
          </cell>
          <cell r="AV3384">
            <v>0</v>
          </cell>
          <cell r="AW3384">
            <v>0</v>
          </cell>
          <cell r="AX3384">
            <v>0</v>
          </cell>
          <cell r="AY3384">
            <v>9</v>
          </cell>
          <cell r="AZ3384">
            <v>0</v>
          </cell>
          <cell r="BA3384" t="str">
            <v>UK</v>
          </cell>
        </row>
        <row r="3385">
          <cell r="D3385" t="str">
            <v>Vysoká škola zdravotníctva a sociálnej práce sv. Alžbety v Bratislave</v>
          </cell>
          <cell r="E3385" t="str">
            <v/>
          </cell>
          <cell r="L3385">
            <v>2</v>
          </cell>
          <cell r="M3385">
            <v>1</v>
          </cell>
          <cell r="AM3385">
            <v>39</v>
          </cell>
          <cell r="AN3385">
            <v>0</v>
          </cell>
          <cell r="AO3385">
            <v>0</v>
          </cell>
          <cell r="AP3385">
            <v>0</v>
          </cell>
          <cell r="AQ3385">
            <v>0</v>
          </cell>
          <cell r="AV3385">
            <v>0</v>
          </cell>
          <cell r="AW3385">
            <v>0</v>
          </cell>
          <cell r="AX3385">
            <v>0</v>
          </cell>
          <cell r="AY3385">
            <v>39</v>
          </cell>
          <cell r="AZ3385">
            <v>0</v>
          </cell>
          <cell r="BA3385" t="str">
            <v>VSZSP-Alžbety</v>
          </cell>
        </row>
        <row r="3386">
          <cell r="D3386" t="str">
            <v>Vysoká škola zdravotníctva a sociálnej práce sv. Alžbety v Bratislave</v>
          </cell>
          <cell r="E3386" t="str">
            <v/>
          </cell>
          <cell r="L3386">
            <v>2</v>
          </cell>
          <cell r="M3386">
            <v>5</v>
          </cell>
          <cell r="AM3386">
            <v>44</v>
          </cell>
          <cell r="AN3386">
            <v>0</v>
          </cell>
          <cell r="AO3386">
            <v>0</v>
          </cell>
          <cell r="AP3386">
            <v>0</v>
          </cell>
          <cell r="AQ3386">
            <v>0</v>
          </cell>
          <cell r="AV3386">
            <v>0</v>
          </cell>
          <cell r="AW3386">
            <v>0</v>
          </cell>
          <cell r="AX3386">
            <v>0</v>
          </cell>
          <cell r="AY3386">
            <v>44</v>
          </cell>
          <cell r="AZ3386">
            <v>0</v>
          </cell>
          <cell r="BA3386" t="str">
            <v>VSZSP-Alžbety</v>
          </cell>
        </row>
        <row r="3387">
          <cell r="D3387" t="str">
            <v>Vysoká škola zdravotníctva a sociálnej práce sv. Alžbety v Bratislave</v>
          </cell>
          <cell r="E3387" t="str">
            <v/>
          </cell>
          <cell r="L3387">
            <v>1</v>
          </cell>
          <cell r="M3387">
            <v>1</v>
          </cell>
          <cell r="AM3387">
            <v>85</v>
          </cell>
          <cell r="AN3387">
            <v>85</v>
          </cell>
          <cell r="AO3387">
            <v>0</v>
          </cell>
          <cell r="AP3387">
            <v>0</v>
          </cell>
          <cell r="AQ3387">
            <v>85</v>
          </cell>
          <cell r="AV3387">
            <v>68.8</v>
          </cell>
          <cell r="AW3387">
            <v>147.91999999999999</v>
          </cell>
          <cell r="AX3387">
            <v>140.87619047619046</v>
          </cell>
          <cell r="AY3387">
            <v>85</v>
          </cell>
          <cell r="AZ3387">
            <v>0</v>
          </cell>
          <cell r="BA3387" t="str">
            <v>VSZSP-Alžbety</v>
          </cell>
        </row>
        <row r="3388">
          <cell r="D3388" t="str">
            <v>Vysoká škola zdravotníctva a sociálnej práce sv. Alžbety v Bratislave</v>
          </cell>
          <cell r="E3388" t="str">
            <v/>
          </cell>
          <cell r="L3388">
            <v>2</v>
          </cell>
          <cell r="M3388">
            <v>1</v>
          </cell>
          <cell r="AM3388">
            <v>6</v>
          </cell>
          <cell r="AN3388">
            <v>0</v>
          </cell>
          <cell r="AO3388">
            <v>0</v>
          </cell>
          <cell r="AP3388">
            <v>0</v>
          </cell>
          <cell r="AQ3388">
            <v>0</v>
          </cell>
          <cell r="AV3388">
            <v>0</v>
          </cell>
          <cell r="AW3388">
            <v>0</v>
          </cell>
          <cell r="AX3388">
            <v>0</v>
          </cell>
          <cell r="AY3388">
            <v>6</v>
          </cell>
          <cell r="AZ3388">
            <v>0</v>
          </cell>
          <cell r="BA3388" t="str">
            <v>VSZSP-Alžbety</v>
          </cell>
        </row>
        <row r="3389">
          <cell r="D3389" t="str">
            <v>Slovenská technická univerzita v Bratislave</v>
          </cell>
          <cell r="E3389" t="str">
            <v>Fakulta informatiky a informačných technológií</v>
          </cell>
          <cell r="L3389">
            <v>1</v>
          </cell>
          <cell r="M3389">
            <v>2</v>
          </cell>
          <cell r="AM3389">
            <v>3</v>
          </cell>
          <cell r="AN3389">
            <v>3</v>
          </cell>
          <cell r="AO3389">
            <v>3</v>
          </cell>
          <cell r="AP3389">
            <v>3</v>
          </cell>
          <cell r="AQ3389">
            <v>3</v>
          </cell>
          <cell r="AV3389">
            <v>4.5</v>
          </cell>
          <cell r="AW3389">
            <v>6.66</v>
          </cell>
          <cell r="AX3389">
            <v>6.6490189612530912</v>
          </cell>
          <cell r="AY3389">
            <v>3</v>
          </cell>
          <cell r="AZ3389">
            <v>0</v>
          </cell>
          <cell r="BA3389" t="str">
            <v>STU</v>
          </cell>
        </row>
        <row r="3390">
          <cell r="D3390" t="str">
            <v>Žilinská univerzita v Žiline</v>
          </cell>
          <cell r="E3390" t="str">
            <v>Strojnícka fakulta</v>
          </cell>
          <cell r="L3390">
            <v>1</v>
          </cell>
          <cell r="M3390">
            <v>2</v>
          </cell>
          <cell r="AM3390">
            <v>30</v>
          </cell>
          <cell r="AN3390">
            <v>30</v>
          </cell>
          <cell r="AO3390">
            <v>30</v>
          </cell>
          <cell r="AP3390">
            <v>30</v>
          </cell>
          <cell r="AQ3390">
            <v>30</v>
          </cell>
          <cell r="AV3390">
            <v>45</v>
          </cell>
          <cell r="AW3390">
            <v>66.599999999999994</v>
          </cell>
          <cell r="AX3390">
            <v>65.729411764705887</v>
          </cell>
          <cell r="AY3390">
            <v>30</v>
          </cell>
          <cell r="AZ3390">
            <v>0</v>
          </cell>
          <cell r="BA3390" t="str">
            <v>ŽU</v>
          </cell>
        </row>
        <row r="3391">
          <cell r="D3391" t="str">
            <v>Žilinská univerzita v Žiline</v>
          </cell>
          <cell r="E3391" t="str">
            <v>Fakulta elektrotechniky a informačných technológií</v>
          </cell>
          <cell r="L3391">
            <v>1</v>
          </cell>
          <cell r="M3391">
            <v>1</v>
          </cell>
          <cell r="AM3391">
            <v>77</v>
          </cell>
          <cell r="AN3391">
            <v>90</v>
          </cell>
          <cell r="AO3391">
            <v>90</v>
          </cell>
          <cell r="AP3391">
            <v>77</v>
          </cell>
          <cell r="AQ3391">
            <v>77</v>
          </cell>
          <cell r="AV3391">
            <v>56.9</v>
          </cell>
          <cell r="AW3391">
            <v>84.212000000000003</v>
          </cell>
          <cell r="AX3391">
            <v>83.790940000000006</v>
          </cell>
          <cell r="AY3391">
            <v>90</v>
          </cell>
          <cell r="AZ3391">
            <v>0</v>
          </cell>
          <cell r="BA3391" t="str">
            <v>ŽU</v>
          </cell>
        </row>
        <row r="3392">
          <cell r="D3392" t="str">
            <v>Žilinská univerzita v Žiline</v>
          </cell>
          <cell r="E3392" t="str">
            <v>Stavebná fakulta</v>
          </cell>
          <cell r="L3392">
            <v>1</v>
          </cell>
          <cell r="M3392">
            <v>2</v>
          </cell>
          <cell r="AM3392">
            <v>12</v>
          </cell>
          <cell r="AN3392">
            <v>12</v>
          </cell>
          <cell r="AO3392">
            <v>12</v>
          </cell>
          <cell r="AP3392">
            <v>12</v>
          </cell>
          <cell r="AQ3392">
            <v>12</v>
          </cell>
          <cell r="AV3392">
            <v>18</v>
          </cell>
          <cell r="AW3392">
            <v>26.64</v>
          </cell>
          <cell r="AX3392">
            <v>26.325849056603772</v>
          </cell>
          <cell r="AY3392">
            <v>12</v>
          </cell>
          <cell r="AZ3392">
            <v>0</v>
          </cell>
          <cell r="BA3392" t="str">
            <v>ŽU</v>
          </cell>
        </row>
        <row r="3393">
          <cell r="D3393" t="str">
            <v>Žilinská univerzita v Žiline</v>
          </cell>
          <cell r="E3393" t="str">
            <v>Fakulta bezpečnostného inžinierstva</v>
          </cell>
          <cell r="L3393">
            <v>1</v>
          </cell>
          <cell r="M3393">
            <v>2</v>
          </cell>
          <cell r="AM3393">
            <v>79</v>
          </cell>
          <cell r="AN3393">
            <v>79</v>
          </cell>
          <cell r="AO3393">
            <v>0</v>
          </cell>
          <cell r="AP3393">
            <v>0</v>
          </cell>
          <cell r="AQ3393">
            <v>79</v>
          </cell>
          <cell r="AV3393">
            <v>118.5</v>
          </cell>
          <cell r="AW3393">
            <v>175.38</v>
          </cell>
          <cell r="AX3393">
            <v>170.24592505854801</v>
          </cell>
          <cell r="AY3393">
            <v>79</v>
          </cell>
          <cell r="AZ3393">
            <v>0</v>
          </cell>
          <cell r="BA3393" t="str">
            <v>ŽU</v>
          </cell>
        </row>
        <row r="3394">
          <cell r="D3394" t="str">
            <v>Žilinská univerzita v Žiline</v>
          </cell>
          <cell r="E3394" t="str">
            <v>Stavebná fakulta</v>
          </cell>
          <cell r="L3394">
            <v>1</v>
          </cell>
          <cell r="M3394">
            <v>2</v>
          </cell>
          <cell r="AM3394">
            <v>21</v>
          </cell>
          <cell r="AN3394">
            <v>22</v>
          </cell>
          <cell r="AO3394">
            <v>22</v>
          </cell>
          <cell r="AP3394">
            <v>21</v>
          </cell>
          <cell r="AQ3394">
            <v>21</v>
          </cell>
          <cell r="AV3394">
            <v>31.5</v>
          </cell>
          <cell r="AW3394">
            <v>46.62</v>
          </cell>
          <cell r="AX3394">
            <v>46.070235849056601</v>
          </cell>
          <cell r="AY3394">
            <v>22</v>
          </cell>
          <cell r="AZ3394">
            <v>0</v>
          </cell>
          <cell r="BA3394" t="str">
            <v>ŽU</v>
          </cell>
        </row>
        <row r="3395">
          <cell r="D3395" t="str">
            <v>Žilinská univerzita v Žiline</v>
          </cell>
          <cell r="E3395" t="str">
            <v>Fakulta bezpečnostného inžinierstva</v>
          </cell>
          <cell r="L3395">
            <v>1</v>
          </cell>
          <cell r="M3395">
            <v>2</v>
          </cell>
          <cell r="AM3395">
            <v>36</v>
          </cell>
          <cell r="AN3395">
            <v>36</v>
          </cell>
          <cell r="AO3395">
            <v>0</v>
          </cell>
          <cell r="AP3395">
            <v>0</v>
          </cell>
          <cell r="AQ3395">
            <v>36</v>
          </cell>
          <cell r="AV3395">
            <v>54</v>
          </cell>
          <cell r="AW3395">
            <v>79.92</v>
          </cell>
          <cell r="AX3395">
            <v>77.580421545667448</v>
          </cell>
          <cell r="AY3395">
            <v>36</v>
          </cell>
          <cell r="AZ3395">
            <v>0</v>
          </cell>
          <cell r="BA3395" t="str">
            <v>ŽU</v>
          </cell>
        </row>
        <row r="3396">
          <cell r="D3396" t="str">
            <v>Žilinská univerzita v Žiline</v>
          </cell>
          <cell r="E3396" t="str">
            <v>Strojnícka fakulta</v>
          </cell>
          <cell r="L3396">
            <v>1</v>
          </cell>
          <cell r="M3396">
            <v>2</v>
          </cell>
          <cell r="AM3396">
            <v>39</v>
          </cell>
          <cell r="AN3396">
            <v>40</v>
          </cell>
          <cell r="AO3396">
            <v>40</v>
          </cell>
          <cell r="AP3396">
            <v>39</v>
          </cell>
          <cell r="AQ3396">
            <v>39</v>
          </cell>
          <cell r="AV3396">
            <v>58.5</v>
          </cell>
          <cell r="AW3396">
            <v>86.58</v>
          </cell>
          <cell r="AX3396">
            <v>85.448235294117652</v>
          </cell>
          <cell r="AY3396">
            <v>40</v>
          </cell>
          <cell r="AZ3396">
            <v>0</v>
          </cell>
          <cell r="BA3396" t="str">
            <v>ŽU</v>
          </cell>
        </row>
        <row r="3397">
          <cell r="D3397" t="str">
            <v>Žilinská univerzita v Žiline</v>
          </cell>
          <cell r="E3397" t="str">
            <v>Fakulta prevádzky a ekonomiky dopravy a spojov</v>
          </cell>
          <cell r="L3397">
            <v>1</v>
          </cell>
          <cell r="M3397">
            <v>2</v>
          </cell>
          <cell r="AM3397">
            <v>30</v>
          </cell>
          <cell r="AN3397">
            <v>30</v>
          </cell>
          <cell r="AO3397">
            <v>0</v>
          </cell>
          <cell r="AP3397">
            <v>30</v>
          </cell>
          <cell r="AQ3397">
            <v>30</v>
          </cell>
          <cell r="AV3397">
            <v>45</v>
          </cell>
          <cell r="AW3397">
            <v>66.599999999999994</v>
          </cell>
          <cell r="AX3397">
            <v>65.950974512743628</v>
          </cell>
          <cell r="AY3397">
            <v>30</v>
          </cell>
          <cell r="AZ3397">
            <v>0</v>
          </cell>
          <cell r="BA3397" t="str">
            <v>ŽU</v>
          </cell>
        </row>
        <row r="3398">
          <cell r="D3398" t="str">
            <v>Žilinská univerzita v Žiline</v>
          </cell>
          <cell r="E3398" t="str">
            <v>Fakulta elektrotechniky a informačných technológií</v>
          </cell>
          <cell r="L3398">
            <v>2</v>
          </cell>
          <cell r="M3398">
            <v>3</v>
          </cell>
          <cell r="AM3398">
            <v>0</v>
          </cell>
          <cell r="AN3398">
            <v>0</v>
          </cell>
          <cell r="AO3398">
            <v>0</v>
          </cell>
          <cell r="AP3398">
            <v>0</v>
          </cell>
          <cell r="AQ3398">
            <v>0</v>
          </cell>
          <cell r="AV3398">
            <v>0</v>
          </cell>
          <cell r="AW3398">
            <v>0</v>
          </cell>
          <cell r="AX3398">
            <v>0</v>
          </cell>
          <cell r="AY3398">
            <v>1</v>
          </cell>
          <cell r="AZ3398">
            <v>0</v>
          </cell>
          <cell r="BA3398" t="str">
            <v>ŽU</v>
          </cell>
        </row>
        <row r="3399">
          <cell r="D3399" t="str">
            <v>Žilinská univerzita v Žiline</v>
          </cell>
          <cell r="E3399" t="str">
            <v>Fakulta elektrotechniky a informačných technológií</v>
          </cell>
          <cell r="L3399">
            <v>1</v>
          </cell>
          <cell r="M3399">
            <v>2</v>
          </cell>
          <cell r="AM3399">
            <v>54</v>
          </cell>
          <cell r="AN3399">
            <v>56</v>
          </cell>
          <cell r="AO3399">
            <v>56</v>
          </cell>
          <cell r="AP3399">
            <v>54</v>
          </cell>
          <cell r="AQ3399">
            <v>54</v>
          </cell>
          <cell r="AV3399">
            <v>81</v>
          </cell>
          <cell r="AW3399">
            <v>119.88</v>
          </cell>
          <cell r="AX3399">
            <v>118.33316129032258</v>
          </cell>
          <cell r="AY3399">
            <v>56</v>
          </cell>
          <cell r="AZ3399">
            <v>0</v>
          </cell>
          <cell r="BA3399" t="str">
            <v>ŽU</v>
          </cell>
        </row>
        <row r="3400">
          <cell r="D3400" t="str">
            <v>Žilinská univerzita v Žiline</v>
          </cell>
          <cell r="E3400" t="str">
            <v>Strojnícka fakulta</v>
          </cell>
          <cell r="L3400">
            <v>1</v>
          </cell>
          <cell r="M3400">
            <v>2</v>
          </cell>
          <cell r="AM3400">
            <v>33</v>
          </cell>
          <cell r="AN3400">
            <v>33</v>
          </cell>
          <cell r="AO3400">
            <v>33</v>
          </cell>
          <cell r="AP3400">
            <v>33</v>
          </cell>
          <cell r="AQ3400">
            <v>33</v>
          </cell>
          <cell r="AV3400">
            <v>49.5</v>
          </cell>
          <cell r="AW3400">
            <v>73.260000000000005</v>
          </cell>
          <cell r="AX3400">
            <v>72.30235294117648</v>
          </cell>
          <cell r="AY3400">
            <v>33</v>
          </cell>
          <cell r="AZ3400">
            <v>0</v>
          </cell>
          <cell r="BA3400" t="str">
            <v>ŽU</v>
          </cell>
        </row>
        <row r="3401">
          <cell r="D3401" t="str">
            <v>Žilinská univerzita v Žiline</v>
          </cell>
          <cell r="E3401" t="str">
            <v>Strojnícka fakulta</v>
          </cell>
          <cell r="L3401">
            <v>1</v>
          </cell>
          <cell r="M3401">
            <v>2</v>
          </cell>
          <cell r="AM3401">
            <v>24</v>
          </cell>
          <cell r="AN3401">
            <v>26</v>
          </cell>
          <cell r="AO3401">
            <v>26</v>
          </cell>
          <cell r="AP3401">
            <v>24</v>
          </cell>
          <cell r="AQ3401">
            <v>24</v>
          </cell>
          <cell r="AV3401">
            <v>36</v>
          </cell>
          <cell r="AW3401">
            <v>53.28</v>
          </cell>
          <cell r="AX3401">
            <v>52.583529411764708</v>
          </cell>
          <cell r="AY3401">
            <v>26</v>
          </cell>
          <cell r="AZ3401">
            <v>0</v>
          </cell>
          <cell r="BA3401" t="str">
            <v>ŽU</v>
          </cell>
        </row>
        <row r="3402">
          <cell r="D3402" t="str">
            <v>Žilinská univerzita v Žiline</v>
          </cell>
          <cell r="E3402" t="str">
            <v>Strojnícka fakulta</v>
          </cell>
          <cell r="L3402">
            <v>1</v>
          </cell>
          <cell r="M3402">
            <v>2</v>
          </cell>
          <cell r="AM3402">
            <v>23</v>
          </cell>
          <cell r="AN3402">
            <v>24</v>
          </cell>
          <cell r="AO3402">
            <v>24</v>
          </cell>
          <cell r="AP3402">
            <v>23</v>
          </cell>
          <cell r="AQ3402">
            <v>23</v>
          </cell>
          <cell r="AV3402">
            <v>34.5</v>
          </cell>
          <cell r="AW3402">
            <v>51.06</v>
          </cell>
          <cell r="AX3402">
            <v>50.392549019607848</v>
          </cell>
          <cell r="AY3402">
            <v>24</v>
          </cell>
          <cell r="AZ3402">
            <v>0</v>
          </cell>
          <cell r="BA3402" t="str">
            <v>ŽU</v>
          </cell>
        </row>
        <row r="3403">
          <cell r="D3403" t="str">
            <v>Žilinská univerzita v Žiline</v>
          </cell>
          <cell r="E3403" t="str">
            <v>Strojnícka fakulta</v>
          </cell>
          <cell r="L3403">
            <v>1</v>
          </cell>
          <cell r="M3403">
            <v>3</v>
          </cell>
          <cell r="AM3403">
            <v>2</v>
          </cell>
          <cell r="AN3403">
            <v>0</v>
          </cell>
          <cell r="AO3403">
            <v>0</v>
          </cell>
          <cell r="AP3403">
            <v>2</v>
          </cell>
          <cell r="AQ3403">
            <v>2</v>
          </cell>
          <cell r="AV3403">
            <v>8</v>
          </cell>
          <cell r="AW3403">
            <v>17.04</v>
          </cell>
          <cell r="AX3403">
            <v>16.817254901960784</v>
          </cell>
          <cell r="AY3403">
            <v>2</v>
          </cell>
          <cell r="AZ3403">
            <v>2</v>
          </cell>
          <cell r="BA3403" t="str">
            <v>ŽU</v>
          </cell>
        </row>
        <row r="3404">
          <cell r="D3404" t="str">
            <v>Žilinská univerzita v Žiline</v>
          </cell>
          <cell r="E3404" t="str">
            <v>Strojnícka fakulta</v>
          </cell>
          <cell r="L3404">
            <v>1</v>
          </cell>
          <cell r="M3404">
            <v>2</v>
          </cell>
          <cell r="AM3404">
            <v>19</v>
          </cell>
          <cell r="AN3404">
            <v>20</v>
          </cell>
          <cell r="AO3404">
            <v>20</v>
          </cell>
          <cell r="AP3404">
            <v>19</v>
          </cell>
          <cell r="AQ3404">
            <v>19</v>
          </cell>
          <cell r="AV3404">
            <v>28.5</v>
          </cell>
          <cell r="AW3404">
            <v>42.18</v>
          </cell>
          <cell r="AX3404">
            <v>41.628627450980396</v>
          </cell>
          <cell r="AY3404">
            <v>20</v>
          </cell>
          <cell r="AZ3404">
            <v>0</v>
          </cell>
          <cell r="BA3404" t="str">
            <v>ŽU</v>
          </cell>
        </row>
        <row r="3405">
          <cell r="D3405" t="str">
            <v>Žilinská univerzita v Žiline</v>
          </cell>
          <cell r="E3405" t="str">
            <v>Fakulta elektrotechniky a informačných technológií</v>
          </cell>
          <cell r="L3405">
            <v>1</v>
          </cell>
          <cell r="M3405">
            <v>1</v>
          </cell>
          <cell r="AM3405">
            <v>42</v>
          </cell>
          <cell r="AN3405">
            <v>43</v>
          </cell>
          <cell r="AO3405">
            <v>43</v>
          </cell>
          <cell r="AP3405">
            <v>42</v>
          </cell>
          <cell r="AQ3405">
            <v>42</v>
          </cell>
          <cell r="AV3405">
            <v>32.700000000000003</v>
          </cell>
          <cell r="AW3405">
            <v>48.396000000000001</v>
          </cell>
          <cell r="AX3405">
            <v>47.77153548387097</v>
          </cell>
          <cell r="AY3405">
            <v>43</v>
          </cell>
          <cell r="AZ3405">
            <v>0</v>
          </cell>
          <cell r="BA3405" t="str">
            <v>ŽU</v>
          </cell>
        </row>
        <row r="3406">
          <cell r="D3406" t="str">
            <v>Žilinská univerzita v Žiline</v>
          </cell>
          <cell r="E3406" t="str">
            <v>Fakulta riadenia a informatiky</v>
          </cell>
          <cell r="L3406">
            <v>1</v>
          </cell>
          <cell r="M3406">
            <v>2</v>
          </cell>
          <cell r="AM3406">
            <v>38</v>
          </cell>
          <cell r="AN3406">
            <v>40</v>
          </cell>
          <cell r="AO3406">
            <v>40</v>
          </cell>
          <cell r="AP3406">
            <v>38</v>
          </cell>
          <cell r="AQ3406">
            <v>38</v>
          </cell>
          <cell r="AV3406">
            <v>57</v>
          </cell>
          <cell r="AW3406">
            <v>84.36</v>
          </cell>
          <cell r="AX3406">
            <v>83.938199999999995</v>
          </cell>
          <cell r="AY3406">
            <v>40</v>
          </cell>
          <cell r="AZ3406">
            <v>0</v>
          </cell>
          <cell r="BA3406" t="str">
            <v>ŽU</v>
          </cell>
        </row>
        <row r="3407">
          <cell r="D3407" t="str">
            <v>Žilinská univerzita v Žiline</v>
          </cell>
          <cell r="E3407" t="str">
            <v>Fakulta riadenia a informatiky</v>
          </cell>
          <cell r="L3407">
            <v>1</v>
          </cell>
          <cell r="M3407">
            <v>2</v>
          </cell>
          <cell r="AM3407">
            <v>13</v>
          </cell>
          <cell r="AN3407">
            <v>13</v>
          </cell>
          <cell r="AO3407">
            <v>13</v>
          </cell>
          <cell r="AP3407">
            <v>13</v>
          </cell>
          <cell r="AQ3407">
            <v>13</v>
          </cell>
          <cell r="AV3407">
            <v>19.5</v>
          </cell>
          <cell r="AW3407">
            <v>28.86</v>
          </cell>
          <cell r="AX3407">
            <v>28.715699999999998</v>
          </cell>
          <cell r="AY3407">
            <v>13</v>
          </cell>
          <cell r="AZ3407">
            <v>0</v>
          </cell>
          <cell r="BA3407" t="str">
            <v>ŽU</v>
          </cell>
        </row>
        <row r="3408">
          <cell r="D3408" t="str">
            <v>Žilinská univerzita v Žiline</v>
          </cell>
          <cell r="E3408" t="str">
            <v>Fakulta riadenia a informatiky</v>
          </cell>
          <cell r="L3408">
            <v>2</v>
          </cell>
          <cell r="M3408">
            <v>2</v>
          </cell>
          <cell r="AM3408">
            <v>0</v>
          </cell>
          <cell r="AN3408">
            <v>0</v>
          </cell>
          <cell r="AO3408">
            <v>0</v>
          </cell>
          <cell r="AP3408">
            <v>0</v>
          </cell>
          <cell r="AQ3408">
            <v>0</v>
          </cell>
          <cell r="AV3408">
            <v>0</v>
          </cell>
          <cell r="AW3408">
            <v>0</v>
          </cell>
          <cell r="AX3408">
            <v>0</v>
          </cell>
          <cell r="AY3408">
            <v>4</v>
          </cell>
          <cell r="AZ3408">
            <v>0</v>
          </cell>
          <cell r="BA3408" t="str">
            <v>ŽU</v>
          </cell>
        </row>
        <row r="3409">
          <cell r="D3409" t="str">
            <v>Žilinská univerzita v Žiline</v>
          </cell>
          <cell r="E3409" t="str">
            <v>Fakulta bezpečnostného inžinierstva</v>
          </cell>
          <cell r="L3409">
            <v>1</v>
          </cell>
          <cell r="M3409">
            <v>2</v>
          </cell>
          <cell r="AM3409">
            <v>15</v>
          </cell>
          <cell r="AN3409">
            <v>15</v>
          </cell>
          <cell r="AO3409">
            <v>0</v>
          </cell>
          <cell r="AP3409">
            <v>0</v>
          </cell>
          <cell r="AQ3409">
            <v>15</v>
          </cell>
          <cell r="AV3409">
            <v>22.5</v>
          </cell>
          <cell r="AW3409">
            <v>33.299999999999997</v>
          </cell>
          <cell r="AX3409">
            <v>32.3251756440281</v>
          </cell>
          <cell r="AY3409">
            <v>15</v>
          </cell>
          <cell r="AZ3409">
            <v>0</v>
          </cell>
          <cell r="BA3409" t="str">
            <v>ŽU</v>
          </cell>
        </row>
        <row r="3410">
          <cell r="D3410" t="str">
            <v>Žilinská univerzita v Žiline</v>
          </cell>
          <cell r="E3410" t="str">
            <v>Strojnícka fakulta</v>
          </cell>
          <cell r="L3410">
            <v>2</v>
          </cell>
          <cell r="M3410">
            <v>3</v>
          </cell>
          <cell r="AM3410">
            <v>1</v>
          </cell>
          <cell r="AN3410">
            <v>0</v>
          </cell>
          <cell r="AO3410">
            <v>0</v>
          </cell>
          <cell r="AP3410">
            <v>0</v>
          </cell>
          <cell r="AQ3410">
            <v>0</v>
          </cell>
          <cell r="AV3410">
            <v>0</v>
          </cell>
          <cell r="AW3410">
            <v>0</v>
          </cell>
          <cell r="AX3410">
            <v>0</v>
          </cell>
          <cell r="AY3410">
            <v>5</v>
          </cell>
          <cell r="AZ3410">
            <v>0</v>
          </cell>
          <cell r="BA3410" t="str">
            <v>ŽU</v>
          </cell>
        </row>
        <row r="3411">
          <cell r="D3411" t="str">
            <v>Žilinská univerzita v Žiline</v>
          </cell>
          <cell r="E3411" t="str">
            <v>Fakulta elektrotechniky a informačných technológií</v>
          </cell>
          <cell r="L3411">
            <v>1</v>
          </cell>
          <cell r="M3411">
            <v>2</v>
          </cell>
          <cell r="AM3411">
            <v>13</v>
          </cell>
          <cell r="AN3411">
            <v>13</v>
          </cell>
          <cell r="AO3411">
            <v>13</v>
          </cell>
          <cell r="AP3411">
            <v>13</v>
          </cell>
          <cell r="AQ3411">
            <v>13</v>
          </cell>
          <cell r="AV3411">
            <v>19.5</v>
          </cell>
          <cell r="AW3411">
            <v>28.86</v>
          </cell>
          <cell r="AX3411">
            <v>28.487612903225806</v>
          </cell>
          <cell r="AY3411">
            <v>13</v>
          </cell>
          <cell r="AZ3411">
            <v>0</v>
          </cell>
          <cell r="BA3411" t="str">
            <v>ŽU</v>
          </cell>
        </row>
        <row r="3412">
          <cell r="D3412" t="str">
            <v>Žilinská univerzita v Žiline</v>
          </cell>
          <cell r="E3412" t="str">
            <v>Stavebná fakulta</v>
          </cell>
          <cell r="L3412">
            <v>1</v>
          </cell>
          <cell r="M3412">
            <v>3</v>
          </cell>
          <cell r="AM3412">
            <v>2</v>
          </cell>
          <cell r="AN3412">
            <v>0</v>
          </cell>
          <cell r="AO3412">
            <v>0</v>
          </cell>
          <cell r="AP3412">
            <v>2</v>
          </cell>
          <cell r="AQ3412">
            <v>2</v>
          </cell>
          <cell r="AV3412">
            <v>8</v>
          </cell>
          <cell r="AW3412">
            <v>17.04</v>
          </cell>
          <cell r="AX3412">
            <v>16.817254901960784</v>
          </cell>
          <cell r="AY3412">
            <v>2</v>
          </cell>
          <cell r="AZ3412">
            <v>2</v>
          </cell>
          <cell r="BA3412" t="str">
            <v>ŽU</v>
          </cell>
        </row>
        <row r="3413">
          <cell r="D3413" t="str">
            <v>Žilinská univerzita v Žiline</v>
          </cell>
          <cell r="E3413" t="str">
            <v>Fakulta bezpečnostného inžinierstva</v>
          </cell>
          <cell r="L3413">
            <v>2</v>
          </cell>
          <cell r="M3413">
            <v>2</v>
          </cell>
          <cell r="AM3413">
            <v>2</v>
          </cell>
          <cell r="AN3413">
            <v>0</v>
          </cell>
          <cell r="AO3413">
            <v>0</v>
          </cell>
          <cell r="AP3413">
            <v>0</v>
          </cell>
          <cell r="AQ3413">
            <v>0</v>
          </cell>
          <cell r="AV3413">
            <v>0</v>
          </cell>
          <cell r="AW3413">
            <v>0</v>
          </cell>
          <cell r="AX3413">
            <v>0</v>
          </cell>
          <cell r="AY3413">
            <v>2</v>
          </cell>
          <cell r="AZ3413">
            <v>0</v>
          </cell>
          <cell r="BA3413" t="str">
            <v>ŽU</v>
          </cell>
        </row>
        <row r="3414">
          <cell r="D3414" t="str">
            <v>Žilinská univerzita v Žiline</v>
          </cell>
          <cell r="E3414" t="str">
            <v>Fakulta prevádzky a ekonomiky dopravy a spojov</v>
          </cell>
          <cell r="L3414">
            <v>1</v>
          </cell>
          <cell r="M3414">
            <v>2</v>
          </cell>
          <cell r="AM3414">
            <v>14</v>
          </cell>
          <cell r="AN3414">
            <v>15</v>
          </cell>
          <cell r="AO3414">
            <v>0</v>
          </cell>
          <cell r="AP3414">
            <v>0</v>
          </cell>
          <cell r="AQ3414">
            <v>14</v>
          </cell>
          <cell r="AV3414">
            <v>21</v>
          </cell>
          <cell r="AW3414">
            <v>21.84</v>
          </cell>
          <cell r="AX3414">
            <v>21.456361355081555</v>
          </cell>
          <cell r="AY3414">
            <v>15</v>
          </cell>
          <cell r="AZ3414">
            <v>0</v>
          </cell>
          <cell r="BA3414" t="str">
            <v>ŽU</v>
          </cell>
        </row>
        <row r="3415">
          <cell r="D3415" t="str">
            <v>Žilinská univerzita v Žiline</v>
          </cell>
          <cell r="E3415" t="str">
            <v>Fakulta prevádzky a ekonomiky dopravy a spojov</v>
          </cell>
          <cell r="L3415">
            <v>1</v>
          </cell>
          <cell r="M3415">
            <v>2</v>
          </cell>
          <cell r="AM3415">
            <v>5</v>
          </cell>
          <cell r="AN3415">
            <v>6</v>
          </cell>
          <cell r="AO3415">
            <v>0</v>
          </cell>
          <cell r="AP3415">
            <v>5</v>
          </cell>
          <cell r="AQ3415">
            <v>5</v>
          </cell>
          <cell r="AV3415">
            <v>7.5</v>
          </cell>
          <cell r="AW3415">
            <v>11.1</v>
          </cell>
          <cell r="AX3415">
            <v>10.991829085457271</v>
          </cell>
          <cell r="AY3415">
            <v>6</v>
          </cell>
          <cell r="AZ3415">
            <v>0</v>
          </cell>
          <cell r="BA3415" t="str">
            <v>ŽU</v>
          </cell>
        </row>
        <row r="3416">
          <cell r="D3416" t="str">
            <v>Žilinská univerzita v Žiline</v>
          </cell>
          <cell r="E3416" t="str">
            <v>Fakulta humanitných vied</v>
          </cell>
          <cell r="L3416">
            <v>1</v>
          </cell>
          <cell r="M3416">
            <v>1</v>
          </cell>
          <cell r="AM3416">
            <v>1</v>
          </cell>
          <cell r="AN3416">
            <v>1</v>
          </cell>
          <cell r="AO3416">
            <v>1</v>
          </cell>
          <cell r="AP3416">
            <v>1</v>
          </cell>
          <cell r="AQ3416">
            <v>1</v>
          </cell>
          <cell r="AV3416">
            <v>1</v>
          </cell>
          <cell r="AW3416">
            <v>1.32</v>
          </cell>
          <cell r="AX3416">
            <v>1.32</v>
          </cell>
          <cell r="AY3416">
            <v>1</v>
          </cell>
          <cell r="AZ3416">
            <v>0</v>
          </cell>
          <cell r="BA3416" t="str">
            <v>ŽU</v>
          </cell>
        </row>
        <row r="3417">
          <cell r="D3417" t="str">
            <v>Žilinská univerzita v Žiline</v>
          </cell>
          <cell r="E3417" t="str">
            <v>Fakulta bezpečnostného inžinierstva</v>
          </cell>
          <cell r="L3417">
            <v>2</v>
          </cell>
          <cell r="M3417">
            <v>3</v>
          </cell>
          <cell r="AM3417">
            <v>3</v>
          </cell>
          <cell r="AN3417">
            <v>0</v>
          </cell>
          <cell r="AO3417">
            <v>0</v>
          </cell>
          <cell r="AP3417">
            <v>0</v>
          </cell>
          <cell r="AQ3417">
            <v>0</v>
          </cell>
          <cell r="AV3417">
            <v>0</v>
          </cell>
          <cell r="AW3417">
            <v>0</v>
          </cell>
          <cell r="AX3417">
            <v>0</v>
          </cell>
          <cell r="AY3417">
            <v>4</v>
          </cell>
          <cell r="AZ3417">
            <v>0</v>
          </cell>
          <cell r="BA3417" t="str">
            <v>ŽU</v>
          </cell>
        </row>
        <row r="3418">
          <cell r="D3418" t="str">
            <v>Žilinská univerzita v Žiline</v>
          </cell>
          <cell r="E3418" t="str">
            <v>Fakulta riadenia a informatiky</v>
          </cell>
          <cell r="L3418">
            <v>1</v>
          </cell>
          <cell r="M3418">
            <v>3</v>
          </cell>
          <cell r="AM3418">
            <v>4</v>
          </cell>
          <cell r="AN3418">
            <v>0</v>
          </cell>
          <cell r="AO3418">
            <v>0</v>
          </cell>
          <cell r="AP3418">
            <v>4</v>
          </cell>
          <cell r="AQ3418">
            <v>4</v>
          </cell>
          <cell r="AV3418">
            <v>16</v>
          </cell>
          <cell r="AW3418">
            <v>34.08</v>
          </cell>
          <cell r="AX3418">
            <v>33.909599999999998</v>
          </cell>
          <cell r="AY3418">
            <v>4</v>
          </cell>
          <cell r="AZ3418">
            <v>4</v>
          </cell>
          <cell r="BA3418" t="str">
            <v>ŽU</v>
          </cell>
        </row>
        <row r="3419">
          <cell r="D3419" t="str">
            <v>Žilinská univerzita v Žiline</v>
          </cell>
          <cell r="E3419" t="str">
            <v>Strojnícka fakulta</v>
          </cell>
          <cell r="L3419">
            <v>1</v>
          </cell>
          <cell r="M3419">
            <v>2</v>
          </cell>
          <cell r="AM3419">
            <v>12</v>
          </cell>
          <cell r="AN3419">
            <v>12</v>
          </cell>
          <cell r="AO3419">
            <v>12</v>
          </cell>
          <cell r="AP3419">
            <v>12</v>
          </cell>
          <cell r="AQ3419">
            <v>12</v>
          </cell>
          <cell r="AV3419">
            <v>18</v>
          </cell>
          <cell r="AW3419">
            <v>26.64</v>
          </cell>
          <cell r="AX3419">
            <v>26.291764705882354</v>
          </cell>
          <cell r="AY3419">
            <v>12</v>
          </cell>
          <cell r="AZ3419">
            <v>0</v>
          </cell>
          <cell r="BA3419" t="str">
            <v>ŽU</v>
          </cell>
        </row>
        <row r="3420">
          <cell r="D3420" t="str">
            <v>Žilinská univerzita v Žiline</v>
          </cell>
          <cell r="E3420" t="str">
            <v>Fakulta elektrotechniky a informačných technológií</v>
          </cell>
          <cell r="L3420">
            <v>1</v>
          </cell>
          <cell r="M3420">
            <v>3</v>
          </cell>
          <cell r="AM3420">
            <v>2</v>
          </cell>
          <cell r="AN3420">
            <v>0</v>
          </cell>
          <cell r="AO3420">
            <v>0</v>
          </cell>
          <cell r="AP3420">
            <v>2</v>
          </cell>
          <cell r="AQ3420">
            <v>2</v>
          </cell>
          <cell r="AV3420">
            <v>8</v>
          </cell>
          <cell r="AW3420">
            <v>17.04</v>
          </cell>
          <cell r="AX3420">
            <v>16.820129032258063</v>
          </cell>
          <cell r="AY3420">
            <v>2</v>
          </cell>
          <cell r="AZ3420">
            <v>2</v>
          </cell>
          <cell r="BA3420" t="str">
            <v>ŽU</v>
          </cell>
        </row>
        <row r="3421">
          <cell r="D3421" t="str">
            <v>Žilinská univerzita v Žiline</v>
          </cell>
          <cell r="E3421" t="str">
            <v>Fakulta elektrotechniky a informačných technológií</v>
          </cell>
          <cell r="L3421">
            <v>2</v>
          </cell>
          <cell r="M3421">
            <v>3</v>
          </cell>
          <cell r="AM3421">
            <v>0</v>
          </cell>
          <cell r="AN3421">
            <v>0</v>
          </cell>
          <cell r="AO3421">
            <v>0</v>
          </cell>
          <cell r="AP3421">
            <v>0</v>
          </cell>
          <cell r="AQ3421">
            <v>0</v>
          </cell>
          <cell r="AV3421">
            <v>0</v>
          </cell>
          <cell r="AW3421">
            <v>0</v>
          </cell>
          <cell r="AX3421">
            <v>0</v>
          </cell>
          <cell r="AY3421">
            <v>1</v>
          </cell>
          <cell r="AZ3421">
            <v>0</v>
          </cell>
          <cell r="BA3421" t="str">
            <v>ŽU</v>
          </cell>
        </row>
        <row r="3422">
          <cell r="D3422" t="str">
            <v>Žilinská univerzita v Žiline</v>
          </cell>
          <cell r="E3422" t="str">
            <v>Strojnícka fakulta</v>
          </cell>
          <cell r="L3422">
            <v>2</v>
          </cell>
          <cell r="M3422">
            <v>3</v>
          </cell>
          <cell r="AM3422">
            <v>1</v>
          </cell>
          <cell r="AN3422">
            <v>0</v>
          </cell>
          <cell r="AO3422">
            <v>0</v>
          </cell>
          <cell r="AP3422">
            <v>0</v>
          </cell>
          <cell r="AQ3422">
            <v>0</v>
          </cell>
          <cell r="AV3422">
            <v>0</v>
          </cell>
          <cell r="AW3422">
            <v>0</v>
          </cell>
          <cell r="AX3422">
            <v>0</v>
          </cell>
          <cell r="AY3422">
            <v>5</v>
          </cell>
          <cell r="AZ3422">
            <v>0</v>
          </cell>
          <cell r="BA3422" t="str">
            <v>ŽU</v>
          </cell>
        </row>
        <row r="3423">
          <cell r="D3423" t="str">
            <v>Žilinská univerzita v Žiline</v>
          </cell>
          <cell r="E3423" t="str">
            <v>Fakulta elektrotechniky a informačných technológií</v>
          </cell>
          <cell r="L3423">
            <v>1</v>
          </cell>
          <cell r="M3423">
            <v>3</v>
          </cell>
          <cell r="AM3423">
            <v>3</v>
          </cell>
          <cell r="AN3423">
            <v>0</v>
          </cell>
          <cell r="AO3423">
            <v>0</v>
          </cell>
          <cell r="AP3423">
            <v>3</v>
          </cell>
          <cell r="AQ3423">
            <v>3</v>
          </cell>
          <cell r="AV3423">
            <v>12</v>
          </cell>
          <cell r="AW3423">
            <v>25.56</v>
          </cell>
          <cell r="AX3423">
            <v>25.230193548387096</v>
          </cell>
          <cell r="AY3423">
            <v>3</v>
          </cell>
          <cell r="AZ3423">
            <v>3</v>
          </cell>
          <cell r="BA3423" t="str">
            <v>ŽU</v>
          </cell>
        </row>
        <row r="3424">
          <cell r="D3424" t="str">
            <v>Žilinská univerzita v Žiline</v>
          </cell>
          <cell r="E3424" t="str">
            <v>Strojnícka fakulta</v>
          </cell>
          <cell r="L3424">
            <v>2</v>
          </cell>
          <cell r="M3424">
            <v>3</v>
          </cell>
          <cell r="AM3424">
            <v>1</v>
          </cell>
          <cell r="AN3424">
            <v>0</v>
          </cell>
          <cell r="AO3424">
            <v>0</v>
          </cell>
          <cell r="AP3424">
            <v>0</v>
          </cell>
          <cell r="AQ3424">
            <v>0</v>
          </cell>
          <cell r="AV3424">
            <v>0</v>
          </cell>
          <cell r="AW3424">
            <v>0</v>
          </cell>
          <cell r="AX3424">
            <v>0</v>
          </cell>
          <cell r="AY3424">
            <v>3</v>
          </cell>
          <cell r="AZ3424">
            <v>0</v>
          </cell>
          <cell r="BA3424" t="str">
            <v>ŽU</v>
          </cell>
        </row>
        <row r="3425">
          <cell r="D3425" t="str">
            <v>Univerzita Komenského v Bratislave</v>
          </cell>
          <cell r="E3425" t="str">
            <v>Právnická fakulta</v>
          </cell>
          <cell r="L3425">
            <v>2</v>
          </cell>
          <cell r="M3425">
            <v>3</v>
          </cell>
          <cell r="AM3425">
            <v>0</v>
          </cell>
          <cell r="AN3425">
            <v>0</v>
          </cell>
          <cell r="AO3425">
            <v>0</v>
          </cell>
          <cell r="AP3425">
            <v>0</v>
          </cell>
          <cell r="AQ3425">
            <v>0</v>
          </cell>
          <cell r="AV3425">
            <v>0</v>
          </cell>
          <cell r="AW3425">
            <v>0</v>
          </cell>
          <cell r="AX3425">
            <v>0</v>
          </cell>
          <cell r="AY3425">
            <v>11</v>
          </cell>
          <cell r="AZ3425">
            <v>0</v>
          </cell>
          <cell r="BA3425" t="str">
            <v>UK</v>
          </cell>
        </row>
        <row r="3426">
          <cell r="D3426" t="str">
            <v>Univerzita Komenského v Bratislave</v>
          </cell>
          <cell r="E3426" t="str">
            <v>Právnická fakulta</v>
          </cell>
          <cell r="L3426">
            <v>2</v>
          </cell>
          <cell r="M3426">
            <v>3</v>
          </cell>
          <cell r="AM3426">
            <v>1</v>
          </cell>
          <cell r="AN3426">
            <v>0</v>
          </cell>
          <cell r="AO3426">
            <v>0</v>
          </cell>
          <cell r="AP3426">
            <v>0</v>
          </cell>
          <cell r="AQ3426">
            <v>0</v>
          </cell>
          <cell r="AV3426">
            <v>0</v>
          </cell>
          <cell r="AW3426">
            <v>0</v>
          </cell>
          <cell r="AX3426">
            <v>0</v>
          </cell>
          <cell r="AY3426">
            <v>2</v>
          </cell>
          <cell r="AZ3426">
            <v>0</v>
          </cell>
          <cell r="BA3426" t="str">
            <v>UK</v>
          </cell>
        </row>
        <row r="3427">
          <cell r="D3427" t="str">
            <v>Univerzita Komenského v Bratislave</v>
          </cell>
          <cell r="E3427" t="str">
            <v>Fakulta sociálnych a ekonomických vied</v>
          </cell>
          <cell r="L3427">
            <v>2</v>
          </cell>
          <cell r="M3427">
            <v>3</v>
          </cell>
          <cell r="AM3427">
            <v>0</v>
          </cell>
          <cell r="AN3427">
            <v>0</v>
          </cell>
          <cell r="AO3427">
            <v>0</v>
          </cell>
          <cell r="AP3427">
            <v>0</v>
          </cell>
          <cell r="AQ3427">
            <v>0</v>
          </cell>
          <cell r="AV3427">
            <v>0</v>
          </cell>
          <cell r="AW3427">
            <v>0</v>
          </cell>
          <cell r="AX3427">
            <v>0</v>
          </cell>
          <cell r="AY3427">
            <v>1</v>
          </cell>
          <cell r="AZ3427">
            <v>0</v>
          </cell>
          <cell r="BA3427" t="str">
            <v>UK</v>
          </cell>
        </row>
        <row r="3428">
          <cell r="D3428" t="str">
            <v>Trnavská univerzita v Trnave</v>
          </cell>
          <cell r="E3428" t="str">
            <v>Právnická fakulta</v>
          </cell>
          <cell r="L3428">
            <v>2</v>
          </cell>
          <cell r="M3428">
            <v>3</v>
          </cell>
          <cell r="AM3428">
            <v>0</v>
          </cell>
          <cell r="AN3428">
            <v>0</v>
          </cell>
          <cell r="AO3428">
            <v>0</v>
          </cell>
          <cell r="AP3428">
            <v>0</v>
          </cell>
          <cell r="AQ3428">
            <v>0</v>
          </cell>
          <cell r="AV3428">
            <v>0</v>
          </cell>
          <cell r="AW3428">
            <v>0</v>
          </cell>
          <cell r="AX3428">
            <v>0</v>
          </cell>
          <cell r="AY3428">
            <v>3</v>
          </cell>
          <cell r="AZ3428">
            <v>0</v>
          </cell>
          <cell r="BA3428" t="str">
            <v>TVU</v>
          </cell>
        </row>
        <row r="3429">
          <cell r="D3429" t="str">
            <v>Trnavská univerzita v Trnave</v>
          </cell>
          <cell r="E3429" t="str">
            <v>Právnická fakulta</v>
          </cell>
          <cell r="L3429">
            <v>1</v>
          </cell>
          <cell r="M3429">
            <v>3</v>
          </cell>
          <cell r="AM3429">
            <v>3</v>
          </cell>
          <cell r="AN3429">
            <v>0</v>
          </cell>
          <cell r="AO3429">
            <v>0</v>
          </cell>
          <cell r="AP3429">
            <v>0</v>
          </cell>
          <cell r="AQ3429">
            <v>3</v>
          </cell>
          <cell r="AV3429">
            <v>12</v>
          </cell>
          <cell r="AW3429">
            <v>13.200000000000001</v>
          </cell>
          <cell r="AX3429">
            <v>13.061344537815128</v>
          </cell>
          <cell r="AY3429">
            <v>3</v>
          </cell>
          <cell r="AZ3429">
            <v>3</v>
          </cell>
          <cell r="BA3429" t="str">
            <v>TVU</v>
          </cell>
        </row>
        <row r="3430">
          <cell r="D3430" t="str">
            <v>Univerzita Konštantína Filozofa v Nitre</v>
          </cell>
          <cell r="E3430" t="str">
            <v>Filozofická fakulta</v>
          </cell>
          <cell r="L3430">
            <v>1</v>
          </cell>
          <cell r="M3430">
            <v>1</v>
          </cell>
          <cell r="AM3430">
            <v>3</v>
          </cell>
          <cell r="AN3430">
            <v>4</v>
          </cell>
          <cell r="AO3430">
            <v>0</v>
          </cell>
          <cell r="AP3430">
            <v>0</v>
          </cell>
          <cell r="AQ3430">
            <v>3</v>
          </cell>
          <cell r="AV3430">
            <v>2.7</v>
          </cell>
          <cell r="AW3430">
            <v>2.7540000000000004</v>
          </cell>
          <cell r="AX3430">
            <v>2.7136872110939914</v>
          </cell>
          <cell r="AY3430">
            <v>4</v>
          </cell>
          <cell r="AZ3430">
            <v>0</v>
          </cell>
          <cell r="BA3430" t="str">
            <v>UKF</v>
          </cell>
        </row>
        <row r="3431">
          <cell r="D3431" t="str">
            <v>Univerzita Konštantína Filozofa v Nitre</v>
          </cell>
          <cell r="E3431" t="str">
            <v>Filozofická fakulta</v>
          </cell>
          <cell r="L3431">
            <v>1</v>
          </cell>
          <cell r="M3431">
            <v>3</v>
          </cell>
          <cell r="AM3431">
            <v>2</v>
          </cell>
          <cell r="AN3431">
            <v>0</v>
          </cell>
          <cell r="AO3431">
            <v>0</v>
          </cell>
          <cell r="AP3431">
            <v>0</v>
          </cell>
          <cell r="AQ3431">
            <v>2</v>
          </cell>
          <cell r="AV3431">
            <v>8</v>
          </cell>
          <cell r="AW3431">
            <v>8.8000000000000007</v>
          </cell>
          <cell r="AX3431">
            <v>8.6711864406779675</v>
          </cell>
          <cell r="AY3431">
            <v>2</v>
          </cell>
          <cell r="AZ3431">
            <v>2</v>
          </cell>
          <cell r="BA3431" t="str">
            <v>UKF</v>
          </cell>
        </row>
        <row r="3432">
          <cell r="D3432" t="str">
            <v>Ekonomická univerzita v Bratislave</v>
          </cell>
          <cell r="E3432" t="str">
            <v>Podnikovohospodárska fakulta v Košiciach</v>
          </cell>
          <cell r="L3432">
            <v>1</v>
          </cell>
          <cell r="M3432">
            <v>1</v>
          </cell>
          <cell r="AM3432">
            <v>0</v>
          </cell>
          <cell r="AN3432">
            <v>1</v>
          </cell>
          <cell r="AO3432">
            <v>0</v>
          </cell>
          <cell r="AP3432">
            <v>0</v>
          </cell>
          <cell r="AQ3432">
            <v>0</v>
          </cell>
          <cell r="AV3432">
            <v>0</v>
          </cell>
          <cell r="AW3432">
            <v>0</v>
          </cell>
          <cell r="AX3432">
            <v>0</v>
          </cell>
          <cell r="AY3432">
            <v>1</v>
          </cell>
          <cell r="AZ3432">
            <v>0</v>
          </cell>
          <cell r="BA3432" t="str">
            <v>EU</v>
          </cell>
        </row>
        <row r="3433">
          <cell r="D3433" t="str">
            <v>Technická univerzita v Košiciach</v>
          </cell>
          <cell r="E3433" t="str">
            <v>Fakulta výrobných technológií so sídlom v Prešove</v>
          </cell>
          <cell r="L3433">
            <v>1</v>
          </cell>
          <cell r="M3433">
            <v>2</v>
          </cell>
          <cell r="AM3433">
            <v>0</v>
          </cell>
          <cell r="AN3433">
            <v>28</v>
          </cell>
          <cell r="AO3433">
            <v>28</v>
          </cell>
          <cell r="AP3433">
            <v>0</v>
          </cell>
          <cell r="AQ3433">
            <v>0</v>
          </cell>
          <cell r="AV3433">
            <v>0</v>
          </cell>
          <cell r="AW3433">
            <v>0</v>
          </cell>
          <cell r="AX3433">
            <v>0</v>
          </cell>
          <cell r="AY3433">
            <v>28</v>
          </cell>
          <cell r="AZ3433">
            <v>0</v>
          </cell>
          <cell r="BA3433" t="str">
            <v>TUKE</v>
          </cell>
        </row>
        <row r="3434">
          <cell r="D3434" t="str">
            <v>Univerzita sv. Cyrila a Metoda v Trnave</v>
          </cell>
          <cell r="E3434" t="str">
            <v>Fakulta prírodných vied</v>
          </cell>
          <cell r="L3434">
            <v>2</v>
          </cell>
          <cell r="M3434">
            <v>3</v>
          </cell>
          <cell r="AM3434">
            <v>0</v>
          </cell>
          <cell r="AN3434">
            <v>0</v>
          </cell>
          <cell r="AO3434">
            <v>0</v>
          </cell>
          <cell r="AP3434">
            <v>0</v>
          </cell>
          <cell r="AQ3434">
            <v>0</v>
          </cell>
          <cell r="AV3434">
            <v>0</v>
          </cell>
          <cell r="AW3434">
            <v>0</v>
          </cell>
          <cell r="AX3434">
            <v>0</v>
          </cell>
          <cell r="AY3434">
            <v>1</v>
          </cell>
          <cell r="AZ3434">
            <v>0</v>
          </cell>
          <cell r="BA3434" t="str">
            <v>UCM</v>
          </cell>
        </row>
        <row r="3435">
          <cell r="D3435" t="str">
            <v>Vysoká škola zdravotníctva a sociálnej práce sv. Alžbety v Bratislave</v>
          </cell>
          <cell r="E3435" t="str">
            <v/>
          </cell>
          <cell r="L3435">
            <v>2</v>
          </cell>
          <cell r="M3435">
            <v>1</v>
          </cell>
          <cell r="AM3435">
            <v>48</v>
          </cell>
          <cell r="AN3435">
            <v>0</v>
          </cell>
          <cell r="AO3435">
            <v>0</v>
          </cell>
          <cell r="AP3435">
            <v>0</v>
          </cell>
          <cell r="AQ3435">
            <v>0</v>
          </cell>
          <cell r="AV3435">
            <v>0</v>
          </cell>
          <cell r="AW3435">
            <v>0</v>
          </cell>
          <cell r="AX3435">
            <v>0</v>
          </cell>
          <cell r="AY3435">
            <v>48</v>
          </cell>
          <cell r="AZ3435">
            <v>0</v>
          </cell>
          <cell r="BA3435" t="str">
            <v>VSZSP-Alžbety</v>
          </cell>
        </row>
        <row r="3436">
          <cell r="D3436" t="str">
            <v>Vysoká škola zdravotníctva a sociálnej práce sv. Alžbety v Bratislave</v>
          </cell>
          <cell r="E3436" t="str">
            <v/>
          </cell>
          <cell r="L3436">
            <v>1</v>
          </cell>
          <cell r="M3436">
            <v>3</v>
          </cell>
          <cell r="AM3436">
            <v>1</v>
          </cell>
          <cell r="AN3436">
            <v>0</v>
          </cell>
          <cell r="AO3436">
            <v>0</v>
          </cell>
          <cell r="AP3436">
            <v>0</v>
          </cell>
          <cell r="AQ3436">
            <v>1</v>
          </cell>
          <cell r="AV3436">
            <v>4</v>
          </cell>
          <cell r="AW3436">
            <v>4.4000000000000004</v>
          </cell>
          <cell r="AX3436">
            <v>4.2191780821917817</v>
          </cell>
          <cell r="AY3436">
            <v>1</v>
          </cell>
          <cell r="AZ3436">
            <v>1</v>
          </cell>
          <cell r="BA3436" t="str">
            <v>VSZSP-Alžbety</v>
          </cell>
        </row>
        <row r="3437">
          <cell r="D3437" t="str">
            <v>Prešovská univerzita v Prešove</v>
          </cell>
          <cell r="E3437" t="str">
            <v>Filozofická fakulta</v>
          </cell>
          <cell r="L3437">
            <v>1</v>
          </cell>
          <cell r="M3437">
            <v>2</v>
          </cell>
          <cell r="AM3437">
            <v>14</v>
          </cell>
          <cell r="AN3437">
            <v>16</v>
          </cell>
          <cell r="AO3437">
            <v>0</v>
          </cell>
          <cell r="AP3437">
            <v>0</v>
          </cell>
          <cell r="AQ3437">
            <v>14</v>
          </cell>
          <cell r="AV3437">
            <v>21</v>
          </cell>
          <cell r="AW3437">
            <v>21</v>
          </cell>
          <cell r="AX3437">
            <v>20.350515463917525</v>
          </cell>
          <cell r="AY3437">
            <v>16</v>
          </cell>
          <cell r="AZ3437">
            <v>0</v>
          </cell>
          <cell r="BA3437" t="str">
            <v>PU</v>
          </cell>
        </row>
        <row r="3438">
          <cell r="D3438" t="str">
            <v>Prešovská univerzita v Prešove</v>
          </cell>
          <cell r="E3438" t="str">
            <v>Filozofická fakulta</v>
          </cell>
          <cell r="L3438">
            <v>1</v>
          </cell>
          <cell r="M3438">
            <v>2</v>
          </cell>
          <cell r="AM3438">
            <v>15</v>
          </cell>
          <cell r="AN3438">
            <v>15</v>
          </cell>
          <cell r="AO3438">
            <v>0</v>
          </cell>
          <cell r="AP3438">
            <v>0</v>
          </cell>
          <cell r="AQ3438">
            <v>15</v>
          </cell>
          <cell r="AV3438">
            <v>22.5</v>
          </cell>
          <cell r="AW3438">
            <v>24.525000000000002</v>
          </cell>
          <cell r="AX3438">
            <v>24.089703509479634</v>
          </cell>
          <cell r="AY3438">
            <v>15</v>
          </cell>
          <cell r="AZ3438">
            <v>0</v>
          </cell>
          <cell r="BA3438" t="str">
            <v>PU</v>
          </cell>
        </row>
        <row r="3439">
          <cell r="D3439" t="str">
            <v>Prešovská univerzita v Prešove</v>
          </cell>
          <cell r="E3439" t="str">
            <v>Filozofická fakulta</v>
          </cell>
          <cell r="L3439">
            <v>1</v>
          </cell>
          <cell r="M3439">
            <v>2</v>
          </cell>
          <cell r="AM3439">
            <v>7</v>
          </cell>
          <cell r="AN3439">
            <v>7</v>
          </cell>
          <cell r="AO3439">
            <v>0</v>
          </cell>
          <cell r="AP3439">
            <v>0</v>
          </cell>
          <cell r="AQ3439">
            <v>7</v>
          </cell>
          <cell r="AV3439">
            <v>10.5</v>
          </cell>
          <cell r="AW3439">
            <v>22.574999999999999</v>
          </cell>
          <cell r="AX3439">
            <v>22.174314239612748</v>
          </cell>
          <cell r="AY3439">
            <v>7</v>
          </cell>
          <cell r="AZ3439">
            <v>0</v>
          </cell>
          <cell r="BA3439" t="str">
            <v>PU</v>
          </cell>
        </row>
        <row r="3440">
          <cell r="D3440" t="str">
            <v>Prešovská univerzita v Prešove</v>
          </cell>
          <cell r="E3440" t="str">
            <v>Filozofická fakulta</v>
          </cell>
          <cell r="L3440">
            <v>1</v>
          </cell>
          <cell r="M3440">
            <v>1</v>
          </cell>
          <cell r="AM3440">
            <v>3</v>
          </cell>
          <cell r="AN3440">
            <v>4</v>
          </cell>
          <cell r="AO3440">
            <v>0</v>
          </cell>
          <cell r="AP3440">
            <v>0</v>
          </cell>
          <cell r="AQ3440">
            <v>3</v>
          </cell>
          <cell r="AV3440">
            <v>3</v>
          </cell>
          <cell r="AW3440">
            <v>3.12</v>
          </cell>
          <cell r="AX3440">
            <v>2.98927374301676</v>
          </cell>
          <cell r="AY3440">
            <v>4</v>
          </cell>
          <cell r="AZ3440">
            <v>0</v>
          </cell>
          <cell r="BA3440" t="str">
            <v>PU</v>
          </cell>
        </row>
        <row r="3441">
          <cell r="D3441" t="str">
            <v>Prešovská univerzita v Prešove</v>
          </cell>
          <cell r="E3441" t="str">
            <v>Filozofická fakulta</v>
          </cell>
          <cell r="L3441">
            <v>1</v>
          </cell>
          <cell r="M3441">
            <v>2</v>
          </cell>
          <cell r="AM3441">
            <v>62</v>
          </cell>
          <cell r="AN3441">
            <v>62</v>
          </cell>
          <cell r="AO3441">
            <v>0</v>
          </cell>
          <cell r="AP3441">
            <v>0</v>
          </cell>
          <cell r="AQ3441">
            <v>62</v>
          </cell>
          <cell r="AV3441">
            <v>93</v>
          </cell>
          <cell r="AW3441">
            <v>93</v>
          </cell>
          <cell r="AX3441">
            <v>90.88636363636364</v>
          </cell>
          <cell r="AY3441">
            <v>62</v>
          </cell>
          <cell r="AZ3441">
            <v>0</v>
          </cell>
          <cell r="BA3441" t="str">
            <v>PU</v>
          </cell>
        </row>
        <row r="3442">
          <cell r="D3442" t="str">
            <v>Prešovská univerzita v Prešove</v>
          </cell>
          <cell r="E3442" t="str">
            <v>Filozofická fakulta</v>
          </cell>
          <cell r="L3442">
            <v>1</v>
          </cell>
          <cell r="M3442">
            <v>2</v>
          </cell>
          <cell r="AM3442">
            <v>24</v>
          </cell>
          <cell r="AN3442">
            <v>24</v>
          </cell>
          <cell r="AO3442">
            <v>0</v>
          </cell>
          <cell r="AP3442">
            <v>0</v>
          </cell>
          <cell r="AQ3442">
            <v>24</v>
          </cell>
          <cell r="AV3442">
            <v>36</v>
          </cell>
          <cell r="AW3442">
            <v>37.44</v>
          </cell>
          <cell r="AX3442">
            <v>35.87128491620112</v>
          </cell>
          <cell r="AY3442">
            <v>24</v>
          </cell>
          <cell r="AZ3442">
            <v>0</v>
          </cell>
          <cell r="BA3442" t="str">
            <v>PU</v>
          </cell>
        </row>
        <row r="3443">
          <cell r="D3443" t="str">
            <v>Prešovská univerzita v Prešove</v>
          </cell>
          <cell r="E3443" t="str">
            <v>Filozofická fakulta</v>
          </cell>
          <cell r="L3443">
            <v>1</v>
          </cell>
          <cell r="M3443">
            <v>2</v>
          </cell>
          <cell r="AM3443">
            <v>18.5</v>
          </cell>
          <cell r="AN3443">
            <v>18.5</v>
          </cell>
          <cell r="AO3443">
            <v>0</v>
          </cell>
          <cell r="AP3443">
            <v>0</v>
          </cell>
          <cell r="AQ3443">
            <v>18.5</v>
          </cell>
          <cell r="AV3443">
            <v>27.75</v>
          </cell>
          <cell r="AW3443">
            <v>41.625</v>
          </cell>
          <cell r="AX3443">
            <v>39.880935754189949</v>
          </cell>
          <cell r="AY3443">
            <v>18.5</v>
          </cell>
          <cell r="AZ3443">
            <v>0</v>
          </cell>
          <cell r="BA3443" t="str">
            <v>PU</v>
          </cell>
        </row>
        <row r="3444">
          <cell r="D3444" t="str">
            <v>Prešovská univerzita v Prešove</v>
          </cell>
          <cell r="E3444" t="str">
            <v>Filozofická fakulta</v>
          </cell>
          <cell r="L3444">
            <v>1</v>
          </cell>
          <cell r="M3444">
            <v>2</v>
          </cell>
          <cell r="AM3444">
            <v>8</v>
          </cell>
          <cell r="AN3444">
            <v>8</v>
          </cell>
          <cell r="AO3444">
            <v>0</v>
          </cell>
          <cell r="AP3444">
            <v>0</v>
          </cell>
          <cell r="AQ3444">
            <v>8</v>
          </cell>
          <cell r="AV3444">
            <v>12</v>
          </cell>
          <cell r="AW3444">
            <v>18</v>
          </cell>
          <cell r="AX3444">
            <v>17.245810055865924</v>
          </cell>
          <cell r="AY3444">
            <v>8</v>
          </cell>
          <cell r="AZ3444">
            <v>0</v>
          </cell>
          <cell r="BA3444" t="str">
            <v>PU</v>
          </cell>
        </row>
        <row r="3445">
          <cell r="D3445" t="str">
            <v>Prešovská univerzita v Prešove</v>
          </cell>
          <cell r="E3445" t="str">
            <v>Filozofická fakulta</v>
          </cell>
          <cell r="L3445">
            <v>1</v>
          </cell>
          <cell r="M3445">
            <v>2</v>
          </cell>
          <cell r="AM3445">
            <v>13.5</v>
          </cell>
          <cell r="AN3445">
            <v>14</v>
          </cell>
          <cell r="AO3445">
            <v>0</v>
          </cell>
          <cell r="AP3445">
            <v>0</v>
          </cell>
          <cell r="AQ3445">
            <v>13.5</v>
          </cell>
          <cell r="AV3445">
            <v>20.25</v>
          </cell>
          <cell r="AW3445">
            <v>43.537500000000001</v>
          </cell>
          <cell r="AX3445">
            <v>42.76474889068173</v>
          </cell>
          <cell r="AY3445">
            <v>14</v>
          </cell>
          <cell r="AZ3445">
            <v>0</v>
          </cell>
          <cell r="BA3445" t="str">
            <v>PU</v>
          </cell>
        </row>
        <row r="3446">
          <cell r="D3446" t="str">
            <v>Prešovská univerzita v Prešove</v>
          </cell>
          <cell r="E3446" t="str">
            <v>Filozofická fakulta</v>
          </cell>
          <cell r="L3446">
            <v>1</v>
          </cell>
          <cell r="M3446">
            <v>2</v>
          </cell>
          <cell r="AM3446">
            <v>6.5</v>
          </cell>
          <cell r="AN3446">
            <v>6.5</v>
          </cell>
          <cell r="AO3446">
            <v>0</v>
          </cell>
          <cell r="AP3446">
            <v>0</v>
          </cell>
          <cell r="AQ3446">
            <v>6.5</v>
          </cell>
          <cell r="AV3446">
            <v>9.75</v>
          </cell>
          <cell r="AW3446">
            <v>10.627500000000001</v>
          </cell>
          <cell r="AX3446">
            <v>10.438871520774507</v>
          </cell>
          <cell r="AY3446">
            <v>6.5</v>
          </cell>
          <cell r="AZ3446">
            <v>0</v>
          </cell>
          <cell r="BA3446" t="str">
            <v>PU</v>
          </cell>
        </row>
        <row r="3447">
          <cell r="D3447" t="str">
            <v>Prešovská univerzita v Prešove</v>
          </cell>
          <cell r="E3447" t="str">
            <v>Filozofická fakulta</v>
          </cell>
          <cell r="L3447">
            <v>1</v>
          </cell>
          <cell r="M3447">
            <v>2</v>
          </cell>
          <cell r="AM3447">
            <v>8.5</v>
          </cell>
          <cell r="AN3447">
            <v>8.5</v>
          </cell>
          <cell r="AO3447">
            <v>0</v>
          </cell>
          <cell r="AP3447">
            <v>0</v>
          </cell>
          <cell r="AQ3447">
            <v>8.5</v>
          </cell>
          <cell r="AV3447">
            <v>12.75</v>
          </cell>
          <cell r="AW3447">
            <v>13.897500000000001</v>
          </cell>
          <cell r="AX3447">
            <v>13.650831988705125</v>
          </cell>
          <cell r="AY3447">
            <v>8.5</v>
          </cell>
          <cell r="AZ3447">
            <v>0</v>
          </cell>
          <cell r="BA3447" t="str">
            <v>PU</v>
          </cell>
        </row>
        <row r="3448">
          <cell r="D3448" t="str">
            <v>Prešovská univerzita v Prešove</v>
          </cell>
          <cell r="E3448" t="str">
            <v>Filozofická fakulta</v>
          </cell>
          <cell r="L3448">
            <v>1</v>
          </cell>
          <cell r="M3448">
            <v>2</v>
          </cell>
          <cell r="AM3448">
            <v>1</v>
          </cell>
          <cell r="AN3448">
            <v>1</v>
          </cell>
          <cell r="AO3448">
            <v>0</v>
          </cell>
          <cell r="AP3448">
            <v>0</v>
          </cell>
          <cell r="AQ3448">
            <v>1</v>
          </cell>
          <cell r="AV3448">
            <v>1.5</v>
          </cell>
          <cell r="AW3448">
            <v>1.5</v>
          </cell>
          <cell r="AX3448">
            <v>1.4711538461538463</v>
          </cell>
          <cell r="AY3448">
            <v>1</v>
          </cell>
          <cell r="AZ3448">
            <v>0</v>
          </cell>
          <cell r="BA3448" t="str">
            <v>PU</v>
          </cell>
        </row>
        <row r="3449">
          <cell r="D3449" t="str">
            <v>Prešovská univerzita v Prešove</v>
          </cell>
          <cell r="E3449" t="str">
            <v>Filozofická fakulta</v>
          </cell>
          <cell r="L3449">
            <v>1</v>
          </cell>
          <cell r="M3449">
            <v>2</v>
          </cell>
          <cell r="AM3449">
            <v>6</v>
          </cell>
          <cell r="AN3449">
            <v>6</v>
          </cell>
          <cell r="AO3449">
            <v>0</v>
          </cell>
          <cell r="AP3449">
            <v>0</v>
          </cell>
          <cell r="AQ3449">
            <v>6</v>
          </cell>
          <cell r="AV3449">
            <v>9</v>
          </cell>
          <cell r="AW3449">
            <v>13.5</v>
          </cell>
          <cell r="AX3449">
            <v>12.934357541899443</v>
          </cell>
          <cell r="AY3449">
            <v>6</v>
          </cell>
          <cell r="AZ3449">
            <v>0</v>
          </cell>
          <cell r="BA3449" t="str">
            <v>PU</v>
          </cell>
        </row>
        <row r="3450">
          <cell r="D3450" t="str">
            <v>Prešovská univerzita v Prešove</v>
          </cell>
          <cell r="E3450" t="str">
            <v>Filozofická fakulta</v>
          </cell>
          <cell r="L3450">
            <v>1</v>
          </cell>
          <cell r="M3450">
            <v>2</v>
          </cell>
          <cell r="AM3450">
            <v>1</v>
          </cell>
          <cell r="AN3450">
            <v>1</v>
          </cell>
          <cell r="AO3450">
            <v>0</v>
          </cell>
          <cell r="AP3450">
            <v>0</v>
          </cell>
          <cell r="AQ3450">
            <v>1</v>
          </cell>
          <cell r="AV3450">
            <v>1.5</v>
          </cell>
          <cell r="AW3450">
            <v>1.6350000000000002</v>
          </cell>
          <cell r="AX3450">
            <v>1.6059802339653089</v>
          </cell>
          <cell r="AY3450">
            <v>1</v>
          </cell>
          <cell r="AZ3450">
            <v>0</v>
          </cell>
          <cell r="BA3450" t="str">
            <v>PU</v>
          </cell>
        </row>
        <row r="3451">
          <cell r="D3451" t="str">
            <v>Prešovská univerzita v Prešove</v>
          </cell>
          <cell r="E3451" t="str">
            <v>Filozofická fakulta</v>
          </cell>
          <cell r="L3451">
            <v>1</v>
          </cell>
          <cell r="M3451">
            <v>2</v>
          </cell>
          <cell r="AM3451">
            <v>7</v>
          </cell>
          <cell r="AN3451">
            <v>7</v>
          </cell>
          <cell r="AO3451">
            <v>0</v>
          </cell>
          <cell r="AP3451">
            <v>0</v>
          </cell>
          <cell r="AQ3451">
            <v>7</v>
          </cell>
          <cell r="AV3451">
            <v>10.5</v>
          </cell>
          <cell r="AW3451">
            <v>22.574999999999999</v>
          </cell>
          <cell r="AX3451">
            <v>22.174314239612748</v>
          </cell>
          <cell r="AY3451">
            <v>7</v>
          </cell>
          <cell r="AZ3451">
            <v>0</v>
          </cell>
          <cell r="BA3451" t="str">
            <v>PU</v>
          </cell>
        </row>
        <row r="3452">
          <cell r="D3452" t="str">
            <v>Prešovská univerzita v Prešove</v>
          </cell>
          <cell r="E3452" t="str">
            <v>Filozofická fakulta</v>
          </cell>
          <cell r="L3452">
            <v>1</v>
          </cell>
          <cell r="M3452">
            <v>2</v>
          </cell>
          <cell r="AM3452">
            <v>2.5</v>
          </cell>
          <cell r="AN3452">
            <v>2.5</v>
          </cell>
          <cell r="AO3452">
            <v>0</v>
          </cell>
          <cell r="AP3452">
            <v>0</v>
          </cell>
          <cell r="AQ3452">
            <v>2.5</v>
          </cell>
          <cell r="AV3452">
            <v>3.75</v>
          </cell>
          <cell r="AW3452">
            <v>4.0875000000000004</v>
          </cell>
          <cell r="AX3452">
            <v>4.0149505849132723</v>
          </cell>
          <cell r="AY3452">
            <v>2.5</v>
          </cell>
          <cell r="AZ3452">
            <v>0</v>
          </cell>
          <cell r="BA3452" t="str">
            <v>PU</v>
          </cell>
        </row>
        <row r="3453">
          <cell r="D3453" t="str">
            <v>Prešovská univerzita v Prešove</v>
          </cell>
          <cell r="E3453" t="str">
            <v>Filozofická fakulta</v>
          </cell>
          <cell r="L3453">
            <v>1</v>
          </cell>
          <cell r="M3453">
            <v>1</v>
          </cell>
          <cell r="AM3453">
            <v>5</v>
          </cell>
          <cell r="AN3453">
            <v>7</v>
          </cell>
          <cell r="AO3453">
            <v>0</v>
          </cell>
          <cell r="AP3453">
            <v>0</v>
          </cell>
          <cell r="AQ3453">
            <v>5</v>
          </cell>
          <cell r="AV3453">
            <v>3.5</v>
          </cell>
          <cell r="AW3453">
            <v>3.64</v>
          </cell>
          <cell r="AX3453">
            <v>3.4874860335195534</v>
          </cell>
          <cell r="AY3453">
            <v>7</v>
          </cell>
          <cell r="AZ3453">
            <v>0</v>
          </cell>
          <cell r="BA3453" t="str">
            <v>PU</v>
          </cell>
        </row>
        <row r="3454">
          <cell r="D3454" t="str">
            <v>Prešovská univerzita v Prešove</v>
          </cell>
          <cell r="E3454" t="str">
            <v>Filozofická fakulta</v>
          </cell>
          <cell r="L3454">
            <v>1</v>
          </cell>
          <cell r="M3454">
            <v>1</v>
          </cell>
          <cell r="AM3454">
            <v>4</v>
          </cell>
          <cell r="AN3454">
            <v>4</v>
          </cell>
          <cell r="AO3454">
            <v>0</v>
          </cell>
          <cell r="AP3454">
            <v>0</v>
          </cell>
          <cell r="AQ3454">
            <v>4</v>
          </cell>
          <cell r="AV3454">
            <v>3.0999999999999996</v>
          </cell>
          <cell r="AW3454">
            <v>3.0999999999999996</v>
          </cell>
          <cell r="AX3454">
            <v>3.0403846153846152</v>
          </cell>
          <cell r="AY3454">
            <v>4</v>
          </cell>
          <cell r="AZ3454">
            <v>0</v>
          </cell>
          <cell r="BA3454" t="str">
            <v>PU</v>
          </cell>
        </row>
        <row r="3455">
          <cell r="D3455" t="str">
            <v>Prešovská univerzita v Prešove</v>
          </cell>
          <cell r="E3455" t="str">
            <v>Gréckokatolícka teologická fakulta</v>
          </cell>
          <cell r="L3455">
            <v>1</v>
          </cell>
          <cell r="M3455">
            <v>1</v>
          </cell>
          <cell r="AM3455">
            <v>5</v>
          </cell>
          <cell r="AN3455">
            <v>6</v>
          </cell>
          <cell r="AO3455">
            <v>0</v>
          </cell>
          <cell r="AP3455">
            <v>0</v>
          </cell>
          <cell r="AQ3455">
            <v>5</v>
          </cell>
          <cell r="AV3455">
            <v>3.8</v>
          </cell>
          <cell r="AW3455">
            <v>3.8</v>
          </cell>
          <cell r="AX3455">
            <v>3.6824742268041235</v>
          </cell>
          <cell r="AY3455">
            <v>6</v>
          </cell>
          <cell r="AZ3455">
            <v>0</v>
          </cell>
          <cell r="BA3455" t="str">
            <v>PU</v>
          </cell>
        </row>
        <row r="3456">
          <cell r="D3456" t="str">
            <v>Prešovská univerzita v Prešove</v>
          </cell>
          <cell r="E3456" t="str">
            <v>Gréckokatolícka teologická fakulta</v>
          </cell>
          <cell r="L3456">
            <v>1</v>
          </cell>
          <cell r="M3456">
            <v>2</v>
          </cell>
          <cell r="AM3456">
            <v>11</v>
          </cell>
          <cell r="AN3456">
            <v>11</v>
          </cell>
          <cell r="AO3456">
            <v>0</v>
          </cell>
          <cell r="AP3456">
            <v>0</v>
          </cell>
          <cell r="AQ3456">
            <v>11</v>
          </cell>
          <cell r="AV3456">
            <v>16.5</v>
          </cell>
          <cell r="AW3456">
            <v>16.5</v>
          </cell>
          <cell r="AX3456">
            <v>15.989690721649485</v>
          </cell>
          <cell r="AY3456">
            <v>11</v>
          </cell>
          <cell r="AZ3456">
            <v>0</v>
          </cell>
          <cell r="BA3456" t="str">
            <v>PU</v>
          </cell>
        </row>
        <row r="3457">
          <cell r="D3457" t="str">
            <v>Prešovská univerzita v Prešove</v>
          </cell>
          <cell r="E3457" t="str">
            <v>Fakulta humanitných a prírodných vied</v>
          </cell>
          <cell r="L3457">
            <v>1</v>
          </cell>
          <cell r="M3457">
            <v>2</v>
          </cell>
          <cell r="AM3457">
            <v>40</v>
          </cell>
          <cell r="AN3457">
            <v>40.5</v>
          </cell>
          <cell r="AO3457">
            <v>40.5</v>
          </cell>
          <cell r="AP3457">
            <v>40</v>
          </cell>
          <cell r="AQ3457">
            <v>40</v>
          </cell>
          <cell r="AV3457">
            <v>60</v>
          </cell>
          <cell r="AW3457">
            <v>86.399999999999991</v>
          </cell>
          <cell r="AX3457">
            <v>84.866478418717222</v>
          </cell>
          <cell r="AY3457">
            <v>40.5</v>
          </cell>
          <cell r="AZ3457">
            <v>0</v>
          </cell>
          <cell r="BA3457" t="str">
            <v>PU</v>
          </cell>
        </row>
        <row r="3458">
          <cell r="D3458" t="str">
            <v>Prešovská univerzita v Prešove</v>
          </cell>
          <cell r="E3458" t="str">
            <v>Fakulta humanitných a prírodných vied</v>
          </cell>
          <cell r="L3458">
            <v>1</v>
          </cell>
          <cell r="M3458">
            <v>2</v>
          </cell>
          <cell r="AM3458">
            <v>22</v>
          </cell>
          <cell r="AN3458">
            <v>24</v>
          </cell>
          <cell r="AO3458">
            <v>0</v>
          </cell>
          <cell r="AP3458">
            <v>0</v>
          </cell>
          <cell r="AQ3458">
            <v>22</v>
          </cell>
          <cell r="AV3458">
            <v>33</v>
          </cell>
          <cell r="AW3458">
            <v>48.839999999999996</v>
          </cell>
          <cell r="AX3458">
            <v>44.984210526315785</v>
          </cell>
          <cell r="AY3458">
            <v>24</v>
          </cell>
          <cell r="AZ3458">
            <v>0</v>
          </cell>
          <cell r="BA3458" t="str">
            <v>PU</v>
          </cell>
        </row>
        <row r="3459">
          <cell r="D3459" t="str">
            <v>Prešovská univerzita v Prešove</v>
          </cell>
          <cell r="E3459" t="str">
            <v>Fakulta humanitných a prírodných vied</v>
          </cell>
          <cell r="L3459">
            <v>1</v>
          </cell>
          <cell r="M3459">
            <v>2</v>
          </cell>
          <cell r="AM3459">
            <v>17</v>
          </cell>
          <cell r="AN3459">
            <v>17</v>
          </cell>
          <cell r="AO3459">
            <v>0</v>
          </cell>
          <cell r="AP3459">
            <v>0</v>
          </cell>
          <cell r="AQ3459">
            <v>17</v>
          </cell>
          <cell r="AV3459">
            <v>25.5</v>
          </cell>
          <cell r="AW3459">
            <v>30.344999999999999</v>
          </cell>
          <cell r="AX3459">
            <v>29.806403791851555</v>
          </cell>
          <cell r="AY3459">
            <v>17</v>
          </cell>
          <cell r="AZ3459">
            <v>0</v>
          </cell>
          <cell r="BA3459" t="str">
            <v>PU</v>
          </cell>
        </row>
        <row r="3460">
          <cell r="D3460" t="str">
            <v>Prešovská univerzita v Prešove</v>
          </cell>
          <cell r="E3460" t="str">
            <v>Fakulta humanitných a prírodných vied</v>
          </cell>
          <cell r="L3460">
            <v>1</v>
          </cell>
          <cell r="M3460">
            <v>2</v>
          </cell>
          <cell r="AM3460">
            <v>33</v>
          </cell>
          <cell r="AN3460">
            <v>33</v>
          </cell>
          <cell r="AO3460">
            <v>0</v>
          </cell>
          <cell r="AP3460">
            <v>0</v>
          </cell>
          <cell r="AQ3460">
            <v>33</v>
          </cell>
          <cell r="AV3460">
            <v>49.5</v>
          </cell>
          <cell r="AW3460">
            <v>73.260000000000005</v>
          </cell>
          <cell r="AX3460">
            <v>69.550632911392412</v>
          </cell>
          <cell r="AY3460">
            <v>33</v>
          </cell>
          <cell r="AZ3460">
            <v>0</v>
          </cell>
          <cell r="BA3460" t="str">
            <v>PU</v>
          </cell>
        </row>
        <row r="3461">
          <cell r="D3461" t="str">
            <v>Prešovská univerzita v Prešove</v>
          </cell>
          <cell r="E3461" t="str">
            <v>Fakulta humanitných a prírodných vied</v>
          </cell>
          <cell r="L3461">
            <v>1</v>
          </cell>
          <cell r="M3461">
            <v>2</v>
          </cell>
          <cell r="AM3461">
            <v>32</v>
          </cell>
          <cell r="AN3461">
            <v>32.5</v>
          </cell>
          <cell r="AO3461">
            <v>32.5</v>
          </cell>
          <cell r="AP3461">
            <v>32</v>
          </cell>
          <cell r="AQ3461">
            <v>32</v>
          </cell>
          <cell r="AV3461">
            <v>48</v>
          </cell>
          <cell r="AW3461">
            <v>69.12</v>
          </cell>
          <cell r="AX3461">
            <v>67.893182734973792</v>
          </cell>
          <cell r="AY3461">
            <v>32.5</v>
          </cell>
          <cell r="AZ3461">
            <v>0</v>
          </cell>
          <cell r="BA3461" t="str">
            <v>PU</v>
          </cell>
        </row>
        <row r="3462">
          <cell r="D3462" t="str">
            <v>Prešovská univerzita v Prešove</v>
          </cell>
          <cell r="E3462" t="str">
            <v>Fakulta humanitných a prírodných vied</v>
          </cell>
          <cell r="L3462">
            <v>1</v>
          </cell>
          <cell r="M3462">
            <v>2</v>
          </cell>
          <cell r="AM3462">
            <v>8</v>
          </cell>
          <cell r="AN3462">
            <v>8</v>
          </cell>
          <cell r="AO3462">
            <v>8</v>
          </cell>
          <cell r="AP3462">
            <v>8</v>
          </cell>
          <cell r="AQ3462">
            <v>8</v>
          </cell>
          <cell r="AV3462">
            <v>12</v>
          </cell>
          <cell r="AW3462">
            <v>14.28</v>
          </cell>
          <cell r="AX3462">
            <v>14.026542960871319</v>
          </cell>
          <cell r="AY3462">
            <v>8</v>
          </cell>
          <cell r="AZ3462">
            <v>0</v>
          </cell>
          <cell r="BA3462" t="str">
            <v>PU</v>
          </cell>
        </row>
        <row r="3463">
          <cell r="D3463" t="str">
            <v>Prešovská univerzita v Prešove</v>
          </cell>
          <cell r="E3463" t="str">
            <v>Fakulta humanitných a prírodných vied</v>
          </cell>
          <cell r="L3463">
            <v>1</v>
          </cell>
          <cell r="M3463">
            <v>2</v>
          </cell>
          <cell r="AM3463">
            <v>5.5</v>
          </cell>
          <cell r="AN3463">
            <v>5.5</v>
          </cell>
          <cell r="AO3463">
            <v>5.5</v>
          </cell>
          <cell r="AP3463">
            <v>5.5</v>
          </cell>
          <cell r="AQ3463">
            <v>5.5</v>
          </cell>
          <cell r="AV3463">
            <v>8.25</v>
          </cell>
          <cell r="AW3463">
            <v>11.879999999999999</v>
          </cell>
          <cell r="AX3463">
            <v>11.669140782573617</v>
          </cell>
          <cell r="AY3463">
            <v>5.5</v>
          </cell>
          <cell r="AZ3463">
            <v>0</v>
          </cell>
          <cell r="BA3463" t="str">
            <v>PU</v>
          </cell>
        </row>
        <row r="3464">
          <cell r="D3464" t="str">
            <v>Prešovská univerzita v Prešove</v>
          </cell>
          <cell r="E3464" t="str">
            <v>Fakulta humanitných a prírodných vied</v>
          </cell>
          <cell r="L3464">
            <v>1</v>
          </cell>
          <cell r="M3464">
            <v>2</v>
          </cell>
          <cell r="AM3464">
            <v>7.5</v>
          </cell>
          <cell r="AN3464">
            <v>7.5</v>
          </cell>
          <cell r="AO3464">
            <v>0</v>
          </cell>
          <cell r="AP3464">
            <v>0</v>
          </cell>
          <cell r="AQ3464">
            <v>7.5</v>
          </cell>
          <cell r="AV3464">
            <v>11.25</v>
          </cell>
          <cell r="AW3464">
            <v>16.2</v>
          </cell>
          <cell r="AX3464">
            <v>15.91246470350948</v>
          </cell>
          <cell r="AY3464">
            <v>7.5</v>
          </cell>
          <cell r="AZ3464">
            <v>0</v>
          </cell>
          <cell r="BA3464" t="str">
            <v>PU</v>
          </cell>
        </row>
        <row r="3465">
          <cell r="D3465" t="str">
            <v>Prešovská univerzita v Prešove</v>
          </cell>
          <cell r="E3465" t="str">
            <v>Fakulta humanitných a prírodných vied</v>
          </cell>
          <cell r="L3465">
            <v>1</v>
          </cell>
          <cell r="M3465">
            <v>2</v>
          </cell>
          <cell r="AM3465">
            <v>12</v>
          </cell>
          <cell r="AN3465">
            <v>12</v>
          </cell>
          <cell r="AO3465">
            <v>12</v>
          </cell>
          <cell r="AP3465">
            <v>12</v>
          </cell>
          <cell r="AQ3465">
            <v>12</v>
          </cell>
          <cell r="AV3465">
            <v>18</v>
          </cell>
          <cell r="AW3465">
            <v>26.64</v>
          </cell>
          <cell r="AX3465">
            <v>26.152682926829268</v>
          </cell>
          <cell r="AY3465">
            <v>12</v>
          </cell>
          <cell r="AZ3465">
            <v>0</v>
          </cell>
          <cell r="BA3465" t="str">
            <v>PU</v>
          </cell>
        </row>
        <row r="3466">
          <cell r="D3466" t="str">
            <v>Prešovská univerzita v Prešove</v>
          </cell>
          <cell r="E3466" t="str">
            <v>Fakulta humanitných a prírodných vied</v>
          </cell>
          <cell r="L3466">
            <v>1</v>
          </cell>
          <cell r="M3466">
            <v>2</v>
          </cell>
          <cell r="AM3466">
            <v>1</v>
          </cell>
          <cell r="AN3466">
            <v>2</v>
          </cell>
          <cell r="AO3466">
            <v>2</v>
          </cell>
          <cell r="AP3466">
            <v>1</v>
          </cell>
          <cell r="AQ3466">
            <v>1</v>
          </cell>
          <cell r="AV3466">
            <v>1.5</v>
          </cell>
          <cell r="AW3466">
            <v>2.2199999999999998</v>
          </cell>
          <cell r="AX3466">
            <v>2.2199999999999998</v>
          </cell>
          <cell r="AY3466">
            <v>2</v>
          </cell>
          <cell r="AZ3466">
            <v>0</v>
          </cell>
          <cell r="BA3466" t="str">
            <v>PU</v>
          </cell>
        </row>
        <row r="3467">
          <cell r="D3467" t="str">
            <v>Prešovská univerzita v Prešove</v>
          </cell>
          <cell r="E3467" t="str">
            <v>Fakulta manažmentu</v>
          </cell>
          <cell r="L3467">
            <v>1</v>
          </cell>
          <cell r="M3467">
            <v>3</v>
          </cell>
          <cell r="AM3467">
            <v>1</v>
          </cell>
          <cell r="AN3467">
            <v>0</v>
          </cell>
          <cell r="AO3467">
            <v>0</v>
          </cell>
          <cell r="AP3467">
            <v>1</v>
          </cell>
          <cell r="AQ3467">
            <v>1</v>
          </cell>
          <cell r="AV3467">
            <v>3</v>
          </cell>
          <cell r="AW3467">
            <v>6.39</v>
          </cell>
          <cell r="AX3467">
            <v>6.2731097560975604</v>
          </cell>
          <cell r="AY3467">
            <v>1</v>
          </cell>
          <cell r="AZ3467">
            <v>1</v>
          </cell>
          <cell r="BA3467" t="str">
            <v>PU</v>
          </cell>
        </row>
        <row r="3468">
          <cell r="D3468" t="str">
            <v>Prešovská univerzita v Prešove</v>
          </cell>
          <cell r="E3468" t="str">
            <v>Pedagogická fakulta</v>
          </cell>
          <cell r="L3468">
            <v>2</v>
          </cell>
          <cell r="M3468">
            <v>2</v>
          </cell>
          <cell r="AM3468">
            <v>0</v>
          </cell>
          <cell r="AN3468">
            <v>0</v>
          </cell>
          <cell r="AO3468">
            <v>0</v>
          </cell>
          <cell r="AP3468">
            <v>0</v>
          </cell>
          <cell r="AQ3468">
            <v>0</v>
          </cell>
          <cell r="AV3468">
            <v>0</v>
          </cell>
          <cell r="AW3468">
            <v>0</v>
          </cell>
          <cell r="AX3468">
            <v>0</v>
          </cell>
          <cell r="AY3468">
            <v>73</v>
          </cell>
          <cell r="AZ3468">
            <v>0</v>
          </cell>
          <cell r="BA3468" t="str">
            <v>PU</v>
          </cell>
        </row>
        <row r="3469">
          <cell r="D3469" t="str">
            <v>Prešovská univerzita v Prešove</v>
          </cell>
          <cell r="E3469" t="str">
            <v>Pedagogická fakulta</v>
          </cell>
          <cell r="L3469">
            <v>1</v>
          </cell>
          <cell r="M3469">
            <v>2</v>
          </cell>
          <cell r="AM3469">
            <v>196</v>
          </cell>
          <cell r="AN3469">
            <v>197</v>
          </cell>
          <cell r="AO3469">
            <v>0</v>
          </cell>
          <cell r="AP3469">
            <v>0</v>
          </cell>
          <cell r="AQ3469">
            <v>196</v>
          </cell>
          <cell r="AV3469">
            <v>294</v>
          </cell>
          <cell r="AW3469">
            <v>349.85999999999996</v>
          </cell>
          <cell r="AX3469">
            <v>343.65030254134729</v>
          </cell>
          <cell r="AY3469">
            <v>197</v>
          </cell>
          <cell r="AZ3469">
            <v>0</v>
          </cell>
          <cell r="BA3469" t="str">
            <v>PU</v>
          </cell>
        </row>
        <row r="3470">
          <cell r="D3470" t="str">
            <v>Prešovská univerzita v Prešove</v>
          </cell>
          <cell r="E3470" t="str">
            <v>Pedagogická fakulta</v>
          </cell>
          <cell r="L3470">
            <v>1</v>
          </cell>
          <cell r="M3470">
            <v>2</v>
          </cell>
          <cell r="AM3470">
            <v>53</v>
          </cell>
          <cell r="AN3470">
            <v>53</v>
          </cell>
          <cell r="AO3470">
            <v>0</v>
          </cell>
          <cell r="AP3470">
            <v>0</v>
          </cell>
          <cell r="AQ3470">
            <v>53</v>
          </cell>
          <cell r="AV3470">
            <v>79.5</v>
          </cell>
          <cell r="AW3470">
            <v>94.60499999999999</v>
          </cell>
          <cell r="AX3470">
            <v>92.925847115772484</v>
          </cell>
          <cell r="AY3470">
            <v>53</v>
          </cell>
          <cell r="AZ3470">
            <v>0</v>
          </cell>
          <cell r="BA3470" t="str">
            <v>PU</v>
          </cell>
        </row>
        <row r="3471">
          <cell r="D3471" t="str">
            <v>Prešovská univerzita v Prešove</v>
          </cell>
          <cell r="E3471" t="str">
            <v>Pedagogická fakulta</v>
          </cell>
          <cell r="L3471">
            <v>2</v>
          </cell>
          <cell r="M3471">
            <v>2</v>
          </cell>
          <cell r="AM3471">
            <v>0</v>
          </cell>
          <cell r="AN3471">
            <v>0</v>
          </cell>
          <cell r="AO3471">
            <v>0</v>
          </cell>
          <cell r="AP3471">
            <v>0</v>
          </cell>
          <cell r="AQ3471">
            <v>0</v>
          </cell>
          <cell r="AV3471">
            <v>0</v>
          </cell>
          <cell r="AW3471">
            <v>0</v>
          </cell>
          <cell r="AX3471">
            <v>0</v>
          </cell>
          <cell r="AY3471">
            <v>17</v>
          </cell>
          <cell r="AZ3471">
            <v>0</v>
          </cell>
          <cell r="BA3471" t="str">
            <v>PU</v>
          </cell>
        </row>
        <row r="3472">
          <cell r="D3472" t="str">
            <v>Prešovská univerzita v Prešove</v>
          </cell>
          <cell r="E3472" t="str">
            <v>Pedagogická fakulta</v>
          </cell>
          <cell r="L3472">
            <v>1</v>
          </cell>
          <cell r="M3472">
            <v>2</v>
          </cell>
          <cell r="AM3472">
            <v>42</v>
          </cell>
          <cell r="AN3472">
            <v>42</v>
          </cell>
          <cell r="AO3472">
            <v>0</v>
          </cell>
          <cell r="AP3472">
            <v>0</v>
          </cell>
          <cell r="AQ3472">
            <v>42</v>
          </cell>
          <cell r="AV3472">
            <v>63</v>
          </cell>
          <cell r="AW3472">
            <v>74.97</v>
          </cell>
          <cell r="AX3472">
            <v>73.639350544574427</v>
          </cell>
          <cell r="AY3472">
            <v>42</v>
          </cell>
          <cell r="AZ3472">
            <v>0</v>
          </cell>
          <cell r="BA3472" t="str">
            <v>PU</v>
          </cell>
        </row>
        <row r="3473">
          <cell r="D3473" t="str">
            <v>Prešovská univerzita v Prešove</v>
          </cell>
          <cell r="E3473" t="str">
            <v>Pravoslávna bohoslovecká fakulta</v>
          </cell>
          <cell r="L3473">
            <v>1</v>
          </cell>
          <cell r="M3473">
            <v>2</v>
          </cell>
          <cell r="AM3473">
            <v>79</v>
          </cell>
          <cell r="AN3473">
            <v>90</v>
          </cell>
          <cell r="AO3473">
            <v>0</v>
          </cell>
          <cell r="AP3473">
            <v>0</v>
          </cell>
          <cell r="AQ3473">
            <v>79</v>
          </cell>
          <cell r="AV3473">
            <v>118.5</v>
          </cell>
          <cell r="AW3473">
            <v>118.5</v>
          </cell>
          <cell r="AX3473">
            <v>114.92713567839196</v>
          </cell>
          <cell r="AY3473">
            <v>90</v>
          </cell>
          <cell r="AZ3473">
            <v>0</v>
          </cell>
          <cell r="BA3473" t="str">
            <v>PU</v>
          </cell>
        </row>
        <row r="3474">
          <cell r="D3474" t="str">
            <v>Prešovská univerzita v Prešove</v>
          </cell>
          <cell r="E3474" t="str">
            <v>Pravoslávna bohoslovecká fakulta</v>
          </cell>
          <cell r="L3474">
            <v>1</v>
          </cell>
          <cell r="M3474">
            <v>3</v>
          </cell>
          <cell r="AM3474">
            <v>2</v>
          </cell>
          <cell r="AN3474">
            <v>0</v>
          </cell>
          <cell r="AO3474">
            <v>0</v>
          </cell>
          <cell r="AP3474">
            <v>0</v>
          </cell>
          <cell r="AQ3474">
            <v>2</v>
          </cell>
          <cell r="AV3474">
            <v>6</v>
          </cell>
          <cell r="AW3474">
            <v>6.6000000000000005</v>
          </cell>
          <cell r="AX3474">
            <v>6.4010050251256283</v>
          </cell>
          <cell r="AY3474">
            <v>2</v>
          </cell>
          <cell r="AZ3474">
            <v>2</v>
          </cell>
          <cell r="BA3474" t="str">
            <v>PU</v>
          </cell>
        </row>
        <row r="3475">
          <cell r="D3475" t="str">
            <v>Prešovská univerzita v Prešove</v>
          </cell>
          <cell r="E3475" t="str">
            <v>Fakulta športu</v>
          </cell>
          <cell r="L3475">
            <v>1</v>
          </cell>
          <cell r="M3475">
            <v>2</v>
          </cell>
          <cell r="AM3475">
            <v>69</v>
          </cell>
          <cell r="AN3475">
            <v>70</v>
          </cell>
          <cell r="AO3475">
            <v>0</v>
          </cell>
          <cell r="AP3475">
            <v>0</v>
          </cell>
          <cell r="AQ3475">
            <v>69</v>
          </cell>
          <cell r="AV3475">
            <v>103.5</v>
          </cell>
          <cell r="AW3475">
            <v>123.16499999999999</v>
          </cell>
          <cell r="AX3475">
            <v>120.97893303751512</v>
          </cell>
          <cell r="AY3475">
            <v>70</v>
          </cell>
          <cell r="AZ3475">
            <v>0</v>
          </cell>
          <cell r="BA3475" t="str">
            <v>PU</v>
          </cell>
        </row>
        <row r="3476">
          <cell r="D3476" t="str">
            <v>Prešovská univerzita v Prešove</v>
          </cell>
          <cell r="E3476" t="str">
            <v>Fakulta zdravotníckych odborov</v>
          </cell>
          <cell r="L3476">
            <v>1</v>
          </cell>
          <cell r="M3476">
            <v>2</v>
          </cell>
          <cell r="AM3476">
            <v>16</v>
          </cell>
          <cell r="AN3476">
            <v>16</v>
          </cell>
          <cell r="AO3476">
            <v>0</v>
          </cell>
          <cell r="AP3476">
            <v>0</v>
          </cell>
          <cell r="AQ3476">
            <v>16</v>
          </cell>
          <cell r="AV3476">
            <v>24</v>
          </cell>
          <cell r="AW3476">
            <v>24.96</v>
          </cell>
          <cell r="AX3476">
            <v>24.471955307262572</v>
          </cell>
          <cell r="AY3476">
            <v>16</v>
          </cell>
          <cell r="AZ3476">
            <v>0</v>
          </cell>
          <cell r="BA3476" t="str">
            <v>PU</v>
          </cell>
        </row>
        <row r="3477">
          <cell r="D3477" t="str">
            <v>Prešovská univerzita v Prešove</v>
          </cell>
          <cell r="E3477" t="str">
            <v>Fakulta zdravotníckych odborov</v>
          </cell>
          <cell r="L3477">
            <v>1</v>
          </cell>
          <cell r="M3477">
            <v>2</v>
          </cell>
          <cell r="AM3477">
            <v>22</v>
          </cell>
          <cell r="AN3477">
            <v>22</v>
          </cell>
          <cell r="AO3477">
            <v>0</v>
          </cell>
          <cell r="AP3477">
            <v>0</v>
          </cell>
          <cell r="AQ3477">
            <v>22</v>
          </cell>
          <cell r="AV3477">
            <v>33</v>
          </cell>
          <cell r="AW3477">
            <v>70.95</v>
          </cell>
          <cell r="AX3477">
            <v>68.804334677419362</v>
          </cell>
          <cell r="AY3477">
            <v>22</v>
          </cell>
          <cell r="AZ3477">
            <v>0</v>
          </cell>
          <cell r="BA3477" t="str">
            <v>PU</v>
          </cell>
        </row>
        <row r="3478">
          <cell r="D3478" t="str">
            <v>Prešovská univerzita v Prešove</v>
          </cell>
          <cell r="E3478" t="str">
            <v/>
          </cell>
          <cell r="L3478">
            <v>1</v>
          </cell>
          <cell r="M3478">
            <v>2</v>
          </cell>
          <cell r="AM3478">
            <v>2</v>
          </cell>
          <cell r="AN3478">
            <v>2</v>
          </cell>
          <cell r="AO3478">
            <v>0</v>
          </cell>
          <cell r="AP3478">
            <v>0</v>
          </cell>
          <cell r="AQ3478">
            <v>2</v>
          </cell>
          <cell r="AV3478">
            <v>3</v>
          </cell>
          <cell r="AW3478">
            <v>3.2700000000000005</v>
          </cell>
          <cell r="AX3478">
            <v>3.2119604679306177</v>
          </cell>
          <cell r="AY3478">
            <v>2</v>
          </cell>
          <cell r="AZ3478">
            <v>0</v>
          </cell>
          <cell r="BA3478" t="str">
            <v>PU</v>
          </cell>
        </row>
        <row r="3479">
          <cell r="D3479" t="str">
            <v>Prešovská univerzita v Prešove</v>
          </cell>
          <cell r="E3479" t="str">
            <v/>
          </cell>
          <cell r="L3479">
            <v>1</v>
          </cell>
          <cell r="M3479">
            <v>2</v>
          </cell>
          <cell r="AM3479">
            <v>0.5</v>
          </cell>
          <cell r="AN3479">
            <v>0.5</v>
          </cell>
          <cell r="AO3479">
            <v>0</v>
          </cell>
          <cell r="AP3479">
            <v>0</v>
          </cell>
          <cell r="AQ3479">
            <v>0.5</v>
          </cell>
          <cell r="AV3479">
            <v>0.75</v>
          </cell>
          <cell r="AW3479">
            <v>1.125</v>
          </cell>
          <cell r="AX3479">
            <v>1.0778631284916202</v>
          </cell>
          <cell r="AY3479">
            <v>0.5</v>
          </cell>
          <cell r="AZ3479">
            <v>0</v>
          </cell>
          <cell r="BA3479" t="str">
            <v>PU</v>
          </cell>
        </row>
        <row r="3480">
          <cell r="D3480" t="str">
            <v>Žilinská univerzita v Žiline</v>
          </cell>
          <cell r="E3480" t="str">
            <v>Strojnícka fakulta</v>
          </cell>
          <cell r="L3480">
            <v>2</v>
          </cell>
          <cell r="M3480">
            <v>3</v>
          </cell>
          <cell r="AM3480">
            <v>0</v>
          </cell>
          <cell r="AN3480">
            <v>0</v>
          </cell>
          <cell r="AO3480">
            <v>0</v>
          </cell>
          <cell r="AP3480">
            <v>0</v>
          </cell>
          <cell r="AQ3480">
            <v>0</v>
          </cell>
          <cell r="AV3480">
            <v>0</v>
          </cell>
          <cell r="AW3480">
            <v>0</v>
          </cell>
          <cell r="AX3480">
            <v>0</v>
          </cell>
          <cell r="AY3480">
            <v>3</v>
          </cell>
          <cell r="AZ3480">
            <v>0</v>
          </cell>
          <cell r="BA3480" t="str">
            <v>ŽU</v>
          </cell>
        </row>
        <row r="3481">
          <cell r="D3481" t="str">
            <v>Žilinská univerzita v Žiline</v>
          </cell>
          <cell r="E3481" t="str">
            <v>Fakulta humanitných vied</v>
          </cell>
          <cell r="L3481">
            <v>1</v>
          </cell>
          <cell r="M3481">
            <v>1</v>
          </cell>
          <cell r="AM3481">
            <v>2.5</v>
          </cell>
          <cell r="AN3481">
            <v>3</v>
          </cell>
          <cell r="AO3481">
            <v>0</v>
          </cell>
          <cell r="AP3481">
            <v>0</v>
          </cell>
          <cell r="AQ3481">
            <v>2.5</v>
          </cell>
          <cell r="AV3481">
            <v>1.9</v>
          </cell>
          <cell r="AW3481">
            <v>4.085</v>
          </cell>
          <cell r="AX3481">
            <v>4.0107272727272729</v>
          </cell>
          <cell r="AY3481">
            <v>3</v>
          </cell>
          <cell r="AZ3481">
            <v>0</v>
          </cell>
          <cell r="BA3481" t="str">
            <v>ŽU</v>
          </cell>
        </row>
        <row r="3482">
          <cell r="D3482" t="str">
            <v>Univerzita sv. Cyrila a Metoda v Trnave</v>
          </cell>
          <cell r="E3482" t="str">
            <v>Fakulta sociálnych vied</v>
          </cell>
          <cell r="L3482">
            <v>1</v>
          </cell>
          <cell r="M3482">
            <v>2</v>
          </cell>
          <cell r="AM3482">
            <v>12</v>
          </cell>
          <cell r="AN3482">
            <v>15</v>
          </cell>
          <cell r="AO3482">
            <v>0</v>
          </cell>
          <cell r="AP3482">
            <v>0</v>
          </cell>
          <cell r="AQ3482">
            <v>12</v>
          </cell>
          <cell r="AV3482">
            <v>18</v>
          </cell>
          <cell r="AW3482">
            <v>18</v>
          </cell>
          <cell r="AX3482">
            <v>17.703529411764706</v>
          </cell>
          <cell r="AY3482">
            <v>15</v>
          </cell>
          <cell r="AZ3482">
            <v>0</v>
          </cell>
          <cell r="BA3482" t="str">
            <v>UCM</v>
          </cell>
        </row>
        <row r="3483">
          <cell r="D3483" t="str">
            <v>Vysoká škola medzinárodného podnikania ISM Slovakia v Prešove</v>
          </cell>
          <cell r="E3483" t="str">
            <v/>
          </cell>
          <cell r="L3483">
            <v>1</v>
          </cell>
          <cell r="M3483">
            <v>2</v>
          </cell>
          <cell r="AM3483">
            <v>8</v>
          </cell>
          <cell r="AN3483">
            <v>8</v>
          </cell>
          <cell r="AO3483">
            <v>0</v>
          </cell>
          <cell r="AP3483">
            <v>0</v>
          </cell>
          <cell r="AQ3483">
            <v>8</v>
          </cell>
          <cell r="AV3483">
            <v>12</v>
          </cell>
          <cell r="AW3483">
            <v>12</v>
          </cell>
          <cell r="AX3483">
            <v>12</v>
          </cell>
          <cell r="AY3483">
            <v>8</v>
          </cell>
          <cell r="AZ3483">
            <v>0</v>
          </cell>
          <cell r="BA3483" t="str">
            <v>ISM</v>
          </cell>
        </row>
        <row r="3484">
          <cell r="D3484" t="str">
            <v>Vysoká škola medzinárodného podnikania ISM Slovakia v Prešove</v>
          </cell>
          <cell r="E3484" t="str">
            <v/>
          </cell>
          <cell r="L3484">
            <v>2</v>
          </cell>
          <cell r="M3484">
            <v>2</v>
          </cell>
          <cell r="AM3484">
            <v>117</v>
          </cell>
          <cell r="AN3484">
            <v>0</v>
          </cell>
          <cell r="AO3484">
            <v>0</v>
          </cell>
          <cell r="AP3484">
            <v>0</v>
          </cell>
          <cell r="AQ3484">
            <v>0</v>
          </cell>
          <cell r="AV3484">
            <v>0</v>
          </cell>
          <cell r="AW3484">
            <v>0</v>
          </cell>
          <cell r="AX3484">
            <v>0</v>
          </cell>
          <cell r="AY3484">
            <v>117</v>
          </cell>
          <cell r="AZ3484">
            <v>0</v>
          </cell>
          <cell r="BA3484" t="str">
            <v>ISM</v>
          </cell>
        </row>
        <row r="3485">
          <cell r="D3485" t="str">
            <v>Vysoká škola medzinárodného podnikania ISM Slovakia v Prešove</v>
          </cell>
          <cell r="E3485" t="str">
            <v/>
          </cell>
          <cell r="L3485">
            <v>1</v>
          </cell>
          <cell r="M3485">
            <v>1</v>
          </cell>
          <cell r="AM3485">
            <v>23</v>
          </cell>
          <cell r="AN3485">
            <v>23</v>
          </cell>
          <cell r="AO3485">
            <v>0</v>
          </cell>
          <cell r="AP3485">
            <v>0</v>
          </cell>
          <cell r="AQ3485">
            <v>23</v>
          </cell>
          <cell r="AV3485">
            <v>20.3</v>
          </cell>
          <cell r="AW3485">
            <v>21.112000000000002</v>
          </cell>
          <cell r="AX3485">
            <v>20.801529411764708</v>
          </cell>
          <cell r="AY3485">
            <v>23</v>
          </cell>
          <cell r="AZ3485">
            <v>0</v>
          </cell>
          <cell r="BA3485" t="str">
            <v>ISM</v>
          </cell>
        </row>
        <row r="3486">
          <cell r="D3486" t="str">
            <v>Vysoká škola medzinárodného podnikania ISM Slovakia v Prešove</v>
          </cell>
          <cell r="E3486" t="str">
            <v/>
          </cell>
          <cell r="L3486">
            <v>2</v>
          </cell>
          <cell r="M3486">
            <v>1</v>
          </cell>
          <cell r="AM3486">
            <v>16</v>
          </cell>
          <cell r="AN3486">
            <v>0</v>
          </cell>
          <cell r="AO3486">
            <v>0</v>
          </cell>
          <cell r="AP3486">
            <v>0</v>
          </cell>
          <cell r="AQ3486">
            <v>0</v>
          </cell>
          <cell r="AV3486">
            <v>0</v>
          </cell>
          <cell r="AW3486">
            <v>0</v>
          </cell>
          <cell r="AX3486">
            <v>0</v>
          </cell>
          <cell r="AY3486">
            <v>16</v>
          </cell>
          <cell r="AZ3486">
            <v>0</v>
          </cell>
          <cell r="BA3486" t="str">
            <v>ISM</v>
          </cell>
        </row>
        <row r="3487">
          <cell r="D3487" t="str">
            <v>Technická univerzita v Košiciach</v>
          </cell>
          <cell r="E3487" t="str">
            <v>Strojnícka fakulta</v>
          </cell>
          <cell r="L3487">
            <v>1</v>
          </cell>
          <cell r="M3487">
            <v>2</v>
          </cell>
          <cell r="AM3487">
            <v>0</v>
          </cell>
          <cell r="AN3487">
            <v>10</v>
          </cell>
          <cell r="AO3487">
            <v>10</v>
          </cell>
          <cell r="AP3487">
            <v>0</v>
          </cell>
          <cell r="AQ3487">
            <v>0</v>
          </cell>
          <cell r="AV3487">
            <v>0</v>
          </cell>
          <cell r="AW3487">
            <v>0</v>
          </cell>
          <cell r="AX3487">
            <v>0</v>
          </cell>
          <cell r="AY3487">
            <v>10</v>
          </cell>
          <cell r="AZ3487">
            <v>0</v>
          </cell>
          <cell r="BA3487" t="str">
            <v>TUKE</v>
          </cell>
        </row>
        <row r="3488">
          <cell r="D3488" t="str">
            <v>Technická univerzita v Košiciach</v>
          </cell>
          <cell r="E3488" t="str">
            <v>Strojnícka fakulta</v>
          </cell>
          <cell r="L3488">
            <v>1</v>
          </cell>
          <cell r="M3488">
            <v>1</v>
          </cell>
          <cell r="AM3488">
            <v>0</v>
          </cell>
          <cell r="AN3488">
            <v>44</v>
          </cell>
          <cell r="AO3488">
            <v>44</v>
          </cell>
          <cell r="AP3488">
            <v>0</v>
          </cell>
          <cell r="AQ3488">
            <v>0</v>
          </cell>
          <cell r="AV3488">
            <v>0</v>
          </cell>
          <cell r="AW3488">
            <v>0</v>
          </cell>
          <cell r="AX3488">
            <v>0</v>
          </cell>
          <cell r="AY3488">
            <v>44</v>
          </cell>
          <cell r="AZ3488">
            <v>0</v>
          </cell>
          <cell r="BA3488" t="str">
            <v>TUKE</v>
          </cell>
        </row>
        <row r="3489">
          <cell r="D3489" t="str">
            <v>Technická univerzita v Košiciach</v>
          </cell>
          <cell r="E3489" t="str">
            <v>Strojnícka fakulta</v>
          </cell>
          <cell r="L3489">
            <v>1</v>
          </cell>
          <cell r="M3489">
            <v>1</v>
          </cell>
          <cell r="AM3489">
            <v>0</v>
          </cell>
          <cell r="AN3489">
            <v>4</v>
          </cell>
          <cell r="AO3489">
            <v>4</v>
          </cell>
          <cell r="AP3489">
            <v>0</v>
          </cell>
          <cell r="AQ3489">
            <v>0</v>
          </cell>
          <cell r="AV3489">
            <v>0</v>
          </cell>
          <cell r="AW3489">
            <v>0</v>
          </cell>
          <cell r="AX3489">
            <v>0</v>
          </cell>
          <cell r="AY3489">
            <v>4</v>
          </cell>
          <cell r="AZ3489">
            <v>0</v>
          </cell>
          <cell r="BA3489" t="str">
            <v>TUKE</v>
          </cell>
        </row>
        <row r="3490">
          <cell r="D3490" t="str">
            <v>Technická univerzita v Košiciach</v>
          </cell>
          <cell r="E3490" t="str">
            <v>Fakulta výrobných technológií so sídlom v Prešove</v>
          </cell>
          <cell r="L3490">
            <v>2</v>
          </cell>
          <cell r="M3490">
            <v>3</v>
          </cell>
          <cell r="AM3490">
            <v>0</v>
          </cell>
          <cell r="AN3490">
            <v>0</v>
          </cell>
          <cell r="AO3490">
            <v>0</v>
          </cell>
          <cell r="AP3490">
            <v>0</v>
          </cell>
          <cell r="AQ3490">
            <v>0</v>
          </cell>
          <cell r="AV3490">
            <v>0</v>
          </cell>
          <cell r="AW3490">
            <v>0</v>
          </cell>
          <cell r="AX3490">
            <v>0</v>
          </cell>
          <cell r="AY3490">
            <v>1</v>
          </cell>
          <cell r="AZ3490">
            <v>0</v>
          </cell>
          <cell r="BA3490" t="str">
            <v>TUKE</v>
          </cell>
        </row>
        <row r="3491">
          <cell r="D3491" t="str">
            <v>Technická univerzita vo Zvolene</v>
          </cell>
          <cell r="E3491" t="str">
            <v>Lesnícka fakulta</v>
          </cell>
          <cell r="L3491">
            <v>2</v>
          </cell>
          <cell r="M3491">
            <v>1</v>
          </cell>
          <cell r="AM3491">
            <v>0</v>
          </cell>
          <cell r="AN3491">
            <v>0</v>
          </cell>
          <cell r="AO3491">
            <v>0</v>
          </cell>
          <cell r="AP3491">
            <v>0</v>
          </cell>
          <cell r="AQ3491">
            <v>0</v>
          </cell>
          <cell r="AV3491">
            <v>0</v>
          </cell>
          <cell r="AW3491">
            <v>0</v>
          </cell>
          <cell r="AX3491">
            <v>0</v>
          </cell>
          <cell r="AY3491">
            <v>2</v>
          </cell>
          <cell r="AZ3491">
            <v>0</v>
          </cell>
          <cell r="BA3491" t="str">
            <v>TUZVO</v>
          </cell>
        </row>
        <row r="3492">
          <cell r="D3492" t="str">
            <v>Slovenská technická univerzita v Bratislave</v>
          </cell>
          <cell r="E3492" t="str">
            <v>Strojnícka fakulta</v>
          </cell>
          <cell r="L3492">
            <v>1</v>
          </cell>
          <cell r="M3492">
            <v>2</v>
          </cell>
          <cell r="AM3492">
            <v>0</v>
          </cell>
          <cell r="AN3492">
            <v>19</v>
          </cell>
          <cell r="AO3492">
            <v>19</v>
          </cell>
          <cell r="AP3492">
            <v>0</v>
          </cell>
          <cell r="AQ3492">
            <v>0</v>
          </cell>
          <cell r="AV3492">
            <v>0</v>
          </cell>
          <cell r="AW3492">
            <v>0</v>
          </cell>
          <cell r="AX3492">
            <v>0</v>
          </cell>
          <cell r="AY3492">
            <v>19</v>
          </cell>
          <cell r="AZ3492">
            <v>0</v>
          </cell>
          <cell r="BA3492" t="str">
            <v>STU</v>
          </cell>
        </row>
        <row r="3493">
          <cell r="D3493" t="str">
            <v>Univerzita Mateja Bela v Banskej Bystrici</v>
          </cell>
          <cell r="E3493" t="str">
            <v>Fakulta prírodných vied</v>
          </cell>
          <cell r="L3493">
            <v>1</v>
          </cell>
          <cell r="M3493">
            <v>2</v>
          </cell>
          <cell r="AM3493">
            <v>6</v>
          </cell>
          <cell r="AN3493">
            <v>7</v>
          </cell>
          <cell r="AO3493">
            <v>7</v>
          </cell>
          <cell r="AP3493">
            <v>6</v>
          </cell>
          <cell r="AQ3493">
            <v>6</v>
          </cell>
          <cell r="AV3493">
            <v>9</v>
          </cell>
          <cell r="AW3493">
            <v>11.88</v>
          </cell>
          <cell r="AX3493">
            <v>11.530588235294118</v>
          </cell>
          <cell r="AY3493">
            <v>7</v>
          </cell>
          <cell r="AZ3493">
            <v>0</v>
          </cell>
          <cell r="BA3493" t="str">
            <v>UMB</v>
          </cell>
        </row>
        <row r="3494">
          <cell r="D3494" t="str">
            <v>Slovenská poľnohospodárska univerzita v Nitre</v>
          </cell>
          <cell r="E3494" t="str">
            <v>Fakulta ekonomiky a manažmentu</v>
          </cell>
          <cell r="L3494">
            <v>1</v>
          </cell>
          <cell r="M3494">
            <v>2</v>
          </cell>
          <cell r="AM3494">
            <v>2</v>
          </cell>
          <cell r="AN3494">
            <v>2</v>
          </cell>
          <cell r="AO3494">
            <v>0</v>
          </cell>
          <cell r="AP3494">
            <v>0</v>
          </cell>
          <cell r="AQ3494">
            <v>2</v>
          </cell>
          <cell r="AV3494">
            <v>3</v>
          </cell>
          <cell r="AW3494">
            <v>3.12</v>
          </cell>
          <cell r="AX3494">
            <v>3.0701503759398499</v>
          </cell>
          <cell r="AY3494">
            <v>2</v>
          </cell>
          <cell r="AZ3494">
            <v>0</v>
          </cell>
          <cell r="BA3494" t="str">
            <v>SPU</v>
          </cell>
        </row>
        <row r="3495">
          <cell r="D3495" t="str">
            <v>Univerzita Komenského v Bratislave</v>
          </cell>
          <cell r="E3495" t="str">
            <v>Právnická fakulta</v>
          </cell>
          <cell r="L3495">
            <v>1</v>
          </cell>
          <cell r="M3495">
            <v>3</v>
          </cell>
          <cell r="AM3495">
            <v>7</v>
          </cell>
          <cell r="AN3495">
            <v>0</v>
          </cell>
          <cell r="AO3495">
            <v>0</v>
          </cell>
          <cell r="AP3495">
            <v>0</v>
          </cell>
          <cell r="AQ3495">
            <v>7</v>
          </cell>
          <cell r="AV3495">
            <v>28</v>
          </cell>
          <cell r="AW3495">
            <v>30.800000000000004</v>
          </cell>
          <cell r="AX3495">
            <v>30.606007751937987</v>
          </cell>
          <cell r="AY3495">
            <v>7</v>
          </cell>
          <cell r="AZ3495">
            <v>7</v>
          </cell>
          <cell r="BA3495" t="str">
            <v>UK</v>
          </cell>
        </row>
        <row r="3496">
          <cell r="D3496" t="str">
            <v>Univerzita Komenského v Bratislave</v>
          </cell>
          <cell r="E3496" t="str">
            <v>Právnická fakulta</v>
          </cell>
          <cell r="L3496">
            <v>2</v>
          </cell>
          <cell r="M3496">
            <v>3</v>
          </cell>
          <cell r="AM3496">
            <v>0</v>
          </cell>
          <cell r="AN3496">
            <v>0</v>
          </cell>
          <cell r="AO3496">
            <v>0</v>
          </cell>
          <cell r="AP3496">
            <v>0</v>
          </cell>
          <cell r="AQ3496">
            <v>0</v>
          </cell>
          <cell r="AV3496">
            <v>0</v>
          </cell>
          <cell r="AW3496">
            <v>0</v>
          </cell>
          <cell r="AX3496">
            <v>0</v>
          </cell>
          <cell r="AY3496">
            <v>3</v>
          </cell>
          <cell r="AZ3496">
            <v>0</v>
          </cell>
          <cell r="BA3496" t="str">
            <v>UK</v>
          </cell>
        </row>
        <row r="3497">
          <cell r="D3497" t="str">
            <v>Slovenská technická univerzita v Bratislave</v>
          </cell>
          <cell r="E3497" t="str">
            <v>Fakulta chemickej a potravinárskej technológie</v>
          </cell>
          <cell r="L3497">
            <v>1</v>
          </cell>
          <cell r="M3497">
            <v>3</v>
          </cell>
          <cell r="AM3497">
            <v>0</v>
          </cell>
          <cell r="AN3497">
            <v>0</v>
          </cell>
          <cell r="AO3497">
            <v>0</v>
          </cell>
          <cell r="AP3497">
            <v>0</v>
          </cell>
          <cell r="AQ3497">
            <v>0</v>
          </cell>
          <cell r="AV3497">
            <v>0</v>
          </cell>
          <cell r="AW3497">
            <v>0</v>
          </cell>
          <cell r="AX3497">
            <v>0</v>
          </cell>
          <cell r="AY3497">
            <v>2</v>
          </cell>
          <cell r="AZ3497">
            <v>0</v>
          </cell>
          <cell r="BA3497" t="str">
            <v>STU</v>
          </cell>
        </row>
        <row r="3498">
          <cell r="D3498" t="str">
            <v>Univerzita Mateja Bela v Banskej Bystrici</v>
          </cell>
          <cell r="E3498" t="str">
            <v>Právnická fakulta</v>
          </cell>
          <cell r="L3498">
            <v>2</v>
          </cell>
          <cell r="M3498">
            <v>2</v>
          </cell>
          <cell r="AM3498">
            <v>0</v>
          </cell>
          <cell r="AN3498">
            <v>0</v>
          </cell>
          <cell r="AO3498">
            <v>0</v>
          </cell>
          <cell r="AP3498">
            <v>0</v>
          </cell>
          <cell r="AQ3498">
            <v>0</v>
          </cell>
          <cell r="AV3498">
            <v>0</v>
          </cell>
          <cell r="AW3498">
            <v>0</v>
          </cell>
          <cell r="AX3498">
            <v>0</v>
          </cell>
          <cell r="AY3498">
            <v>167</v>
          </cell>
          <cell r="AZ3498">
            <v>0</v>
          </cell>
          <cell r="BA3498" t="str">
            <v>UMB</v>
          </cell>
        </row>
        <row r="3499">
          <cell r="D3499" t="str">
            <v>Univerzita Mateja Bela v Banskej Bystrici</v>
          </cell>
          <cell r="E3499" t="str">
            <v>Právnická fakulta</v>
          </cell>
          <cell r="L3499">
            <v>2</v>
          </cell>
          <cell r="M3499">
            <v>1</v>
          </cell>
          <cell r="AM3499">
            <v>0</v>
          </cell>
          <cell r="AN3499">
            <v>0</v>
          </cell>
          <cell r="AO3499">
            <v>0</v>
          </cell>
          <cell r="AP3499">
            <v>0</v>
          </cell>
          <cell r="AQ3499">
            <v>0</v>
          </cell>
          <cell r="AV3499">
            <v>0</v>
          </cell>
          <cell r="AW3499">
            <v>0</v>
          </cell>
          <cell r="AX3499">
            <v>0</v>
          </cell>
          <cell r="AY3499">
            <v>204</v>
          </cell>
          <cell r="AZ3499">
            <v>0</v>
          </cell>
          <cell r="BA3499" t="str">
            <v>UMB</v>
          </cell>
        </row>
        <row r="3500">
          <cell r="D3500" t="str">
            <v>Vysoká škola múzických umení v Bratislave</v>
          </cell>
          <cell r="E3500" t="str">
            <v>Divadelná fakulta</v>
          </cell>
          <cell r="L3500">
            <v>2</v>
          </cell>
          <cell r="M3500">
            <v>3</v>
          </cell>
          <cell r="AM3500">
            <v>0</v>
          </cell>
          <cell r="AN3500">
            <v>0</v>
          </cell>
          <cell r="AO3500">
            <v>0</v>
          </cell>
          <cell r="AP3500">
            <v>0</v>
          </cell>
          <cell r="AQ3500">
            <v>0</v>
          </cell>
          <cell r="AV3500">
            <v>0</v>
          </cell>
          <cell r="AW3500">
            <v>0</v>
          </cell>
          <cell r="AX3500">
            <v>0</v>
          </cell>
          <cell r="AY3500">
            <v>5</v>
          </cell>
          <cell r="AZ3500">
            <v>0</v>
          </cell>
          <cell r="BA3500" t="str">
            <v>VŠMU</v>
          </cell>
        </row>
        <row r="3501">
          <cell r="D3501" t="str">
            <v>Univerzita Konštantína Filozofa v Nitre</v>
          </cell>
          <cell r="E3501" t="str">
            <v>Filozofická fakulta</v>
          </cell>
          <cell r="L3501">
            <v>2</v>
          </cell>
          <cell r="M3501">
            <v>2</v>
          </cell>
          <cell r="AM3501">
            <v>0</v>
          </cell>
          <cell r="AN3501">
            <v>0</v>
          </cell>
          <cell r="AO3501">
            <v>0</v>
          </cell>
          <cell r="AP3501">
            <v>0</v>
          </cell>
          <cell r="AQ3501">
            <v>0</v>
          </cell>
          <cell r="AV3501">
            <v>0</v>
          </cell>
          <cell r="AW3501">
            <v>0</v>
          </cell>
          <cell r="AX3501">
            <v>0</v>
          </cell>
          <cell r="AY3501">
            <v>1</v>
          </cell>
          <cell r="AZ3501">
            <v>0</v>
          </cell>
          <cell r="BA3501" t="str">
            <v>UKF</v>
          </cell>
        </row>
        <row r="3502">
          <cell r="D3502" t="str">
            <v>Univerzita Konštantína Filozofa v Nitre</v>
          </cell>
          <cell r="E3502" t="str">
            <v>Filozofická fakulta</v>
          </cell>
          <cell r="L3502">
            <v>2</v>
          </cell>
          <cell r="M3502">
            <v>2</v>
          </cell>
          <cell r="AM3502">
            <v>0</v>
          </cell>
          <cell r="AN3502">
            <v>0</v>
          </cell>
          <cell r="AO3502">
            <v>0</v>
          </cell>
          <cell r="AP3502">
            <v>0</v>
          </cell>
          <cell r="AQ3502">
            <v>0</v>
          </cell>
          <cell r="AV3502">
            <v>0</v>
          </cell>
          <cell r="AW3502">
            <v>0</v>
          </cell>
          <cell r="AX3502">
            <v>0</v>
          </cell>
          <cell r="AY3502">
            <v>4</v>
          </cell>
          <cell r="AZ3502">
            <v>0</v>
          </cell>
          <cell r="BA3502" t="str">
            <v>UKF</v>
          </cell>
        </row>
        <row r="3503">
          <cell r="D3503" t="str">
            <v>Univerzita Konštantína Filozofa v Nitre</v>
          </cell>
          <cell r="E3503" t="str">
            <v>Filozofická fakulta</v>
          </cell>
          <cell r="L3503">
            <v>2</v>
          </cell>
          <cell r="M3503">
            <v>2</v>
          </cell>
          <cell r="AM3503">
            <v>0</v>
          </cell>
          <cell r="AN3503">
            <v>0</v>
          </cell>
          <cell r="AO3503">
            <v>0</v>
          </cell>
          <cell r="AP3503">
            <v>0</v>
          </cell>
          <cell r="AQ3503">
            <v>0</v>
          </cell>
          <cell r="AV3503">
            <v>0</v>
          </cell>
          <cell r="AW3503">
            <v>0</v>
          </cell>
          <cell r="AX3503">
            <v>0</v>
          </cell>
          <cell r="AY3503">
            <v>6</v>
          </cell>
          <cell r="AZ3503">
            <v>0</v>
          </cell>
          <cell r="BA3503" t="str">
            <v>UKF</v>
          </cell>
        </row>
        <row r="3504">
          <cell r="D3504" t="str">
            <v>Univerzita Konštantína Filozofa v Nitre</v>
          </cell>
          <cell r="E3504" t="str">
            <v>Filozofická fakulta</v>
          </cell>
          <cell r="L3504">
            <v>1</v>
          </cell>
          <cell r="M3504">
            <v>1</v>
          </cell>
          <cell r="AM3504">
            <v>3</v>
          </cell>
          <cell r="AN3504">
            <v>3</v>
          </cell>
          <cell r="AO3504">
            <v>0</v>
          </cell>
          <cell r="AP3504">
            <v>0</v>
          </cell>
          <cell r="AQ3504">
            <v>3</v>
          </cell>
          <cell r="AV3504">
            <v>2.0999999999999996</v>
          </cell>
          <cell r="AW3504">
            <v>2.0999999999999996</v>
          </cell>
          <cell r="AX3504">
            <v>2.0284090909090904</v>
          </cell>
          <cell r="AY3504">
            <v>3</v>
          </cell>
          <cell r="AZ3504">
            <v>0</v>
          </cell>
          <cell r="BA3504" t="str">
            <v>UKF</v>
          </cell>
        </row>
        <row r="3505">
          <cell r="D3505" t="str">
            <v>Univerzita Konštantína Filozofa v Nitre</v>
          </cell>
          <cell r="E3505" t="str">
            <v>Filozofická fakulta</v>
          </cell>
          <cell r="L3505">
            <v>1</v>
          </cell>
          <cell r="M3505">
            <v>1</v>
          </cell>
          <cell r="AM3505">
            <v>2</v>
          </cell>
          <cell r="AN3505">
            <v>2</v>
          </cell>
          <cell r="AO3505">
            <v>0</v>
          </cell>
          <cell r="AP3505">
            <v>0</v>
          </cell>
          <cell r="AQ3505">
            <v>2</v>
          </cell>
          <cell r="AV3505">
            <v>1.4</v>
          </cell>
          <cell r="AW3505">
            <v>1.4</v>
          </cell>
          <cell r="AX3505">
            <v>1.3890624999999999</v>
          </cell>
          <cell r="AY3505">
            <v>2</v>
          </cell>
          <cell r="AZ3505">
            <v>0</v>
          </cell>
          <cell r="BA3505" t="str">
            <v>UKF</v>
          </cell>
        </row>
        <row r="3506">
          <cell r="D3506" t="str">
            <v>Akadémia umení v Banskej Bystrici</v>
          </cell>
          <cell r="E3506" t="str">
            <v>Fakulta múzických umení</v>
          </cell>
          <cell r="L3506">
            <v>1</v>
          </cell>
          <cell r="M3506">
            <v>2</v>
          </cell>
          <cell r="AM3506">
            <v>2</v>
          </cell>
          <cell r="AN3506">
            <v>2</v>
          </cell>
          <cell r="AO3506">
            <v>0</v>
          </cell>
          <cell r="AP3506">
            <v>0</v>
          </cell>
          <cell r="AQ3506">
            <v>2</v>
          </cell>
          <cell r="AV3506">
            <v>3</v>
          </cell>
          <cell r="AW3506">
            <v>9.69</v>
          </cell>
          <cell r="AX3506">
            <v>9.5052932551319653</v>
          </cell>
          <cell r="AY3506">
            <v>2</v>
          </cell>
          <cell r="AZ3506">
            <v>0</v>
          </cell>
          <cell r="BA3506" t="str">
            <v>AU</v>
          </cell>
        </row>
        <row r="3507">
          <cell r="D3507" t="str">
            <v>Akadémia umení v Banskej Bystrici</v>
          </cell>
          <cell r="E3507" t="str">
            <v>Fakulta výtvarných umení</v>
          </cell>
          <cell r="L3507">
            <v>2</v>
          </cell>
          <cell r="M3507">
            <v>3</v>
          </cell>
          <cell r="AM3507">
            <v>0</v>
          </cell>
          <cell r="AN3507">
            <v>0</v>
          </cell>
          <cell r="AO3507">
            <v>0</v>
          </cell>
          <cell r="AP3507">
            <v>0</v>
          </cell>
          <cell r="AQ3507">
            <v>0</v>
          </cell>
          <cell r="AV3507">
            <v>0</v>
          </cell>
          <cell r="AW3507">
            <v>0</v>
          </cell>
          <cell r="AX3507">
            <v>0</v>
          </cell>
          <cell r="AY3507">
            <v>1</v>
          </cell>
          <cell r="AZ3507">
            <v>0</v>
          </cell>
          <cell r="BA3507" t="str">
            <v>AU</v>
          </cell>
        </row>
        <row r="3508">
          <cell r="D3508" t="str">
            <v>Univerzita Komenského v Bratislave</v>
          </cell>
          <cell r="E3508" t="str">
            <v>Pedagogická fakulta</v>
          </cell>
          <cell r="L3508">
            <v>1</v>
          </cell>
          <cell r="M3508">
            <v>2</v>
          </cell>
          <cell r="AM3508">
            <v>31</v>
          </cell>
          <cell r="AN3508">
            <v>31</v>
          </cell>
          <cell r="AO3508">
            <v>0</v>
          </cell>
          <cell r="AP3508">
            <v>0</v>
          </cell>
          <cell r="AQ3508">
            <v>31</v>
          </cell>
          <cell r="AV3508">
            <v>46.5</v>
          </cell>
          <cell r="AW3508">
            <v>55.335000000000001</v>
          </cell>
          <cell r="AX3508">
            <v>54.40238764044944</v>
          </cell>
          <cell r="AY3508">
            <v>31</v>
          </cell>
          <cell r="AZ3508">
            <v>0</v>
          </cell>
          <cell r="BA3508" t="str">
            <v>UK</v>
          </cell>
        </row>
        <row r="3509">
          <cell r="D3509" t="str">
            <v>Univerzita Komenského v Bratislave</v>
          </cell>
          <cell r="E3509" t="str">
            <v>Pedagogická fakulta</v>
          </cell>
          <cell r="L3509">
            <v>1</v>
          </cell>
          <cell r="M3509">
            <v>2</v>
          </cell>
          <cell r="AM3509">
            <v>11</v>
          </cell>
          <cell r="AN3509">
            <v>11</v>
          </cell>
          <cell r="AO3509">
            <v>0</v>
          </cell>
          <cell r="AP3509">
            <v>0</v>
          </cell>
          <cell r="AQ3509">
            <v>11</v>
          </cell>
          <cell r="AV3509">
            <v>16.5</v>
          </cell>
          <cell r="AW3509">
            <v>17.16</v>
          </cell>
          <cell r="AX3509">
            <v>17.079738072965387</v>
          </cell>
          <cell r="AY3509">
            <v>11</v>
          </cell>
          <cell r="AZ3509">
            <v>0</v>
          </cell>
          <cell r="BA3509" t="str">
            <v>UK</v>
          </cell>
        </row>
        <row r="3510">
          <cell r="D3510" t="str">
            <v>Univerzita Komenského v Bratislave</v>
          </cell>
          <cell r="E3510" t="str">
            <v>Pedagogická fakulta</v>
          </cell>
          <cell r="L3510">
            <v>2</v>
          </cell>
          <cell r="M3510">
            <v>3</v>
          </cell>
          <cell r="AM3510">
            <v>3</v>
          </cell>
          <cell r="AN3510">
            <v>0</v>
          </cell>
          <cell r="AO3510">
            <v>0</v>
          </cell>
          <cell r="AP3510">
            <v>0</v>
          </cell>
          <cell r="AQ3510">
            <v>0</v>
          </cell>
          <cell r="AV3510">
            <v>0</v>
          </cell>
          <cell r="AW3510">
            <v>0</v>
          </cell>
          <cell r="AX3510">
            <v>0</v>
          </cell>
          <cell r="AY3510">
            <v>3</v>
          </cell>
          <cell r="AZ3510">
            <v>0</v>
          </cell>
          <cell r="BA3510" t="str">
            <v>UK</v>
          </cell>
        </row>
        <row r="3511">
          <cell r="D3511" t="str">
            <v>Univerzita Komenského v Bratislave</v>
          </cell>
          <cell r="E3511" t="str">
            <v>Pedagogická fakulta</v>
          </cell>
          <cell r="L3511">
            <v>2</v>
          </cell>
          <cell r="M3511">
            <v>1</v>
          </cell>
          <cell r="AM3511">
            <v>0</v>
          </cell>
          <cell r="AN3511">
            <v>0</v>
          </cell>
          <cell r="AO3511">
            <v>0</v>
          </cell>
          <cell r="AP3511">
            <v>0</v>
          </cell>
          <cell r="AQ3511">
            <v>0</v>
          </cell>
          <cell r="AV3511">
            <v>0</v>
          </cell>
          <cell r="AW3511">
            <v>0</v>
          </cell>
          <cell r="AX3511">
            <v>0</v>
          </cell>
          <cell r="AY3511">
            <v>2</v>
          </cell>
          <cell r="AZ3511">
            <v>0</v>
          </cell>
          <cell r="BA3511" t="str">
            <v>UK</v>
          </cell>
        </row>
        <row r="3512">
          <cell r="D3512" t="str">
            <v>Univerzita Komenského v Bratislave</v>
          </cell>
          <cell r="E3512" t="str">
            <v>Pedagogická fakulta</v>
          </cell>
          <cell r="L3512">
            <v>1</v>
          </cell>
          <cell r="M3512">
            <v>1</v>
          </cell>
          <cell r="AM3512">
            <v>4.5</v>
          </cell>
          <cell r="AN3512">
            <v>5</v>
          </cell>
          <cell r="AO3512">
            <v>0</v>
          </cell>
          <cell r="AP3512">
            <v>0</v>
          </cell>
          <cell r="AQ3512">
            <v>4.5</v>
          </cell>
          <cell r="AV3512">
            <v>3.15</v>
          </cell>
          <cell r="AW3512">
            <v>3.4335</v>
          </cell>
          <cell r="AX3512">
            <v>3.4097145476772615</v>
          </cell>
          <cell r="AY3512">
            <v>5</v>
          </cell>
          <cell r="AZ3512">
            <v>0</v>
          </cell>
          <cell r="BA3512" t="str">
            <v>UK</v>
          </cell>
        </row>
        <row r="3513">
          <cell r="D3513" t="str">
            <v>Univerzita Komenského v Bratislave</v>
          </cell>
          <cell r="E3513" t="str">
            <v>Pedagogická fakulta</v>
          </cell>
          <cell r="L3513">
            <v>1</v>
          </cell>
          <cell r="M3513">
            <v>1</v>
          </cell>
          <cell r="AM3513">
            <v>5</v>
          </cell>
          <cell r="AN3513">
            <v>5</v>
          </cell>
          <cell r="AO3513">
            <v>0</v>
          </cell>
          <cell r="AP3513">
            <v>0</v>
          </cell>
          <cell r="AQ3513">
            <v>5</v>
          </cell>
          <cell r="AV3513">
            <v>3.5</v>
          </cell>
          <cell r="AW3513">
            <v>3.64</v>
          </cell>
          <cell r="AX3513">
            <v>3.6229747427502339</v>
          </cell>
          <cell r="AY3513">
            <v>5</v>
          </cell>
          <cell r="AZ3513">
            <v>0</v>
          </cell>
          <cell r="BA3513" t="str">
            <v>UK</v>
          </cell>
        </row>
        <row r="3514">
          <cell r="D3514" t="str">
            <v>Univerzita Komenského v Bratislave</v>
          </cell>
          <cell r="E3514" t="str">
            <v>Pedagogická fakulta</v>
          </cell>
          <cell r="L3514">
            <v>2</v>
          </cell>
          <cell r="M3514">
            <v>3</v>
          </cell>
          <cell r="AM3514">
            <v>4</v>
          </cell>
          <cell r="AN3514">
            <v>0</v>
          </cell>
          <cell r="AO3514">
            <v>0</v>
          </cell>
          <cell r="AP3514">
            <v>0</v>
          </cell>
          <cell r="AQ3514">
            <v>0</v>
          </cell>
          <cell r="AV3514">
            <v>0</v>
          </cell>
          <cell r="AW3514">
            <v>0</v>
          </cell>
          <cell r="AX3514">
            <v>0</v>
          </cell>
          <cell r="AY3514">
            <v>4</v>
          </cell>
          <cell r="AZ3514">
            <v>0</v>
          </cell>
          <cell r="BA3514" t="str">
            <v>UK</v>
          </cell>
        </row>
        <row r="3515">
          <cell r="D3515" t="str">
            <v>Univerzita Mateja Bela v Banskej Bystrici</v>
          </cell>
          <cell r="E3515" t="str">
            <v>Fakulta politických vied a medzinárodných vzťahov</v>
          </cell>
          <cell r="L3515">
            <v>2</v>
          </cell>
          <cell r="M3515">
            <v>2</v>
          </cell>
          <cell r="AM3515">
            <v>0</v>
          </cell>
          <cell r="AN3515">
            <v>0</v>
          </cell>
          <cell r="AO3515">
            <v>0</v>
          </cell>
          <cell r="AP3515">
            <v>0</v>
          </cell>
          <cell r="AQ3515">
            <v>0</v>
          </cell>
          <cell r="AV3515">
            <v>0</v>
          </cell>
          <cell r="AW3515">
            <v>0</v>
          </cell>
          <cell r="AX3515">
            <v>0</v>
          </cell>
          <cell r="AY3515">
            <v>8</v>
          </cell>
          <cell r="AZ3515">
            <v>0</v>
          </cell>
          <cell r="BA3515" t="str">
            <v>UMB</v>
          </cell>
        </row>
        <row r="3516">
          <cell r="D3516" t="str">
            <v>Univerzita Mateja Bela v Banskej Bystrici</v>
          </cell>
          <cell r="E3516" t="str">
            <v>Fakulta politických vied a medzinárodných vzťahov</v>
          </cell>
          <cell r="L3516">
            <v>1</v>
          </cell>
          <cell r="M3516">
            <v>1</v>
          </cell>
          <cell r="AM3516">
            <v>0</v>
          </cell>
          <cell r="AN3516">
            <v>1</v>
          </cell>
          <cell r="AO3516">
            <v>0</v>
          </cell>
          <cell r="AP3516">
            <v>0</v>
          </cell>
          <cell r="AQ3516">
            <v>0</v>
          </cell>
          <cell r="AV3516">
            <v>0</v>
          </cell>
          <cell r="AW3516">
            <v>0</v>
          </cell>
          <cell r="AX3516">
            <v>0</v>
          </cell>
          <cell r="AY3516">
            <v>1</v>
          </cell>
          <cell r="AZ3516">
            <v>0</v>
          </cell>
          <cell r="BA3516" t="str">
            <v>UMB</v>
          </cell>
        </row>
        <row r="3517">
          <cell r="D3517" t="str">
            <v>Univerzita Mateja Bela v Banskej Bystrici</v>
          </cell>
          <cell r="E3517" t="str">
            <v>Fakulta prírodných vied</v>
          </cell>
          <cell r="L3517">
            <v>2</v>
          </cell>
          <cell r="M3517">
            <v>3</v>
          </cell>
          <cell r="AM3517">
            <v>0</v>
          </cell>
          <cell r="AN3517">
            <v>0</v>
          </cell>
          <cell r="AO3517">
            <v>0</v>
          </cell>
          <cell r="AP3517">
            <v>0</v>
          </cell>
          <cell r="AQ3517">
            <v>0</v>
          </cell>
          <cell r="AV3517">
            <v>0</v>
          </cell>
          <cell r="AW3517">
            <v>0</v>
          </cell>
          <cell r="AX3517">
            <v>0</v>
          </cell>
          <cell r="AY3517">
            <v>1</v>
          </cell>
          <cell r="AZ3517">
            <v>0</v>
          </cell>
          <cell r="BA3517" t="str">
            <v>UMB</v>
          </cell>
        </row>
        <row r="3518">
          <cell r="D3518" t="str">
            <v>Univerzita Mateja Bela v Banskej Bystrici</v>
          </cell>
          <cell r="E3518" t="str">
            <v>Fakulta prírodných vied</v>
          </cell>
          <cell r="L3518">
            <v>1</v>
          </cell>
          <cell r="M3518">
            <v>2</v>
          </cell>
          <cell r="AM3518">
            <v>22</v>
          </cell>
          <cell r="AN3518">
            <v>22</v>
          </cell>
          <cell r="AO3518">
            <v>22</v>
          </cell>
          <cell r="AP3518">
            <v>22</v>
          </cell>
          <cell r="AQ3518">
            <v>22</v>
          </cell>
          <cell r="AV3518">
            <v>33</v>
          </cell>
          <cell r="AW3518">
            <v>40.92</v>
          </cell>
          <cell r="AX3518">
            <v>40.92</v>
          </cell>
          <cell r="AY3518">
            <v>22</v>
          </cell>
          <cell r="AZ3518">
            <v>0</v>
          </cell>
          <cell r="BA3518" t="str">
            <v>UMB</v>
          </cell>
        </row>
        <row r="3519">
          <cell r="D3519" t="str">
            <v>Univerzita Mateja Bela v Banskej Bystrici</v>
          </cell>
          <cell r="E3519" t="str">
            <v>Fakulta prírodných vied</v>
          </cell>
          <cell r="L3519">
            <v>1</v>
          </cell>
          <cell r="M3519">
            <v>1</v>
          </cell>
          <cell r="AM3519">
            <v>10</v>
          </cell>
          <cell r="AN3519">
            <v>12</v>
          </cell>
          <cell r="AO3519">
            <v>0</v>
          </cell>
          <cell r="AP3519">
            <v>0</v>
          </cell>
          <cell r="AQ3519">
            <v>10</v>
          </cell>
          <cell r="AV3519">
            <v>7</v>
          </cell>
          <cell r="AW3519">
            <v>10.36</v>
          </cell>
          <cell r="AX3519">
            <v>10.005205479452053</v>
          </cell>
          <cell r="AY3519">
            <v>12</v>
          </cell>
          <cell r="AZ3519">
            <v>0</v>
          </cell>
          <cell r="BA3519" t="str">
            <v>UMB</v>
          </cell>
        </row>
        <row r="3520">
          <cell r="D3520" t="str">
            <v>Univerzita Mateja Bela v Banskej Bystrici</v>
          </cell>
          <cell r="E3520" t="str">
            <v>Fakulta prírodných vied</v>
          </cell>
          <cell r="L3520">
            <v>2</v>
          </cell>
          <cell r="M3520">
            <v>2</v>
          </cell>
          <cell r="AM3520">
            <v>0</v>
          </cell>
          <cell r="AN3520">
            <v>0</v>
          </cell>
          <cell r="AO3520">
            <v>0</v>
          </cell>
          <cell r="AP3520">
            <v>0</v>
          </cell>
          <cell r="AQ3520">
            <v>0</v>
          </cell>
          <cell r="AV3520">
            <v>0</v>
          </cell>
          <cell r="AW3520">
            <v>0</v>
          </cell>
          <cell r="AX3520">
            <v>0</v>
          </cell>
          <cell r="AY3520">
            <v>6</v>
          </cell>
          <cell r="AZ3520">
            <v>0</v>
          </cell>
          <cell r="BA3520" t="str">
            <v>UMB</v>
          </cell>
        </row>
        <row r="3521">
          <cell r="D3521" t="str">
            <v>Univerzita Mateja Bela v Banskej Bystrici</v>
          </cell>
          <cell r="E3521" t="str">
            <v>Ekonomická fakulta</v>
          </cell>
          <cell r="L3521">
            <v>2</v>
          </cell>
          <cell r="M3521">
            <v>3</v>
          </cell>
          <cell r="AM3521">
            <v>0</v>
          </cell>
          <cell r="AN3521">
            <v>0</v>
          </cell>
          <cell r="AO3521">
            <v>0</v>
          </cell>
          <cell r="AP3521">
            <v>0</v>
          </cell>
          <cell r="AQ3521">
            <v>0</v>
          </cell>
          <cell r="AV3521">
            <v>0</v>
          </cell>
          <cell r="AW3521">
            <v>0</v>
          </cell>
          <cell r="AX3521">
            <v>0</v>
          </cell>
          <cell r="AY3521">
            <v>1</v>
          </cell>
          <cell r="AZ3521">
            <v>0</v>
          </cell>
          <cell r="BA3521" t="str">
            <v>UMB</v>
          </cell>
        </row>
        <row r="3522">
          <cell r="D3522" t="str">
            <v>Univerzita veterinárskeho lekárstva a farmácie v Košiciach</v>
          </cell>
          <cell r="E3522" t="str">
            <v/>
          </cell>
          <cell r="L3522">
            <v>1</v>
          </cell>
          <cell r="M3522">
            <v>4</v>
          </cell>
          <cell r="AM3522">
            <v>75</v>
          </cell>
          <cell r="AN3522">
            <v>75</v>
          </cell>
          <cell r="AO3522">
            <v>0</v>
          </cell>
          <cell r="AP3522">
            <v>0</v>
          </cell>
          <cell r="AQ3522">
            <v>75</v>
          </cell>
          <cell r="AV3522">
            <v>52.5</v>
          </cell>
          <cell r="AW3522">
            <v>164.32499999999999</v>
          </cell>
          <cell r="AX3522">
            <v>162.10439189189188</v>
          </cell>
          <cell r="AY3522">
            <v>75</v>
          </cell>
          <cell r="AZ3522">
            <v>0</v>
          </cell>
          <cell r="BA3522" t="str">
            <v>UVLF</v>
          </cell>
        </row>
        <row r="3523">
          <cell r="D3523" t="str">
            <v>Univerzita Komenského v Bratislave</v>
          </cell>
          <cell r="E3523" t="str">
            <v>Fakulta telesnej výchovy a športu</v>
          </cell>
          <cell r="L3523">
            <v>1</v>
          </cell>
          <cell r="M3523">
            <v>3</v>
          </cell>
          <cell r="AM3523">
            <v>2</v>
          </cell>
          <cell r="AN3523">
            <v>0</v>
          </cell>
          <cell r="AO3523">
            <v>0</v>
          </cell>
          <cell r="AP3523">
            <v>0</v>
          </cell>
          <cell r="AQ3523">
            <v>2</v>
          </cell>
          <cell r="AV3523">
            <v>8</v>
          </cell>
          <cell r="AW3523">
            <v>8.8000000000000007</v>
          </cell>
          <cell r="AX3523">
            <v>8.7205417607223481</v>
          </cell>
          <cell r="AY3523">
            <v>2</v>
          </cell>
          <cell r="AZ3523">
            <v>2</v>
          </cell>
          <cell r="BA3523" t="str">
            <v>UK</v>
          </cell>
        </row>
        <row r="3524">
          <cell r="D3524" t="str">
            <v>Univerzita Mateja Bela v Banskej Bystrici</v>
          </cell>
          <cell r="E3524" t="str">
            <v>Pedagogická fakulta</v>
          </cell>
          <cell r="L3524">
            <v>2</v>
          </cell>
          <cell r="M3524">
            <v>1</v>
          </cell>
          <cell r="AM3524">
            <v>0</v>
          </cell>
          <cell r="AN3524">
            <v>0</v>
          </cell>
          <cell r="AO3524">
            <v>0</v>
          </cell>
          <cell r="AP3524">
            <v>0</v>
          </cell>
          <cell r="AQ3524">
            <v>0</v>
          </cell>
          <cell r="AV3524">
            <v>0</v>
          </cell>
          <cell r="AW3524">
            <v>0</v>
          </cell>
          <cell r="AX3524">
            <v>0</v>
          </cell>
          <cell r="AY3524">
            <v>4</v>
          </cell>
          <cell r="AZ3524">
            <v>0</v>
          </cell>
          <cell r="BA3524" t="str">
            <v>UMB</v>
          </cell>
        </row>
        <row r="3525">
          <cell r="D3525" t="str">
            <v>Univerzita Mateja Bela v Banskej Bystrici</v>
          </cell>
          <cell r="E3525" t="str">
            <v>Pedagogická fakulta</v>
          </cell>
          <cell r="L3525">
            <v>2</v>
          </cell>
          <cell r="M3525">
            <v>2</v>
          </cell>
          <cell r="AM3525">
            <v>0</v>
          </cell>
          <cell r="AN3525">
            <v>0</v>
          </cell>
          <cell r="AO3525">
            <v>0</v>
          </cell>
          <cell r="AP3525">
            <v>0</v>
          </cell>
          <cell r="AQ3525">
            <v>0</v>
          </cell>
          <cell r="AV3525">
            <v>0</v>
          </cell>
          <cell r="AW3525">
            <v>0</v>
          </cell>
          <cell r="AX3525">
            <v>0</v>
          </cell>
          <cell r="AY3525">
            <v>0.5</v>
          </cell>
          <cell r="AZ3525">
            <v>0</v>
          </cell>
          <cell r="BA3525" t="str">
            <v>UMB</v>
          </cell>
        </row>
        <row r="3526">
          <cell r="D3526" t="str">
            <v>Univerzita Mateja Bela v Banskej Bystrici</v>
          </cell>
          <cell r="E3526" t="str">
            <v>Pedagogická fakulta</v>
          </cell>
          <cell r="L3526">
            <v>2</v>
          </cell>
          <cell r="M3526">
            <v>2</v>
          </cell>
          <cell r="AM3526">
            <v>0</v>
          </cell>
          <cell r="AN3526">
            <v>0</v>
          </cell>
          <cell r="AO3526">
            <v>0</v>
          </cell>
          <cell r="AP3526">
            <v>0</v>
          </cell>
          <cell r="AQ3526">
            <v>0</v>
          </cell>
          <cell r="AV3526">
            <v>0</v>
          </cell>
          <cell r="AW3526">
            <v>0</v>
          </cell>
          <cell r="AX3526">
            <v>0</v>
          </cell>
          <cell r="AY3526">
            <v>0.5</v>
          </cell>
          <cell r="AZ3526">
            <v>0</v>
          </cell>
          <cell r="BA3526" t="str">
            <v>UMB</v>
          </cell>
        </row>
        <row r="3527">
          <cell r="D3527" t="str">
            <v>Univerzita Mateja Bela v Banskej Bystrici</v>
          </cell>
          <cell r="E3527" t="str">
            <v>Pedagogická fakulta</v>
          </cell>
          <cell r="L3527">
            <v>1</v>
          </cell>
          <cell r="M3527">
            <v>2</v>
          </cell>
          <cell r="AM3527">
            <v>10</v>
          </cell>
          <cell r="AN3527">
            <v>12</v>
          </cell>
          <cell r="AO3527">
            <v>0</v>
          </cell>
          <cell r="AP3527">
            <v>0</v>
          </cell>
          <cell r="AQ3527">
            <v>10</v>
          </cell>
          <cell r="AV3527">
            <v>15</v>
          </cell>
          <cell r="AW3527">
            <v>15</v>
          </cell>
          <cell r="AX3527">
            <v>14.737093690248566</v>
          </cell>
          <cell r="AY3527">
            <v>12</v>
          </cell>
          <cell r="AZ3527">
            <v>0</v>
          </cell>
          <cell r="BA3527" t="str">
            <v>UMB</v>
          </cell>
        </row>
        <row r="3528">
          <cell r="D3528" t="str">
            <v>Univerzita Mateja Bela v Banskej Bystrici</v>
          </cell>
          <cell r="E3528" t="str">
            <v>Fakulta prírodných vied</v>
          </cell>
          <cell r="L3528">
            <v>1</v>
          </cell>
          <cell r="M3528">
            <v>2</v>
          </cell>
          <cell r="AM3528">
            <v>0.5</v>
          </cell>
          <cell r="AN3528">
            <v>0.5</v>
          </cell>
          <cell r="AO3528">
            <v>0</v>
          </cell>
          <cell r="AP3528">
            <v>0</v>
          </cell>
          <cell r="AQ3528">
            <v>0.5</v>
          </cell>
          <cell r="AV3528">
            <v>0.75</v>
          </cell>
          <cell r="AW3528">
            <v>1.08</v>
          </cell>
          <cell r="AX3528">
            <v>1.0672904707233066</v>
          </cell>
          <cell r="AY3528">
            <v>0.5</v>
          </cell>
          <cell r="AZ3528">
            <v>0</v>
          </cell>
          <cell r="BA3528" t="str">
            <v>UMB</v>
          </cell>
        </row>
        <row r="3529">
          <cell r="D3529" t="str">
            <v>Univerzita Mateja Bela v Banskej Bystrici</v>
          </cell>
          <cell r="E3529" t="str">
            <v>Pedagogická fakulta</v>
          </cell>
          <cell r="L3529">
            <v>1</v>
          </cell>
          <cell r="M3529">
            <v>1</v>
          </cell>
          <cell r="AM3529">
            <v>15</v>
          </cell>
          <cell r="AN3529">
            <v>15</v>
          </cell>
          <cell r="AO3529">
            <v>0</v>
          </cell>
          <cell r="AP3529">
            <v>0</v>
          </cell>
          <cell r="AQ3529">
            <v>15</v>
          </cell>
          <cell r="AV3529">
            <v>10.5</v>
          </cell>
          <cell r="AW3529">
            <v>10.71</v>
          </cell>
          <cell r="AX3529">
            <v>10.463793103448277</v>
          </cell>
          <cell r="AY3529">
            <v>15</v>
          </cell>
          <cell r="AZ3529">
            <v>0</v>
          </cell>
          <cell r="BA3529" t="str">
            <v>UMB</v>
          </cell>
        </row>
        <row r="3530">
          <cell r="D3530" t="str">
            <v>Univerzita Mateja Bela v Banskej Bystrici</v>
          </cell>
          <cell r="E3530" t="str">
            <v>Pedagogická fakulta</v>
          </cell>
          <cell r="L3530">
            <v>2</v>
          </cell>
          <cell r="M3530">
            <v>3</v>
          </cell>
          <cell r="AM3530">
            <v>0</v>
          </cell>
          <cell r="AN3530">
            <v>0</v>
          </cell>
          <cell r="AO3530">
            <v>0</v>
          </cell>
          <cell r="AP3530">
            <v>0</v>
          </cell>
          <cell r="AQ3530">
            <v>0</v>
          </cell>
          <cell r="AV3530">
            <v>0</v>
          </cell>
          <cell r="AW3530">
            <v>0</v>
          </cell>
          <cell r="AX3530">
            <v>0</v>
          </cell>
          <cell r="AY3530">
            <v>1</v>
          </cell>
          <cell r="AZ3530">
            <v>0</v>
          </cell>
          <cell r="BA3530" t="str">
            <v>UMB</v>
          </cell>
        </row>
        <row r="3531">
          <cell r="D3531" t="str">
            <v>Univerzita Mateja Bela v Banskej Bystrici</v>
          </cell>
          <cell r="E3531" t="str">
            <v>Pedagogická fakulta</v>
          </cell>
          <cell r="L3531">
            <v>2</v>
          </cell>
          <cell r="M3531">
            <v>3</v>
          </cell>
          <cell r="AM3531">
            <v>0</v>
          </cell>
          <cell r="AN3531">
            <v>0</v>
          </cell>
          <cell r="AO3531">
            <v>0</v>
          </cell>
          <cell r="AP3531">
            <v>0</v>
          </cell>
          <cell r="AQ3531">
            <v>0</v>
          </cell>
          <cell r="AV3531">
            <v>0</v>
          </cell>
          <cell r="AW3531">
            <v>0</v>
          </cell>
          <cell r="AX3531">
            <v>0</v>
          </cell>
          <cell r="AY3531">
            <v>1</v>
          </cell>
          <cell r="AZ3531">
            <v>0</v>
          </cell>
          <cell r="BA3531" t="str">
            <v>UMB</v>
          </cell>
        </row>
        <row r="3532">
          <cell r="D3532" t="str">
            <v>Univerzita Mateja Bela v Banskej Bystrici</v>
          </cell>
          <cell r="E3532" t="str">
            <v>Filozofická fakulta</v>
          </cell>
          <cell r="L3532">
            <v>2</v>
          </cell>
          <cell r="M3532">
            <v>3</v>
          </cell>
          <cell r="AM3532">
            <v>0</v>
          </cell>
          <cell r="AN3532">
            <v>0</v>
          </cell>
          <cell r="AO3532">
            <v>0</v>
          </cell>
          <cell r="AP3532">
            <v>0</v>
          </cell>
          <cell r="AQ3532">
            <v>0</v>
          </cell>
          <cell r="AV3532">
            <v>0</v>
          </cell>
          <cell r="AW3532">
            <v>0</v>
          </cell>
          <cell r="AX3532">
            <v>0</v>
          </cell>
          <cell r="AY3532">
            <v>2</v>
          </cell>
          <cell r="AZ3532">
            <v>0</v>
          </cell>
          <cell r="BA3532" t="str">
            <v>UMB</v>
          </cell>
        </row>
        <row r="3533">
          <cell r="D3533" t="str">
            <v>Univerzita Mateja Bela v Banskej Bystrici</v>
          </cell>
          <cell r="E3533" t="str">
            <v>Filozofická fakulta</v>
          </cell>
          <cell r="L3533">
            <v>2</v>
          </cell>
          <cell r="M3533">
            <v>3</v>
          </cell>
          <cell r="AM3533">
            <v>0</v>
          </cell>
          <cell r="AN3533">
            <v>0</v>
          </cell>
          <cell r="AO3533">
            <v>0</v>
          </cell>
          <cell r="AP3533">
            <v>0</v>
          </cell>
          <cell r="AQ3533">
            <v>0</v>
          </cell>
          <cell r="AV3533">
            <v>0</v>
          </cell>
          <cell r="AW3533">
            <v>0</v>
          </cell>
          <cell r="AX3533">
            <v>0</v>
          </cell>
          <cell r="AY3533">
            <v>4</v>
          </cell>
          <cell r="AZ3533">
            <v>0</v>
          </cell>
          <cell r="BA3533" t="str">
            <v>UMB</v>
          </cell>
        </row>
        <row r="3534">
          <cell r="D3534" t="str">
            <v>Univerzita Mateja Bela v Banskej Bystrici</v>
          </cell>
          <cell r="E3534" t="str">
            <v>Filozofická fakulta</v>
          </cell>
          <cell r="L3534">
            <v>1</v>
          </cell>
          <cell r="M3534">
            <v>2</v>
          </cell>
          <cell r="AM3534">
            <v>1</v>
          </cell>
          <cell r="AN3534">
            <v>1</v>
          </cell>
          <cell r="AO3534">
            <v>0</v>
          </cell>
          <cell r="AP3534">
            <v>0</v>
          </cell>
          <cell r="AQ3534">
            <v>1</v>
          </cell>
          <cell r="AV3534">
            <v>1.5</v>
          </cell>
          <cell r="AW3534">
            <v>1.905</v>
          </cell>
          <cell r="AX3534">
            <v>1.8724049429657796</v>
          </cell>
          <cell r="AY3534">
            <v>1</v>
          </cell>
          <cell r="AZ3534">
            <v>0</v>
          </cell>
          <cell r="BA3534" t="str">
            <v>UMB</v>
          </cell>
        </row>
        <row r="3535">
          <cell r="D3535" t="str">
            <v>Univerzita Mateja Bela v Banskej Bystrici</v>
          </cell>
          <cell r="E3535" t="str">
            <v>Filozofická fakulta</v>
          </cell>
          <cell r="L3535">
            <v>1</v>
          </cell>
          <cell r="M3535">
            <v>2</v>
          </cell>
          <cell r="AM3535">
            <v>1</v>
          </cell>
          <cell r="AN3535">
            <v>1</v>
          </cell>
          <cell r="AO3535">
            <v>0</v>
          </cell>
          <cell r="AP3535">
            <v>0</v>
          </cell>
          <cell r="AQ3535">
            <v>1</v>
          </cell>
          <cell r="AV3535">
            <v>1.5</v>
          </cell>
          <cell r="AW3535">
            <v>1.905</v>
          </cell>
          <cell r="AX3535">
            <v>1.8724049429657796</v>
          </cell>
          <cell r="AY3535">
            <v>1</v>
          </cell>
          <cell r="AZ3535">
            <v>0</v>
          </cell>
          <cell r="BA3535" t="str">
            <v>UMB</v>
          </cell>
        </row>
        <row r="3536">
          <cell r="D3536" t="str">
            <v>Univerzita Mateja Bela v Banskej Bystrici</v>
          </cell>
          <cell r="E3536" t="str">
            <v>Filozofická fakulta</v>
          </cell>
          <cell r="L3536">
            <v>1</v>
          </cell>
          <cell r="M3536">
            <v>2</v>
          </cell>
          <cell r="AM3536">
            <v>1</v>
          </cell>
          <cell r="AN3536">
            <v>1</v>
          </cell>
          <cell r="AO3536">
            <v>0</v>
          </cell>
          <cell r="AP3536">
            <v>0</v>
          </cell>
          <cell r="AQ3536">
            <v>1</v>
          </cell>
          <cell r="AV3536">
            <v>1.5</v>
          </cell>
          <cell r="AW3536">
            <v>2.25</v>
          </cell>
          <cell r="AX3536">
            <v>2.2115019011406845</v>
          </cell>
          <cell r="AY3536">
            <v>1</v>
          </cell>
          <cell r="AZ3536">
            <v>0</v>
          </cell>
          <cell r="BA3536" t="str">
            <v>UMB</v>
          </cell>
        </row>
        <row r="3537">
          <cell r="D3537" t="str">
            <v>Univerzita Mateja Bela v Banskej Bystrici</v>
          </cell>
          <cell r="E3537" t="str">
            <v>Filozofická fakulta</v>
          </cell>
          <cell r="L3537">
            <v>1</v>
          </cell>
          <cell r="M3537">
            <v>5</v>
          </cell>
          <cell r="AM3537">
            <v>10</v>
          </cell>
          <cell r="AN3537">
            <v>10</v>
          </cell>
          <cell r="AO3537">
            <v>0</v>
          </cell>
          <cell r="AP3537">
            <v>0</v>
          </cell>
          <cell r="AQ3537">
            <v>10</v>
          </cell>
          <cell r="AV3537">
            <v>7</v>
          </cell>
          <cell r="AW3537">
            <v>10.5</v>
          </cell>
          <cell r="AX3537">
            <v>10.320342205323193</v>
          </cell>
          <cell r="AY3537">
            <v>10</v>
          </cell>
          <cell r="AZ3537">
            <v>0</v>
          </cell>
          <cell r="BA3537" t="str">
            <v>UMB</v>
          </cell>
        </row>
        <row r="3538">
          <cell r="D3538" t="str">
            <v>Univerzita Mateja Bela v Banskej Bystrici</v>
          </cell>
          <cell r="E3538" t="str">
            <v>Filozofická fakulta</v>
          </cell>
          <cell r="L3538">
            <v>1</v>
          </cell>
          <cell r="M3538">
            <v>1</v>
          </cell>
          <cell r="AM3538">
            <v>1</v>
          </cell>
          <cell r="AN3538">
            <v>1</v>
          </cell>
          <cell r="AO3538">
            <v>0</v>
          </cell>
          <cell r="AP3538">
            <v>0</v>
          </cell>
          <cell r="AQ3538">
            <v>1</v>
          </cell>
          <cell r="AV3538">
            <v>0.7</v>
          </cell>
          <cell r="AW3538">
            <v>0.7</v>
          </cell>
          <cell r="AX3538">
            <v>0.7</v>
          </cell>
          <cell r="AY3538">
            <v>1</v>
          </cell>
          <cell r="AZ3538">
            <v>0</v>
          </cell>
          <cell r="BA3538" t="str">
            <v>UMB</v>
          </cell>
        </row>
        <row r="3539">
          <cell r="D3539" t="str">
            <v>Univerzita Mateja Bela v Banskej Bystrici</v>
          </cell>
          <cell r="E3539" t="str">
            <v>Filozofická fakulta</v>
          </cell>
          <cell r="L3539">
            <v>1</v>
          </cell>
          <cell r="M3539">
            <v>1</v>
          </cell>
          <cell r="AM3539">
            <v>3</v>
          </cell>
          <cell r="AN3539">
            <v>3</v>
          </cell>
          <cell r="AO3539">
            <v>0</v>
          </cell>
          <cell r="AP3539">
            <v>0</v>
          </cell>
          <cell r="AQ3539">
            <v>3</v>
          </cell>
          <cell r="AV3539">
            <v>2.0999999999999996</v>
          </cell>
          <cell r="AW3539">
            <v>2.6669999999999994</v>
          </cell>
          <cell r="AX3539">
            <v>2.6213669201520906</v>
          </cell>
          <cell r="AY3539">
            <v>3</v>
          </cell>
          <cell r="AZ3539">
            <v>0</v>
          </cell>
          <cell r="BA3539" t="str">
            <v>UMB</v>
          </cell>
        </row>
        <row r="3540">
          <cell r="D3540" t="str">
            <v>Univerzita Mateja Bela v Banskej Bystrici</v>
          </cell>
          <cell r="E3540" t="str">
            <v>Filozofická fakulta</v>
          </cell>
          <cell r="L3540">
            <v>1</v>
          </cell>
          <cell r="M3540">
            <v>5</v>
          </cell>
          <cell r="AM3540">
            <v>1</v>
          </cell>
          <cell r="AN3540">
            <v>1</v>
          </cell>
          <cell r="AO3540">
            <v>0</v>
          </cell>
          <cell r="AP3540">
            <v>0</v>
          </cell>
          <cell r="AQ3540">
            <v>1</v>
          </cell>
          <cell r="AV3540">
            <v>0.7</v>
          </cell>
          <cell r="AW3540">
            <v>1.0499999999999998</v>
          </cell>
          <cell r="AX3540">
            <v>1.0320342205323192</v>
          </cell>
          <cell r="AY3540">
            <v>1</v>
          </cell>
          <cell r="AZ3540">
            <v>0</v>
          </cell>
          <cell r="BA3540" t="str">
            <v>UMB</v>
          </cell>
        </row>
        <row r="3541">
          <cell r="D3541" t="str">
            <v>Univerzita Komenského v Bratislave</v>
          </cell>
          <cell r="E3541" t="str">
            <v>Fakulta matematiky, fyziky a informatiky</v>
          </cell>
          <cell r="L3541">
            <v>2</v>
          </cell>
          <cell r="M3541">
            <v>3</v>
          </cell>
          <cell r="AM3541">
            <v>0</v>
          </cell>
          <cell r="AN3541">
            <v>0</v>
          </cell>
          <cell r="AO3541">
            <v>0</v>
          </cell>
          <cell r="AP3541">
            <v>0</v>
          </cell>
          <cell r="AQ3541">
            <v>0</v>
          </cell>
          <cell r="AV3541">
            <v>0</v>
          </cell>
          <cell r="AW3541">
            <v>0</v>
          </cell>
          <cell r="AX3541">
            <v>0</v>
          </cell>
          <cell r="AY3541">
            <v>1</v>
          </cell>
          <cell r="AZ3541">
            <v>0</v>
          </cell>
          <cell r="BA3541" t="str">
            <v>UK</v>
          </cell>
        </row>
        <row r="3542">
          <cell r="D3542" t="str">
            <v>Univerzita Komenského v Bratislave</v>
          </cell>
          <cell r="E3542" t="str">
            <v>Fakulta matematiky, fyziky a informatiky</v>
          </cell>
          <cell r="L3542">
            <v>2</v>
          </cell>
          <cell r="M3542">
            <v>3</v>
          </cell>
          <cell r="AM3542">
            <v>0</v>
          </cell>
          <cell r="AN3542">
            <v>0</v>
          </cell>
          <cell r="AO3542">
            <v>0</v>
          </cell>
          <cell r="AP3542">
            <v>0</v>
          </cell>
          <cell r="AQ3542">
            <v>0</v>
          </cell>
          <cell r="AV3542">
            <v>0</v>
          </cell>
          <cell r="AW3542">
            <v>0</v>
          </cell>
          <cell r="AX3542">
            <v>0</v>
          </cell>
          <cell r="AY3542">
            <v>1</v>
          </cell>
          <cell r="AZ3542">
            <v>0</v>
          </cell>
          <cell r="BA3542" t="str">
            <v>UK</v>
          </cell>
        </row>
        <row r="3543">
          <cell r="D3543" t="str">
            <v>Univerzita Komenského v Bratislave</v>
          </cell>
          <cell r="E3543" t="str">
            <v>Fakulta matematiky, fyziky a informatiky</v>
          </cell>
          <cell r="L3543">
            <v>2</v>
          </cell>
          <cell r="M3543">
            <v>3</v>
          </cell>
          <cell r="AM3543">
            <v>0</v>
          </cell>
          <cell r="AN3543">
            <v>0</v>
          </cell>
          <cell r="AO3543">
            <v>0</v>
          </cell>
          <cell r="AP3543">
            <v>0</v>
          </cell>
          <cell r="AQ3543">
            <v>0</v>
          </cell>
          <cell r="AV3543">
            <v>0</v>
          </cell>
          <cell r="AW3543">
            <v>0</v>
          </cell>
          <cell r="AX3543">
            <v>0</v>
          </cell>
          <cell r="AY3543">
            <v>1</v>
          </cell>
          <cell r="AZ3543">
            <v>0</v>
          </cell>
          <cell r="BA3543" t="str">
            <v>UK</v>
          </cell>
        </row>
        <row r="3544">
          <cell r="D3544" t="str">
            <v>Univerzita Komenského v Bratislave</v>
          </cell>
          <cell r="E3544" t="str">
            <v>Fakulta matematiky, fyziky a informatiky</v>
          </cell>
          <cell r="L3544">
            <v>1</v>
          </cell>
          <cell r="M3544">
            <v>2</v>
          </cell>
          <cell r="AM3544">
            <v>1</v>
          </cell>
          <cell r="AN3544">
            <v>1</v>
          </cell>
          <cell r="AO3544">
            <v>1</v>
          </cell>
          <cell r="AP3544">
            <v>1</v>
          </cell>
          <cell r="AQ3544">
            <v>1</v>
          </cell>
          <cell r="AV3544">
            <v>1.5</v>
          </cell>
          <cell r="AW3544">
            <v>2.2199999999999998</v>
          </cell>
          <cell r="AX3544">
            <v>2.215779467680608</v>
          </cell>
          <cell r="AY3544">
            <v>1</v>
          </cell>
          <cell r="AZ3544">
            <v>0</v>
          </cell>
          <cell r="BA3544" t="str">
            <v>UK</v>
          </cell>
        </row>
        <row r="3545">
          <cell r="D3545" t="str">
            <v>Univerzita Komenského v Bratislave</v>
          </cell>
          <cell r="E3545" t="str">
            <v>Fakulta matematiky, fyziky a informatiky</v>
          </cell>
          <cell r="L3545">
            <v>1</v>
          </cell>
          <cell r="M3545">
            <v>2</v>
          </cell>
          <cell r="AM3545">
            <v>0.5</v>
          </cell>
          <cell r="AN3545">
            <v>0.5</v>
          </cell>
          <cell r="AO3545">
            <v>0.5</v>
          </cell>
          <cell r="AP3545">
            <v>0.5</v>
          </cell>
          <cell r="AQ3545">
            <v>0.5</v>
          </cell>
          <cell r="AV3545">
            <v>0.75</v>
          </cell>
          <cell r="AW3545">
            <v>0.89249999999999996</v>
          </cell>
          <cell r="AX3545">
            <v>0.88631723716381416</v>
          </cell>
          <cell r="AY3545">
            <v>0.5</v>
          </cell>
          <cell r="AZ3545">
            <v>0</v>
          </cell>
          <cell r="BA3545" t="str">
            <v>UK</v>
          </cell>
        </row>
        <row r="3546">
          <cell r="D3546" t="str">
            <v>Univerzita Komenského v Bratislave</v>
          </cell>
          <cell r="E3546" t="str">
            <v>Fakulta matematiky, fyziky a informatiky</v>
          </cell>
          <cell r="L3546">
            <v>1</v>
          </cell>
          <cell r="M3546">
            <v>2</v>
          </cell>
          <cell r="AM3546">
            <v>0</v>
          </cell>
          <cell r="AN3546">
            <v>1</v>
          </cell>
          <cell r="AO3546">
            <v>1</v>
          </cell>
          <cell r="AP3546">
            <v>0</v>
          </cell>
          <cell r="AQ3546">
            <v>0</v>
          </cell>
          <cell r="AV3546">
            <v>0</v>
          </cell>
          <cell r="AW3546">
            <v>0</v>
          </cell>
          <cell r="AX3546">
            <v>0</v>
          </cell>
          <cell r="AY3546">
            <v>1</v>
          </cell>
          <cell r="AZ3546">
            <v>0</v>
          </cell>
          <cell r="BA3546" t="str">
            <v>UK</v>
          </cell>
        </row>
        <row r="3547">
          <cell r="D3547" t="str">
            <v>Univerzita Konštantína Filozofa v Nitre</v>
          </cell>
          <cell r="E3547" t="str">
            <v>Pedagogická fakulta</v>
          </cell>
          <cell r="L3547">
            <v>2</v>
          </cell>
          <cell r="M3547">
            <v>5</v>
          </cell>
          <cell r="AM3547">
            <v>0</v>
          </cell>
          <cell r="AN3547">
            <v>0</v>
          </cell>
          <cell r="AO3547">
            <v>0</v>
          </cell>
          <cell r="AP3547">
            <v>0</v>
          </cell>
          <cell r="AQ3547">
            <v>0</v>
          </cell>
          <cell r="AV3547">
            <v>0</v>
          </cell>
          <cell r="AW3547">
            <v>0</v>
          </cell>
          <cell r="AX3547">
            <v>0</v>
          </cell>
          <cell r="AY3547">
            <v>15</v>
          </cell>
          <cell r="AZ3547">
            <v>0</v>
          </cell>
          <cell r="BA3547" t="str">
            <v>UKF</v>
          </cell>
        </row>
        <row r="3548">
          <cell r="D3548" t="str">
            <v>Univerzita Konštantína Filozofa v Nitre</v>
          </cell>
          <cell r="E3548" t="str">
            <v>Pedagogická fakulta</v>
          </cell>
          <cell r="L3548">
            <v>2</v>
          </cell>
          <cell r="M3548">
            <v>2</v>
          </cell>
          <cell r="AM3548">
            <v>0</v>
          </cell>
          <cell r="AN3548">
            <v>0</v>
          </cell>
          <cell r="AO3548">
            <v>0</v>
          </cell>
          <cell r="AP3548">
            <v>0</v>
          </cell>
          <cell r="AQ3548">
            <v>0</v>
          </cell>
          <cell r="AV3548">
            <v>0</v>
          </cell>
          <cell r="AW3548">
            <v>0</v>
          </cell>
          <cell r="AX3548">
            <v>0</v>
          </cell>
          <cell r="AY3548">
            <v>11</v>
          </cell>
          <cell r="AZ3548">
            <v>0</v>
          </cell>
          <cell r="BA3548" t="str">
            <v>UKF</v>
          </cell>
        </row>
        <row r="3549">
          <cell r="D3549" t="str">
            <v>Univerzita Konštantína Filozofa v Nitre</v>
          </cell>
          <cell r="E3549" t="str">
            <v>Pedagogická fakulta</v>
          </cell>
          <cell r="L3549">
            <v>1</v>
          </cell>
          <cell r="M3549">
            <v>1</v>
          </cell>
          <cell r="AM3549">
            <v>1</v>
          </cell>
          <cell r="AN3549">
            <v>2</v>
          </cell>
          <cell r="AO3549">
            <v>0</v>
          </cell>
          <cell r="AP3549">
            <v>0</v>
          </cell>
          <cell r="AQ3549">
            <v>1</v>
          </cell>
          <cell r="AV3549">
            <v>0.7</v>
          </cell>
          <cell r="AW3549">
            <v>1.008</v>
          </cell>
          <cell r="AX3549">
            <v>0.99829032258064521</v>
          </cell>
          <cell r="AY3549">
            <v>2</v>
          </cell>
          <cell r="AZ3549">
            <v>0</v>
          </cell>
          <cell r="BA3549" t="str">
            <v>UKF</v>
          </cell>
        </row>
        <row r="3550">
          <cell r="D3550" t="str">
            <v>Univerzita Pavla Jozefa Šafárika v Košiciach</v>
          </cell>
          <cell r="E3550" t="str">
            <v>Prírodovedecká fakulta</v>
          </cell>
          <cell r="L3550">
            <v>1</v>
          </cell>
          <cell r="M3550">
            <v>2</v>
          </cell>
          <cell r="AM3550">
            <v>2</v>
          </cell>
          <cell r="AN3550">
            <v>2</v>
          </cell>
          <cell r="AO3550">
            <v>2</v>
          </cell>
          <cell r="AP3550">
            <v>2</v>
          </cell>
          <cell r="AQ3550">
            <v>2</v>
          </cell>
          <cell r="AV3550">
            <v>3</v>
          </cell>
          <cell r="AW3550">
            <v>3.96</v>
          </cell>
          <cell r="AX3550">
            <v>3.9240000000000004</v>
          </cell>
          <cell r="AY3550">
            <v>2</v>
          </cell>
          <cell r="AZ3550">
            <v>0</v>
          </cell>
          <cell r="BA3550" t="str">
            <v>UPJŠ</v>
          </cell>
        </row>
        <row r="3551">
          <cell r="D3551" t="str">
            <v>Univerzita Pavla Jozefa Šafárika v Košiciach</v>
          </cell>
          <cell r="E3551" t="str">
            <v>Prírodovedecká fakulta</v>
          </cell>
          <cell r="L3551">
            <v>1</v>
          </cell>
          <cell r="M3551">
            <v>1</v>
          </cell>
          <cell r="AM3551">
            <v>3</v>
          </cell>
          <cell r="AN3551">
            <v>3</v>
          </cell>
          <cell r="AO3551">
            <v>3</v>
          </cell>
          <cell r="AP3551">
            <v>3</v>
          </cell>
          <cell r="AQ3551">
            <v>3</v>
          </cell>
          <cell r="AV3551">
            <v>2.0999999999999996</v>
          </cell>
          <cell r="AW3551">
            <v>2.6039999999999996</v>
          </cell>
          <cell r="AX3551">
            <v>2.528884615384615</v>
          </cell>
          <cell r="AY3551">
            <v>3</v>
          </cell>
          <cell r="AZ3551">
            <v>0</v>
          </cell>
          <cell r="BA3551" t="str">
            <v>UPJŠ</v>
          </cell>
        </row>
        <row r="3552">
          <cell r="D3552" t="str">
            <v>Univerzita Pavla Jozefa Šafárika v Košiciach</v>
          </cell>
          <cell r="E3552" t="str">
            <v>Prírodovedecká fakulta</v>
          </cell>
          <cell r="L3552">
            <v>1</v>
          </cell>
          <cell r="M3552">
            <v>1</v>
          </cell>
          <cell r="AM3552">
            <v>2</v>
          </cell>
          <cell r="AN3552">
            <v>2</v>
          </cell>
          <cell r="AO3552">
            <v>2</v>
          </cell>
          <cell r="AP3552">
            <v>2</v>
          </cell>
          <cell r="AQ3552">
            <v>2</v>
          </cell>
          <cell r="AV3552">
            <v>1.4</v>
          </cell>
          <cell r="AW3552">
            <v>2.0720000000000001</v>
          </cell>
          <cell r="AX3552">
            <v>2.0720000000000001</v>
          </cell>
          <cell r="AY3552">
            <v>2</v>
          </cell>
          <cell r="AZ3552">
            <v>0</v>
          </cell>
          <cell r="BA3552" t="str">
            <v>UPJŠ</v>
          </cell>
        </row>
        <row r="3553">
          <cell r="D3553" t="str">
            <v>Univerzita Pavla Jozefa Šafárika v Košiciach</v>
          </cell>
          <cell r="E3553" t="str">
            <v>Prírodovedecká fakulta</v>
          </cell>
          <cell r="L3553">
            <v>1</v>
          </cell>
          <cell r="M3553">
            <v>1</v>
          </cell>
          <cell r="AM3553">
            <v>2</v>
          </cell>
          <cell r="AN3553">
            <v>2</v>
          </cell>
          <cell r="AO3553">
            <v>2</v>
          </cell>
          <cell r="AP3553">
            <v>2</v>
          </cell>
          <cell r="AQ3553">
            <v>2</v>
          </cell>
          <cell r="AV3553">
            <v>1.4</v>
          </cell>
          <cell r="AW3553">
            <v>2.0720000000000001</v>
          </cell>
          <cell r="AX3553">
            <v>2.041529411764706</v>
          </cell>
          <cell r="AY3553">
            <v>2</v>
          </cell>
          <cell r="AZ3553">
            <v>0</v>
          </cell>
          <cell r="BA3553" t="str">
            <v>UPJŠ</v>
          </cell>
        </row>
        <row r="3554">
          <cell r="D3554" t="str">
            <v>Univerzita Pavla Jozefa Šafárika v Košiciach</v>
          </cell>
          <cell r="E3554" t="str">
            <v>Prírodovedecká fakulta</v>
          </cell>
          <cell r="L3554">
            <v>1</v>
          </cell>
          <cell r="M3554">
            <v>1</v>
          </cell>
          <cell r="AM3554">
            <v>1</v>
          </cell>
          <cell r="AN3554">
            <v>1</v>
          </cell>
          <cell r="AO3554">
            <v>1</v>
          </cell>
          <cell r="AP3554">
            <v>1</v>
          </cell>
          <cell r="AQ3554">
            <v>1</v>
          </cell>
          <cell r="AV3554">
            <v>0.7</v>
          </cell>
          <cell r="AW3554">
            <v>0.81200000000000006</v>
          </cell>
          <cell r="AX3554">
            <v>0.8046181818181819</v>
          </cell>
          <cell r="AY3554">
            <v>1</v>
          </cell>
          <cell r="AZ3554">
            <v>0</v>
          </cell>
          <cell r="BA3554" t="str">
            <v>UPJŠ</v>
          </cell>
        </row>
        <row r="3555">
          <cell r="D3555" t="str">
            <v>Univerzita Konštantína Filozofa v Nitre</v>
          </cell>
          <cell r="E3555" t="str">
            <v>Filozofická fakulta</v>
          </cell>
          <cell r="L3555">
            <v>2</v>
          </cell>
          <cell r="M3555">
            <v>1</v>
          </cell>
          <cell r="AM3555">
            <v>0</v>
          </cell>
          <cell r="AN3555">
            <v>0</v>
          </cell>
          <cell r="AO3555">
            <v>0</v>
          </cell>
          <cell r="AP3555">
            <v>0</v>
          </cell>
          <cell r="AQ3555">
            <v>0</v>
          </cell>
          <cell r="AV3555">
            <v>0</v>
          </cell>
          <cell r="AW3555">
            <v>0</v>
          </cell>
          <cell r="AX3555">
            <v>0</v>
          </cell>
          <cell r="AY3555">
            <v>2</v>
          </cell>
          <cell r="AZ3555">
            <v>0</v>
          </cell>
          <cell r="BA3555" t="str">
            <v>UKF</v>
          </cell>
        </row>
        <row r="3556">
          <cell r="D3556" t="str">
            <v>Univerzita Konštantína Filozofa v Nitre</v>
          </cell>
          <cell r="E3556" t="str">
            <v>Filozofická fakulta</v>
          </cell>
          <cell r="L3556">
            <v>2</v>
          </cell>
          <cell r="M3556">
            <v>1</v>
          </cell>
          <cell r="AM3556">
            <v>0</v>
          </cell>
          <cell r="AN3556">
            <v>0</v>
          </cell>
          <cell r="AO3556">
            <v>0</v>
          </cell>
          <cell r="AP3556">
            <v>0</v>
          </cell>
          <cell r="AQ3556">
            <v>0</v>
          </cell>
          <cell r="AV3556">
            <v>0</v>
          </cell>
          <cell r="AW3556">
            <v>0</v>
          </cell>
          <cell r="AX3556">
            <v>0</v>
          </cell>
          <cell r="AY3556">
            <v>21</v>
          </cell>
          <cell r="AZ3556">
            <v>0</v>
          </cell>
          <cell r="BA3556" t="str">
            <v>UKF</v>
          </cell>
        </row>
        <row r="3557">
          <cell r="D3557" t="str">
            <v>Katolícka univerzita v Ružomberku</v>
          </cell>
          <cell r="E3557" t="str">
            <v>Teologická fakulta v Košiciach</v>
          </cell>
          <cell r="L3557">
            <v>1</v>
          </cell>
          <cell r="M3557">
            <v>2</v>
          </cell>
          <cell r="AM3557">
            <v>0.5</v>
          </cell>
          <cell r="AN3557">
            <v>1</v>
          </cell>
          <cell r="AO3557">
            <v>0</v>
          </cell>
          <cell r="AP3557">
            <v>0</v>
          </cell>
          <cell r="AQ3557">
            <v>0.5</v>
          </cell>
          <cell r="AV3557">
            <v>0.75</v>
          </cell>
          <cell r="AW3557">
            <v>0.81750000000000012</v>
          </cell>
          <cell r="AX3557">
            <v>0.80245149253731352</v>
          </cell>
          <cell r="AY3557">
            <v>1</v>
          </cell>
          <cell r="AZ3557">
            <v>0</v>
          </cell>
          <cell r="BA3557" t="str">
            <v>KU</v>
          </cell>
        </row>
        <row r="3558">
          <cell r="D3558" t="str">
            <v>Katolícka univerzita v Ružomberku</v>
          </cell>
          <cell r="E3558" t="str">
            <v>Teologická fakulta v Košiciach</v>
          </cell>
          <cell r="L3558">
            <v>1</v>
          </cell>
          <cell r="M3558">
            <v>1</v>
          </cell>
          <cell r="AM3558">
            <v>2</v>
          </cell>
          <cell r="AN3558">
            <v>2</v>
          </cell>
          <cell r="AO3558">
            <v>0</v>
          </cell>
          <cell r="AP3558">
            <v>0</v>
          </cell>
          <cell r="AQ3558">
            <v>2</v>
          </cell>
          <cell r="AV3558">
            <v>1.4</v>
          </cell>
          <cell r="AW3558">
            <v>1.4</v>
          </cell>
          <cell r="AX3558">
            <v>1.3</v>
          </cell>
          <cell r="AY3558">
            <v>2</v>
          </cell>
          <cell r="AZ3558">
            <v>0</v>
          </cell>
          <cell r="BA3558" t="str">
            <v>KU</v>
          </cell>
        </row>
        <row r="3559">
          <cell r="D3559" t="str">
            <v>Katolícka univerzita v Ružomberku</v>
          </cell>
          <cell r="E3559" t="str">
            <v>Teologická fakulta v Košiciach</v>
          </cell>
          <cell r="L3559">
            <v>1</v>
          </cell>
          <cell r="M3559">
            <v>1</v>
          </cell>
          <cell r="AM3559">
            <v>0</v>
          </cell>
          <cell r="AN3559">
            <v>1</v>
          </cell>
          <cell r="AO3559">
            <v>0</v>
          </cell>
          <cell r="AP3559">
            <v>0</v>
          </cell>
          <cell r="AQ3559">
            <v>0</v>
          </cell>
          <cell r="AV3559">
            <v>0</v>
          </cell>
          <cell r="AW3559">
            <v>0</v>
          </cell>
          <cell r="AX3559">
            <v>0</v>
          </cell>
          <cell r="AY3559">
            <v>1</v>
          </cell>
          <cell r="AZ3559">
            <v>0</v>
          </cell>
          <cell r="BA3559" t="str">
            <v>KU</v>
          </cell>
        </row>
        <row r="3560">
          <cell r="D3560" t="str">
            <v>Univerzita Pavla Jozefa Šafárika v Košiciach</v>
          </cell>
          <cell r="E3560" t="str">
            <v>Prírodovedecká fakulta</v>
          </cell>
          <cell r="L3560">
            <v>2</v>
          </cell>
          <cell r="M3560">
            <v>3</v>
          </cell>
          <cell r="AM3560">
            <v>0</v>
          </cell>
          <cell r="AN3560">
            <v>0</v>
          </cell>
          <cell r="AO3560">
            <v>0</v>
          </cell>
          <cell r="AP3560">
            <v>0</v>
          </cell>
          <cell r="AQ3560">
            <v>0</v>
          </cell>
          <cell r="AV3560">
            <v>0</v>
          </cell>
          <cell r="AW3560">
            <v>0</v>
          </cell>
          <cell r="AX3560">
            <v>0</v>
          </cell>
          <cell r="AY3560">
            <v>1</v>
          </cell>
          <cell r="AZ3560">
            <v>0</v>
          </cell>
          <cell r="BA3560" t="str">
            <v>UPJŠ</v>
          </cell>
        </row>
        <row r="3561">
          <cell r="D3561" t="str">
            <v>Univerzita Pavla Jozefa Šafárika v Košiciach</v>
          </cell>
          <cell r="E3561" t="str">
            <v>Prírodovedecká fakulta</v>
          </cell>
          <cell r="L3561">
            <v>2</v>
          </cell>
          <cell r="M3561">
            <v>3</v>
          </cell>
          <cell r="AM3561">
            <v>0</v>
          </cell>
          <cell r="AN3561">
            <v>0</v>
          </cell>
          <cell r="AO3561">
            <v>0</v>
          </cell>
          <cell r="AP3561">
            <v>0</v>
          </cell>
          <cell r="AQ3561">
            <v>0</v>
          </cell>
          <cell r="AV3561">
            <v>0</v>
          </cell>
          <cell r="AW3561">
            <v>0</v>
          </cell>
          <cell r="AX3561">
            <v>0</v>
          </cell>
          <cell r="AY3561">
            <v>1</v>
          </cell>
          <cell r="AZ3561">
            <v>0</v>
          </cell>
          <cell r="BA3561" t="str">
            <v>UPJŠ</v>
          </cell>
        </row>
        <row r="3562">
          <cell r="D3562" t="str">
            <v>Trnavská univerzita v Trnave</v>
          </cell>
          <cell r="E3562" t="str">
            <v>Teologická fakulta</v>
          </cell>
          <cell r="L3562">
            <v>2</v>
          </cell>
          <cell r="M3562">
            <v>3</v>
          </cell>
          <cell r="AM3562">
            <v>0</v>
          </cell>
          <cell r="AN3562">
            <v>0</v>
          </cell>
          <cell r="AO3562">
            <v>0</v>
          </cell>
          <cell r="AP3562">
            <v>0</v>
          </cell>
          <cell r="AQ3562">
            <v>0</v>
          </cell>
          <cell r="AV3562">
            <v>0</v>
          </cell>
          <cell r="AW3562">
            <v>0</v>
          </cell>
          <cell r="AX3562">
            <v>0</v>
          </cell>
          <cell r="AY3562">
            <v>3</v>
          </cell>
          <cell r="AZ3562">
            <v>0</v>
          </cell>
          <cell r="BA3562" t="str">
            <v>TVU</v>
          </cell>
        </row>
        <row r="3563">
          <cell r="D3563" t="str">
            <v>Trnavská univerzita v Trnave</v>
          </cell>
          <cell r="E3563" t="str">
            <v>Teologická fakulta</v>
          </cell>
          <cell r="L3563">
            <v>1</v>
          </cell>
          <cell r="M3563">
            <v>1</v>
          </cell>
          <cell r="AM3563">
            <v>1</v>
          </cell>
          <cell r="AN3563">
            <v>1</v>
          </cell>
          <cell r="AO3563">
            <v>0</v>
          </cell>
          <cell r="AP3563">
            <v>0</v>
          </cell>
          <cell r="AQ3563">
            <v>1</v>
          </cell>
          <cell r="AV3563">
            <v>0.7</v>
          </cell>
          <cell r="AW3563">
            <v>0.7</v>
          </cell>
          <cell r="AX3563">
            <v>0.68833333333333335</v>
          </cell>
          <cell r="AY3563">
            <v>1</v>
          </cell>
          <cell r="AZ3563">
            <v>0</v>
          </cell>
          <cell r="BA3563" t="str">
            <v>TVU</v>
          </cell>
        </row>
        <row r="3564">
          <cell r="D3564" t="str">
            <v>Univerzita Konštantína Filozofa v Nitre</v>
          </cell>
          <cell r="E3564" t="str">
            <v>Fakulta prírodných vied</v>
          </cell>
          <cell r="L3564">
            <v>2</v>
          </cell>
          <cell r="M3564">
            <v>1</v>
          </cell>
          <cell r="AM3564">
            <v>0</v>
          </cell>
          <cell r="AN3564">
            <v>0</v>
          </cell>
          <cell r="AO3564">
            <v>0</v>
          </cell>
          <cell r="AP3564">
            <v>0</v>
          </cell>
          <cell r="AQ3564">
            <v>0</v>
          </cell>
          <cell r="AV3564">
            <v>0</v>
          </cell>
          <cell r="AW3564">
            <v>0</v>
          </cell>
          <cell r="AX3564">
            <v>0</v>
          </cell>
          <cell r="AY3564">
            <v>2</v>
          </cell>
          <cell r="AZ3564">
            <v>0</v>
          </cell>
          <cell r="BA3564" t="str">
            <v>UKF</v>
          </cell>
        </row>
        <row r="3565">
          <cell r="D3565" t="str">
            <v>Univerzita Komenského v Bratislave</v>
          </cell>
          <cell r="E3565" t="str">
            <v>Evanjelická bohoslovecká fakulta</v>
          </cell>
          <cell r="L3565">
            <v>2</v>
          </cell>
          <cell r="M3565">
            <v>3</v>
          </cell>
          <cell r="AM3565">
            <v>0</v>
          </cell>
          <cell r="AN3565">
            <v>0</v>
          </cell>
          <cell r="AO3565">
            <v>0</v>
          </cell>
          <cell r="AP3565">
            <v>0</v>
          </cell>
          <cell r="AQ3565">
            <v>0</v>
          </cell>
          <cell r="AV3565">
            <v>0</v>
          </cell>
          <cell r="AW3565">
            <v>0</v>
          </cell>
          <cell r="AX3565">
            <v>0</v>
          </cell>
          <cell r="AY3565">
            <v>1</v>
          </cell>
          <cell r="AZ3565">
            <v>0</v>
          </cell>
          <cell r="BA3565" t="str">
            <v>UK</v>
          </cell>
        </row>
        <row r="3566">
          <cell r="D3566" t="str">
            <v>Univerzita Konštantína Filozofa v Nitre</v>
          </cell>
          <cell r="E3566" t="str">
            <v>Fakulta prírodných vied</v>
          </cell>
          <cell r="L3566">
            <v>1</v>
          </cell>
          <cell r="M3566">
            <v>3</v>
          </cell>
          <cell r="AM3566">
            <v>1</v>
          </cell>
          <cell r="AN3566">
            <v>0</v>
          </cell>
          <cell r="AO3566">
            <v>0</v>
          </cell>
          <cell r="AP3566">
            <v>0</v>
          </cell>
          <cell r="AQ3566">
            <v>1</v>
          </cell>
          <cell r="AV3566">
            <v>3</v>
          </cell>
          <cell r="AW3566">
            <v>3.3000000000000003</v>
          </cell>
          <cell r="AX3566">
            <v>3.2682123655913982</v>
          </cell>
          <cell r="AY3566">
            <v>1</v>
          </cell>
          <cell r="AZ3566">
            <v>1</v>
          </cell>
          <cell r="BA3566" t="str">
            <v>UKF</v>
          </cell>
        </row>
        <row r="3567">
          <cell r="D3567" t="str">
            <v>Univerzita Konštantína Filozofa v Nitre</v>
          </cell>
          <cell r="E3567" t="str">
            <v>Fakulta prírodných vied</v>
          </cell>
          <cell r="L3567">
            <v>2</v>
          </cell>
          <cell r="M3567">
            <v>3</v>
          </cell>
          <cell r="AM3567">
            <v>0</v>
          </cell>
          <cell r="AN3567">
            <v>0</v>
          </cell>
          <cell r="AO3567">
            <v>0</v>
          </cell>
          <cell r="AP3567">
            <v>0</v>
          </cell>
          <cell r="AQ3567">
            <v>0</v>
          </cell>
          <cell r="AV3567">
            <v>0</v>
          </cell>
          <cell r="AW3567">
            <v>0</v>
          </cell>
          <cell r="AX3567">
            <v>0</v>
          </cell>
          <cell r="AY3567">
            <v>1</v>
          </cell>
          <cell r="AZ3567">
            <v>0</v>
          </cell>
          <cell r="BA3567" t="str">
            <v>UKF</v>
          </cell>
        </row>
        <row r="3568">
          <cell r="D3568" t="str">
            <v>Univerzita Konštantína Filozofa v Nitre</v>
          </cell>
          <cell r="E3568" t="str">
            <v>Fakulta prírodných vied</v>
          </cell>
          <cell r="L3568">
            <v>1</v>
          </cell>
          <cell r="M3568">
            <v>1</v>
          </cell>
          <cell r="AM3568">
            <v>8</v>
          </cell>
          <cell r="AN3568">
            <v>8</v>
          </cell>
          <cell r="AO3568">
            <v>8</v>
          </cell>
          <cell r="AP3568">
            <v>8</v>
          </cell>
          <cell r="AQ3568">
            <v>8</v>
          </cell>
          <cell r="AV3568">
            <v>5.6</v>
          </cell>
          <cell r="AW3568">
            <v>8.2880000000000003</v>
          </cell>
          <cell r="AX3568">
            <v>8.1893333333333338</v>
          </cell>
          <cell r="AY3568">
            <v>8</v>
          </cell>
          <cell r="AZ3568">
            <v>0</v>
          </cell>
          <cell r="BA3568" t="str">
            <v>UKF</v>
          </cell>
        </row>
        <row r="3569">
          <cell r="D3569" t="str">
            <v>Univerzita Pavla Jozefa Šafárika v Košiciach</v>
          </cell>
          <cell r="E3569" t="str">
            <v>Právnická fakulta</v>
          </cell>
          <cell r="L3569">
            <v>1</v>
          </cell>
          <cell r="M3569">
            <v>1</v>
          </cell>
          <cell r="AM3569">
            <v>2</v>
          </cell>
          <cell r="AN3569">
            <v>2</v>
          </cell>
          <cell r="AO3569">
            <v>0</v>
          </cell>
          <cell r="AP3569">
            <v>0</v>
          </cell>
          <cell r="AQ3569">
            <v>2</v>
          </cell>
          <cell r="AV3569">
            <v>1.4</v>
          </cell>
          <cell r="AW3569">
            <v>1.4</v>
          </cell>
          <cell r="AX3569">
            <v>1.3668171557562077</v>
          </cell>
          <cell r="AY3569">
            <v>2</v>
          </cell>
          <cell r="AZ3569">
            <v>0</v>
          </cell>
          <cell r="BA3569" t="str">
            <v>UPJŠ</v>
          </cell>
        </row>
        <row r="3570">
          <cell r="D3570" t="str">
            <v>Ekonomická univerzita v Bratislave</v>
          </cell>
          <cell r="E3570" t="str">
            <v>Národohospodárska fakulta</v>
          </cell>
          <cell r="L3570">
            <v>2</v>
          </cell>
          <cell r="M3570">
            <v>2</v>
          </cell>
          <cell r="AM3570">
            <v>0</v>
          </cell>
          <cell r="AN3570">
            <v>0</v>
          </cell>
          <cell r="AO3570">
            <v>0</v>
          </cell>
          <cell r="AP3570">
            <v>0</v>
          </cell>
          <cell r="AQ3570">
            <v>0</v>
          </cell>
          <cell r="AV3570">
            <v>0</v>
          </cell>
          <cell r="AW3570">
            <v>0</v>
          </cell>
          <cell r="AX3570">
            <v>0</v>
          </cell>
          <cell r="AY3570">
            <v>27</v>
          </cell>
          <cell r="AZ3570">
            <v>0</v>
          </cell>
          <cell r="BA3570" t="str">
            <v>EU</v>
          </cell>
        </row>
        <row r="3571">
          <cell r="D3571" t="str">
            <v>Ekonomická univerzita v Bratislave</v>
          </cell>
          <cell r="E3571" t="str">
            <v>Obchodná fakulta</v>
          </cell>
          <cell r="L3571">
            <v>2</v>
          </cell>
          <cell r="M3571">
            <v>1</v>
          </cell>
          <cell r="AM3571">
            <v>0</v>
          </cell>
          <cell r="AN3571">
            <v>0</v>
          </cell>
          <cell r="AO3571">
            <v>0</v>
          </cell>
          <cell r="AP3571">
            <v>0</v>
          </cell>
          <cell r="AQ3571">
            <v>0</v>
          </cell>
          <cell r="AV3571">
            <v>0</v>
          </cell>
          <cell r="AW3571">
            <v>0</v>
          </cell>
          <cell r="AX3571">
            <v>0</v>
          </cell>
          <cell r="AY3571">
            <v>12</v>
          </cell>
          <cell r="AZ3571">
            <v>0</v>
          </cell>
          <cell r="BA3571" t="str">
            <v>EU</v>
          </cell>
        </row>
        <row r="3572">
          <cell r="D3572" t="str">
            <v>Katolícka univerzita v Ružomberku</v>
          </cell>
          <cell r="E3572" t="str">
            <v>Filozofická fakulta</v>
          </cell>
          <cell r="L3572">
            <v>1</v>
          </cell>
          <cell r="M3572">
            <v>1</v>
          </cell>
          <cell r="AM3572">
            <v>2</v>
          </cell>
          <cell r="AN3572">
            <v>2</v>
          </cell>
          <cell r="AO3572">
            <v>0</v>
          </cell>
          <cell r="AP3572">
            <v>0</v>
          </cell>
          <cell r="AQ3572">
            <v>2</v>
          </cell>
          <cell r="AV3572">
            <v>1.4</v>
          </cell>
          <cell r="AW3572">
            <v>1.456</v>
          </cell>
          <cell r="AX3572">
            <v>1.456</v>
          </cell>
          <cell r="AY3572">
            <v>2</v>
          </cell>
          <cell r="AZ3572">
            <v>0</v>
          </cell>
          <cell r="BA3572" t="str">
            <v>KU</v>
          </cell>
        </row>
        <row r="3573">
          <cell r="D3573" t="str">
            <v>Katolícka univerzita v Ružomberku</v>
          </cell>
          <cell r="E3573" t="str">
            <v>Filozofická fakulta</v>
          </cell>
          <cell r="L3573">
            <v>1</v>
          </cell>
          <cell r="M3573">
            <v>1</v>
          </cell>
          <cell r="AM3573">
            <v>1</v>
          </cell>
          <cell r="AN3573">
            <v>1</v>
          </cell>
          <cell r="AO3573">
            <v>0</v>
          </cell>
          <cell r="AP3573">
            <v>0</v>
          </cell>
          <cell r="AQ3573">
            <v>1</v>
          </cell>
          <cell r="AV3573">
            <v>0.7</v>
          </cell>
          <cell r="AW3573">
            <v>0.7</v>
          </cell>
          <cell r="AX3573">
            <v>0.65</v>
          </cell>
          <cell r="AY3573">
            <v>1</v>
          </cell>
          <cell r="AZ3573">
            <v>0</v>
          </cell>
          <cell r="BA3573" t="str">
            <v>KU</v>
          </cell>
        </row>
        <row r="3574">
          <cell r="D3574" t="str">
            <v>Katolícka univerzita v Ružomberku</v>
          </cell>
          <cell r="E3574" t="str">
            <v>Filozofická fakulta</v>
          </cell>
          <cell r="L3574">
            <v>1</v>
          </cell>
          <cell r="M3574">
            <v>1</v>
          </cell>
          <cell r="AM3574">
            <v>1</v>
          </cell>
          <cell r="AN3574">
            <v>1</v>
          </cell>
          <cell r="AO3574">
            <v>0</v>
          </cell>
          <cell r="AP3574">
            <v>0</v>
          </cell>
          <cell r="AQ3574">
            <v>1</v>
          </cell>
          <cell r="AV3574">
            <v>0.7</v>
          </cell>
          <cell r="AW3574">
            <v>0.72799999999999998</v>
          </cell>
          <cell r="AX3574">
            <v>0.72799999999999998</v>
          </cell>
          <cell r="AY3574">
            <v>1</v>
          </cell>
          <cell r="AZ3574">
            <v>0</v>
          </cell>
          <cell r="BA3574" t="str">
            <v>KU</v>
          </cell>
        </row>
        <row r="3575">
          <cell r="D3575" t="str">
            <v>Katolícka univerzita v Ružomberku</v>
          </cell>
          <cell r="E3575" t="str">
            <v>Fakulta zdravotníctva</v>
          </cell>
          <cell r="L3575">
            <v>2</v>
          </cell>
          <cell r="M3575">
            <v>1</v>
          </cell>
          <cell r="AM3575">
            <v>0</v>
          </cell>
          <cell r="AN3575">
            <v>0</v>
          </cell>
          <cell r="AO3575">
            <v>0</v>
          </cell>
          <cell r="AP3575">
            <v>0</v>
          </cell>
          <cell r="AQ3575">
            <v>0</v>
          </cell>
          <cell r="AV3575">
            <v>0</v>
          </cell>
          <cell r="AW3575">
            <v>0</v>
          </cell>
          <cell r="AX3575">
            <v>0</v>
          </cell>
          <cell r="AY3575">
            <v>31</v>
          </cell>
          <cell r="AZ3575">
            <v>0</v>
          </cell>
          <cell r="BA3575" t="str">
            <v>KU</v>
          </cell>
        </row>
        <row r="3576">
          <cell r="D3576" t="str">
            <v>Univerzita Pavla Jozefa Šafárika v Košiciach</v>
          </cell>
          <cell r="E3576" t="str">
            <v>Filozofická fakulta</v>
          </cell>
          <cell r="L3576">
            <v>2</v>
          </cell>
          <cell r="M3576">
            <v>2</v>
          </cell>
          <cell r="AM3576">
            <v>0</v>
          </cell>
          <cell r="AN3576">
            <v>0</v>
          </cell>
          <cell r="AO3576">
            <v>0</v>
          </cell>
          <cell r="AP3576">
            <v>0</v>
          </cell>
          <cell r="AQ3576">
            <v>0</v>
          </cell>
          <cell r="AV3576">
            <v>0</v>
          </cell>
          <cell r="AW3576">
            <v>0</v>
          </cell>
          <cell r="AX3576">
            <v>0</v>
          </cell>
          <cell r="AY3576">
            <v>3</v>
          </cell>
          <cell r="AZ3576">
            <v>0</v>
          </cell>
          <cell r="BA3576" t="str">
            <v>UPJŠ</v>
          </cell>
        </row>
        <row r="3577">
          <cell r="D3577" t="str">
            <v>Univerzita Pavla Jozefa Šafárika v Košiciach</v>
          </cell>
          <cell r="E3577" t="str">
            <v>Filozofická fakulta</v>
          </cell>
          <cell r="L3577">
            <v>1</v>
          </cell>
          <cell r="M3577">
            <v>1</v>
          </cell>
          <cell r="AM3577">
            <v>10</v>
          </cell>
          <cell r="AN3577">
            <v>12</v>
          </cell>
          <cell r="AO3577">
            <v>0</v>
          </cell>
          <cell r="AP3577">
            <v>0</v>
          </cell>
          <cell r="AQ3577">
            <v>10</v>
          </cell>
          <cell r="AV3577">
            <v>7</v>
          </cell>
          <cell r="AW3577">
            <v>7.1400000000000006</v>
          </cell>
          <cell r="AX3577">
            <v>7.0989655172413793</v>
          </cell>
          <cell r="AY3577">
            <v>12</v>
          </cell>
          <cell r="AZ3577">
            <v>0</v>
          </cell>
          <cell r="BA3577" t="str">
            <v>UPJŠ</v>
          </cell>
        </row>
        <row r="3578">
          <cell r="D3578" t="str">
            <v>Univerzita Pavla Jozefa Šafárika v Košiciach</v>
          </cell>
          <cell r="E3578" t="str">
            <v>Filozofická fakulta</v>
          </cell>
          <cell r="L3578">
            <v>1</v>
          </cell>
          <cell r="M3578">
            <v>1</v>
          </cell>
          <cell r="AM3578">
            <v>1</v>
          </cell>
          <cell r="AN3578">
            <v>1</v>
          </cell>
          <cell r="AO3578">
            <v>0</v>
          </cell>
          <cell r="AP3578">
            <v>0</v>
          </cell>
          <cell r="AQ3578">
            <v>1</v>
          </cell>
          <cell r="AV3578">
            <v>0.7</v>
          </cell>
          <cell r="AW3578">
            <v>0.71399999999999997</v>
          </cell>
          <cell r="AX3578">
            <v>0.67433333333333334</v>
          </cell>
          <cell r="AY3578">
            <v>1</v>
          </cell>
          <cell r="AZ3578">
            <v>0</v>
          </cell>
          <cell r="BA3578" t="str">
            <v>UPJŠ</v>
          </cell>
        </row>
        <row r="3579">
          <cell r="D3579" t="str">
            <v>Univerzita Pavla Jozefa Šafárika v Košiciach</v>
          </cell>
          <cell r="E3579" t="str">
            <v>Filozofická fakulta</v>
          </cell>
          <cell r="L3579">
            <v>1</v>
          </cell>
          <cell r="M3579">
            <v>1</v>
          </cell>
          <cell r="AM3579">
            <v>1</v>
          </cell>
          <cell r="AN3579">
            <v>1</v>
          </cell>
          <cell r="AO3579">
            <v>0</v>
          </cell>
          <cell r="AP3579">
            <v>0</v>
          </cell>
          <cell r="AQ3579">
            <v>1</v>
          </cell>
          <cell r="AV3579">
            <v>0.7</v>
          </cell>
          <cell r="AW3579">
            <v>0.71399999999999997</v>
          </cell>
          <cell r="AX3579">
            <v>0.7098965517241379</v>
          </cell>
          <cell r="AY3579">
            <v>1</v>
          </cell>
          <cell r="AZ3579">
            <v>0</v>
          </cell>
          <cell r="BA3579" t="str">
            <v>UPJŠ</v>
          </cell>
        </row>
        <row r="3580">
          <cell r="D3580" t="str">
            <v>Univerzita Pavla Jozefa Šafárika v Košiciach</v>
          </cell>
          <cell r="E3580" t="str">
            <v>Filozofická fakulta</v>
          </cell>
          <cell r="L3580">
            <v>1</v>
          </cell>
          <cell r="M3580">
            <v>1</v>
          </cell>
          <cell r="AM3580">
            <v>3</v>
          </cell>
          <cell r="AN3580">
            <v>3</v>
          </cell>
          <cell r="AO3580">
            <v>0</v>
          </cell>
          <cell r="AP3580">
            <v>0</v>
          </cell>
          <cell r="AQ3580">
            <v>3</v>
          </cell>
          <cell r="AV3580">
            <v>2.0999999999999996</v>
          </cell>
          <cell r="AW3580">
            <v>2.1419999999999995</v>
          </cell>
          <cell r="AX3580">
            <v>2.1296896551724132</v>
          </cell>
          <cell r="AY3580">
            <v>3</v>
          </cell>
          <cell r="AZ3580">
            <v>0</v>
          </cell>
          <cell r="BA3580" t="str">
            <v>UPJŠ</v>
          </cell>
        </row>
        <row r="3581">
          <cell r="D3581" t="str">
            <v>Univerzita Pavla Jozefa Šafárika v Košiciach</v>
          </cell>
          <cell r="E3581" t="str">
            <v>Filozofická fakulta</v>
          </cell>
          <cell r="L3581">
            <v>1</v>
          </cell>
          <cell r="M3581">
            <v>1</v>
          </cell>
          <cell r="AM3581">
            <v>2</v>
          </cell>
          <cell r="AN3581">
            <v>2</v>
          </cell>
          <cell r="AO3581">
            <v>0</v>
          </cell>
          <cell r="AP3581">
            <v>0</v>
          </cell>
          <cell r="AQ3581">
            <v>2</v>
          </cell>
          <cell r="AV3581">
            <v>1.4</v>
          </cell>
          <cell r="AW3581">
            <v>1.456</v>
          </cell>
          <cell r="AX3581">
            <v>1.4476321839080459</v>
          </cell>
          <cell r="AY3581">
            <v>2</v>
          </cell>
          <cell r="AZ3581">
            <v>0</v>
          </cell>
          <cell r="BA3581" t="str">
            <v>UPJŠ</v>
          </cell>
        </row>
        <row r="3582">
          <cell r="D3582" t="str">
            <v>Univerzita Pavla Jozefa Šafárika v Košiciach</v>
          </cell>
          <cell r="E3582" t="str">
            <v>Filozofická fakulta</v>
          </cell>
          <cell r="L3582">
            <v>1</v>
          </cell>
          <cell r="M3582">
            <v>1</v>
          </cell>
          <cell r="AM3582">
            <v>1</v>
          </cell>
          <cell r="AN3582">
            <v>1</v>
          </cell>
          <cell r="AO3582">
            <v>0</v>
          </cell>
          <cell r="AP3582">
            <v>0</v>
          </cell>
          <cell r="AQ3582">
            <v>1</v>
          </cell>
          <cell r="AV3582">
            <v>0.7</v>
          </cell>
          <cell r="AW3582">
            <v>0.72799999999999998</v>
          </cell>
          <cell r="AX3582">
            <v>0.72381609195402297</v>
          </cell>
          <cell r="AY3582">
            <v>1</v>
          </cell>
          <cell r="AZ3582">
            <v>0</v>
          </cell>
          <cell r="BA3582" t="str">
            <v>UPJŠ</v>
          </cell>
        </row>
        <row r="3583">
          <cell r="D3583" t="str">
            <v>Univerzita Komenského v Bratislave</v>
          </cell>
          <cell r="E3583" t="str">
            <v>Filozofická fakulta</v>
          </cell>
          <cell r="L3583">
            <v>1</v>
          </cell>
          <cell r="M3583">
            <v>1</v>
          </cell>
          <cell r="AM3583">
            <v>2</v>
          </cell>
          <cell r="AN3583">
            <v>3</v>
          </cell>
          <cell r="AO3583">
            <v>0</v>
          </cell>
          <cell r="AP3583">
            <v>0</v>
          </cell>
          <cell r="AQ3583">
            <v>2</v>
          </cell>
          <cell r="AV3583">
            <v>1.4</v>
          </cell>
          <cell r="AW3583">
            <v>1.4</v>
          </cell>
          <cell r="AX3583">
            <v>1.4</v>
          </cell>
          <cell r="AY3583">
            <v>3</v>
          </cell>
          <cell r="AZ3583">
            <v>0</v>
          </cell>
          <cell r="BA3583" t="str">
            <v>UK</v>
          </cell>
        </row>
        <row r="3584">
          <cell r="D3584" t="str">
            <v>Univerzita Komenského v Bratislave</v>
          </cell>
          <cell r="E3584" t="str">
            <v>Filozofická fakulta</v>
          </cell>
          <cell r="L3584">
            <v>1</v>
          </cell>
          <cell r="M3584">
            <v>2</v>
          </cell>
          <cell r="AM3584">
            <v>0</v>
          </cell>
          <cell r="AN3584">
            <v>0.5</v>
          </cell>
          <cell r="AO3584">
            <v>0</v>
          </cell>
          <cell r="AP3584">
            <v>0</v>
          </cell>
          <cell r="AQ3584">
            <v>0</v>
          </cell>
          <cell r="AV3584">
            <v>0</v>
          </cell>
          <cell r="AW3584">
            <v>0</v>
          </cell>
          <cell r="AX3584">
            <v>0</v>
          </cell>
          <cell r="AY3584">
            <v>0.5</v>
          </cell>
          <cell r="AZ3584">
            <v>0</v>
          </cell>
          <cell r="BA3584" t="str">
            <v>UK</v>
          </cell>
        </row>
        <row r="3585">
          <cell r="D3585" t="str">
            <v>Univerzita Komenského v Bratislave</v>
          </cell>
          <cell r="E3585" t="str">
            <v>Filozofická fakulta</v>
          </cell>
          <cell r="L3585">
            <v>1</v>
          </cell>
          <cell r="M3585">
            <v>2</v>
          </cell>
          <cell r="AM3585">
            <v>0</v>
          </cell>
          <cell r="AN3585">
            <v>0.5</v>
          </cell>
          <cell r="AO3585">
            <v>0</v>
          </cell>
          <cell r="AP3585">
            <v>0</v>
          </cell>
          <cell r="AQ3585">
            <v>0</v>
          </cell>
          <cell r="AV3585">
            <v>0</v>
          </cell>
          <cell r="AW3585">
            <v>0</v>
          </cell>
          <cell r="AX3585">
            <v>0</v>
          </cell>
          <cell r="AY3585">
            <v>0.5</v>
          </cell>
          <cell r="AZ3585">
            <v>0</v>
          </cell>
          <cell r="BA3585" t="str">
            <v>UK</v>
          </cell>
        </row>
        <row r="3586">
          <cell r="D3586" t="str">
            <v>Univerzita Komenského v Bratislave</v>
          </cell>
          <cell r="E3586" t="str">
            <v>Filozofická fakulta</v>
          </cell>
          <cell r="L3586">
            <v>1</v>
          </cell>
          <cell r="M3586">
            <v>2</v>
          </cell>
          <cell r="AM3586">
            <v>0.5</v>
          </cell>
          <cell r="AN3586">
            <v>0.5</v>
          </cell>
          <cell r="AO3586">
            <v>0</v>
          </cell>
          <cell r="AP3586">
            <v>0</v>
          </cell>
          <cell r="AQ3586">
            <v>0.5</v>
          </cell>
          <cell r="AV3586">
            <v>0.75</v>
          </cell>
          <cell r="AW3586">
            <v>0.89249999999999996</v>
          </cell>
          <cell r="AX3586">
            <v>0.88631723716381416</v>
          </cell>
          <cell r="AY3586">
            <v>0.5</v>
          </cell>
          <cell r="AZ3586">
            <v>0</v>
          </cell>
          <cell r="BA3586" t="str">
            <v>UK</v>
          </cell>
        </row>
        <row r="3587">
          <cell r="D3587" t="str">
            <v>Univerzita Komenského v Bratislave</v>
          </cell>
          <cell r="E3587" t="str">
            <v>Filozofická fakulta</v>
          </cell>
          <cell r="L3587">
            <v>1</v>
          </cell>
          <cell r="M3587">
            <v>2</v>
          </cell>
          <cell r="AM3587">
            <v>6</v>
          </cell>
          <cell r="AN3587">
            <v>6</v>
          </cell>
          <cell r="AO3587">
            <v>0</v>
          </cell>
          <cell r="AP3587">
            <v>0</v>
          </cell>
          <cell r="AQ3587">
            <v>6</v>
          </cell>
          <cell r="AV3587">
            <v>9</v>
          </cell>
          <cell r="AW3587">
            <v>13.5</v>
          </cell>
          <cell r="AX3587">
            <v>13.436856875584658</v>
          </cell>
          <cell r="AY3587">
            <v>6</v>
          </cell>
          <cell r="AZ3587">
            <v>0</v>
          </cell>
          <cell r="BA3587" t="str">
            <v>UK</v>
          </cell>
        </row>
        <row r="3588">
          <cell r="D3588" t="str">
            <v>Univerzita Komenského v Bratislave</v>
          </cell>
          <cell r="E3588" t="str">
            <v>Filozofická fakulta</v>
          </cell>
          <cell r="L3588">
            <v>2</v>
          </cell>
          <cell r="M3588">
            <v>3</v>
          </cell>
          <cell r="AM3588">
            <v>1</v>
          </cell>
          <cell r="AN3588">
            <v>0</v>
          </cell>
          <cell r="AO3588">
            <v>0</v>
          </cell>
          <cell r="AP3588">
            <v>0</v>
          </cell>
          <cell r="AQ3588">
            <v>0</v>
          </cell>
          <cell r="AV3588">
            <v>0</v>
          </cell>
          <cell r="AW3588">
            <v>0</v>
          </cell>
          <cell r="AX3588">
            <v>0</v>
          </cell>
          <cell r="AY3588">
            <v>2</v>
          </cell>
          <cell r="AZ3588">
            <v>0</v>
          </cell>
          <cell r="BA3588" t="str">
            <v>UK</v>
          </cell>
        </row>
        <row r="3589">
          <cell r="D3589" t="str">
            <v>Univerzita Komenského v Bratislave</v>
          </cell>
          <cell r="E3589" t="str">
            <v>Filozofická fakulta</v>
          </cell>
          <cell r="L3589">
            <v>1</v>
          </cell>
          <cell r="M3589">
            <v>1</v>
          </cell>
          <cell r="AM3589">
            <v>3</v>
          </cell>
          <cell r="AN3589">
            <v>3</v>
          </cell>
          <cell r="AO3589">
            <v>0</v>
          </cell>
          <cell r="AP3589">
            <v>0</v>
          </cell>
          <cell r="AQ3589">
            <v>3</v>
          </cell>
          <cell r="AV3589">
            <v>2.0999999999999996</v>
          </cell>
          <cell r="AW3589">
            <v>2.0999999999999996</v>
          </cell>
          <cell r="AX3589">
            <v>2.0702830188679244</v>
          </cell>
          <cell r="AY3589">
            <v>3</v>
          </cell>
          <cell r="AZ3589">
            <v>0</v>
          </cell>
          <cell r="BA3589" t="str">
            <v>UK</v>
          </cell>
        </row>
        <row r="3590">
          <cell r="D3590" t="str">
            <v>Univerzita Komenského v Bratislave</v>
          </cell>
          <cell r="E3590" t="str">
            <v>Filozofická fakulta</v>
          </cell>
          <cell r="L3590">
            <v>1</v>
          </cell>
          <cell r="M3590">
            <v>1</v>
          </cell>
          <cell r="AM3590">
            <v>1</v>
          </cell>
          <cell r="AN3590">
            <v>1</v>
          </cell>
          <cell r="AO3590">
            <v>0</v>
          </cell>
          <cell r="AP3590">
            <v>0</v>
          </cell>
          <cell r="AQ3590">
            <v>1</v>
          </cell>
          <cell r="AV3590">
            <v>0.7</v>
          </cell>
          <cell r="AW3590">
            <v>0.71399999999999997</v>
          </cell>
          <cell r="AX3590">
            <v>0.69977689243027885</v>
          </cell>
          <cell r="AY3590">
            <v>1</v>
          </cell>
          <cell r="AZ3590">
            <v>0</v>
          </cell>
          <cell r="BA3590" t="str">
            <v>UK</v>
          </cell>
        </row>
        <row r="3591">
          <cell r="D3591" t="str">
            <v>Univerzita Komenského v Bratislave</v>
          </cell>
          <cell r="E3591" t="str">
            <v>Filozofická fakulta</v>
          </cell>
          <cell r="L3591">
            <v>1</v>
          </cell>
          <cell r="M3591">
            <v>1</v>
          </cell>
          <cell r="AM3591">
            <v>2</v>
          </cell>
          <cell r="AN3591">
            <v>2</v>
          </cell>
          <cell r="AO3591">
            <v>0</v>
          </cell>
          <cell r="AP3591">
            <v>0</v>
          </cell>
          <cell r="AQ3591">
            <v>2</v>
          </cell>
          <cell r="AV3591">
            <v>1.4</v>
          </cell>
          <cell r="AW3591">
            <v>1.4</v>
          </cell>
          <cell r="AX3591">
            <v>1.3721115537848605</v>
          </cell>
          <cell r="AY3591">
            <v>2</v>
          </cell>
          <cell r="AZ3591">
            <v>0</v>
          </cell>
          <cell r="BA3591" t="str">
            <v>UK</v>
          </cell>
        </row>
        <row r="3592">
          <cell r="D3592" t="str">
            <v>Univerzita Komenského v Bratislave</v>
          </cell>
          <cell r="E3592" t="str">
            <v>Filozofická fakulta</v>
          </cell>
          <cell r="L3592">
            <v>1</v>
          </cell>
          <cell r="M3592">
            <v>1</v>
          </cell>
          <cell r="AM3592">
            <v>3</v>
          </cell>
          <cell r="AN3592">
            <v>3</v>
          </cell>
          <cell r="AO3592">
            <v>0</v>
          </cell>
          <cell r="AP3592">
            <v>0</v>
          </cell>
          <cell r="AQ3592">
            <v>3</v>
          </cell>
          <cell r="AV3592">
            <v>2.0999999999999996</v>
          </cell>
          <cell r="AW3592">
            <v>2.0999999999999996</v>
          </cell>
          <cell r="AX3592">
            <v>2.0581673306772905</v>
          </cell>
          <cell r="AY3592">
            <v>3</v>
          </cell>
          <cell r="AZ3592">
            <v>0</v>
          </cell>
          <cell r="BA3592" t="str">
            <v>UK</v>
          </cell>
        </row>
        <row r="3593">
          <cell r="D3593" t="str">
            <v>Univerzita Komenského v Bratislave</v>
          </cell>
          <cell r="E3593" t="str">
            <v>Filozofická fakulta</v>
          </cell>
          <cell r="L3593">
            <v>1</v>
          </cell>
          <cell r="M3593">
            <v>1</v>
          </cell>
          <cell r="AM3593">
            <v>1</v>
          </cell>
          <cell r="AN3593">
            <v>1</v>
          </cell>
          <cell r="AO3593">
            <v>0</v>
          </cell>
          <cell r="AP3593">
            <v>0</v>
          </cell>
          <cell r="AQ3593">
            <v>1</v>
          </cell>
          <cell r="AV3593">
            <v>0.7</v>
          </cell>
          <cell r="AW3593">
            <v>0.7</v>
          </cell>
          <cell r="AX3593">
            <v>0.68605577689243025</v>
          </cell>
          <cell r="AY3593">
            <v>1</v>
          </cell>
          <cell r="AZ3593">
            <v>0</v>
          </cell>
          <cell r="BA3593" t="str">
            <v>UK</v>
          </cell>
        </row>
        <row r="3594">
          <cell r="D3594" t="str">
            <v>Univerzita Komenského v Bratislave</v>
          </cell>
          <cell r="E3594" t="str">
            <v>Filozofická fakulta</v>
          </cell>
          <cell r="L3594">
            <v>1</v>
          </cell>
          <cell r="M3594">
            <v>1</v>
          </cell>
          <cell r="AM3594">
            <v>1</v>
          </cell>
          <cell r="AN3594">
            <v>1</v>
          </cell>
          <cell r="AO3594">
            <v>0</v>
          </cell>
          <cell r="AP3594">
            <v>0</v>
          </cell>
          <cell r="AQ3594">
            <v>1</v>
          </cell>
          <cell r="AV3594">
            <v>0.7</v>
          </cell>
          <cell r="AW3594">
            <v>0.7</v>
          </cell>
          <cell r="AX3594">
            <v>0.68605577689243025</v>
          </cell>
          <cell r="AY3594">
            <v>1</v>
          </cell>
          <cell r="AZ3594">
            <v>0</v>
          </cell>
          <cell r="BA3594" t="str">
            <v>UK</v>
          </cell>
        </row>
        <row r="3595">
          <cell r="D3595" t="str">
            <v>Univerzita Komenského v Bratislave</v>
          </cell>
          <cell r="E3595" t="str">
            <v>Filozofická fakulta</v>
          </cell>
          <cell r="L3595">
            <v>1</v>
          </cell>
          <cell r="M3595">
            <v>1</v>
          </cell>
          <cell r="AM3595">
            <v>3</v>
          </cell>
          <cell r="AN3595">
            <v>3</v>
          </cell>
          <cell r="AO3595">
            <v>0</v>
          </cell>
          <cell r="AP3595">
            <v>0</v>
          </cell>
          <cell r="AQ3595">
            <v>3</v>
          </cell>
          <cell r="AV3595">
            <v>2.0999999999999996</v>
          </cell>
          <cell r="AW3595">
            <v>2.0999999999999996</v>
          </cell>
          <cell r="AX3595">
            <v>2.0581673306772905</v>
          </cell>
          <cell r="AY3595">
            <v>3</v>
          </cell>
          <cell r="AZ3595">
            <v>0</v>
          </cell>
          <cell r="BA3595" t="str">
            <v>UK</v>
          </cell>
        </row>
        <row r="3596">
          <cell r="D3596" t="str">
            <v>Univerzita Komenského v Bratislave</v>
          </cell>
          <cell r="E3596" t="str">
            <v>Filozofická fakulta</v>
          </cell>
          <cell r="L3596">
            <v>1</v>
          </cell>
          <cell r="M3596">
            <v>1</v>
          </cell>
          <cell r="AM3596">
            <v>1</v>
          </cell>
          <cell r="AN3596">
            <v>1</v>
          </cell>
          <cell r="AO3596">
            <v>0</v>
          </cell>
          <cell r="AP3596">
            <v>0</v>
          </cell>
          <cell r="AQ3596">
            <v>1</v>
          </cell>
          <cell r="AV3596">
            <v>0.7</v>
          </cell>
          <cell r="AW3596">
            <v>0.71399999999999997</v>
          </cell>
          <cell r="AX3596">
            <v>0.69977689243027885</v>
          </cell>
          <cell r="AY3596">
            <v>1</v>
          </cell>
          <cell r="AZ3596">
            <v>0</v>
          </cell>
          <cell r="BA3596" t="str">
            <v>UK</v>
          </cell>
        </row>
        <row r="3597">
          <cell r="D3597" t="str">
            <v>Univerzita Komenského v Bratislave</v>
          </cell>
          <cell r="E3597" t="str">
            <v>Filozofická fakulta</v>
          </cell>
          <cell r="L3597">
            <v>1</v>
          </cell>
          <cell r="M3597">
            <v>1</v>
          </cell>
          <cell r="AM3597">
            <v>3</v>
          </cell>
          <cell r="AN3597">
            <v>3</v>
          </cell>
          <cell r="AO3597">
            <v>0</v>
          </cell>
          <cell r="AP3597">
            <v>0</v>
          </cell>
          <cell r="AQ3597">
            <v>3</v>
          </cell>
          <cell r="AV3597">
            <v>2.0999999999999996</v>
          </cell>
          <cell r="AW3597">
            <v>2.0999999999999996</v>
          </cell>
          <cell r="AX3597">
            <v>2.0702830188679244</v>
          </cell>
          <cell r="AY3597">
            <v>3</v>
          </cell>
          <cell r="AZ3597">
            <v>0</v>
          </cell>
          <cell r="BA3597" t="str">
            <v>UK</v>
          </cell>
        </row>
        <row r="3598">
          <cell r="D3598" t="str">
            <v>Univerzita Komenského v Bratislave</v>
          </cell>
          <cell r="E3598" t="str">
            <v>Filozofická fakulta</v>
          </cell>
          <cell r="L3598">
            <v>1</v>
          </cell>
          <cell r="M3598">
            <v>1</v>
          </cell>
          <cell r="AM3598">
            <v>1</v>
          </cell>
          <cell r="AN3598">
            <v>1</v>
          </cell>
          <cell r="AO3598">
            <v>0</v>
          </cell>
          <cell r="AP3598">
            <v>0</v>
          </cell>
          <cell r="AQ3598">
            <v>1</v>
          </cell>
          <cell r="AV3598">
            <v>0.7</v>
          </cell>
          <cell r="AW3598">
            <v>0.71399999999999997</v>
          </cell>
          <cell r="AX3598">
            <v>0.69977689243027885</v>
          </cell>
          <cell r="AY3598">
            <v>1</v>
          </cell>
          <cell r="AZ3598">
            <v>0</v>
          </cell>
          <cell r="BA3598" t="str">
            <v>UK</v>
          </cell>
        </row>
        <row r="3599">
          <cell r="D3599" t="str">
            <v>Univerzita Komenského v Bratislave</v>
          </cell>
          <cell r="E3599" t="str">
            <v>Filozofická fakulta</v>
          </cell>
          <cell r="L3599">
            <v>1</v>
          </cell>
          <cell r="M3599">
            <v>1</v>
          </cell>
          <cell r="AM3599">
            <v>1</v>
          </cell>
          <cell r="AN3599">
            <v>1</v>
          </cell>
          <cell r="AO3599">
            <v>0</v>
          </cell>
          <cell r="AP3599">
            <v>0</v>
          </cell>
          <cell r="AQ3599">
            <v>1</v>
          </cell>
          <cell r="AV3599">
            <v>0.7</v>
          </cell>
          <cell r="AW3599">
            <v>0.76649999999999996</v>
          </cell>
          <cell r="AX3599">
            <v>0.76196449704142011</v>
          </cell>
          <cell r="AY3599">
            <v>1</v>
          </cell>
          <cell r="AZ3599">
            <v>0</v>
          </cell>
          <cell r="BA3599" t="str">
            <v>UK</v>
          </cell>
        </row>
        <row r="3600">
          <cell r="D3600" t="str">
            <v>Univerzita Komenského v Bratislave</v>
          </cell>
          <cell r="E3600" t="str">
            <v>Filozofická fakulta</v>
          </cell>
          <cell r="L3600">
            <v>1</v>
          </cell>
          <cell r="M3600">
            <v>1</v>
          </cell>
          <cell r="AM3600">
            <v>1</v>
          </cell>
          <cell r="AN3600">
            <v>1</v>
          </cell>
          <cell r="AO3600">
            <v>0</v>
          </cell>
          <cell r="AP3600">
            <v>0</v>
          </cell>
          <cell r="AQ3600">
            <v>1</v>
          </cell>
          <cell r="AV3600">
            <v>0.7</v>
          </cell>
          <cell r="AW3600">
            <v>0.76649999999999996</v>
          </cell>
          <cell r="AX3600">
            <v>0.75123107569721115</v>
          </cell>
          <cell r="AY3600">
            <v>1</v>
          </cell>
          <cell r="AZ3600">
            <v>0</v>
          </cell>
          <cell r="BA3600" t="str">
            <v>UK</v>
          </cell>
        </row>
        <row r="3601">
          <cell r="D3601" t="str">
            <v>Univerzita Komenského v Bratislave</v>
          </cell>
          <cell r="E3601" t="str">
            <v>Filozofická fakulta</v>
          </cell>
          <cell r="L3601">
            <v>1</v>
          </cell>
          <cell r="M3601">
            <v>1</v>
          </cell>
          <cell r="AM3601">
            <v>2</v>
          </cell>
          <cell r="AN3601">
            <v>2</v>
          </cell>
          <cell r="AO3601">
            <v>0</v>
          </cell>
          <cell r="AP3601">
            <v>0</v>
          </cell>
          <cell r="AQ3601">
            <v>2</v>
          </cell>
          <cell r="AV3601">
            <v>1.4</v>
          </cell>
          <cell r="AW3601">
            <v>1.4279999999999999</v>
          </cell>
          <cell r="AX3601">
            <v>1.3995537848605577</v>
          </cell>
          <cell r="AY3601">
            <v>2</v>
          </cell>
          <cell r="AZ3601">
            <v>0</v>
          </cell>
          <cell r="BA3601" t="str">
            <v>UK</v>
          </cell>
        </row>
        <row r="3602">
          <cell r="D3602" t="str">
            <v>Katolícka univerzita v Ružomberku</v>
          </cell>
          <cell r="E3602" t="str">
            <v>Pedagogická fakulta</v>
          </cell>
          <cell r="L3602">
            <v>2</v>
          </cell>
          <cell r="M3602">
            <v>2</v>
          </cell>
          <cell r="AM3602">
            <v>0</v>
          </cell>
          <cell r="AN3602">
            <v>0</v>
          </cell>
          <cell r="AO3602">
            <v>0</v>
          </cell>
          <cell r="AP3602">
            <v>0</v>
          </cell>
          <cell r="AQ3602">
            <v>0</v>
          </cell>
          <cell r="AV3602">
            <v>0</v>
          </cell>
          <cell r="AW3602">
            <v>0</v>
          </cell>
          <cell r="AX3602">
            <v>0</v>
          </cell>
          <cell r="AY3602">
            <v>3</v>
          </cell>
          <cell r="AZ3602">
            <v>0</v>
          </cell>
          <cell r="BA3602" t="str">
            <v>KU</v>
          </cell>
        </row>
        <row r="3603">
          <cell r="D3603" t="str">
            <v>Katolícka univerzita v Ružomberku</v>
          </cell>
          <cell r="E3603" t="str">
            <v>Pedagogická fakulta</v>
          </cell>
          <cell r="L3603">
            <v>1</v>
          </cell>
          <cell r="M3603">
            <v>2</v>
          </cell>
          <cell r="AM3603">
            <v>2.5</v>
          </cell>
          <cell r="AN3603">
            <v>2.5</v>
          </cell>
          <cell r="AO3603">
            <v>0</v>
          </cell>
          <cell r="AP3603">
            <v>0</v>
          </cell>
          <cell r="AQ3603">
            <v>2.5</v>
          </cell>
          <cell r="AV3603">
            <v>3.75</v>
          </cell>
          <cell r="AW3603">
            <v>4.0875000000000004</v>
          </cell>
          <cell r="AX3603">
            <v>4.0122574626865672</v>
          </cell>
          <cell r="AY3603">
            <v>2.5</v>
          </cell>
          <cell r="AZ3603">
            <v>0</v>
          </cell>
          <cell r="BA3603" t="str">
            <v>KU</v>
          </cell>
        </row>
        <row r="3604">
          <cell r="D3604" t="str">
            <v>Katolícka univerzita v Ružomberku</v>
          </cell>
          <cell r="E3604" t="str">
            <v>Pedagogická fakulta</v>
          </cell>
          <cell r="L3604">
            <v>1</v>
          </cell>
          <cell r="M3604">
            <v>3</v>
          </cell>
          <cell r="AM3604">
            <v>1</v>
          </cell>
          <cell r="AN3604">
            <v>0</v>
          </cell>
          <cell r="AO3604">
            <v>0</v>
          </cell>
          <cell r="AP3604">
            <v>0</v>
          </cell>
          <cell r="AQ3604">
            <v>1</v>
          </cell>
          <cell r="AV3604">
            <v>4</v>
          </cell>
          <cell r="AW3604">
            <v>4.4000000000000004</v>
          </cell>
          <cell r="AX3604">
            <v>4.3190049751243782</v>
          </cell>
          <cell r="AY3604">
            <v>1</v>
          </cell>
          <cell r="AZ3604">
            <v>1</v>
          </cell>
          <cell r="BA3604" t="str">
            <v>KU</v>
          </cell>
        </row>
        <row r="3605">
          <cell r="D3605" t="str">
            <v>Katolícka univerzita v Ružomberku</v>
          </cell>
          <cell r="E3605" t="str">
            <v>Pedagogická fakulta</v>
          </cell>
          <cell r="L3605">
            <v>1</v>
          </cell>
          <cell r="M3605">
            <v>2</v>
          </cell>
          <cell r="AM3605">
            <v>5</v>
          </cell>
          <cell r="AN3605">
            <v>5</v>
          </cell>
          <cell r="AO3605">
            <v>0</v>
          </cell>
          <cell r="AP3605">
            <v>0</v>
          </cell>
          <cell r="AQ3605">
            <v>5</v>
          </cell>
          <cell r="AV3605">
            <v>7.5</v>
          </cell>
          <cell r="AW3605">
            <v>7.5</v>
          </cell>
          <cell r="AX3605">
            <v>7.3589341692789967</v>
          </cell>
          <cell r="AY3605">
            <v>5</v>
          </cell>
          <cell r="AZ3605">
            <v>0</v>
          </cell>
          <cell r="BA3605" t="str">
            <v>KU</v>
          </cell>
        </row>
        <row r="3606">
          <cell r="D3606" t="str">
            <v>Katolícka univerzita v Ružomberku</v>
          </cell>
          <cell r="E3606" t="str">
            <v>Pedagogická fakulta</v>
          </cell>
          <cell r="L3606">
            <v>1</v>
          </cell>
          <cell r="M3606">
            <v>2</v>
          </cell>
          <cell r="AM3606">
            <v>1</v>
          </cell>
          <cell r="AN3606">
            <v>1</v>
          </cell>
          <cell r="AO3606">
            <v>0</v>
          </cell>
          <cell r="AP3606">
            <v>0</v>
          </cell>
          <cell r="AQ3606">
            <v>1</v>
          </cell>
          <cell r="AV3606">
            <v>1.5</v>
          </cell>
          <cell r="AW3606">
            <v>3.2249999999999996</v>
          </cell>
          <cell r="AX3606">
            <v>3.1656343283582085</v>
          </cell>
          <cell r="AY3606">
            <v>1</v>
          </cell>
          <cell r="AZ3606">
            <v>0</v>
          </cell>
          <cell r="BA3606" t="str">
            <v>KU</v>
          </cell>
        </row>
        <row r="3607">
          <cell r="D3607" t="str">
            <v>Katolícka univerzita v Ružomberku</v>
          </cell>
          <cell r="E3607" t="str">
            <v>Pedagogická fakulta</v>
          </cell>
          <cell r="L3607">
            <v>1</v>
          </cell>
          <cell r="M3607">
            <v>1</v>
          </cell>
          <cell r="AM3607">
            <v>1</v>
          </cell>
          <cell r="AN3607">
            <v>1</v>
          </cell>
          <cell r="AO3607">
            <v>0</v>
          </cell>
          <cell r="AP3607">
            <v>0</v>
          </cell>
          <cell r="AQ3607">
            <v>1</v>
          </cell>
          <cell r="AV3607">
            <v>0.7</v>
          </cell>
          <cell r="AW3607">
            <v>0.76300000000000001</v>
          </cell>
          <cell r="AX3607">
            <v>0.74895472636815918</v>
          </cell>
          <cell r="AY3607">
            <v>1</v>
          </cell>
          <cell r="AZ3607">
            <v>0</v>
          </cell>
          <cell r="BA3607" t="str">
            <v>KU</v>
          </cell>
        </row>
        <row r="3608">
          <cell r="D3608" t="str">
            <v>Katolícka univerzita v Ružomberku</v>
          </cell>
          <cell r="E3608" t="str">
            <v>Pedagogická fakulta</v>
          </cell>
          <cell r="L3608">
            <v>2</v>
          </cell>
          <cell r="M3608">
            <v>1</v>
          </cell>
          <cell r="AM3608">
            <v>0</v>
          </cell>
          <cell r="AN3608">
            <v>0</v>
          </cell>
          <cell r="AO3608">
            <v>0</v>
          </cell>
          <cell r="AP3608">
            <v>0</v>
          </cell>
          <cell r="AQ3608">
            <v>0</v>
          </cell>
          <cell r="AV3608">
            <v>0</v>
          </cell>
          <cell r="AW3608">
            <v>0</v>
          </cell>
          <cell r="AX3608">
            <v>0</v>
          </cell>
          <cell r="AY3608">
            <v>1</v>
          </cell>
          <cell r="AZ3608">
            <v>0</v>
          </cell>
          <cell r="BA3608" t="str">
            <v>KU</v>
          </cell>
        </row>
        <row r="3609">
          <cell r="D3609" t="str">
            <v>Technická univerzita v Košiciach</v>
          </cell>
          <cell r="E3609" t="str">
            <v>Fakulta materiálov, metalurgie a recyklácie</v>
          </cell>
          <cell r="L3609">
            <v>2</v>
          </cell>
          <cell r="M3609">
            <v>3</v>
          </cell>
          <cell r="AM3609">
            <v>0</v>
          </cell>
          <cell r="AN3609">
            <v>0</v>
          </cell>
          <cell r="AO3609">
            <v>0</v>
          </cell>
          <cell r="AP3609">
            <v>0</v>
          </cell>
          <cell r="AQ3609">
            <v>0</v>
          </cell>
          <cell r="AV3609">
            <v>0</v>
          </cell>
          <cell r="AW3609">
            <v>0</v>
          </cell>
          <cell r="AX3609">
            <v>0</v>
          </cell>
          <cell r="AY3609">
            <v>1</v>
          </cell>
          <cell r="AZ3609">
            <v>0</v>
          </cell>
          <cell r="BA3609" t="str">
            <v>TUKE</v>
          </cell>
        </row>
        <row r="3610">
          <cell r="D3610" t="str">
            <v>Technická univerzita v Košiciach</v>
          </cell>
          <cell r="E3610" t="str">
            <v>Fakulta materiálov, metalurgie a recyklácie</v>
          </cell>
          <cell r="L3610">
            <v>2</v>
          </cell>
          <cell r="M3610">
            <v>5</v>
          </cell>
          <cell r="AM3610">
            <v>0</v>
          </cell>
          <cell r="AN3610">
            <v>0</v>
          </cell>
          <cell r="AO3610">
            <v>0</v>
          </cell>
          <cell r="AP3610">
            <v>0</v>
          </cell>
          <cell r="AQ3610">
            <v>0</v>
          </cell>
          <cell r="AV3610">
            <v>0</v>
          </cell>
          <cell r="AW3610">
            <v>0</v>
          </cell>
          <cell r="AX3610">
            <v>0</v>
          </cell>
          <cell r="AY3610">
            <v>2</v>
          </cell>
          <cell r="AZ3610">
            <v>0</v>
          </cell>
          <cell r="BA3610" t="str">
            <v>TUKE</v>
          </cell>
        </row>
        <row r="3611">
          <cell r="D3611" t="str">
            <v>Technická univerzita v Košiciach</v>
          </cell>
          <cell r="E3611" t="str">
            <v>Fakulta materiálov, metalurgie a recyklácie</v>
          </cell>
          <cell r="L3611">
            <v>1</v>
          </cell>
          <cell r="M3611">
            <v>5</v>
          </cell>
          <cell r="AM3611">
            <v>3</v>
          </cell>
          <cell r="AN3611">
            <v>3</v>
          </cell>
          <cell r="AO3611">
            <v>3</v>
          </cell>
          <cell r="AP3611">
            <v>3</v>
          </cell>
          <cell r="AQ3611">
            <v>3</v>
          </cell>
          <cell r="AV3611">
            <v>2.0999999999999996</v>
          </cell>
          <cell r="AW3611">
            <v>5.0609999999999991</v>
          </cell>
          <cell r="AX3611">
            <v>4.9141791808873716</v>
          </cell>
          <cell r="AY3611">
            <v>3</v>
          </cell>
          <cell r="AZ3611">
            <v>0</v>
          </cell>
          <cell r="BA3611" t="str">
            <v>TUKE</v>
          </cell>
        </row>
        <row r="3612">
          <cell r="D3612" t="str">
            <v>Technická univerzita v Košiciach</v>
          </cell>
          <cell r="E3612" t="str">
            <v>Fakulta materiálov, metalurgie a recyklácie</v>
          </cell>
          <cell r="L3612">
            <v>1</v>
          </cell>
          <cell r="M3612">
            <v>1</v>
          </cell>
          <cell r="AM3612">
            <v>3</v>
          </cell>
          <cell r="AN3612">
            <v>3</v>
          </cell>
          <cell r="AO3612">
            <v>3</v>
          </cell>
          <cell r="AP3612">
            <v>3</v>
          </cell>
          <cell r="AQ3612">
            <v>3</v>
          </cell>
          <cell r="AV3612">
            <v>2.0999999999999996</v>
          </cell>
          <cell r="AW3612">
            <v>3.1079999999999997</v>
          </cell>
          <cell r="AX3612">
            <v>3.0583010920436813</v>
          </cell>
          <cell r="AY3612">
            <v>3</v>
          </cell>
          <cell r="AZ3612">
            <v>0</v>
          </cell>
          <cell r="BA3612" t="str">
            <v>TUKE</v>
          </cell>
        </row>
        <row r="3613">
          <cell r="D3613" t="str">
            <v>Technická univerzita v Košiciach</v>
          </cell>
          <cell r="E3613" t="str">
            <v>Fakulta materiálov, metalurgie a recyklácie</v>
          </cell>
          <cell r="L3613">
            <v>1</v>
          </cell>
          <cell r="M3613">
            <v>5</v>
          </cell>
          <cell r="AM3613">
            <v>1</v>
          </cell>
          <cell r="AN3613">
            <v>1</v>
          </cell>
          <cell r="AO3613">
            <v>1</v>
          </cell>
          <cell r="AP3613">
            <v>1</v>
          </cell>
          <cell r="AQ3613">
            <v>1</v>
          </cell>
          <cell r="AV3613">
            <v>0.7</v>
          </cell>
          <cell r="AW3613">
            <v>1.6870000000000001</v>
          </cell>
          <cell r="AX3613">
            <v>1.6380597269624575</v>
          </cell>
          <cell r="AY3613">
            <v>1</v>
          </cell>
          <cell r="AZ3613">
            <v>0</v>
          </cell>
          <cell r="BA3613" t="str">
            <v>TUKE</v>
          </cell>
        </row>
        <row r="3614">
          <cell r="D3614" t="str">
            <v>Technická univerzita v Košiciach</v>
          </cell>
          <cell r="E3614" t="str">
            <v>Fakulta materiálov, metalurgie a recyklácie</v>
          </cell>
          <cell r="L3614">
            <v>1</v>
          </cell>
          <cell r="M3614">
            <v>1</v>
          </cell>
          <cell r="AM3614">
            <v>2</v>
          </cell>
          <cell r="AN3614">
            <v>2</v>
          </cell>
          <cell r="AO3614">
            <v>2</v>
          </cell>
          <cell r="AP3614">
            <v>2</v>
          </cell>
          <cell r="AQ3614">
            <v>2</v>
          </cell>
          <cell r="AV3614">
            <v>1.4</v>
          </cell>
          <cell r="AW3614">
            <v>2.7229999999999999</v>
          </cell>
          <cell r="AX3614">
            <v>2.6440051194539249</v>
          </cell>
          <cell r="AY3614">
            <v>2</v>
          </cell>
          <cell r="AZ3614">
            <v>0</v>
          </cell>
          <cell r="BA3614" t="str">
            <v>TUKE</v>
          </cell>
        </row>
        <row r="3615">
          <cell r="D3615" t="str">
            <v>Technická univerzita v Košiciach</v>
          </cell>
          <cell r="E3615" t="str">
            <v>Fakulta baníctva, ekológie, riadenia a geotechnológií</v>
          </cell>
          <cell r="L3615">
            <v>1</v>
          </cell>
          <cell r="M3615">
            <v>2</v>
          </cell>
          <cell r="AM3615">
            <v>6</v>
          </cell>
          <cell r="AN3615">
            <v>8</v>
          </cell>
          <cell r="AO3615">
            <v>8</v>
          </cell>
          <cell r="AP3615">
            <v>6</v>
          </cell>
          <cell r="AQ3615">
            <v>6</v>
          </cell>
          <cell r="AV3615">
            <v>9</v>
          </cell>
          <cell r="AW3615">
            <v>13.32</v>
          </cell>
          <cell r="AX3615">
            <v>12.933583617747441</v>
          </cell>
          <cell r="AY3615">
            <v>8</v>
          </cell>
          <cell r="AZ3615">
            <v>0</v>
          </cell>
          <cell r="BA3615" t="str">
            <v>TUKE</v>
          </cell>
        </row>
        <row r="3616">
          <cell r="D3616" t="str">
            <v>Technická univerzita v Košiciach</v>
          </cell>
          <cell r="E3616" t="str">
            <v>Fakulta baníctva, ekológie, riadenia a geotechnológií</v>
          </cell>
          <cell r="L3616">
            <v>2</v>
          </cell>
          <cell r="M3616">
            <v>5</v>
          </cell>
          <cell r="AM3616">
            <v>0</v>
          </cell>
          <cell r="AN3616">
            <v>0</v>
          </cell>
          <cell r="AO3616">
            <v>0</v>
          </cell>
          <cell r="AP3616">
            <v>0</v>
          </cell>
          <cell r="AQ3616">
            <v>0</v>
          </cell>
          <cell r="AV3616">
            <v>0</v>
          </cell>
          <cell r="AW3616">
            <v>0</v>
          </cell>
          <cell r="AX3616">
            <v>0</v>
          </cell>
          <cell r="AY3616">
            <v>4</v>
          </cell>
          <cell r="AZ3616">
            <v>0</v>
          </cell>
          <cell r="BA3616" t="str">
            <v>TUKE</v>
          </cell>
        </row>
        <row r="3617">
          <cell r="D3617" t="str">
            <v>Technická univerzita v Košiciach</v>
          </cell>
          <cell r="E3617" t="str">
            <v>Fakulta baníctva, ekológie, riadenia a geotechnológií</v>
          </cell>
          <cell r="L3617">
            <v>2</v>
          </cell>
          <cell r="M3617">
            <v>2</v>
          </cell>
          <cell r="AM3617">
            <v>0</v>
          </cell>
          <cell r="AN3617">
            <v>0</v>
          </cell>
          <cell r="AO3617">
            <v>0</v>
          </cell>
          <cell r="AP3617">
            <v>0</v>
          </cell>
          <cell r="AQ3617">
            <v>0</v>
          </cell>
          <cell r="AV3617">
            <v>0</v>
          </cell>
          <cell r="AW3617">
            <v>0</v>
          </cell>
          <cell r="AX3617">
            <v>0</v>
          </cell>
          <cell r="AY3617">
            <v>3</v>
          </cell>
          <cell r="AZ3617">
            <v>0</v>
          </cell>
          <cell r="BA3617" t="str">
            <v>TUKE</v>
          </cell>
        </row>
        <row r="3618">
          <cell r="D3618" t="str">
            <v>Technická univerzita v Košiciach</v>
          </cell>
          <cell r="E3618" t="str">
            <v>Fakulta baníctva, ekológie, riadenia a geotechnológií</v>
          </cell>
          <cell r="L3618">
            <v>2</v>
          </cell>
          <cell r="M3618">
            <v>5</v>
          </cell>
          <cell r="AM3618">
            <v>0</v>
          </cell>
          <cell r="AN3618">
            <v>0</v>
          </cell>
          <cell r="AO3618">
            <v>0</v>
          </cell>
          <cell r="AP3618">
            <v>0</v>
          </cell>
          <cell r="AQ3618">
            <v>0</v>
          </cell>
          <cell r="AV3618">
            <v>0</v>
          </cell>
          <cell r="AW3618">
            <v>0</v>
          </cell>
          <cell r="AX3618">
            <v>0</v>
          </cell>
          <cell r="AY3618">
            <v>3</v>
          </cell>
          <cell r="AZ3618">
            <v>0</v>
          </cell>
          <cell r="BA3618" t="str">
            <v>TUKE</v>
          </cell>
        </row>
        <row r="3619">
          <cell r="D3619" t="str">
            <v>Technická univerzita v Košiciach</v>
          </cell>
          <cell r="E3619" t="str">
            <v>Fakulta baníctva, ekológie, riadenia a geotechnológií</v>
          </cell>
          <cell r="L3619">
            <v>1</v>
          </cell>
          <cell r="M3619">
            <v>2</v>
          </cell>
          <cell r="AM3619">
            <v>5</v>
          </cell>
          <cell r="AN3619">
            <v>5</v>
          </cell>
          <cell r="AO3619">
            <v>5</v>
          </cell>
          <cell r="AP3619">
            <v>5</v>
          </cell>
          <cell r="AQ3619">
            <v>5</v>
          </cell>
          <cell r="AV3619">
            <v>7.5</v>
          </cell>
          <cell r="AW3619">
            <v>11.1</v>
          </cell>
          <cell r="AX3619">
            <v>10.777986348122866</v>
          </cell>
          <cell r="AY3619">
            <v>5</v>
          </cell>
          <cell r="AZ3619">
            <v>0</v>
          </cell>
          <cell r="BA3619" t="str">
            <v>TUKE</v>
          </cell>
        </row>
        <row r="3620">
          <cell r="D3620" t="str">
            <v>Technická univerzita v Košiciach</v>
          </cell>
          <cell r="E3620" t="str">
            <v>Fakulta baníctva, ekológie, riadenia a geotechnológií</v>
          </cell>
          <cell r="L3620">
            <v>2</v>
          </cell>
          <cell r="M3620">
            <v>5</v>
          </cell>
          <cell r="AM3620">
            <v>0</v>
          </cell>
          <cell r="AN3620">
            <v>0</v>
          </cell>
          <cell r="AO3620">
            <v>0</v>
          </cell>
          <cell r="AP3620">
            <v>0</v>
          </cell>
          <cell r="AQ3620">
            <v>0</v>
          </cell>
          <cell r="AV3620">
            <v>0</v>
          </cell>
          <cell r="AW3620">
            <v>0</v>
          </cell>
          <cell r="AX3620">
            <v>0</v>
          </cell>
          <cell r="AY3620">
            <v>1</v>
          </cell>
          <cell r="AZ3620">
            <v>0</v>
          </cell>
          <cell r="BA3620" t="str">
            <v>TUKE</v>
          </cell>
        </row>
        <row r="3621">
          <cell r="D3621" t="str">
            <v>Technická univerzita v Košiciach</v>
          </cell>
          <cell r="E3621" t="str">
            <v>Fakulta baníctva, ekológie, riadenia a geotechnológií</v>
          </cell>
          <cell r="L3621">
            <v>1</v>
          </cell>
          <cell r="M3621">
            <v>1</v>
          </cell>
          <cell r="AM3621">
            <v>28</v>
          </cell>
          <cell r="AN3621">
            <v>28</v>
          </cell>
          <cell r="AO3621">
            <v>0</v>
          </cell>
          <cell r="AP3621">
            <v>0</v>
          </cell>
          <cell r="AQ3621">
            <v>28</v>
          </cell>
          <cell r="AV3621">
            <v>19.599999999999998</v>
          </cell>
          <cell r="AW3621">
            <v>29.007999999999996</v>
          </cell>
          <cell r="AX3621">
            <v>28.010513011152412</v>
          </cell>
          <cell r="AY3621">
            <v>28</v>
          </cell>
          <cell r="AZ3621">
            <v>0</v>
          </cell>
          <cell r="BA3621" t="str">
            <v>TUKE</v>
          </cell>
        </row>
        <row r="3622">
          <cell r="D3622" t="str">
            <v>Technická univerzita v Košiciach</v>
          </cell>
          <cell r="E3622" t="str">
            <v>Fakulta baníctva, ekológie, riadenia a geotechnológií</v>
          </cell>
          <cell r="L3622">
            <v>2</v>
          </cell>
          <cell r="M3622">
            <v>2</v>
          </cell>
          <cell r="AM3622">
            <v>0</v>
          </cell>
          <cell r="AN3622">
            <v>0</v>
          </cell>
          <cell r="AO3622">
            <v>0</v>
          </cell>
          <cell r="AP3622">
            <v>0</v>
          </cell>
          <cell r="AQ3622">
            <v>0</v>
          </cell>
          <cell r="AV3622">
            <v>0</v>
          </cell>
          <cell r="AW3622">
            <v>0</v>
          </cell>
          <cell r="AX3622">
            <v>0</v>
          </cell>
          <cell r="AY3622">
            <v>2</v>
          </cell>
          <cell r="AZ3622">
            <v>0</v>
          </cell>
          <cell r="BA3622" t="str">
            <v>TUKE</v>
          </cell>
        </row>
        <row r="3623">
          <cell r="D3623" t="str">
            <v>Technická univerzita v Košiciach</v>
          </cell>
          <cell r="E3623" t="str">
            <v>Fakulta baníctva, ekológie, riadenia a geotechnológií</v>
          </cell>
          <cell r="L3623">
            <v>1</v>
          </cell>
          <cell r="M3623">
            <v>1</v>
          </cell>
          <cell r="AM3623">
            <v>10</v>
          </cell>
          <cell r="AN3623">
            <v>10</v>
          </cell>
          <cell r="AO3623">
            <v>0</v>
          </cell>
          <cell r="AP3623">
            <v>0</v>
          </cell>
          <cell r="AQ3623">
            <v>10</v>
          </cell>
          <cell r="AV3623">
            <v>7</v>
          </cell>
          <cell r="AW3623">
            <v>10.36</v>
          </cell>
          <cell r="AX3623">
            <v>9.992387096774193</v>
          </cell>
          <cell r="AY3623">
            <v>10</v>
          </cell>
          <cell r="AZ3623">
            <v>0</v>
          </cell>
          <cell r="BA3623" t="str">
            <v>TUKE</v>
          </cell>
        </row>
        <row r="3624">
          <cell r="D3624" t="str">
            <v>Technická univerzita v Košiciach</v>
          </cell>
          <cell r="E3624" t="str">
            <v>Fakulta baníctva, ekológie, riadenia a geotechnológií</v>
          </cell>
          <cell r="L3624">
            <v>2</v>
          </cell>
          <cell r="M3624">
            <v>1</v>
          </cell>
          <cell r="AM3624">
            <v>0</v>
          </cell>
          <cell r="AN3624">
            <v>0</v>
          </cell>
          <cell r="AO3624">
            <v>0</v>
          </cell>
          <cell r="AP3624">
            <v>0</v>
          </cell>
          <cell r="AQ3624">
            <v>0</v>
          </cell>
          <cell r="AV3624">
            <v>0</v>
          </cell>
          <cell r="AW3624">
            <v>0</v>
          </cell>
          <cell r="AX3624">
            <v>0</v>
          </cell>
          <cell r="AY3624">
            <v>3</v>
          </cell>
          <cell r="AZ3624">
            <v>0</v>
          </cell>
          <cell r="BA3624" t="str">
            <v>TUKE</v>
          </cell>
        </row>
        <row r="3625">
          <cell r="D3625" t="str">
            <v>Technická univerzita v Košiciach</v>
          </cell>
          <cell r="E3625" t="str">
            <v>Fakulta baníctva, ekológie, riadenia a geotechnológií</v>
          </cell>
          <cell r="L3625">
            <v>2</v>
          </cell>
          <cell r="M3625">
            <v>3</v>
          </cell>
          <cell r="AM3625">
            <v>0</v>
          </cell>
          <cell r="AN3625">
            <v>0</v>
          </cell>
          <cell r="AO3625">
            <v>0</v>
          </cell>
          <cell r="AP3625">
            <v>0</v>
          </cell>
          <cell r="AQ3625">
            <v>0</v>
          </cell>
          <cell r="AV3625">
            <v>0</v>
          </cell>
          <cell r="AW3625">
            <v>0</v>
          </cell>
          <cell r="AX3625">
            <v>0</v>
          </cell>
          <cell r="AY3625">
            <v>1</v>
          </cell>
          <cell r="AZ3625">
            <v>0</v>
          </cell>
          <cell r="BA3625" t="str">
            <v>TUKE</v>
          </cell>
        </row>
        <row r="3626">
          <cell r="D3626" t="str">
            <v>Technická univerzita v Košiciach</v>
          </cell>
          <cell r="E3626" t="str">
            <v>Fakulta výrobných technológií so sídlom v Prešove</v>
          </cell>
          <cell r="L3626">
            <v>2</v>
          </cell>
          <cell r="M3626">
            <v>2</v>
          </cell>
          <cell r="AM3626">
            <v>0</v>
          </cell>
          <cell r="AN3626">
            <v>0</v>
          </cell>
          <cell r="AO3626">
            <v>0</v>
          </cell>
          <cell r="AP3626">
            <v>0</v>
          </cell>
          <cell r="AQ3626">
            <v>0</v>
          </cell>
          <cell r="AV3626">
            <v>0</v>
          </cell>
          <cell r="AW3626">
            <v>0</v>
          </cell>
          <cell r="AX3626">
            <v>0</v>
          </cell>
          <cell r="AY3626">
            <v>15</v>
          </cell>
          <cell r="AZ3626">
            <v>0</v>
          </cell>
          <cell r="BA3626" t="str">
            <v>TUKE</v>
          </cell>
        </row>
        <row r="3627">
          <cell r="D3627" t="str">
            <v>Technická univerzita v Košiciach</v>
          </cell>
          <cell r="E3627" t="str">
            <v>Letecká fakulta</v>
          </cell>
          <cell r="L3627">
            <v>2</v>
          </cell>
          <cell r="M3627">
            <v>3</v>
          </cell>
          <cell r="AM3627">
            <v>0</v>
          </cell>
          <cell r="AN3627">
            <v>0</v>
          </cell>
          <cell r="AO3627">
            <v>0</v>
          </cell>
          <cell r="AP3627">
            <v>0</v>
          </cell>
          <cell r="AQ3627">
            <v>0</v>
          </cell>
          <cell r="AV3627">
            <v>0</v>
          </cell>
          <cell r="AW3627">
            <v>0</v>
          </cell>
          <cell r="AX3627">
            <v>0</v>
          </cell>
          <cell r="AY3627">
            <v>1</v>
          </cell>
          <cell r="AZ3627">
            <v>0</v>
          </cell>
          <cell r="BA3627" t="str">
            <v>TUKE</v>
          </cell>
        </row>
        <row r="3628">
          <cell r="D3628" t="str">
            <v>Technická univerzita v Košiciach</v>
          </cell>
          <cell r="E3628" t="str">
            <v>Ekonomická fakulta</v>
          </cell>
          <cell r="L3628">
            <v>1</v>
          </cell>
          <cell r="M3628">
            <v>1</v>
          </cell>
          <cell r="AM3628">
            <v>0</v>
          </cell>
          <cell r="AN3628">
            <v>4</v>
          </cell>
          <cell r="AO3628">
            <v>0</v>
          </cell>
          <cell r="AP3628">
            <v>0</v>
          </cell>
          <cell r="AQ3628">
            <v>0</v>
          </cell>
          <cell r="AV3628">
            <v>0</v>
          </cell>
          <cell r="AW3628">
            <v>0</v>
          </cell>
          <cell r="AX3628">
            <v>0</v>
          </cell>
          <cell r="AY3628">
            <v>4</v>
          </cell>
          <cell r="AZ3628">
            <v>0</v>
          </cell>
          <cell r="BA3628" t="str">
            <v>TUKE</v>
          </cell>
        </row>
        <row r="3629">
          <cell r="D3629" t="str">
            <v>Technická univerzita v Košiciach</v>
          </cell>
          <cell r="E3629" t="str">
            <v>Ekonomická fakulta</v>
          </cell>
          <cell r="L3629">
            <v>2</v>
          </cell>
          <cell r="M3629">
            <v>3</v>
          </cell>
          <cell r="AM3629">
            <v>0</v>
          </cell>
          <cell r="AN3629">
            <v>0</v>
          </cell>
          <cell r="AO3629">
            <v>0</v>
          </cell>
          <cell r="AP3629">
            <v>0</v>
          </cell>
          <cell r="AQ3629">
            <v>0</v>
          </cell>
          <cell r="AV3629">
            <v>0</v>
          </cell>
          <cell r="AW3629">
            <v>0</v>
          </cell>
          <cell r="AX3629">
            <v>0</v>
          </cell>
          <cell r="AY3629">
            <v>10</v>
          </cell>
          <cell r="AZ3629">
            <v>0</v>
          </cell>
          <cell r="BA3629" t="str">
            <v>TUKE</v>
          </cell>
        </row>
        <row r="3630">
          <cell r="D3630" t="str">
            <v>Technická univerzita v Košiciach</v>
          </cell>
          <cell r="E3630" t="str">
            <v>Ekonomická fakulta</v>
          </cell>
          <cell r="L3630">
            <v>1</v>
          </cell>
          <cell r="M3630">
            <v>2</v>
          </cell>
          <cell r="AM3630">
            <v>0</v>
          </cell>
          <cell r="AN3630">
            <v>5</v>
          </cell>
          <cell r="AO3630">
            <v>0</v>
          </cell>
          <cell r="AP3630">
            <v>0</v>
          </cell>
          <cell r="AQ3630">
            <v>0</v>
          </cell>
          <cell r="AV3630">
            <v>0</v>
          </cell>
          <cell r="AW3630">
            <v>0</v>
          </cell>
          <cell r="AX3630">
            <v>0</v>
          </cell>
          <cell r="AY3630">
            <v>5</v>
          </cell>
          <cell r="AZ3630">
            <v>0</v>
          </cell>
          <cell r="BA3630" t="str">
            <v>TUKE</v>
          </cell>
        </row>
        <row r="3631">
          <cell r="D3631" t="str">
            <v>Technická univerzita v Košiciach</v>
          </cell>
          <cell r="E3631" t="str">
            <v>Ekonomická fakulta</v>
          </cell>
          <cell r="L3631">
            <v>1</v>
          </cell>
          <cell r="M3631">
            <v>2</v>
          </cell>
          <cell r="AM3631">
            <v>0</v>
          </cell>
          <cell r="AN3631">
            <v>9</v>
          </cell>
          <cell r="AO3631">
            <v>0</v>
          </cell>
          <cell r="AP3631">
            <v>0</v>
          </cell>
          <cell r="AQ3631">
            <v>0</v>
          </cell>
          <cell r="AV3631">
            <v>0</v>
          </cell>
          <cell r="AW3631">
            <v>0</v>
          </cell>
          <cell r="AX3631">
            <v>0</v>
          </cell>
          <cell r="AY3631">
            <v>9</v>
          </cell>
          <cell r="AZ3631">
            <v>0</v>
          </cell>
          <cell r="BA3631" t="str">
            <v>TUKE</v>
          </cell>
        </row>
        <row r="3632">
          <cell r="D3632" t="str">
            <v>Slovenská zdravotnícka univerzita v Bratislave</v>
          </cell>
          <cell r="E3632" t="str">
            <v>Fakulta zdravotníctva so sídlom v Banskej Bystrici</v>
          </cell>
          <cell r="L3632">
            <v>1</v>
          </cell>
          <cell r="M3632">
            <v>2</v>
          </cell>
          <cell r="AM3632">
            <v>5</v>
          </cell>
          <cell r="AN3632">
            <v>5</v>
          </cell>
          <cell r="AO3632">
            <v>0</v>
          </cell>
          <cell r="AP3632">
            <v>0</v>
          </cell>
          <cell r="AQ3632">
            <v>5</v>
          </cell>
          <cell r="AV3632">
            <v>7.5</v>
          </cell>
          <cell r="AW3632">
            <v>16.125</v>
          </cell>
          <cell r="AX3632">
            <v>15.887867647058824</v>
          </cell>
          <cell r="AY3632">
            <v>5</v>
          </cell>
          <cell r="AZ3632">
            <v>0</v>
          </cell>
          <cell r="BA3632" t="str">
            <v>SZU</v>
          </cell>
        </row>
        <row r="3633">
          <cell r="D3633" t="str">
            <v>Technická univerzita v Košiciach</v>
          </cell>
          <cell r="E3633" t="str">
            <v>Fakulta elektrotechniky a informatiky</v>
          </cell>
          <cell r="L3633">
            <v>1</v>
          </cell>
          <cell r="M3633">
            <v>2</v>
          </cell>
          <cell r="AM3633">
            <v>18</v>
          </cell>
          <cell r="AN3633">
            <v>18</v>
          </cell>
          <cell r="AO3633">
            <v>18</v>
          </cell>
          <cell r="AP3633">
            <v>18</v>
          </cell>
          <cell r="AQ3633">
            <v>18</v>
          </cell>
          <cell r="AV3633">
            <v>27</v>
          </cell>
          <cell r="AW3633">
            <v>39.96</v>
          </cell>
          <cell r="AX3633">
            <v>39.349923664122137</v>
          </cell>
          <cell r="AY3633">
            <v>18</v>
          </cell>
          <cell r="AZ3633">
            <v>0</v>
          </cell>
          <cell r="BA3633" t="str">
            <v>TUKE</v>
          </cell>
        </row>
        <row r="3634">
          <cell r="D3634" t="str">
            <v>Technická univerzita v Košiciach</v>
          </cell>
          <cell r="E3634" t="str">
            <v>Fakulta elektrotechniky a informatiky</v>
          </cell>
          <cell r="L3634">
            <v>1</v>
          </cell>
          <cell r="M3634">
            <v>2</v>
          </cell>
          <cell r="AM3634">
            <v>0</v>
          </cell>
          <cell r="AN3634">
            <v>5</v>
          </cell>
          <cell r="AO3634">
            <v>5</v>
          </cell>
          <cell r="AP3634">
            <v>0</v>
          </cell>
          <cell r="AQ3634">
            <v>0</v>
          </cell>
          <cell r="AV3634">
            <v>0</v>
          </cell>
          <cell r="AW3634">
            <v>0</v>
          </cell>
          <cell r="AX3634">
            <v>0</v>
          </cell>
          <cell r="AY3634">
            <v>5</v>
          </cell>
          <cell r="AZ3634">
            <v>0</v>
          </cell>
          <cell r="BA3634" t="str">
            <v>TUKE</v>
          </cell>
        </row>
        <row r="3635">
          <cell r="D3635" t="str">
            <v>Technická univerzita v Košiciach</v>
          </cell>
          <cell r="E3635" t="str">
            <v>Fakulta elektrotechniky a informatiky</v>
          </cell>
          <cell r="L3635">
            <v>1</v>
          </cell>
          <cell r="M3635">
            <v>1</v>
          </cell>
          <cell r="AM3635">
            <v>12</v>
          </cell>
          <cell r="AN3635">
            <v>13</v>
          </cell>
          <cell r="AO3635">
            <v>13</v>
          </cell>
          <cell r="AP3635">
            <v>12</v>
          </cell>
          <cell r="AQ3635">
            <v>12</v>
          </cell>
          <cell r="AV3635">
            <v>8.3999999999999986</v>
          </cell>
          <cell r="AW3635">
            <v>12.431999999999999</v>
          </cell>
          <cell r="AX3635">
            <v>12.302181818181817</v>
          </cell>
          <cell r="AY3635">
            <v>13</v>
          </cell>
          <cell r="AZ3635">
            <v>0</v>
          </cell>
          <cell r="BA3635" t="str">
            <v>TUKE</v>
          </cell>
        </row>
        <row r="3636">
          <cell r="D3636" t="str">
            <v>Technická univerzita v Košiciach</v>
          </cell>
          <cell r="E3636" t="str">
            <v>Fakulta elektrotechniky a informatiky</v>
          </cell>
          <cell r="L3636">
            <v>1</v>
          </cell>
          <cell r="M3636">
            <v>1</v>
          </cell>
          <cell r="AM3636">
            <v>3</v>
          </cell>
          <cell r="AN3636">
            <v>3</v>
          </cell>
          <cell r="AO3636">
            <v>3</v>
          </cell>
          <cell r="AP3636">
            <v>3</v>
          </cell>
          <cell r="AQ3636">
            <v>3</v>
          </cell>
          <cell r="AV3636">
            <v>2.0999999999999996</v>
          </cell>
          <cell r="AW3636">
            <v>3.1079999999999997</v>
          </cell>
          <cell r="AX3636">
            <v>3.0605496183206102</v>
          </cell>
          <cell r="AY3636">
            <v>3</v>
          </cell>
          <cell r="AZ3636">
            <v>0</v>
          </cell>
          <cell r="BA3636" t="str">
            <v>TUKE</v>
          </cell>
        </row>
        <row r="3637">
          <cell r="D3637" t="str">
            <v>Technická univerzita v Košiciach</v>
          </cell>
          <cell r="E3637" t="str">
            <v>Fakulta elektrotechniky a informatiky</v>
          </cell>
          <cell r="L3637">
            <v>1</v>
          </cell>
          <cell r="M3637">
            <v>1</v>
          </cell>
          <cell r="AM3637">
            <v>2</v>
          </cell>
          <cell r="AN3637">
            <v>2</v>
          </cell>
          <cell r="AO3637">
            <v>2</v>
          </cell>
          <cell r="AP3637">
            <v>2</v>
          </cell>
          <cell r="AQ3637">
            <v>2</v>
          </cell>
          <cell r="AV3637">
            <v>1.4</v>
          </cell>
          <cell r="AW3637">
            <v>2.0720000000000001</v>
          </cell>
          <cell r="AX3637">
            <v>2.0403664122137406</v>
          </cell>
          <cell r="AY3637">
            <v>2</v>
          </cell>
          <cell r="AZ3637">
            <v>0</v>
          </cell>
          <cell r="BA3637" t="str">
            <v>TUKE</v>
          </cell>
        </row>
        <row r="3638">
          <cell r="D3638" t="str">
            <v>Technická univerzita v Košiciach</v>
          </cell>
          <cell r="E3638" t="str">
            <v>Fakulta elektrotechniky a informatiky</v>
          </cell>
          <cell r="L3638">
            <v>1</v>
          </cell>
          <cell r="M3638">
            <v>1</v>
          </cell>
          <cell r="AM3638">
            <v>0</v>
          </cell>
          <cell r="AN3638">
            <v>4</v>
          </cell>
          <cell r="AO3638">
            <v>4</v>
          </cell>
          <cell r="AP3638">
            <v>0</v>
          </cell>
          <cell r="AQ3638">
            <v>0</v>
          </cell>
          <cell r="AV3638">
            <v>0</v>
          </cell>
          <cell r="AW3638">
            <v>0</v>
          </cell>
          <cell r="AX3638">
            <v>0</v>
          </cell>
          <cell r="AY3638">
            <v>4</v>
          </cell>
          <cell r="AZ3638">
            <v>0</v>
          </cell>
          <cell r="BA3638" t="str">
            <v>TUKE</v>
          </cell>
        </row>
        <row r="3639">
          <cell r="D3639" t="str">
            <v>Univerzita Komenského v Bratislave</v>
          </cell>
          <cell r="E3639" t="str">
            <v>Jesseniova lekárska fakulta v Martine</v>
          </cell>
          <cell r="L3639">
            <v>2</v>
          </cell>
          <cell r="M3639">
            <v>3</v>
          </cell>
          <cell r="AM3639">
            <v>0</v>
          </cell>
          <cell r="AN3639">
            <v>0</v>
          </cell>
          <cell r="AO3639">
            <v>0</v>
          </cell>
          <cell r="AP3639">
            <v>0</v>
          </cell>
          <cell r="AQ3639">
            <v>0</v>
          </cell>
          <cell r="AV3639">
            <v>0</v>
          </cell>
          <cell r="AW3639">
            <v>0</v>
          </cell>
          <cell r="AX3639">
            <v>0</v>
          </cell>
          <cell r="AY3639">
            <v>2</v>
          </cell>
          <cell r="AZ3639">
            <v>0</v>
          </cell>
          <cell r="BA3639" t="str">
            <v>UK</v>
          </cell>
        </row>
        <row r="3640">
          <cell r="D3640" t="str">
            <v>Univerzita Komenského v Bratislave</v>
          </cell>
          <cell r="E3640" t="str">
            <v>Jesseniova lekárska fakulta v Martine</v>
          </cell>
          <cell r="L3640">
            <v>2</v>
          </cell>
          <cell r="M3640">
            <v>3</v>
          </cell>
          <cell r="AM3640">
            <v>1</v>
          </cell>
          <cell r="AN3640">
            <v>0</v>
          </cell>
          <cell r="AO3640">
            <v>0</v>
          </cell>
          <cell r="AP3640">
            <v>0</v>
          </cell>
          <cell r="AQ3640">
            <v>0</v>
          </cell>
          <cell r="AV3640">
            <v>0</v>
          </cell>
          <cell r="AW3640">
            <v>0</v>
          </cell>
          <cell r="AX3640">
            <v>0</v>
          </cell>
          <cell r="AY3640">
            <v>2</v>
          </cell>
          <cell r="AZ3640">
            <v>0</v>
          </cell>
          <cell r="BA3640" t="str">
            <v>UK</v>
          </cell>
        </row>
        <row r="3641">
          <cell r="D3641" t="str">
            <v>Univerzita Komenského v Bratislave</v>
          </cell>
          <cell r="E3641" t="str">
            <v>Jesseniova lekárska fakulta v Martine</v>
          </cell>
          <cell r="L3641">
            <v>1</v>
          </cell>
          <cell r="M3641">
            <v>2</v>
          </cell>
          <cell r="AM3641">
            <v>5</v>
          </cell>
          <cell r="AN3641">
            <v>5</v>
          </cell>
          <cell r="AO3641">
            <v>0</v>
          </cell>
          <cell r="AP3641">
            <v>0</v>
          </cell>
          <cell r="AQ3641">
            <v>5</v>
          </cell>
          <cell r="AV3641">
            <v>7.5</v>
          </cell>
          <cell r="AW3641">
            <v>7.8000000000000007</v>
          </cell>
          <cell r="AX3641">
            <v>7.6142857142857148</v>
          </cell>
          <cell r="AY3641">
            <v>5</v>
          </cell>
          <cell r="AZ3641">
            <v>0</v>
          </cell>
          <cell r="BA3641" t="str">
            <v>UK</v>
          </cell>
        </row>
        <row r="3642">
          <cell r="D3642" t="str">
            <v>Univerzita Komenského v Bratislave</v>
          </cell>
          <cell r="E3642" t="str">
            <v>Jesseniova lekárska fakulta v Martine</v>
          </cell>
          <cell r="L3642">
            <v>2</v>
          </cell>
          <cell r="M3642">
            <v>2</v>
          </cell>
          <cell r="AM3642">
            <v>0</v>
          </cell>
          <cell r="AN3642">
            <v>0</v>
          </cell>
          <cell r="AO3642">
            <v>0</v>
          </cell>
          <cell r="AP3642">
            <v>0</v>
          </cell>
          <cell r="AQ3642">
            <v>0</v>
          </cell>
          <cell r="AV3642">
            <v>0</v>
          </cell>
          <cell r="AW3642">
            <v>0</v>
          </cell>
          <cell r="AX3642">
            <v>0</v>
          </cell>
          <cell r="AY3642">
            <v>6</v>
          </cell>
          <cell r="AZ3642">
            <v>0</v>
          </cell>
          <cell r="BA3642" t="str">
            <v>UK</v>
          </cell>
        </row>
        <row r="3643">
          <cell r="D3643" t="str">
            <v>Univerzita Komenského v Bratislave</v>
          </cell>
          <cell r="E3643" t="str">
            <v>Jesseniova lekárska fakulta v Martine</v>
          </cell>
          <cell r="L3643">
            <v>1</v>
          </cell>
          <cell r="M3643">
            <v>3</v>
          </cell>
          <cell r="AM3643">
            <v>1</v>
          </cell>
          <cell r="AN3643">
            <v>0</v>
          </cell>
          <cell r="AO3643">
            <v>0</v>
          </cell>
          <cell r="AP3643">
            <v>0</v>
          </cell>
          <cell r="AQ3643">
            <v>1</v>
          </cell>
          <cell r="AV3643">
            <v>3</v>
          </cell>
          <cell r="AW3643">
            <v>10.23</v>
          </cell>
          <cell r="AX3643">
            <v>10.147689655172414</v>
          </cell>
          <cell r="AY3643">
            <v>1</v>
          </cell>
          <cell r="AZ3643">
            <v>1</v>
          </cell>
          <cell r="BA3643" t="str">
            <v>UK</v>
          </cell>
        </row>
        <row r="3644">
          <cell r="D3644" t="str">
            <v>Univerzita Komenského v Bratislave</v>
          </cell>
          <cell r="E3644" t="str">
            <v>Lekárska fakulta</v>
          </cell>
          <cell r="L3644">
            <v>1</v>
          </cell>
          <cell r="M3644">
            <v>3</v>
          </cell>
          <cell r="AM3644">
            <v>1</v>
          </cell>
          <cell r="AN3644">
            <v>0</v>
          </cell>
          <cell r="AO3644">
            <v>0</v>
          </cell>
          <cell r="AP3644">
            <v>0</v>
          </cell>
          <cell r="AQ3644">
            <v>1</v>
          </cell>
          <cell r="AV3644">
            <v>3</v>
          </cell>
          <cell r="AW3644">
            <v>10.23</v>
          </cell>
          <cell r="AX3644">
            <v>10.147689655172414</v>
          </cell>
          <cell r="AY3644">
            <v>1</v>
          </cell>
          <cell r="AZ3644">
            <v>1</v>
          </cell>
          <cell r="BA3644" t="str">
            <v>UK</v>
          </cell>
        </row>
        <row r="3645">
          <cell r="D3645" t="str">
            <v>Univerzita Komenského v Bratislave</v>
          </cell>
          <cell r="E3645" t="str">
            <v>Lekárska fakulta</v>
          </cell>
          <cell r="L3645">
            <v>1</v>
          </cell>
          <cell r="M3645">
            <v>3</v>
          </cell>
          <cell r="AM3645">
            <v>1</v>
          </cell>
          <cell r="AN3645">
            <v>0</v>
          </cell>
          <cell r="AO3645">
            <v>0</v>
          </cell>
          <cell r="AP3645">
            <v>0</v>
          </cell>
          <cell r="AQ3645">
            <v>1</v>
          </cell>
          <cell r="AV3645">
            <v>3</v>
          </cell>
          <cell r="AW3645">
            <v>10.23</v>
          </cell>
          <cell r="AX3645">
            <v>10.147689655172414</v>
          </cell>
          <cell r="AY3645">
            <v>1</v>
          </cell>
          <cell r="AZ3645">
            <v>1</v>
          </cell>
          <cell r="BA3645" t="str">
            <v>UK</v>
          </cell>
        </row>
        <row r="3646">
          <cell r="D3646" t="str">
            <v>Technická univerzita v Košiciach</v>
          </cell>
          <cell r="E3646" t="str">
            <v>Strojnícka fakulta</v>
          </cell>
          <cell r="L3646">
            <v>1</v>
          </cell>
          <cell r="M3646">
            <v>3</v>
          </cell>
          <cell r="AM3646">
            <v>3</v>
          </cell>
          <cell r="AN3646">
            <v>0</v>
          </cell>
          <cell r="AO3646">
            <v>0</v>
          </cell>
          <cell r="AP3646">
            <v>3</v>
          </cell>
          <cell r="AQ3646">
            <v>3</v>
          </cell>
          <cell r="AV3646">
            <v>9</v>
          </cell>
          <cell r="AW3646">
            <v>19.169999999999998</v>
          </cell>
          <cell r="AX3646">
            <v>18.863459438377532</v>
          </cell>
          <cell r="AY3646">
            <v>3</v>
          </cell>
          <cell r="AZ3646">
            <v>3</v>
          </cell>
          <cell r="BA3646" t="str">
            <v>TUKE</v>
          </cell>
        </row>
        <row r="3647">
          <cell r="D3647" t="str">
            <v>Technická univerzita v Košiciach</v>
          </cell>
          <cell r="E3647" t="str">
            <v>Strojnícka fakulta</v>
          </cell>
          <cell r="L3647">
            <v>1</v>
          </cell>
          <cell r="M3647">
            <v>2</v>
          </cell>
          <cell r="AM3647">
            <v>13</v>
          </cell>
          <cell r="AN3647">
            <v>13</v>
          </cell>
          <cell r="AO3647">
            <v>13</v>
          </cell>
          <cell r="AP3647">
            <v>13</v>
          </cell>
          <cell r="AQ3647">
            <v>13</v>
          </cell>
          <cell r="AV3647">
            <v>19.5</v>
          </cell>
          <cell r="AW3647">
            <v>28.86</v>
          </cell>
          <cell r="AX3647">
            <v>28.398510140405616</v>
          </cell>
          <cell r="AY3647">
            <v>13</v>
          </cell>
          <cell r="AZ3647">
            <v>0</v>
          </cell>
          <cell r="BA3647" t="str">
            <v>TUKE</v>
          </cell>
        </row>
        <row r="3648">
          <cell r="D3648" t="str">
            <v>Technická univerzita v Košiciach</v>
          </cell>
          <cell r="E3648" t="str">
            <v>Strojnícka fakulta</v>
          </cell>
          <cell r="L3648">
            <v>1</v>
          </cell>
          <cell r="M3648">
            <v>2</v>
          </cell>
          <cell r="AM3648">
            <v>11</v>
          </cell>
          <cell r="AN3648">
            <v>11</v>
          </cell>
          <cell r="AO3648">
            <v>0</v>
          </cell>
          <cell r="AP3648">
            <v>0</v>
          </cell>
          <cell r="AQ3648">
            <v>11</v>
          </cell>
          <cell r="AV3648">
            <v>16.5</v>
          </cell>
          <cell r="AW3648">
            <v>24.419999999999998</v>
          </cell>
          <cell r="AX3648">
            <v>23.553483870967742</v>
          </cell>
          <cell r="AY3648">
            <v>11</v>
          </cell>
          <cell r="AZ3648">
            <v>0</v>
          </cell>
          <cell r="BA3648" t="str">
            <v>TUKE</v>
          </cell>
        </row>
        <row r="3649">
          <cell r="D3649" t="str">
            <v>Technická univerzita v Košiciach</v>
          </cell>
          <cell r="E3649" t="str">
            <v>Strojnícka fakulta</v>
          </cell>
          <cell r="L3649">
            <v>1</v>
          </cell>
          <cell r="M3649">
            <v>2</v>
          </cell>
          <cell r="AM3649">
            <v>5</v>
          </cell>
          <cell r="AN3649">
            <v>5</v>
          </cell>
          <cell r="AO3649">
            <v>5</v>
          </cell>
          <cell r="AP3649">
            <v>5</v>
          </cell>
          <cell r="AQ3649">
            <v>5</v>
          </cell>
          <cell r="AV3649">
            <v>7.5</v>
          </cell>
          <cell r="AW3649">
            <v>11.1</v>
          </cell>
          <cell r="AX3649">
            <v>10.922503900156006</v>
          </cell>
          <cell r="AY3649">
            <v>5</v>
          </cell>
          <cell r="AZ3649">
            <v>0</v>
          </cell>
          <cell r="BA3649" t="str">
            <v>TUKE</v>
          </cell>
        </row>
        <row r="3650">
          <cell r="D3650" t="str">
            <v>Technická univerzita v Košiciach</v>
          </cell>
          <cell r="E3650" t="str">
            <v>Strojnícka fakulta</v>
          </cell>
          <cell r="L3650">
            <v>1</v>
          </cell>
          <cell r="M3650">
            <v>1</v>
          </cell>
          <cell r="AM3650">
            <v>2</v>
          </cell>
          <cell r="AN3650">
            <v>2</v>
          </cell>
          <cell r="AO3650">
            <v>2</v>
          </cell>
          <cell r="AP3650">
            <v>2</v>
          </cell>
          <cell r="AQ3650">
            <v>2</v>
          </cell>
          <cell r="AV3650">
            <v>1.4</v>
          </cell>
          <cell r="AW3650">
            <v>2.0720000000000001</v>
          </cell>
          <cell r="AX3650">
            <v>2.0388673946957878</v>
          </cell>
          <cell r="AY3650">
            <v>2</v>
          </cell>
          <cell r="AZ3650">
            <v>0</v>
          </cell>
          <cell r="BA3650" t="str">
            <v>TUKE</v>
          </cell>
        </row>
        <row r="3651">
          <cell r="D3651" t="str">
            <v>Technická univerzita v Košiciach</v>
          </cell>
          <cell r="E3651" t="str">
            <v>Strojnícka fakulta</v>
          </cell>
          <cell r="L3651">
            <v>1</v>
          </cell>
          <cell r="M3651">
            <v>2</v>
          </cell>
          <cell r="AM3651">
            <v>0</v>
          </cell>
          <cell r="AN3651">
            <v>4</v>
          </cell>
          <cell r="AO3651">
            <v>4</v>
          </cell>
          <cell r="AP3651">
            <v>0</v>
          </cell>
          <cell r="AQ3651">
            <v>0</v>
          </cell>
          <cell r="AV3651">
            <v>0</v>
          </cell>
          <cell r="AW3651">
            <v>0</v>
          </cell>
          <cell r="AX3651">
            <v>0</v>
          </cell>
          <cell r="AY3651">
            <v>4</v>
          </cell>
          <cell r="AZ3651">
            <v>0</v>
          </cell>
          <cell r="BA3651" t="str">
            <v>TUKE</v>
          </cell>
        </row>
        <row r="3652">
          <cell r="D3652" t="str">
            <v>Technická univerzita v Košiciach</v>
          </cell>
          <cell r="E3652" t="str">
            <v>Strojnícka fakulta</v>
          </cell>
          <cell r="L3652">
            <v>1</v>
          </cell>
          <cell r="M3652">
            <v>2</v>
          </cell>
          <cell r="AM3652">
            <v>1</v>
          </cell>
          <cell r="AN3652">
            <v>5</v>
          </cell>
          <cell r="AO3652">
            <v>0</v>
          </cell>
          <cell r="AP3652">
            <v>0</v>
          </cell>
          <cell r="AQ3652">
            <v>1</v>
          </cell>
          <cell r="AV3652">
            <v>1.5</v>
          </cell>
          <cell r="AW3652">
            <v>2.2199999999999998</v>
          </cell>
          <cell r="AX3652">
            <v>2.141225806451613</v>
          </cell>
          <cell r="AY3652">
            <v>5</v>
          </cell>
          <cell r="AZ3652">
            <v>0</v>
          </cell>
          <cell r="BA3652" t="str">
            <v>TUKE</v>
          </cell>
        </row>
        <row r="3653">
          <cell r="D3653" t="str">
            <v>Univerzita Konštantína Filozofa v Nitre</v>
          </cell>
          <cell r="E3653" t="str">
            <v>Fakulta stredoeurópskych štúdií</v>
          </cell>
          <cell r="L3653">
            <v>1</v>
          </cell>
          <cell r="M3653">
            <v>2</v>
          </cell>
          <cell r="AM3653">
            <v>26</v>
          </cell>
          <cell r="AN3653">
            <v>26</v>
          </cell>
          <cell r="AO3653">
            <v>0</v>
          </cell>
          <cell r="AP3653">
            <v>0</v>
          </cell>
          <cell r="AQ3653">
            <v>26</v>
          </cell>
          <cell r="AV3653">
            <v>39</v>
          </cell>
          <cell r="AW3653">
            <v>40.56</v>
          </cell>
          <cell r="AX3653">
            <v>40.166213592233014</v>
          </cell>
          <cell r="AY3653">
            <v>26</v>
          </cell>
          <cell r="AZ3653">
            <v>0</v>
          </cell>
          <cell r="BA3653" t="str">
            <v>UKF</v>
          </cell>
        </row>
        <row r="3654">
          <cell r="D3654" t="str">
            <v>Univerzita Konštantína Filozofa v Nitre</v>
          </cell>
          <cell r="E3654" t="str">
            <v>Fakulta stredoeurópskych štúdií</v>
          </cell>
          <cell r="L3654">
            <v>1</v>
          </cell>
          <cell r="M3654">
            <v>2</v>
          </cell>
          <cell r="AM3654">
            <v>9</v>
          </cell>
          <cell r="AN3654">
            <v>9</v>
          </cell>
          <cell r="AO3654">
            <v>0</v>
          </cell>
          <cell r="AP3654">
            <v>0</v>
          </cell>
          <cell r="AQ3654">
            <v>9</v>
          </cell>
          <cell r="AV3654">
            <v>13.5</v>
          </cell>
          <cell r="AW3654">
            <v>14.040000000000001</v>
          </cell>
          <cell r="AX3654">
            <v>13.90368932038835</v>
          </cell>
          <cell r="AY3654">
            <v>9</v>
          </cell>
          <cell r="AZ3654">
            <v>0</v>
          </cell>
          <cell r="BA3654" t="str">
            <v>UKF</v>
          </cell>
        </row>
        <row r="3655">
          <cell r="D3655" t="str">
            <v>Univerzita Komenského v Bratislave</v>
          </cell>
          <cell r="E3655" t="str">
            <v>Prírodovedecká fakulta</v>
          </cell>
          <cell r="L3655">
            <v>2</v>
          </cell>
          <cell r="M3655">
            <v>3</v>
          </cell>
          <cell r="AM3655">
            <v>0</v>
          </cell>
          <cell r="AN3655">
            <v>0</v>
          </cell>
          <cell r="AO3655">
            <v>0</v>
          </cell>
          <cell r="AP3655">
            <v>0</v>
          </cell>
          <cell r="AQ3655">
            <v>0</v>
          </cell>
          <cell r="AV3655">
            <v>0</v>
          </cell>
          <cell r="AW3655">
            <v>0</v>
          </cell>
          <cell r="AX3655">
            <v>0</v>
          </cell>
          <cell r="AY3655">
            <v>1</v>
          </cell>
          <cell r="AZ3655">
            <v>0</v>
          </cell>
          <cell r="BA3655" t="str">
            <v>UK</v>
          </cell>
        </row>
        <row r="3656">
          <cell r="D3656" t="str">
            <v>Univerzita Komenského v Bratislave</v>
          </cell>
          <cell r="E3656" t="str">
            <v>Prírodovedecká fakulta</v>
          </cell>
          <cell r="L3656">
            <v>2</v>
          </cell>
          <cell r="M3656">
            <v>3</v>
          </cell>
          <cell r="AM3656">
            <v>0</v>
          </cell>
          <cell r="AN3656">
            <v>0</v>
          </cell>
          <cell r="AO3656">
            <v>0</v>
          </cell>
          <cell r="AP3656">
            <v>0</v>
          </cell>
          <cell r="AQ3656">
            <v>0</v>
          </cell>
          <cell r="AV3656">
            <v>0</v>
          </cell>
          <cell r="AW3656">
            <v>0</v>
          </cell>
          <cell r="AX3656">
            <v>0</v>
          </cell>
          <cell r="AY3656">
            <v>1</v>
          </cell>
          <cell r="AZ3656">
            <v>0</v>
          </cell>
          <cell r="BA3656" t="str">
            <v>UK</v>
          </cell>
        </row>
        <row r="3657">
          <cell r="D3657" t="str">
            <v>Univerzita Komenského v Bratislave</v>
          </cell>
          <cell r="E3657" t="str">
            <v>Prírodovedecká fakulta</v>
          </cell>
          <cell r="L3657">
            <v>1</v>
          </cell>
          <cell r="M3657">
            <v>2</v>
          </cell>
          <cell r="AM3657">
            <v>5</v>
          </cell>
          <cell r="AN3657">
            <v>6</v>
          </cell>
          <cell r="AO3657">
            <v>6</v>
          </cell>
          <cell r="AP3657">
            <v>5</v>
          </cell>
          <cell r="AQ3657">
            <v>5</v>
          </cell>
          <cell r="AV3657">
            <v>7.5</v>
          </cell>
          <cell r="AW3657">
            <v>11.1</v>
          </cell>
          <cell r="AX3657">
            <v>11.010121457489877</v>
          </cell>
          <cell r="AY3657">
            <v>6</v>
          </cell>
          <cell r="AZ3657">
            <v>0</v>
          </cell>
          <cell r="BA3657" t="str">
            <v>UK</v>
          </cell>
        </row>
        <row r="3658">
          <cell r="D3658" t="str">
            <v>Univerzita Komenského v Bratislave</v>
          </cell>
          <cell r="E3658" t="str">
            <v>Prírodovedecká fakulta</v>
          </cell>
          <cell r="L3658">
            <v>1</v>
          </cell>
          <cell r="M3658">
            <v>2</v>
          </cell>
          <cell r="AM3658">
            <v>3</v>
          </cell>
          <cell r="AN3658">
            <v>3</v>
          </cell>
          <cell r="AO3658">
            <v>3</v>
          </cell>
          <cell r="AP3658">
            <v>3</v>
          </cell>
          <cell r="AQ3658">
            <v>3</v>
          </cell>
          <cell r="AV3658">
            <v>4.5</v>
          </cell>
          <cell r="AW3658">
            <v>6.66</v>
          </cell>
          <cell r="AX3658">
            <v>6.6060728744939263</v>
          </cell>
          <cell r="AY3658">
            <v>3</v>
          </cell>
          <cell r="AZ3658">
            <v>0</v>
          </cell>
          <cell r="BA3658" t="str">
            <v>UK</v>
          </cell>
        </row>
        <row r="3659">
          <cell r="D3659" t="str">
            <v>Univerzita Komenského v Bratislave</v>
          </cell>
          <cell r="E3659" t="str">
            <v>Prírodovedecká fakulta</v>
          </cell>
          <cell r="L3659">
            <v>2</v>
          </cell>
          <cell r="M3659">
            <v>3</v>
          </cell>
          <cell r="AM3659">
            <v>0</v>
          </cell>
          <cell r="AN3659">
            <v>0</v>
          </cell>
          <cell r="AO3659">
            <v>0</v>
          </cell>
          <cell r="AP3659">
            <v>0</v>
          </cell>
          <cell r="AQ3659">
            <v>0</v>
          </cell>
          <cell r="AV3659">
            <v>0</v>
          </cell>
          <cell r="AW3659">
            <v>0</v>
          </cell>
          <cell r="AX3659">
            <v>0</v>
          </cell>
          <cell r="AY3659">
            <v>1</v>
          </cell>
          <cell r="AZ3659">
            <v>0</v>
          </cell>
          <cell r="BA3659" t="str">
            <v>UK</v>
          </cell>
        </row>
        <row r="3660">
          <cell r="D3660" t="str">
            <v>Univerzita Komenského v Bratislave</v>
          </cell>
          <cell r="E3660" t="str">
            <v>Prírodovedecká fakulta</v>
          </cell>
          <cell r="L3660">
            <v>2</v>
          </cell>
          <cell r="M3660">
            <v>3</v>
          </cell>
          <cell r="AM3660">
            <v>0</v>
          </cell>
          <cell r="AN3660">
            <v>0</v>
          </cell>
          <cell r="AO3660">
            <v>0</v>
          </cell>
          <cell r="AP3660">
            <v>0</v>
          </cell>
          <cell r="AQ3660">
            <v>0</v>
          </cell>
          <cell r="AV3660">
            <v>0</v>
          </cell>
          <cell r="AW3660">
            <v>0</v>
          </cell>
          <cell r="AX3660">
            <v>0</v>
          </cell>
          <cell r="AY3660">
            <v>1</v>
          </cell>
          <cell r="AZ3660">
            <v>0</v>
          </cell>
          <cell r="BA3660" t="str">
            <v>UK</v>
          </cell>
        </row>
        <row r="3661">
          <cell r="D3661" t="str">
            <v>Slovenská zdravotnícka univerzita v Bratislave</v>
          </cell>
          <cell r="E3661" t="str">
            <v>Fakulta ošetrovateľstva a zdravotníckych odborných štúdií</v>
          </cell>
          <cell r="L3661">
            <v>2</v>
          </cell>
          <cell r="M3661">
            <v>5</v>
          </cell>
          <cell r="AM3661">
            <v>8</v>
          </cell>
          <cell r="AN3661">
            <v>0</v>
          </cell>
          <cell r="AO3661">
            <v>0</v>
          </cell>
          <cell r="AP3661">
            <v>0</v>
          </cell>
          <cell r="AQ3661">
            <v>0</v>
          </cell>
          <cell r="AV3661">
            <v>0</v>
          </cell>
          <cell r="AW3661">
            <v>0</v>
          </cell>
          <cell r="AX3661">
            <v>0</v>
          </cell>
          <cell r="AY3661">
            <v>8</v>
          </cell>
          <cell r="AZ3661">
            <v>0</v>
          </cell>
          <cell r="BA3661" t="str">
            <v>SZU</v>
          </cell>
        </row>
        <row r="3662">
          <cell r="D3662" t="str">
            <v>Trenčianska univerzita Alexandra Dubčeka v Trenčíne</v>
          </cell>
          <cell r="E3662" t="str">
            <v>Fakulta sociálno-ekonomických vzťahov</v>
          </cell>
          <cell r="L3662">
            <v>1</v>
          </cell>
          <cell r="M3662">
            <v>2</v>
          </cell>
          <cell r="AM3662">
            <v>0</v>
          </cell>
          <cell r="AN3662">
            <v>3</v>
          </cell>
          <cell r="AO3662">
            <v>0</v>
          </cell>
          <cell r="AP3662">
            <v>0</v>
          </cell>
          <cell r="AQ3662">
            <v>0</v>
          </cell>
          <cell r="AV3662">
            <v>0</v>
          </cell>
          <cell r="AW3662">
            <v>0</v>
          </cell>
          <cell r="AX3662">
            <v>0</v>
          </cell>
          <cell r="AY3662">
            <v>3</v>
          </cell>
          <cell r="AZ3662">
            <v>0</v>
          </cell>
          <cell r="BA3662" t="str">
            <v>TUAD</v>
          </cell>
        </row>
        <row r="3663">
          <cell r="D3663" t="str">
            <v>Trenčianska univerzita Alexandra Dubčeka v Trenčíne</v>
          </cell>
          <cell r="E3663" t="str">
            <v>Fakulta priemyselných technológií v Púchove</v>
          </cell>
          <cell r="L3663">
            <v>2</v>
          </cell>
          <cell r="M3663">
            <v>1</v>
          </cell>
          <cell r="AM3663">
            <v>4</v>
          </cell>
          <cell r="AN3663">
            <v>0</v>
          </cell>
          <cell r="AO3663">
            <v>0</v>
          </cell>
          <cell r="AP3663">
            <v>0</v>
          </cell>
          <cell r="AQ3663">
            <v>0</v>
          </cell>
          <cell r="AV3663">
            <v>0</v>
          </cell>
          <cell r="AW3663">
            <v>0</v>
          </cell>
          <cell r="AX3663">
            <v>0</v>
          </cell>
          <cell r="AY3663">
            <v>7</v>
          </cell>
          <cell r="AZ3663">
            <v>0</v>
          </cell>
          <cell r="BA3663" t="str">
            <v>TUAD</v>
          </cell>
        </row>
        <row r="3664">
          <cell r="D3664" t="str">
            <v>Trenčianska univerzita Alexandra Dubčeka v Trenčíne</v>
          </cell>
          <cell r="E3664" t="str">
            <v/>
          </cell>
          <cell r="L3664">
            <v>1</v>
          </cell>
          <cell r="M3664">
            <v>1</v>
          </cell>
          <cell r="AM3664">
            <v>10</v>
          </cell>
          <cell r="AN3664">
            <v>10</v>
          </cell>
          <cell r="AO3664">
            <v>0</v>
          </cell>
          <cell r="AP3664">
            <v>0</v>
          </cell>
          <cell r="AQ3664">
            <v>10</v>
          </cell>
          <cell r="AV3664">
            <v>7</v>
          </cell>
          <cell r="AW3664">
            <v>7</v>
          </cell>
          <cell r="AX3664">
            <v>6.8478260869565215</v>
          </cell>
          <cell r="AY3664">
            <v>10</v>
          </cell>
          <cell r="AZ3664">
            <v>0</v>
          </cell>
          <cell r="BA3664" t="str">
            <v>TUAD</v>
          </cell>
        </row>
        <row r="3665">
          <cell r="D3665" t="str">
            <v>Vysoká škola múzických umení v Bratislave</v>
          </cell>
          <cell r="E3665" t="str">
            <v>Filmová a televízna fakulta</v>
          </cell>
          <cell r="L3665">
            <v>1</v>
          </cell>
          <cell r="M3665">
            <v>3</v>
          </cell>
          <cell r="AM3665">
            <v>1</v>
          </cell>
          <cell r="AN3665">
            <v>0</v>
          </cell>
          <cell r="AO3665">
            <v>0</v>
          </cell>
          <cell r="AP3665">
            <v>0</v>
          </cell>
          <cell r="AQ3665">
            <v>1</v>
          </cell>
          <cell r="AV3665">
            <v>4</v>
          </cell>
          <cell r="AW3665">
            <v>4.4000000000000004</v>
          </cell>
          <cell r="AX3665">
            <v>4.3561461794019936</v>
          </cell>
          <cell r="AY3665">
            <v>1</v>
          </cell>
          <cell r="AZ3665">
            <v>1</v>
          </cell>
          <cell r="BA3665" t="str">
            <v>VŠMU</v>
          </cell>
        </row>
        <row r="3666">
          <cell r="D3666" t="str">
            <v>Vysoká škola múzických umení v Bratislave</v>
          </cell>
          <cell r="E3666" t="str">
            <v>Hudobná a tanečná fakulta</v>
          </cell>
          <cell r="L3666">
            <v>1</v>
          </cell>
          <cell r="M3666">
            <v>2</v>
          </cell>
          <cell r="AM3666">
            <v>1</v>
          </cell>
          <cell r="AN3666">
            <v>1</v>
          </cell>
          <cell r="AO3666">
            <v>0</v>
          </cell>
          <cell r="AP3666">
            <v>0</v>
          </cell>
          <cell r="AQ3666">
            <v>1</v>
          </cell>
          <cell r="AV3666">
            <v>1.5</v>
          </cell>
          <cell r="AW3666">
            <v>4.8449999999999998</v>
          </cell>
          <cell r="AX3666">
            <v>4.7967109634551495</v>
          </cell>
          <cell r="AY3666">
            <v>1</v>
          </cell>
          <cell r="AZ3666">
            <v>0</v>
          </cell>
          <cell r="BA3666" t="str">
            <v>VŠMU</v>
          </cell>
        </row>
        <row r="3667">
          <cell r="D3667" t="str">
            <v>Vysoká škola múzických umení v Bratislave</v>
          </cell>
          <cell r="E3667" t="str">
            <v>Filmová a televízna fakulta</v>
          </cell>
          <cell r="L3667">
            <v>1</v>
          </cell>
          <cell r="M3667">
            <v>3</v>
          </cell>
          <cell r="AM3667">
            <v>1</v>
          </cell>
          <cell r="AN3667">
            <v>0</v>
          </cell>
          <cell r="AO3667">
            <v>0</v>
          </cell>
          <cell r="AP3667">
            <v>0</v>
          </cell>
          <cell r="AQ3667">
            <v>1</v>
          </cell>
          <cell r="AV3667">
            <v>4</v>
          </cell>
          <cell r="AW3667">
            <v>4.4000000000000004</v>
          </cell>
          <cell r="AX3667">
            <v>4.3435897435897441</v>
          </cell>
          <cell r="AY3667">
            <v>1</v>
          </cell>
          <cell r="AZ3667">
            <v>1</v>
          </cell>
          <cell r="BA3667" t="str">
            <v>VŠMU</v>
          </cell>
        </row>
        <row r="3668">
          <cell r="D3668" t="str">
            <v>Vysoká škola múzických umení v Bratislave</v>
          </cell>
          <cell r="E3668" t="str">
            <v>Hudobná a tanečná fakulta</v>
          </cell>
          <cell r="L3668">
            <v>1</v>
          </cell>
          <cell r="M3668">
            <v>2</v>
          </cell>
          <cell r="AM3668">
            <v>1</v>
          </cell>
          <cell r="AN3668">
            <v>1</v>
          </cell>
          <cell r="AO3668">
            <v>0</v>
          </cell>
          <cell r="AP3668">
            <v>0</v>
          </cell>
          <cell r="AQ3668">
            <v>1</v>
          </cell>
          <cell r="AV3668">
            <v>1.5</v>
          </cell>
          <cell r="AW3668">
            <v>4.8449999999999998</v>
          </cell>
          <cell r="AX3668">
            <v>4.7967109634551495</v>
          </cell>
          <cell r="AY3668">
            <v>1</v>
          </cell>
          <cell r="AZ3668">
            <v>0</v>
          </cell>
          <cell r="BA3668" t="str">
            <v>VŠMU</v>
          </cell>
        </row>
        <row r="3669">
          <cell r="D3669" t="str">
            <v>Technická univerzita vo Zvolene</v>
          </cell>
          <cell r="E3669" t="str">
            <v>Drevárska fakulta</v>
          </cell>
          <cell r="L3669">
            <v>1</v>
          </cell>
          <cell r="M3669">
            <v>3</v>
          </cell>
          <cell r="AM3669">
            <v>1</v>
          </cell>
          <cell r="AN3669">
            <v>0</v>
          </cell>
          <cell r="AO3669">
            <v>0</v>
          </cell>
          <cell r="AP3669">
            <v>1</v>
          </cell>
          <cell r="AQ3669">
            <v>1</v>
          </cell>
          <cell r="AV3669">
            <v>4</v>
          </cell>
          <cell r="AW3669">
            <v>8.52</v>
          </cell>
          <cell r="AX3669">
            <v>8.2649101796407187</v>
          </cell>
          <cell r="AY3669">
            <v>1</v>
          </cell>
          <cell r="AZ3669">
            <v>1</v>
          </cell>
          <cell r="BA3669" t="str">
            <v>TUZVO</v>
          </cell>
        </row>
        <row r="3670">
          <cell r="D3670" t="str">
            <v>Technická univerzita vo Zvolene</v>
          </cell>
          <cell r="E3670" t="str">
            <v>Lesnícka fakulta</v>
          </cell>
          <cell r="L3670">
            <v>1</v>
          </cell>
          <cell r="M3670">
            <v>3</v>
          </cell>
          <cell r="AM3670">
            <v>2</v>
          </cell>
          <cell r="AN3670">
            <v>0</v>
          </cell>
          <cell r="AO3670">
            <v>0</v>
          </cell>
          <cell r="AP3670">
            <v>0</v>
          </cell>
          <cell r="AQ3670">
            <v>2</v>
          </cell>
          <cell r="AV3670">
            <v>8</v>
          </cell>
          <cell r="AW3670">
            <v>17.04</v>
          </cell>
          <cell r="AX3670">
            <v>16.791405835543767</v>
          </cell>
          <cell r="AY3670">
            <v>2</v>
          </cell>
          <cell r="AZ3670">
            <v>2</v>
          </cell>
          <cell r="BA3670" t="str">
            <v>TUZVO</v>
          </cell>
        </row>
        <row r="3671">
          <cell r="D3671" t="str">
            <v>Technická univerzita vo Zvolene</v>
          </cell>
          <cell r="E3671" t="str">
            <v>Fakulta ekológie a environmentalistiky</v>
          </cell>
          <cell r="L3671">
            <v>2</v>
          </cell>
          <cell r="M3671">
            <v>1</v>
          </cell>
          <cell r="AM3671">
            <v>0</v>
          </cell>
          <cell r="AN3671">
            <v>0</v>
          </cell>
          <cell r="AO3671">
            <v>0</v>
          </cell>
          <cell r="AP3671">
            <v>0</v>
          </cell>
          <cell r="AQ3671">
            <v>0</v>
          </cell>
          <cell r="AV3671">
            <v>0</v>
          </cell>
          <cell r="AW3671">
            <v>0</v>
          </cell>
          <cell r="AX3671">
            <v>0</v>
          </cell>
          <cell r="AY3671">
            <v>8</v>
          </cell>
          <cell r="AZ3671">
            <v>0</v>
          </cell>
          <cell r="BA3671" t="str">
            <v>TUZVO</v>
          </cell>
        </row>
        <row r="3672">
          <cell r="D3672" t="str">
            <v>Technická univerzita vo Zvolene</v>
          </cell>
          <cell r="E3672" t="str">
            <v>Fakulta ekológie a environmentalistiky</v>
          </cell>
          <cell r="L3672">
            <v>2</v>
          </cell>
          <cell r="M3672">
            <v>3</v>
          </cell>
          <cell r="AM3672">
            <v>0</v>
          </cell>
          <cell r="AN3672">
            <v>0</v>
          </cell>
          <cell r="AO3672">
            <v>0</v>
          </cell>
          <cell r="AP3672">
            <v>0</v>
          </cell>
          <cell r="AQ3672">
            <v>0</v>
          </cell>
          <cell r="AV3672">
            <v>0</v>
          </cell>
          <cell r="AW3672">
            <v>0</v>
          </cell>
          <cell r="AX3672">
            <v>0</v>
          </cell>
          <cell r="AY3672">
            <v>1</v>
          </cell>
          <cell r="AZ3672">
            <v>0</v>
          </cell>
          <cell r="BA3672" t="str">
            <v>TUZVO</v>
          </cell>
        </row>
        <row r="3673">
          <cell r="D3673" t="str">
            <v>Technická univerzita vo Zvolene</v>
          </cell>
          <cell r="E3673" t="str">
            <v>Drevárska fakulta</v>
          </cell>
          <cell r="L3673">
            <v>2</v>
          </cell>
          <cell r="M3673">
            <v>3</v>
          </cell>
          <cell r="AM3673">
            <v>0</v>
          </cell>
          <cell r="AN3673">
            <v>0</v>
          </cell>
          <cell r="AO3673">
            <v>0</v>
          </cell>
          <cell r="AP3673">
            <v>0</v>
          </cell>
          <cell r="AQ3673">
            <v>0</v>
          </cell>
          <cell r="AV3673">
            <v>0</v>
          </cell>
          <cell r="AW3673">
            <v>0</v>
          </cell>
          <cell r="AX3673">
            <v>0</v>
          </cell>
          <cell r="AY3673">
            <v>1</v>
          </cell>
          <cell r="AZ3673">
            <v>0</v>
          </cell>
          <cell r="BA3673" t="str">
            <v>TUZVO</v>
          </cell>
        </row>
        <row r="3674">
          <cell r="D3674" t="str">
            <v>Paneurópska vysoká škola</v>
          </cell>
          <cell r="E3674" t="str">
            <v>Fakulta práva</v>
          </cell>
          <cell r="L3674">
            <v>1</v>
          </cell>
          <cell r="M3674">
            <v>1</v>
          </cell>
          <cell r="AM3674">
            <v>6</v>
          </cell>
          <cell r="AN3674">
            <v>19</v>
          </cell>
          <cell r="AO3674">
            <v>0</v>
          </cell>
          <cell r="AP3674">
            <v>0</v>
          </cell>
          <cell r="AQ3674">
            <v>6</v>
          </cell>
          <cell r="AV3674">
            <v>4.1999999999999993</v>
          </cell>
          <cell r="AW3674">
            <v>4.1999999999999993</v>
          </cell>
          <cell r="AX3674">
            <v>4.1211988304093561</v>
          </cell>
          <cell r="AY3674">
            <v>19</v>
          </cell>
          <cell r="AZ3674">
            <v>0</v>
          </cell>
          <cell r="BA3674" t="str">
            <v>B-VšP</v>
          </cell>
        </row>
        <row r="3675">
          <cell r="D3675" t="str">
            <v>Paneurópska vysoká škola</v>
          </cell>
          <cell r="E3675" t="str">
            <v>Fakulta psychológie</v>
          </cell>
          <cell r="L3675">
            <v>1</v>
          </cell>
          <cell r="M3675">
            <v>3</v>
          </cell>
          <cell r="AM3675">
            <v>0</v>
          </cell>
          <cell r="AN3675">
            <v>0</v>
          </cell>
          <cell r="AO3675">
            <v>0</v>
          </cell>
          <cell r="AP3675">
            <v>0</v>
          </cell>
          <cell r="AQ3675">
            <v>0</v>
          </cell>
          <cell r="AV3675">
            <v>0</v>
          </cell>
          <cell r="AW3675">
            <v>0</v>
          </cell>
          <cell r="AX3675">
            <v>0</v>
          </cell>
          <cell r="AY3675">
            <v>1</v>
          </cell>
          <cell r="AZ3675">
            <v>0</v>
          </cell>
          <cell r="BA3675" t="str">
            <v>B-VšP</v>
          </cell>
        </row>
        <row r="3676">
          <cell r="D3676" t="str">
            <v>Paneurópska vysoká škola</v>
          </cell>
          <cell r="E3676" t="str">
            <v>Fakulta práva</v>
          </cell>
          <cell r="L3676">
            <v>1</v>
          </cell>
          <cell r="M3676">
            <v>1</v>
          </cell>
          <cell r="AM3676">
            <v>0</v>
          </cell>
          <cell r="AN3676">
            <v>4</v>
          </cell>
          <cell r="AO3676">
            <v>0</v>
          </cell>
          <cell r="AP3676">
            <v>0</v>
          </cell>
          <cell r="AQ3676">
            <v>0</v>
          </cell>
          <cell r="AV3676">
            <v>0</v>
          </cell>
          <cell r="AW3676">
            <v>0</v>
          </cell>
          <cell r="AX3676">
            <v>0</v>
          </cell>
          <cell r="AY3676">
            <v>4</v>
          </cell>
          <cell r="AZ3676">
            <v>0</v>
          </cell>
          <cell r="BA3676" t="str">
            <v>B-VšP</v>
          </cell>
        </row>
        <row r="3677">
          <cell r="D3677" t="str">
            <v>Žilinská univerzita v Žiline</v>
          </cell>
          <cell r="E3677" t="str">
            <v>Fakulta bezpečnostného inžinierstva</v>
          </cell>
          <cell r="L3677">
            <v>2</v>
          </cell>
          <cell r="M3677">
            <v>2</v>
          </cell>
          <cell r="AM3677">
            <v>2</v>
          </cell>
          <cell r="AN3677">
            <v>0</v>
          </cell>
          <cell r="AO3677">
            <v>0</v>
          </cell>
          <cell r="AP3677">
            <v>0</v>
          </cell>
          <cell r="AQ3677">
            <v>0</v>
          </cell>
          <cell r="AV3677">
            <v>0</v>
          </cell>
          <cell r="AW3677">
            <v>0</v>
          </cell>
          <cell r="AX3677">
            <v>0</v>
          </cell>
          <cell r="AY3677">
            <v>30</v>
          </cell>
          <cell r="AZ3677">
            <v>0</v>
          </cell>
          <cell r="BA3677" t="str">
            <v>ŽU</v>
          </cell>
        </row>
        <row r="3678">
          <cell r="D3678" t="str">
            <v>Žilinská univerzita v Žiline</v>
          </cell>
          <cell r="E3678" t="str">
            <v>Fakulta bezpečnostného inžinierstva</v>
          </cell>
          <cell r="L3678">
            <v>2</v>
          </cell>
          <cell r="M3678">
            <v>1</v>
          </cell>
          <cell r="AM3678">
            <v>2</v>
          </cell>
          <cell r="AN3678">
            <v>0</v>
          </cell>
          <cell r="AO3678">
            <v>0</v>
          </cell>
          <cell r="AP3678">
            <v>0</v>
          </cell>
          <cell r="AQ3678">
            <v>0</v>
          </cell>
          <cell r="AV3678">
            <v>0</v>
          </cell>
          <cell r="AW3678">
            <v>0</v>
          </cell>
          <cell r="AX3678">
            <v>0</v>
          </cell>
          <cell r="AY3678">
            <v>22</v>
          </cell>
          <cell r="AZ3678">
            <v>0</v>
          </cell>
          <cell r="BA3678" t="str">
            <v>ŽU</v>
          </cell>
        </row>
        <row r="3679">
          <cell r="D3679" t="str">
            <v>Žilinská univerzita v Žiline</v>
          </cell>
          <cell r="E3679" t="str">
            <v>Stavebná fakulta</v>
          </cell>
          <cell r="L3679">
            <v>1</v>
          </cell>
          <cell r="M3679">
            <v>2</v>
          </cell>
          <cell r="AM3679">
            <v>6</v>
          </cell>
          <cell r="AN3679">
            <v>6</v>
          </cell>
          <cell r="AO3679">
            <v>6</v>
          </cell>
          <cell r="AP3679">
            <v>6</v>
          </cell>
          <cell r="AQ3679">
            <v>6</v>
          </cell>
          <cell r="AV3679">
            <v>9</v>
          </cell>
          <cell r="AW3679">
            <v>13.32</v>
          </cell>
          <cell r="AX3679">
            <v>13.162924528301886</v>
          </cell>
          <cell r="AY3679">
            <v>6</v>
          </cell>
          <cell r="AZ3679">
            <v>0</v>
          </cell>
          <cell r="BA3679" t="str">
            <v>ŽU</v>
          </cell>
        </row>
        <row r="3680">
          <cell r="D3680" t="str">
            <v>Žilinská univerzita v Žiline</v>
          </cell>
          <cell r="E3680" t="str">
            <v>Fakulta bezpečnostného inžinierstva</v>
          </cell>
          <cell r="L3680">
            <v>2</v>
          </cell>
          <cell r="M3680">
            <v>2</v>
          </cell>
          <cell r="AM3680">
            <v>0</v>
          </cell>
          <cell r="AN3680">
            <v>0</v>
          </cell>
          <cell r="AO3680">
            <v>0</v>
          </cell>
          <cell r="AP3680">
            <v>0</v>
          </cell>
          <cell r="AQ3680">
            <v>0</v>
          </cell>
          <cell r="AV3680">
            <v>0</v>
          </cell>
          <cell r="AW3680">
            <v>0</v>
          </cell>
          <cell r="AX3680">
            <v>0</v>
          </cell>
          <cell r="AY3680">
            <v>9</v>
          </cell>
          <cell r="AZ3680">
            <v>0</v>
          </cell>
          <cell r="BA3680" t="str">
            <v>ŽU</v>
          </cell>
        </row>
        <row r="3681">
          <cell r="D3681" t="str">
            <v>Žilinská univerzita v Žiline</v>
          </cell>
          <cell r="E3681" t="str">
            <v>Fakulta elektrotechniky a informačných technológií</v>
          </cell>
          <cell r="L3681">
            <v>1</v>
          </cell>
          <cell r="M3681">
            <v>2</v>
          </cell>
          <cell r="AM3681">
            <v>7</v>
          </cell>
          <cell r="AN3681">
            <v>7</v>
          </cell>
          <cell r="AO3681">
            <v>7</v>
          </cell>
          <cell r="AP3681">
            <v>7</v>
          </cell>
          <cell r="AQ3681">
            <v>7</v>
          </cell>
          <cell r="AV3681">
            <v>10.5</v>
          </cell>
          <cell r="AW3681">
            <v>15.54</v>
          </cell>
          <cell r="AX3681">
            <v>15.306899999999999</v>
          </cell>
          <cell r="AY3681">
            <v>7</v>
          </cell>
          <cell r="AZ3681">
            <v>0</v>
          </cell>
          <cell r="BA3681" t="str">
            <v>ŽU</v>
          </cell>
        </row>
        <row r="3682">
          <cell r="D3682" t="str">
            <v>Žilinská univerzita v Žiline</v>
          </cell>
          <cell r="E3682" t="str">
            <v>Fakulta humanitných vied</v>
          </cell>
          <cell r="L3682">
            <v>1</v>
          </cell>
          <cell r="M3682">
            <v>2</v>
          </cell>
          <cell r="AM3682">
            <v>4</v>
          </cell>
          <cell r="AN3682">
            <v>5</v>
          </cell>
          <cell r="AO3682">
            <v>0</v>
          </cell>
          <cell r="AP3682">
            <v>0</v>
          </cell>
          <cell r="AQ3682">
            <v>4</v>
          </cell>
          <cell r="AV3682">
            <v>6</v>
          </cell>
          <cell r="AW3682">
            <v>7.14</v>
          </cell>
          <cell r="AX3682">
            <v>7.0101818181818176</v>
          </cell>
          <cell r="AY3682">
            <v>5</v>
          </cell>
          <cell r="AZ3682">
            <v>0</v>
          </cell>
          <cell r="BA3682" t="str">
            <v>ŽU</v>
          </cell>
        </row>
        <row r="3683">
          <cell r="D3683" t="str">
            <v>Žilinská univerzita v Žiline</v>
          </cell>
          <cell r="E3683" t="str">
            <v>Fakulta prevádzky a ekonomiky dopravy a spojov</v>
          </cell>
          <cell r="L3683">
            <v>1</v>
          </cell>
          <cell r="M3683">
            <v>2</v>
          </cell>
          <cell r="AM3683">
            <v>44</v>
          </cell>
          <cell r="AN3683">
            <v>46</v>
          </cell>
          <cell r="AO3683">
            <v>0</v>
          </cell>
          <cell r="AP3683">
            <v>44</v>
          </cell>
          <cell r="AQ3683">
            <v>44</v>
          </cell>
          <cell r="AV3683">
            <v>66</v>
          </cell>
          <cell r="AW3683">
            <v>97.679999999999993</v>
          </cell>
          <cell r="AX3683">
            <v>96.728095952023978</v>
          </cell>
          <cell r="AY3683">
            <v>46</v>
          </cell>
          <cell r="AZ3683">
            <v>0</v>
          </cell>
          <cell r="BA3683" t="str">
            <v>ŽU</v>
          </cell>
        </row>
        <row r="3684">
          <cell r="D3684" t="str">
            <v>Žilinská univerzita v Žiline</v>
          </cell>
          <cell r="E3684" t="str">
            <v>Fakulta humanitných vied</v>
          </cell>
          <cell r="L3684">
            <v>2</v>
          </cell>
          <cell r="M3684">
            <v>2</v>
          </cell>
          <cell r="AM3684">
            <v>1</v>
          </cell>
          <cell r="AN3684">
            <v>0</v>
          </cell>
          <cell r="AO3684">
            <v>0</v>
          </cell>
          <cell r="AP3684">
            <v>0</v>
          </cell>
          <cell r="AQ3684">
            <v>0</v>
          </cell>
          <cell r="AV3684">
            <v>0</v>
          </cell>
          <cell r="AW3684">
            <v>0</v>
          </cell>
          <cell r="AX3684">
            <v>0</v>
          </cell>
          <cell r="AY3684">
            <v>14</v>
          </cell>
          <cell r="AZ3684">
            <v>0</v>
          </cell>
          <cell r="BA3684" t="str">
            <v>ŽU</v>
          </cell>
        </row>
        <row r="3685">
          <cell r="D3685" t="str">
            <v>Žilinská univerzita v Žiline</v>
          </cell>
          <cell r="E3685" t="str">
            <v>Fakulta prevádzky a ekonomiky dopravy a spojov</v>
          </cell>
          <cell r="L3685">
            <v>2</v>
          </cell>
          <cell r="M3685">
            <v>1</v>
          </cell>
          <cell r="AM3685">
            <v>2</v>
          </cell>
          <cell r="AN3685">
            <v>0</v>
          </cell>
          <cell r="AO3685">
            <v>0</v>
          </cell>
          <cell r="AP3685">
            <v>0</v>
          </cell>
          <cell r="AQ3685">
            <v>0</v>
          </cell>
          <cell r="AV3685">
            <v>0</v>
          </cell>
          <cell r="AW3685">
            <v>0</v>
          </cell>
          <cell r="AX3685">
            <v>0</v>
          </cell>
          <cell r="AY3685">
            <v>26</v>
          </cell>
          <cell r="AZ3685">
            <v>0</v>
          </cell>
          <cell r="BA3685" t="str">
            <v>ŽU</v>
          </cell>
        </row>
        <row r="3686">
          <cell r="D3686" t="str">
            <v>Žilinská univerzita v Žiline</v>
          </cell>
          <cell r="E3686" t="str">
            <v>Fakulta prevádzky a ekonomiky dopravy a spojov</v>
          </cell>
          <cell r="L3686">
            <v>2</v>
          </cell>
          <cell r="M3686">
            <v>1</v>
          </cell>
          <cell r="AM3686">
            <v>0</v>
          </cell>
          <cell r="AN3686">
            <v>0</v>
          </cell>
          <cell r="AO3686">
            <v>0</v>
          </cell>
          <cell r="AP3686">
            <v>0</v>
          </cell>
          <cell r="AQ3686">
            <v>0</v>
          </cell>
          <cell r="AV3686">
            <v>0</v>
          </cell>
          <cell r="AW3686">
            <v>0</v>
          </cell>
          <cell r="AX3686">
            <v>0</v>
          </cell>
          <cell r="AY3686">
            <v>1</v>
          </cell>
          <cell r="AZ3686">
            <v>0</v>
          </cell>
          <cell r="BA3686" t="str">
            <v>ŽU</v>
          </cell>
        </row>
        <row r="3687">
          <cell r="D3687" t="str">
            <v>Žilinská univerzita v Žiline</v>
          </cell>
          <cell r="E3687" t="str">
            <v>Fakulta prevádzky a ekonomiky dopravy a spojov</v>
          </cell>
          <cell r="L3687">
            <v>1</v>
          </cell>
          <cell r="M3687">
            <v>1</v>
          </cell>
          <cell r="AM3687">
            <v>7</v>
          </cell>
          <cell r="AN3687">
            <v>8</v>
          </cell>
          <cell r="AO3687">
            <v>0</v>
          </cell>
          <cell r="AP3687">
            <v>7</v>
          </cell>
          <cell r="AQ3687">
            <v>7</v>
          </cell>
          <cell r="AV3687">
            <v>4.8999999999999995</v>
          </cell>
          <cell r="AW3687">
            <v>7.2519999999999989</v>
          </cell>
          <cell r="AX3687">
            <v>7.1813283358320827</v>
          </cell>
          <cell r="AY3687">
            <v>8</v>
          </cell>
          <cell r="AZ3687">
            <v>0</v>
          </cell>
          <cell r="BA3687" t="str">
            <v>ŽU</v>
          </cell>
        </row>
        <row r="3688">
          <cell r="D3688" t="str">
            <v>Žilinská univerzita v Žiline</v>
          </cell>
          <cell r="E3688" t="str">
            <v>Fakulta humanitných vied</v>
          </cell>
          <cell r="L3688">
            <v>2</v>
          </cell>
          <cell r="M3688">
            <v>1</v>
          </cell>
          <cell r="AM3688">
            <v>0</v>
          </cell>
          <cell r="AN3688">
            <v>0</v>
          </cell>
          <cell r="AO3688">
            <v>0</v>
          </cell>
          <cell r="AP3688">
            <v>0</v>
          </cell>
          <cell r="AQ3688">
            <v>0</v>
          </cell>
          <cell r="AV3688">
            <v>0</v>
          </cell>
          <cell r="AW3688">
            <v>0</v>
          </cell>
          <cell r="AX3688">
            <v>0</v>
          </cell>
          <cell r="AY3688">
            <v>1</v>
          </cell>
          <cell r="AZ3688">
            <v>0</v>
          </cell>
          <cell r="BA3688" t="str">
            <v>ŽU</v>
          </cell>
        </row>
        <row r="3689">
          <cell r="D3689" t="str">
            <v>Žilinská univerzita v Žiline</v>
          </cell>
          <cell r="E3689" t="str">
            <v>Fakulta humanitných vied</v>
          </cell>
          <cell r="L3689">
            <v>2</v>
          </cell>
          <cell r="M3689">
            <v>1</v>
          </cell>
          <cell r="AM3689">
            <v>0</v>
          </cell>
          <cell r="AN3689">
            <v>0</v>
          </cell>
          <cell r="AO3689">
            <v>0</v>
          </cell>
          <cell r="AP3689">
            <v>0</v>
          </cell>
          <cell r="AQ3689">
            <v>0</v>
          </cell>
          <cell r="AV3689">
            <v>0</v>
          </cell>
          <cell r="AW3689">
            <v>0</v>
          </cell>
          <cell r="AX3689">
            <v>0</v>
          </cell>
          <cell r="AY3689">
            <v>1</v>
          </cell>
          <cell r="AZ3689">
            <v>0</v>
          </cell>
          <cell r="BA3689" t="str">
            <v>ŽU</v>
          </cell>
        </row>
        <row r="3690">
          <cell r="D3690" t="str">
            <v>Žilinská univerzita v Žiline</v>
          </cell>
          <cell r="E3690" t="str">
            <v>Strojnícka fakulta</v>
          </cell>
          <cell r="L3690">
            <v>2</v>
          </cell>
          <cell r="M3690">
            <v>3</v>
          </cell>
          <cell r="AM3690">
            <v>0</v>
          </cell>
          <cell r="AN3690">
            <v>0</v>
          </cell>
          <cell r="AO3690">
            <v>0</v>
          </cell>
          <cell r="AP3690">
            <v>0</v>
          </cell>
          <cell r="AQ3690">
            <v>0</v>
          </cell>
          <cell r="AV3690">
            <v>0</v>
          </cell>
          <cell r="AW3690">
            <v>0</v>
          </cell>
          <cell r="AX3690">
            <v>0</v>
          </cell>
          <cell r="AY3690">
            <v>3</v>
          </cell>
          <cell r="AZ3690">
            <v>0</v>
          </cell>
          <cell r="BA3690" t="str">
            <v>ŽU</v>
          </cell>
        </row>
        <row r="3691">
          <cell r="D3691" t="str">
            <v>Žilinská univerzita v Žiline</v>
          </cell>
          <cell r="E3691" t="str">
            <v>Fakulta prevádzky a ekonomiky dopravy a spojov</v>
          </cell>
          <cell r="L3691">
            <v>2</v>
          </cell>
          <cell r="M3691">
            <v>3</v>
          </cell>
          <cell r="AM3691">
            <v>0</v>
          </cell>
          <cell r="AN3691">
            <v>0</v>
          </cell>
          <cell r="AO3691">
            <v>0</v>
          </cell>
          <cell r="AP3691">
            <v>0</v>
          </cell>
          <cell r="AQ3691">
            <v>0</v>
          </cell>
          <cell r="AV3691">
            <v>0</v>
          </cell>
          <cell r="AW3691">
            <v>0</v>
          </cell>
          <cell r="AX3691">
            <v>0</v>
          </cell>
          <cell r="AY3691">
            <v>1</v>
          </cell>
          <cell r="AZ3691">
            <v>0</v>
          </cell>
          <cell r="BA3691" t="str">
            <v>ŽU</v>
          </cell>
        </row>
        <row r="3692">
          <cell r="D3692" t="str">
            <v>Vysoká škola zdravotníctva a sociálnej práce sv. Alžbety v Bratislave</v>
          </cell>
          <cell r="E3692" t="str">
            <v>Fakulta zdravotníctva a sociálnej práce sv. Ladislava</v>
          </cell>
          <cell r="L3692">
            <v>2</v>
          </cell>
          <cell r="M3692">
            <v>2</v>
          </cell>
          <cell r="AM3692">
            <v>193</v>
          </cell>
          <cell r="AN3692">
            <v>0</v>
          </cell>
          <cell r="AO3692">
            <v>0</v>
          </cell>
          <cell r="AP3692">
            <v>0</v>
          </cell>
          <cell r="AQ3692">
            <v>0</v>
          </cell>
          <cell r="AV3692">
            <v>0</v>
          </cell>
          <cell r="AW3692">
            <v>0</v>
          </cell>
          <cell r="AX3692">
            <v>0</v>
          </cell>
          <cell r="AY3692">
            <v>193</v>
          </cell>
          <cell r="AZ3692">
            <v>0</v>
          </cell>
          <cell r="BA3692" t="str">
            <v>VSZSP-Alžbety</v>
          </cell>
        </row>
        <row r="3693">
          <cell r="D3693" t="str">
            <v>Vysoká škola zdravotníctva a sociálnej práce sv. Alžbety v Bratislave</v>
          </cell>
          <cell r="E3693" t="str">
            <v/>
          </cell>
          <cell r="L3693">
            <v>1</v>
          </cell>
          <cell r="M3693">
            <v>5</v>
          </cell>
          <cell r="AM3693">
            <v>6</v>
          </cell>
          <cell r="AN3693">
            <v>6</v>
          </cell>
          <cell r="AO3693">
            <v>0</v>
          </cell>
          <cell r="AP3693">
            <v>0</v>
          </cell>
          <cell r="AQ3693">
            <v>6</v>
          </cell>
          <cell r="AV3693">
            <v>4.1999999999999993</v>
          </cell>
          <cell r="AW3693">
            <v>9.0299999999999976</v>
          </cell>
          <cell r="AX3693">
            <v>8.5999999999999979</v>
          </cell>
          <cell r="AY3693">
            <v>6</v>
          </cell>
          <cell r="AZ3693">
            <v>0</v>
          </cell>
          <cell r="BA3693" t="str">
            <v>VSZSP-Alžbety</v>
          </cell>
        </row>
        <row r="3694">
          <cell r="D3694" t="str">
            <v>Vysoká škola Danubius</v>
          </cell>
          <cell r="E3694" t="str">
            <v>Fakulta verejnej politiky a verejnej správy</v>
          </cell>
          <cell r="L3694">
            <v>1</v>
          </cell>
          <cell r="M3694">
            <v>2</v>
          </cell>
          <cell r="AM3694">
            <v>5</v>
          </cell>
          <cell r="AN3694">
            <v>5</v>
          </cell>
          <cell r="AO3694">
            <v>0</v>
          </cell>
          <cell r="AP3694">
            <v>0</v>
          </cell>
          <cell r="AQ3694">
            <v>5</v>
          </cell>
          <cell r="AV3694">
            <v>7.5</v>
          </cell>
          <cell r="AW3694">
            <v>7.5</v>
          </cell>
          <cell r="AX3694">
            <v>7.3660714285714288</v>
          </cell>
          <cell r="AY3694">
            <v>5</v>
          </cell>
          <cell r="AZ3694">
            <v>0</v>
          </cell>
          <cell r="BA3694" t="str">
            <v>Danubius</v>
          </cell>
        </row>
        <row r="3695">
          <cell r="D3695" t="str">
            <v>Slovenská technická univerzita v Bratislave</v>
          </cell>
          <cell r="E3695" t="str">
            <v>Fakulta informatiky a informačných technológií</v>
          </cell>
          <cell r="L3695">
            <v>2</v>
          </cell>
          <cell r="M3695">
            <v>3</v>
          </cell>
          <cell r="AM3695">
            <v>0</v>
          </cell>
          <cell r="AN3695">
            <v>0</v>
          </cell>
          <cell r="AO3695">
            <v>0</v>
          </cell>
          <cell r="AP3695">
            <v>0</v>
          </cell>
          <cell r="AQ3695">
            <v>0</v>
          </cell>
          <cell r="AV3695">
            <v>0</v>
          </cell>
          <cell r="AW3695">
            <v>0</v>
          </cell>
          <cell r="AX3695">
            <v>0</v>
          </cell>
          <cell r="AY3695">
            <v>2</v>
          </cell>
          <cell r="AZ3695">
            <v>0</v>
          </cell>
          <cell r="BA3695" t="str">
            <v>STU</v>
          </cell>
        </row>
        <row r="3696">
          <cell r="D3696" t="str">
            <v>Slovenská technická univerzita v Bratislave</v>
          </cell>
          <cell r="E3696" t="str">
            <v>Fakulta elektrotechniky a informatiky</v>
          </cell>
          <cell r="L3696">
            <v>2</v>
          </cell>
          <cell r="M3696">
            <v>3</v>
          </cell>
          <cell r="AM3696">
            <v>0</v>
          </cell>
          <cell r="AN3696">
            <v>0</v>
          </cell>
          <cell r="AO3696">
            <v>0</v>
          </cell>
          <cell r="AP3696">
            <v>0</v>
          </cell>
          <cell r="AQ3696">
            <v>0</v>
          </cell>
          <cell r="AV3696">
            <v>0</v>
          </cell>
          <cell r="AW3696">
            <v>0</v>
          </cell>
          <cell r="AX3696">
            <v>0</v>
          </cell>
          <cell r="AY3696">
            <v>1</v>
          </cell>
          <cell r="AZ3696">
            <v>0</v>
          </cell>
          <cell r="BA3696" t="str">
            <v>STU</v>
          </cell>
        </row>
        <row r="3697">
          <cell r="D3697" t="str">
            <v>Slovenská technická univerzita v Bratislave</v>
          </cell>
          <cell r="E3697" t="str">
            <v>Fakulta elektrotechniky a informatiky</v>
          </cell>
          <cell r="L3697">
            <v>1</v>
          </cell>
          <cell r="M3697">
            <v>3</v>
          </cell>
          <cell r="AM3697">
            <v>3</v>
          </cell>
          <cell r="AN3697">
            <v>0</v>
          </cell>
          <cell r="AO3697">
            <v>0</v>
          </cell>
          <cell r="AP3697">
            <v>3</v>
          </cell>
          <cell r="AQ3697">
            <v>3</v>
          </cell>
          <cell r="AV3697">
            <v>12</v>
          </cell>
          <cell r="AW3697">
            <v>25.56</v>
          </cell>
          <cell r="AX3697">
            <v>25.3825</v>
          </cell>
          <cell r="AY3697">
            <v>3</v>
          </cell>
          <cell r="AZ3697">
            <v>3</v>
          </cell>
          <cell r="BA3697" t="str">
            <v>STU</v>
          </cell>
        </row>
        <row r="3698">
          <cell r="D3698" t="str">
            <v>Slovenská technická univerzita v Bratislave</v>
          </cell>
          <cell r="E3698" t="str">
            <v>Strojnícka fakulta</v>
          </cell>
          <cell r="L3698">
            <v>2</v>
          </cell>
          <cell r="M3698">
            <v>3</v>
          </cell>
          <cell r="AM3698">
            <v>0</v>
          </cell>
          <cell r="AN3698">
            <v>0</v>
          </cell>
          <cell r="AO3698">
            <v>0</v>
          </cell>
          <cell r="AP3698">
            <v>0</v>
          </cell>
          <cell r="AQ3698">
            <v>0</v>
          </cell>
          <cell r="AV3698">
            <v>0</v>
          </cell>
          <cell r="AW3698">
            <v>0</v>
          </cell>
          <cell r="AX3698">
            <v>0</v>
          </cell>
          <cell r="AY3698">
            <v>1</v>
          </cell>
          <cell r="AZ3698">
            <v>0</v>
          </cell>
          <cell r="BA3698" t="str">
            <v>STU</v>
          </cell>
        </row>
        <row r="3699">
          <cell r="D3699" t="str">
            <v>Slovenská technická univerzita v Bratislave</v>
          </cell>
          <cell r="E3699" t="str">
            <v>Fakulta elektrotechniky a informatiky</v>
          </cell>
          <cell r="L3699">
            <v>1</v>
          </cell>
          <cell r="M3699">
            <v>2</v>
          </cell>
          <cell r="AM3699">
            <v>57</v>
          </cell>
          <cell r="AN3699">
            <v>62</v>
          </cell>
          <cell r="AO3699">
            <v>62</v>
          </cell>
          <cell r="AP3699">
            <v>57</v>
          </cell>
          <cell r="AQ3699">
            <v>57</v>
          </cell>
          <cell r="AV3699">
            <v>85.5</v>
          </cell>
          <cell r="AW3699">
            <v>126.53999999999999</v>
          </cell>
          <cell r="AX3699">
            <v>126.33136026380873</v>
          </cell>
          <cell r="AY3699">
            <v>62</v>
          </cell>
          <cell r="AZ3699">
            <v>0</v>
          </cell>
          <cell r="BA3699" t="str">
            <v>STU</v>
          </cell>
        </row>
        <row r="3700">
          <cell r="D3700" t="str">
            <v>Slovenská technická univerzita v Bratislave</v>
          </cell>
          <cell r="E3700" t="str">
            <v>Fakulta chemickej a potravinárskej technológie</v>
          </cell>
          <cell r="L3700">
            <v>2</v>
          </cell>
          <cell r="M3700">
            <v>3</v>
          </cell>
          <cell r="AM3700">
            <v>0</v>
          </cell>
          <cell r="AN3700">
            <v>0</v>
          </cell>
          <cell r="AO3700">
            <v>0</v>
          </cell>
          <cell r="AP3700">
            <v>0</v>
          </cell>
          <cell r="AQ3700">
            <v>0</v>
          </cell>
          <cell r="AV3700">
            <v>0</v>
          </cell>
          <cell r="AW3700">
            <v>0</v>
          </cell>
          <cell r="AX3700">
            <v>0</v>
          </cell>
          <cell r="AY3700">
            <v>1</v>
          </cell>
          <cell r="AZ3700">
            <v>0</v>
          </cell>
          <cell r="BA3700" t="str">
            <v>STU</v>
          </cell>
        </row>
        <row r="3701">
          <cell r="D3701" t="str">
            <v>Slovenská technická univerzita v Bratislave</v>
          </cell>
          <cell r="E3701" t="str">
            <v>Fakulta architektúry</v>
          </cell>
          <cell r="L3701">
            <v>1</v>
          </cell>
          <cell r="M3701">
            <v>1</v>
          </cell>
          <cell r="AM3701">
            <v>0</v>
          </cell>
          <cell r="AN3701">
            <v>2</v>
          </cell>
          <cell r="AO3701">
            <v>0</v>
          </cell>
          <cell r="AP3701">
            <v>0</v>
          </cell>
          <cell r="AQ3701">
            <v>0</v>
          </cell>
          <cell r="AV3701">
            <v>0</v>
          </cell>
          <cell r="AW3701">
            <v>0</v>
          </cell>
          <cell r="AX3701">
            <v>0</v>
          </cell>
          <cell r="AY3701">
            <v>2</v>
          </cell>
          <cell r="AZ3701">
            <v>0</v>
          </cell>
          <cell r="BA3701" t="str">
            <v>STU</v>
          </cell>
        </row>
        <row r="3702">
          <cell r="D3702" t="str">
            <v>Slovenská technická univerzita v Bratislave</v>
          </cell>
          <cell r="E3702" t="str">
            <v>Fakulta informatiky a informačných technológií</v>
          </cell>
          <cell r="L3702">
            <v>1</v>
          </cell>
          <cell r="M3702">
            <v>2</v>
          </cell>
          <cell r="AM3702">
            <v>4</v>
          </cell>
          <cell r="AN3702">
            <v>4</v>
          </cell>
          <cell r="AO3702">
            <v>4</v>
          </cell>
          <cell r="AP3702">
            <v>4</v>
          </cell>
          <cell r="AQ3702">
            <v>4</v>
          </cell>
          <cell r="AV3702">
            <v>6</v>
          </cell>
          <cell r="AW3702">
            <v>8.879999999999999</v>
          </cell>
          <cell r="AX3702">
            <v>8.865358615004121</v>
          </cell>
          <cell r="AY3702">
            <v>4</v>
          </cell>
          <cell r="AZ3702">
            <v>0</v>
          </cell>
          <cell r="BA3702" t="str">
            <v>STU</v>
          </cell>
        </row>
        <row r="3703">
          <cell r="D3703" t="str">
            <v>Slovenská technická univerzita v Bratislave</v>
          </cell>
          <cell r="E3703" t="str">
            <v>Fakulta chemickej a potravinárskej technológie</v>
          </cell>
          <cell r="L3703">
            <v>1</v>
          </cell>
          <cell r="M3703">
            <v>1</v>
          </cell>
          <cell r="AM3703">
            <v>16</v>
          </cell>
          <cell r="AN3703">
            <v>16</v>
          </cell>
          <cell r="AO3703">
            <v>16</v>
          </cell>
          <cell r="AP3703">
            <v>16</v>
          </cell>
          <cell r="AQ3703">
            <v>16</v>
          </cell>
          <cell r="AV3703">
            <v>11.2</v>
          </cell>
          <cell r="AW3703">
            <v>16.576000000000001</v>
          </cell>
          <cell r="AX3703">
            <v>16.467423580786026</v>
          </cell>
          <cell r="AY3703">
            <v>16</v>
          </cell>
          <cell r="AZ3703">
            <v>0</v>
          </cell>
          <cell r="BA3703" t="str">
            <v>STU</v>
          </cell>
        </row>
        <row r="3704">
          <cell r="D3704" t="str">
            <v>Slovenská technická univerzita v Bratislave</v>
          </cell>
          <cell r="E3704" t="str">
            <v>Strojnícka fakulta</v>
          </cell>
          <cell r="L3704">
            <v>2</v>
          </cell>
          <cell r="M3704">
            <v>3</v>
          </cell>
          <cell r="AM3704">
            <v>0</v>
          </cell>
          <cell r="AN3704">
            <v>0</v>
          </cell>
          <cell r="AO3704">
            <v>0</v>
          </cell>
          <cell r="AP3704">
            <v>0</v>
          </cell>
          <cell r="AQ3704">
            <v>0</v>
          </cell>
          <cell r="AV3704">
            <v>0</v>
          </cell>
          <cell r="AW3704">
            <v>0</v>
          </cell>
          <cell r="AX3704">
            <v>0</v>
          </cell>
          <cell r="AY3704">
            <v>1</v>
          </cell>
          <cell r="AZ3704">
            <v>0</v>
          </cell>
          <cell r="BA3704" t="str">
            <v>STU</v>
          </cell>
        </row>
        <row r="3705">
          <cell r="D3705" t="str">
            <v>Slovenská technická univerzita v Bratislave</v>
          </cell>
          <cell r="E3705" t="str">
            <v>Fakulta chemickej a potravinárskej technológie</v>
          </cell>
          <cell r="L3705">
            <v>1</v>
          </cell>
          <cell r="M3705">
            <v>1</v>
          </cell>
          <cell r="AM3705">
            <v>26</v>
          </cell>
          <cell r="AN3705">
            <v>26</v>
          </cell>
          <cell r="AO3705">
            <v>26</v>
          </cell>
          <cell r="AP3705">
            <v>26</v>
          </cell>
          <cell r="AQ3705">
            <v>26</v>
          </cell>
          <cell r="AV3705">
            <v>18.2</v>
          </cell>
          <cell r="AW3705">
            <v>35.399000000000001</v>
          </cell>
          <cell r="AX3705">
            <v>34.937273913043484</v>
          </cell>
          <cell r="AY3705">
            <v>26</v>
          </cell>
          <cell r="AZ3705">
            <v>0</v>
          </cell>
          <cell r="BA3705" t="str">
            <v>STU</v>
          </cell>
        </row>
        <row r="3706">
          <cell r="D3706" t="str">
            <v>Slovenská technická univerzita v Bratislave</v>
          </cell>
          <cell r="E3706" t="str">
            <v>Fakulta chemickej a potravinárskej technológie</v>
          </cell>
          <cell r="L3706">
            <v>1</v>
          </cell>
          <cell r="M3706">
            <v>1</v>
          </cell>
          <cell r="AM3706">
            <v>20</v>
          </cell>
          <cell r="AN3706">
            <v>20</v>
          </cell>
          <cell r="AO3706">
            <v>20</v>
          </cell>
          <cell r="AP3706">
            <v>20</v>
          </cell>
          <cell r="AQ3706">
            <v>20</v>
          </cell>
          <cell r="AV3706">
            <v>14</v>
          </cell>
          <cell r="AW3706">
            <v>20.72</v>
          </cell>
          <cell r="AX3706">
            <v>20.422298850574713</v>
          </cell>
          <cell r="AY3706">
            <v>20</v>
          </cell>
          <cell r="AZ3706">
            <v>0</v>
          </cell>
          <cell r="BA3706" t="str">
            <v>STU</v>
          </cell>
        </row>
        <row r="3707">
          <cell r="D3707" t="str">
            <v>Slovenská technická univerzita v Bratislave</v>
          </cell>
          <cell r="E3707" t="str">
            <v>Fakulta informatiky a informačných technológií</v>
          </cell>
          <cell r="L3707">
            <v>1</v>
          </cell>
          <cell r="M3707">
            <v>3</v>
          </cell>
          <cell r="AM3707">
            <v>0</v>
          </cell>
          <cell r="AN3707">
            <v>0</v>
          </cell>
          <cell r="AO3707">
            <v>0</v>
          </cell>
          <cell r="AP3707">
            <v>0</v>
          </cell>
          <cell r="AQ3707">
            <v>0</v>
          </cell>
          <cell r="AV3707">
            <v>0</v>
          </cell>
          <cell r="AW3707">
            <v>0</v>
          </cell>
          <cell r="AX3707">
            <v>0</v>
          </cell>
          <cell r="AY3707">
            <v>1</v>
          </cell>
          <cell r="AZ3707">
            <v>0</v>
          </cell>
          <cell r="BA3707" t="str">
            <v>STU</v>
          </cell>
        </row>
        <row r="3708">
          <cell r="D3708" t="str">
            <v>Slovenská technická univerzita v Bratislave</v>
          </cell>
          <cell r="E3708" t="str">
            <v>Fakulta architektúry</v>
          </cell>
          <cell r="L3708">
            <v>1</v>
          </cell>
          <cell r="M3708">
            <v>3</v>
          </cell>
          <cell r="AM3708">
            <v>0</v>
          </cell>
          <cell r="AN3708">
            <v>0</v>
          </cell>
          <cell r="AO3708">
            <v>0</v>
          </cell>
          <cell r="AP3708">
            <v>0</v>
          </cell>
          <cell r="AQ3708">
            <v>0</v>
          </cell>
          <cell r="AV3708">
            <v>0</v>
          </cell>
          <cell r="AW3708">
            <v>0</v>
          </cell>
          <cell r="AX3708">
            <v>0</v>
          </cell>
          <cell r="AY3708">
            <v>1</v>
          </cell>
          <cell r="AZ3708">
            <v>0</v>
          </cell>
          <cell r="BA3708" t="str">
            <v>STU</v>
          </cell>
        </row>
        <row r="3709">
          <cell r="D3709" t="str">
            <v>Slovenská technická univerzita v Bratislave</v>
          </cell>
          <cell r="E3709" t="str">
            <v>Fakulta chemickej a potravinárskej technológie</v>
          </cell>
          <cell r="L3709">
            <v>1</v>
          </cell>
          <cell r="M3709">
            <v>1</v>
          </cell>
          <cell r="AM3709">
            <v>1</v>
          </cell>
          <cell r="AN3709">
            <v>1</v>
          </cell>
          <cell r="AO3709">
            <v>1</v>
          </cell>
          <cell r="AP3709">
            <v>1</v>
          </cell>
          <cell r="AQ3709">
            <v>1</v>
          </cell>
          <cell r="AV3709">
            <v>0.7</v>
          </cell>
          <cell r="AW3709">
            <v>1.036</v>
          </cell>
          <cell r="AX3709">
            <v>1.0312037037037036</v>
          </cell>
          <cell r="AY3709">
            <v>1</v>
          </cell>
          <cell r="AZ3709">
            <v>0</v>
          </cell>
          <cell r="BA3709" t="str">
            <v>STU</v>
          </cell>
        </row>
        <row r="3710">
          <cell r="D3710" t="str">
            <v>Slovenská technická univerzita v Bratislave</v>
          </cell>
          <cell r="E3710" t="str">
            <v>Fakulta chemickej a potravinárskej technológie</v>
          </cell>
          <cell r="L3710">
            <v>1</v>
          </cell>
          <cell r="M3710">
            <v>1</v>
          </cell>
          <cell r="AM3710">
            <v>6</v>
          </cell>
          <cell r="AN3710">
            <v>6</v>
          </cell>
          <cell r="AO3710">
            <v>6</v>
          </cell>
          <cell r="AP3710">
            <v>6</v>
          </cell>
          <cell r="AQ3710">
            <v>6</v>
          </cell>
          <cell r="AV3710">
            <v>4.1999999999999993</v>
          </cell>
          <cell r="AW3710">
            <v>10.121999999999998</v>
          </cell>
          <cell r="AX3710">
            <v>10.043988439306355</v>
          </cell>
          <cell r="AY3710">
            <v>6</v>
          </cell>
          <cell r="AZ3710">
            <v>0</v>
          </cell>
          <cell r="BA3710" t="str">
            <v>STU</v>
          </cell>
        </row>
        <row r="3711">
          <cell r="D3711" t="str">
            <v>Univerzita Komenského v Bratislave</v>
          </cell>
          <cell r="E3711" t="str">
            <v>Fakulta matematiky, fyziky a informatiky</v>
          </cell>
          <cell r="L3711">
            <v>1</v>
          </cell>
          <cell r="M3711">
            <v>2</v>
          </cell>
          <cell r="AM3711">
            <v>0</v>
          </cell>
          <cell r="AN3711">
            <v>1</v>
          </cell>
          <cell r="AO3711">
            <v>1</v>
          </cell>
          <cell r="AP3711">
            <v>0</v>
          </cell>
          <cell r="AQ3711">
            <v>0</v>
          </cell>
          <cell r="AV3711">
            <v>0</v>
          </cell>
          <cell r="AW3711">
            <v>0</v>
          </cell>
          <cell r="AX3711">
            <v>0</v>
          </cell>
          <cell r="AY3711">
            <v>1</v>
          </cell>
          <cell r="AZ3711">
            <v>0</v>
          </cell>
          <cell r="BA3711" t="str">
            <v>UK</v>
          </cell>
        </row>
        <row r="3712">
          <cell r="D3712" t="str">
            <v>Slovenská poľnohospodárska univerzita v Nitre</v>
          </cell>
          <cell r="E3712" t="str">
            <v>Technická fakulta</v>
          </cell>
          <cell r="L3712">
            <v>2</v>
          </cell>
          <cell r="M3712">
            <v>1</v>
          </cell>
          <cell r="AM3712">
            <v>0</v>
          </cell>
          <cell r="AN3712">
            <v>0</v>
          </cell>
          <cell r="AO3712">
            <v>0</v>
          </cell>
          <cell r="AP3712">
            <v>0</v>
          </cell>
          <cell r="AQ3712">
            <v>0</v>
          </cell>
          <cell r="AV3712">
            <v>0</v>
          </cell>
          <cell r="AW3712">
            <v>0</v>
          </cell>
          <cell r="AX3712">
            <v>0</v>
          </cell>
          <cell r="AY3712">
            <v>2</v>
          </cell>
          <cell r="AZ3712">
            <v>0</v>
          </cell>
          <cell r="BA3712" t="str">
            <v>SPU</v>
          </cell>
        </row>
        <row r="3713">
          <cell r="D3713" t="str">
            <v>Slovenská poľnohospodárska univerzita v Nitre</v>
          </cell>
          <cell r="E3713" t="str">
            <v>Technická fakulta</v>
          </cell>
          <cell r="L3713">
            <v>1</v>
          </cell>
          <cell r="M3713">
            <v>2</v>
          </cell>
          <cell r="AM3713">
            <v>13</v>
          </cell>
          <cell r="AN3713">
            <v>13</v>
          </cell>
          <cell r="AO3713">
            <v>13</v>
          </cell>
          <cell r="AP3713">
            <v>13</v>
          </cell>
          <cell r="AQ3713">
            <v>13</v>
          </cell>
          <cell r="AV3713">
            <v>19.5</v>
          </cell>
          <cell r="AW3713">
            <v>28.86</v>
          </cell>
          <cell r="AX3713">
            <v>28.384760479041915</v>
          </cell>
          <cell r="AY3713">
            <v>13</v>
          </cell>
          <cell r="AZ3713">
            <v>0</v>
          </cell>
          <cell r="BA3713" t="str">
            <v>SPU</v>
          </cell>
        </row>
        <row r="3714">
          <cell r="D3714" t="str">
            <v>Slovenská poľnohospodárska univerzita v Nitre</v>
          </cell>
          <cell r="E3714" t="str">
            <v>Fakulta ekonomiky a manažmentu</v>
          </cell>
          <cell r="L3714">
            <v>1</v>
          </cell>
          <cell r="M3714">
            <v>2</v>
          </cell>
          <cell r="AM3714">
            <v>0</v>
          </cell>
          <cell r="AN3714">
            <v>6</v>
          </cell>
          <cell r="AO3714">
            <v>0</v>
          </cell>
          <cell r="AP3714">
            <v>0</v>
          </cell>
          <cell r="AQ3714">
            <v>0</v>
          </cell>
          <cell r="AV3714">
            <v>0</v>
          </cell>
          <cell r="AW3714">
            <v>0</v>
          </cell>
          <cell r="AX3714">
            <v>0</v>
          </cell>
          <cell r="AY3714">
            <v>6</v>
          </cell>
          <cell r="AZ3714">
            <v>0</v>
          </cell>
          <cell r="BA3714" t="str">
            <v>SPU</v>
          </cell>
        </row>
        <row r="3715">
          <cell r="D3715" t="str">
            <v>Slovenská poľnohospodárska univerzita v Nitre</v>
          </cell>
          <cell r="E3715" t="str">
            <v>Fakulta agrobiológie a potravinových zdrojov</v>
          </cell>
          <cell r="L3715">
            <v>1</v>
          </cell>
          <cell r="M3715">
            <v>3</v>
          </cell>
          <cell r="AM3715">
            <v>1</v>
          </cell>
          <cell r="AN3715">
            <v>0</v>
          </cell>
          <cell r="AO3715">
            <v>0</v>
          </cell>
          <cell r="AP3715">
            <v>0</v>
          </cell>
          <cell r="AQ3715">
            <v>1</v>
          </cell>
          <cell r="AV3715">
            <v>4</v>
          </cell>
          <cell r="AW3715">
            <v>8.52</v>
          </cell>
          <cell r="AX3715">
            <v>8.3865622552858259</v>
          </cell>
          <cell r="AY3715">
            <v>1</v>
          </cell>
          <cell r="AZ3715">
            <v>1</v>
          </cell>
          <cell r="BA3715" t="str">
            <v>SPU</v>
          </cell>
        </row>
        <row r="3716">
          <cell r="D3716" t="str">
            <v>Slovenská poľnohospodárska univerzita v Nitre</v>
          </cell>
          <cell r="E3716" t="str">
            <v>Technická fakulta</v>
          </cell>
          <cell r="L3716">
            <v>1</v>
          </cell>
          <cell r="M3716">
            <v>1</v>
          </cell>
          <cell r="AM3716">
            <v>0</v>
          </cell>
          <cell r="AN3716">
            <v>3</v>
          </cell>
          <cell r="AO3716">
            <v>3</v>
          </cell>
          <cell r="AP3716">
            <v>0</v>
          </cell>
          <cell r="AQ3716">
            <v>0</v>
          </cell>
          <cell r="AV3716">
            <v>0</v>
          </cell>
          <cell r="AW3716">
            <v>0</v>
          </cell>
          <cell r="AX3716">
            <v>0</v>
          </cell>
          <cell r="AY3716">
            <v>3</v>
          </cell>
          <cell r="AZ3716">
            <v>0</v>
          </cell>
          <cell r="BA3716" t="str">
            <v>SPU</v>
          </cell>
        </row>
        <row r="3717">
          <cell r="D3717" t="str">
            <v>Slovenská poľnohospodárska univerzita v Nitre</v>
          </cell>
          <cell r="E3717" t="str">
            <v>Technická fakulta</v>
          </cell>
          <cell r="L3717">
            <v>2</v>
          </cell>
          <cell r="M3717">
            <v>1</v>
          </cell>
          <cell r="AM3717">
            <v>0</v>
          </cell>
          <cell r="AN3717">
            <v>0</v>
          </cell>
          <cell r="AO3717">
            <v>0</v>
          </cell>
          <cell r="AP3717">
            <v>0</v>
          </cell>
          <cell r="AQ3717">
            <v>0</v>
          </cell>
          <cell r="AV3717">
            <v>0</v>
          </cell>
          <cell r="AW3717">
            <v>0</v>
          </cell>
          <cell r="AX3717">
            <v>0</v>
          </cell>
          <cell r="AY3717">
            <v>1</v>
          </cell>
          <cell r="AZ3717">
            <v>0</v>
          </cell>
          <cell r="BA3717" t="str">
            <v>SPU</v>
          </cell>
        </row>
        <row r="3718">
          <cell r="D3718" t="str">
            <v>Prešovská univerzita v Prešove</v>
          </cell>
          <cell r="E3718" t="str">
            <v>Filozofická fakulta</v>
          </cell>
          <cell r="L3718">
            <v>2</v>
          </cell>
          <cell r="M3718">
            <v>2</v>
          </cell>
          <cell r="AM3718">
            <v>0</v>
          </cell>
          <cell r="AN3718">
            <v>0</v>
          </cell>
          <cell r="AO3718">
            <v>0</v>
          </cell>
          <cell r="AP3718">
            <v>0</v>
          </cell>
          <cell r="AQ3718">
            <v>0</v>
          </cell>
          <cell r="AV3718">
            <v>0</v>
          </cell>
          <cell r="AW3718">
            <v>0</v>
          </cell>
          <cell r="AX3718">
            <v>0</v>
          </cell>
          <cell r="AY3718">
            <v>13</v>
          </cell>
          <cell r="AZ3718">
            <v>0</v>
          </cell>
          <cell r="BA3718" t="str">
            <v>PU</v>
          </cell>
        </row>
        <row r="3719">
          <cell r="D3719" t="str">
            <v>Prešovská univerzita v Prešove</v>
          </cell>
          <cell r="E3719" t="str">
            <v>Filozofická fakulta</v>
          </cell>
          <cell r="L3719">
            <v>2</v>
          </cell>
          <cell r="M3719">
            <v>3</v>
          </cell>
          <cell r="AM3719">
            <v>0</v>
          </cell>
          <cell r="AN3719">
            <v>0</v>
          </cell>
          <cell r="AO3719">
            <v>0</v>
          </cell>
          <cell r="AP3719">
            <v>0</v>
          </cell>
          <cell r="AQ3719">
            <v>0</v>
          </cell>
          <cell r="AV3719">
            <v>0</v>
          </cell>
          <cell r="AW3719">
            <v>0</v>
          </cell>
          <cell r="AX3719">
            <v>0</v>
          </cell>
          <cell r="AY3719">
            <v>1</v>
          </cell>
          <cell r="AZ3719">
            <v>0</v>
          </cell>
          <cell r="BA3719" t="str">
            <v>PU</v>
          </cell>
        </row>
        <row r="3720">
          <cell r="D3720" t="str">
            <v>Prešovská univerzita v Prešove</v>
          </cell>
          <cell r="E3720" t="str">
            <v>Filozofická fakulta</v>
          </cell>
          <cell r="L3720">
            <v>1</v>
          </cell>
          <cell r="M3720">
            <v>2</v>
          </cell>
          <cell r="AM3720">
            <v>1</v>
          </cell>
          <cell r="AN3720">
            <v>2</v>
          </cell>
          <cell r="AO3720">
            <v>0</v>
          </cell>
          <cell r="AP3720">
            <v>0</v>
          </cell>
          <cell r="AQ3720">
            <v>1</v>
          </cell>
          <cell r="AV3720">
            <v>1.5</v>
          </cell>
          <cell r="AW3720">
            <v>1.5</v>
          </cell>
          <cell r="AX3720">
            <v>1.4536082474226804</v>
          </cell>
          <cell r="AY3720">
            <v>2</v>
          </cell>
          <cell r="AZ3720">
            <v>0</v>
          </cell>
          <cell r="BA3720" t="str">
            <v>PU</v>
          </cell>
        </row>
        <row r="3721">
          <cell r="D3721" t="str">
            <v>Prešovská univerzita v Prešove</v>
          </cell>
          <cell r="E3721" t="str">
            <v>Filozofická fakulta</v>
          </cell>
          <cell r="L3721">
            <v>2</v>
          </cell>
          <cell r="M3721">
            <v>3</v>
          </cell>
          <cell r="AM3721">
            <v>0</v>
          </cell>
          <cell r="AN3721">
            <v>0</v>
          </cell>
          <cell r="AO3721">
            <v>0</v>
          </cell>
          <cell r="AP3721">
            <v>0</v>
          </cell>
          <cell r="AQ3721">
            <v>0</v>
          </cell>
          <cell r="AV3721">
            <v>0</v>
          </cell>
          <cell r="AW3721">
            <v>0</v>
          </cell>
          <cell r="AX3721">
            <v>0</v>
          </cell>
          <cell r="AY3721">
            <v>1</v>
          </cell>
          <cell r="AZ3721">
            <v>0</v>
          </cell>
          <cell r="BA3721" t="str">
            <v>PU</v>
          </cell>
        </row>
        <row r="3722">
          <cell r="D3722" t="str">
            <v>Prešovská univerzita v Prešove</v>
          </cell>
          <cell r="E3722" t="str">
            <v>Filozofická fakulta</v>
          </cell>
          <cell r="L3722">
            <v>1</v>
          </cell>
          <cell r="M3722">
            <v>3</v>
          </cell>
          <cell r="AM3722">
            <v>1</v>
          </cell>
          <cell r="AN3722">
            <v>0</v>
          </cell>
          <cell r="AO3722">
            <v>0</v>
          </cell>
          <cell r="AP3722">
            <v>0</v>
          </cell>
          <cell r="AQ3722">
            <v>1</v>
          </cell>
          <cell r="AV3722">
            <v>3</v>
          </cell>
          <cell r="AW3722">
            <v>3.3000000000000003</v>
          </cell>
          <cell r="AX3722">
            <v>3.2414279951593388</v>
          </cell>
          <cell r="AY3722">
            <v>1</v>
          </cell>
          <cell r="AZ3722">
            <v>1</v>
          </cell>
          <cell r="BA3722" t="str">
            <v>PU</v>
          </cell>
        </row>
        <row r="3723">
          <cell r="D3723" t="str">
            <v>Prešovská univerzita v Prešove</v>
          </cell>
          <cell r="E3723" t="str">
            <v>Filozofická fakulta</v>
          </cell>
          <cell r="L3723">
            <v>1</v>
          </cell>
          <cell r="M3723">
            <v>1</v>
          </cell>
          <cell r="AM3723">
            <v>12</v>
          </cell>
          <cell r="AN3723">
            <v>13</v>
          </cell>
          <cell r="AO3723">
            <v>0</v>
          </cell>
          <cell r="AP3723">
            <v>0</v>
          </cell>
          <cell r="AQ3723">
            <v>12</v>
          </cell>
          <cell r="AV3723">
            <v>8.3999999999999986</v>
          </cell>
          <cell r="AW3723">
            <v>18.059999999999995</v>
          </cell>
          <cell r="AX3723">
            <v>17.739451391690192</v>
          </cell>
          <cell r="AY3723">
            <v>13</v>
          </cell>
          <cell r="AZ3723">
            <v>0</v>
          </cell>
          <cell r="BA3723" t="str">
            <v>PU</v>
          </cell>
        </row>
        <row r="3724">
          <cell r="D3724" t="str">
            <v>Prešovská univerzita v Prešove</v>
          </cell>
          <cell r="E3724" t="str">
            <v>Filozofická fakulta</v>
          </cell>
          <cell r="L3724">
            <v>1</v>
          </cell>
          <cell r="M3724">
            <v>2</v>
          </cell>
          <cell r="AM3724">
            <v>2</v>
          </cell>
          <cell r="AN3724">
            <v>2</v>
          </cell>
          <cell r="AO3724">
            <v>0</v>
          </cell>
          <cell r="AP3724">
            <v>0</v>
          </cell>
          <cell r="AQ3724">
            <v>2</v>
          </cell>
          <cell r="AV3724">
            <v>3</v>
          </cell>
          <cell r="AW3724">
            <v>3.12</v>
          </cell>
          <cell r="AX3724">
            <v>2.98927374301676</v>
          </cell>
          <cell r="AY3724">
            <v>2</v>
          </cell>
          <cell r="AZ3724">
            <v>0</v>
          </cell>
          <cell r="BA3724" t="str">
            <v>PU</v>
          </cell>
        </row>
        <row r="3725">
          <cell r="D3725" t="str">
            <v>Prešovská univerzita v Prešove</v>
          </cell>
          <cell r="E3725" t="str">
            <v>Filozofická fakulta</v>
          </cell>
          <cell r="L3725">
            <v>1</v>
          </cell>
          <cell r="M3725">
            <v>1</v>
          </cell>
          <cell r="AM3725">
            <v>5.5</v>
          </cell>
          <cell r="AN3725">
            <v>5.5</v>
          </cell>
          <cell r="AO3725">
            <v>0</v>
          </cell>
          <cell r="AP3725">
            <v>0</v>
          </cell>
          <cell r="AQ3725">
            <v>5.5</v>
          </cell>
          <cell r="AV3725">
            <v>3.8499999999999996</v>
          </cell>
          <cell r="AW3725">
            <v>8.2774999999999981</v>
          </cell>
          <cell r="AX3725">
            <v>8.1305818878580052</v>
          </cell>
          <cell r="AY3725">
            <v>5.5</v>
          </cell>
          <cell r="AZ3725">
            <v>0</v>
          </cell>
          <cell r="BA3725" t="str">
            <v>PU</v>
          </cell>
        </row>
        <row r="3726">
          <cell r="D3726" t="str">
            <v>Prešovská univerzita v Prešove</v>
          </cell>
          <cell r="E3726" t="str">
            <v>Filozofická fakulta</v>
          </cell>
          <cell r="L3726">
            <v>1</v>
          </cell>
          <cell r="M3726">
            <v>1</v>
          </cell>
          <cell r="AM3726">
            <v>1</v>
          </cell>
          <cell r="AN3726">
            <v>1</v>
          </cell>
          <cell r="AO3726">
            <v>0</v>
          </cell>
          <cell r="AP3726">
            <v>0</v>
          </cell>
          <cell r="AQ3726">
            <v>1</v>
          </cell>
          <cell r="AV3726">
            <v>0.7</v>
          </cell>
          <cell r="AW3726">
            <v>0.76300000000000001</v>
          </cell>
          <cell r="AX3726">
            <v>0.74945744251714408</v>
          </cell>
          <cell r="AY3726">
            <v>1</v>
          </cell>
          <cell r="AZ3726">
            <v>0</v>
          </cell>
          <cell r="BA3726" t="str">
            <v>PU</v>
          </cell>
        </row>
        <row r="3727">
          <cell r="D3727" t="str">
            <v>Prešovská univerzita v Prešove</v>
          </cell>
          <cell r="E3727" t="str">
            <v>Filozofická fakulta</v>
          </cell>
          <cell r="L3727">
            <v>2</v>
          </cell>
          <cell r="M3727">
            <v>3</v>
          </cell>
          <cell r="AM3727">
            <v>0</v>
          </cell>
          <cell r="AN3727">
            <v>0</v>
          </cell>
          <cell r="AO3727">
            <v>0</v>
          </cell>
          <cell r="AP3727">
            <v>0</v>
          </cell>
          <cell r="AQ3727">
            <v>0</v>
          </cell>
          <cell r="AV3727">
            <v>0</v>
          </cell>
          <cell r="AW3727">
            <v>0</v>
          </cell>
          <cell r="AX3727">
            <v>0</v>
          </cell>
          <cell r="AY3727">
            <v>2</v>
          </cell>
          <cell r="AZ3727">
            <v>0</v>
          </cell>
          <cell r="BA3727" t="str">
            <v>PU</v>
          </cell>
        </row>
        <row r="3728">
          <cell r="D3728" t="str">
            <v>Prešovská univerzita v Prešove</v>
          </cell>
          <cell r="E3728" t="str">
            <v>Fakulta humanitných a prírodných vied</v>
          </cell>
          <cell r="L3728">
            <v>2</v>
          </cell>
          <cell r="M3728">
            <v>3</v>
          </cell>
          <cell r="AM3728">
            <v>0</v>
          </cell>
          <cell r="AN3728">
            <v>0</v>
          </cell>
          <cell r="AO3728">
            <v>0</v>
          </cell>
          <cell r="AP3728">
            <v>0</v>
          </cell>
          <cell r="AQ3728">
            <v>0</v>
          </cell>
          <cell r="AV3728">
            <v>0</v>
          </cell>
          <cell r="AW3728">
            <v>0</v>
          </cell>
          <cell r="AX3728">
            <v>0</v>
          </cell>
          <cell r="AY3728">
            <v>1</v>
          </cell>
          <cell r="AZ3728">
            <v>0</v>
          </cell>
          <cell r="BA3728" t="str">
            <v>PU</v>
          </cell>
        </row>
        <row r="3729">
          <cell r="D3729" t="str">
            <v>Prešovská univerzita v Prešove</v>
          </cell>
          <cell r="E3729" t="str">
            <v>Fakulta manažmentu</v>
          </cell>
          <cell r="L3729">
            <v>2</v>
          </cell>
          <cell r="M3729">
            <v>3</v>
          </cell>
          <cell r="AM3729">
            <v>0</v>
          </cell>
          <cell r="AN3729">
            <v>0</v>
          </cell>
          <cell r="AO3729">
            <v>0</v>
          </cell>
          <cell r="AP3729">
            <v>0</v>
          </cell>
          <cell r="AQ3729">
            <v>0</v>
          </cell>
          <cell r="AV3729">
            <v>0</v>
          </cell>
          <cell r="AW3729">
            <v>0</v>
          </cell>
          <cell r="AX3729">
            <v>0</v>
          </cell>
          <cell r="AY3729">
            <v>2</v>
          </cell>
          <cell r="AZ3729">
            <v>0</v>
          </cell>
          <cell r="BA3729" t="str">
            <v>PU</v>
          </cell>
        </row>
        <row r="3730">
          <cell r="D3730" t="str">
            <v>Prešovská univerzita v Prešove</v>
          </cell>
          <cell r="E3730" t="str">
            <v>Fakulta športu</v>
          </cell>
          <cell r="L3730">
            <v>1</v>
          </cell>
          <cell r="M3730">
            <v>1</v>
          </cell>
          <cell r="AM3730">
            <v>32</v>
          </cell>
          <cell r="AN3730">
            <v>32</v>
          </cell>
          <cell r="AO3730">
            <v>0</v>
          </cell>
          <cell r="AP3730">
            <v>0</v>
          </cell>
          <cell r="AQ3730">
            <v>32</v>
          </cell>
          <cell r="AV3730">
            <v>22.4</v>
          </cell>
          <cell r="AW3730">
            <v>26.655999999999999</v>
          </cell>
          <cell r="AX3730">
            <v>26.655999999999999</v>
          </cell>
          <cell r="AY3730">
            <v>32</v>
          </cell>
          <cell r="AZ3730">
            <v>0</v>
          </cell>
          <cell r="BA3730" t="str">
            <v>PU</v>
          </cell>
        </row>
        <row r="3731">
          <cell r="D3731" t="str">
            <v>Prešovská univerzita v Prešove</v>
          </cell>
          <cell r="E3731" t="str">
            <v>Fakulta športu</v>
          </cell>
          <cell r="L3731">
            <v>2</v>
          </cell>
          <cell r="M3731">
            <v>3</v>
          </cell>
          <cell r="AM3731">
            <v>0</v>
          </cell>
          <cell r="AN3731">
            <v>0</v>
          </cell>
          <cell r="AO3731">
            <v>0</v>
          </cell>
          <cell r="AP3731">
            <v>0</v>
          </cell>
          <cell r="AQ3731">
            <v>0</v>
          </cell>
          <cell r="AV3731">
            <v>0</v>
          </cell>
          <cell r="AW3731">
            <v>0</v>
          </cell>
          <cell r="AX3731">
            <v>0</v>
          </cell>
          <cell r="AY3731">
            <v>1</v>
          </cell>
          <cell r="AZ3731">
            <v>0</v>
          </cell>
          <cell r="BA3731" t="str">
            <v>PU</v>
          </cell>
        </row>
        <row r="3732">
          <cell r="D3732" t="str">
            <v>Prešovská univerzita v Prešove</v>
          </cell>
          <cell r="E3732" t="str">
            <v>Fakulta zdravotníckych odborov</v>
          </cell>
          <cell r="L3732">
            <v>2</v>
          </cell>
          <cell r="M3732">
            <v>2</v>
          </cell>
          <cell r="AM3732">
            <v>7</v>
          </cell>
          <cell r="AN3732">
            <v>0</v>
          </cell>
          <cell r="AO3732">
            <v>0</v>
          </cell>
          <cell r="AP3732">
            <v>0</v>
          </cell>
          <cell r="AQ3732">
            <v>0</v>
          </cell>
          <cell r="AV3732">
            <v>0</v>
          </cell>
          <cell r="AW3732">
            <v>0</v>
          </cell>
          <cell r="AX3732">
            <v>0</v>
          </cell>
          <cell r="AY3732">
            <v>7</v>
          </cell>
          <cell r="AZ3732">
            <v>0</v>
          </cell>
          <cell r="BA3732" t="str">
            <v>PU</v>
          </cell>
        </row>
        <row r="3733">
          <cell r="D3733" t="str">
            <v>Prešovská univerzita v Prešove</v>
          </cell>
          <cell r="E3733" t="str">
            <v/>
          </cell>
          <cell r="L3733">
            <v>1</v>
          </cell>
          <cell r="M3733">
            <v>2</v>
          </cell>
          <cell r="AM3733">
            <v>0.5</v>
          </cell>
          <cell r="AN3733">
            <v>0.5</v>
          </cell>
          <cell r="AO3733">
            <v>0</v>
          </cell>
          <cell r="AP3733">
            <v>0</v>
          </cell>
          <cell r="AQ3733">
            <v>0.5</v>
          </cell>
          <cell r="AV3733">
            <v>0.75</v>
          </cell>
          <cell r="AW3733">
            <v>0.81750000000000012</v>
          </cell>
          <cell r="AX3733">
            <v>0.80299011698265443</v>
          </cell>
          <cell r="AY3733">
            <v>0.5</v>
          </cell>
          <cell r="AZ3733">
            <v>0</v>
          </cell>
          <cell r="BA3733" t="str">
            <v>PU</v>
          </cell>
        </row>
        <row r="3734">
          <cell r="D3734" t="str">
            <v>Univerzita Mateja Bela v Banskej Bystrici</v>
          </cell>
          <cell r="E3734" t="str">
            <v>Filozofická fakulta</v>
          </cell>
          <cell r="L3734">
            <v>1</v>
          </cell>
          <cell r="M3734">
            <v>3</v>
          </cell>
          <cell r="AM3734">
            <v>1</v>
          </cell>
          <cell r="AN3734">
            <v>0</v>
          </cell>
          <cell r="AO3734">
            <v>0</v>
          </cell>
          <cell r="AP3734">
            <v>0</v>
          </cell>
          <cell r="AQ3734">
            <v>1</v>
          </cell>
          <cell r="AV3734">
            <v>4</v>
          </cell>
          <cell r="AW3734">
            <v>4.4000000000000004</v>
          </cell>
          <cell r="AX3734">
            <v>4.4000000000000004</v>
          </cell>
          <cell r="AY3734">
            <v>1</v>
          </cell>
          <cell r="AZ3734">
            <v>1</v>
          </cell>
          <cell r="BA3734" t="str">
            <v>UMB</v>
          </cell>
        </row>
        <row r="3735">
          <cell r="D3735" t="str">
            <v>Žilinská univerzita v Žiline</v>
          </cell>
          <cell r="E3735" t="str">
            <v>Fakulta humanitných vied</v>
          </cell>
          <cell r="L3735">
            <v>1</v>
          </cell>
          <cell r="M3735">
            <v>2</v>
          </cell>
          <cell r="AM3735">
            <v>23</v>
          </cell>
          <cell r="AN3735">
            <v>23</v>
          </cell>
          <cell r="AO3735">
            <v>0</v>
          </cell>
          <cell r="AP3735">
            <v>0</v>
          </cell>
          <cell r="AQ3735">
            <v>23</v>
          </cell>
          <cell r="AV3735">
            <v>34.5</v>
          </cell>
          <cell r="AW3735">
            <v>37.605000000000004</v>
          </cell>
          <cell r="AX3735">
            <v>36.921272727272729</v>
          </cell>
          <cell r="AY3735">
            <v>23</v>
          </cell>
          <cell r="AZ3735">
            <v>0</v>
          </cell>
          <cell r="BA3735" t="str">
            <v>ŽU</v>
          </cell>
        </row>
        <row r="3736">
          <cell r="D3736" t="str">
            <v>Univerzita Konštantína Filozofa v Nitre</v>
          </cell>
          <cell r="E3736" t="str">
            <v>Filozofická fakulta</v>
          </cell>
          <cell r="L3736">
            <v>2</v>
          </cell>
          <cell r="M3736">
            <v>3</v>
          </cell>
          <cell r="AM3736">
            <v>0</v>
          </cell>
          <cell r="AN3736">
            <v>0</v>
          </cell>
          <cell r="AO3736">
            <v>0</v>
          </cell>
          <cell r="AP3736">
            <v>0</v>
          </cell>
          <cell r="AQ3736">
            <v>0</v>
          </cell>
          <cell r="AV3736">
            <v>0</v>
          </cell>
          <cell r="AW3736">
            <v>0</v>
          </cell>
          <cell r="AX3736">
            <v>0</v>
          </cell>
          <cell r="AY3736">
            <v>1</v>
          </cell>
          <cell r="AZ3736">
            <v>0</v>
          </cell>
          <cell r="BA3736" t="str">
            <v>UKF</v>
          </cell>
        </row>
        <row r="3737">
          <cell r="D3737" t="str">
            <v>Univerzita sv. Cyrila a Metoda v Trnave</v>
          </cell>
          <cell r="E3737" t="str">
            <v>Filozofická fakulta</v>
          </cell>
          <cell r="L3737">
            <v>1</v>
          </cell>
          <cell r="M3737">
            <v>2</v>
          </cell>
          <cell r="AM3737">
            <v>6</v>
          </cell>
          <cell r="AN3737">
            <v>8</v>
          </cell>
          <cell r="AO3737">
            <v>0</v>
          </cell>
          <cell r="AP3737">
            <v>0</v>
          </cell>
          <cell r="AQ3737">
            <v>6</v>
          </cell>
          <cell r="AV3737">
            <v>9</v>
          </cell>
          <cell r="AW3737">
            <v>9</v>
          </cell>
          <cell r="AX3737">
            <v>8.7750000000000004</v>
          </cell>
          <cell r="AY3737">
            <v>8</v>
          </cell>
          <cell r="AZ3737">
            <v>0</v>
          </cell>
          <cell r="BA3737" t="str">
            <v>UCM</v>
          </cell>
        </row>
        <row r="3738">
          <cell r="D3738" t="str">
            <v>Univerzita sv. Cyrila a Metoda v Trnave</v>
          </cell>
          <cell r="E3738" t="str">
            <v>Fakulta sociálnych vied</v>
          </cell>
          <cell r="L3738">
            <v>2</v>
          </cell>
          <cell r="M3738">
            <v>2</v>
          </cell>
          <cell r="AM3738">
            <v>0</v>
          </cell>
          <cell r="AN3738">
            <v>0</v>
          </cell>
          <cell r="AO3738">
            <v>0</v>
          </cell>
          <cell r="AP3738">
            <v>0</v>
          </cell>
          <cell r="AQ3738">
            <v>0</v>
          </cell>
          <cell r="AV3738">
            <v>0</v>
          </cell>
          <cell r="AW3738">
            <v>0</v>
          </cell>
          <cell r="AX3738">
            <v>0</v>
          </cell>
          <cell r="AY3738">
            <v>4</v>
          </cell>
          <cell r="AZ3738">
            <v>0</v>
          </cell>
          <cell r="BA3738" t="str">
            <v>UCM</v>
          </cell>
        </row>
        <row r="3739">
          <cell r="D3739" t="str">
            <v>Univerzita sv. Cyrila a Metoda v Trnave</v>
          </cell>
          <cell r="E3739" t="str">
            <v>Fakulta sociálnych vied</v>
          </cell>
          <cell r="L3739">
            <v>2</v>
          </cell>
          <cell r="M3739">
            <v>1</v>
          </cell>
          <cell r="AM3739">
            <v>0</v>
          </cell>
          <cell r="AN3739">
            <v>0</v>
          </cell>
          <cell r="AO3739">
            <v>0</v>
          </cell>
          <cell r="AP3739">
            <v>0</v>
          </cell>
          <cell r="AQ3739">
            <v>0</v>
          </cell>
          <cell r="AV3739">
            <v>0</v>
          </cell>
          <cell r="AW3739">
            <v>0</v>
          </cell>
          <cell r="AX3739">
            <v>0</v>
          </cell>
          <cell r="AY3739">
            <v>13</v>
          </cell>
          <cell r="AZ3739">
            <v>0</v>
          </cell>
          <cell r="BA3739" t="str">
            <v>UCM</v>
          </cell>
        </row>
        <row r="3740">
          <cell r="D3740" t="str">
            <v>Univerzita sv. Cyrila a Metoda v Trnave</v>
          </cell>
          <cell r="E3740" t="str">
            <v>Fakulta masmediálnej komunikácie</v>
          </cell>
          <cell r="L3740">
            <v>1</v>
          </cell>
          <cell r="M3740">
            <v>3</v>
          </cell>
          <cell r="AM3740">
            <v>2</v>
          </cell>
          <cell r="AN3740">
            <v>0</v>
          </cell>
          <cell r="AO3740">
            <v>0</v>
          </cell>
          <cell r="AP3740">
            <v>0</v>
          </cell>
          <cell r="AQ3740">
            <v>2</v>
          </cell>
          <cell r="AV3740">
            <v>8</v>
          </cell>
          <cell r="AW3740">
            <v>8.8000000000000007</v>
          </cell>
          <cell r="AX3740">
            <v>8.6889823380992439</v>
          </cell>
          <cell r="AY3740">
            <v>2</v>
          </cell>
          <cell r="AZ3740">
            <v>2</v>
          </cell>
          <cell r="BA3740" t="str">
            <v>UCM</v>
          </cell>
        </row>
        <row r="3741">
          <cell r="D3741" t="str">
            <v>Univerzita sv. Cyrila a Metoda v Trnave</v>
          </cell>
          <cell r="E3741" t="str">
            <v>Fakulta sociálnych vied</v>
          </cell>
          <cell r="L3741">
            <v>1</v>
          </cell>
          <cell r="M3741">
            <v>1</v>
          </cell>
          <cell r="AM3741">
            <v>52</v>
          </cell>
          <cell r="AN3741">
            <v>56</v>
          </cell>
          <cell r="AO3741">
            <v>0</v>
          </cell>
          <cell r="AP3741">
            <v>0</v>
          </cell>
          <cell r="AQ3741">
            <v>52</v>
          </cell>
          <cell r="AV3741">
            <v>36.4</v>
          </cell>
          <cell r="AW3741">
            <v>36.4</v>
          </cell>
          <cell r="AX3741">
            <v>35.933333333333337</v>
          </cell>
          <cell r="AY3741">
            <v>56</v>
          </cell>
          <cell r="AZ3741">
            <v>0</v>
          </cell>
          <cell r="BA3741" t="str">
            <v>UCM</v>
          </cell>
        </row>
        <row r="3742">
          <cell r="D3742" t="str">
            <v>Univerzita sv. Cyrila a Metoda v Trnave</v>
          </cell>
          <cell r="E3742" t="str">
            <v>Fakulta prírodných vied</v>
          </cell>
          <cell r="L3742">
            <v>1</v>
          </cell>
          <cell r="M3742">
            <v>2</v>
          </cell>
          <cell r="AM3742">
            <v>6</v>
          </cell>
          <cell r="AN3742">
            <v>6</v>
          </cell>
          <cell r="AO3742">
            <v>6</v>
          </cell>
          <cell r="AP3742">
            <v>6</v>
          </cell>
          <cell r="AQ3742">
            <v>6</v>
          </cell>
          <cell r="AV3742">
            <v>9</v>
          </cell>
          <cell r="AW3742">
            <v>13.32</v>
          </cell>
          <cell r="AX3742">
            <v>13.165116279069768</v>
          </cell>
          <cell r="AY3742">
            <v>6</v>
          </cell>
          <cell r="AZ3742">
            <v>0</v>
          </cell>
          <cell r="BA3742" t="str">
            <v>UCM</v>
          </cell>
        </row>
        <row r="3743">
          <cell r="D3743" t="str">
            <v>Univerzita sv. Cyrila a Metoda v Trnave</v>
          </cell>
          <cell r="E3743" t="str">
            <v>Filozofická fakulta</v>
          </cell>
          <cell r="L3743">
            <v>1</v>
          </cell>
          <cell r="M3743">
            <v>1</v>
          </cell>
          <cell r="AM3743">
            <v>7</v>
          </cell>
          <cell r="AN3743">
            <v>11</v>
          </cell>
          <cell r="AO3743">
            <v>0</v>
          </cell>
          <cell r="AP3743">
            <v>0</v>
          </cell>
          <cell r="AQ3743">
            <v>7</v>
          </cell>
          <cell r="AV3743">
            <v>4.8999999999999995</v>
          </cell>
          <cell r="AW3743">
            <v>4.8999999999999995</v>
          </cell>
          <cell r="AX3743">
            <v>4.777499999999999</v>
          </cell>
          <cell r="AY3743">
            <v>11</v>
          </cell>
          <cell r="AZ3743">
            <v>0</v>
          </cell>
          <cell r="BA3743" t="str">
            <v>UCM</v>
          </cell>
        </row>
        <row r="3744">
          <cell r="D3744" t="str">
            <v>Univerzita sv. Cyrila a Metoda v Trnave</v>
          </cell>
          <cell r="E3744" t="str">
            <v>Filozofická fakulta</v>
          </cell>
          <cell r="L3744">
            <v>2</v>
          </cell>
          <cell r="M3744">
            <v>2</v>
          </cell>
          <cell r="AM3744">
            <v>0</v>
          </cell>
          <cell r="AN3744">
            <v>0</v>
          </cell>
          <cell r="AO3744">
            <v>0</v>
          </cell>
          <cell r="AP3744">
            <v>0</v>
          </cell>
          <cell r="AQ3744">
            <v>0</v>
          </cell>
          <cell r="AV3744">
            <v>0</v>
          </cell>
          <cell r="AW3744">
            <v>0</v>
          </cell>
          <cell r="AX3744">
            <v>0</v>
          </cell>
          <cell r="AY3744">
            <v>7</v>
          </cell>
          <cell r="AZ3744">
            <v>0</v>
          </cell>
          <cell r="BA3744" t="str">
            <v>UCM</v>
          </cell>
        </row>
        <row r="3745">
          <cell r="D3745" t="str">
            <v>Univerzita sv. Cyrila a Metoda v Trnave</v>
          </cell>
          <cell r="E3745" t="str">
            <v>Fakulta prírodných vied</v>
          </cell>
          <cell r="L3745">
            <v>1</v>
          </cell>
          <cell r="M3745">
            <v>1</v>
          </cell>
          <cell r="AM3745">
            <v>5</v>
          </cell>
          <cell r="AN3745">
            <v>6</v>
          </cell>
          <cell r="AO3745">
            <v>6</v>
          </cell>
          <cell r="AP3745">
            <v>5</v>
          </cell>
          <cell r="AQ3745">
            <v>5</v>
          </cell>
          <cell r="AV3745">
            <v>3.5</v>
          </cell>
          <cell r="AW3745">
            <v>5.18</v>
          </cell>
          <cell r="AX3745">
            <v>5.0577581120943949</v>
          </cell>
          <cell r="AY3745">
            <v>6</v>
          </cell>
          <cell r="AZ3745">
            <v>0</v>
          </cell>
          <cell r="BA3745" t="str">
            <v>UCM</v>
          </cell>
        </row>
        <row r="3746">
          <cell r="D3746" t="str">
            <v>Univerzita sv. Cyrila a Metoda v Trnave</v>
          </cell>
          <cell r="E3746" t="str">
            <v>Filozofická fakulta</v>
          </cell>
          <cell r="L3746">
            <v>1</v>
          </cell>
          <cell r="M3746">
            <v>1</v>
          </cell>
          <cell r="AM3746">
            <v>3.5</v>
          </cell>
          <cell r="AN3746">
            <v>3.5</v>
          </cell>
          <cell r="AO3746">
            <v>0</v>
          </cell>
          <cell r="AP3746">
            <v>0</v>
          </cell>
          <cell r="AQ3746">
            <v>3.5</v>
          </cell>
          <cell r="AV3746">
            <v>2.4499999999999997</v>
          </cell>
          <cell r="AW3746">
            <v>2.6705000000000001</v>
          </cell>
          <cell r="AX3746">
            <v>2.6705000000000001</v>
          </cell>
          <cell r="AY3746">
            <v>3.5</v>
          </cell>
          <cell r="AZ3746">
            <v>0</v>
          </cell>
          <cell r="BA3746" t="str">
            <v>UCM</v>
          </cell>
        </row>
        <row r="3747">
          <cell r="D3747" t="str">
            <v>Univerzita sv. Cyrila a Metoda v Trnave</v>
          </cell>
          <cell r="E3747" t="str">
            <v>Fakulta sociálnych vied</v>
          </cell>
          <cell r="L3747">
            <v>2</v>
          </cell>
          <cell r="M3747">
            <v>3</v>
          </cell>
          <cell r="AM3747">
            <v>0</v>
          </cell>
          <cell r="AN3747">
            <v>0</v>
          </cell>
          <cell r="AO3747">
            <v>0</v>
          </cell>
          <cell r="AP3747">
            <v>0</v>
          </cell>
          <cell r="AQ3747">
            <v>0</v>
          </cell>
          <cell r="AV3747">
            <v>0</v>
          </cell>
          <cell r="AW3747">
            <v>0</v>
          </cell>
          <cell r="AX3747">
            <v>0</v>
          </cell>
          <cell r="AY3747">
            <v>1</v>
          </cell>
          <cell r="AZ3747">
            <v>0</v>
          </cell>
          <cell r="BA3747" t="str">
            <v>UCM</v>
          </cell>
        </row>
        <row r="3748">
          <cell r="D3748" t="str">
            <v>Univerzita sv. Cyrila a Metoda v Trnave</v>
          </cell>
          <cell r="E3748" t="str">
            <v>Filozofická fakulta</v>
          </cell>
          <cell r="L3748">
            <v>2</v>
          </cell>
          <cell r="M3748">
            <v>3</v>
          </cell>
          <cell r="AM3748">
            <v>0</v>
          </cell>
          <cell r="AN3748">
            <v>0</v>
          </cell>
          <cell r="AO3748">
            <v>0</v>
          </cell>
          <cell r="AP3748">
            <v>0</v>
          </cell>
          <cell r="AQ3748">
            <v>0</v>
          </cell>
          <cell r="AV3748">
            <v>0</v>
          </cell>
          <cell r="AW3748">
            <v>0</v>
          </cell>
          <cell r="AX3748">
            <v>0</v>
          </cell>
          <cell r="AY3748">
            <v>1</v>
          </cell>
          <cell r="AZ3748">
            <v>0</v>
          </cell>
          <cell r="BA3748" t="str">
            <v>UCM</v>
          </cell>
        </row>
        <row r="3749">
          <cell r="D3749" t="str">
            <v>Univerzita sv. Cyrila a Metoda v Trnave</v>
          </cell>
          <cell r="E3749" t="str">
            <v>Filozofická fakulta</v>
          </cell>
          <cell r="L3749">
            <v>2</v>
          </cell>
          <cell r="M3749">
            <v>3</v>
          </cell>
          <cell r="AM3749">
            <v>0</v>
          </cell>
          <cell r="AN3749">
            <v>0</v>
          </cell>
          <cell r="AO3749">
            <v>0</v>
          </cell>
          <cell r="AP3749">
            <v>0</v>
          </cell>
          <cell r="AQ3749">
            <v>0</v>
          </cell>
          <cell r="AV3749">
            <v>0</v>
          </cell>
          <cell r="AW3749">
            <v>0</v>
          </cell>
          <cell r="AX3749">
            <v>0</v>
          </cell>
          <cell r="AY3749">
            <v>2</v>
          </cell>
          <cell r="AZ3749">
            <v>0</v>
          </cell>
          <cell r="BA3749" t="str">
            <v>UCM</v>
          </cell>
        </row>
        <row r="3750">
          <cell r="D3750" t="str">
            <v>Univerzita sv. Cyrila a Metoda v Trnave</v>
          </cell>
          <cell r="E3750" t="str">
            <v>Filozofická fakulta</v>
          </cell>
          <cell r="L3750">
            <v>1</v>
          </cell>
          <cell r="M3750">
            <v>3</v>
          </cell>
          <cell r="AM3750">
            <v>2</v>
          </cell>
          <cell r="AN3750">
            <v>0</v>
          </cell>
          <cell r="AO3750">
            <v>0</v>
          </cell>
          <cell r="AP3750">
            <v>0</v>
          </cell>
          <cell r="AQ3750">
            <v>2</v>
          </cell>
          <cell r="AV3750">
            <v>8</v>
          </cell>
          <cell r="AW3750">
            <v>8.8000000000000007</v>
          </cell>
          <cell r="AX3750">
            <v>8.6493150684931521</v>
          </cell>
          <cell r="AY3750">
            <v>2</v>
          </cell>
          <cell r="AZ3750">
            <v>2</v>
          </cell>
          <cell r="BA3750" t="str">
            <v>UCM</v>
          </cell>
        </row>
        <row r="3751">
          <cell r="D3751" t="str">
            <v>Univerzita Mateja Bela v Banskej Bystrici</v>
          </cell>
          <cell r="E3751" t="str">
            <v>Fakulta prírodných vied</v>
          </cell>
          <cell r="L3751">
            <v>1</v>
          </cell>
          <cell r="M3751">
            <v>2</v>
          </cell>
          <cell r="AM3751">
            <v>11</v>
          </cell>
          <cell r="AN3751">
            <v>11</v>
          </cell>
          <cell r="AO3751">
            <v>0</v>
          </cell>
          <cell r="AP3751">
            <v>0</v>
          </cell>
          <cell r="AQ3751">
            <v>11</v>
          </cell>
          <cell r="AV3751">
            <v>16.5</v>
          </cell>
          <cell r="AW3751">
            <v>23.759999999999998</v>
          </cell>
          <cell r="AX3751">
            <v>23.480390355912743</v>
          </cell>
          <cell r="AY3751">
            <v>11</v>
          </cell>
          <cell r="AZ3751">
            <v>0</v>
          </cell>
          <cell r="BA3751" t="str">
            <v>UMB</v>
          </cell>
        </row>
        <row r="3752">
          <cell r="D3752" t="str">
            <v>Technická univerzita v Košiciach</v>
          </cell>
          <cell r="E3752" t="str">
            <v>Fakulta baníctva, ekológie, riadenia a geotechnológií</v>
          </cell>
          <cell r="L3752">
            <v>2</v>
          </cell>
          <cell r="M3752">
            <v>1</v>
          </cell>
          <cell r="AM3752">
            <v>0</v>
          </cell>
          <cell r="AN3752">
            <v>0</v>
          </cell>
          <cell r="AO3752">
            <v>0</v>
          </cell>
          <cell r="AP3752">
            <v>0</v>
          </cell>
          <cell r="AQ3752">
            <v>0</v>
          </cell>
          <cell r="AV3752">
            <v>0</v>
          </cell>
          <cell r="AW3752">
            <v>0</v>
          </cell>
          <cell r="AX3752">
            <v>0</v>
          </cell>
          <cell r="AY3752">
            <v>2</v>
          </cell>
          <cell r="AZ3752">
            <v>0</v>
          </cell>
          <cell r="BA3752" t="str">
            <v>TUKE</v>
          </cell>
        </row>
        <row r="3753">
          <cell r="D3753" t="str">
            <v>Technická univerzita v Košiciach</v>
          </cell>
          <cell r="E3753" t="str">
            <v>Ekonomická fakulta</v>
          </cell>
          <cell r="L3753">
            <v>1</v>
          </cell>
          <cell r="M3753">
            <v>1</v>
          </cell>
          <cell r="AM3753">
            <v>2</v>
          </cell>
          <cell r="AN3753">
            <v>4</v>
          </cell>
          <cell r="AO3753">
            <v>0</v>
          </cell>
          <cell r="AP3753">
            <v>0</v>
          </cell>
          <cell r="AQ3753">
            <v>2</v>
          </cell>
          <cell r="AV3753">
            <v>1.4</v>
          </cell>
          <cell r="AW3753">
            <v>1.456</v>
          </cell>
          <cell r="AX3753">
            <v>1.4364376199616125</v>
          </cell>
          <cell r="AY3753">
            <v>4</v>
          </cell>
          <cell r="AZ3753">
            <v>0</v>
          </cell>
          <cell r="BA3753" t="str">
            <v>TUKE</v>
          </cell>
        </row>
        <row r="3754">
          <cell r="D3754" t="str">
            <v>Technická univerzita v Košiciach</v>
          </cell>
          <cell r="E3754" t="str">
            <v>Fakulta materiálov, metalurgie a recyklácie</v>
          </cell>
          <cell r="L3754">
            <v>2</v>
          </cell>
          <cell r="M3754">
            <v>3</v>
          </cell>
          <cell r="AM3754">
            <v>1</v>
          </cell>
          <cell r="AN3754">
            <v>0</v>
          </cell>
          <cell r="AO3754">
            <v>0</v>
          </cell>
          <cell r="AP3754">
            <v>0</v>
          </cell>
          <cell r="AQ3754">
            <v>0</v>
          </cell>
          <cell r="AV3754">
            <v>0</v>
          </cell>
          <cell r="AW3754">
            <v>0</v>
          </cell>
          <cell r="AX3754">
            <v>0</v>
          </cell>
          <cell r="AY3754">
            <v>1</v>
          </cell>
          <cell r="AZ3754">
            <v>0</v>
          </cell>
          <cell r="BA3754" t="str">
            <v>TUKE</v>
          </cell>
        </row>
        <row r="3755">
          <cell r="D3755" t="str">
            <v>Vysoká škola múzických umení v Bratislave</v>
          </cell>
          <cell r="E3755" t="str">
            <v>Filmová a televízna fakulta</v>
          </cell>
          <cell r="L3755">
            <v>1</v>
          </cell>
          <cell r="M3755">
            <v>3</v>
          </cell>
          <cell r="AM3755">
            <v>1</v>
          </cell>
          <cell r="AN3755">
            <v>0</v>
          </cell>
          <cell r="AO3755">
            <v>0</v>
          </cell>
          <cell r="AP3755">
            <v>0</v>
          </cell>
          <cell r="AQ3755">
            <v>1</v>
          </cell>
          <cell r="AV3755">
            <v>4</v>
          </cell>
          <cell r="AW3755">
            <v>4.4000000000000004</v>
          </cell>
          <cell r="AX3755">
            <v>4.3561461794019936</v>
          </cell>
          <cell r="AY3755">
            <v>1</v>
          </cell>
          <cell r="AZ3755">
            <v>1</v>
          </cell>
          <cell r="BA3755" t="str">
            <v>VŠMU</v>
          </cell>
        </row>
        <row r="3756">
          <cell r="D3756" t="str">
            <v>Univerzita sv. Cyrila a Metoda v Trnave</v>
          </cell>
          <cell r="E3756" t="str">
            <v>Fakulta prírodných vied</v>
          </cell>
          <cell r="L3756">
            <v>2</v>
          </cell>
          <cell r="M3756">
            <v>3</v>
          </cell>
          <cell r="AM3756">
            <v>0</v>
          </cell>
          <cell r="AN3756">
            <v>0</v>
          </cell>
          <cell r="AO3756">
            <v>0</v>
          </cell>
          <cell r="AP3756">
            <v>0</v>
          </cell>
          <cell r="AQ3756">
            <v>0</v>
          </cell>
          <cell r="AV3756">
            <v>0</v>
          </cell>
          <cell r="AW3756">
            <v>0</v>
          </cell>
          <cell r="AX3756">
            <v>0</v>
          </cell>
          <cell r="AY3756">
            <v>1</v>
          </cell>
          <cell r="AZ3756">
            <v>0</v>
          </cell>
          <cell r="BA3756" t="str">
            <v>UCM</v>
          </cell>
        </row>
        <row r="3757">
          <cell r="D3757" t="str">
            <v>Univerzita sv. Cyrila a Metoda v Trnave</v>
          </cell>
          <cell r="E3757" t="str">
            <v>Fakulta masmediálnej komunikácie</v>
          </cell>
          <cell r="L3757">
            <v>2</v>
          </cell>
          <cell r="M3757">
            <v>1</v>
          </cell>
          <cell r="AM3757">
            <v>0</v>
          </cell>
          <cell r="AN3757">
            <v>0</v>
          </cell>
          <cell r="AO3757">
            <v>0</v>
          </cell>
          <cell r="AP3757">
            <v>0</v>
          </cell>
          <cell r="AQ3757">
            <v>0</v>
          </cell>
          <cell r="AV3757">
            <v>0</v>
          </cell>
          <cell r="AW3757">
            <v>0</v>
          </cell>
          <cell r="AX3757">
            <v>0</v>
          </cell>
          <cell r="AY3757">
            <v>1</v>
          </cell>
          <cell r="AZ3757">
            <v>0</v>
          </cell>
          <cell r="BA3757" t="str">
            <v>UCM</v>
          </cell>
        </row>
        <row r="3758">
          <cell r="D3758" t="str">
            <v>Univerzita sv. Cyrila a Metoda v Trnave</v>
          </cell>
          <cell r="E3758" t="str">
            <v>Fakulta prírodných vied</v>
          </cell>
          <cell r="L3758">
            <v>1</v>
          </cell>
          <cell r="M3758">
            <v>3</v>
          </cell>
          <cell r="AM3758">
            <v>2</v>
          </cell>
          <cell r="AN3758">
            <v>0</v>
          </cell>
          <cell r="AO3758">
            <v>0</v>
          </cell>
          <cell r="AP3758">
            <v>2</v>
          </cell>
          <cell r="AQ3758">
            <v>2</v>
          </cell>
          <cell r="AV3758">
            <v>6</v>
          </cell>
          <cell r="AW3758">
            <v>12.78</v>
          </cell>
          <cell r="AX3758">
            <v>12.586363636363636</v>
          </cell>
          <cell r="AY3758">
            <v>2</v>
          </cell>
          <cell r="AZ3758">
            <v>2</v>
          </cell>
          <cell r="BA3758" t="str">
            <v>UCM</v>
          </cell>
        </row>
        <row r="3759">
          <cell r="D3759" t="str">
            <v>Paneurópska vysoká škola</v>
          </cell>
          <cell r="E3759" t="str">
            <v>Fakulta práva</v>
          </cell>
          <cell r="L3759">
            <v>2</v>
          </cell>
          <cell r="M3759">
            <v>3</v>
          </cell>
          <cell r="AM3759">
            <v>0</v>
          </cell>
          <cell r="AN3759">
            <v>0</v>
          </cell>
          <cell r="AO3759">
            <v>0</v>
          </cell>
          <cell r="AP3759">
            <v>0</v>
          </cell>
          <cell r="AQ3759">
            <v>0</v>
          </cell>
          <cell r="AV3759">
            <v>0</v>
          </cell>
          <cell r="AW3759">
            <v>0</v>
          </cell>
          <cell r="AX3759">
            <v>0</v>
          </cell>
          <cell r="AY3759">
            <v>1</v>
          </cell>
          <cell r="AZ3759">
            <v>0</v>
          </cell>
          <cell r="BA3759" t="str">
            <v>B-VšP</v>
          </cell>
        </row>
        <row r="3760">
          <cell r="D3760" t="str">
            <v>Paneurópska vysoká škola</v>
          </cell>
          <cell r="E3760" t="str">
            <v>Fakulta práva</v>
          </cell>
          <cell r="L3760">
            <v>1</v>
          </cell>
          <cell r="M3760">
            <v>3</v>
          </cell>
          <cell r="AM3760">
            <v>0</v>
          </cell>
          <cell r="AN3760">
            <v>0</v>
          </cell>
          <cell r="AO3760">
            <v>0</v>
          </cell>
          <cell r="AP3760">
            <v>0</v>
          </cell>
          <cell r="AQ3760">
            <v>0</v>
          </cell>
          <cell r="AV3760">
            <v>0</v>
          </cell>
          <cell r="AW3760">
            <v>0</v>
          </cell>
          <cell r="AX3760">
            <v>0</v>
          </cell>
          <cell r="AY3760">
            <v>1</v>
          </cell>
          <cell r="AZ3760">
            <v>0</v>
          </cell>
          <cell r="BA3760" t="str">
            <v>B-VšP</v>
          </cell>
        </row>
        <row r="3761">
          <cell r="D3761" t="str">
            <v>Paneurópska vysoká škola</v>
          </cell>
          <cell r="E3761" t="str">
            <v>Fakulta práva</v>
          </cell>
          <cell r="L3761">
            <v>1</v>
          </cell>
          <cell r="M3761">
            <v>3</v>
          </cell>
          <cell r="AM3761">
            <v>0</v>
          </cell>
          <cell r="AN3761">
            <v>0</v>
          </cell>
          <cell r="AO3761">
            <v>0</v>
          </cell>
          <cell r="AP3761">
            <v>0</v>
          </cell>
          <cell r="AQ3761">
            <v>0</v>
          </cell>
          <cell r="AV3761">
            <v>0</v>
          </cell>
          <cell r="AW3761">
            <v>0</v>
          </cell>
          <cell r="AX3761">
            <v>0</v>
          </cell>
          <cell r="AY3761">
            <v>1</v>
          </cell>
          <cell r="AZ3761">
            <v>0</v>
          </cell>
          <cell r="BA3761" t="str">
            <v>B-VšP</v>
          </cell>
        </row>
        <row r="3762">
          <cell r="D3762" t="str">
            <v>Univerzita Komenského v Bratislave</v>
          </cell>
          <cell r="E3762" t="str">
            <v>Právnická fakulta</v>
          </cell>
          <cell r="L3762">
            <v>1</v>
          </cell>
          <cell r="M3762">
            <v>3</v>
          </cell>
          <cell r="AM3762">
            <v>2</v>
          </cell>
          <cell r="AN3762">
            <v>0</v>
          </cell>
          <cell r="AO3762">
            <v>0</v>
          </cell>
          <cell r="AP3762">
            <v>0</v>
          </cell>
          <cell r="AQ3762">
            <v>2</v>
          </cell>
          <cell r="AV3762">
            <v>8</v>
          </cell>
          <cell r="AW3762">
            <v>8.8000000000000007</v>
          </cell>
          <cell r="AX3762">
            <v>8.7445736434108525</v>
          </cell>
          <cell r="AY3762">
            <v>2</v>
          </cell>
          <cell r="AZ3762">
            <v>2</v>
          </cell>
          <cell r="BA3762" t="str">
            <v>UK</v>
          </cell>
        </row>
        <row r="3763">
          <cell r="D3763" t="str">
            <v>Univerzita Komenského v Bratislave</v>
          </cell>
          <cell r="E3763" t="str">
            <v>Právnická fakulta</v>
          </cell>
          <cell r="L3763">
            <v>2</v>
          </cell>
          <cell r="M3763">
            <v>3</v>
          </cell>
          <cell r="AM3763">
            <v>1</v>
          </cell>
          <cell r="AN3763">
            <v>0</v>
          </cell>
          <cell r="AO3763">
            <v>0</v>
          </cell>
          <cell r="AP3763">
            <v>0</v>
          </cell>
          <cell r="AQ3763">
            <v>0</v>
          </cell>
          <cell r="AV3763">
            <v>0</v>
          </cell>
          <cell r="AW3763">
            <v>0</v>
          </cell>
          <cell r="AX3763">
            <v>0</v>
          </cell>
          <cell r="AY3763">
            <v>1</v>
          </cell>
          <cell r="AZ3763">
            <v>0</v>
          </cell>
          <cell r="BA3763" t="str">
            <v>UK</v>
          </cell>
        </row>
        <row r="3764">
          <cell r="D3764" t="str">
            <v>Trnavská univerzita v Trnave</v>
          </cell>
          <cell r="E3764" t="str">
            <v>Pedagogická fakulta</v>
          </cell>
          <cell r="L3764">
            <v>1</v>
          </cell>
          <cell r="M3764">
            <v>3</v>
          </cell>
          <cell r="AM3764">
            <v>2</v>
          </cell>
          <cell r="AN3764">
            <v>0</v>
          </cell>
          <cell r="AO3764">
            <v>0</v>
          </cell>
          <cell r="AP3764">
            <v>0</v>
          </cell>
          <cell r="AQ3764">
            <v>2</v>
          </cell>
          <cell r="AV3764">
            <v>8</v>
          </cell>
          <cell r="AW3764">
            <v>8.8000000000000007</v>
          </cell>
          <cell r="AX3764">
            <v>8.7398437500000004</v>
          </cell>
          <cell r="AY3764">
            <v>2</v>
          </cell>
          <cell r="AZ3764">
            <v>2</v>
          </cell>
          <cell r="BA3764" t="str">
            <v>TVU</v>
          </cell>
        </row>
        <row r="3765">
          <cell r="D3765" t="str">
            <v>Trnavská univerzita v Trnave</v>
          </cell>
          <cell r="E3765" t="str">
            <v>Pedagogická fakulta</v>
          </cell>
          <cell r="L3765">
            <v>2</v>
          </cell>
          <cell r="M3765">
            <v>3</v>
          </cell>
          <cell r="AM3765">
            <v>0</v>
          </cell>
          <cell r="AN3765">
            <v>0</v>
          </cell>
          <cell r="AO3765">
            <v>0</v>
          </cell>
          <cell r="AP3765">
            <v>0</v>
          </cell>
          <cell r="AQ3765">
            <v>0</v>
          </cell>
          <cell r="AV3765">
            <v>0</v>
          </cell>
          <cell r="AW3765">
            <v>0</v>
          </cell>
          <cell r="AX3765">
            <v>0</v>
          </cell>
          <cell r="AY3765">
            <v>1</v>
          </cell>
          <cell r="AZ3765">
            <v>0</v>
          </cell>
          <cell r="BA3765" t="str">
            <v>TVU</v>
          </cell>
        </row>
        <row r="3766">
          <cell r="D3766" t="str">
            <v>Trnavská univerzita v Trnave</v>
          </cell>
          <cell r="E3766" t="str">
            <v>Pedagogická fakulta</v>
          </cell>
          <cell r="L3766">
            <v>2</v>
          </cell>
          <cell r="M3766">
            <v>3</v>
          </cell>
          <cell r="AM3766">
            <v>0</v>
          </cell>
          <cell r="AN3766">
            <v>0</v>
          </cell>
          <cell r="AO3766">
            <v>0</v>
          </cell>
          <cell r="AP3766">
            <v>0</v>
          </cell>
          <cell r="AQ3766">
            <v>0</v>
          </cell>
          <cell r="AV3766">
            <v>0</v>
          </cell>
          <cell r="AW3766">
            <v>0</v>
          </cell>
          <cell r="AX3766">
            <v>0</v>
          </cell>
          <cell r="AY3766">
            <v>1</v>
          </cell>
          <cell r="AZ3766">
            <v>0</v>
          </cell>
          <cell r="BA3766" t="str">
            <v>TVU</v>
          </cell>
        </row>
        <row r="3767">
          <cell r="D3767" t="str">
            <v>Trnavská univerzita v Trnave</v>
          </cell>
          <cell r="E3767" t="str">
            <v>Pedagogická fakulta</v>
          </cell>
          <cell r="L3767">
            <v>1</v>
          </cell>
          <cell r="M3767">
            <v>3</v>
          </cell>
          <cell r="AM3767">
            <v>1</v>
          </cell>
          <cell r="AN3767">
            <v>0</v>
          </cell>
          <cell r="AO3767">
            <v>0</v>
          </cell>
          <cell r="AP3767">
            <v>0</v>
          </cell>
          <cell r="AQ3767">
            <v>1</v>
          </cell>
          <cell r="AV3767">
            <v>4</v>
          </cell>
          <cell r="AW3767">
            <v>4.4000000000000004</v>
          </cell>
          <cell r="AX3767">
            <v>4.4000000000000004</v>
          </cell>
          <cell r="AY3767">
            <v>1</v>
          </cell>
          <cell r="AZ3767">
            <v>1</v>
          </cell>
          <cell r="BA3767" t="str">
            <v>TVU</v>
          </cell>
        </row>
        <row r="3768">
          <cell r="D3768" t="str">
            <v>Trnavská univerzita v Trnave</v>
          </cell>
          <cell r="E3768" t="str">
            <v>Pedagogická fakulta</v>
          </cell>
          <cell r="L3768">
            <v>1</v>
          </cell>
          <cell r="M3768">
            <v>2</v>
          </cell>
          <cell r="AM3768">
            <v>8</v>
          </cell>
          <cell r="AN3768">
            <v>8</v>
          </cell>
          <cell r="AO3768">
            <v>0</v>
          </cell>
          <cell r="AP3768">
            <v>0</v>
          </cell>
          <cell r="AQ3768">
            <v>8</v>
          </cell>
          <cell r="AV3768">
            <v>12</v>
          </cell>
          <cell r="AW3768">
            <v>14.28</v>
          </cell>
          <cell r="AX3768">
            <v>14.1823828125</v>
          </cell>
          <cell r="AY3768">
            <v>8</v>
          </cell>
          <cell r="AZ3768">
            <v>0</v>
          </cell>
          <cell r="BA3768" t="str">
            <v>TVU</v>
          </cell>
        </row>
        <row r="3769">
          <cell r="D3769" t="str">
            <v>Trnavská univerzita v Trnave</v>
          </cell>
          <cell r="E3769" t="str">
            <v>Pedagogická fakulta</v>
          </cell>
          <cell r="L3769">
            <v>2</v>
          </cell>
          <cell r="M3769">
            <v>3</v>
          </cell>
          <cell r="AM3769">
            <v>0</v>
          </cell>
          <cell r="AN3769">
            <v>0</v>
          </cell>
          <cell r="AO3769">
            <v>0</v>
          </cell>
          <cell r="AP3769">
            <v>0</v>
          </cell>
          <cell r="AQ3769">
            <v>0</v>
          </cell>
          <cell r="AV3769">
            <v>0</v>
          </cell>
          <cell r="AW3769">
            <v>0</v>
          </cell>
          <cell r="AX3769">
            <v>0</v>
          </cell>
          <cell r="AY3769">
            <v>1</v>
          </cell>
          <cell r="AZ3769">
            <v>0</v>
          </cell>
          <cell r="BA3769" t="str">
            <v>TVU</v>
          </cell>
        </row>
        <row r="3770">
          <cell r="D3770" t="str">
            <v>Trnavská univerzita v Trnave</v>
          </cell>
          <cell r="E3770" t="str">
            <v>Pedagogická fakulta</v>
          </cell>
          <cell r="L3770">
            <v>2</v>
          </cell>
          <cell r="M3770">
            <v>3</v>
          </cell>
          <cell r="AM3770">
            <v>0</v>
          </cell>
          <cell r="AN3770">
            <v>0</v>
          </cell>
          <cell r="AO3770">
            <v>0</v>
          </cell>
          <cell r="AP3770">
            <v>0</v>
          </cell>
          <cell r="AQ3770">
            <v>0</v>
          </cell>
          <cell r="AV3770">
            <v>0</v>
          </cell>
          <cell r="AW3770">
            <v>0</v>
          </cell>
          <cell r="AX3770">
            <v>0</v>
          </cell>
          <cell r="AY3770">
            <v>1</v>
          </cell>
          <cell r="AZ3770">
            <v>0</v>
          </cell>
          <cell r="BA3770" t="str">
            <v>TVU</v>
          </cell>
        </row>
        <row r="3771">
          <cell r="D3771" t="str">
            <v>Trnavská univerzita v Trnave</v>
          </cell>
          <cell r="E3771" t="str">
            <v>Fakulta zdravotníctva a sociálnej práce</v>
          </cell>
          <cell r="L3771">
            <v>2</v>
          </cell>
          <cell r="M3771">
            <v>1</v>
          </cell>
          <cell r="AM3771">
            <v>0</v>
          </cell>
          <cell r="AN3771">
            <v>0</v>
          </cell>
          <cell r="AO3771">
            <v>0</v>
          </cell>
          <cell r="AP3771">
            <v>0</v>
          </cell>
          <cell r="AQ3771">
            <v>0</v>
          </cell>
          <cell r="AV3771">
            <v>0</v>
          </cell>
          <cell r="AW3771">
            <v>0</v>
          </cell>
          <cell r="AX3771">
            <v>0</v>
          </cell>
          <cell r="AY3771">
            <v>2</v>
          </cell>
          <cell r="AZ3771">
            <v>0</v>
          </cell>
          <cell r="BA3771" t="str">
            <v>TVU</v>
          </cell>
        </row>
        <row r="3772">
          <cell r="D3772" t="str">
            <v>Univerzita Mateja Bela v Banskej Bystrici</v>
          </cell>
          <cell r="E3772" t="str">
            <v>Fakulta politických vied a medzinárodných vzťahov</v>
          </cell>
          <cell r="L3772">
            <v>1</v>
          </cell>
          <cell r="M3772">
            <v>2</v>
          </cell>
          <cell r="AM3772">
            <v>6</v>
          </cell>
          <cell r="AN3772">
            <v>6</v>
          </cell>
          <cell r="AO3772">
            <v>0</v>
          </cell>
          <cell r="AP3772">
            <v>0</v>
          </cell>
          <cell r="AQ3772">
            <v>6</v>
          </cell>
          <cell r="AV3772">
            <v>9</v>
          </cell>
          <cell r="AW3772">
            <v>9</v>
          </cell>
          <cell r="AX3772">
            <v>8.8448275862068968</v>
          </cell>
          <cell r="AY3772">
            <v>6</v>
          </cell>
          <cell r="AZ3772">
            <v>0</v>
          </cell>
          <cell r="BA3772" t="str">
            <v>UMB</v>
          </cell>
        </row>
        <row r="3773">
          <cell r="D3773" t="str">
            <v>Katolícka univerzita v Ružomberku</v>
          </cell>
          <cell r="E3773" t="str">
            <v>Teologická fakulta v Košiciach</v>
          </cell>
          <cell r="L3773">
            <v>2</v>
          </cell>
          <cell r="M3773">
            <v>2</v>
          </cell>
          <cell r="AM3773">
            <v>0</v>
          </cell>
          <cell r="AN3773">
            <v>0</v>
          </cell>
          <cell r="AO3773">
            <v>0</v>
          </cell>
          <cell r="AP3773">
            <v>0</v>
          </cell>
          <cell r="AQ3773">
            <v>0</v>
          </cell>
          <cell r="AV3773">
            <v>0</v>
          </cell>
          <cell r="AW3773">
            <v>0</v>
          </cell>
          <cell r="AX3773">
            <v>0</v>
          </cell>
          <cell r="AY3773">
            <v>8</v>
          </cell>
          <cell r="AZ3773">
            <v>0</v>
          </cell>
          <cell r="BA3773" t="str">
            <v>KU</v>
          </cell>
        </row>
        <row r="3774">
          <cell r="D3774" t="str">
            <v>Katolícka univerzita v Ružomberku</v>
          </cell>
          <cell r="E3774" t="str">
            <v>Teologická fakulta v Košiciach</v>
          </cell>
          <cell r="L3774">
            <v>1</v>
          </cell>
          <cell r="M3774">
            <v>2</v>
          </cell>
          <cell r="AM3774">
            <v>24</v>
          </cell>
          <cell r="AN3774">
            <v>24</v>
          </cell>
          <cell r="AO3774">
            <v>0</v>
          </cell>
          <cell r="AP3774">
            <v>0</v>
          </cell>
          <cell r="AQ3774">
            <v>24</v>
          </cell>
          <cell r="AV3774">
            <v>36</v>
          </cell>
          <cell r="AW3774">
            <v>77.399999999999991</v>
          </cell>
          <cell r="AX3774">
            <v>75.975223880596999</v>
          </cell>
          <cell r="AY3774">
            <v>24</v>
          </cell>
          <cell r="AZ3774">
            <v>0</v>
          </cell>
          <cell r="BA3774" t="str">
            <v>KU</v>
          </cell>
        </row>
        <row r="3775">
          <cell r="D3775" t="str">
            <v>Katolícka univerzita v Ružomberku</v>
          </cell>
          <cell r="E3775" t="str">
            <v>Teologická fakulta v Košiciach</v>
          </cell>
          <cell r="L3775">
            <v>1</v>
          </cell>
          <cell r="M3775">
            <v>1</v>
          </cell>
          <cell r="AM3775">
            <v>21</v>
          </cell>
          <cell r="AN3775">
            <v>22</v>
          </cell>
          <cell r="AO3775">
            <v>0</v>
          </cell>
          <cell r="AP3775">
            <v>0</v>
          </cell>
          <cell r="AQ3775">
            <v>21</v>
          </cell>
          <cell r="AV3775">
            <v>14.7</v>
          </cell>
          <cell r="AW3775">
            <v>31.604999999999997</v>
          </cell>
          <cell r="AX3775">
            <v>31.023216417910444</v>
          </cell>
          <cell r="AY3775">
            <v>22</v>
          </cell>
          <cell r="AZ3775">
            <v>0</v>
          </cell>
          <cell r="BA3775" t="str">
            <v>KU</v>
          </cell>
        </row>
        <row r="3776">
          <cell r="D3776" t="str">
            <v>Katolícka univerzita v Ružomberku</v>
          </cell>
          <cell r="E3776" t="str">
            <v>Pedagogická fakulta</v>
          </cell>
          <cell r="L3776">
            <v>2</v>
          </cell>
          <cell r="M3776">
            <v>3</v>
          </cell>
          <cell r="AM3776">
            <v>0</v>
          </cell>
          <cell r="AN3776">
            <v>0</v>
          </cell>
          <cell r="AO3776">
            <v>0</v>
          </cell>
          <cell r="AP3776">
            <v>0</v>
          </cell>
          <cell r="AQ3776">
            <v>0</v>
          </cell>
          <cell r="AV3776">
            <v>0</v>
          </cell>
          <cell r="AW3776">
            <v>0</v>
          </cell>
          <cell r="AX3776">
            <v>0</v>
          </cell>
          <cell r="AY3776">
            <v>2</v>
          </cell>
          <cell r="AZ3776">
            <v>0</v>
          </cell>
          <cell r="BA3776" t="str">
            <v>KU</v>
          </cell>
        </row>
        <row r="3777">
          <cell r="D3777" t="str">
            <v>Katolícka univerzita v Ružomberku</v>
          </cell>
          <cell r="E3777" t="str">
            <v>Pedagogická fakulta</v>
          </cell>
          <cell r="L3777">
            <v>1</v>
          </cell>
          <cell r="M3777">
            <v>1</v>
          </cell>
          <cell r="AM3777">
            <v>17</v>
          </cell>
          <cell r="AN3777">
            <v>20</v>
          </cell>
          <cell r="AO3777">
            <v>0</v>
          </cell>
          <cell r="AP3777">
            <v>0</v>
          </cell>
          <cell r="AQ3777">
            <v>17</v>
          </cell>
          <cell r="AV3777">
            <v>11.899999999999999</v>
          </cell>
          <cell r="AW3777">
            <v>14.160999999999998</v>
          </cell>
          <cell r="AX3777">
            <v>13.900324875621887</v>
          </cell>
          <cell r="AY3777">
            <v>20</v>
          </cell>
          <cell r="AZ3777">
            <v>0</v>
          </cell>
          <cell r="BA3777" t="str">
            <v>KU</v>
          </cell>
        </row>
        <row r="3778">
          <cell r="D3778" t="str">
            <v>Katolícka univerzita v Ružomberku</v>
          </cell>
          <cell r="E3778" t="str">
            <v>Pedagogická fakulta</v>
          </cell>
          <cell r="L3778">
            <v>1</v>
          </cell>
          <cell r="M3778">
            <v>3</v>
          </cell>
          <cell r="AM3778">
            <v>2</v>
          </cell>
          <cell r="AN3778">
            <v>0</v>
          </cell>
          <cell r="AO3778">
            <v>0</v>
          </cell>
          <cell r="AP3778">
            <v>0</v>
          </cell>
          <cell r="AQ3778">
            <v>2</v>
          </cell>
          <cell r="AV3778">
            <v>8</v>
          </cell>
          <cell r="AW3778">
            <v>8.8000000000000007</v>
          </cell>
          <cell r="AX3778">
            <v>8.6380099502487564</v>
          </cell>
          <cell r="AY3778">
            <v>2</v>
          </cell>
          <cell r="AZ3778">
            <v>2</v>
          </cell>
          <cell r="BA3778" t="str">
            <v>KU</v>
          </cell>
        </row>
        <row r="3779">
          <cell r="D3779" t="str">
            <v>Slovenská technická univerzita v Bratislave</v>
          </cell>
          <cell r="E3779" t="str">
            <v>Strojnícka fakulta</v>
          </cell>
          <cell r="L3779">
            <v>1</v>
          </cell>
          <cell r="M3779">
            <v>3</v>
          </cell>
          <cell r="AM3779">
            <v>0</v>
          </cell>
          <cell r="AN3779">
            <v>0</v>
          </cell>
          <cell r="AO3779">
            <v>0</v>
          </cell>
          <cell r="AP3779">
            <v>0</v>
          </cell>
          <cell r="AQ3779">
            <v>0</v>
          </cell>
          <cell r="AV3779">
            <v>0</v>
          </cell>
          <cell r="AW3779">
            <v>0</v>
          </cell>
          <cell r="AX3779">
            <v>0</v>
          </cell>
          <cell r="AY3779">
            <v>1</v>
          </cell>
          <cell r="AZ3779">
            <v>0</v>
          </cell>
          <cell r="BA3779" t="str">
            <v>STU</v>
          </cell>
        </row>
        <row r="3780">
          <cell r="D3780" t="str">
            <v>Trnavská univerzita v Trnave</v>
          </cell>
          <cell r="E3780" t="str">
            <v>Filozofická fakulta</v>
          </cell>
          <cell r="L3780">
            <v>1</v>
          </cell>
          <cell r="M3780">
            <v>3</v>
          </cell>
          <cell r="AM3780">
            <v>3</v>
          </cell>
          <cell r="AN3780">
            <v>0</v>
          </cell>
          <cell r="AO3780">
            <v>0</v>
          </cell>
          <cell r="AP3780">
            <v>0</v>
          </cell>
          <cell r="AQ3780">
            <v>3</v>
          </cell>
          <cell r="AV3780">
            <v>12</v>
          </cell>
          <cell r="AW3780">
            <v>13.200000000000001</v>
          </cell>
          <cell r="AX3780">
            <v>12.897709923664124</v>
          </cell>
          <cell r="AY3780">
            <v>3</v>
          </cell>
          <cell r="AZ3780">
            <v>3</v>
          </cell>
          <cell r="BA3780" t="str">
            <v>TVU</v>
          </cell>
        </row>
        <row r="3781">
          <cell r="D3781" t="str">
            <v>Trnavská univerzita v Trnave</v>
          </cell>
          <cell r="E3781" t="str">
            <v>Filozofická fakulta</v>
          </cell>
          <cell r="L3781">
            <v>1</v>
          </cell>
          <cell r="M3781">
            <v>2</v>
          </cell>
          <cell r="AM3781">
            <v>7</v>
          </cell>
          <cell r="AN3781">
            <v>7</v>
          </cell>
          <cell r="AO3781">
            <v>0</v>
          </cell>
          <cell r="AP3781">
            <v>0</v>
          </cell>
          <cell r="AQ3781">
            <v>7</v>
          </cell>
          <cell r="AV3781">
            <v>10.5</v>
          </cell>
          <cell r="AW3781">
            <v>10.5</v>
          </cell>
          <cell r="AX3781">
            <v>10.5</v>
          </cell>
          <cell r="AY3781">
            <v>7</v>
          </cell>
          <cell r="AZ3781">
            <v>0</v>
          </cell>
          <cell r="BA3781" t="str">
            <v>TVU</v>
          </cell>
        </row>
        <row r="3782">
          <cell r="D3782" t="str">
            <v>Trnavská univerzita v Trnave</v>
          </cell>
          <cell r="E3782" t="str">
            <v>Filozofická fakulta</v>
          </cell>
          <cell r="L3782">
            <v>2</v>
          </cell>
          <cell r="M3782">
            <v>3</v>
          </cell>
          <cell r="AM3782">
            <v>0</v>
          </cell>
          <cell r="AN3782">
            <v>0</v>
          </cell>
          <cell r="AO3782">
            <v>0</v>
          </cell>
          <cell r="AP3782">
            <v>0</v>
          </cell>
          <cell r="AQ3782">
            <v>0</v>
          </cell>
          <cell r="AV3782">
            <v>0</v>
          </cell>
          <cell r="AW3782">
            <v>0</v>
          </cell>
          <cell r="AX3782">
            <v>0</v>
          </cell>
          <cell r="AY3782">
            <v>1</v>
          </cell>
          <cell r="AZ3782">
            <v>0</v>
          </cell>
          <cell r="BA3782" t="str">
            <v>TVU</v>
          </cell>
        </row>
        <row r="3783">
          <cell r="D3783" t="str">
            <v>Trnavská univerzita v Trnave</v>
          </cell>
          <cell r="E3783" t="str">
            <v>Filozofická fakulta</v>
          </cell>
          <cell r="L3783">
            <v>1</v>
          </cell>
          <cell r="M3783">
            <v>1</v>
          </cell>
          <cell r="AM3783">
            <v>0</v>
          </cell>
          <cell r="AN3783">
            <v>1</v>
          </cell>
          <cell r="AO3783">
            <v>0</v>
          </cell>
          <cell r="AP3783">
            <v>0</v>
          </cell>
          <cell r="AQ3783">
            <v>0</v>
          </cell>
          <cell r="AV3783">
            <v>0</v>
          </cell>
          <cell r="AW3783">
            <v>0</v>
          </cell>
          <cell r="AX3783">
            <v>0</v>
          </cell>
          <cell r="AY3783">
            <v>1</v>
          </cell>
          <cell r="AZ3783">
            <v>0</v>
          </cell>
          <cell r="BA3783" t="str">
            <v>TVU</v>
          </cell>
        </row>
        <row r="3784">
          <cell r="D3784" t="str">
            <v>Trnavská univerzita v Trnave</v>
          </cell>
          <cell r="E3784" t="str">
            <v>Filozofická fakulta</v>
          </cell>
          <cell r="L3784">
            <v>2</v>
          </cell>
          <cell r="M3784">
            <v>1</v>
          </cell>
          <cell r="AM3784">
            <v>0</v>
          </cell>
          <cell r="AN3784">
            <v>0</v>
          </cell>
          <cell r="AO3784">
            <v>0</v>
          </cell>
          <cell r="AP3784">
            <v>0</v>
          </cell>
          <cell r="AQ3784">
            <v>0</v>
          </cell>
          <cell r="AV3784">
            <v>0</v>
          </cell>
          <cell r="AW3784">
            <v>0</v>
          </cell>
          <cell r="AX3784">
            <v>0</v>
          </cell>
          <cell r="AY3784">
            <v>1</v>
          </cell>
          <cell r="AZ3784">
            <v>0</v>
          </cell>
          <cell r="BA3784" t="str">
            <v>TVU</v>
          </cell>
        </row>
        <row r="3785">
          <cell r="D3785" t="str">
            <v>Univerzita J. Selyeho</v>
          </cell>
          <cell r="E3785" t="str">
            <v>Pedagogická fakulta</v>
          </cell>
          <cell r="L3785">
            <v>1</v>
          </cell>
          <cell r="M3785">
            <v>1</v>
          </cell>
          <cell r="AM3785">
            <v>16</v>
          </cell>
          <cell r="AN3785">
            <v>16</v>
          </cell>
          <cell r="AO3785">
            <v>0</v>
          </cell>
          <cell r="AP3785">
            <v>0</v>
          </cell>
          <cell r="AQ3785">
            <v>16</v>
          </cell>
          <cell r="AV3785">
            <v>11.2</v>
          </cell>
          <cell r="AW3785">
            <v>13.327999999999999</v>
          </cell>
          <cell r="AX3785">
            <v>13.156853932584269</v>
          </cell>
          <cell r="AY3785">
            <v>16</v>
          </cell>
          <cell r="AZ3785">
            <v>0</v>
          </cell>
          <cell r="BA3785" t="str">
            <v>UJS</v>
          </cell>
        </row>
        <row r="3786">
          <cell r="D3786" t="str">
            <v>Univerzita J. Selyeho</v>
          </cell>
          <cell r="E3786" t="str">
            <v>Fakulta ekonómie a informatiky</v>
          </cell>
          <cell r="L3786">
            <v>1</v>
          </cell>
          <cell r="M3786">
            <v>1</v>
          </cell>
          <cell r="AM3786">
            <v>14</v>
          </cell>
          <cell r="AN3786">
            <v>14</v>
          </cell>
          <cell r="AO3786">
            <v>0</v>
          </cell>
          <cell r="AP3786">
            <v>0</v>
          </cell>
          <cell r="AQ3786">
            <v>14</v>
          </cell>
          <cell r="AV3786">
            <v>9.7999999999999989</v>
          </cell>
          <cell r="AW3786">
            <v>10.191999999999998</v>
          </cell>
          <cell r="AX3786">
            <v>10.087573770491803</v>
          </cell>
          <cell r="AY3786">
            <v>14</v>
          </cell>
          <cell r="AZ3786">
            <v>0</v>
          </cell>
          <cell r="BA3786" t="str">
            <v>UJS</v>
          </cell>
        </row>
        <row r="3787">
          <cell r="D3787" t="str">
            <v>Vysoká škola zdravotníctva a sociálnej práce sv. Alžbety v Bratislave</v>
          </cell>
          <cell r="E3787" t="str">
            <v/>
          </cell>
          <cell r="L3787">
            <v>1</v>
          </cell>
          <cell r="M3787">
            <v>5</v>
          </cell>
          <cell r="AM3787">
            <v>93</v>
          </cell>
          <cell r="AN3787">
            <v>93</v>
          </cell>
          <cell r="AO3787">
            <v>93</v>
          </cell>
          <cell r="AP3787">
            <v>0</v>
          </cell>
          <cell r="AQ3787">
            <v>93</v>
          </cell>
          <cell r="AV3787">
            <v>65.399999999999991</v>
          </cell>
          <cell r="AW3787">
            <v>140.60999999999999</v>
          </cell>
          <cell r="AX3787">
            <v>140.09381057268723</v>
          </cell>
          <cell r="AY3787">
            <v>93</v>
          </cell>
          <cell r="AZ3787">
            <v>0</v>
          </cell>
          <cell r="BA3787" t="str">
            <v>VSZSP-Alžbety</v>
          </cell>
        </row>
        <row r="3788">
          <cell r="D3788" t="str">
            <v>Prešovská univerzita v Prešove</v>
          </cell>
          <cell r="E3788" t="str">
            <v>Fakulta humanitných a prírodných vied</v>
          </cell>
          <cell r="L3788">
            <v>2</v>
          </cell>
          <cell r="M3788">
            <v>3</v>
          </cell>
          <cell r="AM3788">
            <v>0</v>
          </cell>
          <cell r="AN3788">
            <v>0</v>
          </cell>
          <cell r="AO3788">
            <v>0</v>
          </cell>
          <cell r="AP3788">
            <v>0</v>
          </cell>
          <cell r="AQ3788">
            <v>0</v>
          </cell>
          <cell r="AV3788">
            <v>0</v>
          </cell>
          <cell r="AW3788">
            <v>0</v>
          </cell>
          <cell r="AX3788">
            <v>0</v>
          </cell>
          <cell r="AY3788">
            <v>2</v>
          </cell>
          <cell r="AZ3788">
            <v>0</v>
          </cell>
          <cell r="BA3788" t="str">
            <v>PU</v>
          </cell>
        </row>
        <row r="3789">
          <cell r="D3789" t="str">
            <v>Technická univerzita v Košiciach</v>
          </cell>
          <cell r="E3789" t="str">
            <v>Fakulta baníctva, ekológie, riadenia a geotechnológií</v>
          </cell>
          <cell r="L3789">
            <v>2</v>
          </cell>
          <cell r="M3789">
            <v>1</v>
          </cell>
          <cell r="AM3789">
            <v>0</v>
          </cell>
          <cell r="AN3789">
            <v>0</v>
          </cell>
          <cell r="AO3789">
            <v>0</v>
          </cell>
          <cell r="AP3789">
            <v>0</v>
          </cell>
          <cell r="AQ3789">
            <v>0</v>
          </cell>
          <cell r="AV3789">
            <v>0</v>
          </cell>
          <cell r="AW3789">
            <v>0</v>
          </cell>
          <cell r="AX3789">
            <v>0</v>
          </cell>
          <cell r="AY3789">
            <v>1</v>
          </cell>
          <cell r="AZ3789">
            <v>0</v>
          </cell>
          <cell r="BA3789" t="str">
            <v>TUKE</v>
          </cell>
        </row>
        <row r="3790">
          <cell r="D3790" t="str">
            <v>Ekonomická univerzita v Bratislave</v>
          </cell>
          <cell r="E3790" t="str">
            <v>Národohospodárska fakulta</v>
          </cell>
          <cell r="L3790">
            <v>2</v>
          </cell>
          <cell r="M3790">
            <v>3</v>
          </cell>
          <cell r="AM3790">
            <v>0</v>
          </cell>
          <cell r="AN3790">
            <v>0</v>
          </cell>
          <cell r="AO3790">
            <v>0</v>
          </cell>
          <cell r="AP3790">
            <v>0</v>
          </cell>
          <cell r="AQ3790">
            <v>0</v>
          </cell>
          <cell r="AV3790">
            <v>0</v>
          </cell>
          <cell r="AW3790">
            <v>0</v>
          </cell>
          <cell r="AX3790">
            <v>0</v>
          </cell>
          <cell r="AY3790">
            <v>1</v>
          </cell>
          <cell r="AZ3790">
            <v>0</v>
          </cell>
          <cell r="BA3790" t="str">
            <v>EU</v>
          </cell>
        </row>
        <row r="3791">
          <cell r="D3791" t="str">
            <v>Ekonomická univerzita v Bratislave</v>
          </cell>
          <cell r="E3791" t="str">
            <v>Fakulta hospodárskej informatiky</v>
          </cell>
          <cell r="L3791">
            <v>2</v>
          </cell>
          <cell r="M3791">
            <v>3</v>
          </cell>
          <cell r="AM3791">
            <v>0</v>
          </cell>
          <cell r="AN3791">
            <v>0</v>
          </cell>
          <cell r="AO3791">
            <v>0</v>
          </cell>
          <cell r="AP3791">
            <v>0</v>
          </cell>
          <cell r="AQ3791">
            <v>0</v>
          </cell>
          <cell r="AV3791">
            <v>0</v>
          </cell>
          <cell r="AW3791">
            <v>0</v>
          </cell>
          <cell r="AX3791">
            <v>0</v>
          </cell>
          <cell r="AY3791">
            <v>1</v>
          </cell>
          <cell r="AZ3791">
            <v>0</v>
          </cell>
          <cell r="BA3791" t="str">
            <v>EU</v>
          </cell>
        </row>
        <row r="3792">
          <cell r="D3792" t="str">
            <v>Trenčianska univerzita Alexandra Dubčeka v Trenčíne</v>
          </cell>
          <cell r="E3792" t="str">
            <v>Fakulta priemyselných technológií v Púchove</v>
          </cell>
          <cell r="L3792">
            <v>2</v>
          </cell>
          <cell r="M3792">
            <v>1</v>
          </cell>
          <cell r="AM3792">
            <v>0</v>
          </cell>
          <cell r="AN3792">
            <v>0</v>
          </cell>
          <cell r="AO3792">
            <v>0</v>
          </cell>
          <cell r="AP3792">
            <v>0</v>
          </cell>
          <cell r="AQ3792">
            <v>0</v>
          </cell>
          <cell r="AV3792">
            <v>0</v>
          </cell>
          <cell r="AW3792">
            <v>0</v>
          </cell>
          <cell r="AX3792">
            <v>0</v>
          </cell>
          <cell r="AY3792">
            <v>8</v>
          </cell>
          <cell r="AZ3792">
            <v>0</v>
          </cell>
          <cell r="BA3792" t="str">
            <v>TUAD</v>
          </cell>
        </row>
        <row r="3793">
          <cell r="D3793" t="str">
            <v>Vysoká škola múzických umení v Bratislave</v>
          </cell>
          <cell r="E3793" t="str">
            <v>Filmová a televízna fakulta</v>
          </cell>
          <cell r="L3793">
            <v>2</v>
          </cell>
          <cell r="M3793">
            <v>3</v>
          </cell>
          <cell r="AM3793">
            <v>0</v>
          </cell>
          <cell r="AN3793">
            <v>0</v>
          </cell>
          <cell r="AO3793">
            <v>0</v>
          </cell>
          <cell r="AP3793">
            <v>0</v>
          </cell>
          <cell r="AQ3793">
            <v>0</v>
          </cell>
          <cell r="AV3793">
            <v>0</v>
          </cell>
          <cell r="AW3793">
            <v>0</v>
          </cell>
          <cell r="AX3793">
            <v>0</v>
          </cell>
          <cell r="AY3793">
            <v>3</v>
          </cell>
          <cell r="AZ3793">
            <v>0</v>
          </cell>
          <cell r="BA3793" t="str">
            <v>VŠMU</v>
          </cell>
        </row>
        <row r="3794">
          <cell r="D3794" t="str">
            <v>Vysoká škola bezpečnostného manažérstva v Košiciach</v>
          </cell>
          <cell r="E3794" t="str">
            <v/>
          </cell>
          <cell r="L3794">
            <v>2</v>
          </cell>
          <cell r="M3794">
            <v>3</v>
          </cell>
          <cell r="AM3794">
            <v>8</v>
          </cell>
          <cell r="AN3794">
            <v>0</v>
          </cell>
          <cell r="AO3794">
            <v>0</v>
          </cell>
          <cell r="AP3794">
            <v>0</v>
          </cell>
          <cell r="AQ3794">
            <v>0</v>
          </cell>
          <cell r="AV3794">
            <v>0</v>
          </cell>
          <cell r="AW3794">
            <v>0</v>
          </cell>
          <cell r="AX3794">
            <v>0</v>
          </cell>
          <cell r="AY3794">
            <v>8</v>
          </cell>
          <cell r="AZ3794">
            <v>0</v>
          </cell>
          <cell r="BA3794" t="str">
            <v>VSBM</v>
          </cell>
        </row>
        <row r="3795">
          <cell r="D3795" t="str">
            <v>Vysoká škola bezpečnostného manažérstva v Košiciach</v>
          </cell>
          <cell r="E3795" t="str">
            <v/>
          </cell>
          <cell r="L3795">
            <v>1</v>
          </cell>
          <cell r="M3795">
            <v>3</v>
          </cell>
          <cell r="AM3795">
            <v>6</v>
          </cell>
          <cell r="AN3795">
            <v>0</v>
          </cell>
          <cell r="AO3795">
            <v>0</v>
          </cell>
          <cell r="AP3795">
            <v>0</v>
          </cell>
          <cell r="AQ3795">
            <v>6</v>
          </cell>
          <cell r="AV3795">
            <v>24</v>
          </cell>
          <cell r="AW3795">
            <v>51.12</v>
          </cell>
          <cell r="AX3795">
            <v>49.141161290322579</v>
          </cell>
          <cell r="AY3795">
            <v>6</v>
          </cell>
          <cell r="AZ3795">
            <v>6</v>
          </cell>
          <cell r="BA3795" t="str">
            <v>VSBM</v>
          </cell>
        </row>
        <row r="3796">
          <cell r="D3796" t="str">
            <v>Univerzita Komenského v Bratislave</v>
          </cell>
          <cell r="E3796" t="str">
            <v>Fakulta telesnej výchovy a športu</v>
          </cell>
          <cell r="L3796">
            <v>2</v>
          </cell>
          <cell r="M3796">
            <v>3</v>
          </cell>
          <cell r="AM3796">
            <v>0</v>
          </cell>
          <cell r="AN3796">
            <v>0</v>
          </cell>
          <cell r="AO3796">
            <v>0</v>
          </cell>
          <cell r="AP3796">
            <v>0</v>
          </cell>
          <cell r="AQ3796">
            <v>0</v>
          </cell>
          <cell r="AV3796">
            <v>0</v>
          </cell>
          <cell r="AW3796">
            <v>0</v>
          </cell>
          <cell r="AX3796">
            <v>0</v>
          </cell>
          <cell r="AY3796">
            <v>1</v>
          </cell>
          <cell r="AZ3796">
            <v>0</v>
          </cell>
          <cell r="BA3796" t="str">
            <v>UK</v>
          </cell>
        </row>
        <row r="3797">
          <cell r="D3797" t="str">
            <v>Vysoká škola výtvarných umení v Bratislave</v>
          </cell>
          <cell r="E3797" t="str">
            <v/>
          </cell>
          <cell r="L3797">
            <v>1</v>
          </cell>
          <cell r="M3797">
            <v>2</v>
          </cell>
          <cell r="AM3797">
            <v>5</v>
          </cell>
          <cell r="AN3797">
            <v>5</v>
          </cell>
          <cell r="AO3797">
            <v>0</v>
          </cell>
          <cell r="AP3797">
            <v>0</v>
          </cell>
          <cell r="AQ3797">
            <v>5</v>
          </cell>
          <cell r="AV3797">
            <v>7.5</v>
          </cell>
          <cell r="AW3797">
            <v>24.225000000000001</v>
          </cell>
          <cell r="AX3797">
            <v>23.606350806451616</v>
          </cell>
          <cell r="AY3797">
            <v>5</v>
          </cell>
          <cell r="AZ3797">
            <v>0</v>
          </cell>
          <cell r="BA3797" t="str">
            <v>VŠVU</v>
          </cell>
        </row>
        <row r="3798">
          <cell r="D3798" t="str">
            <v>Vysoká škola výtvarných umení v Bratislave</v>
          </cell>
          <cell r="E3798" t="str">
            <v/>
          </cell>
          <cell r="L3798">
            <v>2</v>
          </cell>
          <cell r="M3798">
            <v>3</v>
          </cell>
          <cell r="AM3798">
            <v>0</v>
          </cell>
          <cell r="AN3798">
            <v>0</v>
          </cell>
          <cell r="AO3798">
            <v>0</v>
          </cell>
          <cell r="AP3798">
            <v>0</v>
          </cell>
          <cell r="AQ3798">
            <v>0</v>
          </cell>
          <cell r="AV3798">
            <v>0</v>
          </cell>
          <cell r="AW3798">
            <v>0</v>
          </cell>
          <cell r="AX3798">
            <v>0</v>
          </cell>
          <cell r="AY3798">
            <v>2</v>
          </cell>
          <cell r="AZ3798">
            <v>0</v>
          </cell>
          <cell r="BA3798" t="str">
            <v>VŠVU</v>
          </cell>
        </row>
        <row r="3799">
          <cell r="D3799" t="str">
            <v>Vysoká škola zdravotníctva a sociálnej práce sv. Alžbety v Bratislave</v>
          </cell>
          <cell r="E3799" t="str">
            <v/>
          </cell>
          <cell r="L3799">
            <v>2</v>
          </cell>
          <cell r="M3799">
            <v>1</v>
          </cell>
          <cell r="AM3799">
            <v>82</v>
          </cell>
          <cell r="AN3799">
            <v>0</v>
          </cell>
          <cell r="AO3799">
            <v>0</v>
          </cell>
          <cell r="AP3799">
            <v>0</v>
          </cell>
          <cell r="AQ3799">
            <v>0</v>
          </cell>
          <cell r="AV3799">
            <v>0</v>
          </cell>
          <cell r="AW3799">
            <v>0</v>
          </cell>
          <cell r="AX3799">
            <v>0</v>
          </cell>
          <cell r="AY3799">
            <v>82</v>
          </cell>
          <cell r="AZ3799">
            <v>0</v>
          </cell>
          <cell r="BA3799" t="str">
            <v>VSZSP-Alžbety</v>
          </cell>
        </row>
        <row r="3800">
          <cell r="D3800" t="str">
            <v>Vysoká škola zdravotníctva a sociálnej práce sv. Alžbety v Bratislave</v>
          </cell>
          <cell r="E3800" t="str">
            <v>Fakulta zdravotníctva a sociálnej práce sv. Ladislava</v>
          </cell>
          <cell r="L3800">
            <v>1</v>
          </cell>
          <cell r="M3800">
            <v>5</v>
          </cell>
          <cell r="AM3800">
            <v>14</v>
          </cell>
          <cell r="AN3800">
            <v>14</v>
          </cell>
          <cell r="AO3800">
            <v>0</v>
          </cell>
          <cell r="AP3800">
            <v>0</v>
          </cell>
          <cell r="AQ3800">
            <v>14</v>
          </cell>
          <cell r="AV3800">
            <v>9.7999999999999989</v>
          </cell>
          <cell r="AW3800">
            <v>21.069999999999997</v>
          </cell>
          <cell r="AX3800">
            <v>20.066666666666663</v>
          </cell>
          <cell r="AY3800">
            <v>14</v>
          </cell>
          <cell r="AZ3800">
            <v>0</v>
          </cell>
          <cell r="BA3800" t="str">
            <v>VSZSP-Alžbety</v>
          </cell>
        </row>
        <row r="3801">
          <cell r="D3801" t="str">
            <v>Univerzita Konštantína Filozofa v Nitre</v>
          </cell>
          <cell r="E3801" t="str">
            <v>Filozofická fakulta</v>
          </cell>
          <cell r="L3801">
            <v>1</v>
          </cell>
          <cell r="M3801">
            <v>3</v>
          </cell>
          <cell r="AM3801">
            <v>4</v>
          </cell>
          <cell r="AN3801">
            <v>0</v>
          </cell>
          <cell r="AO3801">
            <v>0</v>
          </cell>
          <cell r="AP3801">
            <v>0</v>
          </cell>
          <cell r="AQ3801">
            <v>4</v>
          </cell>
          <cell r="AV3801">
            <v>16</v>
          </cell>
          <cell r="AW3801">
            <v>17.600000000000001</v>
          </cell>
          <cell r="AX3801">
            <v>17.430465949820789</v>
          </cell>
          <cell r="AY3801">
            <v>4</v>
          </cell>
          <cell r="AZ3801">
            <v>4</v>
          </cell>
          <cell r="BA3801" t="str">
            <v>UKF</v>
          </cell>
        </row>
        <row r="3802">
          <cell r="D3802" t="str">
            <v>Univerzita Konštantína Filozofa v Nitre</v>
          </cell>
          <cell r="E3802" t="str">
            <v>Filozofická fakulta</v>
          </cell>
          <cell r="L3802">
            <v>2</v>
          </cell>
          <cell r="M3802">
            <v>3</v>
          </cell>
          <cell r="AM3802">
            <v>0</v>
          </cell>
          <cell r="AN3802">
            <v>0</v>
          </cell>
          <cell r="AO3802">
            <v>0</v>
          </cell>
          <cell r="AP3802">
            <v>0</v>
          </cell>
          <cell r="AQ3802">
            <v>0</v>
          </cell>
          <cell r="AV3802">
            <v>0</v>
          </cell>
          <cell r="AW3802">
            <v>0</v>
          </cell>
          <cell r="AX3802">
            <v>0</v>
          </cell>
          <cell r="AY3802">
            <v>5</v>
          </cell>
          <cell r="AZ3802">
            <v>0</v>
          </cell>
          <cell r="BA3802" t="str">
            <v>UKF</v>
          </cell>
        </row>
        <row r="3803">
          <cell r="D3803" t="str">
            <v>Vysoká škola zdravotníctva a sociálnej práce sv. Alžbety v Bratislave</v>
          </cell>
          <cell r="E3803" t="str">
            <v>Fakulta zdravotníctva a sociálnej práce sv. Ladislava</v>
          </cell>
          <cell r="L3803">
            <v>2</v>
          </cell>
          <cell r="M3803">
            <v>5</v>
          </cell>
          <cell r="AM3803">
            <v>19</v>
          </cell>
          <cell r="AN3803">
            <v>0</v>
          </cell>
          <cell r="AO3803">
            <v>0</v>
          </cell>
          <cell r="AP3803">
            <v>0</v>
          </cell>
          <cell r="AQ3803">
            <v>0</v>
          </cell>
          <cell r="AV3803">
            <v>0</v>
          </cell>
          <cell r="AW3803">
            <v>0</v>
          </cell>
          <cell r="AX3803">
            <v>0</v>
          </cell>
          <cell r="AY3803">
            <v>19</v>
          </cell>
          <cell r="AZ3803">
            <v>0</v>
          </cell>
          <cell r="BA3803" t="str">
            <v>VSZSP-Alžbety</v>
          </cell>
        </row>
        <row r="3804">
          <cell r="D3804" t="str">
            <v>Vysoká škola medzinárodného podnikania ISM Slovakia v Prešove</v>
          </cell>
          <cell r="E3804" t="str">
            <v/>
          </cell>
          <cell r="L3804">
            <v>2</v>
          </cell>
          <cell r="M3804">
            <v>1</v>
          </cell>
          <cell r="AM3804">
            <v>28</v>
          </cell>
          <cell r="AN3804">
            <v>0</v>
          </cell>
          <cell r="AO3804">
            <v>0</v>
          </cell>
          <cell r="AP3804">
            <v>0</v>
          </cell>
          <cell r="AQ3804">
            <v>0</v>
          </cell>
          <cell r="AV3804">
            <v>0</v>
          </cell>
          <cell r="AW3804">
            <v>0</v>
          </cell>
          <cell r="AX3804">
            <v>0</v>
          </cell>
          <cell r="AY3804">
            <v>28</v>
          </cell>
          <cell r="AZ3804">
            <v>0</v>
          </cell>
          <cell r="BA3804" t="str">
            <v>ISM</v>
          </cell>
        </row>
        <row r="3805">
          <cell r="D3805" t="str">
            <v>Ekonomická univerzita v Bratislave</v>
          </cell>
          <cell r="E3805" t="str">
            <v>Národohospodárska fakulta</v>
          </cell>
          <cell r="L3805">
            <v>2</v>
          </cell>
          <cell r="M3805">
            <v>3</v>
          </cell>
          <cell r="AM3805">
            <v>1</v>
          </cell>
          <cell r="AN3805">
            <v>0</v>
          </cell>
          <cell r="AO3805">
            <v>0</v>
          </cell>
          <cell r="AP3805">
            <v>0</v>
          </cell>
          <cell r="AQ3805">
            <v>0</v>
          </cell>
          <cell r="AV3805">
            <v>0</v>
          </cell>
          <cell r="AW3805">
            <v>0</v>
          </cell>
          <cell r="AX3805">
            <v>0</v>
          </cell>
          <cell r="AY3805">
            <v>1</v>
          </cell>
          <cell r="AZ3805">
            <v>0</v>
          </cell>
          <cell r="BA3805" t="str">
            <v>EU</v>
          </cell>
        </row>
        <row r="3806">
          <cell r="D3806" t="str">
            <v>Vysoká škola DTI</v>
          </cell>
          <cell r="E3806" t="str">
            <v/>
          </cell>
          <cell r="L3806">
            <v>1</v>
          </cell>
          <cell r="M3806">
            <v>2</v>
          </cell>
          <cell r="AM3806">
            <v>3</v>
          </cell>
          <cell r="AN3806">
            <v>3</v>
          </cell>
          <cell r="AO3806">
            <v>0</v>
          </cell>
          <cell r="AP3806">
            <v>0</v>
          </cell>
          <cell r="AQ3806">
            <v>3</v>
          </cell>
          <cell r="AV3806">
            <v>4.5</v>
          </cell>
          <cell r="AW3806">
            <v>0</v>
          </cell>
          <cell r="AX3806">
            <v>0</v>
          </cell>
          <cell r="AY3806">
            <v>3</v>
          </cell>
          <cell r="AZ3806">
            <v>0</v>
          </cell>
          <cell r="BA3806" t="str">
            <v>DTI</v>
          </cell>
        </row>
        <row r="3807">
          <cell r="D3807" t="str">
            <v>Vysoká škola medzinárodného podnikania ISM Slovakia v Prešove</v>
          </cell>
          <cell r="E3807">
            <v>0</v>
          </cell>
          <cell r="L3807">
            <v>2</v>
          </cell>
          <cell r="M3807">
            <v>1</v>
          </cell>
          <cell r="AM3807">
            <v>28</v>
          </cell>
          <cell r="AN3807">
            <v>0</v>
          </cell>
          <cell r="AO3807">
            <v>0</v>
          </cell>
          <cell r="AP3807">
            <v>0</v>
          </cell>
          <cell r="AQ3807">
            <v>0</v>
          </cell>
          <cell r="AV3807">
            <v>0</v>
          </cell>
          <cell r="AW3807">
            <v>0</v>
          </cell>
          <cell r="AX3807">
            <v>0</v>
          </cell>
          <cell r="AY3807">
            <v>28</v>
          </cell>
          <cell r="AZ3807">
            <v>0</v>
          </cell>
          <cell r="BA3807" t="str">
            <v>ISM</v>
          </cell>
        </row>
        <row r="3808">
          <cell r="D3808" t="str">
            <v>Ekonomická univerzita v Bratislave</v>
          </cell>
          <cell r="E3808" t="str">
            <v>Národohospodárska fakulta</v>
          </cell>
          <cell r="L3808">
            <v>2</v>
          </cell>
          <cell r="M3808">
            <v>3</v>
          </cell>
          <cell r="AM3808">
            <v>1</v>
          </cell>
          <cell r="AN3808">
            <v>0</v>
          </cell>
          <cell r="AO3808">
            <v>0</v>
          </cell>
          <cell r="AP3808">
            <v>0</v>
          </cell>
          <cell r="AQ3808">
            <v>0</v>
          </cell>
          <cell r="AV3808">
            <v>0</v>
          </cell>
          <cell r="AW3808">
            <v>0</v>
          </cell>
          <cell r="AX3808">
            <v>0</v>
          </cell>
          <cell r="AY3808">
            <v>1</v>
          </cell>
          <cell r="AZ3808">
            <v>0</v>
          </cell>
          <cell r="BA3808" t="str">
            <v>EU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3">
          <cell r="K3">
            <v>735000000</v>
          </cell>
          <cell r="L3" t="str">
            <v>Akadémia médií, odborná vysoká škola mediálnej a marketingovej komunikácie v Bratislave</v>
          </cell>
          <cell r="M3" t="str">
            <v>Ak-Medii</v>
          </cell>
        </row>
        <row r="4">
          <cell r="K4">
            <v>712000000</v>
          </cell>
          <cell r="L4" t="str">
            <v>Akadémia ozbrojených síl generála Milana Rastislava Štefánika</v>
          </cell>
          <cell r="M4" t="str">
            <v>AOS</v>
          </cell>
        </row>
        <row r="5">
          <cell r="K5">
            <v>712000000</v>
          </cell>
          <cell r="L5" t="str">
            <v>Akadémia ozbrojených síl generála Milana Rastislava Štefánika</v>
          </cell>
          <cell r="M5" t="str">
            <v>AOS</v>
          </cell>
        </row>
        <row r="6">
          <cell r="K6">
            <v>712000000</v>
          </cell>
          <cell r="L6" t="str">
            <v>Akadémia ozbrojených síl generála Milana Rastislava Štefánika v Liptovskom Mikuláši</v>
          </cell>
          <cell r="M6" t="str">
            <v>AOS</v>
          </cell>
        </row>
        <row r="7">
          <cell r="K7">
            <v>715000000</v>
          </cell>
          <cell r="L7" t="str">
            <v>Akadémia Policajného zboru</v>
          </cell>
          <cell r="M7" t="str">
            <v>APZ</v>
          </cell>
        </row>
        <row r="8">
          <cell r="K8">
            <v>718000000</v>
          </cell>
          <cell r="L8" t="str">
            <v>Akadémia umení v Banskej Bystrici</v>
          </cell>
          <cell r="M8" t="str">
            <v>AU</v>
          </cell>
        </row>
        <row r="9">
          <cell r="K9">
            <v>790000000</v>
          </cell>
          <cell r="L9" t="str">
            <v>Bankovní institut vysoká škola, a.s., Praha</v>
          </cell>
          <cell r="M9" t="str">
            <v>Ban-I-Praha</v>
          </cell>
        </row>
        <row r="10">
          <cell r="K10">
            <v>732000000</v>
          </cell>
          <cell r="L10" t="str">
            <v>Bratislavská medzinárodná škola liberálnych štúdií</v>
          </cell>
          <cell r="M10" t="str">
            <v>B-MšLš</v>
          </cell>
        </row>
        <row r="11">
          <cell r="K11">
            <v>727000000</v>
          </cell>
          <cell r="L11" t="str">
            <v>Bratislavská vysoká škola práva v Bratislave</v>
          </cell>
          <cell r="M11" t="str">
            <v>B-VšP</v>
          </cell>
        </row>
        <row r="12">
          <cell r="K12">
            <v>731000000</v>
          </cell>
          <cell r="L12" t="str">
            <v>Dubnický technologický inštitút v Dubnici nad Váhom</v>
          </cell>
          <cell r="M12" t="str">
            <v>DTI</v>
          </cell>
        </row>
        <row r="13">
          <cell r="K13">
            <v>703000000</v>
          </cell>
          <cell r="L13" t="str">
            <v>Ekonomická univerzita v Bratislave</v>
          </cell>
          <cell r="M13" t="str">
            <v>EU</v>
          </cell>
        </row>
        <row r="14">
          <cell r="K14">
            <v>794000000</v>
          </cell>
          <cell r="L14" t="str">
            <v>Hochschule Fresenius gGmbH</v>
          </cell>
          <cell r="M14">
            <v>793999872</v>
          </cell>
        </row>
        <row r="15">
          <cell r="K15">
            <v>734000000</v>
          </cell>
          <cell r="L15" t="str">
            <v>Hudobná a umelecká akadémia Jána Albrechta - Banská Štiavnica, s.r.o, odborná vysoká škola</v>
          </cell>
          <cell r="M15" t="str">
            <v>HuaJA</v>
          </cell>
        </row>
        <row r="16">
          <cell r="K16">
            <v>795000000</v>
          </cell>
          <cell r="L16" t="str">
            <v>INSTITUT SUPÉRIEUR SPÉCIALISÉ DE LA MODE (MOD´SPÉ Paris)</v>
          </cell>
          <cell r="M16" t="str">
            <v>I-SUP</v>
          </cell>
        </row>
        <row r="17">
          <cell r="K17">
            <v>722000000</v>
          </cell>
          <cell r="L17" t="str">
            <v>Katolícka univerzita v Ružomberku</v>
          </cell>
          <cell r="M17" t="str">
            <v>KU</v>
          </cell>
        </row>
        <row r="18">
          <cell r="K18">
            <v>727000000</v>
          </cell>
          <cell r="L18" t="str">
            <v>Paneurópska vysoká škola</v>
          </cell>
          <cell r="M18" t="str">
            <v>Panvš</v>
          </cell>
        </row>
        <row r="19">
          <cell r="K19">
            <v>717000000</v>
          </cell>
          <cell r="L19" t="str">
            <v>Prešovská univerzita v Prešove</v>
          </cell>
          <cell r="M19" t="str">
            <v>PU</v>
          </cell>
        </row>
        <row r="20">
          <cell r="K20">
            <v>704000000</v>
          </cell>
          <cell r="L20" t="str">
            <v>Slovenská poľnohospodárska univerzita v Nitre</v>
          </cell>
          <cell r="M20" t="str">
            <v>SPU</v>
          </cell>
        </row>
        <row r="21">
          <cell r="K21">
            <v>702000000</v>
          </cell>
          <cell r="L21" t="str">
            <v>Slovenská technická univerzita v Bratislave</v>
          </cell>
          <cell r="M21" t="str">
            <v>STU</v>
          </cell>
        </row>
        <row r="22">
          <cell r="K22">
            <v>723000000</v>
          </cell>
          <cell r="L22" t="str">
            <v>Slovenská zdravotnícka univerzita v Bratislave</v>
          </cell>
          <cell r="M22" t="str">
            <v>SZU</v>
          </cell>
        </row>
        <row r="23">
          <cell r="K23">
            <v>796000000</v>
          </cell>
          <cell r="L23" t="str">
            <v>Staropolska Szkoła Wyższa w Kielcach</v>
          </cell>
          <cell r="M23">
            <v>795999744</v>
          </cell>
        </row>
        <row r="24">
          <cell r="K24">
            <v>730000000</v>
          </cell>
          <cell r="L24" t="str">
            <v>Stredoeurópska vysoká škola v Skalici</v>
          </cell>
          <cell r="M24" t="str">
            <v>Svš-Skal</v>
          </cell>
        </row>
        <row r="25">
          <cell r="K25">
            <v>709000000</v>
          </cell>
          <cell r="L25" t="str">
            <v>Technická univerzita v Košiciach</v>
          </cell>
          <cell r="M25" t="str">
            <v>TUKE</v>
          </cell>
        </row>
        <row r="26">
          <cell r="K26">
            <v>705000000</v>
          </cell>
          <cell r="L26" t="str">
            <v>Technická univerzita vo Zvolene</v>
          </cell>
          <cell r="M26" t="str">
            <v>TUZVO</v>
          </cell>
        </row>
        <row r="27">
          <cell r="K27">
            <v>719000000</v>
          </cell>
          <cell r="L27" t="str">
            <v>Trenčianska univerzita Alexandra Dubčeka v Trenčíne</v>
          </cell>
          <cell r="M27" t="str">
            <v>TUAD</v>
          </cell>
        </row>
        <row r="28">
          <cell r="K28">
            <v>713000000</v>
          </cell>
          <cell r="L28" t="str">
            <v>Trnavská univerzita v Trnave</v>
          </cell>
          <cell r="M28" t="str">
            <v>TVU</v>
          </cell>
        </row>
        <row r="29">
          <cell r="K29">
            <v>725000000</v>
          </cell>
          <cell r="L29" t="str">
            <v>Univerzita J. Selyeho</v>
          </cell>
          <cell r="M29" t="str">
            <v>UJS</v>
          </cell>
        </row>
        <row r="30">
          <cell r="K30">
            <v>701000000</v>
          </cell>
          <cell r="L30" t="str">
            <v>Univerzita Komenského v Bratislave</v>
          </cell>
          <cell r="M30" t="str">
            <v>UK</v>
          </cell>
        </row>
        <row r="31">
          <cell r="K31">
            <v>716000000</v>
          </cell>
          <cell r="L31" t="str">
            <v>Univerzita Konštantína Filozofa v Nitre</v>
          </cell>
          <cell r="M31" t="str">
            <v>UKF</v>
          </cell>
        </row>
        <row r="32">
          <cell r="K32">
            <v>714000000</v>
          </cell>
          <cell r="L32" t="str">
            <v>Univerzita Mateja Bela v Banskej Bystrici</v>
          </cell>
          <cell r="M32" t="str">
            <v>UMB</v>
          </cell>
        </row>
        <row r="33">
          <cell r="K33">
            <v>792000000</v>
          </cell>
          <cell r="L33" t="str">
            <v>Univerzita Palackého v Olomouci</v>
          </cell>
          <cell r="M33" t="str">
            <v>UP-Olom</v>
          </cell>
        </row>
        <row r="34">
          <cell r="K34">
            <v>711000000</v>
          </cell>
          <cell r="L34" t="str">
            <v>Univerzita Pavla Jozefa Šafárika v Košiciach</v>
          </cell>
          <cell r="M34" t="str">
            <v>UPJŠ</v>
          </cell>
        </row>
        <row r="35">
          <cell r="K35">
            <v>720000000</v>
          </cell>
          <cell r="L35" t="str">
            <v>Univerzita sv. Cyrila a Metoda v Trnave</v>
          </cell>
          <cell r="M35" t="str">
            <v>UCM</v>
          </cell>
        </row>
        <row r="36">
          <cell r="K36">
            <v>708000000</v>
          </cell>
          <cell r="L36" t="str">
            <v>Univerzita veterinárskeho lekárstva a farmácie v Košiciach</v>
          </cell>
          <cell r="M36" t="str">
            <v>UVLF</v>
          </cell>
        </row>
        <row r="37">
          <cell r="K37">
            <v>733000000</v>
          </cell>
          <cell r="L37" t="str">
            <v>Vysoká škola bezpečnostného manažérstva v Košiciach</v>
          </cell>
          <cell r="M37" t="str">
            <v>VSBM</v>
          </cell>
        </row>
        <row r="38">
          <cell r="K38">
            <v>728000000</v>
          </cell>
          <cell r="L38" t="str">
            <v>Vysoká škola Danubius</v>
          </cell>
          <cell r="M38" t="str">
            <v>Danubius</v>
          </cell>
        </row>
        <row r="39">
          <cell r="K39">
            <v>731000000</v>
          </cell>
          <cell r="L39" t="str">
            <v>Vysoká škola DTI</v>
          </cell>
          <cell r="M39" t="str">
            <v>DTI</v>
          </cell>
        </row>
        <row r="40">
          <cell r="K40">
            <v>726000000</v>
          </cell>
          <cell r="L40" t="str">
            <v>Vysoká škola ekonómie a manažmentu verejnej správy v Bratislave</v>
          </cell>
          <cell r="M40" t="str">
            <v>VšEaM</v>
          </cell>
        </row>
        <row r="41">
          <cell r="K41">
            <v>936000000</v>
          </cell>
          <cell r="L41" t="str">
            <v>Vysoká škola filmovej tvorby a multimédií</v>
          </cell>
          <cell r="M41" t="str">
            <v>VSFTM</v>
          </cell>
        </row>
        <row r="42">
          <cell r="K42">
            <v>736000000</v>
          </cell>
          <cell r="L42" t="str">
            <v>Vysoká škola Goethe Uni Bratislava</v>
          </cell>
          <cell r="M42" t="str">
            <v>Gothe</v>
          </cell>
        </row>
        <row r="43">
          <cell r="K43">
            <v>793000000</v>
          </cell>
          <cell r="L43" t="str">
            <v>Vysoká škola hotelová v Praze 8, s. r. o.</v>
          </cell>
          <cell r="M43">
            <v>792999936</v>
          </cell>
        </row>
        <row r="44">
          <cell r="K44">
            <v>721000000</v>
          </cell>
          <cell r="L44" t="str">
            <v>Vysoká škola manažmentu v Trenčíne</v>
          </cell>
          <cell r="M44" t="str">
            <v>VSM-Trenčin</v>
          </cell>
        </row>
        <row r="45">
          <cell r="K45">
            <v>729000000</v>
          </cell>
          <cell r="L45" t="str">
            <v>Vysoká škola medzinárodného podnikania ISM Slovakia v Prešove</v>
          </cell>
          <cell r="M45" t="str">
            <v>ISM</v>
          </cell>
        </row>
        <row r="46">
          <cell r="K46">
            <v>791000000</v>
          </cell>
          <cell r="L46" t="str">
            <v>Vysoká škola medzinárodných a veřejných vztahů Praha, o. p. s.</v>
          </cell>
          <cell r="M46">
            <v>790999552</v>
          </cell>
        </row>
        <row r="47">
          <cell r="K47">
            <v>707000000</v>
          </cell>
          <cell r="L47" t="str">
            <v>Vysoká škola múzických umení v Bratislave</v>
          </cell>
          <cell r="M47" t="str">
            <v>VŠMU</v>
          </cell>
        </row>
        <row r="48">
          <cell r="K48">
            <v>728000000</v>
          </cell>
          <cell r="L48" t="str">
            <v>Vysoká škola v Sládkovičove</v>
          </cell>
          <cell r="M48" t="str">
            <v>VS-Sladk</v>
          </cell>
        </row>
        <row r="49">
          <cell r="K49">
            <v>706000000</v>
          </cell>
          <cell r="L49" t="str">
            <v>Vysoká škola výtvarných umení v Bratislave</v>
          </cell>
          <cell r="M49" t="str">
            <v>VŠVU</v>
          </cell>
        </row>
        <row r="50">
          <cell r="K50">
            <v>724000000</v>
          </cell>
          <cell r="L50" t="str">
            <v>Vysoká škola zdravotníctva a sociálnej práce sv. Alžbety v Bratislave</v>
          </cell>
          <cell r="M50" t="str">
            <v>VSZSP-Alžbety</v>
          </cell>
        </row>
        <row r="51">
          <cell r="K51">
            <v>710000000</v>
          </cell>
          <cell r="L51" t="str">
            <v>Žilinská univerzita v Žiline</v>
          </cell>
          <cell r="M51" t="str">
            <v>ŽU</v>
          </cell>
        </row>
      </sheetData>
      <sheetData sheetId="39"/>
      <sheetData sheetId="40"/>
      <sheetData sheetId="41"/>
      <sheetData sheetId="42"/>
      <sheetData sheetId="43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-rozpisovy-list"/>
      <sheetName val="T2-KPN"/>
      <sheetName val="T3-vstupy"/>
      <sheetName val="T4-data_odbory"/>
      <sheetName val="T5-sumar_odbory"/>
      <sheetName val="T6-výkon"/>
      <sheetName val="T7-mzdy"/>
      <sheetName val="T8-TaS"/>
      <sheetName val="T9-šport-kultúra"/>
      <sheetName val="T10-prev_ŠD"/>
      <sheetName val="T11-sumár_ŠD"/>
      <sheetName val="T12-špecifiká"/>
      <sheetName val="T13-sumár-špec"/>
      <sheetName val="T14-VVZ-mzdy-TaS"/>
      <sheetName val="T15-soc-stipendia"/>
      <sheetName val="T16-KKŠ"/>
      <sheetName val="Lis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opisy"/>
      <sheetName val="jednotkovadotacia"/>
      <sheetName val="distribucia"/>
      <sheetName val="sumar rozpoctu"/>
      <sheetName val="M -kontrolna"/>
      <sheetName val="sumar - skola"/>
      <sheetName val="M6 -skola"/>
      <sheetName val="M5 - skola"/>
      <sheetName val="M4 - skola"/>
      <sheetName val="M3 - skola"/>
      <sheetName val="M2 - skola"/>
      <sheetName val="M1 - skola"/>
      <sheetName val="data"/>
      <sheetName val="kategoriaskupiny"/>
      <sheetName val="mnoziny"/>
      <sheetName val="vahymnozin"/>
      <sheetName val="zoznamvvš"/>
      <sheetName val="PATENTY"/>
      <sheetName val="077 11"/>
      <sheetName val="077 11 po fakultach"/>
      <sheetName val="077 12"/>
      <sheetName val="077 12 po fakultach"/>
      <sheetName val="OUTPUT"/>
      <sheetName val="output_final"/>
      <sheetName val="rozpis_fakulty"/>
      <sheetName val="publ_201720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3-vstupy"/>
      <sheetName val="T16-KKŠ"/>
    </sheetNames>
    <sheetDataSet>
      <sheetData sheetId="0">
        <row r="6">
          <cell r="C6">
            <v>495321226</v>
          </cell>
        </row>
        <row r="135">
          <cell r="C135">
            <v>0</v>
          </cell>
        </row>
        <row r="136">
          <cell r="C136">
            <v>0</v>
          </cell>
        </row>
      </sheetData>
      <sheetData sheetId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árok1"/>
    </sheetNames>
    <sheetDataSet>
      <sheetData sheetId="0">
        <row r="13">
          <cell r="D13">
            <v>3464157.0100000007</v>
          </cell>
          <cell r="F13">
            <v>157643</v>
          </cell>
          <cell r="G13">
            <v>87204</v>
          </cell>
          <cell r="H13">
            <v>1444118</v>
          </cell>
        </row>
        <row r="32">
          <cell r="V32">
            <v>362891.65645514225</v>
          </cell>
          <cell r="W32">
            <v>410288</v>
          </cell>
          <cell r="AA32">
            <v>220212.34201752799</v>
          </cell>
        </row>
        <row r="34">
          <cell r="V34">
            <v>451094</v>
          </cell>
          <cell r="W34">
            <v>510368</v>
          </cell>
        </row>
        <row r="41">
          <cell r="I41">
            <v>34566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D_2020"/>
      <sheetName val="Graf 2020,2019"/>
      <sheetName val="Graf 2020,2019_bez val."/>
      <sheetName val="Mzdy_2020_50,30,20"/>
      <sheetName val="Mzdy_2020_ZVD"/>
      <sheetName val="T6b-výkon"/>
      <sheetName val="T16-KKŠ"/>
      <sheetName val="TaS_2020_20_30_50"/>
      <sheetName val="TaS_2020_ZVD"/>
      <sheetName val="T14_DG_ZG"/>
      <sheetName val="T14 VaV"/>
      <sheetName val="07712 rozpis"/>
      <sheetName val="Špičkové výkony"/>
      <sheetName val="UVP"/>
      <sheetName val="Valorizácia"/>
      <sheetName val="Špičkové tímy_MŠ"/>
      <sheetName val="Špecifiká"/>
      <sheetName val="Patenty"/>
      <sheetName val="Pub_077 12"/>
      <sheetName val="Pub_077 11"/>
      <sheetName val=" Štipendiá"/>
    </sheetNames>
    <sheetDataSet>
      <sheetData sheetId="0"/>
      <sheetData sheetId="1"/>
      <sheetData sheetId="2">
        <row r="5">
          <cell r="D5">
            <v>6063164.6109387241</v>
          </cell>
        </row>
        <row r="6">
          <cell r="D6">
            <v>2459236.7729117004</v>
          </cell>
        </row>
        <row r="7">
          <cell r="D7">
            <v>4983540.0995184174</v>
          </cell>
        </row>
        <row r="8">
          <cell r="D8">
            <v>5548520.835563398</v>
          </cell>
        </row>
        <row r="9">
          <cell r="D9">
            <v>2721479.4095366234</v>
          </cell>
        </row>
        <row r="10">
          <cell r="D10">
            <v>4900366.2367441878</v>
          </cell>
        </row>
        <row r="11">
          <cell r="D11">
            <v>2393637.9968669913</v>
          </cell>
        </row>
        <row r="12">
          <cell r="D12">
            <v>502344.77608917514</v>
          </cell>
        </row>
        <row r="13">
          <cell r="D13">
            <v>94724.653895849784</v>
          </cell>
        </row>
        <row r="14">
          <cell r="D14">
            <v>2039181.711934932</v>
          </cell>
        </row>
        <row r="15">
          <cell r="D15">
            <v>1328976.7760000001</v>
          </cell>
        </row>
        <row r="16">
          <cell r="D16">
            <v>708500</v>
          </cell>
        </row>
        <row r="17">
          <cell r="D17">
            <v>10000</v>
          </cell>
        </row>
        <row r="49">
          <cell r="D49">
            <v>4008336.6729226951</v>
          </cell>
        </row>
        <row r="50">
          <cell r="D50">
            <v>1670796.7322996364</v>
          </cell>
        </row>
        <row r="51">
          <cell r="D51">
            <v>4416500.6658020625</v>
          </cell>
        </row>
        <row r="52">
          <cell r="D52">
            <v>4730194.1078759711</v>
          </cell>
        </row>
        <row r="53">
          <cell r="D53">
            <v>961300.53336838924</v>
          </cell>
        </row>
        <row r="54">
          <cell r="D54">
            <v>2420698.8642191971</v>
          </cell>
        </row>
        <row r="55">
          <cell r="D55">
            <v>604383.97045518947</v>
          </cell>
        </row>
        <row r="56">
          <cell r="D56">
            <v>334694.23059805029</v>
          </cell>
        </row>
        <row r="57">
          <cell r="D57">
            <v>179827.05645188125</v>
          </cell>
        </row>
        <row r="58">
          <cell r="D58">
            <v>887146.1660069261</v>
          </cell>
        </row>
        <row r="59">
          <cell r="D59">
            <v>1608019</v>
          </cell>
        </row>
        <row r="60">
          <cell r="D60">
            <v>0</v>
          </cell>
        </row>
        <row r="61">
          <cell r="D61">
            <v>708500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20a-KT-CRUČ"/>
      <sheetName val="T20b-CRUČ"/>
    </sheetNames>
    <sheetDataSet>
      <sheetData sheetId="0"/>
      <sheetData sheetId="1">
        <row r="819">
          <cell r="J819">
            <v>0.17065065432127061</v>
          </cell>
          <cell r="K819">
            <v>0.82934934567872931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ef.cuvtis 2011PH V1"/>
      <sheetName val="cuVTIS 2010"/>
      <sheetName val="cuVTIS 2011v1"/>
      <sheetName val="CUVTIS podiely"/>
      <sheetName val="koeficienty CUVTIS 2020"/>
    </sheetNames>
    <sheetDataSet>
      <sheetData sheetId="0"/>
      <sheetData sheetId="1"/>
      <sheetData sheetId="2"/>
      <sheetData sheetId="3">
        <row r="8">
          <cell r="R8">
            <v>93835</v>
          </cell>
        </row>
        <row r="9">
          <cell r="R9">
            <v>42852</v>
          </cell>
        </row>
        <row r="10">
          <cell r="R10">
            <v>94123</v>
          </cell>
        </row>
        <row r="11">
          <cell r="R11">
            <v>82889</v>
          </cell>
        </row>
        <row r="12">
          <cell r="R12">
            <v>40795</v>
          </cell>
        </row>
        <row r="13">
          <cell r="R13">
            <v>77128</v>
          </cell>
        </row>
        <row r="14">
          <cell r="R14">
            <v>41415</v>
          </cell>
        </row>
        <row r="15">
          <cell r="R15">
            <v>7254</v>
          </cell>
        </row>
        <row r="16">
          <cell r="R16">
            <v>29393</v>
          </cell>
        </row>
      </sheetData>
      <sheetData sheetId="4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árok1"/>
      <sheetName val="Hárok2"/>
    </sheetNames>
    <sheetDataSet>
      <sheetData sheetId="0">
        <row r="2">
          <cell r="Q2">
            <v>15000</v>
          </cell>
        </row>
      </sheetData>
      <sheetData sheetId="1">
        <row r="11">
          <cell r="H11">
            <v>147919.29362843212</v>
          </cell>
        </row>
        <row r="19">
          <cell r="H19">
            <v>0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árok1"/>
    </sheetNames>
    <sheetDataSet>
      <sheetData sheetId="0">
        <row r="6">
          <cell r="G6">
            <v>1825.8925750000001</v>
          </cell>
          <cell r="H6">
            <v>0.22658583388826189</v>
          </cell>
        </row>
        <row r="11">
          <cell r="G11">
            <v>857.36922500000014</v>
          </cell>
          <cell r="H11">
            <v>0.10639602978655953</v>
          </cell>
        </row>
        <row r="17">
          <cell r="G17">
            <v>1853.30115</v>
          </cell>
          <cell r="H17">
            <v>0.22998712644352845</v>
          </cell>
        </row>
        <row r="21">
          <cell r="G21">
            <v>1771.8999999999999</v>
          </cell>
          <cell r="H21">
            <v>0.21988557517772436</v>
          </cell>
        </row>
        <row r="26">
          <cell r="G26">
            <v>342.13057499999996</v>
          </cell>
          <cell r="H26">
            <v>4.2457011270252587E-2</v>
          </cell>
        </row>
        <row r="32">
          <cell r="G32">
            <v>1043.605425</v>
          </cell>
          <cell r="H32">
            <v>0.1295071838900155</v>
          </cell>
        </row>
        <row r="33">
          <cell r="G33">
            <v>250.87999999999997</v>
          </cell>
          <cell r="H33">
            <v>3.1133186466836438E-2</v>
          </cell>
        </row>
        <row r="37">
          <cell r="G37">
            <v>113.203175</v>
          </cell>
          <cell r="H37">
            <v>1.4048053076821259E-2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árok1"/>
    </sheetNames>
    <sheetDataSet>
      <sheetData sheetId="0">
        <row r="27">
          <cell r="E27">
            <v>2135680</v>
          </cell>
          <cell r="G27">
            <v>0.16179025008596395</v>
          </cell>
          <cell r="K27">
            <v>1155149</v>
          </cell>
          <cell r="M27">
            <v>0.3465832053941193</v>
          </cell>
          <cell r="Q27">
            <v>429616</v>
          </cell>
          <cell r="S27">
            <v>0.15619957606628782</v>
          </cell>
        </row>
        <row r="28">
          <cell r="E28">
            <v>2000671</v>
          </cell>
          <cell r="G28">
            <v>0.15156252876354864</v>
          </cell>
          <cell r="K28">
            <v>463926</v>
          </cell>
          <cell r="M28">
            <v>0.1391932643716717</v>
          </cell>
          <cell r="Q28">
            <v>16391</v>
          </cell>
          <cell r="S28">
            <v>5.95943179793705E-3</v>
          </cell>
        </row>
        <row r="29">
          <cell r="E29">
            <v>3394192</v>
          </cell>
          <cell r="G29">
            <v>0.2571298942349875</v>
          </cell>
          <cell r="K29">
            <v>286452</v>
          </cell>
          <cell r="M29">
            <v>8.5945148505999019E-2</v>
          </cell>
          <cell r="Q29">
            <v>1435173</v>
          </cell>
          <cell r="S29">
            <v>0.52179950044174905</v>
          </cell>
        </row>
        <row r="30">
          <cell r="E30">
            <v>3911275</v>
          </cell>
          <cell r="G30">
            <v>0.29630195553874111</v>
          </cell>
          <cell r="K30">
            <v>395396</v>
          </cell>
          <cell r="M30">
            <v>0.11863198001297945</v>
          </cell>
          <cell r="Q30">
            <v>415529</v>
          </cell>
          <cell r="S30">
            <v>0.15107783146635254</v>
          </cell>
        </row>
        <row r="31">
          <cell r="E31">
            <v>218395</v>
          </cell>
          <cell r="G31">
            <v>1.6544698488314774E-2</v>
          </cell>
          <cell r="K31">
            <v>111809</v>
          </cell>
          <cell r="M31">
            <v>3.3546427008040593E-2</v>
          </cell>
          <cell r="Q31">
            <v>104617</v>
          </cell>
          <cell r="S31">
            <v>3.8036597913780751E-2</v>
          </cell>
        </row>
        <row r="32">
          <cell r="E32">
            <v>1039811</v>
          </cell>
          <cell r="G32">
            <v>7.8771764371130634E-2</v>
          </cell>
          <cell r="K32">
            <v>548407</v>
          </cell>
          <cell r="M32">
            <v>0.16454038043626648</v>
          </cell>
          <cell r="Q32">
            <v>70263</v>
          </cell>
          <cell r="S32">
            <v>2.5546187323436699E-2</v>
          </cell>
        </row>
        <row r="33">
          <cell r="E33">
            <v>382826</v>
          </cell>
          <cell r="G33">
            <v>2.9001308379255897E-2</v>
          </cell>
          <cell r="K33">
            <v>371824</v>
          </cell>
          <cell r="M33">
            <v>0.1115595942709235</v>
          </cell>
          <cell r="Q33">
            <v>33598</v>
          </cell>
          <cell r="S33">
            <v>1.2215544478499726E-2</v>
          </cell>
        </row>
        <row r="34">
          <cell r="E34">
            <v>34184</v>
          </cell>
          <cell r="G34">
            <v>2.5896379181050491E-3</v>
          </cell>
          <cell r="Q34">
            <v>230243</v>
          </cell>
          <cell r="S34">
            <v>8.3711637816632309E-2</v>
          </cell>
        </row>
        <row r="35">
          <cell r="E35">
            <v>83267</v>
          </cell>
          <cell r="G35">
            <v>6.307962219952409E-3</v>
          </cell>
          <cell r="Q35">
            <v>15000</v>
          </cell>
          <cell r="S35">
            <v>5.4536926953240037E-3</v>
          </cell>
        </row>
        <row r="36">
          <cell r="G36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em-12-98"/>
      <sheetName val="Pr-3"/>
      <sheetName val="Pr-4"/>
      <sheetName val="Pr-5"/>
      <sheetName val="Pr-6"/>
      <sheetName val="vyk95"/>
      <sheetName val="Mz01-96"/>
      <sheetName val="VYRM97-12"/>
      <sheetName val="Mp-Uči (2)"/>
      <sheetName val="laroux"/>
      <sheetName val="Legenda"/>
      <sheetName val="VYRM98D2"/>
      <sheetName val="VYRM98D"/>
      <sheetName val="VYRM98-10u"/>
      <sheetName val="VYRM97-12 (M)"/>
      <sheetName val="VYRM97-D5"/>
      <sheetName val="VYRM97-Dk-11"/>
      <sheetName val="VYRM97-D"/>
      <sheetName val="VYRM97-Dk"/>
      <sheetName val="VYRM96"/>
      <sheetName val="VYR96"/>
      <sheetName val="SHV-01"/>
      <sheetName val="Mp-Uči"/>
      <sheetName val="Stavy"/>
      <sheetName val="Mzdy95"/>
      <sheetName val="Mzdy96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D po DS"/>
    </sheetNames>
    <sheetDataSet>
      <sheetData sheetId="0" refreshError="1">
        <row r="4">
          <cell r="O4">
            <v>85.583333333333329</v>
          </cell>
        </row>
        <row r="5">
          <cell r="O5">
            <v>21.083333333333332</v>
          </cell>
        </row>
        <row r="6">
          <cell r="O6">
            <v>37.166666666666664</v>
          </cell>
        </row>
        <row r="7">
          <cell r="O7">
            <v>72.666666666666671</v>
          </cell>
        </row>
        <row r="8">
          <cell r="O8">
            <v>41.25</v>
          </cell>
        </row>
        <row r="9">
          <cell r="O9">
            <v>31.25</v>
          </cell>
        </row>
        <row r="10">
          <cell r="O10">
            <v>24.75</v>
          </cell>
        </row>
        <row r="11">
          <cell r="O11">
            <v>6.916666666666667</v>
          </cell>
        </row>
      </sheetData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20a-KT-CRUČ"/>
      <sheetName val="T20b-CRUČ"/>
    </sheetNames>
    <sheetDataSet>
      <sheetData sheetId="0"/>
      <sheetData sheetId="1">
        <row r="819">
          <cell r="J819">
            <v>0.17065065432127061</v>
          </cell>
          <cell r="K819">
            <v>0.82934934567872931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árok1"/>
    </sheetNames>
    <sheetDataSet>
      <sheetData sheetId="0">
        <row r="6">
          <cell r="C6">
            <v>10683.269999999999</v>
          </cell>
        </row>
        <row r="7">
          <cell r="C7">
            <v>7578.04</v>
          </cell>
        </row>
        <row r="8">
          <cell r="C8">
            <v>26443.1</v>
          </cell>
        </row>
        <row r="9">
          <cell r="C9">
            <v>34654.1</v>
          </cell>
        </row>
        <row r="10">
          <cell r="C10">
            <v>8982.42</v>
          </cell>
        </row>
        <row r="11">
          <cell r="C11">
            <v>16239.38</v>
          </cell>
        </row>
        <row r="12">
          <cell r="C12">
            <v>3847.8999999999996</v>
          </cell>
        </row>
        <row r="13">
          <cell r="C13">
            <v>1390.35</v>
          </cell>
        </row>
        <row r="14">
          <cell r="C14">
            <v>917.24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árok1"/>
    </sheetNames>
    <sheetDataSet>
      <sheetData sheetId="0">
        <row r="6">
          <cell r="D6">
            <v>148173.11823600001</v>
          </cell>
        </row>
        <row r="7">
          <cell r="D7">
            <v>46397.643084000003</v>
          </cell>
        </row>
        <row r="8">
          <cell r="D8">
            <v>86808.493512000001</v>
          </cell>
        </row>
        <row r="9">
          <cell r="D9">
            <v>157153.30722000002</v>
          </cell>
        </row>
        <row r="10">
          <cell r="D10">
            <v>58371.228396000006</v>
          </cell>
        </row>
        <row r="11">
          <cell r="D11">
            <v>64358.021052000004</v>
          </cell>
        </row>
        <row r="12">
          <cell r="D12">
            <v>34424.057772</v>
          </cell>
        </row>
        <row r="13">
          <cell r="D13">
            <v>14966.981640000002</v>
          </cell>
        </row>
        <row r="23">
          <cell r="C23">
            <v>66516</v>
          </cell>
        </row>
        <row r="24">
          <cell r="C24">
            <v>21176.1</v>
          </cell>
        </row>
        <row r="25">
          <cell r="C25">
            <v>38538.799999999996</v>
          </cell>
        </row>
        <row r="26">
          <cell r="C26">
            <v>71470.2</v>
          </cell>
        </row>
        <row r="27">
          <cell r="C27">
            <v>26415.499999999996</v>
          </cell>
        </row>
        <row r="28">
          <cell r="C28">
            <v>28480.899999999998</v>
          </cell>
        </row>
        <row r="29">
          <cell r="C29">
            <v>15626.199999999999</v>
          </cell>
        </row>
        <row r="30">
          <cell r="C30">
            <v>6886.2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árok1"/>
    </sheetNames>
    <sheetDataSet>
      <sheetData sheetId="0">
        <row r="13">
          <cell r="Z13">
            <v>22378399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em-12-98"/>
      <sheetName val="Pr-3"/>
      <sheetName val="Pr-4"/>
      <sheetName val="Pr-5"/>
      <sheetName val="Pr-6"/>
      <sheetName val="vyk95"/>
      <sheetName val="Mz01-96"/>
      <sheetName val="VYRM97-12"/>
      <sheetName val="Mp-Uči (2)"/>
      <sheetName val="laroux"/>
      <sheetName val="Legenda"/>
      <sheetName val="VYRM98D2"/>
      <sheetName val="VYRM98D"/>
      <sheetName val="VYRM98-10u"/>
      <sheetName val="VYRM97-12 (M)"/>
      <sheetName val="VYRM97-D5"/>
      <sheetName val="VYRM97-Dk-11"/>
      <sheetName val="VYRM97-D"/>
      <sheetName val="VYRM97-Dk"/>
      <sheetName val="VYRM96"/>
      <sheetName val="VYR96"/>
      <sheetName val="SHV-01"/>
      <sheetName val="Mp-Uči"/>
      <sheetName val="Stavy"/>
      <sheetName val="Mzdy95"/>
      <sheetName val="Mzdy9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 - vyp_KEN"/>
      <sheetName val="T2 - KEN"/>
      <sheetName val="T3 - data_odbory"/>
      <sheetName val="T4 - sum_data"/>
      <sheetName val="T5 - vyp_vykon"/>
      <sheetName val="T6 - rozpis_610"/>
      <sheetName val="T7 - rozpis_630"/>
    </sheetNames>
    <sheetDataSet>
      <sheetData sheetId="0" refreshError="1"/>
      <sheetData sheetId="1" refreshError="1">
        <row r="5">
          <cell r="B5">
            <v>1.67</v>
          </cell>
        </row>
        <row r="7">
          <cell r="B7">
            <v>1.69</v>
          </cell>
        </row>
        <row r="9">
          <cell r="B9">
            <v>1.54</v>
          </cell>
        </row>
        <row r="10">
          <cell r="B10">
            <v>1.2</v>
          </cell>
        </row>
        <row r="18">
          <cell r="B18">
            <v>3.2</v>
          </cell>
        </row>
        <row r="19">
          <cell r="B19">
            <v>2.19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-rozpisovy-list"/>
      <sheetName val="T2-KPN"/>
      <sheetName val="T3-vstupy"/>
      <sheetName val="T4-data_odbory"/>
      <sheetName val="T5-sumar_odbory"/>
      <sheetName val="T6-výkon"/>
      <sheetName val="T7-mzdy"/>
      <sheetName val="T8-TaS"/>
      <sheetName val="T9-šport-kultúra"/>
      <sheetName val="T10-prev_ŠD"/>
      <sheetName val="T11-sumár_ŠD"/>
      <sheetName val="T12-špecifiká"/>
      <sheetName val="T13-sumár-špec"/>
      <sheetName val="T14-VVZ-mzdy-TaS"/>
      <sheetName val="T15-soc-stipendia"/>
      <sheetName val="T16-KKŠ"/>
      <sheetName val="T0-podklad-merge"/>
    </sheetNames>
    <sheetDataSet>
      <sheetData sheetId="0"/>
      <sheetData sheetId="1" refreshError="1">
        <row r="34">
          <cell r="D34">
            <v>1.5</v>
          </cell>
        </row>
        <row r="35">
          <cell r="D35">
            <v>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1-rozpisovy-list"/>
      <sheetName val="T2-KPN"/>
      <sheetName val="T3-vstupy"/>
      <sheetName val="T4-data_odbory"/>
      <sheetName val="T5-sumar_odbory"/>
      <sheetName val="T6-výkon"/>
      <sheetName val="T7-mzdy"/>
      <sheetName val="T8-TaS"/>
      <sheetName val="T9-šport-kultúra"/>
      <sheetName val="T10-prev_ŠD"/>
      <sheetName val="T11-sumár_ŠD"/>
      <sheetName val="T12-špecifiká"/>
      <sheetName val="T13-sumár-špec"/>
      <sheetName val="T14-VVZ-mzdy-TaS"/>
      <sheetName val="T15-soc-stipendia"/>
      <sheetName val="T16-KKŠ"/>
      <sheetName val="T17-Klinické"/>
      <sheetName val="T18-stavby"/>
    </sheetNames>
    <sheetDataSet>
      <sheetData sheetId="0"/>
      <sheetData sheetId="1"/>
      <sheetData sheetId="2">
        <row r="52">
          <cell r="C52">
            <v>2</v>
          </cell>
        </row>
        <row r="53">
          <cell r="C53">
            <v>1.66</v>
          </cell>
        </row>
        <row r="54">
          <cell r="C54">
            <v>1.33</v>
          </cell>
        </row>
        <row r="55">
          <cell r="C55">
            <v>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Y100"/>
  <sheetViews>
    <sheetView tabSelected="1" zoomScale="80" zoomScaleNormal="80" zoomScaleSheetLayoutView="85" workbookViewId="0">
      <pane xSplit="2" ySplit="9" topLeftCell="C10" activePane="bottomRight" state="frozen"/>
      <selection pane="topRight" activeCell="B1" sqref="B1"/>
      <selection pane="bottomLeft" activeCell="A5" sqref="A5"/>
      <selection pane="bottomRight"/>
    </sheetView>
  </sheetViews>
  <sheetFormatPr defaultColWidth="9.140625" defaultRowHeight="12.75" x14ac:dyDescent="0.2"/>
  <cols>
    <col min="1" max="1" width="3.140625" style="17" customWidth="1"/>
    <col min="2" max="2" width="39.28515625" style="17" customWidth="1"/>
    <col min="3" max="3" width="11.5703125" style="1256" customWidth="1"/>
    <col min="4" max="12" width="10.7109375" style="17" customWidth="1"/>
    <col min="13" max="13" width="11.7109375" style="1219" customWidth="1"/>
    <col min="14" max="16" width="11.7109375" style="17" customWidth="1"/>
    <col min="17" max="19" width="11.7109375" style="1219" customWidth="1"/>
    <col min="20" max="20" width="12.140625" style="1219" customWidth="1"/>
    <col min="21" max="21" width="12" style="17" customWidth="1"/>
    <col min="22" max="22" width="14.85546875" style="17" hidden="1" customWidth="1"/>
    <col min="23" max="23" width="13.5703125" style="17" hidden="1" customWidth="1"/>
    <col min="24" max="24" width="14.28515625" style="17" hidden="1" customWidth="1"/>
    <col min="25" max="25" width="24.140625" style="17" hidden="1" customWidth="1"/>
    <col min="26" max="16384" width="9.140625" style="17"/>
  </cols>
  <sheetData>
    <row r="1" spans="2:24" ht="28.15" customHeight="1" x14ac:dyDescent="0.25">
      <c r="B1" s="1974" t="s">
        <v>1094</v>
      </c>
      <c r="C1" s="1974"/>
      <c r="D1" s="1974"/>
      <c r="E1" s="1974"/>
      <c r="F1" s="1974"/>
      <c r="G1" s="1974"/>
      <c r="H1" s="1974"/>
      <c r="I1" s="1974"/>
      <c r="J1" s="1974"/>
      <c r="K1" s="1974"/>
      <c r="L1" s="1974"/>
      <c r="M1" s="1974"/>
      <c r="N1" s="1974"/>
      <c r="O1" s="1974"/>
      <c r="P1" s="1974"/>
      <c r="Q1" s="1974"/>
      <c r="R1" s="1974"/>
      <c r="S1" s="1974"/>
      <c r="T1" s="1974"/>
      <c r="U1" s="1974"/>
    </row>
    <row r="2" spans="2:24" ht="13.15" hidden="1" x14ac:dyDescent="0.25">
      <c r="B2" s="1257"/>
      <c r="C2" s="1258"/>
      <c r="D2" s="1259"/>
      <c r="E2" s="1259"/>
      <c r="F2" s="1259"/>
      <c r="G2" s="1259"/>
      <c r="H2" s="1259"/>
      <c r="I2" s="1259"/>
      <c r="J2" s="1259"/>
      <c r="K2" s="1259"/>
      <c r="L2" s="1259"/>
      <c r="M2" s="1260"/>
      <c r="N2" s="1259"/>
      <c r="O2" s="1259"/>
      <c r="P2" s="1259"/>
      <c r="Q2" s="1260"/>
      <c r="R2" s="1260"/>
      <c r="S2" s="1260"/>
      <c r="T2" s="1260"/>
      <c r="U2" s="1259"/>
    </row>
    <row r="3" spans="2:24" ht="13.15" hidden="1" x14ac:dyDescent="0.25">
      <c r="B3" s="1257"/>
      <c r="C3" s="1258"/>
      <c r="D3" s="1259"/>
      <c r="E3" s="1259"/>
      <c r="F3" s="1259"/>
      <c r="G3" s="1216"/>
      <c r="H3" s="1217"/>
      <c r="I3" s="1217"/>
      <c r="J3" s="1217"/>
      <c r="K3" s="1217"/>
      <c r="L3" s="1217"/>
      <c r="M3" s="1218"/>
      <c r="N3" s="1217"/>
      <c r="O3" s="1217"/>
      <c r="P3" s="1259"/>
      <c r="U3" s="1261" t="s">
        <v>0</v>
      </c>
    </row>
    <row r="4" spans="2:24" ht="12.75" hidden="1" customHeight="1" thickBot="1" x14ac:dyDescent="0.3">
      <c r="C4" s="1262"/>
      <c r="D4" s="1220"/>
      <c r="E4" s="1221"/>
      <c r="F4" s="1221"/>
      <c r="G4" s="1217"/>
      <c r="H4" s="1222"/>
      <c r="I4" s="1217"/>
      <c r="J4" s="1217"/>
      <c r="K4" s="1217"/>
      <c r="L4" s="1217"/>
      <c r="M4" s="1218"/>
      <c r="N4" s="1217"/>
      <c r="O4" s="1217"/>
      <c r="P4" s="1223"/>
      <c r="Q4" s="1224"/>
      <c r="R4" s="1224"/>
      <c r="S4" s="1224"/>
      <c r="T4" s="1224"/>
      <c r="U4" s="1225" t="s">
        <v>1</v>
      </c>
    </row>
    <row r="5" spans="2:24" s="1226" customFormat="1" ht="13.9" thickBot="1" x14ac:dyDescent="0.3">
      <c r="B5" s="1227"/>
      <c r="C5" s="1228"/>
      <c r="D5" s="1229"/>
      <c r="E5" s="1230"/>
      <c r="F5" s="1229"/>
      <c r="G5" s="1229"/>
      <c r="H5" s="1229"/>
      <c r="I5" s="1229"/>
      <c r="J5" s="1229"/>
      <c r="K5" s="1229"/>
      <c r="L5" s="1229"/>
      <c r="M5" s="1231"/>
      <c r="N5" s="1229"/>
      <c r="O5" s="1229"/>
      <c r="P5" s="1229"/>
      <c r="Q5" s="1232"/>
      <c r="R5" s="1232"/>
      <c r="S5" s="1232"/>
      <c r="T5" s="1232"/>
      <c r="U5" s="305"/>
    </row>
    <row r="6" spans="2:24" ht="38.25" customHeight="1" thickBot="1" x14ac:dyDescent="0.25">
      <c r="B6" s="1834" t="s">
        <v>2</v>
      </c>
      <c r="C6" s="1312" t="s">
        <v>1036</v>
      </c>
      <c r="D6" s="1313" t="s">
        <v>3</v>
      </c>
      <c r="E6" s="1313" t="s">
        <v>4</v>
      </c>
      <c r="F6" s="1313" t="s">
        <v>5</v>
      </c>
      <c r="G6" s="1313" t="s">
        <v>6</v>
      </c>
      <c r="H6" s="1314" t="s">
        <v>7</v>
      </c>
      <c r="I6" s="1313" t="s">
        <v>8</v>
      </c>
      <c r="J6" s="1313" t="s">
        <v>9</v>
      </c>
      <c r="K6" s="1315" t="s">
        <v>10</v>
      </c>
      <c r="L6" s="1313" t="s">
        <v>135</v>
      </c>
      <c r="M6" s="1814" t="s">
        <v>1037</v>
      </c>
      <c r="N6" s="1315" t="s">
        <v>921</v>
      </c>
      <c r="O6" s="1316" t="s">
        <v>1050</v>
      </c>
      <c r="P6" s="1814" t="s">
        <v>196</v>
      </c>
      <c r="Q6" s="1813" t="s">
        <v>1035</v>
      </c>
      <c r="R6" s="1813" t="s">
        <v>1034</v>
      </c>
      <c r="S6" s="1897" t="s">
        <v>1081</v>
      </c>
      <c r="T6" s="1813" t="s">
        <v>48</v>
      </c>
      <c r="U6" s="1332" t="s">
        <v>848</v>
      </c>
      <c r="V6" s="1957" t="s">
        <v>1078</v>
      </c>
      <c r="W6" s="1957" t="s">
        <v>1080</v>
      </c>
      <c r="X6" s="1957" t="s">
        <v>1075</v>
      </c>
    </row>
    <row r="7" spans="2:24" ht="23.25" hidden="1" customHeight="1" thickBot="1" x14ac:dyDescent="0.3">
      <c r="B7" s="1263" t="s">
        <v>11</v>
      </c>
      <c r="C7" s="1264"/>
      <c r="D7" s="1265" t="e">
        <f>D9+#REF!</f>
        <v>#REF!</v>
      </c>
      <c r="E7" s="1265" t="e">
        <f>E9+#REF!</f>
        <v>#REF!</v>
      </c>
      <c r="F7" s="1265" t="e">
        <f>F9+#REF!</f>
        <v>#REF!</v>
      </c>
      <c r="G7" s="1265" t="e">
        <f>G9+#REF!</f>
        <v>#REF!</v>
      </c>
      <c r="H7" s="1265" t="e">
        <f>H9+#REF!</f>
        <v>#REF!</v>
      </c>
      <c r="I7" s="1265" t="e">
        <f>I9+#REF!</f>
        <v>#REF!</v>
      </c>
      <c r="J7" s="1265" t="e">
        <f>J9+#REF!</f>
        <v>#REF!</v>
      </c>
      <c r="K7" s="1265" t="e">
        <f>K9+#REF!</f>
        <v>#REF!</v>
      </c>
      <c r="L7" s="1265"/>
      <c r="M7" s="1266" t="e">
        <f>SUM(D7:J7)</f>
        <v>#REF!</v>
      </c>
      <c r="N7" s="1265" t="e">
        <f>N9+#REF!</f>
        <v>#REF!</v>
      </c>
      <c r="O7" s="1265"/>
      <c r="P7" s="1265" t="e">
        <f>P9+#REF!</f>
        <v>#REF!</v>
      </c>
      <c r="Q7" s="1266"/>
      <c r="R7" s="1266"/>
      <c r="S7" s="1266"/>
      <c r="T7" s="1266"/>
      <c r="U7" s="1267" t="e">
        <f>SUM(M7:R7)</f>
        <v>#REF!</v>
      </c>
    </row>
    <row r="8" spans="2:24" ht="11.45" customHeight="1" thickBot="1" x14ac:dyDescent="0.3">
      <c r="B8" s="1268"/>
      <c r="C8" s="1233"/>
      <c r="D8" s="1234"/>
      <c r="E8" s="1235"/>
      <c r="F8" s="1235"/>
      <c r="G8" s="1235"/>
      <c r="H8" s="1235"/>
      <c r="I8" s="1235"/>
      <c r="J8" s="1235"/>
      <c r="K8" s="1235"/>
      <c r="L8" s="1235"/>
      <c r="M8" s="1236"/>
      <c r="N8" s="1235"/>
      <c r="O8" s="1235"/>
      <c r="P8" s="1235"/>
      <c r="Q8" s="1237"/>
      <c r="R8" s="1237"/>
      <c r="S8" s="1237"/>
      <c r="T8" s="1237"/>
      <c r="U8" s="1234"/>
    </row>
    <row r="9" spans="2:24" ht="26.25" hidden="1" customHeight="1" thickBot="1" x14ac:dyDescent="0.3">
      <c r="B9" s="1269" t="s">
        <v>12</v>
      </c>
      <c r="C9" s="1270">
        <f t="shared" ref="C9:Q9" si="0">C10</f>
        <v>68916709</v>
      </c>
      <c r="D9" s="1271">
        <f t="shared" si="0"/>
        <v>12159708.980637889</v>
      </c>
      <c r="E9" s="1271">
        <f t="shared" si="0"/>
        <v>5001045.8975750916</v>
      </c>
      <c r="F9" s="1271">
        <f t="shared" si="0"/>
        <v>11273071.082037121</v>
      </c>
      <c r="G9" s="1271">
        <f t="shared" si="0"/>
        <v>12176987.846499162</v>
      </c>
      <c r="H9" s="1271">
        <f t="shared" si="0"/>
        <v>4392762.7018079599</v>
      </c>
      <c r="I9" s="1271">
        <f t="shared" si="0"/>
        <v>9347768.9086847827</v>
      </c>
      <c r="J9" s="1271">
        <f t="shared" si="0"/>
        <v>3731434.7432709998</v>
      </c>
      <c r="K9" s="1271">
        <f t="shared" si="0"/>
        <v>991577.57967325568</v>
      </c>
      <c r="L9" s="1271"/>
      <c r="M9" s="1272">
        <f>SUM(D9:J9)</f>
        <v>58082780.160513006</v>
      </c>
      <c r="N9" s="1271">
        <f t="shared" si="0"/>
        <v>3086858.7551460573</v>
      </c>
      <c r="O9" s="1271">
        <f t="shared" si="0"/>
        <v>68830</v>
      </c>
      <c r="P9" s="1271">
        <f t="shared" si="0"/>
        <v>3218709.4271864686</v>
      </c>
      <c r="Q9" s="1271">
        <f t="shared" si="0"/>
        <v>2701411.7199999997</v>
      </c>
      <c r="R9" s="1271"/>
      <c r="S9" s="1271"/>
      <c r="T9" s="1271"/>
      <c r="U9" s="1271">
        <f>SUM(M9:R9)</f>
        <v>67158590.062845528</v>
      </c>
    </row>
    <row r="10" spans="2:24" ht="29.45" customHeight="1" thickBot="1" x14ac:dyDescent="0.3">
      <c r="B10" s="1273" t="s">
        <v>13</v>
      </c>
      <c r="C10" s="1317">
        <v>68916709</v>
      </c>
      <c r="D10" s="1856">
        <f t="shared" ref="D10:S10" si="1">D11+D34+D75</f>
        <v>12159708.980637889</v>
      </c>
      <c r="E10" s="1856">
        <f t="shared" si="1"/>
        <v>5001045.8975750916</v>
      </c>
      <c r="F10" s="1856">
        <f t="shared" si="1"/>
        <v>11273071.082037121</v>
      </c>
      <c r="G10" s="1856">
        <f t="shared" si="1"/>
        <v>12176987.846499162</v>
      </c>
      <c r="H10" s="1856">
        <f t="shared" si="1"/>
        <v>4392762.7018079599</v>
      </c>
      <c r="I10" s="1856">
        <f t="shared" si="1"/>
        <v>9347768.9086847827</v>
      </c>
      <c r="J10" s="1856">
        <f t="shared" si="1"/>
        <v>3731434.7432709998</v>
      </c>
      <c r="K10" s="1856">
        <f t="shared" si="1"/>
        <v>991577.57967325568</v>
      </c>
      <c r="L10" s="1856">
        <f t="shared" si="1"/>
        <v>266541.64798588178</v>
      </c>
      <c r="M10" s="1856">
        <f t="shared" si="1"/>
        <v>58596463.176845528</v>
      </c>
      <c r="N10" s="1856">
        <f t="shared" si="1"/>
        <v>3086858.7551460573</v>
      </c>
      <c r="O10" s="1856">
        <f t="shared" si="1"/>
        <v>68830</v>
      </c>
      <c r="P10" s="1856">
        <f t="shared" si="1"/>
        <v>3218709.4271864686</v>
      </c>
      <c r="Q10" s="1856">
        <f>Q11+Q34+Q75</f>
        <v>2701411.7199999997</v>
      </c>
      <c r="R10" s="1856">
        <f t="shared" si="1"/>
        <v>0</v>
      </c>
      <c r="S10" s="1856">
        <f t="shared" si="1"/>
        <v>500000</v>
      </c>
      <c r="T10" s="1856">
        <f>T11+T34+T75</f>
        <v>68916709.290504664</v>
      </c>
      <c r="U10" s="1337">
        <v>56095995</v>
      </c>
    </row>
    <row r="11" spans="2:24" ht="30" customHeight="1" thickBot="1" x14ac:dyDescent="0.25">
      <c r="B11" s="1274" t="s">
        <v>849</v>
      </c>
      <c r="C11" s="1318">
        <v>37953044</v>
      </c>
      <c r="D11" s="1857">
        <f>D12+D18+D19</f>
        <v>7094525.077366746</v>
      </c>
      <c r="E11" s="1857">
        <f t="shared" ref="E11:O11" si="2">E12+E18+E19</f>
        <v>2927147.5404249984</v>
      </c>
      <c r="F11" s="1857">
        <f t="shared" si="2"/>
        <v>5794207.5887269014</v>
      </c>
      <c r="G11" s="1857">
        <f t="shared" si="2"/>
        <v>6443212.7320835628</v>
      </c>
      <c r="H11" s="1857">
        <f t="shared" si="2"/>
        <v>3147453.84629711</v>
      </c>
      <c r="I11" s="1857">
        <f t="shared" si="2"/>
        <v>5659837.0681415712</v>
      </c>
      <c r="J11" s="1857">
        <f t="shared" si="2"/>
        <v>2674698.4882596522</v>
      </c>
      <c r="K11" s="1857">
        <f t="shared" si="2"/>
        <v>619430.65512377</v>
      </c>
      <c r="L11" s="1857">
        <f t="shared" si="2"/>
        <v>94811.194377924054</v>
      </c>
      <c r="M11" s="1857">
        <f>SUM(D11:L11)</f>
        <v>34455324.190802239</v>
      </c>
      <c r="N11" s="1857"/>
      <c r="O11" s="1857">
        <f t="shared" si="2"/>
        <v>10000</v>
      </c>
      <c r="P11" s="1857">
        <f t="shared" ref="P11" si="3">P12+P18+P19</f>
        <v>2334675.8623177619</v>
      </c>
      <c r="Q11" s="1857">
        <f>Q12+Q18+Q19</f>
        <v>1153044.72</v>
      </c>
      <c r="R11" s="1857">
        <f t="shared" ref="R11" si="4">R12+R18+R19</f>
        <v>0</v>
      </c>
      <c r="S11" s="1857"/>
      <c r="T11" s="1857">
        <f t="shared" ref="T11:T18" si="5">SUM(M11:R11)</f>
        <v>37953044.773120001</v>
      </c>
      <c r="U11" s="1338">
        <v>31392890</v>
      </c>
    </row>
    <row r="12" spans="2:24" ht="19.899999999999999" customHeight="1" x14ac:dyDescent="0.25">
      <c r="B12" s="1342" t="s">
        <v>853</v>
      </c>
      <c r="C12" s="1319">
        <v>23571233</v>
      </c>
      <c r="D12" s="1321">
        <f>D13+D16+D17</f>
        <v>4546069.3458427815</v>
      </c>
      <c r="E12" s="1321">
        <f t="shared" ref="E12:L12" si="6">E13+E16+E17</f>
        <v>1814601.6906545989</v>
      </c>
      <c r="F12" s="1321">
        <f t="shared" si="6"/>
        <v>3679778.7930352916</v>
      </c>
      <c r="G12" s="1321">
        <f t="shared" si="6"/>
        <v>4239039.6729277801</v>
      </c>
      <c r="H12" s="1321">
        <f t="shared" si="6"/>
        <v>2021534.5448223029</v>
      </c>
      <c r="I12" s="1321">
        <f t="shared" si="6"/>
        <v>3602837.8796057375</v>
      </c>
      <c r="J12" s="1321">
        <f t="shared" si="6"/>
        <v>1615342.9058015756</v>
      </c>
      <c r="K12" s="1321">
        <f t="shared" si="6"/>
        <v>403561.41942038666</v>
      </c>
      <c r="L12" s="1321">
        <f t="shared" si="6"/>
        <v>69244.226610890575</v>
      </c>
      <c r="M12" s="1321">
        <f>SUM(D12:L12)</f>
        <v>21992010.478721347</v>
      </c>
      <c r="N12" s="1322"/>
      <c r="O12" s="1322"/>
      <c r="P12" s="1339">
        <f t="shared" ref="P12:Q12" si="7">P13+P16+P17</f>
        <v>1437363.081278654</v>
      </c>
      <c r="Q12" s="1339">
        <f t="shared" si="7"/>
        <v>141860</v>
      </c>
      <c r="R12" s="1339"/>
      <c r="S12" s="1339"/>
      <c r="T12" s="1340">
        <f t="shared" si="5"/>
        <v>23571233.560000002</v>
      </c>
      <c r="U12" s="1333">
        <v>18579883</v>
      </c>
    </row>
    <row r="13" spans="2:24" ht="18.600000000000001" customHeight="1" x14ac:dyDescent="0.2">
      <c r="B13" s="1377" t="s">
        <v>851</v>
      </c>
      <c r="C13" s="1341">
        <v>20465190</v>
      </c>
      <c r="D13" s="1378">
        <f>'Mzdy_2020_50,30,20'!V12</f>
        <v>3914102.0343100335</v>
      </c>
      <c r="E13" s="1378">
        <f>'Mzdy_2020_50,30,20'!V13</f>
        <v>1521743.4627292468</v>
      </c>
      <c r="F13" s="1378">
        <f>'Mzdy_2020_50,30,20'!V14</f>
        <v>3192656.8433534983</v>
      </c>
      <c r="G13" s="1378">
        <f>'Mzdy_2020_50,30,20'!V15</f>
        <v>3677526.5691681011</v>
      </c>
      <c r="H13" s="1378">
        <f>'Mzdy_2020_50,30,20'!V16</f>
        <v>1764775.2538128598</v>
      </c>
      <c r="I13" s="1378">
        <f>'Mzdy_2020_50,30,20'!V17</f>
        <v>3150695.9678599183</v>
      </c>
      <c r="J13" s="1378">
        <f>'Mzdy_2020_50,30,20'!V18</f>
        <v>1473413.2959718083</v>
      </c>
      <c r="K13" s="1378">
        <f>'Mzdy_2020_50,30,20'!V19</f>
        <v>327271.71775967348</v>
      </c>
      <c r="L13" s="1378">
        <f>'Mzdy_2020_50,30,20'!V20</f>
        <v>69244.226610890575</v>
      </c>
      <c r="M13" s="1378">
        <f>SUM(D13:L13)</f>
        <v>19091429.371576034</v>
      </c>
      <c r="N13" s="1379"/>
      <c r="O13" s="1379"/>
      <c r="P13" s="1378">
        <f>'Mzdy_2020_50,30,20'!V21</f>
        <v>1231900.6284239683</v>
      </c>
      <c r="Q13" s="1378">
        <f>Q14+Q15</f>
        <v>141860</v>
      </c>
      <c r="R13" s="1378"/>
      <c r="S13" s="1378"/>
      <c r="T13" s="1370">
        <f t="shared" si="5"/>
        <v>20465190</v>
      </c>
      <c r="U13" s="1333">
        <v>18579883</v>
      </c>
    </row>
    <row r="14" spans="2:24" s="1219" customFormat="1" ht="19.149999999999999" customHeight="1" x14ac:dyDescent="0.25">
      <c r="B14" s="1859" t="s">
        <v>850</v>
      </c>
      <c r="C14" s="1368"/>
      <c r="D14" s="1323"/>
      <c r="E14" s="1323"/>
      <c r="F14" s="1323"/>
      <c r="G14" s="1353"/>
      <c r="H14" s="1323"/>
      <c r="I14" s="1323"/>
      <c r="J14" s="1323"/>
      <c r="K14" s="1324"/>
      <c r="L14" s="1325"/>
      <c r="M14" s="1364"/>
      <c r="N14" s="1324"/>
      <c r="O14" s="1324"/>
      <c r="P14" s="1323"/>
      <c r="Q14" s="1968">
        <f>'Mzdy_2020_50,30,20'!V23</f>
        <v>81860</v>
      </c>
      <c r="R14" s="1365"/>
      <c r="S14" s="1365"/>
      <c r="T14" s="1380">
        <f t="shared" si="5"/>
        <v>81860</v>
      </c>
      <c r="U14" s="1333">
        <v>78035</v>
      </c>
    </row>
    <row r="15" spans="2:24" s="1219" customFormat="1" ht="19.149999999999999" customHeight="1" x14ac:dyDescent="0.2">
      <c r="B15" s="1859" t="s">
        <v>34</v>
      </c>
      <c r="C15" s="1368"/>
      <c r="D15" s="1323">
        <f>'Mzdy_2020_50,30,20'!U12</f>
        <v>14400</v>
      </c>
      <c r="E15" s="1323"/>
      <c r="F15" s="1323">
        <f>'Mzdy_2020_50,30,20'!U14</f>
        <v>14400</v>
      </c>
      <c r="G15" s="1323"/>
      <c r="H15" s="1323"/>
      <c r="I15" s="1323">
        <f>'Mzdy_2020_50,30,20'!U17</f>
        <v>14400</v>
      </c>
      <c r="J15" s="1323">
        <f>'Mzdy_2020_50,30,20'!U18</f>
        <v>14400</v>
      </c>
      <c r="K15" s="1324"/>
      <c r="L15" s="1325"/>
      <c r="M15" s="1971">
        <f>SUM(D15:L15)</f>
        <v>57600</v>
      </c>
      <c r="N15" s="1324"/>
      <c r="O15" s="1324"/>
      <c r="P15" s="1323"/>
      <c r="Q15" s="1968">
        <f>'Mzdy_2020_50,30,20'!V25</f>
        <v>60000</v>
      </c>
      <c r="R15" s="1365"/>
      <c r="S15" s="1365"/>
      <c r="T15" s="1380">
        <f t="shared" si="5"/>
        <v>117600</v>
      </c>
      <c r="U15" s="1333">
        <v>117600</v>
      </c>
    </row>
    <row r="16" spans="2:24" s="1219" customFormat="1" ht="18.600000000000001" customHeight="1" x14ac:dyDescent="0.2">
      <c r="B16" s="1858" t="s">
        <v>847</v>
      </c>
      <c r="C16" s="1369">
        <v>2971611</v>
      </c>
      <c r="D16" s="1326">
        <f>Valorizácia!G23</f>
        <v>600819.50153274834</v>
      </c>
      <c r="E16" s="1326">
        <f>Valorizácia!G24</f>
        <v>280036.92792535195</v>
      </c>
      <c r="F16" s="1326">
        <f>Valorizácia!G25</f>
        <v>466984.87968179327</v>
      </c>
      <c r="G16" s="1326">
        <f>Valorizácia!G26</f>
        <v>534325.31375967874</v>
      </c>
      <c r="H16" s="1326">
        <f>Valorizácia!G27</f>
        <v>246495.20100944297</v>
      </c>
      <c r="I16" s="1326">
        <f>Valorizácia!G28</f>
        <v>431383.23174581892</v>
      </c>
      <c r="J16" s="1326">
        <f>Valorizácia!G29</f>
        <v>133942.55982976739</v>
      </c>
      <c r="K16" s="1326">
        <f>Valorizácia!G30</f>
        <v>72160.931660713148</v>
      </c>
      <c r="L16" s="1326"/>
      <c r="M16" s="1366">
        <f>SUM(D16:L16)</f>
        <v>2766148.547145315</v>
      </c>
      <c r="N16" s="1327"/>
      <c r="O16" s="1327"/>
      <c r="P16" s="1326">
        <f>Valorizácia!G31</f>
        <v>205462.45285468563</v>
      </c>
      <c r="Q16" s="1326"/>
      <c r="R16" s="1326"/>
      <c r="S16" s="1326"/>
      <c r="T16" s="1381">
        <f t="shared" si="5"/>
        <v>2971611.0000000005</v>
      </c>
      <c r="U16" s="1333">
        <v>0</v>
      </c>
    </row>
    <row r="17" spans="2:25" s="1219" customFormat="1" ht="18" customHeight="1" x14ac:dyDescent="0.25">
      <c r="B17" s="1858" t="s">
        <v>854</v>
      </c>
      <c r="C17" s="1369">
        <v>134433</v>
      </c>
      <c r="D17" s="1326">
        <f>Valorizácia!H8</f>
        <v>31147.81</v>
      </c>
      <c r="E17" s="1326">
        <f>Valorizácia!H9</f>
        <v>12821.3</v>
      </c>
      <c r="F17" s="1326">
        <f>Valorizácia!H10</f>
        <v>20137.07</v>
      </c>
      <c r="G17" s="1326">
        <f>Valorizácia!H11</f>
        <v>27187.79</v>
      </c>
      <c r="H17" s="1326">
        <f>Valorizácia!H12</f>
        <v>10264.09</v>
      </c>
      <c r="I17" s="1326">
        <f>Valorizácia!H13</f>
        <v>20758.68</v>
      </c>
      <c r="J17" s="1326">
        <f>Valorizácia!H14</f>
        <v>7987.05</v>
      </c>
      <c r="K17" s="1326">
        <f>Valorizácia!H15</f>
        <v>4128.7700000000004</v>
      </c>
      <c r="L17" s="1326"/>
      <c r="M17" s="1366">
        <f>SUM(D17:L17)</f>
        <v>134432.56</v>
      </c>
      <c r="N17" s="1327"/>
      <c r="O17" s="1327"/>
      <c r="P17" s="1326"/>
      <c r="Q17" s="1326"/>
      <c r="R17" s="1326"/>
      <c r="S17" s="1326"/>
      <c r="T17" s="1381">
        <f t="shared" si="5"/>
        <v>134432.56</v>
      </c>
      <c r="U17" s="1333">
        <v>0</v>
      </c>
    </row>
    <row r="18" spans="2:25" ht="19.899999999999999" customHeight="1" thickBot="1" x14ac:dyDescent="0.3">
      <c r="B18" s="1278" t="s">
        <v>1048</v>
      </c>
      <c r="C18" s="1320">
        <v>8297074</v>
      </c>
      <c r="D18" s="1328">
        <f>D12*0.352</f>
        <v>1600216.4097366589</v>
      </c>
      <c r="E18" s="1328">
        <f t="shared" ref="E18:L18" si="8">E12*0.352</f>
        <v>638739.79511041881</v>
      </c>
      <c r="F18" s="1328">
        <f t="shared" si="8"/>
        <v>1295282.1351484226</v>
      </c>
      <c r="G18" s="1328">
        <f t="shared" si="8"/>
        <v>1492141.9648705786</v>
      </c>
      <c r="H18" s="1328">
        <f t="shared" si="8"/>
        <v>711580.15977745061</v>
      </c>
      <c r="I18" s="1328">
        <f t="shared" si="8"/>
        <v>1268198.9336212196</v>
      </c>
      <c r="J18" s="1328">
        <f t="shared" si="8"/>
        <v>568600.70284215454</v>
      </c>
      <c r="K18" s="1328">
        <f t="shared" si="8"/>
        <v>142053.61963597609</v>
      </c>
      <c r="L18" s="1328">
        <f t="shared" si="8"/>
        <v>24373.967767033482</v>
      </c>
      <c r="M18" s="1367">
        <f>SUM(D18:L18)</f>
        <v>7741187.6885099132</v>
      </c>
      <c r="N18" s="1329"/>
      <c r="O18" s="1329"/>
      <c r="P18" s="1328">
        <f t="shared" ref="P18:Q18" si="9">P12*0.352</f>
        <v>505951.8046100862</v>
      </c>
      <c r="Q18" s="1328">
        <f t="shared" si="9"/>
        <v>49934.719999999994</v>
      </c>
      <c r="R18" s="1328"/>
      <c r="S18" s="1890"/>
      <c r="T18" s="1370">
        <f t="shared" si="5"/>
        <v>8297074.2131199995</v>
      </c>
      <c r="U18" s="1334">
        <v>6540119</v>
      </c>
    </row>
    <row r="19" spans="2:25" ht="19.149999999999999" customHeight="1" thickBot="1" x14ac:dyDescent="0.3">
      <c r="B19" s="1373" t="s">
        <v>1049</v>
      </c>
      <c r="C19" s="1835">
        <v>6084737</v>
      </c>
      <c r="D19" s="1374">
        <f>TaS_2020_ZVD!W51</f>
        <v>948239.32178730587</v>
      </c>
      <c r="E19" s="1374">
        <f>TaS_2020_ZVD!W52</f>
        <v>473806.05465998076</v>
      </c>
      <c r="F19" s="1374">
        <f>TaS_2020_ZVD!W53</f>
        <v>819146.66054318729</v>
      </c>
      <c r="G19" s="1374">
        <f>TaS_2020_ZVD!W54</f>
        <v>712031.09428520408</v>
      </c>
      <c r="H19" s="1374">
        <f>TaS_2020_ZVD!W55</f>
        <v>414339.1416973563</v>
      </c>
      <c r="I19" s="1374">
        <f>TaS_2020_ZVD!W56</f>
        <v>788800.25491461414</v>
      </c>
      <c r="J19" s="1374">
        <f>TaS_2020_ZVD!W57</f>
        <v>490754.87961592205</v>
      </c>
      <c r="K19" s="1374">
        <f>TaS_2020_ZVD!W58</f>
        <v>73815.616067407187</v>
      </c>
      <c r="L19" s="1374">
        <f>TaS_2020_ZVD!W59</f>
        <v>1193</v>
      </c>
      <c r="M19" s="1374">
        <f>SUM(D19:L19)</f>
        <v>4722126.023570979</v>
      </c>
      <c r="N19" s="1374"/>
      <c r="O19" s="1374">
        <f>O20+O21+O22+O23+O24+O25+O26+O27+O28+O29+O30+O31+O33</f>
        <v>10000</v>
      </c>
      <c r="P19" s="1374">
        <f>TaS_2020_ZVD!W60+TaS_2020_ZVD!P32</f>
        <v>391360.97642902174</v>
      </c>
      <c r="Q19" s="1374">
        <f>Q21+Q22+Q23+Q24+Q25+Q26+Q27+Q28+Q29</f>
        <v>961250</v>
      </c>
      <c r="R19" s="1374">
        <f>R32</f>
        <v>0</v>
      </c>
      <c r="S19" s="1931"/>
      <c r="T19" s="1375">
        <f>M19+O19+P19+Q19+R19</f>
        <v>6084737.0000000009</v>
      </c>
      <c r="U19" s="1337">
        <v>6272888</v>
      </c>
    </row>
    <row r="20" spans="2:25" s="1219" customFormat="1" ht="18.600000000000001" customHeight="1" thickBot="1" x14ac:dyDescent="0.25">
      <c r="B20" s="1859" t="s">
        <v>35</v>
      </c>
      <c r="C20" s="1927"/>
      <c r="D20" s="1325"/>
      <c r="E20" s="1323">
        <f>TaS_2020_ZVD!Q2+TaS_2020_ZVD!Q6</f>
        <v>59000</v>
      </c>
      <c r="F20" s="1323"/>
      <c r="G20" s="1323"/>
      <c r="H20" s="1323"/>
      <c r="I20" s="1323"/>
      <c r="J20" s="1323"/>
      <c r="K20" s="1324"/>
      <c r="L20" s="1325"/>
      <c r="M20" s="1323"/>
      <c r="N20" s="1324"/>
      <c r="O20" s="1324"/>
      <c r="P20" s="1323" t="s">
        <v>31</v>
      </c>
      <c r="Q20" s="1323"/>
      <c r="R20" s="1686"/>
      <c r="S20" s="1932"/>
      <c r="T20" s="1371">
        <f>E20</f>
        <v>59000</v>
      </c>
      <c r="U20" s="1372">
        <v>59000</v>
      </c>
    </row>
    <row r="21" spans="2:25" s="1219" customFormat="1" ht="19.149999999999999" customHeight="1" x14ac:dyDescent="0.2">
      <c r="B21" s="1859" t="s">
        <v>1045</v>
      </c>
      <c r="C21" s="1928"/>
      <c r="D21" s="1325"/>
      <c r="E21" s="1323"/>
      <c r="F21" s="1323"/>
      <c r="G21" s="1323"/>
      <c r="H21" s="1323"/>
      <c r="I21" s="1323"/>
      <c r="J21" s="1323"/>
      <c r="K21" s="1324"/>
      <c r="L21" s="1325"/>
      <c r="M21" s="1323"/>
      <c r="N21" s="1324"/>
      <c r="O21" s="1324"/>
      <c r="P21" s="1330"/>
      <c r="Q21" s="1331">
        <f>TaS_2020_ZVD!Q7</f>
        <v>34566</v>
      </c>
      <c r="R21" s="1331"/>
      <c r="S21" s="1323"/>
      <c r="T21" s="1380">
        <f>Q21</f>
        <v>34566</v>
      </c>
      <c r="U21" s="1817">
        <v>31266</v>
      </c>
    </row>
    <row r="22" spans="2:25" s="1219" customFormat="1" ht="29.45" customHeight="1" x14ac:dyDescent="0.2">
      <c r="B22" s="1684" t="s">
        <v>52</v>
      </c>
      <c r="C22" s="1928"/>
      <c r="D22" s="1325"/>
      <c r="E22" s="1323"/>
      <c r="F22" s="1323"/>
      <c r="G22" s="1323"/>
      <c r="H22" s="1323"/>
      <c r="I22" s="1323"/>
      <c r="J22" s="1323"/>
      <c r="K22" s="1324"/>
      <c r="L22" s="1325"/>
      <c r="M22" s="1323"/>
      <c r="N22" s="1324"/>
      <c r="O22" s="1324"/>
      <c r="P22" s="1330"/>
      <c r="Q22" s="1969">
        <f>TaS_2020_ZVD!U3</f>
        <v>25000</v>
      </c>
      <c r="R22" s="1686"/>
      <c r="S22" s="1365"/>
      <c r="T22" s="1380">
        <f>M22+N22+O22+P22+Q22+R22</f>
        <v>25000</v>
      </c>
      <c r="U22" s="1333">
        <v>25500</v>
      </c>
      <c r="V22" s="1219">
        <v>14610.65</v>
      </c>
      <c r="W22" s="1219">
        <v>46750</v>
      </c>
      <c r="X22" s="1219">
        <v>31450</v>
      </c>
    </row>
    <row r="23" spans="2:25" s="1219" customFormat="1" ht="18" customHeight="1" x14ac:dyDescent="0.2">
      <c r="B23" s="1684" t="s">
        <v>47</v>
      </c>
      <c r="C23" s="1928"/>
      <c r="D23" s="1325"/>
      <c r="E23" s="1323"/>
      <c r="F23" s="1323"/>
      <c r="G23" s="1323"/>
      <c r="H23" s="1323"/>
      <c r="I23" s="1323"/>
      <c r="J23" s="1323"/>
      <c r="K23" s="1324"/>
      <c r="L23" s="1325"/>
      <c r="M23" s="1323"/>
      <c r="N23" s="1324"/>
      <c r="O23" s="1324"/>
      <c r="P23" s="1330"/>
      <c r="Q23" s="1969">
        <f>TaS_2020_ZVD!U4</f>
        <v>5000</v>
      </c>
      <c r="R23" s="1686"/>
      <c r="S23" s="1365"/>
      <c r="T23" s="1380">
        <f>M23+N23+O23+P23+Q23+R23</f>
        <v>5000</v>
      </c>
      <c r="U23" s="1334">
        <v>6500</v>
      </c>
      <c r="V23" s="1219">
        <v>0</v>
      </c>
      <c r="W23" s="1219">
        <v>7000</v>
      </c>
      <c r="X23" s="1219">
        <v>7000</v>
      </c>
    </row>
    <row r="24" spans="2:25" s="1219" customFormat="1" ht="63.75" x14ac:dyDescent="0.2">
      <c r="B24" s="1684" t="s">
        <v>1043</v>
      </c>
      <c r="C24" s="1928"/>
      <c r="D24" s="1325"/>
      <c r="E24" s="1323"/>
      <c r="F24" s="1323"/>
      <c r="G24" s="1323"/>
      <c r="H24" s="1323"/>
      <c r="I24" s="1323"/>
      <c r="J24" s="1323"/>
      <c r="K24" s="1324"/>
      <c r="L24" s="1325"/>
      <c r="M24" s="1323"/>
      <c r="N24" s="1324"/>
      <c r="O24" s="1324"/>
      <c r="P24" s="1330"/>
      <c r="Q24" s="1969">
        <f>TaS_2020_ZVD!U6</f>
        <v>20000</v>
      </c>
      <c r="R24" s="1686"/>
      <c r="S24" s="1365"/>
      <c r="T24" s="1380">
        <f>M24+N24+O24+P24+Q24+R24</f>
        <v>20000</v>
      </c>
      <c r="U24" s="1334">
        <v>24800</v>
      </c>
      <c r="V24" s="1219">
        <f>1998.6+39.63</f>
        <v>2038.23</v>
      </c>
      <c r="W24" s="1219">
        <v>67147</v>
      </c>
      <c r="X24" s="1219">
        <v>57228</v>
      </c>
    </row>
    <row r="25" spans="2:25" s="1219" customFormat="1" ht="58.15" customHeight="1" x14ac:dyDescent="0.2">
      <c r="B25" s="1684" t="s">
        <v>1044</v>
      </c>
      <c r="C25" s="1928"/>
      <c r="D25" s="1325"/>
      <c r="E25" s="1323"/>
      <c r="F25" s="1323"/>
      <c r="G25" s="1323"/>
      <c r="H25" s="1323"/>
      <c r="I25" s="1323"/>
      <c r="J25" s="1323"/>
      <c r="K25" s="1324"/>
      <c r="L25" s="1325"/>
      <c r="M25" s="1323"/>
      <c r="N25" s="1324"/>
      <c r="O25" s="1324"/>
      <c r="P25" s="1330"/>
      <c r="Q25" s="1969">
        <f>TaS_2020_ZVD!U5</f>
        <v>110000</v>
      </c>
      <c r="R25" s="1687"/>
      <c r="S25" s="1895"/>
      <c r="T25" s="1380">
        <f>M25+N25+O25+P25+Q25+R25</f>
        <v>110000</v>
      </c>
      <c r="U25" s="1334">
        <v>129000</v>
      </c>
      <c r="V25" s="1219">
        <v>3077.7</v>
      </c>
      <c r="W25" s="1219">
        <v>194100</v>
      </c>
      <c r="X25" s="1219">
        <v>188800</v>
      </c>
    </row>
    <row r="26" spans="2:25" s="1219" customFormat="1" ht="18" customHeight="1" x14ac:dyDescent="0.2">
      <c r="B26" s="1684" t="s">
        <v>1047</v>
      </c>
      <c r="C26" s="1928"/>
      <c r="D26" s="1325"/>
      <c r="E26" s="1323"/>
      <c r="F26" s="1323"/>
      <c r="G26" s="1323"/>
      <c r="H26" s="1323"/>
      <c r="I26" s="1323"/>
      <c r="J26" s="1323"/>
      <c r="K26" s="1324"/>
      <c r="L26" s="1325"/>
      <c r="M26" s="1323"/>
      <c r="N26" s="1324"/>
      <c r="O26" s="1324"/>
      <c r="P26" s="1330"/>
      <c r="Q26" s="1969">
        <f>TaS_2020_ZVD!W3</f>
        <v>220000</v>
      </c>
      <c r="R26" s="1686"/>
      <c r="S26" s="1365"/>
      <c r="T26" s="1380">
        <f>Q26</f>
        <v>220000</v>
      </c>
      <c r="U26" s="1334">
        <v>230000</v>
      </c>
      <c r="V26" s="1219">
        <f>-3058.78+542.95</f>
        <v>-2515.83</v>
      </c>
      <c r="W26" s="1219">
        <v>250000</v>
      </c>
      <c r="X26" s="1219">
        <v>250000</v>
      </c>
    </row>
    <row r="27" spans="2:25" s="1219" customFormat="1" ht="18" customHeight="1" x14ac:dyDescent="0.2">
      <c r="B27" s="1684" t="s">
        <v>14</v>
      </c>
      <c r="C27" s="1928"/>
      <c r="D27" s="1325"/>
      <c r="E27" s="1323"/>
      <c r="F27" s="1323"/>
      <c r="G27" s="1323"/>
      <c r="H27" s="1323"/>
      <c r="I27" s="1323"/>
      <c r="J27" s="1323"/>
      <c r="K27" s="1324"/>
      <c r="L27" s="1325"/>
      <c r="M27" s="1323"/>
      <c r="N27" s="1324"/>
      <c r="O27" s="1324"/>
      <c r="P27" s="1330"/>
      <c r="Q27" s="1877">
        <f>TaS_2020_ZVD!U8</f>
        <v>509684</v>
      </c>
      <c r="R27" s="1686"/>
      <c r="S27" s="1365"/>
      <c r="T27" s="1380">
        <f>Q27</f>
        <v>509684</v>
      </c>
      <c r="U27" s="1334">
        <v>426095</v>
      </c>
      <c r="V27" s="1219">
        <v>70077.509999999995</v>
      </c>
      <c r="W27" s="1219">
        <v>509684</v>
      </c>
      <c r="X27" s="1219">
        <v>509684</v>
      </c>
      <c r="Y27" s="1219" t="s">
        <v>1076</v>
      </c>
    </row>
    <row r="28" spans="2:25" s="1219" customFormat="1" ht="18" customHeight="1" x14ac:dyDescent="0.2">
      <c r="B28" s="1684" t="s">
        <v>1046</v>
      </c>
      <c r="C28" s="1928"/>
      <c r="D28" s="1325"/>
      <c r="E28" s="1323"/>
      <c r="F28" s="1323"/>
      <c r="G28" s="1323"/>
      <c r="H28" s="1323"/>
      <c r="I28" s="1323"/>
      <c r="J28" s="1323"/>
      <c r="K28" s="1324"/>
      <c r="L28" s="1325"/>
      <c r="M28" s="1323"/>
      <c r="N28" s="1324"/>
      <c r="O28" s="1324"/>
      <c r="P28" s="1330"/>
      <c r="Q28" s="1969">
        <f>TaS_2020_ZVD!U7</f>
        <v>35000</v>
      </c>
      <c r="R28" s="1685"/>
      <c r="S28" s="1365"/>
      <c r="T28" s="1380">
        <f>M28+N28+O28+P28+Q28+R28</f>
        <v>35000</v>
      </c>
      <c r="U28" s="1334">
        <v>0</v>
      </c>
    </row>
    <row r="29" spans="2:25" s="1219" customFormat="1" ht="18" customHeight="1" x14ac:dyDescent="0.25">
      <c r="B29" s="1860" t="s">
        <v>32</v>
      </c>
      <c r="C29" s="1929"/>
      <c r="D29" s="1792"/>
      <c r="E29" s="1653"/>
      <c r="F29" s="1653"/>
      <c r="G29" s="1653"/>
      <c r="H29" s="1653"/>
      <c r="I29" s="1653"/>
      <c r="J29" s="1653"/>
      <c r="K29" s="1654"/>
      <c r="L29" s="1655"/>
      <c r="M29" s="1653"/>
      <c r="N29" s="1654"/>
      <c r="O29" s="1654"/>
      <c r="P29" s="1656"/>
      <c r="Q29" s="1685">
        <f>TaS_2020_ZVD!W5</f>
        <v>2000</v>
      </c>
      <c r="R29" s="1685"/>
      <c r="S29" s="1688"/>
      <c r="T29" s="1893">
        <f>M29+N29+O29+P29+Q29+R29</f>
        <v>2000</v>
      </c>
      <c r="U29" s="1333">
        <v>2000</v>
      </c>
      <c r="V29" s="1219">
        <v>0</v>
      </c>
    </row>
    <row r="30" spans="2:25" ht="18" customHeight="1" x14ac:dyDescent="0.2">
      <c r="B30" s="1860" t="s">
        <v>45</v>
      </c>
      <c r="C30" s="1929"/>
      <c r="D30" s="1792"/>
      <c r="E30" s="1547"/>
      <c r="F30" s="1547"/>
      <c r="G30" s="1547"/>
      <c r="H30" s="1547"/>
      <c r="I30" s="1547"/>
      <c r="J30" s="1547"/>
      <c r="K30" s="1547"/>
      <c r="L30" s="1547"/>
      <c r="M30" s="1547"/>
      <c r="N30" s="1547"/>
      <c r="O30" s="1547"/>
      <c r="P30" s="1547"/>
      <c r="Q30" s="1689"/>
      <c r="R30" s="1877"/>
      <c r="S30" s="1653"/>
      <c r="T30" s="1893">
        <f>M30+N30+O30+P30+Q30+R30</f>
        <v>0</v>
      </c>
      <c r="U30" s="1334">
        <v>20000</v>
      </c>
    </row>
    <row r="31" spans="2:25" ht="18" customHeight="1" x14ac:dyDescent="0.25">
      <c r="B31" s="1924" t="s">
        <v>49</v>
      </c>
      <c r="C31" s="1930"/>
      <c r="D31" s="1926"/>
      <c r="E31" s="1548">
        <f>TaS_2020_ZVD!W9</f>
        <v>29000</v>
      </c>
      <c r="F31" s="1548"/>
      <c r="G31" s="1548"/>
      <c r="H31" s="1548"/>
      <c r="I31" s="1548"/>
      <c r="J31" s="1548"/>
      <c r="K31" s="1548"/>
      <c r="L31" s="1548"/>
      <c r="M31" s="1548"/>
      <c r="N31" s="1548"/>
      <c r="O31" s="1548"/>
      <c r="P31" s="1548"/>
      <c r="Q31" s="1689"/>
      <c r="R31" s="1891"/>
      <c r="S31" s="1757"/>
      <c r="T31" s="1380">
        <f>E31</f>
        <v>29000</v>
      </c>
      <c r="U31" s="1832">
        <v>29000</v>
      </c>
    </row>
    <row r="32" spans="2:25" ht="18" customHeight="1" x14ac:dyDescent="0.2">
      <c r="B32" s="1924" t="s">
        <v>39</v>
      </c>
      <c r="C32" s="1930"/>
      <c r="D32" s="1926"/>
      <c r="E32" s="1548"/>
      <c r="F32" s="1548"/>
      <c r="G32" s="1548"/>
      <c r="H32" s="1548"/>
      <c r="I32" s="1548"/>
      <c r="J32" s="1548"/>
      <c r="K32" s="1548"/>
      <c r="L32" s="1548"/>
      <c r="M32" s="1548"/>
      <c r="N32" s="1548"/>
      <c r="O32" s="1548"/>
      <c r="P32" s="1548"/>
      <c r="Q32" s="1689"/>
      <c r="R32" s="1891">
        <f>TaS_2020_ZVD!W8</f>
        <v>0</v>
      </c>
      <c r="S32" s="1653"/>
      <c r="T32" s="1380">
        <f>R32</f>
        <v>0</v>
      </c>
      <c r="U32" s="1832">
        <v>708500</v>
      </c>
    </row>
    <row r="33" spans="1:24" ht="18" customHeight="1" thickBot="1" x14ac:dyDescent="0.25">
      <c r="B33" s="1925" t="s">
        <v>24</v>
      </c>
      <c r="C33" s="1837"/>
      <c r="D33" s="1797"/>
      <c r="E33" s="1549"/>
      <c r="F33" s="1549"/>
      <c r="G33" s="1549"/>
      <c r="H33" s="1549"/>
      <c r="I33" s="1549"/>
      <c r="J33" s="1549"/>
      <c r="K33" s="1549"/>
      <c r="L33" s="1549"/>
      <c r="M33" s="1549"/>
      <c r="N33" s="1549"/>
      <c r="O33" s="1549">
        <f>TaS_2020_ZVD!W6</f>
        <v>10000</v>
      </c>
      <c r="P33" s="1549"/>
      <c r="Q33" s="1690"/>
      <c r="R33" s="1892"/>
      <c r="S33" s="1896"/>
      <c r="T33" s="1894">
        <f>M33+N33+O33+P33+Q33+R33</f>
        <v>10000</v>
      </c>
      <c r="U33" s="1833">
        <v>10000</v>
      </c>
      <c r="V33" s="17">
        <v>0</v>
      </c>
      <c r="W33" s="17">
        <v>10000</v>
      </c>
      <c r="X33" s="17">
        <v>10000</v>
      </c>
    </row>
    <row r="34" spans="1:24" ht="30" customHeight="1" thickBot="1" x14ac:dyDescent="0.25">
      <c r="B34" s="18" t="s">
        <v>15</v>
      </c>
      <c r="C34" s="19">
        <v>24327966</v>
      </c>
      <c r="D34" s="20">
        <f t="shared" ref="D34:J34" si="10">D35+D36+D37+D38+D39+D40+D41+D42+D43+D44+D45</f>
        <v>4496489.2966525974</v>
      </c>
      <c r="E34" s="20">
        <f t="shared" si="10"/>
        <v>1864543.4212467181</v>
      </c>
      <c r="F34" s="20">
        <f t="shared" si="10"/>
        <v>4888548.8778141644</v>
      </c>
      <c r="G34" s="20">
        <f t="shared" si="10"/>
        <v>5321168.9071080778</v>
      </c>
      <c r="H34" s="20">
        <f t="shared" si="10"/>
        <v>1137501.6000592674</v>
      </c>
      <c r="I34" s="20">
        <f t="shared" si="10"/>
        <v>2515032.9088665512</v>
      </c>
      <c r="J34" s="20">
        <f t="shared" si="10"/>
        <v>708464.54469271749</v>
      </c>
      <c r="K34" s="20">
        <f>K35+K36+K37+K38+K39+K40+K41+K42+K43+K44+K45</f>
        <v>361880.97599523939</v>
      </c>
      <c r="L34" s="20">
        <f>L35+L36+L37+L38+L39+L40+L41+L42+L43+L44+L45</f>
        <v>171730.45360795772</v>
      </c>
      <c r="M34" s="20">
        <f>SUM(D34:L34)</f>
        <v>21465360.986043289</v>
      </c>
      <c r="N34" s="20"/>
      <c r="O34" s="20"/>
      <c r="P34" s="20">
        <f>P35+P36+P37+P38+P39+P40+P41+P42+P43+P44+P45+'07712 rozpis'!G5</f>
        <v>884033.56486870686</v>
      </c>
      <c r="Q34" s="20">
        <f>Q35+Q36+Q37+Q38+Q39+Q40+Q41+Q42+Q43+Q44+Q45+Q46+Q47+Q48+Q49+Q50+Q51+Q52+Q53+Q54+Q55+Q56+Q57+Q58+Q59+Q60+Q61+Q62</f>
        <v>1478571</v>
      </c>
      <c r="R34" s="20">
        <f>R62</f>
        <v>0</v>
      </c>
      <c r="S34" s="20">
        <f>S63+S43</f>
        <v>500000</v>
      </c>
      <c r="T34" s="20">
        <f>M34+P34+Q34+R34+S34</f>
        <v>24327965.550911997</v>
      </c>
      <c r="U34" s="1750">
        <v>21734854</v>
      </c>
    </row>
    <row r="35" spans="1:24" ht="18" customHeight="1" x14ac:dyDescent="0.2">
      <c r="B35" s="1499" t="s">
        <v>53</v>
      </c>
      <c r="C35" s="1838"/>
      <c r="D35" s="21">
        <f>'07712 rozpis'!L23</f>
        <v>3987472.3893926768</v>
      </c>
      <c r="E35" s="21">
        <f>'07712 rozpis'!L24</f>
        <v>1671373.6888961927</v>
      </c>
      <c r="F35" s="21">
        <f>'07712 rozpis'!L25</f>
        <v>4421596.6147845332</v>
      </c>
      <c r="G35" s="21">
        <f>'07712 rozpis'!L26</f>
        <v>4498190.3896476915</v>
      </c>
      <c r="H35" s="21">
        <f>'07712 rozpis'!L27</f>
        <v>972680.96891581826</v>
      </c>
      <c r="I35" s="21">
        <f>'07712 rozpis'!L28</f>
        <v>2134715.6374057774</v>
      </c>
      <c r="J35" s="21">
        <f>'07712 rozpis'!L29</f>
        <v>618434.22959666466</v>
      </c>
      <c r="K35" s="21">
        <f>'07712 rozpis'!L30</f>
        <v>317165.58700048679</v>
      </c>
      <c r="L35" s="21">
        <f>'07712 rozpis'!L31</f>
        <v>154454.25874587108</v>
      </c>
      <c r="M35" s="1658">
        <f>SUM(D35:L35)</f>
        <v>18776083.764385711</v>
      </c>
      <c r="N35" s="21"/>
      <c r="O35" s="21"/>
      <c r="P35" s="1670">
        <f>'07712 rozpis'!L32-1</f>
        <v>47840.235614286241</v>
      </c>
      <c r="Q35" s="21"/>
      <c r="R35" s="22"/>
      <c r="S35" s="1658"/>
      <c r="T35" s="1914">
        <f>M35+P35+Q35</f>
        <v>18823923.999999996</v>
      </c>
      <c r="U35" s="1753"/>
    </row>
    <row r="36" spans="1:24" s="1219" customFormat="1" ht="18" customHeight="1" x14ac:dyDescent="0.2">
      <c r="A36" s="17"/>
      <c r="B36" s="1377" t="s">
        <v>44</v>
      </c>
      <c r="C36" s="1839">
        <v>152000</v>
      </c>
      <c r="D36" s="25">
        <f>'Špičkové tímy_MŠ'!E6+'Špičkové tímy_MŠ'!E7</f>
        <v>52000</v>
      </c>
      <c r="E36" s="25"/>
      <c r="F36" s="25">
        <f>'Špičkové tímy_MŠ'!E5</f>
        <v>20000</v>
      </c>
      <c r="G36" s="25">
        <f>'Špičkové tímy_MŠ'!E3+'Špičkové tímy_MŠ'!E4</f>
        <v>80000</v>
      </c>
      <c r="H36" s="25"/>
      <c r="I36" s="25"/>
      <c r="J36" s="25"/>
      <c r="K36" s="25"/>
      <c r="L36" s="25">
        <v>0</v>
      </c>
      <c r="M36" s="1659">
        <f t="shared" ref="M36:M43" si="11">SUM(D36:L36)</f>
        <v>152000</v>
      </c>
      <c r="N36" s="25"/>
      <c r="O36" s="25"/>
      <c r="P36" s="1671"/>
      <c r="Q36" s="1668"/>
      <c r="R36" s="26">
        <v>0</v>
      </c>
      <c r="S36" s="1878"/>
      <c r="T36" s="1915">
        <f>SUM(M36:R36)</f>
        <v>152000</v>
      </c>
      <c r="U36" s="1815">
        <v>152000</v>
      </c>
    </row>
    <row r="37" spans="1:24" s="1219" customFormat="1" ht="19.149999999999999" customHeight="1" x14ac:dyDescent="0.2">
      <c r="A37" s="17"/>
      <c r="B37" s="1858" t="s">
        <v>900</v>
      </c>
      <c r="C37" s="1840">
        <v>801069</v>
      </c>
      <c r="D37" s="1496">
        <f>Valorizácia!H39</f>
        <v>95002.143272097557</v>
      </c>
      <c r="E37" s="1496">
        <f>Valorizácia!H40</f>
        <v>46505.63735893619</v>
      </c>
      <c r="F37" s="1496">
        <f>Valorizácia!H41</f>
        <v>166203.7987184443</v>
      </c>
      <c r="G37" s="1496">
        <f>Valorizácia!H42</f>
        <v>266721.23755275825</v>
      </c>
      <c r="H37" s="1496">
        <f>Valorizácia!H43</f>
        <v>49304.22245423204</v>
      </c>
      <c r="I37" s="1496">
        <f>Valorizácia!H44</f>
        <v>144929.97040877389</v>
      </c>
      <c r="J37" s="1496">
        <f>Valorizácia!H45</f>
        <v>11470.932389995391</v>
      </c>
      <c r="K37" s="1496">
        <f>Valorizácia!H46</f>
        <v>3624.9673547526118</v>
      </c>
      <c r="L37" s="1496">
        <f>Valorizácia!H47</f>
        <v>15674.961235589117</v>
      </c>
      <c r="M37" s="1660">
        <f t="shared" si="11"/>
        <v>799437.87074557936</v>
      </c>
      <c r="N37" s="1496"/>
      <c r="O37" s="1496"/>
      <c r="P37" s="1672">
        <f>Valorizácia!H48</f>
        <v>1631.1292544205726</v>
      </c>
      <c r="Q37" s="1498"/>
      <c r="R37" s="1497"/>
      <c r="S37" s="1879"/>
      <c r="T37" s="1916">
        <f>M37+P37</f>
        <v>801068.99999999988</v>
      </c>
      <c r="U37" s="1815">
        <v>0</v>
      </c>
    </row>
    <row r="38" spans="1:24" s="1219" customFormat="1" ht="19.149999999999999" customHeight="1" x14ac:dyDescent="0.2">
      <c r="A38" s="17"/>
      <c r="B38" s="1858" t="s">
        <v>901</v>
      </c>
      <c r="C38" s="1840">
        <v>110736</v>
      </c>
      <c r="D38" s="1496">
        <f>Valorizácia!D59</f>
        <v>10683.269999999999</v>
      </c>
      <c r="E38" s="1496">
        <f>Valorizácia!D60</f>
        <v>7578.04</v>
      </c>
      <c r="F38" s="1496">
        <f>Valorizácia!D61</f>
        <v>26443.1</v>
      </c>
      <c r="G38" s="1496">
        <f>Valorizácia!D62</f>
        <v>34654.1</v>
      </c>
      <c r="H38" s="1496">
        <f>Valorizácia!D63</f>
        <v>8982.42</v>
      </c>
      <c r="I38" s="1496">
        <f>Valorizácia!D64</f>
        <v>16239.38</v>
      </c>
      <c r="J38" s="1496">
        <f>Valorizácia!D65</f>
        <v>3847.8999999999996</v>
      </c>
      <c r="K38" s="1496">
        <f>Valorizácia!D68</f>
        <v>917.24</v>
      </c>
      <c r="L38" s="1496">
        <f>Valorizácia!D66</f>
        <v>1128.1499999999999</v>
      </c>
      <c r="M38" s="1660">
        <f t="shared" si="11"/>
        <v>110473.59999999999</v>
      </c>
      <c r="N38" s="1496"/>
      <c r="O38" s="1496"/>
      <c r="P38" s="1672">
        <f>Valorizácia!D67</f>
        <v>262.2</v>
      </c>
      <c r="Q38" s="1498"/>
      <c r="R38" s="1497"/>
      <c r="S38" s="1879"/>
      <c r="T38" s="1916">
        <f>M38+P38</f>
        <v>110735.79999999999</v>
      </c>
      <c r="U38" s="1815">
        <v>0</v>
      </c>
    </row>
    <row r="39" spans="1:24" s="1219" customFormat="1" ht="19.149999999999999" customHeight="1" x14ac:dyDescent="0.2">
      <c r="A39" s="17"/>
      <c r="B39" s="1858" t="s">
        <v>902</v>
      </c>
      <c r="C39" s="1840">
        <v>610653</v>
      </c>
      <c r="D39" s="1496">
        <f>Valorizácia!E76</f>
        <v>148173.11823600001</v>
      </c>
      <c r="E39" s="1496">
        <f>Valorizácia!E77</f>
        <v>46397.643084000003</v>
      </c>
      <c r="F39" s="1496">
        <f>Valorizácia!E78</f>
        <v>86808.493512000001</v>
      </c>
      <c r="G39" s="1496">
        <f>Valorizácia!E79</f>
        <v>157153.30722000002</v>
      </c>
      <c r="H39" s="1496">
        <f>Valorizácia!E80</f>
        <v>58371.228396000006</v>
      </c>
      <c r="I39" s="1496">
        <f>Valorizácia!E81</f>
        <v>64358.021052000004</v>
      </c>
      <c r="J39" s="1496">
        <f>Valorizácia!E82</f>
        <v>34424.057772</v>
      </c>
      <c r="K39" s="1496">
        <f>Valorizácia!E83</f>
        <v>14966.981640000002</v>
      </c>
      <c r="L39" s="1496">
        <v>0</v>
      </c>
      <c r="M39" s="1660">
        <f t="shared" si="11"/>
        <v>610652.85091200005</v>
      </c>
      <c r="N39" s="1496"/>
      <c r="O39" s="1496"/>
      <c r="P39" s="1672"/>
      <c r="Q39" s="1498"/>
      <c r="R39" s="1497"/>
      <c r="S39" s="1879"/>
      <c r="T39" s="1916">
        <f>M39</f>
        <v>610652.85091200005</v>
      </c>
      <c r="U39" s="1815">
        <v>0</v>
      </c>
    </row>
    <row r="40" spans="1:24" s="1219" customFormat="1" ht="19.149999999999999" customHeight="1" x14ac:dyDescent="0.2">
      <c r="A40" s="17"/>
      <c r="B40" s="1858" t="s">
        <v>903</v>
      </c>
      <c r="C40" s="1840">
        <v>275110</v>
      </c>
      <c r="D40" s="1496">
        <f>Valorizácia!D93</f>
        <v>66516</v>
      </c>
      <c r="E40" s="1496">
        <f>Valorizácia!D94</f>
        <v>21176.1</v>
      </c>
      <c r="F40" s="1496">
        <f>Valorizácia!D95</f>
        <v>38538.799999999996</v>
      </c>
      <c r="G40" s="1496">
        <f>Valorizácia!D96</f>
        <v>71470.2</v>
      </c>
      <c r="H40" s="1496">
        <f>Valorizácia!D97</f>
        <v>26415.499999999996</v>
      </c>
      <c r="I40" s="1496">
        <f>Valorizácia!D98</f>
        <v>28480.899999999998</v>
      </c>
      <c r="J40" s="1496">
        <f>Valorizácia!D99</f>
        <v>15626.199999999999</v>
      </c>
      <c r="K40" s="1496">
        <f>Valorizácia!D100</f>
        <v>6886.2</v>
      </c>
      <c r="L40" s="1496">
        <v>0</v>
      </c>
      <c r="M40" s="1660">
        <f t="shared" si="11"/>
        <v>275109.89999999997</v>
      </c>
      <c r="N40" s="1496"/>
      <c r="O40" s="1496"/>
      <c r="P40" s="1672"/>
      <c r="Q40" s="1498"/>
      <c r="R40" s="1497"/>
      <c r="S40" s="1879"/>
      <c r="T40" s="1916">
        <f>M40</f>
        <v>275109.89999999997</v>
      </c>
      <c r="U40" s="1815">
        <v>0</v>
      </c>
    </row>
    <row r="41" spans="1:24" s="1219" customFormat="1" ht="19.149999999999999" customHeight="1" x14ac:dyDescent="0.2">
      <c r="A41" s="17"/>
      <c r="B41" s="1377" t="s">
        <v>29</v>
      </c>
      <c r="C41" s="1839"/>
      <c r="D41" s="25">
        <v>60129</v>
      </c>
      <c r="E41" s="25">
        <v>28820</v>
      </c>
      <c r="F41" s="25">
        <v>54555</v>
      </c>
      <c r="G41" s="25">
        <v>95322</v>
      </c>
      <c r="H41" s="25">
        <v>0</v>
      </c>
      <c r="I41" s="25">
        <v>26777</v>
      </c>
      <c r="J41" s="25">
        <v>0</v>
      </c>
      <c r="K41" s="25">
        <v>0</v>
      </c>
      <c r="L41" s="25">
        <v>0</v>
      </c>
      <c r="M41" s="1659">
        <f t="shared" si="11"/>
        <v>265603</v>
      </c>
      <c r="N41" s="25"/>
      <c r="O41" s="25"/>
      <c r="P41" s="1673"/>
      <c r="Q41" s="27">
        <v>39397</v>
      </c>
      <c r="R41" s="26"/>
      <c r="S41" s="1878"/>
      <c r="T41" s="1915">
        <f>M41+Q41</f>
        <v>305000</v>
      </c>
      <c r="U41" s="1815">
        <v>261248</v>
      </c>
    </row>
    <row r="42" spans="1:24" s="1219" customFormat="1" ht="19.149999999999999" customHeight="1" x14ac:dyDescent="0.2">
      <c r="A42" s="17"/>
      <c r="B42" s="1377" t="s">
        <v>54</v>
      </c>
      <c r="C42" s="1839"/>
      <c r="D42" s="25">
        <v>8000</v>
      </c>
      <c r="E42" s="25">
        <v>0</v>
      </c>
      <c r="F42" s="25">
        <v>8000</v>
      </c>
      <c r="G42" s="25">
        <v>40000</v>
      </c>
      <c r="H42" s="25">
        <v>0</v>
      </c>
      <c r="I42" s="25">
        <v>12000</v>
      </c>
      <c r="J42" s="25">
        <v>4000</v>
      </c>
      <c r="K42" s="25">
        <v>4000</v>
      </c>
      <c r="L42" s="25">
        <v>0</v>
      </c>
      <c r="M42" s="1973">
        <f t="shared" si="11"/>
        <v>76000</v>
      </c>
      <c r="N42" s="25"/>
      <c r="O42" s="25"/>
      <c r="P42" s="1673"/>
      <c r="Q42" s="1972">
        <v>8000</v>
      </c>
      <c r="R42" s="26"/>
      <c r="S42" s="1878"/>
      <c r="T42" s="1915">
        <f>M42+P42+Q42</f>
        <v>84000</v>
      </c>
      <c r="U42" s="1755">
        <v>100000</v>
      </c>
    </row>
    <row r="43" spans="1:24" s="1219" customFormat="1" ht="19.149999999999999" customHeight="1" x14ac:dyDescent="0.2">
      <c r="A43" s="17"/>
      <c r="B43" s="1826" t="s">
        <v>33</v>
      </c>
      <c r="C43" s="1841"/>
      <c r="D43" s="1827">
        <f>UVP!T6</f>
        <v>12213.375751823085</v>
      </c>
      <c r="E43" s="1827">
        <f>UVP!T7</f>
        <v>5119.3119075888926</v>
      </c>
      <c r="F43" s="1827">
        <f>UVP!T8</f>
        <v>13543.070799188023</v>
      </c>
      <c r="G43" s="1827">
        <f>UVP!T9</f>
        <v>13777.672687628128</v>
      </c>
      <c r="H43" s="1827">
        <f>UVP!T10</f>
        <v>2979.2602932168797</v>
      </c>
      <c r="I43" s="1827">
        <f>UVP!T11</f>
        <v>50000</v>
      </c>
      <c r="J43" s="1827">
        <f>UVP!T12</f>
        <v>1894.2249340574622</v>
      </c>
      <c r="K43" s="1827">
        <f>UVP!T13</f>
        <v>0</v>
      </c>
      <c r="L43" s="1827">
        <f>UVP!T14</f>
        <v>473.08362649752297</v>
      </c>
      <c r="M43" s="1828">
        <f t="shared" si="11"/>
        <v>100000</v>
      </c>
      <c r="N43" s="1827"/>
      <c r="O43" s="1827"/>
      <c r="P43" s="1829"/>
      <c r="Q43" s="1830"/>
      <c r="R43" s="1831"/>
      <c r="S43" s="1880">
        <f>'07712 rozpis'!N5-M43</f>
        <v>200000</v>
      </c>
      <c r="T43" s="1915">
        <f>M43+S43</f>
        <v>300000</v>
      </c>
      <c r="U43" s="1815">
        <v>0</v>
      </c>
    </row>
    <row r="44" spans="1:24" s="1219" customFormat="1" ht="19.149999999999999" customHeight="1" thickBot="1" x14ac:dyDescent="0.25">
      <c r="A44" s="17"/>
      <c r="B44" s="1958" t="s">
        <v>1083</v>
      </c>
      <c r="C44" s="1959"/>
      <c r="D44" s="1960"/>
      <c r="E44" s="1960"/>
      <c r="F44" s="1960"/>
      <c r="G44" s="1960"/>
      <c r="H44" s="1960"/>
      <c r="I44" s="1960"/>
      <c r="J44" s="1960"/>
      <c r="K44" s="1960"/>
      <c r="L44" s="1960"/>
      <c r="M44" s="1961"/>
      <c r="N44" s="1960"/>
      <c r="O44" s="1960"/>
      <c r="P44" s="1962"/>
      <c r="Q44" s="1972">
        <v>90000</v>
      </c>
      <c r="R44" s="1963"/>
      <c r="S44" s="1964"/>
      <c r="T44" s="1965">
        <f>M44+Q44</f>
        <v>90000</v>
      </c>
      <c r="U44" s="1815">
        <v>300000</v>
      </c>
    </row>
    <row r="45" spans="1:24" s="1219" customFormat="1" ht="19.149999999999999" customHeight="1" x14ac:dyDescent="0.2">
      <c r="A45" s="17"/>
      <c r="B45" s="1904" t="s">
        <v>55</v>
      </c>
      <c r="C45" s="1898"/>
      <c r="D45" s="28">
        <v>56300</v>
      </c>
      <c r="E45" s="28">
        <v>37573</v>
      </c>
      <c r="F45" s="28">
        <v>52860</v>
      </c>
      <c r="G45" s="28">
        <v>63880</v>
      </c>
      <c r="H45" s="28">
        <v>18768</v>
      </c>
      <c r="I45" s="28">
        <v>37532</v>
      </c>
      <c r="J45" s="28">
        <v>18767</v>
      </c>
      <c r="K45" s="28">
        <v>14320</v>
      </c>
      <c r="L45" s="28">
        <v>0</v>
      </c>
      <c r="M45" s="1661">
        <f>SUM(D45:L45)</f>
        <v>300000</v>
      </c>
      <c r="N45" s="28"/>
      <c r="O45" s="28"/>
      <c r="P45" s="1674"/>
      <c r="Q45" s="30"/>
      <c r="R45" s="29"/>
      <c r="S45" s="1881"/>
      <c r="T45" s="1917">
        <f>M45</f>
        <v>300000</v>
      </c>
      <c r="U45" s="1815">
        <v>300000</v>
      </c>
    </row>
    <row r="46" spans="1:24" s="1219" customFormat="1" ht="19.899999999999999" customHeight="1" x14ac:dyDescent="0.2">
      <c r="A46" s="17"/>
      <c r="B46" s="1905" t="s">
        <v>959</v>
      </c>
      <c r="C46" s="1899"/>
      <c r="D46" s="24"/>
      <c r="E46" s="24"/>
      <c r="F46" s="24"/>
      <c r="G46" s="24"/>
      <c r="H46" s="24"/>
      <c r="I46" s="24"/>
      <c r="J46" s="24"/>
      <c r="K46" s="24"/>
      <c r="L46" s="24"/>
      <c r="M46" s="1662"/>
      <c r="N46" s="23"/>
      <c r="O46" s="23"/>
      <c r="P46" s="1675"/>
      <c r="Q46" s="1972">
        <f>'07712 rozpis'!E5</f>
        <v>20000</v>
      </c>
      <c r="R46" s="31"/>
      <c r="S46" s="1882"/>
      <c r="T46" s="1918">
        <f t="shared" ref="T46:T53" si="12">Q46</f>
        <v>20000</v>
      </c>
      <c r="U46" s="1815">
        <v>19334</v>
      </c>
    </row>
    <row r="47" spans="1:24" s="1219" customFormat="1" ht="19.899999999999999" customHeight="1" x14ac:dyDescent="0.2">
      <c r="A47" s="17"/>
      <c r="B47" s="1906" t="s">
        <v>36</v>
      </c>
      <c r="C47" s="1899"/>
      <c r="D47" s="23"/>
      <c r="E47" s="23"/>
      <c r="F47" s="23"/>
      <c r="G47" s="23"/>
      <c r="H47" s="23"/>
      <c r="I47" s="23"/>
      <c r="J47" s="23"/>
      <c r="K47" s="23"/>
      <c r="L47" s="23"/>
      <c r="M47" s="1663"/>
      <c r="N47" s="23"/>
      <c r="O47" s="23"/>
      <c r="P47" s="1675"/>
      <c r="Q47" s="1972">
        <f>'07712 rozpis'!F5</f>
        <v>220000</v>
      </c>
      <c r="R47" s="31"/>
      <c r="S47" s="1882"/>
      <c r="T47" s="1918">
        <f t="shared" si="12"/>
        <v>220000</v>
      </c>
      <c r="U47" s="1815">
        <v>180000</v>
      </c>
      <c r="V47" s="1219">
        <v>-62085</v>
      </c>
      <c r="W47" s="1219">
        <v>238825</v>
      </c>
      <c r="X47" s="1219">
        <v>238825</v>
      </c>
    </row>
    <row r="48" spans="1:24" s="1219" customFormat="1" ht="19.899999999999999" customHeight="1" x14ac:dyDescent="0.2">
      <c r="A48" s="17"/>
      <c r="B48" s="1906" t="s">
        <v>1003</v>
      </c>
      <c r="C48" s="1899"/>
      <c r="D48" s="23"/>
      <c r="E48" s="23"/>
      <c r="F48" s="23"/>
      <c r="G48" s="23"/>
      <c r="H48" s="23"/>
      <c r="I48" s="23"/>
      <c r="J48" s="23"/>
      <c r="K48" s="23"/>
      <c r="L48" s="23"/>
      <c r="M48" s="1663"/>
      <c r="N48" s="23"/>
      <c r="O48" s="23"/>
      <c r="P48" s="1675"/>
      <c r="Q48" s="24">
        <f>'07712 rozpis'!AD5</f>
        <v>130000</v>
      </c>
      <c r="R48" s="31"/>
      <c r="S48" s="1882"/>
      <c r="T48" s="1918">
        <f t="shared" si="12"/>
        <v>130000</v>
      </c>
      <c r="U48" s="1815">
        <v>130000</v>
      </c>
      <c r="V48" s="1219">
        <v>0</v>
      </c>
      <c r="W48" s="1219">
        <v>130000</v>
      </c>
      <c r="X48" s="1219">
        <v>130000</v>
      </c>
    </row>
    <row r="49" spans="1:25" s="1219" customFormat="1" ht="19.899999999999999" customHeight="1" x14ac:dyDescent="0.2">
      <c r="A49" s="17"/>
      <c r="B49" s="1906" t="s">
        <v>56</v>
      </c>
      <c r="C49" s="1899"/>
      <c r="D49" s="23"/>
      <c r="E49" s="23"/>
      <c r="F49" s="23"/>
      <c r="G49" s="23"/>
      <c r="H49" s="23"/>
      <c r="I49" s="23"/>
      <c r="J49" s="23"/>
      <c r="K49" s="23"/>
      <c r="L49" s="23"/>
      <c r="M49" s="1664"/>
      <c r="N49" s="23"/>
      <c r="O49" s="23"/>
      <c r="P49" s="1675"/>
      <c r="Q49" s="1972">
        <f>'07712 rozpis'!H5</f>
        <v>150000</v>
      </c>
      <c r="R49" s="31"/>
      <c r="S49" s="1882"/>
      <c r="T49" s="1918">
        <f t="shared" si="12"/>
        <v>150000</v>
      </c>
      <c r="U49" s="1815">
        <v>175200</v>
      </c>
    </row>
    <row r="50" spans="1:25" s="1219" customFormat="1" ht="19.899999999999999" customHeight="1" x14ac:dyDescent="0.2">
      <c r="A50" s="17"/>
      <c r="B50" s="1906" t="s">
        <v>57</v>
      </c>
      <c r="C50" s="1899"/>
      <c r="D50" s="23"/>
      <c r="E50" s="23"/>
      <c r="F50" s="23"/>
      <c r="G50" s="23"/>
      <c r="H50" s="23"/>
      <c r="I50" s="23"/>
      <c r="J50" s="23"/>
      <c r="K50" s="23"/>
      <c r="L50" s="23"/>
      <c r="M50" s="1664"/>
      <c r="N50" s="23"/>
      <c r="O50" s="23"/>
      <c r="P50" s="1675"/>
      <c r="Q50" s="1972">
        <f>'07712 rozpis'!I5</f>
        <v>8000</v>
      </c>
      <c r="R50" s="31"/>
      <c r="S50" s="1882"/>
      <c r="T50" s="1918">
        <f t="shared" si="12"/>
        <v>8000</v>
      </c>
      <c r="U50" s="1815">
        <v>10000</v>
      </c>
      <c r="V50" s="1219">
        <v>-2879.16</v>
      </c>
      <c r="W50" s="1219">
        <v>10000</v>
      </c>
      <c r="X50" s="1219">
        <v>10000</v>
      </c>
    </row>
    <row r="51" spans="1:25" s="1219" customFormat="1" ht="38.25" customHeight="1" x14ac:dyDescent="0.2">
      <c r="A51" s="17"/>
      <c r="B51" s="1906" t="s">
        <v>58</v>
      </c>
      <c r="C51" s="1899"/>
      <c r="D51" s="23"/>
      <c r="E51" s="23"/>
      <c r="F51" s="23"/>
      <c r="G51" s="23"/>
      <c r="H51" s="23"/>
      <c r="I51" s="23"/>
      <c r="J51" s="23"/>
      <c r="K51" s="23"/>
      <c r="L51" s="23"/>
      <c r="M51" s="1664"/>
      <c r="N51" s="23"/>
      <c r="O51" s="23"/>
      <c r="P51" s="1675"/>
      <c r="Q51" s="1972">
        <f>'07712 rozpis'!J5</f>
        <v>126000</v>
      </c>
      <c r="R51" s="31"/>
      <c r="S51" s="1882"/>
      <c r="T51" s="1918">
        <f t="shared" si="12"/>
        <v>126000</v>
      </c>
      <c r="U51" s="1815">
        <v>122000</v>
      </c>
      <c r="V51" s="1219">
        <v>3842.48</v>
      </c>
      <c r="W51" s="1219">
        <v>160000</v>
      </c>
      <c r="X51" s="1219">
        <v>160000</v>
      </c>
      <c r="Y51" s="1956" t="s">
        <v>1079</v>
      </c>
    </row>
    <row r="52" spans="1:25" s="1219" customFormat="1" ht="19.899999999999999" customHeight="1" x14ac:dyDescent="0.2">
      <c r="A52" s="17"/>
      <c r="B52" s="1906" t="s">
        <v>16</v>
      </c>
      <c r="C52" s="1899"/>
      <c r="D52" s="23"/>
      <c r="E52" s="23"/>
      <c r="F52" s="23"/>
      <c r="G52" s="23"/>
      <c r="H52" s="23"/>
      <c r="I52" s="23"/>
      <c r="J52" s="23"/>
      <c r="K52" s="23"/>
      <c r="L52" s="23"/>
      <c r="M52" s="1664"/>
      <c r="N52" s="23"/>
      <c r="O52" s="23"/>
      <c r="P52" s="1675"/>
      <c r="Q52" s="1972">
        <f>'07712 rozpis'!K5</f>
        <v>50000</v>
      </c>
      <c r="R52" s="31"/>
      <c r="S52" s="1882"/>
      <c r="T52" s="1918">
        <f t="shared" si="12"/>
        <v>50000</v>
      </c>
      <c r="U52" s="1815">
        <v>58571</v>
      </c>
    </row>
    <row r="53" spans="1:25" s="1219" customFormat="1" ht="19.899999999999999" customHeight="1" x14ac:dyDescent="0.2">
      <c r="A53" s="17"/>
      <c r="B53" s="1906" t="s">
        <v>30</v>
      </c>
      <c r="C53" s="1899"/>
      <c r="D53" s="23"/>
      <c r="E53" s="23"/>
      <c r="F53" s="23"/>
      <c r="G53" s="23"/>
      <c r="H53" s="23"/>
      <c r="I53" s="23"/>
      <c r="J53" s="23"/>
      <c r="K53" s="23"/>
      <c r="L53" s="23"/>
      <c r="M53" s="1664"/>
      <c r="N53" s="23"/>
      <c r="O53" s="23"/>
      <c r="P53" s="1675"/>
      <c r="Q53" s="1972">
        <f>'07712 rozpis'!L5</f>
        <v>10000</v>
      </c>
      <c r="R53" s="31"/>
      <c r="S53" s="1882"/>
      <c r="T53" s="1918">
        <f t="shared" si="12"/>
        <v>10000</v>
      </c>
      <c r="U53" s="1815">
        <v>25000</v>
      </c>
      <c r="V53" s="1219">
        <v>0</v>
      </c>
      <c r="W53" s="1219">
        <v>12500</v>
      </c>
      <c r="X53" s="1219">
        <v>12500</v>
      </c>
    </row>
    <row r="54" spans="1:25" s="1219" customFormat="1" ht="19.899999999999999" customHeight="1" x14ac:dyDescent="0.2">
      <c r="A54" s="17"/>
      <c r="B54" s="1906" t="s">
        <v>27</v>
      </c>
      <c r="C54" s="1899"/>
      <c r="D54" s="23"/>
      <c r="E54" s="23"/>
      <c r="F54" s="23"/>
      <c r="G54" s="23"/>
      <c r="H54" s="23"/>
      <c r="I54" s="23"/>
      <c r="J54" s="23"/>
      <c r="K54" s="23"/>
      <c r="L54" s="23"/>
      <c r="M54" s="1664"/>
      <c r="N54" s="23"/>
      <c r="O54" s="23"/>
      <c r="P54" s="1675"/>
      <c r="Q54" s="1972">
        <f>'07712 rozpis'!O5</f>
        <v>70000</v>
      </c>
      <c r="R54" s="31"/>
      <c r="S54" s="1882"/>
      <c r="T54" s="1918">
        <f>Q54</f>
        <v>70000</v>
      </c>
      <c r="U54" s="1815">
        <v>90000</v>
      </c>
      <c r="V54" s="1955">
        <v>7109</v>
      </c>
      <c r="W54" s="1219">
        <v>100000</v>
      </c>
      <c r="X54" s="1219">
        <v>100000</v>
      </c>
    </row>
    <row r="55" spans="1:25" s="1219" customFormat="1" ht="19.899999999999999" customHeight="1" x14ac:dyDescent="0.2">
      <c r="A55" s="17"/>
      <c r="B55" s="1905" t="s">
        <v>59</v>
      </c>
      <c r="C55" s="1899"/>
      <c r="D55" s="23"/>
      <c r="E55" s="23"/>
      <c r="F55" s="23"/>
      <c r="G55" s="23"/>
      <c r="H55" s="23"/>
      <c r="I55" s="23"/>
      <c r="J55" s="23"/>
      <c r="K55" s="23"/>
      <c r="L55" s="23"/>
      <c r="M55" s="1664"/>
      <c r="N55" s="23"/>
      <c r="O55" s="23"/>
      <c r="P55" s="1675"/>
      <c r="Q55" s="24">
        <f>'07712 rozpis'!Q5</f>
        <v>247174</v>
      </c>
      <c r="R55" s="31"/>
      <c r="S55" s="1882"/>
      <c r="T55" s="1918">
        <f>Q55</f>
        <v>247174</v>
      </c>
      <c r="U55" s="1815">
        <v>123731</v>
      </c>
    </row>
    <row r="56" spans="1:25" s="1219" customFormat="1" ht="19.899999999999999" customHeight="1" x14ac:dyDescent="0.2">
      <c r="A56" s="17"/>
      <c r="B56" s="1905" t="s">
        <v>60</v>
      </c>
      <c r="C56" s="1899"/>
      <c r="D56" s="23"/>
      <c r="E56" s="23"/>
      <c r="F56" s="23"/>
      <c r="G56" s="23"/>
      <c r="H56" s="23"/>
      <c r="I56" s="23"/>
      <c r="J56" s="23"/>
      <c r="K56" s="23"/>
      <c r="L56" s="23"/>
      <c r="M56" s="1664"/>
      <c r="N56" s="23"/>
      <c r="O56" s="23"/>
      <c r="P56" s="1675"/>
      <c r="Q56" s="1972">
        <f>'07712 rozpis'!P5</f>
        <v>105000</v>
      </c>
      <c r="R56" s="31"/>
      <c r="S56" s="1882"/>
      <c r="T56" s="1918">
        <f>Q56</f>
        <v>105000</v>
      </c>
      <c r="U56" s="1815">
        <v>117360</v>
      </c>
    </row>
    <row r="57" spans="1:25" s="1219" customFormat="1" ht="33.6" customHeight="1" x14ac:dyDescent="0.2">
      <c r="A57" s="17"/>
      <c r="B57" s="1905" t="s">
        <v>960</v>
      </c>
      <c r="C57" s="1899"/>
      <c r="D57" s="23"/>
      <c r="E57" s="23"/>
      <c r="F57" s="23"/>
      <c r="G57" s="23"/>
      <c r="H57" s="23"/>
      <c r="I57" s="23"/>
      <c r="J57" s="23"/>
      <c r="K57" s="23"/>
      <c r="L57" s="23"/>
      <c r="M57" s="1664"/>
      <c r="N57" s="23"/>
      <c r="O57" s="23"/>
      <c r="P57" s="1675"/>
      <c r="Q57" s="24">
        <f>'07712 rozpis'!X5</f>
        <v>0</v>
      </c>
      <c r="R57" s="31"/>
      <c r="S57" s="1882"/>
      <c r="T57" s="1918">
        <f>Q57</f>
        <v>0</v>
      </c>
      <c r="U57" s="1815">
        <v>27800</v>
      </c>
    </row>
    <row r="58" spans="1:25" ht="19.899999999999999" customHeight="1" x14ac:dyDescent="0.2">
      <c r="B58" s="1907" t="s">
        <v>385</v>
      </c>
      <c r="C58" s="1900"/>
      <c r="D58" s="33"/>
      <c r="E58" s="33"/>
      <c r="F58" s="33"/>
      <c r="G58" s="33"/>
      <c r="H58" s="33"/>
      <c r="I58" s="33"/>
      <c r="J58" s="33"/>
      <c r="K58" s="33"/>
      <c r="L58" s="33"/>
      <c r="M58" s="1665"/>
      <c r="N58" s="33"/>
      <c r="O58" s="33"/>
      <c r="P58" s="1669"/>
      <c r="Q58" s="33">
        <v>0</v>
      </c>
      <c r="R58" s="1667"/>
      <c r="S58" s="1883"/>
      <c r="T58" s="1919">
        <v>0</v>
      </c>
      <c r="U58" s="1755">
        <v>10000</v>
      </c>
    </row>
    <row r="59" spans="1:25" ht="29.25" customHeight="1" x14ac:dyDescent="0.2">
      <c r="B59" s="1908" t="s">
        <v>907</v>
      </c>
      <c r="C59" s="1901"/>
      <c r="D59" s="32"/>
      <c r="E59" s="32"/>
      <c r="F59" s="32"/>
      <c r="G59" s="32"/>
      <c r="H59" s="32"/>
      <c r="I59" s="32"/>
      <c r="J59" s="32"/>
      <c r="K59" s="32"/>
      <c r="L59" s="32"/>
      <c r="M59" s="1666"/>
      <c r="N59" s="32"/>
      <c r="O59" s="32"/>
      <c r="P59" s="1669"/>
      <c r="Q59" s="1972">
        <f>'07712 rozpis'!T5</f>
        <v>100000</v>
      </c>
      <c r="R59" s="1667"/>
      <c r="S59" s="1666"/>
      <c r="T59" s="1920">
        <f>Q59</f>
        <v>100000</v>
      </c>
      <c r="U59" s="1815">
        <v>90000</v>
      </c>
      <c r="V59" s="17">
        <v>91753.18</v>
      </c>
      <c r="W59" s="17">
        <v>206700</v>
      </c>
      <c r="X59" s="17">
        <v>150000</v>
      </c>
      <c r="Y59" s="1954" t="s">
        <v>1077</v>
      </c>
    </row>
    <row r="60" spans="1:25" ht="19.899999999999999" customHeight="1" x14ac:dyDescent="0.2">
      <c r="B60" s="1906" t="s">
        <v>32</v>
      </c>
      <c r="C60" s="1902"/>
      <c r="D60" s="23"/>
      <c r="E60" s="23"/>
      <c r="F60" s="23"/>
      <c r="G60" s="23"/>
      <c r="H60" s="23"/>
      <c r="I60" s="23"/>
      <c r="J60" s="23"/>
      <c r="K60" s="1729"/>
      <c r="L60" s="23"/>
      <c r="M60" s="1663"/>
      <c r="N60" s="23"/>
      <c r="O60" s="23"/>
      <c r="P60" s="1675"/>
      <c r="Q60" s="1972">
        <f>'07712 rozpis'!V5</f>
        <v>25000</v>
      </c>
      <c r="R60" s="1657"/>
      <c r="S60" s="1882"/>
      <c r="T60" s="1918">
        <f>Q60</f>
        <v>25000</v>
      </c>
      <c r="U60" s="1815">
        <v>27500</v>
      </c>
      <c r="V60" s="17">
        <v>-1342.77</v>
      </c>
      <c r="W60" s="17">
        <v>27500</v>
      </c>
      <c r="X60" s="17">
        <v>27500</v>
      </c>
    </row>
    <row r="61" spans="1:25" ht="19.899999999999999" customHeight="1" x14ac:dyDescent="0.2">
      <c r="B61" s="1909" t="s">
        <v>61</v>
      </c>
      <c r="C61" s="1901"/>
      <c r="D61" s="32"/>
      <c r="E61" s="32"/>
      <c r="F61" s="32"/>
      <c r="G61" s="32"/>
      <c r="H61" s="32"/>
      <c r="I61" s="32"/>
      <c r="J61" s="32"/>
      <c r="K61" s="32"/>
      <c r="L61" s="32"/>
      <c r="M61" s="1666"/>
      <c r="N61" s="32"/>
      <c r="O61" s="32"/>
      <c r="P61" s="1669"/>
      <c r="Q61" s="1972">
        <f>'07712 rozpis'!R5</f>
        <v>80000</v>
      </c>
      <c r="R61" s="1667"/>
      <c r="S61" s="1666"/>
      <c r="T61" s="1920">
        <f>Q61</f>
        <v>80000</v>
      </c>
      <c r="U61" s="1815">
        <v>30000</v>
      </c>
      <c r="V61" s="17">
        <v>-5.67</v>
      </c>
      <c r="W61" s="17">
        <v>96000</v>
      </c>
      <c r="X61" s="17">
        <v>94700</v>
      </c>
    </row>
    <row r="62" spans="1:25" ht="19.899999999999999" customHeight="1" x14ac:dyDescent="0.2">
      <c r="B62" s="1909" t="s">
        <v>39</v>
      </c>
      <c r="C62" s="1900"/>
      <c r="D62" s="33"/>
      <c r="E62" s="33"/>
      <c r="F62" s="33"/>
      <c r="G62" s="33"/>
      <c r="H62" s="33"/>
      <c r="I62" s="33"/>
      <c r="J62" s="33"/>
      <c r="K62" s="33"/>
      <c r="L62" s="33"/>
      <c r="M62" s="1665"/>
      <c r="N62" s="33"/>
      <c r="O62" s="33"/>
      <c r="P62" s="1730"/>
      <c r="Q62" s="33"/>
      <c r="R62" s="1667">
        <f>'07712 rozpis'!M5</f>
        <v>0</v>
      </c>
      <c r="S62" s="1883"/>
      <c r="T62" s="1919">
        <f>R62</f>
        <v>0</v>
      </c>
      <c r="U62" s="1815">
        <v>708500</v>
      </c>
    </row>
    <row r="63" spans="1:25" ht="19.899999999999999" customHeight="1" x14ac:dyDescent="0.2">
      <c r="B63" s="1933" t="s">
        <v>1082</v>
      </c>
      <c r="C63" s="1934"/>
      <c r="D63" s="1935"/>
      <c r="E63" s="1935"/>
      <c r="F63" s="1935"/>
      <c r="G63" s="1935"/>
      <c r="H63" s="1935"/>
      <c r="I63" s="1935"/>
      <c r="J63" s="1935"/>
      <c r="K63" s="1935"/>
      <c r="L63" s="1935"/>
      <c r="M63" s="1936"/>
      <c r="N63" s="1935"/>
      <c r="O63" s="1935"/>
      <c r="P63" s="1937"/>
      <c r="Q63" s="1935"/>
      <c r="R63" s="1938"/>
      <c r="S63" s="1936">
        <f>'07712 rozpis'!N5</f>
        <v>300000</v>
      </c>
      <c r="T63" s="1939">
        <f>S63</f>
        <v>300000</v>
      </c>
      <c r="U63" s="1755">
        <v>0</v>
      </c>
    </row>
    <row r="64" spans="1:25" ht="19.899999999999999" customHeight="1" thickBot="1" x14ac:dyDescent="0.25">
      <c r="B64" s="1910" t="s">
        <v>1027</v>
      </c>
      <c r="C64" s="1903"/>
      <c r="D64" s="1731"/>
      <c r="E64" s="1731"/>
      <c r="F64" s="1731"/>
      <c r="G64" s="1731"/>
      <c r="H64" s="1731"/>
      <c r="I64" s="1731"/>
      <c r="J64" s="1731"/>
      <c r="K64" s="1731"/>
      <c r="L64" s="1731"/>
      <c r="M64" s="1732"/>
      <c r="N64" s="1731"/>
      <c r="O64" s="1731"/>
      <c r="P64" s="1731"/>
      <c r="Q64" s="1732"/>
      <c r="R64" s="1732"/>
      <c r="S64" s="1884"/>
      <c r="T64" s="1921">
        <v>0</v>
      </c>
      <c r="U64" s="1816">
        <v>100000</v>
      </c>
    </row>
    <row r="65" spans="2:21" s="1219" customFormat="1" ht="13.15" hidden="1" x14ac:dyDescent="0.25">
      <c r="B65" s="1238" t="s">
        <v>17</v>
      </c>
      <c r="C65" s="1842"/>
      <c r="D65" s="1275"/>
      <c r="E65" s="1275"/>
      <c r="F65" s="1275"/>
      <c r="G65" s="1275"/>
      <c r="H65" s="1275"/>
      <c r="I65" s="1275"/>
      <c r="J65" s="1275"/>
      <c r="K65" s="1276"/>
      <c r="L65" s="1277"/>
      <c r="M65" s="1239"/>
      <c r="N65" s="1276"/>
      <c r="O65" s="1276"/>
      <c r="P65" s="1276"/>
      <c r="Q65" s="1280"/>
      <c r="R65" s="1280"/>
      <c r="S65" s="1885"/>
      <c r="T65" s="1922"/>
      <c r="U65" s="1911"/>
    </row>
    <row r="66" spans="2:21" ht="25.9" hidden="1" customHeight="1" x14ac:dyDescent="0.25">
      <c r="B66" s="1281" t="s">
        <v>18</v>
      </c>
      <c r="C66" s="1843"/>
      <c r="D66" s="1282"/>
      <c r="E66" s="1282"/>
      <c r="F66" s="1282"/>
      <c r="G66" s="1282"/>
      <c r="H66" s="1282"/>
      <c r="I66" s="1282"/>
      <c r="J66" s="1282"/>
      <c r="K66" s="1283"/>
      <c r="L66" s="1284"/>
      <c r="M66" s="1285"/>
      <c r="N66" s="1283"/>
      <c r="O66" s="1283"/>
      <c r="P66" s="1283"/>
      <c r="Q66" s="1286"/>
      <c r="R66" s="1286"/>
      <c r="S66" s="1286"/>
      <c r="T66" s="1298"/>
      <c r="U66" s="1912"/>
    </row>
    <row r="67" spans="2:21" ht="15" hidden="1" customHeight="1" x14ac:dyDescent="0.25">
      <c r="B67" s="1287" t="s">
        <v>19</v>
      </c>
      <c r="C67" s="1844"/>
      <c r="D67" s="1243"/>
      <c r="E67" s="1243"/>
      <c r="F67" s="1243"/>
      <c r="G67" s="1244"/>
      <c r="H67" s="1243"/>
      <c r="I67" s="1243"/>
      <c r="J67" s="1243"/>
      <c r="K67" s="1245"/>
      <c r="L67" s="1245"/>
      <c r="M67" s="1246"/>
      <c r="N67" s="1244"/>
      <c r="O67" s="1245"/>
      <c r="P67" s="1243"/>
      <c r="Q67" s="1246"/>
      <c r="R67" s="1246"/>
      <c r="S67" s="1246"/>
      <c r="T67" s="1517"/>
      <c r="U67" s="1913"/>
    </row>
    <row r="68" spans="2:21" ht="13.15" hidden="1" x14ac:dyDescent="0.25">
      <c r="B68" s="1287" t="s">
        <v>20</v>
      </c>
      <c r="C68" s="1844"/>
      <c r="D68" s="1243"/>
      <c r="E68" s="1243"/>
      <c r="F68" s="1243"/>
      <c r="G68" s="1244"/>
      <c r="H68" s="1243"/>
      <c r="I68" s="1243"/>
      <c r="J68" s="1243"/>
      <c r="K68" s="1245"/>
      <c r="L68" s="1245"/>
      <c r="M68" s="1246"/>
      <c r="N68" s="1244"/>
      <c r="O68" s="1245"/>
      <c r="P68" s="1243"/>
      <c r="Q68" s="1246"/>
      <c r="R68" s="1246"/>
      <c r="S68" s="1246"/>
      <c r="T68" s="1517"/>
      <c r="U68" s="1913"/>
    </row>
    <row r="69" spans="2:21" ht="13.15" hidden="1" x14ac:dyDescent="0.25">
      <c r="B69" s="1287" t="s">
        <v>21</v>
      </c>
      <c r="C69" s="1844"/>
      <c r="D69" s="1243"/>
      <c r="E69" s="1243"/>
      <c r="F69" s="1243"/>
      <c r="G69" s="1244"/>
      <c r="H69" s="1243"/>
      <c r="I69" s="1243"/>
      <c r="J69" s="1243"/>
      <c r="K69" s="1245"/>
      <c r="L69" s="1245"/>
      <c r="M69" s="1246"/>
      <c r="N69" s="1244"/>
      <c r="O69" s="1245"/>
      <c r="P69" s="1243"/>
      <c r="Q69" s="1246"/>
      <c r="R69" s="1246"/>
      <c r="S69" s="1246"/>
      <c r="T69" s="1517"/>
      <c r="U69" s="1913"/>
    </row>
    <row r="70" spans="2:21" ht="13.9" hidden="1" thickBot="1" x14ac:dyDescent="0.3">
      <c r="B70" s="1288" t="s">
        <v>22</v>
      </c>
      <c r="C70" s="1845"/>
      <c r="D70" s="1289"/>
      <c r="E70" s="1289"/>
      <c r="F70" s="1289"/>
      <c r="G70" s="1290"/>
      <c r="H70" s="1289"/>
      <c r="I70" s="1289"/>
      <c r="J70" s="1289"/>
      <c r="K70" s="1291"/>
      <c r="L70" s="1279"/>
      <c r="M70" s="1246"/>
      <c r="N70" s="1290"/>
      <c r="O70" s="1291"/>
      <c r="P70" s="1289"/>
      <c r="Q70" s="1292"/>
      <c r="R70" s="1292"/>
      <c r="S70" s="1886"/>
      <c r="T70" s="1518"/>
      <c r="U70" s="1913"/>
    </row>
    <row r="71" spans="2:21" s="1223" customFormat="1" ht="19.5" hidden="1" customHeight="1" thickBot="1" x14ac:dyDescent="0.3">
      <c r="B71" s="1293" t="s">
        <v>23</v>
      </c>
      <c r="C71" s="1294"/>
      <c r="D71" s="1295"/>
      <c r="E71" s="1295"/>
      <c r="F71" s="1295"/>
      <c r="G71" s="1296"/>
      <c r="H71" s="1295"/>
      <c r="I71" s="1295"/>
      <c r="J71" s="1295"/>
      <c r="K71" s="1297"/>
      <c r="L71" s="1297"/>
      <c r="M71" s="1298"/>
      <c r="N71" s="1296"/>
      <c r="O71" s="1297"/>
      <c r="P71" s="1295"/>
      <c r="Q71" s="1298"/>
      <c r="R71" s="1298"/>
      <c r="S71" s="1298"/>
      <c r="T71" s="1298"/>
      <c r="U71" s="1912"/>
    </row>
    <row r="72" spans="2:21" ht="0.75" customHeight="1" thickBot="1" x14ac:dyDescent="0.25">
      <c r="B72" s="1241"/>
      <c r="C72" s="1242"/>
      <c r="D72" s="1243"/>
      <c r="E72" s="1243"/>
      <c r="F72" s="1243"/>
      <c r="G72" s="1244"/>
      <c r="H72" s="1243"/>
      <c r="I72" s="1243"/>
      <c r="J72" s="1243"/>
      <c r="K72" s="1245"/>
      <c r="L72" s="1245"/>
      <c r="M72" s="1246"/>
      <c r="N72" s="1244"/>
      <c r="O72" s="1245"/>
      <c r="P72" s="1243"/>
      <c r="Q72" s="1246"/>
      <c r="R72" s="1246"/>
      <c r="S72" s="1246"/>
      <c r="T72" s="1923"/>
      <c r="U72" s="1913"/>
    </row>
    <row r="73" spans="2:21" ht="0.75" customHeight="1" thickBot="1" x14ac:dyDescent="0.25">
      <c r="B73" s="1247" t="s">
        <v>43</v>
      </c>
      <c r="C73" s="1248"/>
      <c r="D73" s="1249"/>
      <c r="E73" s="1249"/>
      <c r="F73" s="1249"/>
      <c r="G73" s="1249"/>
      <c r="H73" s="1249"/>
      <c r="I73" s="1249"/>
      <c r="J73" s="1249"/>
      <c r="K73" s="1249"/>
      <c r="L73" s="1249"/>
      <c r="M73" s="1250"/>
      <c r="N73" s="1249"/>
      <c r="O73" s="1249"/>
      <c r="P73" s="1249"/>
      <c r="Q73" s="1250"/>
      <c r="R73" s="1250"/>
      <c r="S73" s="1250"/>
      <c r="T73" s="1519"/>
      <c r="U73" s="1746"/>
    </row>
    <row r="74" spans="2:21" ht="29.45" customHeight="1" thickBot="1" x14ac:dyDescent="0.25">
      <c r="B74" s="1676" t="s">
        <v>1051</v>
      </c>
      <c r="C74" s="1677"/>
      <c r="D74" s="1678"/>
      <c r="E74" s="1678"/>
      <c r="F74" s="1678"/>
      <c r="G74" s="1678"/>
      <c r="H74" s="1678"/>
      <c r="I74" s="1678"/>
      <c r="J74" s="1678"/>
      <c r="K74" s="1678"/>
      <c r="L74" s="1678"/>
      <c r="M74" s="1679"/>
      <c r="N74" s="1678"/>
      <c r="O74" s="1678"/>
      <c r="P74" s="1678"/>
      <c r="Q74" s="1679"/>
      <c r="R74" s="1679"/>
      <c r="S74" s="1887"/>
      <c r="T74" s="1680">
        <v>0</v>
      </c>
      <c r="U74" s="1817">
        <v>68699</v>
      </c>
    </row>
    <row r="75" spans="2:21" ht="30" customHeight="1" thickBot="1" x14ac:dyDescent="0.25">
      <c r="B75" s="1299" t="s">
        <v>1052</v>
      </c>
      <c r="C75" s="1681">
        <v>6635699</v>
      </c>
      <c r="D75" s="1300">
        <f>D76+D77+D78+D79</f>
        <v>568694.60661854502</v>
      </c>
      <c r="E75" s="1300">
        <f t="shared" ref="E75:R75" si="13">E76+E77+E78+E79</f>
        <v>209354.93590337498</v>
      </c>
      <c r="F75" s="1300">
        <f t="shared" si="13"/>
        <v>590314.61549605394</v>
      </c>
      <c r="G75" s="1300">
        <f t="shared" si="13"/>
        <v>412606.20730752061</v>
      </c>
      <c r="H75" s="1300">
        <f t="shared" si="13"/>
        <v>107807.2554515822</v>
      </c>
      <c r="I75" s="1300">
        <f t="shared" si="13"/>
        <v>1172898.9316766597</v>
      </c>
      <c r="J75" s="1300">
        <f t="shared" si="13"/>
        <v>348271.71031863015</v>
      </c>
      <c r="K75" s="1300">
        <f t="shared" si="13"/>
        <v>10265.948554246295</v>
      </c>
      <c r="L75" s="1300">
        <f t="shared" si="13"/>
        <v>0</v>
      </c>
      <c r="M75" s="1300">
        <f t="shared" si="13"/>
        <v>2675778</v>
      </c>
      <c r="N75" s="1300">
        <f t="shared" si="13"/>
        <v>3086858.7551460573</v>
      </c>
      <c r="O75" s="1300">
        <f t="shared" si="13"/>
        <v>58830</v>
      </c>
      <c r="P75" s="1300">
        <f t="shared" si="13"/>
        <v>0</v>
      </c>
      <c r="Q75" s="1300">
        <f t="shared" si="13"/>
        <v>69796</v>
      </c>
      <c r="R75" s="1300">
        <f t="shared" si="13"/>
        <v>0</v>
      </c>
      <c r="S75" s="1300"/>
      <c r="T75" s="1300">
        <f>T76+T77+T78+T79</f>
        <v>6635698.9664726704</v>
      </c>
      <c r="U75" s="1335">
        <v>5899552</v>
      </c>
    </row>
    <row r="76" spans="2:21" s="1251" customFormat="1" ht="19.899999999999999" customHeight="1" x14ac:dyDescent="0.2">
      <c r="B76" s="1301" t="s">
        <v>1053</v>
      </c>
      <c r="C76" s="1846">
        <v>550770</v>
      </c>
      <c r="D76" s="1751">
        <f>' Štipendiá'!D54</f>
        <v>148474.60661854508</v>
      </c>
      <c r="E76" s="1751">
        <f>' Štipendiá'!D55</f>
        <v>26019.935903374968</v>
      </c>
      <c r="F76" s="1751">
        <f>' Štipendiá'!D56</f>
        <v>97682.615496053972</v>
      </c>
      <c r="G76" s="1751">
        <f>' Štipendiá'!D57</f>
        <v>94681.207307520614</v>
      </c>
      <c r="H76" s="1751">
        <f>' Štipendiá'!D58</f>
        <v>65873.255451582198</v>
      </c>
      <c r="I76" s="1751">
        <f>' Štipendiá'!D59</f>
        <v>45925.720350046751</v>
      </c>
      <c r="J76" s="1751">
        <f>' Štipendiá'!D60</f>
        <v>68308.710318630139</v>
      </c>
      <c r="K76" s="1751">
        <f>' Štipendiá'!D61</f>
        <v>3803.9485542462958</v>
      </c>
      <c r="L76" s="1751">
        <v>0</v>
      </c>
      <c r="M76" s="1751">
        <f>SUM(D76:L76)</f>
        <v>550770</v>
      </c>
      <c r="N76" s="1751"/>
      <c r="O76" s="1751"/>
      <c r="P76" s="1751"/>
      <c r="Q76" s="1751"/>
      <c r="R76" s="1751"/>
      <c r="S76" s="1751"/>
      <c r="T76" s="1752">
        <f>M76</f>
        <v>550770</v>
      </c>
      <c r="U76" s="1753">
        <v>730978</v>
      </c>
    </row>
    <row r="77" spans="2:21" s="1251" customFormat="1" ht="19.899999999999999" customHeight="1" x14ac:dyDescent="0.2">
      <c r="B77" s="1302" t="s">
        <v>1054</v>
      </c>
      <c r="C77" s="1847">
        <v>1621980</v>
      </c>
      <c r="D77" s="1653">
        <f>' Štipendiá'!E36</f>
        <v>322052</v>
      </c>
      <c r="E77" s="1653">
        <f>' Štipendiá'!E37</f>
        <v>144380</v>
      </c>
      <c r="F77" s="1653">
        <f>' Štipendiá'!E38</f>
        <v>387957</v>
      </c>
      <c r="G77" s="1653">
        <f>' Štipendiá'!E39</f>
        <v>250372</v>
      </c>
      <c r="H77" s="1653">
        <f>' Štipendiá'!E40</f>
        <v>0</v>
      </c>
      <c r="I77" s="1653">
        <f>' Štipendiá'!E41</f>
        <v>296743</v>
      </c>
      <c r="J77" s="1653">
        <f>' Štipendiá'!E42</f>
        <v>220476</v>
      </c>
      <c r="K77" s="1653">
        <v>0</v>
      </c>
      <c r="L77" s="1653">
        <v>0</v>
      </c>
      <c r="M77" s="1653">
        <f>SUM(D77:L77)</f>
        <v>1621980</v>
      </c>
      <c r="N77" s="1653"/>
      <c r="O77" s="1653"/>
      <c r="P77" s="1653"/>
      <c r="Q77" s="1365"/>
      <c r="R77" s="1365"/>
      <c r="S77" s="1365"/>
      <c r="T77" s="1754">
        <f>M77</f>
        <v>1621980</v>
      </c>
      <c r="U77" s="1755">
        <v>1238250</v>
      </c>
    </row>
    <row r="78" spans="2:21" s="1251" customFormat="1" ht="19.899999999999999" customHeight="1" thickBot="1" x14ac:dyDescent="0.25">
      <c r="B78" s="1303" t="s">
        <v>1055</v>
      </c>
      <c r="C78" s="1848">
        <v>517400</v>
      </c>
      <c r="D78" s="1756">
        <f>' Štipendiá'!G16</f>
        <v>98168</v>
      </c>
      <c r="E78" s="1756">
        <f>' Štipendiá'!G17</f>
        <v>38955</v>
      </c>
      <c r="F78" s="1756">
        <f>' Štipendiá'!G18</f>
        <v>104675</v>
      </c>
      <c r="G78" s="1756">
        <f>' Štipendiá'!G19</f>
        <v>67553</v>
      </c>
      <c r="H78" s="1756">
        <f>' Štipendiá'!G20</f>
        <v>41934</v>
      </c>
      <c r="I78" s="1756">
        <f>' Štipendiá'!G21</f>
        <v>85794</v>
      </c>
      <c r="J78" s="1756">
        <f>' Štipendiá'!G22</f>
        <v>59487</v>
      </c>
      <c r="K78" s="1756">
        <f>' Štipendiá'!G23</f>
        <v>6462</v>
      </c>
      <c r="L78" s="1757">
        <v>0</v>
      </c>
      <c r="M78" s="1756">
        <f>SUM(D78:L78)</f>
        <v>503028</v>
      </c>
      <c r="N78" s="1758"/>
      <c r="O78" s="1758"/>
      <c r="P78" s="1758"/>
      <c r="Q78" s="1759">
        <f>' Štipendiá'!G24</f>
        <v>14372</v>
      </c>
      <c r="R78" s="1760"/>
      <c r="S78" s="1760"/>
      <c r="T78" s="1761">
        <f>M78+Q78</f>
        <v>517400</v>
      </c>
      <c r="U78" s="1762">
        <v>553400</v>
      </c>
    </row>
    <row r="79" spans="2:21" s="1251" customFormat="1" ht="29.45" customHeight="1" thickBot="1" x14ac:dyDescent="0.25">
      <c r="B79" s="1304" t="s">
        <v>37</v>
      </c>
      <c r="C79" s="1682">
        <v>3945549</v>
      </c>
      <c r="D79" s="1749"/>
      <c r="E79" s="1749"/>
      <c r="F79" s="1749"/>
      <c r="G79" s="1749"/>
      <c r="H79" s="1749"/>
      <c r="I79" s="1749">
        <f>I80+I89</f>
        <v>744436.21132661297</v>
      </c>
      <c r="J79" s="1749"/>
      <c r="K79" s="1749"/>
      <c r="L79" s="1749"/>
      <c r="M79" s="1749"/>
      <c r="N79" s="1749">
        <f>N80</f>
        <v>3086858.7551460573</v>
      </c>
      <c r="O79" s="1749">
        <f>O89</f>
        <v>58830</v>
      </c>
      <c r="P79" s="1749"/>
      <c r="Q79" s="1749">
        <f>Q89</f>
        <v>55424</v>
      </c>
      <c r="R79" s="1749"/>
      <c r="S79" s="1749"/>
      <c r="T79" s="1749">
        <f>I79+N79+O79+Q79</f>
        <v>3945548.9664726704</v>
      </c>
      <c r="U79" s="1750">
        <v>3376924</v>
      </c>
    </row>
    <row r="80" spans="2:21" s="1251" customFormat="1" ht="30" customHeight="1" thickBot="1" x14ac:dyDescent="0.25">
      <c r="B80" s="1305" t="s">
        <v>1056</v>
      </c>
      <c r="C80" s="1683">
        <f>C81+C83+C84+C85+C86+C87+C88</f>
        <v>3831294.3679999998</v>
      </c>
      <c r="D80" s="1306"/>
      <c r="E80" s="1306"/>
      <c r="F80" s="1306"/>
      <c r="G80" s="1306"/>
      <c r="H80" s="1306"/>
      <c r="I80" s="1306">
        <f>I81+I83+I84+I85+I86+I87+I88</f>
        <v>744436.21132661297</v>
      </c>
      <c r="J80" s="1306"/>
      <c r="K80" s="1306"/>
      <c r="L80" s="1306">
        <v>0</v>
      </c>
      <c r="M80" s="1306">
        <f>SUM(I80:L80)</f>
        <v>744436.21132661297</v>
      </c>
      <c r="N80" s="1306">
        <f>N81+N83+N84+N85+N86+N87+N88</f>
        <v>3086858.7551460573</v>
      </c>
      <c r="O80" s="1306"/>
      <c r="P80" s="1306"/>
      <c r="Q80" s="1306"/>
      <c r="R80" s="1306"/>
      <c r="S80" s="1306"/>
      <c r="T80" s="1306">
        <f>I80+N80</f>
        <v>3831294.9664726704</v>
      </c>
      <c r="U80" s="1336">
        <v>3280457</v>
      </c>
    </row>
    <row r="81" spans="2:21" ht="19.899999999999999" customHeight="1" x14ac:dyDescent="0.2">
      <c r="B81" s="1307" t="s">
        <v>1057</v>
      </c>
      <c r="C81" s="1849">
        <v>1743692</v>
      </c>
      <c r="D81" s="1763"/>
      <c r="E81" s="1763"/>
      <c r="F81" s="1763"/>
      <c r="G81" s="1763"/>
      <c r="H81" s="1763"/>
      <c r="I81" s="1764">
        <v>335867</v>
      </c>
      <c r="J81" s="1763"/>
      <c r="K81" s="1763"/>
      <c r="L81" s="1765"/>
      <c r="M81" s="1765">
        <f>I81</f>
        <v>335867</v>
      </c>
      <c r="N81" s="1766">
        <v>1407825</v>
      </c>
      <c r="O81" s="1767"/>
      <c r="P81" s="1764"/>
      <c r="Q81" s="1764"/>
      <c r="R81" s="1763"/>
      <c r="S81" s="1767"/>
      <c r="T81" s="1768">
        <f>M81+N81</f>
        <v>1743692</v>
      </c>
      <c r="U81" s="1769">
        <v>1421917</v>
      </c>
    </row>
    <row r="82" spans="2:21" ht="19.899999999999999" hidden="1" customHeight="1" x14ac:dyDescent="0.25">
      <c r="B82" s="1308" t="s">
        <v>28</v>
      </c>
      <c r="C82" s="1850"/>
      <c r="D82" s="1770"/>
      <c r="E82" s="1770"/>
      <c r="F82" s="1770"/>
      <c r="G82" s="1770"/>
      <c r="H82" s="1770"/>
      <c r="I82" s="1763"/>
      <c r="J82" s="1770"/>
      <c r="K82" s="1770"/>
      <c r="L82" s="1771"/>
      <c r="M82" s="1771"/>
      <c r="N82" s="1766"/>
      <c r="O82" s="1772"/>
      <c r="P82" s="1770"/>
      <c r="Q82" s="1770"/>
      <c r="R82" s="1770"/>
      <c r="S82" s="1772"/>
      <c r="T82" s="1773"/>
      <c r="U82" s="1769"/>
    </row>
    <row r="83" spans="2:21" ht="19.899999999999999" customHeight="1" x14ac:dyDescent="0.2">
      <c r="B83" s="1544" t="s">
        <v>1058</v>
      </c>
      <c r="C83" s="1851">
        <f>C81*35.2%</f>
        <v>613779.58400000003</v>
      </c>
      <c r="D83" s="1774"/>
      <c r="E83" s="1774"/>
      <c r="F83" s="1774"/>
      <c r="G83" s="1774"/>
      <c r="H83" s="1774"/>
      <c r="I83" s="1774">
        <f>I81*35.2%</f>
        <v>118225.18400000001</v>
      </c>
      <c r="J83" s="1774"/>
      <c r="K83" s="1774"/>
      <c r="L83" s="1775"/>
      <c r="M83" s="1775">
        <f t="shared" ref="M83:M88" si="14">I83</f>
        <v>118225.18400000001</v>
      </c>
      <c r="N83" s="1776">
        <v>495555</v>
      </c>
      <c r="O83" s="1776"/>
      <c r="P83" s="1774"/>
      <c r="Q83" s="1774"/>
      <c r="R83" s="1774"/>
      <c r="S83" s="1888"/>
      <c r="T83" s="1777">
        <f>I83+N83</f>
        <v>613780.18400000001</v>
      </c>
      <c r="U83" s="1769">
        <v>500515</v>
      </c>
    </row>
    <row r="84" spans="2:21" ht="19.899999999999999" customHeight="1" x14ac:dyDescent="0.2">
      <c r="B84" s="1543" t="s">
        <v>1059</v>
      </c>
      <c r="C84" s="1852">
        <v>178042</v>
      </c>
      <c r="D84" s="1778"/>
      <c r="E84" s="1778"/>
      <c r="F84" s="1778"/>
      <c r="G84" s="1778"/>
      <c r="H84" s="1778"/>
      <c r="I84" s="1779">
        <f>Valorizácia!G109</f>
        <v>37445.286484181153</v>
      </c>
      <c r="J84" s="1778"/>
      <c r="K84" s="1778"/>
      <c r="L84" s="1780"/>
      <c r="M84" s="1780">
        <f t="shared" si="14"/>
        <v>37445.286484181153</v>
      </c>
      <c r="N84" s="1781">
        <f>Valorizácia!G110</f>
        <v>140596.71351581888</v>
      </c>
      <c r="O84" s="1782"/>
      <c r="P84" s="1779"/>
      <c r="Q84" s="1779"/>
      <c r="R84" s="1778"/>
      <c r="S84" s="1889"/>
      <c r="T84" s="1783">
        <f>M84+N84</f>
        <v>178042.00000000003</v>
      </c>
      <c r="U84" s="1784">
        <v>0</v>
      </c>
    </row>
    <row r="85" spans="2:21" ht="19.899999999999999" customHeight="1" x14ac:dyDescent="0.2">
      <c r="B85" s="1543" t="s">
        <v>922</v>
      </c>
      <c r="C85" s="1852">
        <f>C84*35.2%</f>
        <v>62670.784000000007</v>
      </c>
      <c r="D85" s="1778"/>
      <c r="E85" s="1778"/>
      <c r="F85" s="1778"/>
      <c r="G85" s="1778"/>
      <c r="H85" s="1778"/>
      <c r="I85" s="1779">
        <f>I84*35.2%</f>
        <v>13180.740842431767</v>
      </c>
      <c r="J85" s="1778"/>
      <c r="K85" s="1778"/>
      <c r="L85" s="1780"/>
      <c r="M85" s="1780">
        <f t="shared" si="14"/>
        <v>13180.740842431767</v>
      </c>
      <c r="N85" s="1781">
        <f>N84*35.2%</f>
        <v>49490.043157568252</v>
      </c>
      <c r="O85" s="1782"/>
      <c r="P85" s="1779"/>
      <c r="Q85" s="1779"/>
      <c r="R85" s="1778"/>
      <c r="S85" s="1889"/>
      <c r="T85" s="1783">
        <f>M85+N85</f>
        <v>62670.784000000021</v>
      </c>
      <c r="U85" s="1784">
        <v>0</v>
      </c>
    </row>
    <row r="86" spans="2:21" ht="19.899999999999999" customHeight="1" x14ac:dyDescent="0.2">
      <c r="B86" s="1545" t="s">
        <v>1060</v>
      </c>
      <c r="C86" s="1853">
        <f>[43]Hárok1!$V$34</f>
        <v>451094</v>
      </c>
      <c r="D86" s="1785"/>
      <c r="E86" s="1785"/>
      <c r="F86" s="1785"/>
      <c r="G86" s="1785"/>
      <c r="H86" s="1785"/>
      <c r="I86" s="1785">
        <v>88202</v>
      </c>
      <c r="J86" s="1785"/>
      <c r="K86" s="1785"/>
      <c r="L86" s="1785"/>
      <c r="M86" s="1785">
        <f t="shared" si="14"/>
        <v>88202</v>
      </c>
      <c r="N86" s="1786">
        <f>[43]Hárok1!$V$32</f>
        <v>362891.65645514225</v>
      </c>
      <c r="O86" s="1787"/>
      <c r="P86" s="1785"/>
      <c r="Q86" s="1785"/>
      <c r="R86" s="1785"/>
      <c r="S86" s="1787"/>
      <c r="T86" s="1788">
        <f>I86+N86</f>
        <v>451093.65645514225</v>
      </c>
      <c r="U86" s="1769">
        <v>449386</v>
      </c>
    </row>
    <row r="87" spans="2:21" ht="19.899999999999999" customHeight="1" x14ac:dyDescent="0.2">
      <c r="B87" s="1546" t="s">
        <v>1061</v>
      </c>
      <c r="C87" s="1854">
        <f>[43]Hárok1!$W$34</f>
        <v>510368</v>
      </c>
      <c r="D87" s="1785"/>
      <c r="E87" s="1785"/>
      <c r="F87" s="1785"/>
      <c r="G87" s="1785"/>
      <c r="H87" s="1785"/>
      <c r="I87" s="1785">
        <v>100080</v>
      </c>
      <c r="J87" s="1785"/>
      <c r="K87" s="1785"/>
      <c r="L87" s="1785"/>
      <c r="M87" s="1785">
        <f t="shared" si="14"/>
        <v>100080</v>
      </c>
      <c r="N87" s="1786">
        <f>[43]Hárok1!$W$32</f>
        <v>410288</v>
      </c>
      <c r="O87" s="1787"/>
      <c r="P87" s="1785"/>
      <c r="Q87" s="1785"/>
      <c r="R87" s="1785"/>
      <c r="S87" s="1787"/>
      <c r="T87" s="1788">
        <f>I87+N87</f>
        <v>510368</v>
      </c>
      <c r="U87" s="1789">
        <v>508768</v>
      </c>
    </row>
    <row r="88" spans="2:21" ht="19.899999999999999" customHeight="1" x14ac:dyDescent="0.2">
      <c r="B88" s="1309" t="s">
        <v>1062</v>
      </c>
      <c r="C88" s="1855">
        <v>271648</v>
      </c>
      <c r="D88" s="1653"/>
      <c r="E88" s="1653"/>
      <c r="F88" s="1653"/>
      <c r="G88" s="1653"/>
      <c r="H88" s="1653"/>
      <c r="I88" s="1790">
        <v>51436</v>
      </c>
      <c r="J88" s="1653"/>
      <c r="K88" s="1653"/>
      <c r="L88" s="1653"/>
      <c r="M88" s="1653">
        <f t="shared" si="14"/>
        <v>51436</v>
      </c>
      <c r="N88" s="1791">
        <f>[43]Hárok1!$AA$32</f>
        <v>220212.34201752799</v>
      </c>
      <c r="O88" s="1792"/>
      <c r="P88" s="1653"/>
      <c r="Q88" s="1653"/>
      <c r="R88" s="1653"/>
      <c r="S88" s="1792"/>
      <c r="T88" s="1793">
        <f>M88+N88</f>
        <v>271648.34201752802</v>
      </c>
      <c r="U88" s="1747">
        <v>399871</v>
      </c>
    </row>
    <row r="89" spans="2:21" ht="19.899999999999999" customHeight="1" thickBot="1" x14ac:dyDescent="0.25">
      <c r="B89" s="1310" t="s">
        <v>1063</v>
      </c>
      <c r="C89" s="1836">
        <v>114254</v>
      </c>
      <c r="D89" s="1549"/>
      <c r="E89" s="1549"/>
      <c r="F89" s="1549"/>
      <c r="G89" s="1549"/>
      <c r="H89" s="1549"/>
      <c r="I89" s="1794"/>
      <c r="J89" s="1795"/>
      <c r="K89" s="1549"/>
      <c r="L89" s="1549"/>
      <c r="M89" s="1549"/>
      <c r="N89" s="1796"/>
      <c r="O89" s="1797">
        <v>58830</v>
      </c>
      <c r="P89" s="1798"/>
      <c r="Q89" s="1549">
        <v>55424</v>
      </c>
      <c r="R89" s="1549"/>
      <c r="S89" s="1549"/>
      <c r="T89" s="1799">
        <f>O89+Q89</f>
        <v>114254</v>
      </c>
      <c r="U89" s="1748">
        <v>96467</v>
      </c>
    </row>
    <row r="90" spans="2:21" ht="26.25" thickBot="1" x14ac:dyDescent="0.3">
      <c r="B90" s="1818" t="s">
        <v>1039</v>
      </c>
      <c r="C90" s="1311"/>
      <c r="M90" s="17"/>
      <c r="N90" s="1800" t="s">
        <v>1031</v>
      </c>
      <c r="O90" s="1803">
        <v>13933</v>
      </c>
      <c r="P90" s="1806"/>
      <c r="Q90" s="1809">
        <v>13933</v>
      </c>
      <c r="U90" s="1253"/>
    </row>
    <row r="91" spans="2:21" ht="25.5" x14ac:dyDescent="0.25">
      <c r="B91" s="1819" t="s">
        <v>1002</v>
      </c>
      <c r="C91" s="1820"/>
      <c r="D91" s="1820"/>
      <c r="E91" s="1820"/>
      <c r="F91" s="1821"/>
      <c r="G91" s="1822" t="s">
        <v>1038</v>
      </c>
      <c r="M91" s="1254"/>
      <c r="N91" s="1801" t="s">
        <v>1032</v>
      </c>
      <c r="O91" s="1804">
        <v>4698</v>
      </c>
      <c r="P91" s="1807"/>
      <c r="Q91" s="1810">
        <v>4698</v>
      </c>
      <c r="U91" s="1255"/>
    </row>
    <row r="92" spans="2:21" ht="30" customHeight="1" x14ac:dyDescent="0.2">
      <c r="B92" s="1978" t="s">
        <v>1029</v>
      </c>
      <c r="C92" s="1979"/>
      <c r="D92" s="1979"/>
      <c r="E92" s="1979"/>
      <c r="F92" s="1980"/>
      <c r="G92" s="1823"/>
      <c r="M92" s="17"/>
      <c r="N92" s="1801" t="s">
        <v>1033</v>
      </c>
      <c r="O92" s="1804">
        <v>824</v>
      </c>
      <c r="P92" s="1807"/>
      <c r="Q92" s="1810">
        <v>824</v>
      </c>
      <c r="U92" s="1255"/>
    </row>
    <row r="93" spans="2:21" ht="30" customHeight="1" x14ac:dyDescent="0.2">
      <c r="B93" s="1978" t="s">
        <v>1030</v>
      </c>
      <c r="C93" s="1979"/>
      <c r="D93" s="1979"/>
      <c r="E93" s="1979"/>
      <c r="F93" s="1980"/>
      <c r="G93" s="1823"/>
      <c r="M93" s="1254"/>
      <c r="N93" s="1801" t="s">
        <v>50</v>
      </c>
      <c r="O93" s="1804">
        <v>21527</v>
      </c>
      <c r="P93" s="1807" t="s">
        <v>923</v>
      </c>
      <c r="Q93" s="1811">
        <f>O93+3100</f>
        <v>24627</v>
      </c>
      <c r="R93" s="1252"/>
      <c r="S93" s="1252"/>
      <c r="T93" s="1252"/>
      <c r="U93" s="1255"/>
    </row>
    <row r="94" spans="2:21" ht="30" customHeight="1" thickBot="1" x14ac:dyDescent="0.25">
      <c r="B94" s="1981" t="s">
        <v>1042</v>
      </c>
      <c r="C94" s="1982"/>
      <c r="D94" s="1982"/>
      <c r="E94" s="1982"/>
      <c r="F94" s="1983"/>
      <c r="G94" s="1863"/>
      <c r="N94" s="1802" t="s">
        <v>51</v>
      </c>
      <c r="O94" s="1805">
        <v>10574</v>
      </c>
      <c r="P94" s="1808" t="s">
        <v>924</v>
      </c>
      <c r="Q94" s="1812">
        <f>10574+768</f>
        <v>11342</v>
      </c>
    </row>
    <row r="95" spans="2:21" ht="30" customHeight="1" x14ac:dyDescent="0.2">
      <c r="B95" s="1978" t="s">
        <v>1041</v>
      </c>
      <c r="C95" s="1979"/>
      <c r="D95" s="1979"/>
      <c r="E95" s="1979"/>
      <c r="F95" s="1980"/>
      <c r="G95" s="1824"/>
      <c r="O95" s="1240">
        <f>SUM(O90:O94)</f>
        <v>51556</v>
      </c>
      <c r="Q95" s="1219">
        <f>SUM(Q90:Q94)</f>
        <v>55424</v>
      </c>
    </row>
    <row r="96" spans="2:21" ht="30" customHeight="1" x14ac:dyDescent="0.2">
      <c r="B96" s="1984" t="s">
        <v>991</v>
      </c>
      <c r="C96" s="1985"/>
      <c r="D96" s="1985"/>
      <c r="E96" s="1985"/>
      <c r="F96" s="1986"/>
      <c r="G96" s="1823"/>
    </row>
    <row r="97" spans="2:7" ht="30" customHeight="1" x14ac:dyDescent="0.2">
      <c r="B97" s="1978" t="s">
        <v>1040</v>
      </c>
      <c r="C97" s="1979"/>
      <c r="D97" s="1979"/>
      <c r="E97" s="1979"/>
      <c r="F97" s="1980"/>
      <c r="G97" s="1823"/>
    </row>
    <row r="98" spans="2:7" ht="30" customHeight="1" x14ac:dyDescent="0.2">
      <c r="B98" s="1978" t="s">
        <v>429</v>
      </c>
      <c r="C98" s="1979"/>
      <c r="D98" s="1979"/>
      <c r="E98" s="1979"/>
      <c r="F98" s="1980"/>
      <c r="G98" s="1823"/>
    </row>
    <row r="99" spans="2:7" ht="23.25" customHeight="1" thickBot="1" x14ac:dyDescent="0.25">
      <c r="B99" s="1975" t="s">
        <v>38</v>
      </c>
      <c r="C99" s="1976"/>
      <c r="D99" s="1976"/>
      <c r="E99" s="1976"/>
      <c r="F99" s="1977"/>
      <c r="G99" s="1825">
        <f>SUM(G92:G98)</f>
        <v>0</v>
      </c>
    </row>
    <row r="100" spans="2:7" x14ac:dyDescent="0.2">
      <c r="C100" s="17"/>
    </row>
  </sheetData>
  <mergeCells count="9">
    <mergeCell ref="B1:U1"/>
    <mergeCell ref="B99:F99"/>
    <mergeCell ref="B93:F93"/>
    <mergeCell ref="B94:F94"/>
    <mergeCell ref="B95:F95"/>
    <mergeCell ref="B97:F97"/>
    <mergeCell ref="B92:F92"/>
    <mergeCell ref="B96:F96"/>
    <mergeCell ref="B98:F98"/>
  </mergeCells>
  <printOptions horizontalCentered="1" verticalCentered="1" headings="1" gridLines="1"/>
  <pageMargins left="0.15748031496062992" right="0.15748031496062992" top="0.27559055118110237" bottom="0.31496062992125984" header="0.19685039370078741" footer="0.11811023622047245"/>
  <pageSetup paperSize="9" scale="55" fitToHeight="0" orientation="landscape" r:id="rId1"/>
  <headerFooter alignWithMargins="0">
    <oddFooter>Strana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F92"/>
  <sheetViews>
    <sheetView view="pageBreakPreview" topLeftCell="D1" zoomScale="85" zoomScaleNormal="71" zoomScaleSheetLayoutView="85" workbookViewId="0">
      <selection activeCell="E3" sqref="E3"/>
    </sheetView>
  </sheetViews>
  <sheetFormatPr defaultRowHeight="12.75" x14ac:dyDescent="0.2"/>
  <cols>
    <col min="1" max="1" width="22.42578125" style="1" customWidth="1"/>
    <col min="2" max="2" width="14.42578125" style="1" customWidth="1"/>
    <col min="3" max="3" width="10.42578125" style="1" customWidth="1"/>
    <col min="4" max="4" width="12.7109375" style="1" customWidth="1"/>
    <col min="5" max="5" width="13" style="1" customWidth="1"/>
    <col min="6" max="6" width="11.140625" style="1" customWidth="1"/>
    <col min="7" max="7" width="12.140625" style="1" customWidth="1"/>
    <col min="8" max="8" width="10.28515625" style="1" customWidth="1"/>
    <col min="9" max="9" width="11.5703125" style="1" customWidth="1"/>
    <col min="10" max="10" width="11.7109375" style="1" customWidth="1"/>
    <col min="11" max="11" width="0.140625" style="1" customWidth="1"/>
    <col min="12" max="12" width="11.140625" style="1" customWidth="1"/>
    <col min="13" max="13" width="7.5703125" style="1" hidden="1" customWidth="1"/>
    <col min="14" max="14" width="11.85546875" style="1" hidden="1" customWidth="1"/>
    <col min="15" max="15" width="11.28515625" style="1" customWidth="1"/>
    <col min="16" max="16" width="10.28515625" style="1" customWidth="1"/>
    <col min="17" max="17" width="12.140625" style="1" customWidth="1"/>
    <col min="18" max="18" width="11" style="1" customWidth="1"/>
    <col min="19" max="20" width="12.5703125" style="1" customWidth="1"/>
    <col min="21" max="21" width="19.42578125" style="1" customWidth="1"/>
    <col min="22" max="22" width="12.5703125" style="1" customWidth="1"/>
    <col min="23" max="23" width="11.42578125" style="1" customWidth="1"/>
    <col min="24" max="24" width="14.85546875" style="1" customWidth="1"/>
    <col min="25" max="25" width="11.7109375" style="1" bestFit="1" customWidth="1"/>
    <col min="26" max="26" width="10.140625" style="1" customWidth="1"/>
    <col min="27" max="28" width="9.7109375" style="1" customWidth="1"/>
    <col min="29" max="29" width="10" style="1" customWidth="1"/>
    <col min="30" max="30" width="10.140625" style="1" customWidth="1"/>
    <col min="31" max="262" width="9.140625" style="1"/>
    <col min="263" max="263" width="20.140625" style="1" customWidth="1"/>
    <col min="264" max="265" width="14.42578125" style="1" customWidth="1"/>
    <col min="266" max="266" width="12.7109375" style="1" customWidth="1"/>
    <col min="267" max="267" width="11" style="1" customWidth="1"/>
    <col min="268" max="268" width="13" style="1" customWidth="1"/>
    <col min="269" max="269" width="11" style="1" customWidth="1"/>
    <col min="270" max="270" width="9.5703125" style="1" customWidth="1"/>
    <col min="271" max="271" width="9.42578125" style="1" customWidth="1"/>
    <col min="272" max="272" width="9.7109375" style="1" customWidth="1"/>
    <col min="273" max="273" width="11.28515625" style="1" customWidth="1"/>
    <col min="274" max="274" width="10.28515625" style="1" customWidth="1"/>
    <col min="275" max="275" width="9.85546875" style="1" customWidth="1"/>
    <col min="276" max="276" width="9.42578125" style="1" bestFit="1" customWidth="1"/>
    <col min="277" max="277" width="9.5703125" style="1" customWidth="1"/>
    <col min="278" max="278" width="12.5703125" style="1" customWidth="1"/>
    <col min="279" max="279" width="11.42578125" style="1" customWidth="1"/>
    <col min="280" max="280" width="11.7109375" style="1" customWidth="1"/>
    <col min="281" max="282" width="10.140625" style="1" customWidth="1"/>
    <col min="283" max="284" width="9.7109375" style="1" customWidth="1"/>
    <col min="285" max="285" width="10" style="1" customWidth="1"/>
    <col min="286" max="286" width="10.140625" style="1" customWidth="1"/>
    <col min="287" max="518" width="9.140625" style="1"/>
    <col min="519" max="519" width="20.140625" style="1" customWidth="1"/>
    <col min="520" max="521" width="14.42578125" style="1" customWidth="1"/>
    <col min="522" max="522" width="12.7109375" style="1" customWidth="1"/>
    <col min="523" max="523" width="11" style="1" customWidth="1"/>
    <col min="524" max="524" width="13" style="1" customWidth="1"/>
    <col min="525" max="525" width="11" style="1" customWidth="1"/>
    <col min="526" max="526" width="9.5703125" style="1" customWidth="1"/>
    <col min="527" max="527" width="9.42578125" style="1" customWidth="1"/>
    <col min="528" max="528" width="9.7109375" style="1" customWidth="1"/>
    <col min="529" max="529" width="11.28515625" style="1" customWidth="1"/>
    <col min="530" max="530" width="10.28515625" style="1" customWidth="1"/>
    <col min="531" max="531" width="9.85546875" style="1" customWidth="1"/>
    <col min="532" max="532" width="9.42578125" style="1" bestFit="1" customWidth="1"/>
    <col min="533" max="533" width="9.5703125" style="1" customWidth="1"/>
    <col min="534" max="534" width="12.5703125" style="1" customWidth="1"/>
    <col min="535" max="535" width="11.42578125" style="1" customWidth="1"/>
    <col min="536" max="536" width="11.7109375" style="1" customWidth="1"/>
    <col min="537" max="538" width="10.140625" style="1" customWidth="1"/>
    <col min="539" max="540" width="9.7109375" style="1" customWidth="1"/>
    <col min="541" max="541" width="10" style="1" customWidth="1"/>
    <col min="542" max="542" width="10.140625" style="1" customWidth="1"/>
    <col min="543" max="774" width="9.140625" style="1"/>
    <col min="775" max="775" width="20.140625" style="1" customWidth="1"/>
    <col min="776" max="777" width="14.42578125" style="1" customWidth="1"/>
    <col min="778" max="778" width="12.7109375" style="1" customWidth="1"/>
    <col min="779" max="779" width="11" style="1" customWidth="1"/>
    <col min="780" max="780" width="13" style="1" customWidth="1"/>
    <col min="781" max="781" width="11" style="1" customWidth="1"/>
    <col min="782" max="782" width="9.5703125" style="1" customWidth="1"/>
    <col min="783" max="783" width="9.42578125" style="1" customWidth="1"/>
    <col min="784" max="784" width="9.7109375" style="1" customWidth="1"/>
    <col min="785" max="785" width="11.28515625" style="1" customWidth="1"/>
    <col min="786" max="786" width="10.28515625" style="1" customWidth="1"/>
    <col min="787" max="787" width="9.85546875" style="1" customWidth="1"/>
    <col min="788" max="788" width="9.42578125" style="1" bestFit="1" customWidth="1"/>
    <col min="789" max="789" width="9.5703125" style="1" customWidth="1"/>
    <col min="790" max="790" width="12.5703125" style="1" customWidth="1"/>
    <col min="791" max="791" width="11.42578125" style="1" customWidth="1"/>
    <col min="792" max="792" width="11.7109375" style="1" customWidth="1"/>
    <col min="793" max="794" width="10.140625" style="1" customWidth="1"/>
    <col min="795" max="796" width="9.7109375" style="1" customWidth="1"/>
    <col min="797" max="797" width="10" style="1" customWidth="1"/>
    <col min="798" max="798" width="10.140625" style="1" customWidth="1"/>
    <col min="799" max="1030" width="9.140625" style="1"/>
    <col min="1031" max="1031" width="20.140625" style="1" customWidth="1"/>
    <col min="1032" max="1033" width="14.42578125" style="1" customWidth="1"/>
    <col min="1034" max="1034" width="12.7109375" style="1" customWidth="1"/>
    <col min="1035" max="1035" width="11" style="1" customWidth="1"/>
    <col min="1036" max="1036" width="13" style="1" customWidth="1"/>
    <col min="1037" max="1037" width="11" style="1" customWidth="1"/>
    <col min="1038" max="1038" width="9.5703125" style="1" customWidth="1"/>
    <col min="1039" max="1039" width="9.42578125" style="1" customWidth="1"/>
    <col min="1040" max="1040" width="9.7109375" style="1" customWidth="1"/>
    <col min="1041" max="1041" width="11.28515625" style="1" customWidth="1"/>
    <col min="1042" max="1042" width="10.28515625" style="1" customWidth="1"/>
    <col min="1043" max="1043" width="9.85546875" style="1" customWidth="1"/>
    <col min="1044" max="1044" width="9.42578125" style="1" bestFit="1" customWidth="1"/>
    <col min="1045" max="1045" width="9.5703125" style="1" customWidth="1"/>
    <col min="1046" max="1046" width="12.5703125" style="1" customWidth="1"/>
    <col min="1047" max="1047" width="11.42578125" style="1" customWidth="1"/>
    <col min="1048" max="1048" width="11.7109375" style="1" customWidth="1"/>
    <col min="1049" max="1050" width="10.140625" style="1" customWidth="1"/>
    <col min="1051" max="1052" width="9.7109375" style="1" customWidth="1"/>
    <col min="1053" max="1053" width="10" style="1" customWidth="1"/>
    <col min="1054" max="1054" width="10.140625" style="1" customWidth="1"/>
    <col min="1055" max="1286" width="9.140625" style="1"/>
    <col min="1287" max="1287" width="20.140625" style="1" customWidth="1"/>
    <col min="1288" max="1289" width="14.42578125" style="1" customWidth="1"/>
    <col min="1290" max="1290" width="12.7109375" style="1" customWidth="1"/>
    <col min="1291" max="1291" width="11" style="1" customWidth="1"/>
    <col min="1292" max="1292" width="13" style="1" customWidth="1"/>
    <col min="1293" max="1293" width="11" style="1" customWidth="1"/>
    <col min="1294" max="1294" width="9.5703125" style="1" customWidth="1"/>
    <col min="1295" max="1295" width="9.42578125" style="1" customWidth="1"/>
    <col min="1296" max="1296" width="9.7109375" style="1" customWidth="1"/>
    <col min="1297" max="1297" width="11.28515625" style="1" customWidth="1"/>
    <col min="1298" max="1298" width="10.28515625" style="1" customWidth="1"/>
    <col min="1299" max="1299" width="9.85546875" style="1" customWidth="1"/>
    <col min="1300" max="1300" width="9.42578125" style="1" bestFit="1" customWidth="1"/>
    <col min="1301" max="1301" width="9.5703125" style="1" customWidth="1"/>
    <col min="1302" max="1302" width="12.5703125" style="1" customWidth="1"/>
    <col min="1303" max="1303" width="11.42578125" style="1" customWidth="1"/>
    <col min="1304" max="1304" width="11.7109375" style="1" customWidth="1"/>
    <col min="1305" max="1306" width="10.140625" style="1" customWidth="1"/>
    <col min="1307" max="1308" width="9.7109375" style="1" customWidth="1"/>
    <col min="1309" max="1309" width="10" style="1" customWidth="1"/>
    <col min="1310" max="1310" width="10.140625" style="1" customWidth="1"/>
    <col min="1311" max="1542" width="9.140625" style="1"/>
    <col min="1543" max="1543" width="20.140625" style="1" customWidth="1"/>
    <col min="1544" max="1545" width="14.42578125" style="1" customWidth="1"/>
    <col min="1546" max="1546" width="12.7109375" style="1" customWidth="1"/>
    <col min="1547" max="1547" width="11" style="1" customWidth="1"/>
    <col min="1548" max="1548" width="13" style="1" customWidth="1"/>
    <col min="1549" max="1549" width="11" style="1" customWidth="1"/>
    <col min="1550" max="1550" width="9.5703125" style="1" customWidth="1"/>
    <col min="1551" max="1551" width="9.42578125" style="1" customWidth="1"/>
    <col min="1552" max="1552" width="9.7109375" style="1" customWidth="1"/>
    <col min="1553" max="1553" width="11.28515625" style="1" customWidth="1"/>
    <col min="1554" max="1554" width="10.28515625" style="1" customWidth="1"/>
    <col min="1555" max="1555" width="9.85546875" style="1" customWidth="1"/>
    <col min="1556" max="1556" width="9.42578125" style="1" bestFit="1" customWidth="1"/>
    <col min="1557" max="1557" width="9.5703125" style="1" customWidth="1"/>
    <col min="1558" max="1558" width="12.5703125" style="1" customWidth="1"/>
    <col min="1559" max="1559" width="11.42578125" style="1" customWidth="1"/>
    <col min="1560" max="1560" width="11.7109375" style="1" customWidth="1"/>
    <col min="1561" max="1562" width="10.140625" style="1" customWidth="1"/>
    <col min="1563" max="1564" width="9.7109375" style="1" customWidth="1"/>
    <col min="1565" max="1565" width="10" style="1" customWidth="1"/>
    <col min="1566" max="1566" width="10.140625" style="1" customWidth="1"/>
    <col min="1567" max="1798" width="9.140625" style="1"/>
    <col min="1799" max="1799" width="20.140625" style="1" customWidth="1"/>
    <col min="1800" max="1801" width="14.42578125" style="1" customWidth="1"/>
    <col min="1802" max="1802" width="12.7109375" style="1" customWidth="1"/>
    <col min="1803" max="1803" width="11" style="1" customWidth="1"/>
    <col min="1804" max="1804" width="13" style="1" customWidth="1"/>
    <col min="1805" max="1805" width="11" style="1" customWidth="1"/>
    <col min="1806" max="1806" width="9.5703125" style="1" customWidth="1"/>
    <col min="1807" max="1807" width="9.42578125" style="1" customWidth="1"/>
    <col min="1808" max="1808" width="9.7109375" style="1" customWidth="1"/>
    <col min="1809" max="1809" width="11.28515625" style="1" customWidth="1"/>
    <col min="1810" max="1810" width="10.28515625" style="1" customWidth="1"/>
    <col min="1811" max="1811" width="9.85546875" style="1" customWidth="1"/>
    <col min="1812" max="1812" width="9.42578125" style="1" bestFit="1" customWidth="1"/>
    <col min="1813" max="1813" width="9.5703125" style="1" customWidth="1"/>
    <col min="1814" max="1814" width="12.5703125" style="1" customWidth="1"/>
    <col min="1815" max="1815" width="11.42578125" style="1" customWidth="1"/>
    <col min="1816" max="1816" width="11.7109375" style="1" customWidth="1"/>
    <col min="1817" max="1818" width="10.140625" style="1" customWidth="1"/>
    <col min="1819" max="1820" width="9.7109375" style="1" customWidth="1"/>
    <col min="1821" max="1821" width="10" style="1" customWidth="1"/>
    <col min="1822" max="1822" width="10.140625" style="1" customWidth="1"/>
    <col min="1823" max="2054" width="9.140625" style="1"/>
    <col min="2055" max="2055" width="20.140625" style="1" customWidth="1"/>
    <col min="2056" max="2057" width="14.42578125" style="1" customWidth="1"/>
    <col min="2058" max="2058" width="12.7109375" style="1" customWidth="1"/>
    <col min="2059" max="2059" width="11" style="1" customWidth="1"/>
    <col min="2060" max="2060" width="13" style="1" customWidth="1"/>
    <col min="2061" max="2061" width="11" style="1" customWidth="1"/>
    <col min="2062" max="2062" width="9.5703125" style="1" customWidth="1"/>
    <col min="2063" max="2063" width="9.42578125" style="1" customWidth="1"/>
    <col min="2064" max="2064" width="9.7109375" style="1" customWidth="1"/>
    <col min="2065" max="2065" width="11.28515625" style="1" customWidth="1"/>
    <col min="2066" max="2066" width="10.28515625" style="1" customWidth="1"/>
    <col min="2067" max="2067" width="9.85546875" style="1" customWidth="1"/>
    <col min="2068" max="2068" width="9.42578125" style="1" bestFit="1" customWidth="1"/>
    <col min="2069" max="2069" width="9.5703125" style="1" customWidth="1"/>
    <col min="2070" max="2070" width="12.5703125" style="1" customWidth="1"/>
    <col min="2071" max="2071" width="11.42578125" style="1" customWidth="1"/>
    <col min="2072" max="2072" width="11.7109375" style="1" customWidth="1"/>
    <col min="2073" max="2074" width="10.140625" style="1" customWidth="1"/>
    <col min="2075" max="2076" width="9.7109375" style="1" customWidth="1"/>
    <col min="2077" max="2077" width="10" style="1" customWidth="1"/>
    <col min="2078" max="2078" width="10.140625" style="1" customWidth="1"/>
    <col min="2079" max="2310" width="9.140625" style="1"/>
    <col min="2311" max="2311" width="20.140625" style="1" customWidth="1"/>
    <col min="2312" max="2313" width="14.42578125" style="1" customWidth="1"/>
    <col min="2314" max="2314" width="12.7109375" style="1" customWidth="1"/>
    <col min="2315" max="2315" width="11" style="1" customWidth="1"/>
    <col min="2316" max="2316" width="13" style="1" customWidth="1"/>
    <col min="2317" max="2317" width="11" style="1" customWidth="1"/>
    <col min="2318" max="2318" width="9.5703125" style="1" customWidth="1"/>
    <col min="2319" max="2319" width="9.42578125" style="1" customWidth="1"/>
    <col min="2320" max="2320" width="9.7109375" style="1" customWidth="1"/>
    <col min="2321" max="2321" width="11.28515625" style="1" customWidth="1"/>
    <col min="2322" max="2322" width="10.28515625" style="1" customWidth="1"/>
    <col min="2323" max="2323" width="9.85546875" style="1" customWidth="1"/>
    <col min="2324" max="2324" width="9.42578125" style="1" bestFit="1" customWidth="1"/>
    <col min="2325" max="2325" width="9.5703125" style="1" customWidth="1"/>
    <col min="2326" max="2326" width="12.5703125" style="1" customWidth="1"/>
    <col min="2327" max="2327" width="11.42578125" style="1" customWidth="1"/>
    <col min="2328" max="2328" width="11.7109375" style="1" customWidth="1"/>
    <col min="2329" max="2330" width="10.140625" style="1" customWidth="1"/>
    <col min="2331" max="2332" width="9.7109375" style="1" customWidth="1"/>
    <col min="2333" max="2333" width="10" style="1" customWidth="1"/>
    <col min="2334" max="2334" width="10.140625" style="1" customWidth="1"/>
    <col min="2335" max="2566" width="9.140625" style="1"/>
    <col min="2567" max="2567" width="20.140625" style="1" customWidth="1"/>
    <col min="2568" max="2569" width="14.42578125" style="1" customWidth="1"/>
    <col min="2570" max="2570" width="12.7109375" style="1" customWidth="1"/>
    <col min="2571" max="2571" width="11" style="1" customWidth="1"/>
    <col min="2572" max="2572" width="13" style="1" customWidth="1"/>
    <col min="2573" max="2573" width="11" style="1" customWidth="1"/>
    <col min="2574" max="2574" width="9.5703125" style="1" customWidth="1"/>
    <col min="2575" max="2575" width="9.42578125" style="1" customWidth="1"/>
    <col min="2576" max="2576" width="9.7109375" style="1" customWidth="1"/>
    <col min="2577" max="2577" width="11.28515625" style="1" customWidth="1"/>
    <col min="2578" max="2578" width="10.28515625" style="1" customWidth="1"/>
    <col min="2579" max="2579" width="9.85546875" style="1" customWidth="1"/>
    <col min="2580" max="2580" width="9.42578125" style="1" bestFit="1" customWidth="1"/>
    <col min="2581" max="2581" width="9.5703125" style="1" customWidth="1"/>
    <col min="2582" max="2582" width="12.5703125" style="1" customWidth="1"/>
    <col min="2583" max="2583" width="11.42578125" style="1" customWidth="1"/>
    <col min="2584" max="2584" width="11.7109375" style="1" customWidth="1"/>
    <col min="2585" max="2586" width="10.140625" style="1" customWidth="1"/>
    <col min="2587" max="2588" width="9.7109375" style="1" customWidth="1"/>
    <col min="2589" max="2589" width="10" style="1" customWidth="1"/>
    <col min="2590" max="2590" width="10.140625" style="1" customWidth="1"/>
    <col min="2591" max="2822" width="9.140625" style="1"/>
    <col min="2823" max="2823" width="20.140625" style="1" customWidth="1"/>
    <col min="2824" max="2825" width="14.42578125" style="1" customWidth="1"/>
    <col min="2826" max="2826" width="12.7109375" style="1" customWidth="1"/>
    <col min="2827" max="2827" width="11" style="1" customWidth="1"/>
    <col min="2828" max="2828" width="13" style="1" customWidth="1"/>
    <col min="2829" max="2829" width="11" style="1" customWidth="1"/>
    <col min="2830" max="2830" width="9.5703125" style="1" customWidth="1"/>
    <col min="2831" max="2831" width="9.42578125" style="1" customWidth="1"/>
    <col min="2832" max="2832" width="9.7109375" style="1" customWidth="1"/>
    <col min="2833" max="2833" width="11.28515625" style="1" customWidth="1"/>
    <col min="2834" max="2834" width="10.28515625" style="1" customWidth="1"/>
    <col min="2835" max="2835" width="9.85546875" style="1" customWidth="1"/>
    <col min="2836" max="2836" width="9.42578125" style="1" bestFit="1" customWidth="1"/>
    <col min="2837" max="2837" width="9.5703125" style="1" customWidth="1"/>
    <col min="2838" max="2838" width="12.5703125" style="1" customWidth="1"/>
    <col min="2839" max="2839" width="11.42578125" style="1" customWidth="1"/>
    <col min="2840" max="2840" width="11.7109375" style="1" customWidth="1"/>
    <col min="2841" max="2842" width="10.140625" style="1" customWidth="1"/>
    <col min="2843" max="2844" width="9.7109375" style="1" customWidth="1"/>
    <col min="2845" max="2845" width="10" style="1" customWidth="1"/>
    <col min="2846" max="2846" width="10.140625" style="1" customWidth="1"/>
    <col min="2847" max="3078" width="9.140625" style="1"/>
    <col min="3079" max="3079" width="20.140625" style="1" customWidth="1"/>
    <col min="3080" max="3081" width="14.42578125" style="1" customWidth="1"/>
    <col min="3082" max="3082" width="12.7109375" style="1" customWidth="1"/>
    <col min="3083" max="3083" width="11" style="1" customWidth="1"/>
    <col min="3084" max="3084" width="13" style="1" customWidth="1"/>
    <col min="3085" max="3085" width="11" style="1" customWidth="1"/>
    <col min="3086" max="3086" width="9.5703125" style="1" customWidth="1"/>
    <col min="3087" max="3087" width="9.42578125" style="1" customWidth="1"/>
    <col min="3088" max="3088" width="9.7109375" style="1" customWidth="1"/>
    <col min="3089" max="3089" width="11.28515625" style="1" customWidth="1"/>
    <col min="3090" max="3090" width="10.28515625" style="1" customWidth="1"/>
    <col min="3091" max="3091" width="9.85546875" style="1" customWidth="1"/>
    <col min="3092" max="3092" width="9.42578125" style="1" bestFit="1" customWidth="1"/>
    <col min="3093" max="3093" width="9.5703125" style="1" customWidth="1"/>
    <col min="3094" max="3094" width="12.5703125" style="1" customWidth="1"/>
    <col min="3095" max="3095" width="11.42578125" style="1" customWidth="1"/>
    <col min="3096" max="3096" width="11.7109375" style="1" customWidth="1"/>
    <col min="3097" max="3098" width="10.140625" style="1" customWidth="1"/>
    <col min="3099" max="3100" width="9.7109375" style="1" customWidth="1"/>
    <col min="3101" max="3101" width="10" style="1" customWidth="1"/>
    <col min="3102" max="3102" width="10.140625" style="1" customWidth="1"/>
    <col min="3103" max="3334" width="9.140625" style="1"/>
    <col min="3335" max="3335" width="20.140625" style="1" customWidth="1"/>
    <col min="3336" max="3337" width="14.42578125" style="1" customWidth="1"/>
    <col min="3338" max="3338" width="12.7109375" style="1" customWidth="1"/>
    <col min="3339" max="3339" width="11" style="1" customWidth="1"/>
    <col min="3340" max="3340" width="13" style="1" customWidth="1"/>
    <col min="3341" max="3341" width="11" style="1" customWidth="1"/>
    <col min="3342" max="3342" width="9.5703125" style="1" customWidth="1"/>
    <col min="3343" max="3343" width="9.42578125" style="1" customWidth="1"/>
    <col min="3344" max="3344" width="9.7109375" style="1" customWidth="1"/>
    <col min="3345" max="3345" width="11.28515625" style="1" customWidth="1"/>
    <col min="3346" max="3346" width="10.28515625" style="1" customWidth="1"/>
    <col min="3347" max="3347" width="9.85546875" style="1" customWidth="1"/>
    <col min="3348" max="3348" width="9.42578125" style="1" bestFit="1" customWidth="1"/>
    <col min="3349" max="3349" width="9.5703125" style="1" customWidth="1"/>
    <col min="3350" max="3350" width="12.5703125" style="1" customWidth="1"/>
    <col min="3351" max="3351" width="11.42578125" style="1" customWidth="1"/>
    <col min="3352" max="3352" width="11.7109375" style="1" customWidth="1"/>
    <col min="3353" max="3354" width="10.140625" style="1" customWidth="1"/>
    <col min="3355" max="3356" width="9.7109375" style="1" customWidth="1"/>
    <col min="3357" max="3357" width="10" style="1" customWidth="1"/>
    <col min="3358" max="3358" width="10.140625" style="1" customWidth="1"/>
    <col min="3359" max="3590" width="9.140625" style="1"/>
    <col min="3591" max="3591" width="20.140625" style="1" customWidth="1"/>
    <col min="3592" max="3593" width="14.42578125" style="1" customWidth="1"/>
    <col min="3594" max="3594" width="12.7109375" style="1" customWidth="1"/>
    <col min="3595" max="3595" width="11" style="1" customWidth="1"/>
    <col min="3596" max="3596" width="13" style="1" customWidth="1"/>
    <col min="3597" max="3597" width="11" style="1" customWidth="1"/>
    <col min="3598" max="3598" width="9.5703125" style="1" customWidth="1"/>
    <col min="3599" max="3599" width="9.42578125" style="1" customWidth="1"/>
    <col min="3600" max="3600" width="9.7109375" style="1" customWidth="1"/>
    <col min="3601" max="3601" width="11.28515625" style="1" customWidth="1"/>
    <col min="3602" max="3602" width="10.28515625" style="1" customWidth="1"/>
    <col min="3603" max="3603" width="9.85546875" style="1" customWidth="1"/>
    <col min="3604" max="3604" width="9.42578125" style="1" bestFit="1" customWidth="1"/>
    <col min="3605" max="3605" width="9.5703125" style="1" customWidth="1"/>
    <col min="3606" max="3606" width="12.5703125" style="1" customWidth="1"/>
    <col min="3607" max="3607" width="11.42578125" style="1" customWidth="1"/>
    <col min="3608" max="3608" width="11.7109375" style="1" customWidth="1"/>
    <col min="3609" max="3610" width="10.140625" style="1" customWidth="1"/>
    <col min="3611" max="3612" width="9.7109375" style="1" customWidth="1"/>
    <col min="3613" max="3613" width="10" style="1" customWidth="1"/>
    <col min="3614" max="3614" width="10.140625" style="1" customWidth="1"/>
    <col min="3615" max="3846" width="9.140625" style="1"/>
    <col min="3847" max="3847" width="20.140625" style="1" customWidth="1"/>
    <col min="3848" max="3849" width="14.42578125" style="1" customWidth="1"/>
    <col min="3850" max="3850" width="12.7109375" style="1" customWidth="1"/>
    <col min="3851" max="3851" width="11" style="1" customWidth="1"/>
    <col min="3852" max="3852" width="13" style="1" customWidth="1"/>
    <col min="3853" max="3853" width="11" style="1" customWidth="1"/>
    <col min="3854" max="3854" width="9.5703125" style="1" customWidth="1"/>
    <col min="3855" max="3855" width="9.42578125" style="1" customWidth="1"/>
    <col min="3856" max="3856" width="9.7109375" style="1" customWidth="1"/>
    <col min="3857" max="3857" width="11.28515625" style="1" customWidth="1"/>
    <col min="3858" max="3858" width="10.28515625" style="1" customWidth="1"/>
    <col min="3859" max="3859" width="9.85546875" style="1" customWidth="1"/>
    <col min="3860" max="3860" width="9.42578125" style="1" bestFit="1" customWidth="1"/>
    <col min="3861" max="3861" width="9.5703125" style="1" customWidth="1"/>
    <col min="3862" max="3862" width="12.5703125" style="1" customWidth="1"/>
    <col min="3863" max="3863" width="11.42578125" style="1" customWidth="1"/>
    <col min="3864" max="3864" width="11.7109375" style="1" customWidth="1"/>
    <col min="3865" max="3866" width="10.140625" style="1" customWidth="1"/>
    <col min="3867" max="3868" width="9.7109375" style="1" customWidth="1"/>
    <col min="3869" max="3869" width="10" style="1" customWidth="1"/>
    <col min="3870" max="3870" width="10.140625" style="1" customWidth="1"/>
    <col min="3871" max="4102" width="9.140625" style="1"/>
    <col min="4103" max="4103" width="20.140625" style="1" customWidth="1"/>
    <col min="4104" max="4105" width="14.42578125" style="1" customWidth="1"/>
    <col min="4106" max="4106" width="12.7109375" style="1" customWidth="1"/>
    <col min="4107" max="4107" width="11" style="1" customWidth="1"/>
    <col min="4108" max="4108" width="13" style="1" customWidth="1"/>
    <col min="4109" max="4109" width="11" style="1" customWidth="1"/>
    <col min="4110" max="4110" width="9.5703125" style="1" customWidth="1"/>
    <col min="4111" max="4111" width="9.42578125" style="1" customWidth="1"/>
    <col min="4112" max="4112" width="9.7109375" style="1" customWidth="1"/>
    <col min="4113" max="4113" width="11.28515625" style="1" customWidth="1"/>
    <col min="4114" max="4114" width="10.28515625" style="1" customWidth="1"/>
    <col min="4115" max="4115" width="9.85546875" style="1" customWidth="1"/>
    <col min="4116" max="4116" width="9.42578125" style="1" bestFit="1" customWidth="1"/>
    <col min="4117" max="4117" width="9.5703125" style="1" customWidth="1"/>
    <col min="4118" max="4118" width="12.5703125" style="1" customWidth="1"/>
    <col min="4119" max="4119" width="11.42578125" style="1" customWidth="1"/>
    <col min="4120" max="4120" width="11.7109375" style="1" customWidth="1"/>
    <col min="4121" max="4122" width="10.140625" style="1" customWidth="1"/>
    <col min="4123" max="4124" width="9.7109375" style="1" customWidth="1"/>
    <col min="4125" max="4125" width="10" style="1" customWidth="1"/>
    <col min="4126" max="4126" width="10.140625" style="1" customWidth="1"/>
    <col min="4127" max="4358" width="9.140625" style="1"/>
    <col min="4359" max="4359" width="20.140625" style="1" customWidth="1"/>
    <col min="4360" max="4361" width="14.42578125" style="1" customWidth="1"/>
    <col min="4362" max="4362" width="12.7109375" style="1" customWidth="1"/>
    <col min="4363" max="4363" width="11" style="1" customWidth="1"/>
    <col min="4364" max="4364" width="13" style="1" customWidth="1"/>
    <col min="4365" max="4365" width="11" style="1" customWidth="1"/>
    <col min="4366" max="4366" width="9.5703125" style="1" customWidth="1"/>
    <col min="4367" max="4367" width="9.42578125" style="1" customWidth="1"/>
    <col min="4368" max="4368" width="9.7109375" style="1" customWidth="1"/>
    <col min="4369" max="4369" width="11.28515625" style="1" customWidth="1"/>
    <col min="4370" max="4370" width="10.28515625" style="1" customWidth="1"/>
    <col min="4371" max="4371" width="9.85546875" style="1" customWidth="1"/>
    <col min="4372" max="4372" width="9.42578125" style="1" bestFit="1" customWidth="1"/>
    <col min="4373" max="4373" width="9.5703125" style="1" customWidth="1"/>
    <col min="4374" max="4374" width="12.5703125" style="1" customWidth="1"/>
    <col min="4375" max="4375" width="11.42578125" style="1" customWidth="1"/>
    <col min="4376" max="4376" width="11.7109375" style="1" customWidth="1"/>
    <col min="4377" max="4378" width="10.140625" style="1" customWidth="1"/>
    <col min="4379" max="4380" width="9.7109375" style="1" customWidth="1"/>
    <col min="4381" max="4381" width="10" style="1" customWidth="1"/>
    <col min="4382" max="4382" width="10.140625" style="1" customWidth="1"/>
    <col min="4383" max="4614" width="9.140625" style="1"/>
    <col min="4615" max="4615" width="20.140625" style="1" customWidth="1"/>
    <col min="4616" max="4617" width="14.42578125" style="1" customWidth="1"/>
    <col min="4618" max="4618" width="12.7109375" style="1" customWidth="1"/>
    <col min="4619" max="4619" width="11" style="1" customWidth="1"/>
    <col min="4620" max="4620" width="13" style="1" customWidth="1"/>
    <col min="4621" max="4621" width="11" style="1" customWidth="1"/>
    <col min="4622" max="4622" width="9.5703125" style="1" customWidth="1"/>
    <col min="4623" max="4623" width="9.42578125" style="1" customWidth="1"/>
    <col min="4624" max="4624" width="9.7109375" style="1" customWidth="1"/>
    <col min="4625" max="4625" width="11.28515625" style="1" customWidth="1"/>
    <col min="4626" max="4626" width="10.28515625" style="1" customWidth="1"/>
    <col min="4627" max="4627" width="9.85546875" style="1" customWidth="1"/>
    <col min="4628" max="4628" width="9.42578125" style="1" bestFit="1" customWidth="1"/>
    <col min="4629" max="4629" width="9.5703125" style="1" customWidth="1"/>
    <col min="4630" max="4630" width="12.5703125" style="1" customWidth="1"/>
    <col min="4631" max="4631" width="11.42578125" style="1" customWidth="1"/>
    <col min="4632" max="4632" width="11.7109375" style="1" customWidth="1"/>
    <col min="4633" max="4634" width="10.140625" style="1" customWidth="1"/>
    <col min="4635" max="4636" width="9.7109375" style="1" customWidth="1"/>
    <col min="4637" max="4637" width="10" style="1" customWidth="1"/>
    <col min="4638" max="4638" width="10.140625" style="1" customWidth="1"/>
    <col min="4639" max="4870" width="9.140625" style="1"/>
    <col min="4871" max="4871" width="20.140625" style="1" customWidth="1"/>
    <col min="4872" max="4873" width="14.42578125" style="1" customWidth="1"/>
    <col min="4874" max="4874" width="12.7109375" style="1" customWidth="1"/>
    <col min="4875" max="4875" width="11" style="1" customWidth="1"/>
    <col min="4876" max="4876" width="13" style="1" customWidth="1"/>
    <col min="4877" max="4877" width="11" style="1" customWidth="1"/>
    <col min="4878" max="4878" width="9.5703125" style="1" customWidth="1"/>
    <col min="4879" max="4879" width="9.42578125" style="1" customWidth="1"/>
    <col min="4880" max="4880" width="9.7109375" style="1" customWidth="1"/>
    <col min="4881" max="4881" width="11.28515625" style="1" customWidth="1"/>
    <col min="4882" max="4882" width="10.28515625" style="1" customWidth="1"/>
    <col min="4883" max="4883" width="9.85546875" style="1" customWidth="1"/>
    <col min="4884" max="4884" width="9.42578125" style="1" bestFit="1" customWidth="1"/>
    <col min="4885" max="4885" width="9.5703125" style="1" customWidth="1"/>
    <col min="4886" max="4886" width="12.5703125" style="1" customWidth="1"/>
    <col min="4887" max="4887" width="11.42578125" style="1" customWidth="1"/>
    <col min="4888" max="4888" width="11.7109375" style="1" customWidth="1"/>
    <col min="4889" max="4890" width="10.140625" style="1" customWidth="1"/>
    <col min="4891" max="4892" width="9.7109375" style="1" customWidth="1"/>
    <col min="4893" max="4893" width="10" style="1" customWidth="1"/>
    <col min="4894" max="4894" width="10.140625" style="1" customWidth="1"/>
    <col min="4895" max="5126" width="9.140625" style="1"/>
    <col min="5127" max="5127" width="20.140625" style="1" customWidth="1"/>
    <col min="5128" max="5129" width="14.42578125" style="1" customWidth="1"/>
    <col min="5130" max="5130" width="12.7109375" style="1" customWidth="1"/>
    <col min="5131" max="5131" width="11" style="1" customWidth="1"/>
    <col min="5132" max="5132" width="13" style="1" customWidth="1"/>
    <col min="5133" max="5133" width="11" style="1" customWidth="1"/>
    <col min="5134" max="5134" width="9.5703125" style="1" customWidth="1"/>
    <col min="5135" max="5135" width="9.42578125" style="1" customWidth="1"/>
    <col min="5136" max="5136" width="9.7109375" style="1" customWidth="1"/>
    <col min="5137" max="5137" width="11.28515625" style="1" customWidth="1"/>
    <col min="5138" max="5138" width="10.28515625" style="1" customWidth="1"/>
    <col min="5139" max="5139" width="9.85546875" style="1" customWidth="1"/>
    <col min="5140" max="5140" width="9.42578125" style="1" bestFit="1" customWidth="1"/>
    <col min="5141" max="5141" width="9.5703125" style="1" customWidth="1"/>
    <col min="5142" max="5142" width="12.5703125" style="1" customWidth="1"/>
    <col min="5143" max="5143" width="11.42578125" style="1" customWidth="1"/>
    <col min="5144" max="5144" width="11.7109375" style="1" customWidth="1"/>
    <col min="5145" max="5146" width="10.140625" style="1" customWidth="1"/>
    <col min="5147" max="5148" width="9.7109375" style="1" customWidth="1"/>
    <col min="5149" max="5149" width="10" style="1" customWidth="1"/>
    <col min="5150" max="5150" width="10.140625" style="1" customWidth="1"/>
    <col min="5151" max="5382" width="9.140625" style="1"/>
    <col min="5383" max="5383" width="20.140625" style="1" customWidth="1"/>
    <col min="5384" max="5385" width="14.42578125" style="1" customWidth="1"/>
    <col min="5386" max="5386" width="12.7109375" style="1" customWidth="1"/>
    <col min="5387" max="5387" width="11" style="1" customWidth="1"/>
    <col min="5388" max="5388" width="13" style="1" customWidth="1"/>
    <col min="5389" max="5389" width="11" style="1" customWidth="1"/>
    <col min="5390" max="5390" width="9.5703125" style="1" customWidth="1"/>
    <col min="5391" max="5391" width="9.42578125" style="1" customWidth="1"/>
    <col min="5392" max="5392" width="9.7109375" style="1" customWidth="1"/>
    <col min="5393" max="5393" width="11.28515625" style="1" customWidth="1"/>
    <col min="5394" max="5394" width="10.28515625" style="1" customWidth="1"/>
    <col min="5395" max="5395" width="9.85546875" style="1" customWidth="1"/>
    <col min="5396" max="5396" width="9.42578125" style="1" bestFit="1" customWidth="1"/>
    <col min="5397" max="5397" width="9.5703125" style="1" customWidth="1"/>
    <col min="5398" max="5398" width="12.5703125" style="1" customWidth="1"/>
    <col min="5399" max="5399" width="11.42578125" style="1" customWidth="1"/>
    <col min="5400" max="5400" width="11.7109375" style="1" customWidth="1"/>
    <col min="5401" max="5402" width="10.140625" style="1" customWidth="1"/>
    <col min="5403" max="5404" width="9.7109375" style="1" customWidth="1"/>
    <col min="5405" max="5405" width="10" style="1" customWidth="1"/>
    <col min="5406" max="5406" width="10.140625" style="1" customWidth="1"/>
    <col min="5407" max="5638" width="9.140625" style="1"/>
    <col min="5639" max="5639" width="20.140625" style="1" customWidth="1"/>
    <col min="5640" max="5641" width="14.42578125" style="1" customWidth="1"/>
    <col min="5642" max="5642" width="12.7109375" style="1" customWidth="1"/>
    <col min="5643" max="5643" width="11" style="1" customWidth="1"/>
    <col min="5644" max="5644" width="13" style="1" customWidth="1"/>
    <col min="5645" max="5645" width="11" style="1" customWidth="1"/>
    <col min="5646" max="5646" width="9.5703125" style="1" customWidth="1"/>
    <col min="5647" max="5647" width="9.42578125" style="1" customWidth="1"/>
    <col min="5648" max="5648" width="9.7109375" style="1" customWidth="1"/>
    <col min="5649" max="5649" width="11.28515625" style="1" customWidth="1"/>
    <col min="5650" max="5650" width="10.28515625" style="1" customWidth="1"/>
    <col min="5651" max="5651" width="9.85546875" style="1" customWidth="1"/>
    <col min="5652" max="5652" width="9.42578125" style="1" bestFit="1" customWidth="1"/>
    <col min="5653" max="5653" width="9.5703125" style="1" customWidth="1"/>
    <col min="5654" max="5654" width="12.5703125" style="1" customWidth="1"/>
    <col min="5655" max="5655" width="11.42578125" style="1" customWidth="1"/>
    <col min="5656" max="5656" width="11.7109375" style="1" customWidth="1"/>
    <col min="5657" max="5658" width="10.140625" style="1" customWidth="1"/>
    <col min="5659" max="5660" width="9.7109375" style="1" customWidth="1"/>
    <col min="5661" max="5661" width="10" style="1" customWidth="1"/>
    <col min="5662" max="5662" width="10.140625" style="1" customWidth="1"/>
    <col min="5663" max="5894" width="9.140625" style="1"/>
    <col min="5895" max="5895" width="20.140625" style="1" customWidth="1"/>
    <col min="5896" max="5897" width="14.42578125" style="1" customWidth="1"/>
    <col min="5898" max="5898" width="12.7109375" style="1" customWidth="1"/>
    <col min="5899" max="5899" width="11" style="1" customWidth="1"/>
    <col min="5900" max="5900" width="13" style="1" customWidth="1"/>
    <col min="5901" max="5901" width="11" style="1" customWidth="1"/>
    <col min="5902" max="5902" width="9.5703125" style="1" customWidth="1"/>
    <col min="5903" max="5903" width="9.42578125" style="1" customWidth="1"/>
    <col min="5904" max="5904" width="9.7109375" style="1" customWidth="1"/>
    <col min="5905" max="5905" width="11.28515625" style="1" customWidth="1"/>
    <col min="5906" max="5906" width="10.28515625" style="1" customWidth="1"/>
    <col min="5907" max="5907" width="9.85546875" style="1" customWidth="1"/>
    <col min="5908" max="5908" width="9.42578125" style="1" bestFit="1" customWidth="1"/>
    <col min="5909" max="5909" width="9.5703125" style="1" customWidth="1"/>
    <col min="5910" max="5910" width="12.5703125" style="1" customWidth="1"/>
    <col min="5911" max="5911" width="11.42578125" style="1" customWidth="1"/>
    <col min="5912" max="5912" width="11.7109375" style="1" customWidth="1"/>
    <col min="5913" max="5914" width="10.140625" style="1" customWidth="1"/>
    <col min="5915" max="5916" width="9.7109375" style="1" customWidth="1"/>
    <col min="5917" max="5917" width="10" style="1" customWidth="1"/>
    <col min="5918" max="5918" width="10.140625" style="1" customWidth="1"/>
    <col min="5919" max="6150" width="9.140625" style="1"/>
    <col min="6151" max="6151" width="20.140625" style="1" customWidth="1"/>
    <col min="6152" max="6153" width="14.42578125" style="1" customWidth="1"/>
    <col min="6154" max="6154" width="12.7109375" style="1" customWidth="1"/>
    <col min="6155" max="6155" width="11" style="1" customWidth="1"/>
    <col min="6156" max="6156" width="13" style="1" customWidth="1"/>
    <col min="6157" max="6157" width="11" style="1" customWidth="1"/>
    <col min="6158" max="6158" width="9.5703125" style="1" customWidth="1"/>
    <col min="6159" max="6159" width="9.42578125" style="1" customWidth="1"/>
    <col min="6160" max="6160" width="9.7109375" style="1" customWidth="1"/>
    <col min="6161" max="6161" width="11.28515625" style="1" customWidth="1"/>
    <col min="6162" max="6162" width="10.28515625" style="1" customWidth="1"/>
    <col min="6163" max="6163" width="9.85546875" style="1" customWidth="1"/>
    <col min="6164" max="6164" width="9.42578125" style="1" bestFit="1" customWidth="1"/>
    <col min="6165" max="6165" width="9.5703125" style="1" customWidth="1"/>
    <col min="6166" max="6166" width="12.5703125" style="1" customWidth="1"/>
    <col min="6167" max="6167" width="11.42578125" style="1" customWidth="1"/>
    <col min="6168" max="6168" width="11.7109375" style="1" customWidth="1"/>
    <col min="6169" max="6170" width="10.140625" style="1" customWidth="1"/>
    <col min="6171" max="6172" width="9.7109375" style="1" customWidth="1"/>
    <col min="6173" max="6173" width="10" style="1" customWidth="1"/>
    <col min="6174" max="6174" width="10.140625" style="1" customWidth="1"/>
    <col min="6175" max="6406" width="9.140625" style="1"/>
    <col min="6407" max="6407" width="20.140625" style="1" customWidth="1"/>
    <col min="6408" max="6409" width="14.42578125" style="1" customWidth="1"/>
    <col min="6410" max="6410" width="12.7109375" style="1" customWidth="1"/>
    <col min="6411" max="6411" width="11" style="1" customWidth="1"/>
    <col min="6412" max="6412" width="13" style="1" customWidth="1"/>
    <col min="6413" max="6413" width="11" style="1" customWidth="1"/>
    <col min="6414" max="6414" width="9.5703125" style="1" customWidth="1"/>
    <col min="6415" max="6415" width="9.42578125" style="1" customWidth="1"/>
    <col min="6416" max="6416" width="9.7109375" style="1" customWidth="1"/>
    <col min="6417" max="6417" width="11.28515625" style="1" customWidth="1"/>
    <col min="6418" max="6418" width="10.28515625" style="1" customWidth="1"/>
    <col min="6419" max="6419" width="9.85546875" style="1" customWidth="1"/>
    <col min="6420" max="6420" width="9.42578125" style="1" bestFit="1" customWidth="1"/>
    <col min="6421" max="6421" width="9.5703125" style="1" customWidth="1"/>
    <col min="6422" max="6422" width="12.5703125" style="1" customWidth="1"/>
    <col min="6423" max="6423" width="11.42578125" style="1" customWidth="1"/>
    <col min="6424" max="6424" width="11.7109375" style="1" customWidth="1"/>
    <col min="6425" max="6426" width="10.140625" style="1" customWidth="1"/>
    <col min="6427" max="6428" width="9.7109375" style="1" customWidth="1"/>
    <col min="6429" max="6429" width="10" style="1" customWidth="1"/>
    <col min="6430" max="6430" width="10.140625" style="1" customWidth="1"/>
    <col min="6431" max="6662" width="9.140625" style="1"/>
    <col min="6663" max="6663" width="20.140625" style="1" customWidth="1"/>
    <col min="6664" max="6665" width="14.42578125" style="1" customWidth="1"/>
    <col min="6666" max="6666" width="12.7109375" style="1" customWidth="1"/>
    <col min="6667" max="6667" width="11" style="1" customWidth="1"/>
    <col min="6668" max="6668" width="13" style="1" customWidth="1"/>
    <col min="6669" max="6669" width="11" style="1" customWidth="1"/>
    <col min="6670" max="6670" width="9.5703125" style="1" customWidth="1"/>
    <col min="6671" max="6671" width="9.42578125" style="1" customWidth="1"/>
    <col min="6672" max="6672" width="9.7109375" style="1" customWidth="1"/>
    <col min="6673" max="6673" width="11.28515625" style="1" customWidth="1"/>
    <col min="6674" max="6674" width="10.28515625" style="1" customWidth="1"/>
    <col min="6675" max="6675" width="9.85546875" style="1" customWidth="1"/>
    <col min="6676" max="6676" width="9.42578125" style="1" bestFit="1" customWidth="1"/>
    <col min="6677" max="6677" width="9.5703125" style="1" customWidth="1"/>
    <col min="6678" max="6678" width="12.5703125" style="1" customWidth="1"/>
    <col min="6679" max="6679" width="11.42578125" style="1" customWidth="1"/>
    <col min="6680" max="6680" width="11.7109375" style="1" customWidth="1"/>
    <col min="6681" max="6682" width="10.140625" style="1" customWidth="1"/>
    <col min="6683" max="6684" width="9.7109375" style="1" customWidth="1"/>
    <col min="6685" max="6685" width="10" style="1" customWidth="1"/>
    <col min="6686" max="6686" width="10.140625" style="1" customWidth="1"/>
    <col min="6687" max="6918" width="9.140625" style="1"/>
    <col min="6919" max="6919" width="20.140625" style="1" customWidth="1"/>
    <col min="6920" max="6921" width="14.42578125" style="1" customWidth="1"/>
    <col min="6922" max="6922" width="12.7109375" style="1" customWidth="1"/>
    <col min="6923" max="6923" width="11" style="1" customWidth="1"/>
    <col min="6924" max="6924" width="13" style="1" customWidth="1"/>
    <col min="6925" max="6925" width="11" style="1" customWidth="1"/>
    <col min="6926" max="6926" width="9.5703125" style="1" customWidth="1"/>
    <col min="6927" max="6927" width="9.42578125" style="1" customWidth="1"/>
    <col min="6928" max="6928" width="9.7109375" style="1" customWidth="1"/>
    <col min="6929" max="6929" width="11.28515625" style="1" customWidth="1"/>
    <col min="6930" max="6930" width="10.28515625" style="1" customWidth="1"/>
    <col min="6931" max="6931" width="9.85546875" style="1" customWidth="1"/>
    <col min="6932" max="6932" width="9.42578125" style="1" bestFit="1" customWidth="1"/>
    <col min="6933" max="6933" width="9.5703125" style="1" customWidth="1"/>
    <col min="6934" max="6934" width="12.5703125" style="1" customWidth="1"/>
    <col min="6935" max="6935" width="11.42578125" style="1" customWidth="1"/>
    <col min="6936" max="6936" width="11.7109375" style="1" customWidth="1"/>
    <col min="6937" max="6938" width="10.140625" style="1" customWidth="1"/>
    <col min="6939" max="6940" width="9.7109375" style="1" customWidth="1"/>
    <col min="6941" max="6941" width="10" style="1" customWidth="1"/>
    <col min="6942" max="6942" width="10.140625" style="1" customWidth="1"/>
    <col min="6943" max="7174" width="9.140625" style="1"/>
    <col min="7175" max="7175" width="20.140625" style="1" customWidth="1"/>
    <col min="7176" max="7177" width="14.42578125" style="1" customWidth="1"/>
    <col min="7178" max="7178" width="12.7109375" style="1" customWidth="1"/>
    <col min="7179" max="7179" width="11" style="1" customWidth="1"/>
    <col min="7180" max="7180" width="13" style="1" customWidth="1"/>
    <col min="7181" max="7181" width="11" style="1" customWidth="1"/>
    <col min="7182" max="7182" width="9.5703125" style="1" customWidth="1"/>
    <col min="7183" max="7183" width="9.42578125" style="1" customWidth="1"/>
    <col min="7184" max="7184" width="9.7109375" style="1" customWidth="1"/>
    <col min="7185" max="7185" width="11.28515625" style="1" customWidth="1"/>
    <col min="7186" max="7186" width="10.28515625" style="1" customWidth="1"/>
    <col min="7187" max="7187" width="9.85546875" style="1" customWidth="1"/>
    <col min="7188" max="7188" width="9.42578125" style="1" bestFit="1" customWidth="1"/>
    <col min="7189" max="7189" width="9.5703125" style="1" customWidth="1"/>
    <col min="7190" max="7190" width="12.5703125" style="1" customWidth="1"/>
    <col min="7191" max="7191" width="11.42578125" style="1" customWidth="1"/>
    <col min="7192" max="7192" width="11.7109375" style="1" customWidth="1"/>
    <col min="7193" max="7194" width="10.140625" style="1" customWidth="1"/>
    <col min="7195" max="7196" width="9.7109375" style="1" customWidth="1"/>
    <col min="7197" max="7197" width="10" style="1" customWidth="1"/>
    <col min="7198" max="7198" width="10.140625" style="1" customWidth="1"/>
    <col min="7199" max="7430" width="9.140625" style="1"/>
    <col min="7431" max="7431" width="20.140625" style="1" customWidth="1"/>
    <col min="7432" max="7433" width="14.42578125" style="1" customWidth="1"/>
    <col min="7434" max="7434" width="12.7109375" style="1" customWidth="1"/>
    <col min="7435" max="7435" width="11" style="1" customWidth="1"/>
    <col min="7436" max="7436" width="13" style="1" customWidth="1"/>
    <col min="7437" max="7437" width="11" style="1" customWidth="1"/>
    <col min="7438" max="7438" width="9.5703125" style="1" customWidth="1"/>
    <col min="7439" max="7439" width="9.42578125" style="1" customWidth="1"/>
    <col min="7440" max="7440" width="9.7109375" style="1" customWidth="1"/>
    <col min="7441" max="7441" width="11.28515625" style="1" customWidth="1"/>
    <col min="7442" max="7442" width="10.28515625" style="1" customWidth="1"/>
    <col min="7443" max="7443" width="9.85546875" style="1" customWidth="1"/>
    <col min="7444" max="7444" width="9.42578125" style="1" bestFit="1" customWidth="1"/>
    <col min="7445" max="7445" width="9.5703125" style="1" customWidth="1"/>
    <col min="7446" max="7446" width="12.5703125" style="1" customWidth="1"/>
    <col min="7447" max="7447" width="11.42578125" style="1" customWidth="1"/>
    <col min="7448" max="7448" width="11.7109375" style="1" customWidth="1"/>
    <col min="7449" max="7450" width="10.140625" style="1" customWidth="1"/>
    <col min="7451" max="7452" width="9.7109375" style="1" customWidth="1"/>
    <col min="7453" max="7453" width="10" style="1" customWidth="1"/>
    <col min="7454" max="7454" width="10.140625" style="1" customWidth="1"/>
    <col min="7455" max="7686" width="9.140625" style="1"/>
    <col min="7687" max="7687" width="20.140625" style="1" customWidth="1"/>
    <col min="7688" max="7689" width="14.42578125" style="1" customWidth="1"/>
    <col min="7690" max="7690" width="12.7109375" style="1" customWidth="1"/>
    <col min="7691" max="7691" width="11" style="1" customWidth="1"/>
    <col min="7692" max="7692" width="13" style="1" customWidth="1"/>
    <col min="7693" max="7693" width="11" style="1" customWidth="1"/>
    <col min="7694" max="7694" width="9.5703125" style="1" customWidth="1"/>
    <col min="7695" max="7695" width="9.42578125" style="1" customWidth="1"/>
    <col min="7696" max="7696" width="9.7109375" style="1" customWidth="1"/>
    <col min="7697" max="7697" width="11.28515625" style="1" customWidth="1"/>
    <col min="7698" max="7698" width="10.28515625" style="1" customWidth="1"/>
    <col min="7699" max="7699" width="9.85546875" style="1" customWidth="1"/>
    <col min="7700" max="7700" width="9.42578125" style="1" bestFit="1" customWidth="1"/>
    <col min="7701" max="7701" width="9.5703125" style="1" customWidth="1"/>
    <col min="7702" max="7702" width="12.5703125" style="1" customWidth="1"/>
    <col min="7703" max="7703" width="11.42578125" style="1" customWidth="1"/>
    <col min="7704" max="7704" width="11.7109375" style="1" customWidth="1"/>
    <col min="7705" max="7706" width="10.140625" style="1" customWidth="1"/>
    <col min="7707" max="7708" width="9.7109375" style="1" customWidth="1"/>
    <col min="7709" max="7709" width="10" style="1" customWidth="1"/>
    <col min="7710" max="7710" width="10.140625" style="1" customWidth="1"/>
    <col min="7711" max="7942" width="9.140625" style="1"/>
    <col min="7943" max="7943" width="20.140625" style="1" customWidth="1"/>
    <col min="7944" max="7945" width="14.42578125" style="1" customWidth="1"/>
    <col min="7946" max="7946" width="12.7109375" style="1" customWidth="1"/>
    <col min="7947" max="7947" width="11" style="1" customWidth="1"/>
    <col min="7948" max="7948" width="13" style="1" customWidth="1"/>
    <col min="7949" max="7949" width="11" style="1" customWidth="1"/>
    <col min="7950" max="7950" width="9.5703125" style="1" customWidth="1"/>
    <col min="7951" max="7951" width="9.42578125" style="1" customWidth="1"/>
    <col min="7952" max="7952" width="9.7109375" style="1" customWidth="1"/>
    <col min="7953" max="7953" width="11.28515625" style="1" customWidth="1"/>
    <col min="7954" max="7954" width="10.28515625" style="1" customWidth="1"/>
    <col min="7955" max="7955" width="9.85546875" style="1" customWidth="1"/>
    <col min="7956" max="7956" width="9.42578125" style="1" bestFit="1" customWidth="1"/>
    <col min="7957" max="7957" width="9.5703125" style="1" customWidth="1"/>
    <col min="7958" max="7958" width="12.5703125" style="1" customWidth="1"/>
    <col min="7959" max="7959" width="11.42578125" style="1" customWidth="1"/>
    <col min="7960" max="7960" width="11.7109375" style="1" customWidth="1"/>
    <col min="7961" max="7962" width="10.140625" style="1" customWidth="1"/>
    <col min="7963" max="7964" width="9.7109375" style="1" customWidth="1"/>
    <col min="7965" max="7965" width="10" style="1" customWidth="1"/>
    <col min="7966" max="7966" width="10.140625" style="1" customWidth="1"/>
    <col min="7967" max="8198" width="9.140625" style="1"/>
    <col min="8199" max="8199" width="20.140625" style="1" customWidth="1"/>
    <col min="8200" max="8201" width="14.42578125" style="1" customWidth="1"/>
    <col min="8202" max="8202" width="12.7109375" style="1" customWidth="1"/>
    <col min="8203" max="8203" width="11" style="1" customWidth="1"/>
    <col min="8204" max="8204" width="13" style="1" customWidth="1"/>
    <col min="8205" max="8205" width="11" style="1" customWidth="1"/>
    <col min="8206" max="8206" width="9.5703125" style="1" customWidth="1"/>
    <col min="8207" max="8207" width="9.42578125" style="1" customWidth="1"/>
    <col min="8208" max="8208" width="9.7109375" style="1" customWidth="1"/>
    <col min="8209" max="8209" width="11.28515625" style="1" customWidth="1"/>
    <col min="8210" max="8210" width="10.28515625" style="1" customWidth="1"/>
    <col min="8211" max="8211" width="9.85546875" style="1" customWidth="1"/>
    <col min="8212" max="8212" width="9.42578125" style="1" bestFit="1" customWidth="1"/>
    <col min="8213" max="8213" width="9.5703125" style="1" customWidth="1"/>
    <col min="8214" max="8214" width="12.5703125" style="1" customWidth="1"/>
    <col min="8215" max="8215" width="11.42578125" style="1" customWidth="1"/>
    <col min="8216" max="8216" width="11.7109375" style="1" customWidth="1"/>
    <col min="8217" max="8218" width="10.140625" style="1" customWidth="1"/>
    <col min="8219" max="8220" width="9.7109375" style="1" customWidth="1"/>
    <col min="8221" max="8221" width="10" style="1" customWidth="1"/>
    <col min="8222" max="8222" width="10.140625" style="1" customWidth="1"/>
    <col min="8223" max="8454" width="9.140625" style="1"/>
    <col min="8455" max="8455" width="20.140625" style="1" customWidth="1"/>
    <col min="8456" max="8457" width="14.42578125" style="1" customWidth="1"/>
    <col min="8458" max="8458" width="12.7109375" style="1" customWidth="1"/>
    <col min="8459" max="8459" width="11" style="1" customWidth="1"/>
    <col min="8460" max="8460" width="13" style="1" customWidth="1"/>
    <col min="8461" max="8461" width="11" style="1" customWidth="1"/>
    <col min="8462" max="8462" width="9.5703125" style="1" customWidth="1"/>
    <col min="8463" max="8463" width="9.42578125" style="1" customWidth="1"/>
    <col min="8464" max="8464" width="9.7109375" style="1" customWidth="1"/>
    <col min="8465" max="8465" width="11.28515625" style="1" customWidth="1"/>
    <col min="8466" max="8466" width="10.28515625" style="1" customWidth="1"/>
    <col min="8467" max="8467" width="9.85546875" style="1" customWidth="1"/>
    <col min="8468" max="8468" width="9.42578125" style="1" bestFit="1" customWidth="1"/>
    <col min="8469" max="8469" width="9.5703125" style="1" customWidth="1"/>
    <col min="8470" max="8470" width="12.5703125" style="1" customWidth="1"/>
    <col min="8471" max="8471" width="11.42578125" style="1" customWidth="1"/>
    <col min="8472" max="8472" width="11.7109375" style="1" customWidth="1"/>
    <col min="8473" max="8474" width="10.140625" style="1" customWidth="1"/>
    <col min="8475" max="8476" width="9.7109375" style="1" customWidth="1"/>
    <col min="8477" max="8477" width="10" style="1" customWidth="1"/>
    <col min="8478" max="8478" width="10.140625" style="1" customWidth="1"/>
    <col min="8479" max="8710" width="9.140625" style="1"/>
    <col min="8711" max="8711" width="20.140625" style="1" customWidth="1"/>
    <col min="8712" max="8713" width="14.42578125" style="1" customWidth="1"/>
    <col min="8714" max="8714" width="12.7109375" style="1" customWidth="1"/>
    <col min="8715" max="8715" width="11" style="1" customWidth="1"/>
    <col min="8716" max="8716" width="13" style="1" customWidth="1"/>
    <col min="8717" max="8717" width="11" style="1" customWidth="1"/>
    <col min="8718" max="8718" width="9.5703125" style="1" customWidth="1"/>
    <col min="8719" max="8719" width="9.42578125" style="1" customWidth="1"/>
    <col min="8720" max="8720" width="9.7109375" style="1" customWidth="1"/>
    <col min="8721" max="8721" width="11.28515625" style="1" customWidth="1"/>
    <col min="8722" max="8722" width="10.28515625" style="1" customWidth="1"/>
    <col min="8723" max="8723" width="9.85546875" style="1" customWidth="1"/>
    <col min="8724" max="8724" width="9.42578125" style="1" bestFit="1" customWidth="1"/>
    <col min="8725" max="8725" width="9.5703125" style="1" customWidth="1"/>
    <col min="8726" max="8726" width="12.5703125" style="1" customWidth="1"/>
    <col min="8727" max="8727" width="11.42578125" style="1" customWidth="1"/>
    <col min="8728" max="8728" width="11.7109375" style="1" customWidth="1"/>
    <col min="8729" max="8730" width="10.140625" style="1" customWidth="1"/>
    <col min="8731" max="8732" width="9.7109375" style="1" customWidth="1"/>
    <col min="8733" max="8733" width="10" style="1" customWidth="1"/>
    <col min="8734" max="8734" width="10.140625" style="1" customWidth="1"/>
    <col min="8735" max="8966" width="9.140625" style="1"/>
    <col min="8967" max="8967" width="20.140625" style="1" customWidth="1"/>
    <col min="8968" max="8969" width="14.42578125" style="1" customWidth="1"/>
    <col min="8970" max="8970" width="12.7109375" style="1" customWidth="1"/>
    <col min="8971" max="8971" width="11" style="1" customWidth="1"/>
    <col min="8972" max="8972" width="13" style="1" customWidth="1"/>
    <col min="8973" max="8973" width="11" style="1" customWidth="1"/>
    <col min="8974" max="8974" width="9.5703125" style="1" customWidth="1"/>
    <col min="8975" max="8975" width="9.42578125" style="1" customWidth="1"/>
    <col min="8976" max="8976" width="9.7109375" style="1" customWidth="1"/>
    <col min="8977" max="8977" width="11.28515625" style="1" customWidth="1"/>
    <col min="8978" max="8978" width="10.28515625" style="1" customWidth="1"/>
    <col min="8979" max="8979" width="9.85546875" style="1" customWidth="1"/>
    <col min="8980" max="8980" width="9.42578125" style="1" bestFit="1" customWidth="1"/>
    <col min="8981" max="8981" width="9.5703125" style="1" customWidth="1"/>
    <col min="8982" max="8982" width="12.5703125" style="1" customWidth="1"/>
    <col min="8983" max="8983" width="11.42578125" style="1" customWidth="1"/>
    <col min="8984" max="8984" width="11.7109375" style="1" customWidth="1"/>
    <col min="8985" max="8986" width="10.140625" style="1" customWidth="1"/>
    <col min="8987" max="8988" width="9.7109375" style="1" customWidth="1"/>
    <col min="8989" max="8989" width="10" style="1" customWidth="1"/>
    <col min="8990" max="8990" width="10.140625" style="1" customWidth="1"/>
    <col min="8991" max="9222" width="9.140625" style="1"/>
    <col min="9223" max="9223" width="20.140625" style="1" customWidth="1"/>
    <col min="9224" max="9225" width="14.42578125" style="1" customWidth="1"/>
    <col min="9226" max="9226" width="12.7109375" style="1" customWidth="1"/>
    <col min="9227" max="9227" width="11" style="1" customWidth="1"/>
    <col min="9228" max="9228" width="13" style="1" customWidth="1"/>
    <col min="9229" max="9229" width="11" style="1" customWidth="1"/>
    <col min="9230" max="9230" width="9.5703125" style="1" customWidth="1"/>
    <col min="9231" max="9231" width="9.42578125" style="1" customWidth="1"/>
    <col min="9232" max="9232" width="9.7109375" style="1" customWidth="1"/>
    <col min="9233" max="9233" width="11.28515625" style="1" customWidth="1"/>
    <col min="9234" max="9234" width="10.28515625" style="1" customWidth="1"/>
    <col min="9235" max="9235" width="9.85546875" style="1" customWidth="1"/>
    <col min="9236" max="9236" width="9.42578125" style="1" bestFit="1" customWidth="1"/>
    <col min="9237" max="9237" width="9.5703125" style="1" customWidth="1"/>
    <col min="9238" max="9238" width="12.5703125" style="1" customWidth="1"/>
    <col min="9239" max="9239" width="11.42578125" style="1" customWidth="1"/>
    <col min="9240" max="9240" width="11.7109375" style="1" customWidth="1"/>
    <col min="9241" max="9242" width="10.140625" style="1" customWidth="1"/>
    <col min="9243" max="9244" width="9.7109375" style="1" customWidth="1"/>
    <col min="9245" max="9245" width="10" style="1" customWidth="1"/>
    <col min="9246" max="9246" width="10.140625" style="1" customWidth="1"/>
    <col min="9247" max="9478" width="9.140625" style="1"/>
    <col min="9479" max="9479" width="20.140625" style="1" customWidth="1"/>
    <col min="9480" max="9481" width="14.42578125" style="1" customWidth="1"/>
    <col min="9482" max="9482" width="12.7109375" style="1" customWidth="1"/>
    <col min="9483" max="9483" width="11" style="1" customWidth="1"/>
    <col min="9484" max="9484" width="13" style="1" customWidth="1"/>
    <col min="9485" max="9485" width="11" style="1" customWidth="1"/>
    <col min="9486" max="9486" width="9.5703125" style="1" customWidth="1"/>
    <col min="9487" max="9487" width="9.42578125" style="1" customWidth="1"/>
    <col min="9488" max="9488" width="9.7109375" style="1" customWidth="1"/>
    <col min="9489" max="9489" width="11.28515625" style="1" customWidth="1"/>
    <col min="9490" max="9490" width="10.28515625" style="1" customWidth="1"/>
    <col min="9491" max="9491" width="9.85546875" style="1" customWidth="1"/>
    <col min="9492" max="9492" width="9.42578125" style="1" bestFit="1" customWidth="1"/>
    <col min="9493" max="9493" width="9.5703125" style="1" customWidth="1"/>
    <col min="9494" max="9494" width="12.5703125" style="1" customWidth="1"/>
    <col min="9495" max="9495" width="11.42578125" style="1" customWidth="1"/>
    <col min="9496" max="9496" width="11.7109375" style="1" customWidth="1"/>
    <col min="9497" max="9498" width="10.140625" style="1" customWidth="1"/>
    <col min="9499" max="9500" width="9.7109375" style="1" customWidth="1"/>
    <col min="9501" max="9501" width="10" style="1" customWidth="1"/>
    <col min="9502" max="9502" width="10.140625" style="1" customWidth="1"/>
    <col min="9503" max="9734" width="9.140625" style="1"/>
    <col min="9735" max="9735" width="20.140625" style="1" customWidth="1"/>
    <col min="9736" max="9737" width="14.42578125" style="1" customWidth="1"/>
    <col min="9738" max="9738" width="12.7109375" style="1" customWidth="1"/>
    <col min="9739" max="9739" width="11" style="1" customWidth="1"/>
    <col min="9740" max="9740" width="13" style="1" customWidth="1"/>
    <col min="9741" max="9741" width="11" style="1" customWidth="1"/>
    <col min="9742" max="9742" width="9.5703125" style="1" customWidth="1"/>
    <col min="9743" max="9743" width="9.42578125" style="1" customWidth="1"/>
    <col min="9744" max="9744" width="9.7109375" style="1" customWidth="1"/>
    <col min="9745" max="9745" width="11.28515625" style="1" customWidth="1"/>
    <col min="9746" max="9746" width="10.28515625" style="1" customWidth="1"/>
    <col min="9747" max="9747" width="9.85546875" style="1" customWidth="1"/>
    <col min="9748" max="9748" width="9.42578125" style="1" bestFit="1" customWidth="1"/>
    <col min="9749" max="9749" width="9.5703125" style="1" customWidth="1"/>
    <col min="9750" max="9750" width="12.5703125" style="1" customWidth="1"/>
    <col min="9751" max="9751" width="11.42578125" style="1" customWidth="1"/>
    <col min="9752" max="9752" width="11.7109375" style="1" customWidth="1"/>
    <col min="9753" max="9754" width="10.140625" style="1" customWidth="1"/>
    <col min="9755" max="9756" width="9.7109375" style="1" customWidth="1"/>
    <col min="9757" max="9757" width="10" style="1" customWidth="1"/>
    <col min="9758" max="9758" width="10.140625" style="1" customWidth="1"/>
    <col min="9759" max="9990" width="9.140625" style="1"/>
    <col min="9991" max="9991" width="20.140625" style="1" customWidth="1"/>
    <col min="9992" max="9993" width="14.42578125" style="1" customWidth="1"/>
    <col min="9994" max="9994" width="12.7109375" style="1" customWidth="1"/>
    <col min="9995" max="9995" width="11" style="1" customWidth="1"/>
    <col min="9996" max="9996" width="13" style="1" customWidth="1"/>
    <col min="9997" max="9997" width="11" style="1" customWidth="1"/>
    <col min="9998" max="9998" width="9.5703125" style="1" customWidth="1"/>
    <col min="9999" max="9999" width="9.42578125" style="1" customWidth="1"/>
    <col min="10000" max="10000" width="9.7109375" style="1" customWidth="1"/>
    <col min="10001" max="10001" width="11.28515625" style="1" customWidth="1"/>
    <col min="10002" max="10002" width="10.28515625" style="1" customWidth="1"/>
    <col min="10003" max="10003" width="9.85546875" style="1" customWidth="1"/>
    <col min="10004" max="10004" width="9.42578125" style="1" bestFit="1" customWidth="1"/>
    <col min="10005" max="10005" width="9.5703125" style="1" customWidth="1"/>
    <col min="10006" max="10006" width="12.5703125" style="1" customWidth="1"/>
    <col min="10007" max="10007" width="11.42578125" style="1" customWidth="1"/>
    <col min="10008" max="10008" width="11.7109375" style="1" customWidth="1"/>
    <col min="10009" max="10010" width="10.140625" style="1" customWidth="1"/>
    <col min="10011" max="10012" width="9.7109375" style="1" customWidth="1"/>
    <col min="10013" max="10013" width="10" style="1" customWidth="1"/>
    <col min="10014" max="10014" width="10.140625" style="1" customWidth="1"/>
    <col min="10015" max="10246" width="9.140625" style="1"/>
    <col min="10247" max="10247" width="20.140625" style="1" customWidth="1"/>
    <col min="10248" max="10249" width="14.42578125" style="1" customWidth="1"/>
    <col min="10250" max="10250" width="12.7109375" style="1" customWidth="1"/>
    <col min="10251" max="10251" width="11" style="1" customWidth="1"/>
    <col min="10252" max="10252" width="13" style="1" customWidth="1"/>
    <col min="10253" max="10253" width="11" style="1" customWidth="1"/>
    <col min="10254" max="10254" width="9.5703125" style="1" customWidth="1"/>
    <col min="10255" max="10255" width="9.42578125" style="1" customWidth="1"/>
    <col min="10256" max="10256" width="9.7109375" style="1" customWidth="1"/>
    <col min="10257" max="10257" width="11.28515625" style="1" customWidth="1"/>
    <col min="10258" max="10258" width="10.28515625" style="1" customWidth="1"/>
    <col min="10259" max="10259" width="9.85546875" style="1" customWidth="1"/>
    <col min="10260" max="10260" width="9.42578125" style="1" bestFit="1" customWidth="1"/>
    <col min="10261" max="10261" width="9.5703125" style="1" customWidth="1"/>
    <col min="10262" max="10262" width="12.5703125" style="1" customWidth="1"/>
    <col min="10263" max="10263" width="11.42578125" style="1" customWidth="1"/>
    <col min="10264" max="10264" width="11.7109375" style="1" customWidth="1"/>
    <col min="10265" max="10266" width="10.140625" style="1" customWidth="1"/>
    <col min="10267" max="10268" width="9.7109375" style="1" customWidth="1"/>
    <col min="10269" max="10269" width="10" style="1" customWidth="1"/>
    <col min="10270" max="10270" width="10.140625" style="1" customWidth="1"/>
    <col min="10271" max="10502" width="9.140625" style="1"/>
    <col min="10503" max="10503" width="20.140625" style="1" customWidth="1"/>
    <col min="10504" max="10505" width="14.42578125" style="1" customWidth="1"/>
    <col min="10506" max="10506" width="12.7109375" style="1" customWidth="1"/>
    <col min="10507" max="10507" width="11" style="1" customWidth="1"/>
    <col min="10508" max="10508" width="13" style="1" customWidth="1"/>
    <col min="10509" max="10509" width="11" style="1" customWidth="1"/>
    <col min="10510" max="10510" width="9.5703125" style="1" customWidth="1"/>
    <col min="10511" max="10511" width="9.42578125" style="1" customWidth="1"/>
    <col min="10512" max="10512" width="9.7109375" style="1" customWidth="1"/>
    <col min="10513" max="10513" width="11.28515625" style="1" customWidth="1"/>
    <col min="10514" max="10514" width="10.28515625" style="1" customWidth="1"/>
    <col min="10515" max="10515" width="9.85546875" style="1" customWidth="1"/>
    <col min="10516" max="10516" width="9.42578125" style="1" bestFit="1" customWidth="1"/>
    <col min="10517" max="10517" width="9.5703125" style="1" customWidth="1"/>
    <col min="10518" max="10518" width="12.5703125" style="1" customWidth="1"/>
    <col min="10519" max="10519" width="11.42578125" style="1" customWidth="1"/>
    <col min="10520" max="10520" width="11.7109375" style="1" customWidth="1"/>
    <col min="10521" max="10522" width="10.140625" style="1" customWidth="1"/>
    <col min="10523" max="10524" width="9.7109375" style="1" customWidth="1"/>
    <col min="10525" max="10525" width="10" style="1" customWidth="1"/>
    <col min="10526" max="10526" width="10.140625" style="1" customWidth="1"/>
    <col min="10527" max="10758" width="9.140625" style="1"/>
    <col min="10759" max="10759" width="20.140625" style="1" customWidth="1"/>
    <col min="10760" max="10761" width="14.42578125" style="1" customWidth="1"/>
    <col min="10762" max="10762" width="12.7109375" style="1" customWidth="1"/>
    <col min="10763" max="10763" width="11" style="1" customWidth="1"/>
    <col min="10764" max="10764" width="13" style="1" customWidth="1"/>
    <col min="10765" max="10765" width="11" style="1" customWidth="1"/>
    <col min="10766" max="10766" width="9.5703125" style="1" customWidth="1"/>
    <col min="10767" max="10767" width="9.42578125" style="1" customWidth="1"/>
    <col min="10768" max="10768" width="9.7109375" style="1" customWidth="1"/>
    <col min="10769" max="10769" width="11.28515625" style="1" customWidth="1"/>
    <col min="10770" max="10770" width="10.28515625" style="1" customWidth="1"/>
    <col min="10771" max="10771" width="9.85546875" style="1" customWidth="1"/>
    <col min="10772" max="10772" width="9.42578125" style="1" bestFit="1" customWidth="1"/>
    <col min="10773" max="10773" width="9.5703125" style="1" customWidth="1"/>
    <col min="10774" max="10774" width="12.5703125" style="1" customWidth="1"/>
    <col min="10775" max="10775" width="11.42578125" style="1" customWidth="1"/>
    <col min="10776" max="10776" width="11.7109375" style="1" customWidth="1"/>
    <col min="10777" max="10778" width="10.140625" style="1" customWidth="1"/>
    <col min="10779" max="10780" width="9.7109375" style="1" customWidth="1"/>
    <col min="10781" max="10781" width="10" style="1" customWidth="1"/>
    <col min="10782" max="10782" width="10.140625" style="1" customWidth="1"/>
    <col min="10783" max="11014" width="9.140625" style="1"/>
    <col min="11015" max="11015" width="20.140625" style="1" customWidth="1"/>
    <col min="11016" max="11017" width="14.42578125" style="1" customWidth="1"/>
    <col min="11018" max="11018" width="12.7109375" style="1" customWidth="1"/>
    <col min="11019" max="11019" width="11" style="1" customWidth="1"/>
    <col min="11020" max="11020" width="13" style="1" customWidth="1"/>
    <col min="11021" max="11021" width="11" style="1" customWidth="1"/>
    <col min="11022" max="11022" width="9.5703125" style="1" customWidth="1"/>
    <col min="11023" max="11023" width="9.42578125" style="1" customWidth="1"/>
    <col min="11024" max="11024" width="9.7109375" style="1" customWidth="1"/>
    <col min="11025" max="11025" width="11.28515625" style="1" customWidth="1"/>
    <col min="11026" max="11026" width="10.28515625" style="1" customWidth="1"/>
    <col min="11027" max="11027" width="9.85546875" style="1" customWidth="1"/>
    <col min="11028" max="11028" width="9.42578125" style="1" bestFit="1" customWidth="1"/>
    <col min="11029" max="11029" width="9.5703125" style="1" customWidth="1"/>
    <col min="11030" max="11030" width="12.5703125" style="1" customWidth="1"/>
    <col min="11031" max="11031" width="11.42578125" style="1" customWidth="1"/>
    <col min="11032" max="11032" width="11.7109375" style="1" customWidth="1"/>
    <col min="11033" max="11034" width="10.140625" style="1" customWidth="1"/>
    <col min="11035" max="11036" width="9.7109375" style="1" customWidth="1"/>
    <col min="11037" max="11037" width="10" style="1" customWidth="1"/>
    <col min="11038" max="11038" width="10.140625" style="1" customWidth="1"/>
    <col min="11039" max="11270" width="9.140625" style="1"/>
    <col min="11271" max="11271" width="20.140625" style="1" customWidth="1"/>
    <col min="11272" max="11273" width="14.42578125" style="1" customWidth="1"/>
    <col min="11274" max="11274" width="12.7109375" style="1" customWidth="1"/>
    <col min="11275" max="11275" width="11" style="1" customWidth="1"/>
    <col min="11276" max="11276" width="13" style="1" customWidth="1"/>
    <col min="11277" max="11277" width="11" style="1" customWidth="1"/>
    <col min="11278" max="11278" width="9.5703125" style="1" customWidth="1"/>
    <col min="11279" max="11279" width="9.42578125" style="1" customWidth="1"/>
    <col min="11280" max="11280" width="9.7109375" style="1" customWidth="1"/>
    <col min="11281" max="11281" width="11.28515625" style="1" customWidth="1"/>
    <col min="11282" max="11282" width="10.28515625" style="1" customWidth="1"/>
    <col min="11283" max="11283" width="9.85546875" style="1" customWidth="1"/>
    <col min="11284" max="11284" width="9.42578125" style="1" bestFit="1" customWidth="1"/>
    <col min="11285" max="11285" width="9.5703125" style="1" customWidth="1"/>
    <col min="11286" max="11286" width="12.5703125" style="1" customWidth="1"/>
    <col min="11287" max="11287" width="11.42578125" style="1" customWidth="1"/>
    <col min="11288" max="11288" width="11.7109375" style="1" customWidth="1"/>
    <col min="11289" max="11290" width="10.140625" style="1" customWidth="1"/>
    <col min="11291" max="11292" width="9.7109375" style="1" customWidth="1"/>
    <col min="11293" max="11293" width="10" style="1" customWidth="1"/>
    <col min="11294" max="11294" width="10.140625" style="1" customWidth="1"/>
    <col min="11295" max="11526" width="9.140625" style="1"/>
    <col min="11527" max="11527" width="20.140625" style="1" customWidth="1"/>
    <col min="11528" max="11529" width="14.42578125" style="1" customWidth="1"/>
    <col min="11530" max="11530" width="12.7109375" style="1" customWidth="1"/>
    <col min="11531" max="11531" width="11" style="1" customWidth="1"/>
    <col min="11532" max="11532" width="13" style="1" customWidth="1"/>
    <col min="11533" max="11533" width="11" style="1" customWidth="1"/>
    <col min="11534" max="11534" width="9.5703125" style="1" customWidth="1"/>
    <col min="11535" max="11535" width="9.42578125" style="1" customWidth="1"/>
    <col min="11536" max="11536" width="9.7109375" style="1" customWidth="1"/>
    <col min="11537" max="11537" width="11.28515625" style="1" customWidth="1"/>
    <col min="11538" max="11538" width="10.28515625" style="1" customWidth="1"/>
    <col min="11539" max="11539" width="9.85546875" style="1" customWidth="1"/>
    <col min="11540" max="11540" width="9.42578125" style="1" bestFit="1" customWidth="1"/>
    <col min="11541" max="11541" width="9.5703125" style="1" customWidth="1"/>
    <col min="11542" max="11542" width="12.5703125" style="1" customWidth="1"/>
    <col min="11543" max="11543" width="11.42578125" style="1" customWidth="1"/>
    <col min="11544" max="11544" width="11.7109375" style="1" customWidth="1"/>
    <col min="11545" max="11546" width="10.140625" style="1" customWidth="1"/>
    <col min="11547" max="11548" width="9.7109375" style="1" customWidth="1"/>
    <col min="11549" max="11549" width="10" style="1" customWidth="1"/>
    <col min="11550" max="11550" width="10.140625" style="1" customWidth="1"/>
    <col min="11551" max="11782" width="9.140625" style="1"/>
    <col min="11783" max="11783" width="20.140625" style="1" customWidth="1"/>
    <col min="11784" max="11785" width="14.42578125" style="1" customWidth="1"/>
    <col min="11786" max="11786" width="12.7109375" style="1" customWidth="1"/>
    <col min="11787" max="11787" width="11" style="1" customWidth="1"/>
    <col min="11788" max="11788" width="13" style="1" customWidth="1"/>
    <col min="11789" max="11789" width="11" style="1" customWidth="1"/>
    <col min="11790" max="11790" width="9.5703125" style="1" customWidth="1"/>
    <col min="11791" max="11791" width="9.42578125" style="1" customWidth="1"/>
    <col min="11792" max="11792" width="9.7109375" style="1" customWidth="1"/>
    <col min="11793" max="11793" width="11.28515625" style="1" customWidth="1"/>
    <col min="11794" max="11794" width="10.28515625" style="1" customWidth="1"/>
    <col min="11795" max="11795" width="9.85546875" style="1" customWidth="1"/>
    <col min="11796" max="11796" width="9.42578125" style="1" bestFit="1" customWidth="1"/>
    <col min="11797" max="11797" width="9.5703125" style="1" customWidth="1"/>
    <col min="11798" max="11798" width="12.5703125" style="1" customWidth="1"/>
    <col min="11799" max="11799" width="11.42578125" style="1" customWidth="1"/>
    <col min="11800" max="11800" width="11.7109375" style="1" customWidth="1"/>
    <col min="11801" max="11802" width="10.140625" style="1" customWidth="1"/>
    <col min="11803" max="11804" width="9.7109375" style="1" customWidth="1"/>
    <col min="11805" max="11805" width="10" style="1" customWidth="1"/>
    <col min="11806" max="11806" width="10.140625" style="1" customWidth="1"/>
    <col min="11807" max="12038" width="9.140625" style="1"/>
    <col min="12039" max="12039" width="20.140625" style="1" customWidth="1"/>
    <col min="12040" max="12041" width="14.42578125" style="1" customWidth="1"/>
    <col min="12042" max="12042" width="12.7109375" style="1" customWidth="1"/>
    <col min="12043" max="12043" width="11" style="1" customWidth="1"/>
    <col min="12044" max="12044" width="13" style="1" customWidth="1"/>
    <col min="12045" max="12045" width="11" style="1" customWidth="1"/>
    <col min="12046" max="12046" width="9.5703125" style="1" customWidth="1"/>
    <col min="12047" max="12047" width="9.42578125" style="1" customWidth="1"/>
    <col min="12048" max="12048" width="9.7109375" style="1" customWidth="1"/>
    <col min="12049" max="12049" width="11.28515625" style="1" customWidth="1"/>
    <col min="12050" max="12050" width="10.28515625" style="1" customWidth="1"/>
    <col min="12051" max="12051" width="9.85546875" style="1" customWidth="1"/>
    <col min="12052" max="12052" width="9.42578125" style="1" bestFit="1" customWidth="1"/>
    <col min="12053" max="12053" width="9.5703125" style="1" customWidth="1"/>
    <col min="12054" max="12054" width="12.5703125" style="1" customWidth="1"/>
    <col min="12055" max="12055" width="11.42578125" style="1" customWidth="1"/>
    <col min="12056" max="12056" width="11.7109375" style="1" customWidth="1"/>
    <col min="12057" max="12058" width="10.140625" style="1" customWidth="1"/>
    <col min="12059" max="12060" width="9.7109375" style="1" customWidth="1"/>
    <col min="12061" max="12061" width="10" style="1" customWidth="1"/>
    <col min="12062" max="12062" width="10.140625" style="1" customWidth="1"/>
    <col min="12063" max="12294" width="9.140625" style="1"/>
    <col min="12295" max="12295" width="20.140625" style="1" customWidth="1"/>
    <col min="12296" max="12297" width="14.42578125" style="1" customWidth="1"/>
    <col min="12298" max="12298" width="12.7109375" style="1" customWidth="1"/>
    <col min="12299" max="12299" width="11" style="1" customWidth="1"/>
    <col min="12300" max="12300" width="13" style="1" customWidth="1"/>
    <col min="12301" max="12301" width="11" style="1" customWidth="1"/>
    <col min="12302" max="12302" width="9.5703125" style="1" customWidth="1"/>
    <col min="12303" max="12303" width="9.42578125" style="1" customWidth="1"/>
    <col min="12304" max="12304" width="9.7109375" style="1" customWidth="1"/>
    <col min="12305" max="12305" width="11.28515625" style="1" customWidth="1"/>
    <col min="12306" max="12306" width="10.28515625" style="1" customWidth="1"/>
    <col min="12307" max="12307" width="9.85546875" style="1" customWidth="1"/>
    <col min="12308" max="12308" width="9.42578125" style="1" bestFit="1" customWidth="1"/>
    <col min="12309" max="12309" width="9.5703125" style="1" customWidth="1"/>
    <col min="12310" max="12310" width="12.5703125" style="1" customWidth="1"/>
    <col min="12311" max="12311" width="11.42578125" style="1" customWidth="1"/>
    <col min="12312" max="12312" width="11.7109375" style="1" customWidth="1"/>
    <col min="12313" max="12314" width="10.140625" style="1" customWidth="1"/>
    <col min="12315" max="12316" width="9.7109375" style="1" customWidth="1"/>
    <col min="12317" max="12317" width="10" style="1" customWidth="1"/>
    <col min="12318" max="12318" width="10.140625" style="1" customWidth="1"/>
    <col min="12319" max="12550" width="9.140625" style="1"/>
    <col min="12551" max="12551" width="20.140625" style="1" customWidth="1"/>
    <col min="12552" max="12553" width="14.42578125" style="1" customWidth="1"/>
    <col min="12554" max="12554" width="12.7109375" style="1" customWidth="1"/>
    <col min="12555" max="12555" width="11" style="1" customWidth="1"/>
    <col min="12556" max="12556" width="13" style="1" customWidth="1"/>
    <col min="12557" max="12557" width="11" style="1" customWidth="1"/>
    <col min="12558" max="12558" width="9.5703125" style="1" customWidth="1"/>
    <col min="12559" max="12559" width="9.42578125" style="1" customWidth="1"/>
    <col min="12560" max="12560" width="9.7109375" style="1" customWidth="1"/>
    <col min="12561" max="12561" width="11.28515625" style="1" customWidth="1"/>
    <col min="12562" max="12562" width="10.28515625" style="1" customWidth="1"/>
    <col min="12563" max="12563" width="9.85546875" style="1" customWidth="1"/>
    <col min="12564" max="12564" width="9.42578125" style="1" bestFit="1" customWidth="1"/>
    <col min="12565" max="12565" width="9.5703125" style="1" customWidth="1"/>
    <col min="12566" max="12566" width="12.5703125" style="1" customWidth="1"/>
    <col min="12567" max="12567" width="11.42578125" style="1" customWidth="1"/>
    <col min="12568" max="12568" width="11.7109375" style="1" customWidth="1"/>
    <col min="12569" max="12570" width="10.140625" style="1" customWidth="1"/>
    <col min="12571" max="12572" width="9.7109375" style="1" customWidth="1"/>
    <col min="12573" max="12573" width="10" style="1" customWidth="1"/>
    <col min="12574" max="12574" width="10.140625" style="1" customWidth="1"/>
    <col min="12575" max="12806" width="9.140625" style="1"/>
    <col min="12807" max="12807" width="20.140625" style="1" customWidth="1"/>
    <col min="12808" max="12809" width="14.42578125" style="1" customWidth="1"/>
    <col min="12810" max="12810" width="12.7109375" style="1" customWidth="1"/>
    <col min="12811" max="12811" width="11" style="1" customWidth="1"/>
    <col min="12812" max="12812" width="13" style="1" customWidth="1"/>
    <col min="12813" max="12813" width="11" style="1" customWidth="1"/>
    <col min="12814" max="12814" width="9.5703125" style="1" customWidth="1"/>
    <col min="12815" max="12815" width="9.42578125" style="1" customWidth="1"/>
    <col min="12816" max="12816" width="9.7109375" style="1" customWidth="1"/>
    <col min="12817" max="12817" width="11.28515625" style="1" customWidth="1"/>
    <col min="12818" max="12818" width="10.28515625" style="1" customWidth="1"/>
    <col min="12819" max="12819" width="9.85546875" style="1" customWidth="1"/>
    <col min="12820" max="12820" width="9.42578125" style="1" bestFit="1" customWidth="1"/>
    <col min="12821" max="12821" width="9.5703125" style="1" customWidth="1"/>
    <col min="12822" max="12822" width="12.5703125" style="1" customWidth="1"/>
    <col min="12823" max="12823" width="11.42578125" style="1" customWidth="1"/>
    <col min="12824" max="12824" width="11.7109375" style="1" customWidth="1"/>
    <col min="12825" max="12826" width="10.140625" style="1" customWidth="1"/>
    <col min="12827" max="12828" width="9.7109375" style="1" customWidth="1"/>
    <col min="12829" max="12829" width="10" style="1" customWidth="1"/>
    <col min="12830" max="12830" width="10.140625" style="1" customWidth="1"/>
    <col min="12831" max="13062" width="9.140625" style="1"/>
    <col min="13063" max="13063" width="20.140625" style="1" customWidth="1"/>
    <col min="13064" max="13065" width="14.42578125" style="1" customWidth="1"/>
    <col min="13066" max="13066" width="12.7109375" style="1" customWidth="1"/>
    <col min="13067" max="13067" width="11" style="1" customWidth="1"/>
    <col min="13068" max="13068" width="13" style="1" customWidth="1"/>
    <col min="13069" max="13069" width="11" style="1" customWidth="1"/>
    <col min="13070" max="13070" width="9.5703125" style="1" customWidth="1"/>
    <col min="13071" max="13071" width="9.42578125" style="1" customWidth="1"/>
    <col min="13072" max="13072" width="9.7109375" style="1" customWidth="1"/>
    <col min="13073" max="13073" width="11.28515625" style="1" customWidth="1"/>
    <col min="13074" max="13074" width="10.28515625" style="1" customWidth="1"/>
    <col min="13075" max="13075" width="9.85546875" style="1" customWidth="1"/>
    <col min="13076" max="13076" width="9.42578125" style="1" bestFit="1" customWidth="1"/>
    <col min="13077" max="13077" width="9.5703125" style="1" customWidth="1"/>
    <col min="13078" max="13078" width="12.5703125" style="1" customWidth="1"/>
    <col min="13079" max="13079" width="11.42578125" style="1" customWidth="1"/>
    <col min="13080" max="13080" width="11.7109375" style="1" customWidth="1"/>
    <col min="13081" max="13082" width="10.140625" style="1" customWidth="1"/>
    <col min="13083" max="13084" width="9.7109375" style="1" customWidth="1"/>
    <col min="13085" max="13085" width="10" style="1" customWidth="1"/>
    <col min="13086" max="13086" width="10.140625" style="1" customWidth="1"/>
    <col min="13087" max="13318" width="9.140625" style="1"/>
    <col min="13319" max="13319" width="20.140625" style="1" customWidth="1"/>
    <col min="13320" max="13321" width="14.42578125" style="1" customWidth="1"/>
    <col min="13322" max="13322" width="12.7109375" style="1" customWidth="1"/>
    <col min="13323" max="13323" width="11" style="1" customWidth="1"/>
    <col min="13324" max="13324" width="13" style="1" customWidth="1"/>
    <col min="13325" max="13325" width="11" style="1" customWidth="1"/>
    <col min="13326" max="13326" width="9.5703125" style="1" customWidth="1"/>
    <col min="13327" max="13327" width="9.42578125" style="1" customWidth="1"/>
    <col min="13328" max="13328" width="9.7109375" style="1" customWidth="1"/>
    <col min="13329" max="13329" width="11.28515625" style="1" customWidth="1"/>
    <col min="13330" max="13330" width="10.28515625" style="1" customWidth="1"/>
    <col min="13331" max="13331" width="9.85546875" style="1" customWidth="1"/>
    <col min="13332" max="13332" width="9.42578125" style="1" bestFit="1" customWidth="1"/>
    <col min="13333" max="13333" width="9.5703125" style="1" customWidth="1"/>
    <col min="13334" max="13334" width="12.5703125" style="1" customWidth="1"/>
    <col min="13335" max="13335" width="11.42578125" style="1" customWidth="1"/>
    <col min="13336" max="13336" width="11.7109375" style="1" customWidth="1"/>
    <col min="13337" max="13338" width="10.140625" style="1" customWidth="1"/>
    <col min="13339" max="13340" width="9.7109375" style="1" customWidth="1"/>
    <col min="13341" max="13341" width="10" style="1" customWidth="1"/>
    <col min="13342" max="13342" width="10.140625" style="1" customWidth="1"/>
    <col min="13343" max="13574" width="9.140625" style="1"/>
    <col min="13575" max="13575" width="20.140625" style="1" customWidth="1"/>
    <col min="13576" max="13577" width="14.42578125" style="1" customWidth="1"/>
    <col min="13578" max="13578" width="12.7109375" style="1" customWidth="1"/>
    <col min="13579" max="13579" width="11" style="1" customWidth="1"/>
    <col min="13580" max="13580" width="13" style="1" customWidth="1"/>
    <col min="13581" max="13581" width="11" style="1" customWidth="1"/>
    <col min="13582" max="13582" width="9.5703125" style="1" customWidth="1"/>
    <col min="13583" max="13583" width="9.42578125" style="1" customWidth="1"/>
    <col min="13584" max="13584" width="9.7109375" style="1" customWidth="1"/>
    <col min="13585" max="13585" width="11.28515625" style="1" customWidth="1"/>
    <col min="13586" max="13586" width="10.28515625" style="1" customWidth="1"/>
    <col min="13587" max="13587" width="9.85546875" style="1" customWidth="1"/>
    <col min="13588" max="13588" width="9.42578125" style="1" bestFit="1" customWidth="1"/>
    <col min="13589" max="13589" width="9.5703125" style="1" customWidth="1"/>
    <col min="13590" max="13590" width="12.5703125" style="1" customWidth="1"/>
    <col min="13591" max="13591" width="11.42578125" style="1" customWidth="1"/>
    <col min="13592" max="13592" width="11.7109375" style="1" customWidth="1"/>
    <col min="13593" max="13594" width="10.140625" style="1" customWidth="1"/>
    <col min="13595" max="13596" width="9.7109375" style="1" customWidth="1"/>
    <col min="13597" max="13597" width="10" style="1" customWidth="1"/>
    <col min="13598" max="13598" width="10.140625" style="1" customWidth="1"/>
    <col min="13599" max="13830" width="9.140625" style="1"/>
    <col min="13831" max="13831" width="20.140625" style="1" customWidth="1"/>
    <col min="13832" max="13833" width="14.42578125" style="1" customWidth="1"/>
    <col min="13834" max="13834" width="12.7109375" style="1" customWidth="1"/>
    <col min="13835" max="13835" width="11" style="1" customWidth="1"/>
    <col min="13836" max="13836" width="13" style="1" customWidth="1"/>
    <col min="13837" max="13837" width="11" style="1" customWidth="1"/>
    <col min="13838" max="13838" width="9.5703125" style="1" customWidth="1"/>
    <col min="13839" max="13839" width="9.42578125" style="1" customWidth="1"/>
    <col min="13840" max="13840" width="9.7109375" style="1" customWidth="1"/>
    <col min="13841" max="13841" width="11.28515625" style="1" customWidth="1"/>
    <col min="13842" max="13842" width="10.28515625" style="1" customWidth="1"/>
    <col min="13843" max="13843" width="9.85546875" style="1" customWidth="1"/>
    <col min="13844" max="13844" width="9.42578125" style="1" bestFit="1" customWidth="1"/>
    <col min="13845" max="13845" width="9.5703125" style="1" customWidth="1"/>
    <col min="13846" max="13846" width="12.5703125" style="1" customWidth="1"/>
    <col min="13847" max="13847" width="11.42578125" style="1" customWidth="1"/>
    <col min="13848" max="13848" width="11.7109375" style="1" customWidth="1"/>
    <col min="13849" max="13850" width="10.140625" style="1" customWidth="1"/>
    <col min="13851" max="13852" width="9.7109375" style="1" customWidth="1"/>
    <col min="13853" max="13853" width="10" style="1" customWidth="1"/>
    <col min="13854" max="13854" width="10.140625" style="1" customWidth="1"/>
    <col min="13855" max="14086" width="9.140625" style="1"/>
    <col min="14087" max="14087" width="20.140625" style="1" customWidth="1"/>
    <col min="14088" max="14089" width="14.42578125" style="1" customWidth="1"/>
    <col min="14090" max="14090" width="12.7109375" style="1" customWidth="1"/>
    <col min="14091" max="14091" width="11" style="1" customWidth="1"/>
    <col min="14092" max="14092" width="13" style="1" customWidth="1"/>
    <col min="14093" max="14093" width="11" style="1" customWidth="1"/>
    <col min="14094" max="14094" width="9.5703125" style="1" customWidth="1"/>
    <col min="14095" max="14095" width="9.42578125" style="1" customWidth="1"/>
    <col min="14096" max="14096" width="9.7109375" style="1" customWidth="1"/>
    <col min="14097" max="14097" width="11.28515625" style="1" customWidth="1"/>
    <col min="14098" max="14098" width="10.28515625" style="1" customWidth="1"/>
    <col min="14099" max="14099" width="9.85546875" style="1" customWidth="1"/>
    <col min="14100" max="14100" width="9.42578125" style="1" bestFit="1" customWidth="1"/>
    <col min="14101" max="14101" width="9.5703125" style="1" customWidth="1"/>
    <col min="14102" max="14102" width="12.5703125" style="1" customWidth="1"/>
    <col min="14103" max="14103" width="11.42578125" style="1" customWidth="1"/>
    <col min="14104" max="14104" width="11.7109375" style="1" customWidth="1"/>
    <col min="14105" max="14106" width="10.140625" style="1" customWidth="1"/>
    <col min="14107" max="14108" width="9.7109375" style="1" customWidth="1"/>
    <col min="14109" max="14109" width="10" style="1" customWidth="1"/>
    <col min="14110" max="14110" width="10.140625" style="1" customWidth="1"/>
    <col min="14111" max="14342" width="9.140625" style="1"/>
    <col min="14343" max="14343" width="20.140625" style="1" customWidth="1"/>
    <col min="14344" max="14345" width="14.42578125" style="1" customWidth="1"/>
    <col min="14346" max="14346" width="12.7109375" style="1" customWidth="1"/>
    <col min="14347" max="14347" width="11" style="1" customWidth="1"/>
    <col min="14348" max="14348" width="13" style="1" customWidth="1"/>
    <col min="14349" max="14349" width="11" style="1" customWidth="1"/>
    <col min="14350" max="14350" width="9.5703125" style="1" customWidth="1"/>
    <col min="14351" max="14351" width="9.42578125" style="1" customWidth="1"/>
    <col min="14352" max="14352" width="9.7109375" style="1" customWidth="1"/>
    <col min="14353" max="14353" width="11.28515625" style="1" customWidth="1"/>
    <col min="14354" max="14354" width="10.28515625" style="1" customWidth="1"/>
    <col min="14355" max="14355" width="9.85546875" style="1" customWidth="1"/>
    <col min="14356" max="14356" width="9.42578125" style="1" bestFit="1" customWidth="1"/>
    <col min="14357" max="14357" width="9.5703125" style="1" customWidth="1"/>
    <col min="14358" max="14358" width="12.5703125" style="1" customWidth="1"/>
    <col min="14359" max="14359" width="11.42578125" style="1" customWidth="1"/>
    <col min="14360" max="14360" width="11.7109375" style="1" customWidth="1"/>
    <col min="14361" max="14362" width="10.140625" style="1" customWidth="1"/>
    <col min="14363" max="14364" width="9.7109375" style="1" customWidth="1"/>
    <col min="14365" max="14365" width="10" style="1" customWidth="1"/>
    <col min="14366" max="14366" width="10.140625" style="1" customWidth="1"/>
    <col min="14367" max="14598" width="9.140625" style="1"/>
    <col min="14599" max="14599" width="20.140625" style="1" customWidth="1"/>
    <col min="14600" max="14601" width="14.42578125" style="1" customWidth="1"/>
    <col min="14602" max="14602" width="12.7109375" style="1" customWidth="1"/>
    <col min="14603" max="14603" width="11" style="1" customWidth="1"/>
    <col min="14604" max="14604" width="13" style="1" customWidth="1"/>
    <col min="14605" max="14605" width="11" style="1" customWidth="1"/>
    <col min="14606" max="14606" width="9.5703125" style="1" customWidth="1"/>
    <col min="14607" max="14607" width="9.42578125" style="1" customWidth="1"/>
    <col min="14608" max="14608" width="9.7109375" style="1" customWidth="1"/>
    <col min="14609" max="14609" width="11.28515625" style="1" customWidth="1"/>
    <col min="14610" max="14610" width="10.28515625" style="1" customWidth="1"/>
    <col min="14611" max="14611" width="9.85546875" style="1" customWidth="1"/>
    <col min="14612" max="14612" width="9.42578125" style="1" bestFit="1" customWidth="1"/>
    <col min="14613" max="14613" width="9.5703125" style="1" customWidth="1"/>
    <col min="14614" max="14614" width="12.5703125" style="1" customWidth="1"/>
    <col min="14615" max="14615" width="11.42578125" style="1" customWidth="1"/>
    <col min="14616" max="14616" width="11.7109375" style="1" customWidth="1"/>
    <col min="14617" max="14618" width="10.140625" style="1" customWidth="1"/>
    <col min="14619" max="14620" width="9.7109375" style="1" customWidth="1"/>
    <col min="14621" max="14621" width="10" style="1" customWidth="1"/>
    <col min="14622" max="14622" width="10.140625" style="1" customWidth="1"/>
    <col min="14623" max="14854" width="9.140625" style="1"/>
    <col min="14855" max="14855" width="20.140625" style="1" customWidth="1"/>
    <col min="14856" max="14857" width="14.42578125" style="1" customWidth="1"/>
    <col min="14858" max="14858" width="12.7109375" style="1" customWidth="1"/>
    <col min="14859" max="14859" width="11" style="1" customWidth="1"/>
    <col min="14860" max="14860" width="13" style="1" customWidth="1"/>
    <col min="14861" max="14861" width="11" style="1" customWidth="1"/>
    <col min="14862" max="14862" width="9.5703125" style="1" customWidth="1"/>
    <col min="14863" max="14863" width="9.42578125" style="1" customWidth="1"/>
    <col min="14864" max="14864" width="9.7109375" style="1" customWidth="1"/>
    <col min="14865" max="14865" width="11.28515625" style="1" customWidth="1"/>
    <col min="14866" max="14866" width="10.28515625" style="1" customWidth="1"/>
    <col min="14867" max="14867" width="9.85546875" style="1" customWidth="1"/>
    <col min="14868" max="14868" width="9.42578125" style="1" bestFit="1" customWidth="1"/>
    <col min="14869" max="14869" width="9.5703125" style="1" customWidth="1"/>
    <col min="14870" max="14870" width="12.5703125" style="1" customWidth="1"/>
    <col min="14871" max="14871" width="11.42578125" style="1" customWidth="1"/>
    <col min="14872" max="14872" width="11.7109375" style="1" customWidth="1"/>
    <col min="14873" max="14874" width="10.140625" style="1" customWidth="1"/>
    <col min="14875" max="14876" width="9.7109375" style="1" customWidth="1"/>
    <col min="14877" max="14877" width="10" style="1" customWidth="1"/>
    <col min="14878" max="14878" width="10.140625" style="1" customWidth="1"/>
    <col min="14879" max="15110" width="9.140625" style="1"/>
    <col min="15111" max="15111" width="20.140625" style="1" customWidth="1"/>
    <col min="15112" max="15113" width="14.42578125" style="1" customWidth="1"/>
    <col min="15114" max="15114" width="12.7109375" style="1" customWidth="1"/>
    <col min="15115" max="15115" width="11" style="1" customWidth="1"/>
    <col min="15116" max="15116" width="13" style="1" customWidth="1"/>
    <col min="15117" max="15117" width="11" style="1" customWidth="1"/>
    <col min="15118" max="15118" width="9.5703125" style="1" customWidth="1"/>
    <col min="15119" max="15119" width="9.42578125" style="1" customWidth="1"/>
    <col min="15120" max="15120" width="9.7109375" style="1" customWidth="1"/>
    <col min="15121" max="15121" width="11.28515625" style="1" customWidth="1"/>
    <col min="15122" max="15122" width="10.28515625" style="1" customWidth="1"/>
    <col min="15123" max="15123" width="9.85546875" style="1" customWidth="1"/>
    <col min="15124" max="15124" width="9.42578125" style="1" bestFit="1" customWidth="1"/>
    <col min="15125" max="15125" width="9.5703125" style="1" customWidth="1"/>
    <col min="15126" max="15126" width="12.5703125" style="1" customWidth="1"/>
    <col min="15127" max="15127" width="11.42578125" style="1" customWidth="1"/>
    <col min="15128" max="15128" width="11.7109375" style="1" customWidth="1"/>
    <col min="15129" max="15130" width="10.140625" style="1" customWidth="1"/>
    <col min="15131" max="15132" width="9.7109375" style="1" customWidth="1"/>
    <col min="15133" max="15133" width="10" style="1" customWidth="1"/>
    <col min="15134" max="15134" width="10.140625" style="1" customWidth="1"/>
    <col min="15135" max="15366" width="9.140625" style="1"/>
    <col min="15367" max="15367" width="20.140625" style="1" customWidth="1"/>
    <col min="15368" max="15369" width="14.42578125" style="1" customWidth="1"/>
    <col min="15370" max="15370" width="12.7109375" style="1" customWidth="1"/>
    <col min="15371" max="15371" width="11" style="1" customWidth="1"/>
    <col min="15372" max="15372" width="13" style="1" customWidth="1"/>
    <col min="15373" max="15373" width="11" style="1" customWidth="1"/>
    <col min="15374" max="15374" width="9.5703125" style="1" customWidth="1"/>
    <col min="15375" max="15375" width="9.42578125" style="1" customWidth="1"/>
    <col min="15376" max="15376" width="9.7109375" style="1" customWidth="1"/>
    <col min="15377" max="15377" width="11.28515625" style="1" customWidth="1"/>
    <col min="15378" max="15378" width="10.28515625" style="1" customWidth="1"/>
    <col min="15379" max="15379" width="9.85546875" style="1" customWidth="1"/>
    <col min="15380" max="15380" width="9.42578125" style="1" bestFit="1" customWidth="1"/>
    <col min="15381" max="15381" width="9.5703125" style="1" customWidth="1"/>
    <col min="15382" max="15382" width="12.5703125" style="1" customWidth="1"/>
    <col min="15383" max="15383" width="11.42578125" style="1" customWidth="1"/>
    <col min="15384" max="15384" width="11.7109375" style="1" customWidth="1"/>
    <col min="15385" max="15386" width="10.140625" style="1" customWidth="1"/>
    <col min="15387" max="15388" width="9.7109375" style="1" customWidth="1"/>
    <col min="15389" max="15389" width="10" style="1" customWidth="1"/>
    <col min="15390" max="15390" width="10.140625" style="1" customWidth="1"/>
    <col min="15391" max="15622" width="9.140625" style="1"/>
    <col min="15623" max="15623" width="20.140625" style="1" customWidth="1"/>
    <col min="15624" max="15625" width="14.42578125" style="1" customWidth="1"/>
    <col min="15626" max="15626" width="12.7109375" style="1" customWidth="1"/>
    <col min="15627" max="15627" width="11" style="1" customWidth="1"/>
    <col min="15628" max="15628" width="13" style="1" customWidth="1"/>
    <col min="15629" max="15629" width="11" style="1" customWidth="1"/>
    <col min="15630" max="15630" width="9.5703125" style="1" customWidth="1"/>
    <col min="15631" max="15631" width="9.42578125" style="1" customWidth="1"/>
    <col min="15632" max="15632" width="9.7109375" style="1" customWidth="1"/>
    <col min="15633" max="15633" width="11.28515625" style="1" customWidth="1"/>
    <col min="15634" max="15634" width="10.28515625" style="1" customWidth="1"/>
    <col min="15635" max="15635" width="9.85546875" style="1" customWidth="1"/>
    <col min="15636" max="15636" width="9.42578125" style="1" bestFit="1" customWidth="1"/>
    <col min="15637" max="15637" width="9.5703125" style="1" customWidth="1"/>
    <col min="15638" max="15638" width="12.5703125" style="1" customWidth="1"/>
    <col min="15639" max="15639" width="11.42578125" style="1" customWidth="1"/>
    <col min="15640" max="15640" width="11.7109375" style="1" customWidth="1"/>
    <col min="15641" max="15642" width="10.140625" style="1" customWidth="1"/>
    <col min="15643" max="15644" width="9.7109375" style="1" customWidth="1"/>
    <col min="15645" max="15645" width="10" style="1" customWidth="1"/>
    <col min="15646" max="15646" width="10.140625" style="1" customWidth="1"/>
    <col min="15647" max="15878" width="9.140625" style="1"/>
    <col min="15879" max="15879" width="20.140625" style="1" customWidth="1"/>
    <col min="15880" max="15881" width="14.42578125" style="1" customWidth="1"/>
    <col min="15882" max="15882" width="12.7109375" style="1" customWidth="1"/>
    <col min="15883" max="15883" width="11" style="1" customWidth="1"/>
    <col min="15884" max="15884" width="13" style="1" customWidth="1"/>
    <col min="15885" max="15885" width="11" style="1" customWidth="1"/>
    <col min="15886" max="15886" width="9.5703125" style="1" customWidth="1"/>
    <col min="15887" max="15887" width="9.42578125" style="1" customWidth="1"/>
    <col min="15888" max="15888" width="9.7109375" style="1" customWidth="1"/>
    <col min="15889" max="15889" width="11.28515625" style="1" customWidth="1"/>
    <col min="15890" max="15890" width="10.28515625" style="1" customWidth="1"/>
    <col min="15891" max="15891" width="9.85546875" style="1" customWidth="1"/>
    <col min="15892" max="15892" width="9.42578125" style="1" bestFit="1" customWidth="1"/>
    <col min="15893" max="15893" width="9.5703125" style="1" customWidth="1"/>
    <col min="15894" max="15894" width="12.5703125" style="1" customWidth="1"/>
    <col min="15895" max="15895" width="11.42578125" style="1" customWidth="1"/>
    <col min="15896" max="15896" width="11.7109375" style="1" customWidth="1"/>
    <col min="15897" max="15898" width="10.140625" style="1" customWidth="1"/>
    <col min="15899" max="15900" width="9.7109375" style="1" customWidth="1"/>
    <col min="15901" max="15901" width="10" style="1" customWidth="1"/>
    <col min="15902" max="15902" width="10.140625" style="1" customWidth="1"/>
    <col min="15903" max="16134" width="9.140625" style="1"/>
    <col min="16135" max="16135" width="20.140625" style="1" customWidth="1"/>
    <col min="16136" max="16137" width="14.42578125" style="1" customWidth="1"/>
    <col min="16138" max="16138" width="12.7109375" style="1" customWidth="1"/>
    <col min="16139" max="16139" width="11" style="1" customWidth="1"/>
    <col min="16140" max="16140" width="13" style="1" customWidth="1"/>
    <col min="16141" max="16141" width="11" style="1" customWidth="1"/>
    <col min="16142" max="16142" width="9.5703125" style="1" customWidth="1"/>
    <col min="16143" max="16143" width="9.42578125" style="1" customWidth="1"/>
    <col min="16144" max="16144" width="9.7109375" style="1" customWidth="1"/>
    <col min="16145" max="16145" width="11.28515625" style="1" customWidth="1"/>
    <col min="16146" max="16146" width="10.28515625" style="1" customWidth="1"/>
    <col min="16147" max="16147" width="9.85546875" style="1" customWidth="1"/>
    <col min="16148" max="16148" width="9.42578125" style="1" bestFit="1" customWidth="1"/>
    <col min="16149" max="16149" width="9.5703125" style="1" customWidth="1"/>
    <col min="16150" max="16150" width="12.5703125" style="1" customWidth="1"/>
    <col min="16151" max="16151" width="11.42578125" style="1" customWidth="1"/>
    <col min="16152" max="16152" width="11.7109375" style="1" customWidth="1"/>
    <col min="16153" max="16154" width="10.140625" style="1" customWidth="1"/>
    <col min="16155" max="16156" width="9.7109375" style="1" customWidth="1"/>
    <col min="16157" max="16157" width="10" style="1" customWidth="1"/>
    <col min="16158" max="16158" width="10.140625" style="1" customWidth="1"/>
    <col min="16159" max="16383" width="9.140625" style="1"/>
    <col min="16384" max="16384" width="8.85546875" style="1" customWidth="1"/>
  </cols>
  <sheetData>
    <row r="1" spans="1:30" ht="13.15" x14ac:dyDescent="0.25">
      <c r="A1" s="34" t="s">
        <v>65</v>
      </c>
      <c r="B1" s="35"/>
      <c r="D1" s="36"/>
      <c r="E1" s="37"/>
      <c r="G1" s="38"/>
      <c r="H1" s="39"/>
      <c r="I1" s="40"/>
      <c r="J1" s="40"/>
      <c r="K1" s="41"/>
      <c r="L1" s="37"/>
      <c r="M1" s="37"/>
      <c r="N1" s="37"/>
      <c r="O1" s="37"/>
      <c r="Q1" s="1">
        <v>2020</v>
      </c>
    </row>
    <row r="2" spans="1:30" x14ac:dyDescent="0.2">
      <c r="A2" s="42">
        <f>B4/C4</f>
        <v>0.97000568159354994</v>
      </c>
      <c r="D2" s="43"/>
      <c r="E2" s="44"/>
      <c r="F2" s="45"/>
      <c r="G2" s="46"/>
      <c r="H2" s="47"/>
      <c r="I2" s="47"/>
      <c r="J2" s="47"/>
      <c r="K2" s="47"/>
      <c r="P2" s="48" t="s">
        <v>66</v>
      </c>
      <c r="Q2" s="49">
        <f>Špecifiká!L7</f>
        <v>15000</v>
      </c>
      <c r="R2" s="50"/>
      <c r="S2" s="51" t="s">
        <v>67</v>
      </c>
      <c r="T2" s="51"/>
      <c r="U2" s="51"/>
      <c r="V2" s="52"/>
      <c r="W2" s="73"/>
      <c r="X2" s="53"/>
      <c r="AA2" s="54"/>
      <c r="AB2" s="36"/>
      <c r="AC2" s="55"/>
      <c r="AD2" s="56"/>
    </row>
    <row r="3" spans="1:30" x14ac:dyDescent="0.2">
      <c r="A3" s="57">
        <f>B4-C4</f>
        <v>-188151</v>
      </c>
      <c r="B3" s="1">
        <v>2020</v>
      </c>
      <c r="C3" s="1">
        <v>2019</v>
      </c>
      <c r="D3" s="36" t="s">
        <v>69</v>
      </c>
      <c r="F3" s="58"/>
      <c r="G3" s="46"/>
      <c r="I3" s="47"/>
      <c r="J3" s="47"/>
      <c r="K3" s="47"/>
      <c r="L3" s="37"/>
      <c r="M3" s="37"/>
      <c r="N3" s="37"/>
      <c r="O3" s="37"/>
      <c r="P3" s="48" t="s">
        <v>70</v>
      </c>
      <c r="Q3" s="59">
        <v>0</v>
      </c>
      <c r="R3" s="60"/>
      <c r="S3" s="61" t="s">
        <v>71</v>
      </c>
      <c r="T3" s="61"/>
      <c r="U3" s="1401">
        <v>25000</v>
      </c>
      <c r="V3" s="62" t="s">
        <v>72</v>
      </c>
      <c r="W3" s="1948">
        <v>220000</v>
      </c>
      <c r="X3" s="64"/>
      <c r="Z3" s="65"/>
      <c r="AC3" s="66"/>
      <c r="AD3" s="56"/>
    </row>
    <row r="4" spans="1:30" x14ac:dyDescent="0.2">
      <c r="A4" s="34" t="s">
        <v>73</v>
      </c>
      <c r="B4" s="67">
        <v>6084737</v>
      </c>
      <c r="C4" s="67">
        <v>6272888</v>
      </c>
      <c r="D4" s="68">
        <f>B4-C4</f>
        <v>-188151</v>
      </c>
      <c r="I4" s="47"/>
      <c r="J4" s="47"/>
      <c r="K4" s="47"/>
      <c r="L4" s="37"/>
      <c r="M4" s="37"/>
      <c r="N4" s="37"/>
      <c r="O4" s="37"/>
      <c r="P4" s="48" t="s">
        <v>74</v>
      </c>
      <c r="Q4" s="49">
        <v>0</v>
      </c>
      <c r="R4" s="69"/>
      <c r="S4" s="70" t="s">
        <v>75</v>
      </c>
      <c r="T4" s="70"/>
      <c r="U4" s="1947">
        <v>5000</v>
      </c>
      <c r="V4" s="62" t="s">
        <v>76</v>
      </c>
      <c r="W4" s="1402">
        <v>0</v>
      </c>
      <c r="X4" s="64"/>
      <c r="Z4" s="65"/>
    </row>
    <row r="5" spans="1:30" x14ac:dyDescent="0.2">
      <c r="A5" s="71" t="s">
        <v>77</v>
      </c>
      <c r="B5" s="72">
        <v>93566</v>
      </c>
      <c r="C5" s="73">
        <v>90266</v>
      </c>
      <c r="D5" s="68">
        <f t="shared" ref="D5:D21" si="0">B5-C5</f>
        <v>3300</v>
      </c>
      <c r="F5" s="46"/>
      <c r="G5" s="46"/>
      <c r="H5" s="46"/>
      <c r="I5" s="74"/>
      <c r="J5" s="75"/>
      <c r="K5" s="75"/>
      <c r="P5" s="48" t="s">
        <v>78</v>
      </c>
      <c r="Q5" s="59">
        <v>0</v>
      </c>
      <c r="R5" s="60"/>
      <c r="S5" s="70" t="s">
        <v>79</v>
      </c>
      <c r="T5" s="70"/>
      <c r="U5" s="1947">
        <v>110000</v>
      </c>
      <c r="V5" s="62" t="s">
        <v>32</v>
      </c>
      <c r="W5" s="1402">
        <v>2000</v>
      </c>
      <c r="X5" s="64"/>
    </row>
    <row r="6" spans="1:30" ht="13.15" x14ac:dyDescent="0.25">
      <c r="A6" s="76">
        <f>B7/C7</f>
        <v>0.96903401178335014</v>
      </c>
      <c r="B6" s="71"/>
      <c r="C6" s="77"/>
      <c r="D6" s="68">
        <f t="shared" si="0"/>
        <v>0</v>
      </c>
      <c r="L6" s="78"/>
      <c r="M6" s="78"/>
      <c r="N6" s="78"/>
      <c r="O6" s="78"/>
      <c r="P6" s="79" t="s">
        <v>80</v>
      </c>
      <c r="Q6" s="80">
        <f>Špecifiká!L6</f>
        <v>44000</v>
      </c>
      <c r="R6" s="81"/>
      <c r="S6" s="70" t="s">
        <v>81</v>
      </c>
      <c r="T6" s="70"/>
      <c r="U6" s="1947">
        <f>20000</f>
        <v>20000</v>
      </c>
      <c r="V6" s="62" t="s">
        <v>42</v>
      </c>
      <c r="W6" s="1402">
        <v>10000</v>
      </c>
      <c r="X6" s="64"/>
      <c r="Y6" s="83"/>
    </row>
    <row r="7" spans="1:30" x14ac:dyDescent="0.2">
      <c r="A7" s="84" t="s">
        <v>82</v>
      </c>
      <c r="B7" s="85">
        <f>B4-B5</f>
        <v>5991171</v>
      </c>
      <c r="C7" s="85">
        <f>C4-C5</f>
        <v>6182622</v>
      </c>
      <c r="D7" s="68">
        <f t="shared" si="0"/>
        <v>-191451</v>
      </c>
      <c r="E7" s="86"/>
      <c r="L7" s="87"/>
      <c r="M7" s="87"/>
      <c r="N7" s="87"/>
      <c r="O7" s="87"/>
      <c r="P7" s="48" t="s">
        <v>83</v>
      </c>
      <c r="Q7" s="80">
        <f>[43]Hárok1!$I$41</f>
        <v>34566</v>
      </c>
      <c r="R7" s="80"/>
      <c r="S7" s="48" t="s">
        <v>84</v>
      </c>
      <c r="T7" s="1399"/>
      <c r="U7" s="1970">
        <v>35000</v>
      </c>
      <c r="V7" s="62" t="s">
        <v>197</v>
      </c>
      <c r="W7" s="1403">
        <v>42000</v>
      </c>
      <c r="X7" s="64" t="s">
        <v>856</v>
      </c>
      <c r="Y7" s="83"/>
    </row>
    <row r="8" spans="1:30" x14ac:dyDescent="0.2">
      <c r="A8" s="71" t="s">
        <v>85</v>
      </c>
      <c r="B8" s="88">
        <f>B7/C7</f>
        <v>0.96903401178335014</v>
      </c>
      <c r="C8" s="89"/>
      <c r="D8" s="68">
        <f t="shared" si="0"/>
        <v>0.96903401178335014</v>
      </c>
      <c r="P8" s="1389" t="s">
        <v>86</v>
      </c>
      <c r="Q8" s="1390">
        <f>Q2+Q3+Q4+Q5+Q6+Q7</f>
        <v>93566</v>
      </c>
      <c r="R8" s="1391"/>
      <c r="S8" s="62" t="s">
        <v>87</v>
      </c>
      <c r="T8" s="1400"/>
      <c r="U8" s="1970">
        <v>509684</v>
      </c>
      <c r="V8" s="1864" t="s">
        <v>26</v>
      </c>
      <c r="W8" s="1865">
        <v>0</v>
      </c>
      <c r="X8" s="64"/>
      <c r="Y8" s="90"/>
    </row>
    <row r="9" spans="1:30" ht="25.5" x14ac:dyDescent="0.2">
      <c r="A9" s="91" t="s">
        <v>88</v>
      </c>
      <c r="B9" s="72">
        <f>Q9</f>
        <v>1444118</v>
      </c>
      <c r="C9" s="92">
        <v>1531396</v>
      </c>
      <c r="D9" s="68">
        <f t="shared" si="0"/>
        <v>-87278</v>
      </c>
      <c r="G9" s="47"/>
      <c r="I9" s="47"/>
      <c r="J9" s="37"/>
      <c r="K9" s="37"/>
      <c r="P9" s="1392" t="s">
        <v>88</v>
      </c>
      <c r="Q9" s="1393">
        <f>[43]Hárok1!$H$13</f>
        <v>1444118</v>
      </c>
      <c r="R9" s="93"/>
      <c r="S9" s="94"/>
      <c r="T9" s="95"/>
      <c r="U9" s="1398"/>
      <c r="V9" s="1387" t="s">
        <v>89</v>
      </c>
      <c r="W9" s="82">
        <f>50000-15000-6000</f>
        <v>29000</v>
      </c>
      <c r="X9" s="95"/>
    </row>
    <row r="10" spans="1:30" x14ac:dyDescent="0.2">
      <c r="A10" s="91" t="s">
        <v>90</v>
      </c>
      <c r="B10" s="96">
        <f>Q10</f>
        <v>157643</v>
      </c>
      <c r="C10" s="73">
        <v>192595</v>
      </c>
      <c r="D10" s="68">
        <f>B10-C10</f>
        <v>-34952</v>
      </c>
      <c r="G10" s="47"/>
      <c r="I10" s="47"/>
      <c r="J10" s="37"/>
      <c r="K10" s="37"/>
      <c r="P10" s="1396" t="s">
        <v>91</v>
      </c>
      <c r="Q10" s="1395">
        <f>[43]Hárok1!$F$13</f>
        <v>157643</v>
      </c>
      <c r="R10" s="93"/>
      <c r="S10" s="97"/>
      <c r="T10" s="98"/>
      <c r="U10" s="99"/>
      <c r="V10" s="1388"/>
      <c r="W10" s="95"/>
      <c r="X10" s="95"/>
    </row>
    <row r="11" spans="1:30" ht="13.15" x14ac:dyDescent="0.25">
      <c r="A11" s="91" t="s">
        <v>92</v>
      </c>
      <c r="B11" s="72">
        <f>Q11</f>
        <v>87204</v>
      </c>
      <c r="C11" s="39">
        <v>71395</v>
      </c>
      <c r="D11" s="68">
        <f>B11-C11</f>
        <v>15809</v>
      </c>
      <c r="G11" s="47"/>
      <c r="I11" s="47"/>
      <c r="J11" s="37"/>
      <c r="K11" s="37"/>
      <c r="M11" s="275">
        <f>TaS_2020_ZVD!J51</f>
        <v>918994.31312793132</v>
      </c>
      <c r="P11" s="1396" t="s">
        <v>92</v>
      </c>
      <c r="Q11" s="1397">
        <f>[43]Hárok1!$G$13</f>
        <v>87204</v>
      </c>
      <c r="R11" s="93"/>
      <c r="S11" s="63"/>
      <c r="T11" s="98"/>
      <c r="U11" s="99"/>
      <c r="X11" s="95"/>
    </row>
    <row r="12" spans="1:30" x14ac:dyDescent="0.2">
      <c r="A12" s="91" t="s">
        <v>1064</v>
      </c>
      <c r="B12" s="72">
        <f>4.45%*B4</f>
        <v>270770.79650000005</v>
      </c>
      <c r="C12" s="39">
        <v>276388</v>
      </c>
      <c r="D12" s="68">
        <f>B12-C12</f>
        <v>-5617.2034999999451</v>
      </c>
      <c r="F12" s="139"/>
      <c r="G12" s="222"/>
      <c r="H12" s="139"/>
      <c r="I12" s="222"/>
      <c r="J12" s="1386"/>
      <c r="K12" s="37"/>
      <c r="P12" s="58"/>
      <c r="Q12" s="100"/>
      <c r="R12" s="93"/>
      <c r="S12" s="63"/>
      <c r="T12" s="98"/>
      <c r="U12" s="99"/>
      <c r="X12" s="95"/>
    </row>
    <row r="13" spans="1:30" ht="21" x14ac:dyDescent="0.4">
      <c r="A13" s="101" t="s">
        <v>25</v>
      </c>
      <c r="B13" s="102">
        <f>W8</f>
        <v>0</v>
      </c>
      <c r="C13" s="103">
        <v>708500</v>
      </c>
      <c r="D13" s="68">
        <f t="shared" si="0"/>
        <v>-708500</v>
      </c>
      <c r="E13" s="35"/>
      <c r="F13" s="104"/>
      <c r="G13" s="105"/>
      <c r="I13" s="106"/>
      <c r="J13" s="35"/>
      <c r="K13" s="35"/>
      <c r="U13" s="107"/>
      <c r="V13" s="139"/>
      <c r="W13" s="271"/>
      <c r="X13" s="108"/>
    </row>
    <row r="14" spans="1:30" ht="16.5" customHeight="1" x14ac:dyDescent="0.3">
      <c r="A14" s="101" t="s">
        <v>195</v>
      </c>
      <c r="B14" s="109">
        <f>W2</f>
        <v>0</v>
      </c>
      <c r="C14" s="396"/>
      <c r="D14" s="68"/>
      <c r="E14" s="35"/>
      <c r="F14" s="104"/>
      <c r="G14" s="105"/>
      <c r="I14" s="106"/>
      <c r="J14" s="35"/>
      <c r="K14" s="35"/>
      <c r="U14" s="107"/>
      <c r="V14" s="139"/>
      <c r="W14" s="271"/>
      <c r="X14" s="108"/>
    </row>
    <row r="15" spans="1:30" x14ac:dyDescent="0.2">
      <c r="A15" s="101" t="s">
        <v>76</v>
      </c>
      <c r="B15" s="109">
        <f>W4</f>
        <v>0</v>
      </c>
      <c r="C15" s="110">
        <v>20000</v>
      </c>
      <c r="D15" s="68">
        <f>B15-C15</f>
        <v>-20000</v>
      </c>
      <c r="E15" s="35"/>
      <c r="G15" s="47"/>
      <c r="I15" s="106"/>
      <c r="J15" s="35"/>
      <c r="K15" s="35"/>
      <c r="U15" s="107"/>
      <c r="V15" s="139"/>
      <c r="W15" s="271"/>
      <c r="X15" s="108"/>
    </row>
    <row r="16" spans="1:30" ht="13.15" x14ac:dyDescent="0.25">
      <c r="A16" s="101" t="s">
        <v>32</v>
      </c>
      <c r="B16" s="109">
        <v>2000</v>
      </c>
      <c r="C16" s="111">
        <v>2000</v>
      </c>
      <c r="D16" s="68">
        <f t="shared" si="0"/>
        <v>0</v>
      </c>
      <c r="E16" s="35"/>
      <c r="G16" s="47"/>
      <c r="I16" s="106"/>
      <c r="J16" s="35"/>
      <c r="K16" s="35"/>
      <c r="U16" s="107"/>
      <c r="V16" s="139"/>
      <c r="W16" s="271"/>
      <c r="X16" s="108"/>
    </row>
    <row r="17" spans="1:28" ht="25.5" x14ac:dyDescent="0.2">
      <c r="A17" s="112" t="s">
        <v>93</v>
      </c>
      <c r="B17" s="109">
        <f>W3</f>
        <v>220000</v>
      </c>
      <c r="C17" s="111">
        <v>180000</v>
      </c>
      <c r="D17" s="68">
        <f t="shared" si="0"/>
        <v>40000</v>
      </c>
      <c r="E17" s="35"/>
      <c r="G17" s="47"/>
      <c r="I17" s="106"/>
      <c r="J17" s="35"/>
      <c r="K17" s="35"/>
      <c r="U17" s="107"/>
      <c r="V17" s="139"/>
      <c r="W17" s="271"/>
      <c r="X17" s="108"/>
    </row>
    <row r="18" spans="1:28" ht="13.15" x14ac:dyDescent="0.25">
      <c r="A18" s="101" t="s">
        <v>42</v>
      </c>
      <c r="B18" s="109">
        <f>W6</f>
        <v>10000</v>
      </c>
      <c r="C18" s="110">
        <v>10000</v>
      </c>
      <c r="D18" s="68">
        <f t="shared" si="0"/>
        <v>0</v>
      </c>
      <c r="E18" s="35"/>
      <c r="G18" s="47"/>
      <c r="I18" s="106"/>
      <c r="J18" s="35"/>
      <c r="K18" s="35"/>
      <c r="U18" s="107"/>
      <c r="W18" s="35"/>
      <c r="X18" s="108"/>
    </row>
    <row r="19" spans="1:28" ht="13.15" x14ac:dyDescent="0.25">
      <c r="A19" s="113" t="s">
        <v>94</v>
      </c>
      <c r="B19" s="109">
        <f>W9</f>
        <v>29000</v>
      </c>
      <c r="C19" s="110">
        <v>29000</v>
      </c>
      <c r="D19" s="68">
        <f t="shared" si="0"/>
        <v>0</v>
      </c>
      <c r="E19" s="35"/>
      <c r="G19" s="47"/>
      <c r="I19" s="106"/>
      <c r="J19" s="35"/>
      <c r="K19" s="35"/>
      <c r="U19" s="107"/>
      <c r="W19" s="35"/>
      <c r="X19" s="108"/>
    </row>
    <row r="20" spans="1:28" x14ac:dyDescent="0.2">
      <c r="A20" s="114" t="s">
        <v>95</v>
      </c>
      <c r="B20" s="115">
        <f>B7-B9-B10-B11-B12-B13-B14-B15-B16-B17-B18-B19</f>
        <v>3770435.2034999998</v>
      </c>
      <c r="C20" s="115">
        <f>C7-C9-C10-C11-C13-G18-C16-C17-C18-C15</f>
        <v>3466736</v>
      </c>
      <c r="D20" s="68">
        <f t="shared" si="0"/>
        <v>303699.20349999983</v>
      </c>
      <c r="I20" s="116"/>
      <c r="J20" s="117"/>
      <c r="K20" s="117"/>
      <c r="L20" s="118"/>
      <c r="M20" s="118"/>
      <c r="N20" s="118"/>
      <c r="O20" s="118"/>
      <c r="P20" s="119"/>
      <c r="V20" s="120"/>
      <c r="W20" s="120"/>
    </row>
    <row r="21" spans="1:28" ht="13.15" x14ac:dyDescent="0.25">
      <c r="A21" s="71"/>
      <c r="B21" s="73"/>
      <c r="C21" s="73"/>
      <c r="D21" s="68">
        <f t="shared" si="0"/>
        <v>0</v>
      </c>
      <c r="E21" s="35"/>
      <c r="J21" s="35"/>
      <c r="K21" s="35"/>
      <c r="S21" s="121"/>
      <c r="T21" s="121"/>
      <c r="U21" s="121"/>
      <c r="W21" s="122"/>
      <c r="X21" s="123"/>
    </row>
    <row r="22" spans="1:28" x14ac:dyDescent="0.2">
      <c r="A22" s="124">
        <v>0.25</v>
      </c>
      <c r="B22" s="125">
        <f>B20*A22</f>
        <v>942608.80087499996</v>
      </c>
      <c r="C22" s="125">
        <f>C20*A22</f>
        <v>866684</v>
      </c>
      <c r="D22" s="126" t="s">
        <v>96</v>
      </c>
      <c r="E22" s="35"/>
      <c r="M22" s="35"/>
      <c r="N22" s="35"/>
      <c r="P22" s="127"/>
      <c r="Q22" s="127"/>
      <c r="R22" s="127"/>
      <c r="W22" s="35"/>
      <c r="AB22" s="128"/>
    </row>
    <row r="23" spans="1:28" x14ac:dyDescent="0.2">
      <c r="A23" s="129">
        <v>0.75</v>
      </c>
      <c r="B23" s="130">
        <f>B20*A23</f>
        <v>2827826.4026250001</v>
      </c>
      <c r="C23" s="130">
        <f>C20*A23</f>
        <v>2600052</v>
      </c>
      <c r="D23" s="131" t="s">
        <v>97</v>
      </c>
      <c r="G23" s="35"/>
      <c r="I23" s="127"/>
      <c r="J23" s="35"/>
      <c r="K23" s="35"/>
      <c r="L23" s="132"/>
      <c r="M23" s="133"/>
      <c r="N23" s="133"/>
      <c r="O23" s="132"/>
      <c r="P23" s="132"/>
      <c r="W23" s="121"/>
    </row>
    <row r="24" spans="1:28" ht="21" customHeight="1" x14ac:dyDescent="0.25">
      <c r="A24" s="134"/>
      <c r="B24" s="1500">
        <f>B22+B23</f>
        <v>3770435.2034999998</v>
      </c>
      <c r="C24" s="136">
        <f>C22+C23</f>
        <v>3466736</v>
      </c>
      <c r="D24" s="131"/>
      <c r="G24" s="35"/>
      <c r="I24" s="127"/>
      <c r="J24" s="35"/>
      <c r="K24" s="35"/>
      <c r="L24" s="132"/>
      <c r="M24" s="133"/>
      <c r="N24" s="133"/>
      <c r="O24" s="132"/>
      <c r="P24" s="132"/>
      <c r="Q24" s="35"/>
    </row>
    <row r="25" spans="1:28" ht="13.15" x14ac:dyDescent="0.25">
      <c r="A25" s="137"/>
      <c r="B25" s="138"/>
      <c r="C25" s="138"/>
      <c r="D25" s="139"/>
      <c r="G25" s="35"/>
      <c r="I25" s="127"/>
      <c r="J25" s="35"/>
      <c r="K25" s="35"/>
      <c r="L25" s="132"/>
      <c r="M25" s="133"/>
      <c r="N25" s="133"/>
      <c r="O25" s="133"/>
      <c r="P25" s="132"/>
    </row>
    <row r="26" spans="1:28" ht="13.15" x14ac:dyDescent="0.25">
      <c r="A26" s="137"/>
      <c r="B26" s="138"/>
      <c r="C26" s="138"/>
      <c r="D26" s="139"/>
      <c r="F26" s="35"/>
      <c r="G26" s="35"/>
      <c r="I26" s="127"/>
      <c r="J26" s="35"/>
      <c r="K26" s="35"/>
      <c r="L26" s="132"/>
      <c r="M26" s="132"/>
      <c r="N26" s="132"/>
      <c r="O26" s="132"/>
      <c r="P26" s="132"/>
      <c r="R26" s="35"/>
    </row>
    <row r="27" spans="1:28" ht="13.15" x14ac:dyDescent="0.25">
      <c r="A27" s="140"/>
      <c r="C27" s="135"/>
      <c r="D27" s="141"/>
      <c r="I27" s="142"/>
      <c r="L27" s="127"/>
      <c r="M27" s="127"/>
      <c r="N27" s="127"/>
      <c r="O27" s="127"/>
    </row>
    <row r="28" spans="1:28" ht="13.15" x14ac:dyDescent="0.25">
      <c r="B28" s="143"/>
      <c r="C28" s="143"/>
      <c r="D28" s="144"/>
      <c r="E28" s="145"/>
      <c r="F28" s="146" t="s">
        <v>98</v>
      </c>
      <c r="G28" s="147" t="s">
        <v>99</v>
      </c>
      <c r="H28" s="147" t="s">
        <v>100</v>
      </c>
      <c r="I28" s="146" t="s">
        <v>101</v>
      </c>
      <c r="J28" s="146" t="s">
        <v>102</v>
      </c>
      <c r="K28" s="146" t="s">
        <v>103</v>
      </c>
      <c r="L28" s="146" t="s">
        <v>104</v>
      </c>
      <c r="M28" s="146"/>
      <c r="N28" s="146"/>
      <c r="O28" s="146"/>
      <c r="P28" s="147" t="s">
        <v>105</v>
      </c>
      <c r="Q28" s="148" t="s">
        <v>106</v>
      </c>
      <c r="R28" s="148"/>
      <c r="S28" s="146" t="s">
        <v>107</v>
      </c>
      <c r="T28" s="149"/>
      <c r="U28" s="35">
        <f>U32-U44</f>
        <v>0</v>
      </c>
    </row>
    <row r="29" spans="1:28" s="150" customFormat="1" ht="45" x14ac:dyDescent="0.25">
      <c r="B29" s="151" t="s">
        <v>108</v>
      </c>
      <c r="C29" s="151" t="s">
        <v>108</v>
      </c>
      <c r="D29" s="151" t="s">
        <v>109</v>
      </c>
      <c r="E29" s="151" t="s">
        <v>110</v>
      </c>
      <c r="F29" s="152" t="s">
        <v>111</v>
      </c>
      <c r="G29" s="152" t="s">
        <v>112</v>
      </c>
      <c r="H29" s="152" t="s">
        <v>113</v>
      </c>
      <c r="I29" s="153" t="s">
        <v>114</v>
      </c>
      <c r="J29" s="154" t="s">
        <v>92</v>
      </c>
      <c r="K29" s="155"/>
      <c r="L29" s="152" t="s">
        <v>115</v>
      </c>
      <c r="M29" s="152"/>
      <c r="N29" s="156" t="s">
        <v>68</v>
      </c>
      <c r="O29" s="157" t="s">
        <v>32</v>
      </c>
      <c r="P29" s="158" t="s">
        <v>41</v>
      </c>
      <c r="Q29" s="159" t="s">
        <v>25</v>
      </c>
      <c r="R29" s="148" t="s">
        <v>42</v>
      </c>
      <c r="S29" s="160" t="s">
        <v>116</v>
      </c>
      <c r="T29" s="161" t="s">
        <v>49</v>
      </c>
      <c r="U29" s="162" t="s">
        <v>117</v>
      </c>
      <c r="V29" s="163" t="s">
        <v>118</v>
      </c>
    </row>
    <row r="30" spans="1:28" s="150" customFormat="1" ht="15" x14ac:dyDescent="0.25">
      <c r="B30" s="152"/>
      <c r="C30" s="152" t="s">
        <v>119</v>
      </c>
      <c r="D30" s="164" t="s">
        <v>120</v>
      </c>
      <c r="E30" s="152"/>
      <c r="F30" s="152"/>
      <c r="G30" s="152"/>
      <c r="H30" s="152"/>
      <c r="I30" s="165"/>
      <c r="J30" s="166"/>
      <c r="K30" s="155"/>
      <c r="L30" s="152"/>
      <c r="M30" s="152"/>
      <c r="N30" s="2015">
        <f>B14</f>
        <v>0</v>
      </c>
      <c r="O30" s="167"/>
      <c r="P30" s="168" t="s">
        <v>121</v>
      </c>
      <c r="Q30" s="2017">
        <f>W8</f>
        <v>0</v>
      </c>
      <c r="R30" s="169"/>
      <c r="S30" s="394"/>
      <c r="T30" s="170"/>
      <c r="U30" s="171"/>
      <c r="V30" s="172"/>
    </row>
    <row r="31" spans="1:28" s="150" customFormat="1" ht="15" x14ac:dyDescent="0.25">
      <c r="B31" s="152" t="s">
        <v>122</v>
      </c>
      <c r="C31" s="152" t="s">
        <v>123</v>
      </c>
      <c r="D31" s="164" t="s">
        <v>124</v>
      </c>
      <c r="E31" s="152" t="s">
        <v>125</v>
      </c>
      <c r="F31" s="152"/>
      <c r="G31" s="152" t="s">
        <v>122</v>
      </c>
      <c r="H31" s="152" t="s">
        <v>126</v>
      </c>
      <c r="I31" s="173"/>
      <c r="J31" s="166"/>
      <c r="K31" s="155"/>
      <c r="L31" s="152" t="s">
        <v>127</v>
      </c>
      <c r="M31" s="152"/>
      <c r="N31" s="2015"/>
      <c r="O31" s="167"/>
      <c r="P31" s="168"/>
      <c r="Q31" s="2018"/>
      <c r="R31" s="395"/>
      <c r="S31" s="395"/>
      <c r="T31" s="395"/>
      <c r="U31" s="174" t="s">
        <v>128</v>
      </c>
      <c r="V31" s="172" t="s">
        <v>129</v>
      </c>
      <c r="Y31" s="175"/>
      <c r="Z31" s="175"/>
      <c r="AA31" s="175"/>
      <c r="AB31" s="175"/>
    </row>
    <row r="32" spans="1:28" s="176" customFormat="1" ht="33.75" customHeight="1" thickBot="1" x14ac:dyDescent="0.3">
      <c r="B32" s="177" t="s">
        <v>130</v>
      </c>
      <c r="C32" s="177" t="s">
        <v>131</v>
      </c>
      <c r="D32" s="178">
        <v>3464157</v>
      </c>
      <c r="E32" s="179"/>
      <c r="F32" s="179">
        <f>B10</f>
        <v>157643</v>
      </c>
      <c r="G32" s="179">
        <f>B23</f>
        <v>2827826.4026250001</v>
      </c>
      <c r="H32" s="179">
        <f>B22</f>
        <v>942608.80087499996</v>
      </c>
      <c r="I32" s="180">
        <f>B9</f>
        <v>1444118</v>
      </c>
      <c r="J32" s="179">
        <f>B11</f>
        <v>87204</v>
      </c>
      <c r="K32" s="181"/>
      <c r="L32" s="182">
        <f>Q8</f>
        <v>93566</v>
      </c>
      <c r="M32" s="182"/>
      <c r="N32" s="2016"/>
      <c r="O32" s="183">
        <f>B16</f>
        <v>2000</v>
      </c>
      <c r="P32" s="184">
        <f>B12</f>
        <v>270770.79650000005</v>
      </c>
      <c r="Q32" s="2019"/>
      <c r="R32" s="185">
        <f>W6</f>
        <v>10000</v>
      </c>
      <c r="S32" s="185">
        <f>B17</f>
        <v>220000</v>
      </c>
      <c r="T32" s="185">
        <f>B19</f>
        <v>29000</v>
      </c>
      <c r="U32" s="186">
        <f>F32+G32+H32+I32+J32+O32+P32+Q30+R32+S32+T32+N30</f>
        <v>5991171</v>
      </c>
      <c r="V32" s="187" t="s">
        <v>132</v>
      </c>
      <c r="W32" s="188"/>
    </row>
    <row r="33" spans="1:28" ht="14.25" x14ac:dyDescent="0.2">
      <c r="A33" s="71" t="s">
        <v>3</v>
      </c>
      <c r="B33" s="189">
        <f>'T6b-výkon'!V57</f>
        <v>0.19740686632578525</v>
      </c>
      <c r="C33" s="189">
        <f>'T6b-výkon'!U57</f>
        <v>0.19022162824367969</v>
      </c>
      <c r="D33" s="190">
        <v>180409</v>
      </c>
      <c r="E33" s="191">
        <v>5.2078774743400703E-2</v>
      </c>
      <c r="F33" s="190">
        <f>E33*F32</f>
        <v>8209.8542868739169</v>
      </c>
      <c r="G33" s="190">
        <f>B33*G32</f>
        <v>558232.34865551954</v>
      </c>
      <c r="H33" s="190">
        <f>C33*H32</f>
        <v>179304.58089926493</v>
      </c>
      <c r="I33" s="192">
        <v>286988</v>
      </c>
      <c r="J33" s="190">
        <v>17611</v>
      </c>
      <c r="K33" s="193"/>
      <c r="L33" s="190"/>
      <c r="M33" s="182"/>
      <c r="N33" s="194"/>
      <c r="O33" s="190"/>
      <c r="P33" s="71"/>
      <c r="Q33" s="71"/>
      <c r="R33" s="71"/>
      <c r="S33" s="39">
        <v>0</v>
      </c>
      <c r="T33" s="195"/>
      <c r="U33" s="186">
        <f>SUM(F33:S33)</f>
        <v>1050345.7838416584</v>
      </c>
      <c r="V33" s="196">
        <f>U33/W45</f>
        <v>0.19239215750629271</v>
      </c>
      <c r="W33" s="1" t="str">
        <f t="shared" ref="W33:W44" si="1">A33</f>
        <v>SvF</v>
      </c>
      <c r="Y33" s="197"/>
      <c r="AA33" s="198"/>
      <c r="AB33" s="37"/>
    </row>
    <row r="34" spans="1:28" ht="14.25" x14ac:dyDescent="0.2">
      <c r="A34" s="71" t="s">
        <v>4</v>
      </c>
      <c r="B34" s="189">
        <f>'T6b-výkon'!V58</f>
        <v>8.0076698319941561E-2</v>
      </c>
      <c r="C34" s="189">
        <f>'T6b-výkon'!U58</f>
        <v>7.6734602962467979E-2</v>
      </c>
      <c r="D34" s="190">
        <v>128011</v>
      </c>
      <c r="E34" s="199">
        <v>3.6953012508674554E-2</v>
      </c>
      <c r="F34" s="190">
        <f>E34*F32</f>
        <v>5825.3837509049827</v>
      </c>
      <c r="G34" s="190">
        <f>B34*G32</f>
        <v>226443.00174416773</v>
      </c>
      <c r="H34" s="190">
        <f>C34*H32</f>
        <v>72330.712084071158</v>
      </c>
      <c r="I34" s="200">
        <v>119319</v>
      </c>
      <c r="J34" s="190">
        <v>12201</v>
      </c>
      <c r="K34" s="193"/>
      <c r="L34" s="190">
        <v>59000</v>
      </c>
      <c r="M34" s="182"/>
      <c r="N34" s="194"/>
      <c r="O34" s="190"/>
      <c r="P34" s="71"/>
      <c r="Q34" s="71"/>
      <c r="R34" s="71"/>
      <c r="S34" s="71">
        <v>0</v>
      </c>
      <c r="T34" s="201"/>
      <c r="U34" s="186">
        <f>SUM(F34:S34)-L34</f>
        <v>436119.09757914388</v>
      </c>
      <c r="V34" s="196">
        <f>U34/W45</f>
        <v>7.9884068088569446E-2</v>
      </c>
      <c r="W34" s="1" t="str">
        <f t="shared" si="1"/>
        <v>SjF</v>
      </c>
      <c r="X34" s="75"/>
      <c r="Y34" s="197"/>
      <c r="AA34" s="198"/>
      <c r="AB34" s="37"/>
    </row>
    <row r="35" spans="1:28" ht="14.25" x14ac:dyDescent="0.2">
      <c r="A35" s="71" t="s">
        <v>5</v>
      </c>
      <c r="B35" s="189">
        <f>'T6b-výkon'!V59</f>
        <v>0.19046749452154857</v>
      </c>
      <c r="C35" s="189">
        <f>'T6b-výkon'!U59</f>
        <v>0.18292682926829268</v>
      </c>
      <c r="D35" s="190">
        <v>70665</v>
      </c>
      <c r="E35" s="199">
        <v>2.0398908132312748E-2</v>
      </c>
      <c r="F35" s="190">
        <f>E35*F32</f>
        <v>3215.7450747021785</v>
      </c>
      <c r="G35" s="190">
        <f>B35*G32</f>
        <v>538609.00984986755</v>
      </c>
      <c r="H35" s="190">
        <f>C35*H32</f>
        <v>172428.43918445121</v>
      </c>
      <c r="I35" s="200">
        <v>299116</v>
      </c>
      <c r="J35" s="190">
        <v>12702</v>
      </c>
      <c r="K35" s="193"/>
      <c r="L35" s="202"/>
      <c r="M35" s="182"/>
      <c r="N35" s="194"/>
      <c r="O35" s="203"/>
      <c r="P35" s="71"/>
      <c r="Q35" s="71"/>
      <c r="R35" s="71"/>
      <c r="S35" s="71">
        <v>0</v>
      </c>
      <c r="T35" s="201"/>
      <c r="U35" s="186">
        <f t="shared" ref="U35:U40" si="2">SUM(F35:S35)</f>
        <v>1026071.194109021</v>
      </c>
      <c r="V35" s="196">
        <f>U35/W45</f>
        <v>0.18794577350295932</v>
      </c>
      <c r="W35" s="1" t="str">
        <f t="shared" si="1"/>
        <v>FEI</v>
      </c>
      <c r="Y35" s="197"/>
      <c r="AA35" s="198"/>
      <c r="AB35" s="37"/>
    </row>
    <row r="36" spans="1:28" ht="14.25" x14ac:dyDescent="0.2">
      <c r="A36" s="91" t="s">
        <v>6</v>
      </c>
      <c r="B36" s="189">
        <f>'T6b-výkon'!V60</f>
        <v>0.14654857560262965</v>
      </c>
      <c r="C36" s="189">
        <f>'T6b-výkon'!U60</f>
        <v>0.17256932843301034</v>
      </c>
      <c r="D36" s="190">
        <v>334875</v>
      </c>
      <c r="E36" s="199">
        <v>9.6668568043702413E-2</v>
      </c>
      <c r="F36" s="190">
        <f>E36*F32</f>
        <v>15239.12307211338</v>
      </c>
      <c r="G36" s="190">
        <f>B36*G32</f>
        <v>414413.93135620205</v>
      </c>
      <c r="H36" s="190">
        <f>C36*H32</f>
        <v>162665.36774204392</v>
      </c>
      <c r="I36" s="200">
        <v>202744</v>
      </c>
      <c r="J36" s="190">
        <v>16865</v>
      </c>
      <c r="K36" s="193"/>
      <c r="L36" s="190"/>
      <c r="M36" s="182"/>
      <c r="N36" s="194"/>
      <c r="O36" s="190"/>
      <c r="P36" s="71"/>
      <c r="Q36" s="71"/>
      <c r="R36" s="71"/>
      <c r="S36" s="71">
        <v>0</v>
      </c>
      <c r="T36" s="201"/>
      <c r="U36" s="186">
        <f t="shared" si="2"/>
        <v>811927.42217035941</v>
      </c>
      <c r="V36" s="196">
        <f>U36/W45</f>
        <v>0.1487209934984865</v>
      </c>
      <c r="W36" s="1" t="str">
        <f t="shared" si="1"/>
        <v>FCHPT</v>
      </c>
      <c r="Y36" s="197"/>
      <c r="AA36" s="198"/>
      <c r="AB36" s="204"/>
    </row>
    <row r="37" spans="1:28" ht="14.25" x14ac:dyDescent="0.2">
      <c r="A37" s="71" t="s">
        <v>7</v>
      </c>
      <c r="B37" s="189">
        <f>'T6b-výkon'!V61</f>
        <v>9.1490138787436087E-2</v>
      </c>
      <c r="C37" s="189">
        <f>'T6b-výkon'!U61</f>
        <v>0.1017930727252478</v>
      </c>
      <c r="D37" s="190">
        <v>188962</v>
      </c>
      <c r="E37" s="199">
        <v>5.4547774407388117E-2</v>
      </c>
      <c r="F37" s="190">
        <f>E37*F32</f>
        <v>8599.0748009038853</v>
      </c>
      <c r="G37" s="190">
        <f>B37*G32</f>
        <v>258718.23004293739</v>
      </c>
      <c r="H37" s="190">
        <f>C37*H32</f>
        <v>95951.046218927499</v>
      </c>
      <c r="I37" s="200">
        <v>106699</v>
      </c>
      <c r="J37" s="190">
        <v>14191</v>
      </c>
      <c r="K37" s="193"/>
      <c r="L37" s="202"/>
      <c r="M37" s="182"/>
      <c r="N37" s="194"/>
      <c r="O37" s="203"/>
      <c r="P37" s="71"/>
      <c r="Q37" s="71"/>
      <c r="R37" s="71"/>
      <c r="S37" s="71">
        <v>0</v>
      </c>
      <c r="T37" s="201"/>
      <c r="U37" s="186">
        <f t="shared" si="2"/>
        <v>484158.35106276878</v>
      </c>
      <c r="V37" s="196">
        <f>U37/W45</f>
        <v>8.8683432797686604E-2</v>
      </c>
      <c r="W37" s="1" t="str">
        <f t="shared" si="1"/>
        <v>FA</v>
      </c>
      <c r="Y37" s="197"/>
      <c r="AA37" s="198"/>
      <c r="AB37" s="37"/>
    </row>
    <row r="38" spans="1:28" ht="14.25" x14ac:dyDescent="0.2">
      <c r="A38" s="71" t="s">
        <v>133</v>
      </c>
      <c r="B38" s="189">
        <f>'T6b-výkon'!V62</f>
        <v>0.16426223520818115</v>
      </c>
      <c r="C38" s="189">
        <f>'T6b-výkon'!U62</f>
        <v>0.15363626239002115</v>
      </c>
      <c r="D38" s="190">
        <v>109616</v>
      </c>
      <c r="E38" s="199">
        <v>3.1642916773955906E-2</v>
      </c>
      <c r="F38" s="190">
        <f>E38*F32</f>
        <v>4988.2843289967313</v>
      </c>
      <c r="G38" s="190">
        <f>B38*G32</f>
        <v>464505.08567589254</v>
      </c>
      <c r="H38" s="190">
        <f>C38*H32</f>
        <v>144818.8930623747</v>
      </c>
      <c r="I38" s="200">
        <v>231262</v>
      </c>
      <c r="J38" s="190">
        <v>5009</v>
      </c>
      <c r="K38" s="193"/>
      <c r="L38" s="190"/>
      <c r="M38" s="182"/>
      <c r="N38" s="194"/>
      <c r="O38" s="190"/>
      <c r="P38" s="71"/>
      <c r="Q38" s="71"/>
      <c r="R38" s="71"/>
      <c r="S38" s="71">
        <v>0</v>
      </c>
      <c r="T38" s="201"/>
      <c r="U38" s="186">
        <f t="shared" si="2"/>
        <v>850583.26306726399</v>
      </c>
      <c r="V38" s="196">
        <f>U38/W45</f>
        <v>0.15580159566282728</v>
      </c>
      <c r="W38" s="1" t="str">
        <f t="shared" si="1"/>
        <v>MtF</v>
      </c>
      <c r="Y38" s="197"/>
      <c r="AA38" s="198"/>
      <c r="AB38" s="37"/>
    </row>
    <row r="39" spans="1:28" ht="14.25" x14ac:dyDescent="0.2">
      <c r="A39" s="91" t="s">
        <v>9</v>
      </c>
      <c r="B39" s="189">
        <f>'T6b-výkon'!V63</f>
        <v>0.11513878743608473</v>
      </c>
      <c r="C39" s="189">
        <f>'T6b-výkon'!U63</f>
        <v>0.1078627909566767</v>
      </c>
      <c r="D39" s="190">
        <v>18894</v>
      </c>
      <c r="E39" s="199">
        <v>5.4541423654131047E-3</v>
      </c>
      <c r="F39" s="190">
        <f>E39*F32</f>
        <v>859.80736491081802</v>
      </c>
      <c r="G39" s="190">
        <f>B39*G32</f>
        <v>325592.50307798805</v>
      </c>
      <c r="H39" s="190">
        <f>C39*H32</f>
        <v>101672.41604270382</v>
      </c>
      <c r="I39" s="200">
        <v>183567</v>
      </c>
      <c r="J39" s="190">
        <v>4228</v>
      </c>
      <c r="K39" s="193"/>
      <c r="L39" s="190"/>
      <c r="M39" s="182"/>
      <c r="N39" s="194"/>
      <c r="O39" s="190"/>
      <c r="P39" s="71"/>
      <c r="Q39" s="71"/>
      <c r="R39" s="71"/>
      <c r="S39" s="71">
        <v>0</v>
      </c>
      <c r="T39" s="201"/>
      <c r="U39" s="186">
        <f t="shared" si="2"/>
        <v>615919.72648560267</v>
      </c>
      <c r="V39" s="196">
        <f>U39/W45</f>
        <v>0.11281820411164196</v>
      </c>
      <c r="W39" s="1" t="str">
        <f t="shared" si="1"/>
        <v>FIIT</v>
      </c>
      <c r="Y39" s="197"/>
      <c r="AA39" s="198"/>
      <c r="AB39" s="37"/>
    </row>
    <row r="40" spans="1:28" ht="14.25" x14ac:dyDescent="0.2">
      <c r="A40" s="205" t="s">
        <v>134</v>
      </c>
      <c r="B40" s="189">
        <f>'T6b-výkon'!V64</f>
        <v>1.4609203798392988E-2</v>
      </c>
      <c r="C40" s="189">
        <f>'T6b-výkon'!U64</f>
        <v>1.425548502060363E-2</v>
      </c>
      <c r="D40" s="190">
        <v>76076</v>
      </c>
      <c r="E40" s="199">
        <v>2.1960904762949474E-2</v>
      </c>
      <c r="F40" s="190">
        <f>E40*F32</f>
        <v>3461.9829095456439</v>
      </c>
      <c r="G40" s="190">
        <f>B40*G32</f>
        <v>41312.292222425131</v>
      </c>
      <c r="H40" s="190">
        <f>C40*H32</f>
        <v>13437.345641162712</v>
      </c>
      <c r="I40" s="200">
        <v>14423</v>
      </c>
      <c r="J40" s="190">
        <v>4397</v>
      </c>
      <c r="K40" s="193"/>
      <c r="L40" s="203"/>
      <c r="M40" s="182"/>
      <c r="N40" s="194"/>
      <c r="O40" s="203"/>
      <c r="P40" s="39"/>
      <c r="Q40" s="71"/>
      <c r="R40" s="71"/>
      <c r="S40" s="71">
        <v>0</v>
      </c>
      <c r="T40" s="201"/>
      <c r="U40" s="186">
        <f t="shared" si="2"/>
        <v>77031.620773133487</v>
      </c>
      <c r="V40" s="196">
        <f>U40/W45</f>
        <v>1.4109905466125897E-2</v>
      </c>
      <c r="W40" s="1" t="str">
        <f t="shared" si="1"/>
        <v xml:space="preserve">UM </v>
      </c>
      <c r="Y40" s="197"/>
      <c r="AA40" s="198"/>
      <c r="AB40" s="37"/>
    </row>
    <row r="41" spans="1:28" ht="14.25" x14ac:dyDescent="0.2">
      <c r="A41" s="205" t="s">
        <v>135</v>
      </c>
      <c r="B41" s="189">
        <v>0</v>
      </c>
      <c r="C41" s="189">
        <v>0</v>
      </c>
      <c r="D41" s="190">
        <v>27184</v>
      </c>
      <c r="E41" s="199">
        <v>7.8472216609182729E-3</v>
      </c>
      <c r="F41" s="190">
        <f>E41*F32</f>
        <v>1237.0595642921394</v>
      </c>
      <c r="G41" s="190">
        <v>0</v>
      </c>
      <c r="H41" s="190">
        <v>0</v>
      </c>
      <c r="I41" s="200">
        <v>0</v>
      </c>
      <c r="J41" s="190">
        <v>0</v>
      </c>
      <c r="K41" s="193"/>
      <c r="L41" s="203"/>
      <c r="M41" s="182"/>
      <c r="N41" s="194"/>
      <c r="O41" s="203"/>
      <c r="P41" s="39"/>
      <c r="Q41" s="71"/>
      <c r="R41" s="71"/>
      <c r="S41" s="71"/>
      <c r="T41" s="195">
        <v>0</v>
      </c>
      <c r="U41" s="186">
        <f>SUM(F41:T41)</f>
        <v>1237.0595642921394</v>
      </c>
      <c r="V41" s="196">
        <f>U41/W45</f>
        <v>2.2659257760569839E-4</v>
      </c>
      <c r="W41" s="1" t="str">
        <f t="shared" si="1"/>
        <v>UVP_nc</v>
      </c>
      <c r="Y41" s="197"/>
      <c r="AA41" s="198"/>
      <c r="AB41" s="37"/>
    </row>
    <row r="42" spans="1:28" ht="13.5" customHeight="1" x14ac:dyDescent="0.2">
      <c r="A42" s="91" t="s">
        <v>41</v>
      </c>
      <c r="B42" s="189">
        <v>0</v>
      </c>
      <c r="C42" s="189">
        <v>0</v>
      </c>
      <c r="D42" s="190">
        <v>2329464</v>
      </c>
      <c r="E42" s="199">
        <v>0.67244777660128474</v>
      </c>
      <c r="F42" s="190">
        <f>E42*F32</f>
        <v>106006.68484675632</v>
      </c>
      <c r="G42" s="190">
        <v>0</v>
      </c>
      <c r="H42" s="190">
        <v>0</v>
      </c>
      <c r="I42" s="200">
        <v>0</v>
      </c>
      <c r="J42" s="190">
        <v>0</v>
      </c>
      <c r="K42" s="193"/>
      <c r="L42" s="203"/>
      <c r="M42" s="182"/>
      <c r="N42" s="194"/>
      <c r="O42" s="203"/>
      <c r="P42" s="39"/>
      <c r="Q42" s="71"/>
      <c r="R42" s="71"/>
      <c r="S42" s="71">
        <v>0</v>
      </c>
      <c r="T42" s="201"/>
      <c r="U42" s="186">
        <f>SUM(F42:S42)</f>
        <v>106006.68484675632</v>
      </c>
      <c r="V42" s="196">
        <f>U42/W45</f>
        <v>1.9417276787804614E-2</v>
      </c>
      <c r="W42" s="1" t="str">
        <f t="shared" si="1"/>
        <v>R+CFS</v>
      </c>
      <c r="Y42" s="197"/>
      <c r="AA42" s="198"/>
    </row>
    <row r="43" spans="1:28" x14ac:dyDescent="0.2">
      <c r="A43" s="71" t="s">
        <v>136</v>
      </c>
      <c r="B43" s="189">
        <v>0</v>
      </c>
      <c r="C43" s="189">
        <v>0</v>
      </c>
      <c r="D43" s="91">
        <v>0</v>
      </c>
      <c r="E43" s="206">
        <v>0</v>
      </c>
      <c r="F43" s="91">
        <v>0</v>
      </c>
      <c r="G43" s="190">
        <v>0</v>
      </c>
      <c r="H43" s="190">
        <v>0</v>
      </c>
      <c r="I43" s="207">
        <v>0</v>
      </c>
      <c r="J43" s="208"/>
      <c r="K43" s="193"/>
      <c r="L43" s="209">
        <f>Q7</f>
        <v>34566</v>
      </c>
      <c r="M43" s="182"/>
      <c r="N43" s="210">
        <f>N30</f>
        <v>0</v>
      </c>
      <c r="O43" s="211">
        <f>O32</f>
        <v>2000</v>
      </c>
      <c r="P43" s="39">
        <f>P32</f>
        <v>270770.79650000005</v>
      </c>
      <c r="Q43" s="39">
        <f>Q30</f>
        <v>0</v>
      </c>
      <c r="R43" s="39">
        <f>R32</f>
        <v>10000</v>
      </c>
      <c r="S43" s="39">
        <f>S32</f>
        <v>220000</v>
      </c>
      <c r="T43" s="195">
        <f>T32</f>
        <v>29000</v>
      </c>
      <c r="U43" s="186">
        <f>SUM(F43:T43)-L43</f>
        <v>531770.79650000005</v>
      </c>
      <c r="V43" s="212">
        <v>0</v>
      </c>
      <c r="W43" s="1" t="str">
        <f t="shared" si="1"/>
        <v>cuv</v>
      </c>
      <c r="X43" s="35"/>
    </row>
    <row r="44" spans="1:28" ht="13.5" thickBot="1" x14ac:dyDescent="0.25">
      <c r="A44" s="71" t="s">
        <v>38</v>
      </c>
      <c r="B44" s="213">
        <f>SUM(B33:B43)</f>
        <v>1</v>
      </c>
      <c r="C44" s="213">
        <f t="shared" ref="C44:J44" si="3">SUM(C33:C42)</f>
        <v>1</v>
      </c>
      <c r="D44" s="214">
        <f>SUM(D33:D43)</f>
        <v>3464156</v>
      </c>
      <c r="E44" s="215">
        <f>SUM(E33:E43)</f>
        <v>1</v>
      </c>
      <c r="F44" s="214">
        <f>F33+F34+F35+F36+F37+F38+F39+F40+F42+F41</f>
        <v>157643</v>
      </c>
      <c r="G44" s="214">
        <f t="shared" si="3"/>
        <v>2827826.4026250001</v>
      </c>
      <c r="H44" s="214">
        <f>H33+H34+H35+H36+H37+H38+H39+H40</f>
        <v>942608.80087499984</v>
      </c>
      <c r="I44" s="214">
        <f>SUM(I33:I42)</f>
        <v>1444118</v>
      </c>
      <c r="J44" s="214">
        <f t="shared" si="3"/>
        <v>87204</v>
      </c>
      <c r="K44" s="216"/>
      <c r="L44" s="217">
        <f>SUM(L33:L43)</f>
        <v>93566</v>
      </c>
      <c r="M44" s="218"/>
      <c r="N44" s="1451">
        <f>N43</f>
        <v>0</v>
      </c>
      <c r="O44" s="1451">
        <f>O43</f>
        <v>2000</v>
      </c>
      <c r="P44" s="1453">
        <f>P32</f>
        <v>270770.79650000005</v>
      </c>
      <c r="Q44" s="1453">
        <f>Q43</f>
        <v>0</v>
      </c>
      <c r="R44" s="1453">
        <f>R43</f>
        <v>10000</v>
      </c>
      <c r="S44" s="1453">
        <f>S43</f>
        <v>220000</v>
      </c>
      <c r="T44" s="1453">
        <f>SUM(T33:T43)</f>
        <v>29000</v>
      </c>
      <c r="U44" s="1452">
        <f>F44+G44+H44+I44+J44+O44+P44+Q44+S44+M44+R44+T44+N44</f>
        <v>5991171</v>
      </c>
      <c r="V44" s="1454">
        <f>SUM(V33:V43)</f>
        <v>1</v>
      </c>
      <c r="W44" s="1" t="str">
        <f t="shared" si="1"/>
        <v>Spolu</v>
      </c>
    </row>
    <row r="45" spans="1:28" x14ac:dyDescent="0.2">
      <c r="B45" s="219"/>
      <c r="C45" s="220"/>
      <c r="G45" s="35">
        <f>G32-G44</f>
        <v>0</v>
      </c>
      <c r="H45" s="35">
        <f>H32-H44</f>
        <v>0</v>
      </c>
      <c r="J45" s="35">
        <f>J44-B11</f>
        <v>0</v>
      </c>
      <c r="K45" s="35"/>
      <c r="M45" s="35"/>
      <c r="N45" s="35"/>
      <c r="S45" s="221"/>
      <c r="T45" s="221"/>
      <c r="U45" s="222">
        <f>U33+U34+U35+U36+U37+U38+U39+U40+U41+U42+U43</f>
        <v>5991171</v>
      </c>
      <c r="V45" s="223">
        <f>U44-B4</f>
        <v>-93566</v>
      </c>
      <c r="W45" s="108">
        <f>U45-U43</f>
        <v>5459400.2034999998</v>
      </c>
      <c r="X45" s="35">
        <f>U45-W45</f>
        <v>531770.79650000017</v>
      </c>
      <c r="Y45" s="35"/>
    </row>
    <row r="46" spans="1:28" ht="13.5" thickBot="1" x14ac:dyDescent="0.25">
      <c r="D46" s="223"/>
      <c r="E46" s="224"/>
      <c r="F46" s="37"/>
      <c r="G46" s="37"/>
      <c r="H46" s="224" t="s">
        <v>64</v>
      </c>
      <c r="I46" s="1" t="s">
        <v>137</v>
      </c>
      <c r="L46" s="225" t="s">
        <v>138</v>
      </c>
      <c r="M46" s="225"/>
      <c r="N46" s="225"/>
      <c r="O46" s="225"/>
      <c r="P46" s="225"/>
      <c r="V46" s="226"/>
      <c r="W46" s="227"/>
      <c r="X46" s="35"/>
    </row>
    <row r="47" spans="1:28" ht="15" x14ac:dyDescent="0.25">
      <c r="B47" s="2013"/>
      <c r="C47" s="2013"/>
      <c r="D47" s="2013"/>
      <c r="E47" s="2013"/>
      <c r="F47" s="2014"/>
      <c r="G47" s="228"/>
      <c r="I47" s="229" t="s">
        <v>139</v>
      </c>
      <c r="J47" s="230"/>
      <c r="K47" s="231"/>
      <c r="L47" s="232"/>
      <c r="M47" s="233"/>
      <c r="N47" s="233"/>
      <c r="O47" s="233"/>
      <c r="P47" s="234"/>
      <c r="Q47" s="234"/>
      <c r="R47" s="234"/>
      <c r="S47" s="234"/>
      <c r="T47" s="235"/>
      <c r="U47" s="235"/>
      <c r="W47" s="236" t="s">
        <v>140</v>
      </c>
      <c r="X47" s="35"/>
      <c r="AB47" s="1" t="s">
        <v>31</v>
      </c>
    </row>
    <row r="48" spans="1:28" ht="25.5" x14ac:dyDescent="0.2">
      <c r="A48" s="237"/>
      <c r="B48" s="238" t="s">
        <v>71</v>
      </c>
      <c r="C48" s="238" t="s">
        <v>75</v>
      </c>
      <c r="D48" s="238" t="s">
        <v>141</v>
      </c>
      <c r="E48" s="239" t="s">
        <v>142</v>
      </c>
      <c r="F48" s="240" t="s">
        <v>87</v>
      </c>
      <c r="G48" s="241" t="s">
        <v>143</v>
      </c>
      <c r="H48" s="242" t="s">
        <v>144</v>
      </c>
      <c r="I48" s="243" t="s">
        <v>145</v>
      </c>
      <c r="J48" s="244"/>
      <c r="K48" s="245"/>
      <c r="L48" s="246"/>
      <c r="M48" s="246"/>
      <c r="N48" s="246"/>
      <c r="O48" s="246"/>
      <c r="P48" s="247" t="s">
        <v>146</v>
      </c>
      <c r="Q48" s="248" t="s">
        <v>147</v>
      </c>
      <c r="R48" s="248" t="s">
        <v>148</v>
      </c>
      <c r="S48" s="1450" t="s">
        <v>1092</v>
      </c>
      <c r="T48" s="1446"/>
      <c r="U48" s="249" t="s">
        <v>149</v>
      </c>
      <c r="V48" s="250"/>
      <c r="W48" s="251" t="s">
        <v>150</v>
      </c>
      <c r="X48" s="35"/>
    </row>
    <row r="49" spans="1:32" ht="51" x14ac:dyDescent="0.2">
      <c r="A49" s="237"/>
      <c r="B49" s="252">
        <f>U3</f>
        <v>25000</v>
      </c>
      <c r="C49" s="252">
        <f>U4</f>
        <v>5000</v>
      </c>
      <c r="D49" s="252">
        <f>U5</f>
        <v>110000</v>
      </c>
      <c r="E49" s="253">
        <f>U7</f>
        <v>35000</v>
      </c>
      <c r="F49" s="254">
        <f>U8</f>
        <v>509684</v>
      </c>
      <c r="G49" s="255">
        <f>U6</f>
        <v>20000</v>
      </c>
      <c r="H49" s="256">
        <f>B49+C49+D49+E49+G49</f>
        <v>195000</v>
      </c>
      <c r="I49" s="257" t="s">
        <v>198</v>
      </c>
      <c r="J49" s="397" t="s">
        <v>199</v>
      </c>
      <c r="K49" s="245"/>
      <c r="L49" s="398"/>
      <c r="M49" s="246"/>
      <c r="N49" s="246"/>
      <c r="O49" s="246"/>
      <c r="P49" s="158" t="s">
        <v>151</v>
      </c>
      <c r="Q49" s="158" t="s">
        <v>200</v>
      </c>
      <c r="R49" s="158" t="s">
        <v>201</v>
      </c>
      <c r="S49" s="1394" t="s">
        <v>1093</v>
      </c>
      <c r="T49" s="1447"/>
      <c r="U49" s="158" t="s">
        <v>152</v>
      </c>
      <c r="V49" s="250" t="s">
        <v>874</v>
      </c>
      <c r="W49" s="251"/>
      <c r="X49" s="35">
        <f>X47-X48</f>
        <v>0</v>
      </c>
    </row>
    <row r="50" spans="1:32" x14ac:dyDescent="0.2">
      <c r="A50" s="237"/>
      <c r="B50" s="258"/>
      <c r="C50" s="259"/>
      <c r="D50" s="259"/>
      <c r="E50" s="260"/>
      <c r="F50" s="261"/>
      <c r="G50" s="258"/>
      <c r="H50" s="262"/>
      <c r="I50" s="263"/>
      <c r="J50" s="399"/>
      <c r="K50" s="245"/>
      <c r="L50" s="264"/>
      <c r="M50" s="264"/>
      <c r="N50" s="264"/>
      <c r="O50" s="264"/>
      <c r="P50" s="262"/>
      <c r="Q50" s="262"/>
      <c r="R50" s="262"/>
      <c r="S50" s="1394"/>
      <c r="T50" s="1448"/>
      <c r="U50" s="262"/>
      <c r="V50" s="265"/>
      <c r="W50" s="251"/>
      <c r="AA50" s="150"/>
    </row>
    <row r="51" spans="1:32" x14ac:dyDescent="0.2">
      <c r="A51" s="71" t="s">
        <v>3</v>
      </c>
      <c r="B51" s="266">
        <f t="shared" ref="B51:B58" si="4">V33*$B$49</f>
        <v>4809.8039376573179</v>
      </c>
      <c r="C51" s="266">
        <f t="shared" ref="C51:C58" si="5">V33*$C$49</f>
        <v>961.96078753146355</v>
      </c>
      <c r="D51" s="266">
        <f t="shared" ref="D51:D58" si="6">V33*$D$49</f>
        <v>21163.137325692198</v>
      </c>
      <c r="E51" s="266">
        <f>V33*E49</f>
        <v>6733.7255127202452</v>
      </c>
      <c r="F51" s="267">
        <f>'[46]CUVTIS podiely'!$R$8</f>
        <v>93835</v>
      </c>
      <c r="G51" s="266">
        <f>V33*G49</f>
        <v>3847.8431501258542</v>
      </c>
      <c r="H51" s="268">
        <f>SUM(B51:G51)-F51</f>
        <v>37516.47071372706</v>
      </c>
      <c r="I51" s="269">
        <f>U33-H51</f>
        <v>1012829.3131279313</v>
      </c>
      <c r="J51" s="400">
        <f>I51-F51</f>
        <v>918994.31312793132</v>
      </c>
      <c r="K51" s="270"/>
      <c r="L51" s="271"/>
      <c r="M51" s="271"/>
      <c r="N51" s="271"/>
      <c r="O51" s="271"/>
      <c r="P51" s="272">
        <f>TaS_2020_20_30_50!H11</f>
        <v>194958.85501905199</v>
      </c>
      <c r="Q51" s="272">
        <f>TaS_2020_20_30_50!I11</f>
        <v>293783.32238289359</v>
      </c>
      <c r="R51" s="272">
        <f>TaS_2020_20_30_50!J11</f>
        <v>459497.14438536024</v>
      </c>
      <c r="S51" s="1395">
        <f>P51+Q51+R51</f>
        <v>948239.32178730587</v>
      </c>
      <c r="T51" s="1449"/>
      <c r="U51" s="39">
        <f>TaS_2020_20_30_50!K11</f>
        <v>948239.32178730587</v>
      </c>
      <c r="V51" s="273">
        <f t="shared" ref="V51:V57" si="7">L33</f>
        <v>0</v>
      </c>
      <c r="W51" s="274">
        <f t="shared" ref="W51:W58" si="8">SUM(U51:V51)</f>
        <v>948239.32178730587</v>
      </c>
      <c r="X51" s="1" t="str">
        <f t="shared" ref="X51:X60" si="9">A51</f>
        <v>SvF</v>
      </c>
      <c r="Z51" s="275"/>
      <c r="AA51" s="35"/>
      <c r="AD51" s="35"/>
      <c r="AF51" s="37"/>
    </row>
    <row r="52" spans="1:32" x14ac:dyDescent="0.2">
      <c r="A52" s="71" t="s">
        <v>4</v>
      </c>
      <c r="B52" s="266">
        <f t="shared" si="4"/>
        <v>1997.1017022142362</v>
      </c>
      <c r="C52" s="266">
        <f t="shared" si="5"/>
        <v>399.42034044284725</v>
      </c>
      <c r="D52" s="266">
        <f t="shared" si="6"/>
        <v>8787.2474897426382</v>
      </c>
      <c r="E52" s="266">
        <f>V34*E49</f>
        <v>2795.9423830999308</v>
      </c>
      <c r="F52" s="267">
        <f>'[46]CUVTIS podiely'!$R$9</f>
        <v>42852</v>
      </c>
      <c r="G52" s="266">
        <f>V34*G49</f>
        <v>1597.681361771389</v>
      </c>
      <c r="H52" s="268">
        <f t="shared" ref="H52:H60" si="10">SUM(B52:G52)-F52</f>
        <v>15577.393277271047</v>
      </c>
      <c r="I52" s="269">
        <f t="shared" ref="I52:I59" si="11">U34-H52</f>
        <v>420541.70430187281</v>
      </c>
      <c r="J52" s="400">
        <f t="shared" ref="J52:J60" si="12">I52-F52</f>
        <v>377689.70430187281</v>
      </c>
      <c r="K52" s="270"/>
      <c r="L52" s="271"/>
      <c r="M52" s="271"/>
      <c r="N52" s="271"/>
      <c r="O52" s="271"/>
      <c r="P52" s="272">
        <f>TaS_2020_20_30_50!H12</f>
        <v>78435.392526361247</v>
      </c>
      <c r="Q52" s="272">
        <f>TaS_2020_20_30_50!I12</f>
        <v>118525.81498786519</v>
      </c>
      <c r="R52" s="272">
        <f>TaS_2020_20_30_50!J12</f>
        <v>188844.84714575432</v>
      </c>
      <c r="S52" s="1395">
        <f t="shared" ref="S52:S60" si="13">P52+Q52+R52</f>
        <v>385806.05465998076</v>
      </c>
      <c r="T52" s="1449"/>
      <c r="U52" s="39">
        <f>TaS_2020_20_30_50!K12</f>
        <v>385806.05465998076</v>
      </c>
      <c r="V52" s="273">
        <f>L34+29000</f>
        <v>88000</v>
      </c>
      <c r="W52" s="274">
        <f t="shared" si="8"/>
        <v>473806.05465998076</v>
      </c>
      <c r="X52" s="1" t="s">
        <v>875</v>
      </c>
      <c r="Z52" s="275"/>
      <c r="AA52" s="35"/>
      <c r="AD52" s="35"/>
      <c r="AF52" s="37"/>
    </row>
    <row r="53" spans="1:32" x14ac:dyDescent="0.2">
      <c r="A53" s="71" t="s">
        <v>5</v>
      </c>
      <c r="B53" s="266">
        <f t="shared" si="4"/>
        <v>4698.6443375739827</v>
      </c>
      <c r="C53" s="266">
        <f t="shared" si="5"/>
        <v>939.72886751479666</v>
      </c>
      <c r="D53" s="266">
        <f t="shared" si="6"/>
        <v>20674.035085325526</v>
      </c>
      <c r="E53" s="266">
        <f>V35*E49</f>
        <v>6578.1020726035767</v>
      </c>
      <c r="F53" s="267">
        <f>'[46]CUVTIS podiely'!$R$10</f>
        <v>94123</v>
      </c>
      <c r="G53" s="266">
        <f>V35*G49</f>
        <v>3758.9154700591866</v>
      </c>
      <c r="H53" s="268">
        <f t="shared" si="10"/>
        <v>36649.425833077068</v>
      </c>
      <c r="I53" s="269">
        <f t="shared" si="11"/>
        <v>989421.76827594393</v>
      </c>
      <c r="J53" s="400">
        <f t="shared" si="12"/>
        <v>895298.76827594393</v>
      </c>
      <c r="K53" s="270"/>
      <c r="L53" s="271"/>
      <c r="M53" s="271"/>
      <c r="N53" s="271"/>
      <c r="O53" s="271"/>
      <c r="P53" s="272">
        <f>TaS_2020_20_30_50!H13</f>
        <v>140491.61976592254</v>
      </c>
      <c r="Q53" s="272">
        <f>TaS_2020_20_30_50!I13</f>
        <v>231005.66850388248</v>
      </c>
      <c r="R53" s="272">
        <f>TaS_2020_20_30_50!J13</f>
        <v>447649.37227338232</v>
      </c>
      <c r="S53" s="1395">
        <f t="shared" si="13"/>
        <v>819146.66054318729</v>
      </c>
      <c r="T53" s="1449"/>
      <c r="U53" s="39">
        <f>TaS_2020_20_30_50!K13</f>
        <v>819146.66054318729</v>
      </c>
      <c r="V53" s="276">
        <f t="shared" si="7"/>
        <v>0</v>
      </c>
      <c r="W53" s="274">
        <f t="shared" si="8"/>
        <v>819146.66054318729</v>
      </c>
      <c r="X53" s="1" t="str">
        <f t="shared" si="9"/>
        <v>FEI</v>
      </c>
      <c r="Z53" s="275"/>
      <c r="AA53" s="35"/>
      <c r="AD53" s="35"/>
      <c r="AF53" s="37"/>
    </row>
    <row r="54" spans="1:32" s="139" customFormat="1" x14ac:dyDescent="0.2">
      <c r="A54" s="91" t="s">
        <v>6</v>
      </c>
      <c r="B54" s="208">
        <f t="shared" si="4"/>
        <v>3718.0248374621624</v>
      </c>
      <c r="C54" s="266">
        <f t="shared" si="5"/>
        <v>743.60496749243248</v>
      </c>
      <c r="D54" s="266">
        <f t="shared" si="6"/>
        <v>16359.309284833515</v>
      </c>
      <c r="E54" s="266">
        <f>V36*E49</f>
        <v>5205.2347724470274</v>
      </c>
      <c r="F54" s="267">
        <f>'[46]CUVTIS podiely'!$R$11</f>
        <v>82889</v>
      </c>
      <c r="G54" s="266">
        <f>V36*G49</f>
        <v>2974.4198699697299</v>
      </c>
      <c r="H54" s="268">
        <f t="shared" si="10"/>
        <v>29000.59373220487</v>
      </c>
      <c r="I54" s="269">
        <f t="shared" si="11"/>
        <v>782926.82843815454</v>
      </c>
      <c r="J54" s="400">
        <f t="shared" si="12"/>
        <v>700037.82843815454</v>
      </c>
      <c r="K54" s="270"/>
      <c r="L54" s="271"/>
      <c r="M54" s="271"/>
      <c r="N54" s="271"/>
      <c r="O54" s="271"/>
      <c r="P54" s="272">
        <f>TaS_2020_20_30_50!H14</f>
        <v>142954.9982998365</v>
      </c>
      <c r="Q54" s="272">
        <f>TaS_2020_20_30_50!I14</f>
        <v>219057.19104326217</v>
      </c>
      <c r="R54" s="272">
        <f>TaS_2020_20_30_50!J14</f>
        <v>350018.90494210535</v>
      </c>
      <c r="S54" s="1395">
        <f t="shared" si="13"/>
        <v>712031.09428520408</v>
      </c>
      <c r="T54" s="1449"/>
      <c r="U54" s="39">
        <f>TaS_2020_20_30_50!K14</f>
        <v>712031.09428520408</v>
      </c>
      <c r="V54" s="278">
        <f t="shared" si="7"/>
        <v>0</v>
      </c>
      <c r="W54" s="274">
        <f t="shared" si="8"/>
        <v>712031.09428520408</v>
      </c>
      <c r="X54" s="1" t="str">
        <f t="shared" si="9"/>
        <v>FCHPT</v>
      </c>
      <c r="Z54" s="275"/>
      <c r="AA54" s="271"/>
      <c r="AD54" s="35"/>
      <c r="AE54" s="1"/>
      <c r="AF54" s="37"/>
    </row>
    <row r="55" spans="1:32" x14ac:dyDescent="0.2">
      <c r="A55" s="71" t="s">
        <v>7</v>
      </c>
      <c r="B55" s="266">
        <f t="shared" si="4"/>
        <v>2217.085819942165</v>
      </c>
      <c r="C55" s="266">
        <f t="shared" si="5"/>
        <v>443.417163988433</v>
      </c>
      <c r="D55" s="266">
        <f t="shared" si="6"/>
        <v>9755.177607745527</v>
      </c>
      <c r="E55" s="266">
        <f>V37*E49</f>
        <v>3103.920147919031</v>
      </c>
      <c r="F55" s="267">
        <f>'[46]CUVTIS podiely'!$R$12</f>
        <v>40795</v>
      </c>
      <c r="G55" s="266">
        <f>V37*G49</f>
        <v>1773.668655953732</v>
      </c>
      <c r="H55" s="268">
        <f t="shared" si="10"/>
        <v>17293.269395548894</v>
      </c>
      <c r="I55" s="269">
        <f t="shared" si="11"/>
        <v>466865.08166721987</v>
      </c>
      <c r="J55" s="400">
        <f t="shared" si="12"/>
        <v>426070.08166721987</v>
      </c>
      <c r="K55" s="270"/>
      <c r="L55" s="271"/>
      <c r="M55" s="271"/>
      <c r="N55" s="271"/>
      <c r="O55" s="271"/>
      <c r="P55" s="272">
        <f>TaS_2020_20_30_50!H15</f>
        <v>78950.422242357439</v>
      </c>
      <c r="Q55" s="272">
        <f>TaS_2020_20_30_50!I15</f>
        <v>122353.68426771264</v>
      </c>
      <c r="R55" s="272">
        <f>TaS_2020_20_30_50!J15</f>
        <v>213035.03518728621</v>
      </c>
      <c r="S55" s="1395">
        <f t="shared" si="13"/>
        <v>414339.1416973563</v>
      </c>
      <c r="T55" s="1449"/>
      <c r="U55" s="39">
        <f>TaS_2020_20_30_50!K15</f>
        <v>414339.1416973563</v>
      </c>
      <c r="V55" s="276">
        <f t="shared" si="7"/>
        <v>0</v>
      </c>
      <c r="W55" s="274">
        <f t="shared" si="8"/>
        <v>414339.1416973563</v>
      </c>
      <c r="X55" s="1" t="str">
        <f t="shared" si="9"/>
        <v>FA</v>
      </c>
      <c r="Z55" s="275"/>
      <c r="AA55" s="271"/>
      <c r="AD55" s="35"/>
      <c r="AF55" s="37"/>
    </row>
    <row r="56" spans="1:32" x14ac:dyDescent="0.2">
      <c r="A56" s="71" t="s">
        <v>133</v>
      </c>
      <c r="B56" s="266">
        <f t="shared" si="4"/>
        <v>3895.0398915706819</v>
      </c>
      <c r="C56" s="266">
        <f t="shared" si="5"/>
        <v>779.00797831413638</v>
      </c>
      <c r="D56" s="266">
        <f t="shared" si="6"/>
        <v>17138.175522911002</v>
      </c>
      <c r="E56" s="266">
        <f>V38*E49</f>
        <v>5453.0558481989547</v>
      </c>
      <c r="F56" s="267">
        <f>'[46]CUVTIS podiely'!$R$13</f>
        <v>77128</v>
      </c>
      <c r="G56" s="266">
        <f>V38*G49</f>
        <v>3116.0319132565455</v>
      </c>
      <c r="H56" s="268">
        <f t="shared" si="10"/>
        <v>30381.311154251322</v>
      </c>
      <c r="I56" s="269">
        <f t="shared" si="11"/>
        <v>820201.95191301266</v>
      </c>
      <c r="J56" s="400">
        <f t="shared" si="12"/>
        <v>743073.95191301266</v>
      </c>
      <c r="K56" s="270"/>
      <c r="L56" s="271"/>
      <c r="M56" s="271"/>
      <c r="N56" s="271"/>
      <c r="O56" s="271"/>
      <c r="P56" s="272">
        <f>TaS_2020_20_30_50!H16</f>
        <v>168337.89255814994</v>
      </c>
      <c r="Q56" s="272">
        <f>TaS_2020_20_30_50!I16</f>
        <v>248925.39624724886</v>
      </c>
      <c r="R56" s="272">
        <f>TaS_2020_20_30_50!J16</f>
        <v>371536.96610921528</v>
      </c>
      <c r="S56" s="1395">
        <f t="shared" si="13"/>
        <v>788800.25491461414</v>
      </c>
      <c r="T56" s="1449"/>
      <c r="U56" s="39">
        <f>TaS_2020_20_30_50!K16</f>
        <v>788800.25491461414</v>
      </c>
      <c r="V56" s="273">
        <f t="shared" si="7"/>
        <v>0</v>
      </c>
      <c r="W56" s="279">
        <f t="shared" si="8"/>
        <v>788800.25491461414</v>
      </c>
      <c r="X56" s="1" t="str">
        <f t="shared" si="9"/>
        <v>MtF</v>
      </c>
      <c r="Z56" s="275"/>
      <c r="AA56" s="271"/>
      <c r="AD56" s="35"/>
      <c r="AF56" s="204"/>
    </row>
    <row r="57" spans="1:32" x14ac:dyDescent="0.2">
      <c r="A57" s="71" t="s">
        <v>9</v>
      </c>
      <c r="B57" s="266">
        <f t="shared" si="4"/>
        <v>2820.4551027910493</v>
      </c>
      <c r="C57" s="266">
        <f t="shared" si="5"/>
        <v>564.09102055820983</v>
      </c>
      <c r="D57" s="266">
        <f t="shared" si="6"/>
        <v>12410.002452280616</v>
      </c>
      <c r="E57" s="266">
        <f>V39*E49</f>
        <v>3948.6371439074687</v>
      </c>
      <c r="F57" s="267">
        <f>'[46]CUVTIS podiely'!$R$14</f>
        <v>41415</v>
      </c>
      <c r="G57" s="266">
        <f>V39*G49</f>
        <v>2256.3640822328393</v>
      </c>
      <c r="H57" s="268">
        <f t="shared" si="10"/>
        <v>21999.549801770183</v>
      </c>
      <c r="I57" s="269">
        <f t="shared" si="11"/>
        <v>593920.17668383254</v>
      </c>
      <c r="J57" s="400">
        <f t="shared" si="12"/>
        <v>552505.17668383254</v>
      </c>
      <c r="K57" s="270"/>
      <c r="L57" s="271"/>
      <c r="M57" s="271"/>
      <c r="N57" s="271"/>
      <c r="O57" s="271"/>
      <c r="P57" s="272">
        <f>TaS_2020_20_30_50!H17</f>
        <v>81235.4679236136</v>
      </c>
      <c r="Q57" s="272">
        <f>TaS_2020_20_30_50!I17</f>
        <v>133266.83067224655</v>
      </c>
      <c r="R57" s="272">
        <f>TaS_2020_20_30_50!J17</f>
        <v>276252.58102006192</v>
      </c>
      <c r="S57" s="1395">
        <f t="shared" si="13"/>
        <v>490754.87961592205</v>
      </c>
      <c r="T57" s="1449"/>
      <c r="U57" s="39">
        <f>TaS_2020_20_30_50!K17</f>
        <v>490754.87961592205</v>
      </c>
      <c r="V57" s="273">
        <f t="shared" si="7"/>
        <v>0</v>
      </c>
      <c r="W57" s="274">
        <f t="shared" si="8"/>
        <v>490754.87961592205</v>
      </c>
      <c r="X57" s="1" t="str">
        <f t="shared" si="9"/>
        <v>FIIT</v>
      </c>
      <c r="Z57" s="275"/>
      <c r="AA57" s="271"/>
      <c r="AD57" s="35"/>
      <c r="AF57" s="37"/>
    </row>
    <row r="58" spans="1:32" x14ac:dyDescent="0.2">
      <c r="A58" s="91" t="s">
        <v>10</v>
      </c>
      <c r="B58" s="266">
        <f t="shared" si="4"/>
        <v>352.74763665314742</v>
      </c>
      <c r="C58" s="266">
        <f t="shared" si="5"/>
        <v>70.549527330629488</v>
      </c>
      <c r="D58" s="266">
        <f t="shared" si="6"/>
        <v>1552.0896012738488</v>
      </c>
      <c r="E58" s="266">
        <f>V40*E49</f>
        <v>493.84669131440643</v>
      </c>
      <c r="F58" s="267">
        <f>'[46]CUVTIS podiely'!$R$15</f>
        <v>7254</v>
      </c>
      <c r="G58" s="266">
        <f>V40*G49</f>
        <v>282.19810932251795</v>
      </c>
      <c r="H58" s="268">
        <f t="shared" si="10"/>
        <v>2751.4315658945507</v>
      </c>
      <c r="I58" s="269">
        <f t="shared" si="11"/>
        <v>74280.189207238931</v>
      </c>
      <c r="J58" s="400">
        <f t="shared" si="12"/>
        <v>67026.189207238931</v>
      </c>
      <c r="K58" s="270"/>
      <c r="L58" s="280"/>
      <c r="M58" s="271"/>
      <c r="N58" s="271"/>
      <c r="O58" s="271"/>
      <c r="P58" s="272">
        <f>TaS_2020_20_30_50!H18</f>
        <v>15417.055386535631</v>
      </c>
      <c r="Q58" s="272">
        <f>TaS_2020_20_30_50!I18</f>
        <v>24885.466965489915</v>
      </c>
      <c r="R58" s="272">
        <f>TaS_2020_20_30_50!J18</f>
        <v>33513.093715381641</v>
      </c>
      <c r="S58" s="1395">
        <f t="shared" si="13"/>
        <v>73815.616067407187</v>
      </c>
      <c r="T58" s="1449"/>
      <c r="U58" s="39">
        <f>TaS_2020_20_30_50!K18</f>
        <v>73815.616067407187</v>
      </c>
      <c r="V58" s="273">
        <v>0</v>
      </c>
      <c r="W58" s="274">
        <f t="shared" si="8"/>
        <v>73815.616067407187</v>
      </c>
      <c r="X58" s="1" t="str">
        <f t="shared" si="9"/>
        <v>UM</v>
      </c>
      <c r="Z58" s="275"/>
      <c r="AA58" s="271"/>
      <c r="AD58" s="35"/>
      <c r="AF58" s="75"/>
    </row>
    <row r="59" spans="1:32" x14ac:dyDescent="0.2">
      <c r="A59" s="91" t="s">
        <v>135</v>
      </c>
      <c r="B59" s="266">
        <f>V41*B49</f>
        <v>5.6648144401424601</v>
      </c>
      <c r="C59" s="266">
        <f>V41*C49</f>
        <v>1.1329628880284919</v>
      </c>
      <c r="D59" s="266">
        <f>V41*D49</f>
        <v>24.925183536626822</v>
      </c>
      <c r="E59" s="266">
        <f>V41*E49</f>
        <v>7.9307402161994434</v>
      </c>
      <c r="F59" s="267"/>
      <c r="G59" s="266">
        <f>V41*G49</f>
        <v>4.5318515521139675</v>
      </c>
      <c r="H59" s="268">
        <f t="shared" si="10"/>
        <v>44.185552633111186</v>
      </c>
      <c r="I59" s="269">
        <f t="shared" si="11"/>
        <v>1192.8740116590282</v>
      </c>
      <c r="J59" s="400">
        <f t="shared" si="12"/>
        <v>1192.8740116590282</v>
      </c>
      <c r="K59" s="270"/>
      <c r="L59" s="280"/>
      <c r="M59" s="271"/>
      <c r="N59" s="271"/>
      <c r="O59" s="271"/>
      <c r="P59" s="272">
        <f>[47]Hárok2!H19</f>
        <v>0</v>
      </c>
      <c r="Q59" s="272">
        <f>TaS_2020_20_30_50!I19</f>
        <v>0</v>
      </c>
      <c r="R59" s="272">
        <v>0</v>
      </c>
      <c r="S59" s="1395">
        <f t="shared" si="13"/>
        <v>0</v>
      </c>
      <c r="T59" s="1449"/>
      <c r="U59" s="39">
        <f>TaS_2020_20_30_50!K19</f>
        <v>1193</v>
      </c>
      <c r="V59" s="273"/>
      <c r="W59" s="274">
        <f>U59</f>
        <v>1193</v>
      </c>
      <c r="X59" s="1" t="str">
        <f t="shared" si="9"/>
        <v>UVP_nc</v>
      </c>
      <c r="Z59" s="275"/>
      <c r="AA59" s="271"/>
      <c r="AD59" s="35"/>
      <c r="AF59" s="75"/>
    </row>
    <row r="60" spans="1:32" ht="14.25" customHeight="1" x14ac:dyDescent="0.2">
      <c r="A60" s="71" t="s">
        <v>154</v>
      </c>
      <c r="B60" s="266">
        <f>V42*$B$49</f>
        <v>485.43191969511537</v>
      </c>
      <c r="C60" s="266">
        <f>V42*$C$49</f>
        <v>97.086383939023065</v>
      </c>
      <c r="D60" s="266">
        <f>V42*$D$49</f>
        <v>2135.9004466585075</v>
      </c>
      <c r="E60" s="266">
        <f>V42*E49</f>
        <v>679.60468757316153</v>
      </c>
      <c r="F60" s="267">
        <f>'[46]CUVTIS podiely'!$R$16</f>
        <v>29393</v>
      </c>
      <c r="G60" s="266">
        <f>V42*G49</f>
        <v>388.34553575609226</v>
      </c>
      <c r="H60" s="268">
        <f t="shared" si="10"/>
        <v>3786.3689736218948</v>
      </c>
      <c r="I60" s="269">
        <f>U42-H60</f>
        <v>102220.31587313443</v>
      </c>
      <c r="J60" s="400">
        <f t="shared" si="12"/>
        <v>72827.31587313443</v>
      </c>
      <c r="K60" s="270"/>
      <c r="L60" s="401"/>
      <c r="M60" s="281"/>
      <c r="N60" s="281"/>
      <c r="O60" s="281"/>
      <c r="P60" s="272">
        <f>TaS_2020_20_30_50!H20</f>
        <v>49922.93697817107</v>
      </c>
      <c r="Q60" s="272">
        <f>TaS_2020_20_30_50!I20</f>
        <v>34253.585979398347</v>
      </c>
      <c r="R60" s="272">
        <f>TaS_2020_20_30_50!J20</f>
        <v>36413.656971452278</v>
      </c>
      <c r="S60" s="1395">
        <f t="shared" si="13"/>
        <v>120590.1799290217</v>
      </c>
      <c r="T60" s="1449"/>
      <c r="U60" s="39">
        <f>TaS_2020_20_30_50!K20</f>
        <v>120590.1799290217</v>
      </c>
      <c r="V60" s="282"/>
      <c r="W60" s="274">
        <f>SUM(U60:V60)</f>
        <v>120590.1799290217</v>
      </c>
      <c r="X60" s="1" t="str">
        <f t="shared" si="9"/>
        <v>R+CUP</v>
      </c>
      <c r="Y60" s="121"/>
      <c r="Z60" s="275"/>
      <c r="AA60" s="271"/>
      <c r="AB60" s="35"/>
      <c r="AD60" s="35"/>
      <c r="AF60" s="75"/>
    </row>
    <row r="61" spans="1:32" ht="13.15" hidden="1" x14ac:dyDescent="0.25">
      <c r="F61" s="267" t="e">
        <f>-$F$49*#REF!</f>
        <v>#REF!</v>
      </c>
      <c r="G61" s="266"/>
      <c r="H61" s="35">
        <v>0</v>
      </c>
      <c r="I61" s="35">
        <f>SUM(I51:I60)</f>
        <v>5264400.2035000008</v>
      </c>
      <c r="J61" s="35">
        <f>SUM(J51:J60)</f>
        <v>4754716.2035000008</v>
      </c>
      <c r="L61" s="35"/>
      <c r="P61" s="272">
        <v>0</v>
      </c>
      <c r="S61" s="35">
        <f>SUM(S51:S60)</f>
        <v>4753523.2035000008</v>
      </c>
      <c r="U61" s="39">
        <f>SUM(U51:U60)</f>
        <v>4754716.2035000008</v>
      </c>
      <c r="W61" s="275"/>
      <c r="Z61" s="275">
        <f t="shared" ref="Z61:Z62" si="14">W61-Y61</f>
        <v>0</v>
      </c>
    </row>
    <row r="62" spans="1:32" ht="13.15" hidden="1" x14ac:dyDescent="0.25">
      <c r="A62" s="71" t="s">
        <v>155</v>
      </c>
      <c r="B62" s="71"/>
      <c r="C62" s="268"/>
      <c r="D62" s="268"/>
      <c r="E62" s="268"/>
      <c r="F62" s="267">
        <f>-$F$49*V43</f>
        <v>0</v>
      </c>
      <c r="G62" s="266"/>
      <c r="H62" s="268">
        <f>SUM(H51:H61)</f>
        <v>195000.00000000003</v>
      </c>
      <c r="I62" s="269"/>
      <c r="J62" s="283"/>
      <c r="K62" s="284"/>
      <c r="L62" s="271"/>
      <c r="M62" s="271"/>
      <c r="N62" s="271"/>
      <c r="O62" s="271"/>
      <c r="P62" s="285">
        <f>SUM(P51:P60)</f>
        <v>950704.64069999999</v>
      </c>
      <c r="Q62" s="286"/>
      <c r="R62" s="286"/>
      <c r="S62" s="286"/>
      <c r="T62" s="286"/>
      <c r="U62" s="39" t="e">
        <f>#REF!</f>
        <v>#REF!</v>
      </c>
      <c r="V62" s="282"/>
      <c r="W62" s="274" t="e">
        <f>SUM(U62:V62)</f>
        <v>#REF!</v>
      </c>
      <c r="X62" s="1" t="str">
        <f>A62</f>
        <v>na infosystémy z ms</v>
      </c>
      <c r="Z62" s="275" t="e">
        <f t="shared" si="14"/>
        <v>#REF!</v>
      </c>
      <c r="AA62" s="271"/>
      <c r="AF62" s="75"/>
    </row>
    <row r="63" spans="1:32" x14ac:dyDescent="0.2">
      <c r="A63" s="71"/>
      <c r="B63" s="71"/>
      <c r="C63" s="268"/>
      <c r="D63" s="268"/>
      <c r="E63" s="268"/>
      <c r="F63" s="267"/>
      <c r="G63" s="266"/>
      <c r="H63" s="268"/>
      <c r="I63" s="269">
        <f>I51+I52+I53+I54+I55+I56+I57+I58+I59+I60</f>
        <v>5264400.2035000008</v>
      </c>
      <c r="J63" s="283">
        <f>J51+J52+J53+J54+J55+J56+J57+J58+J59+J60</f>
        <v>4754716.2035000008</v>
      </c>
      <c r="K63" s="284"/>
      <c r="L63" s="271"/>
      <c r="M63" s="271"/>
      <c r="N63" s="271"/>
      <c r="O63" s="271"/>
      <c r="P63" s="287">
        <f>P51+P52+P53+P54+P55+P56+P57+P58+P59+P60</f>
        <v>950704.64069999999</v>
      </c>
      <c r="Q63" s="288">
        <f>Q51+Q52+Q53+Q54+Q55+Q56+Q57+Q58+Q59+Q60</f>
        <v>1426056.9610499998</v>
      </c>
      <c r="R63" s="288">
        <f>R51+R52+R53+R54+R55+R56+R57+R58+R59+R60</f>
        <v>2376761.6017499994</v>
      </c>
      <c r="S63" s="288">
        <f>S51+S52+S53+S54+S55+S56+S57+S58+S59+S60</f>
        <v>4753523.2035000008</v>
      </c>
      <c r="T63" s="288"/>
      <c r="U63" s="289">
        <f>U51+U52+U53+U54+U55+U56+U57+U58+U59+U60</f>
        <v>4754716.2035000008</v>
      </c>
      <c r="V63" s="289">
        <f t="shared" ref="V63:W63" si="15">V51+V52+V53+V54+V55+V56+V57+V58+V59+V60</f>
        <v>88000</v>
      </c>
      <c r="W63" s="289">
        <f t="shared" si="15"/>
        <v>4842716.2035000008</v>
      </c>
      <c r="Y63" s="275"/>
      <c r="AA63" s="271"/>
      <c r="AF63" s="75"/>
    </row>
    <row r="64" spans="1:32" x14ac:dyDescent="0.2">
      <c r="A64" s="71" t="s">
        <v>156</v>
      </c>
      <c r="B64" s="71"/>
      <c r="C64" s="290"/>
      <c r="D64" s="290"/>
      <c r="E64" s="290"/>
      <c r="F64" s="267"/>
      <c r="G64" s="266"/>
      <c r="H64" s="268"/>
      <c r="I64" s="269"/>
      <c r="J64" s="283">
        <f>B49+C49+D49+E49+F49+G49</f>
        <v>704684</v>
      </c>
      <c r="K64" s="284"/>
      <c r="L64" s="271"/>
      <c r="M64" s="271"/>
      <c r="N64" s="271"/>
      <c r="O64" s="271"/>
      <c r="P64" s="285"/>
      <c r="Q64" s="286"/>
      <c r="R64" s="286"/>
      <c r="S64" s="286"/>
      <c r="T64" s="286"/>
      <c r="U64" s="39">
        <f>H49</f>
        <v>195000</v>
      </c>
      <c r="V64" s="282"/>
      <c r="W64" s="274">
        <f>H49</f>
        <v>195000</v>
      </c>
      <c r="X64" s="1" t="str">
        <f>A64</f>
        <v>Účel. z STU  cuv</v>
      </c>
      <c r="Z64" s="1" t="s">
        <v>157</v>
      </c>
      <c r="AA64" s="271"/>
      <c r="AD64" s="35"/>
      <c r="AF64" s="75"/>
    </row>
    <row r="65" spans="1:32" x14ac:dyDescent="0.2">
      <c r="A65" s="71" t="s">
        <v>158</v>
      </c>
      <c r="B65" s="71"/>
      <c r="C65" s="290"/>
      <c r="D65" s="290"/>
      <c r="E65" s="290"/>
      <c r="F65" s="267"/>
      <c r="G65" s="266"/>
      <c r="H65" s="268"/>
      <c r="I65" s="277"/>
      <c r="J65" s="283">
        <f>P32</f>
        <v>270770.79650000005</v>
      </c>
      <c r="K65" s="284"/>
      <c r="L65" s="271"/>
      <c r="M65" s="271"/>
      <c r="N65" s="271"/>
      <c r="O65" s="271"/>
      <c r="P65" s="285"/>
      <c r="Q65" s="286"/>
      <c r="R65" s="286"/>
      <c r="S65" s="286"/>
      <c r="T65" s="286"/>
      <c r="U65" s="39">
        <f>F49</f>
        <v>509684</v>
      </c>
      <c r="V65" s="402"/>
      <c r="W65" s="274">
        <f>F49</f>
        <v>509684</v>
      </c>
      <c r="X65" s="1" t="s">
        <v>14</v>
      </c>
      <c r="AA65" s="271"/>
      <c r="AD65" s="35"/>
      <c r="AF65" s="75"/>
    </row>
    <row r="66" spans="1:32" x14ac:dyDescent="0.2">
      <c r="A66" s="71" t="s">
        <v>32</v>
      </c>
      <c r="B66" s="71"/>
      <c r="C66" s="290"/>
      <c r="D66" s="290"/>
      <c r="E66" s="290"/>
      <c r="F66" s="267">
        <v>0</v>
      </c>
      <c r="G66" s="71"/>
      <c r="H66" s="290"/>
      <c r="I66" s="277"/>
      <c r="J66" s="283">
        <f>O32</f>
        <v>2000</v>
      </c>
      <c r="K66" s="284"/>
      <c r="L66" s="271"/>
      <c r="M66" s="271"/>
      <c r="N66" s="271"/>
      <c r="O66" s="271"/>
      <c r="P66" s="285"/>
      <c r="Q66" s="286"/>
      <c r="R66" s="286"/>
      <c r="S66" s="286"/>
      <c r="T66" s="286"/>
      <c r="U66" s="39">
        <v>2000</v>
      </c>
      <c r="V66" s="273"/>
      <c r="W66" s="279">
        <v>2000</v>
      </c>
      <c r="X66" s="1" t="s">
        <v>32</v>
      </c>
      <c r="AA66" s="271"/>
      <c r="AD66" s="35"/>
      <c r="AF66" s="75"/>
    </row>
    <row r="67" spans="1:32" x14ac:dyDescent="0.2">
      <c r="A67" s="71" t="s">
        <v>25</v>
      </c>
      <c r="B67" s="71"/>
      <c r="C67" s="71"/>
      <c r="D67" s="71"/>
      <c r="E67" s="71"/>
      <c r="F67" s="267">
        <f>-$F$49*S46</f>
        <v>0</v>
      </c>
      <c r="G67" s="71"/>
      <c r="H67" s="39"/>
      <c r="I67" s="277"/>
      <c r="J67" s="291">
        <f>Q30</f>
        <v>0</v>
      </c>
      <c r="K67" s="292"/>
      <c r="L67" s="35"/>
      <c r="M67" s="35"/>
      <c r="N67" s="35"/>
      <c r="O67" s="35"/>
      <c r="P67" s="285"/>
      <c r="Q67" s="286"/>
      <c r="R67" s="286"/>
      <c r="S67" s="286"/>
      <c r="T67" s="286"/>
      <c r="U67" s="39">
        <f>W8</f>
        <v>0</v>
      </c>
      <c r="V67" s="282"/>
      <c r="W67" s="279">
        <f>W8</f>
        <v>0</v>
      </c>
      <c r="X67" s="1" t="str">
        <f>A67</f>
        <v>fond obnovy</v>
      </c>
      <c r="AA67" s="271"/>
      <c r="AD67" s="35"/>
      <c r="AF67" s="75"/>
    </row>
    <row r="68" spans="1:32" x14ac:dyDescent="0.2">
      <c r="A68" s="71" t="s">
        <v>159</v>
      </c>
      <c r="B68" s="1394"/>
      <c r="C68" s="1394"/>
      <c r="D68" s="1394"/>
      <c r="E68" s="1394"/>
      <c r="F68" s="1445">
        <v>0</v>
      </c>
      <c r="G68" s="1394"/>
      <c r="H68" s="1395"/>
      <c r="I68" s="1443"/>
      <c r="J68" s="291">
        <f>S32</f>
        <v>220000</v>
      </c>
      <c r="K68" s="292"/>
      <c r="L68" s="35"/>
      <c r="M68" s="35"/>
      <c r="N68" s="35"/>
      <c r="O68" s="35"/>
      <c r="P68" s="285"/>
      <c r="Q68" s="286"/>
      <c r="R68" s="286"/>
      <c r="S68" s="286"/>
      <c r="T68" s="286"/>
      <c r="U68" s="39">
        <f>S32</f>
        <v>220000</v>
      </c>
      <c r="V68" s="282"/>
      <c r="W68" s="279">
        <f>U68</f>
        <v>220000</v>
      </c>
      <c r="X68" s="1" t="s">
        <v>160</v>
      </c>
      <c r="AA68" s="271"/>
      <c r="AD68" s="35"/>
      <c r="AF68" s="75"/>
    </row>
    <row r="69" spans="1:32" x14ac:dyDescent="0.2">
      <c r="A69" s="71" t="s">
        <v>42</v>
      </c>
      <c r="B69" s="1394"/>
      <c r="C69" s="1394"/>
      <c r="D69" s="1394"/>
      <c r="E69" s="1394"/>
      <c r="F69" s="1445"/>
      <c r="G69" s="1394"/>
      <c r="H69" s="1395"/>
      <c r="I69" s="1443"/>
      <c r="J69" s="291">
        <f>R32</f>
        <v>10000</v>
      </c>
      <c r="K69" s="292"/>
      <c r="L69" s="35"/>
      <c r="M69" s="35"/>
      <c r="N69" s="35"/>
      <c r="O69" s="35"/>
      <c r="P69" s="285"/>
      <c r="Q69" s="286"/>
      <c r="R69" s="286"/>
      <c r="S69" s="286"/>
      <c r="T69" s="286"/>
      <c r="U69" s="39">
        <v>0</v>
      </c>
      <c r="V69" s="282"/>
      <c r="W69" s="279">
        <v>0</v>
      </c>
      <c r="AA69" s="271"/>
      <c r="AD69" s="35"/>
      <c r="AF69" s="75"/>
    </row>
    <row r="70" spans="1:32" x14ac:dyDescent="0.2">
      <c r="A70" s="71" t="s">
        <v>161</v>
      </c>
      <c r="B70" s="1394"/>
      <c r="C70" s="1394"/>
      <c r="D70" s="1394"/>
      <c r="E70" s="1394"/>
      <c r="F70" s="1445"/>
      <c r="G70" s="1394"/>
      <c r="H70" s="1395"/>
      <c r="I70" s="1443"/>
      <c r="J70" s="291">
        <f>L32</f>
        <v>93566</v>
      </c>
      <c r="K70" s="292"/>
      <c r="L70" s="35"/>
      <c r="M70" s="35"/>
      <c r="N70" s="35"/>
      <c r="O70" s="35"/>
      <c r="P70" s="285"/>
      <c r="Q70" s="286"/>
      <c r="R70" s="286"/>
      <c r="S70" s="286"/>
      <c r="T70" s="286"/>
      <c r="U70" s="39">
        <f>P32</f>
        <v>270770.79650000005</v>
      </c>
      <c r="V70" s="282"/>
      <c r="W70" s="279">
        <f>P32</f>
        <v>270770.79650000005</v>
      </c>
      <c r="X70" s="1" t="s">
        <v>162</v>
      </c>
      <c r="AA70" s="271"/>
      <c r="AD70" s="35"/>
      <c r="AF70" s="75"/>
    </row>
    <row r="71" spans="1:32" x14ac:dyDescent="0.2">
      <c r="A71" s="71" t="s">
        <v>163</v>
      </c>
      <c r="B71" s="1394"/>
      <c r="C71" s="1394"/>
      <c r="D71" s="1394"/>
      <c r="E71" s="1394"/>
      <c r="F71" s="1445"/>
      <c r="G71" s="1394"/>
      <c r="H71" s="1395"/>
      <c r="I71" s="1443"/>
      <c r="J71" s="291">
        <f>T32</f>
        <v>29000</v>
      </c>
      <c r="K71" s="292"/>
      <c r="L71" s="35"/>
      <c r="M71" s="35"/>
      <c r="N71" s="35"/>
      <c r="O71" s="35"/>
      <c r="P71" s="285"/>
      <c r="Q71" s="286"/>
      <c r="R71" s="286"/>
      <c r="S71" s="286"/>
      <c r="T71" s="286"/>
      <c r="U71" s="39"/>
      <c r="V71" s="282"/>
      <c r="W71" s="279"/>
      <c r="AA71" s="271"/>
      <c r="AD71" s="35"/>
      <c r="AF71" s="75"/>
    </row>
    <row r="72" spans="1:32" x14ac:dyDescent="0.2">
      <c r="A72" s="71" t="s">
        <v>195</v>
      </c>
      <c r="B72" s="1394"/>
      <c r="C72" s="1394"/>
      <c r="D72" s="1394"/>
      <c r="E72" s="1394"/>
      <c r="F72" s="1445"/>
      <c r="G72" s="1394"/>
      <c r="H72" s="1395"/>
      <c r="I72" s="1443"/>
      <c r="J72" s="291">
        <f>N30</f>
        <v>0</v>
      </c>
      <c r="K72" s="292"/>
      <c r="L72" s="35"/>
      <c r="M72" s="35"/>
      <c r="N72" s="35"/>
      <c r="O72" s="35"/>
      <c r="P72" s="285"/>
      <c r="Q72" s="286"/>
      <c r="R72" s="286"/>
      <c r="S72" s="286"/>
      <c r="T72" s="286"/>
      <c r="U72" s="39">
        <f>W2</f>
        <v>0</v>
      </c>
      <c r="V72" s="282"/>
      <c r="W72" s="279">
        <f>U72</f>
        <v>0</v>
      </c>
      <c r="X72" s="1" t="s">
        <v>202</v>
      </c>
      <c r="AA72" s="271"/>
      <c r="AD72" s="35"/>
      <c r="AF72" s="75"/>
    </row>
    <row r="73" spans="1:32" x14ac:dyDescent="0.2">
      <c r="A73" s="71" t="s">
        <v>38</v>
      </c>
      <c r="B73" s="1395">
        <f>SUM(B51:B67)</f>
        <v>25000.000000000004</v>
      </c>
      <c r="C73" s="1395">
        <f>SUM(C51:C67)</f>
        <v>5000</v>
      </c>
      <c r="D73" s="1395">
        <f>SUM(D51:D67)</f>
        <v>110000</v>
      </c>
      <c r="E73" s="1395">
        <f>SUM(E51:E67)</f>
        <v>35000.000000000007</v>
      </c>
      <c r="F73" s="1445">
        <f>F51+F52+F53+F54+F55+F56+F57+F58+F59+F60</f>
        <v>509684</v>
      </c>
      <c r="G73" s="1395">
        <f>G51+G52+G53+G54+G55+G56+G57+G58+G59+G60</f>
        <v>20000</v>
      </c>
      <c r="H73" s="1395">
        <f>H51+H52+H53+H54+H55+H56+H57+H58+H59+H60</f>
        <v>195000.00000000003</v>
      </c>
      <c r="I73" s="1444"/>
      <c r="J73" s="291">
        <f>SUM(J63:J72)</f>
        <v>6084737.0000000009</v>
      </c>
      <c r="K73" s="292"/>
      <c r="L73" s="35"/>
      <c r="M73" s="35"/>
      <c r="N73" s="35"/>
      <c r="O73" s="35"/>
      <c r="P73" s="285"/>
      <c r="Q73" s="286"/>
      <c r="R73" s="286"/>
      <c r="S73" s="286"/>
      <c r="T73" s="286"/>
      <c r="U73" s="39">
        <f>B18</f>
        <v>10000</v>
      </c>
      <c r="V73" s="282"/>
      <c r="W73" s="279">
        <f>U73</f>
        <v>10000</v>
      </c>
      <c r="X73" s="1" t="s">
        <v>164</v>
      </c>
      <c r="AA73" s="35"/>
      <c r="AD73" s="35"/>
      <c r="AF73" s="293"/>
    </row>
    <row r="74" spans="1:32" x14ac:dyDescent="0.2">
      <c r="B74" s="39"/>
      <c r="C74" s="39"/>
      <c r="D74" s="39"/>
      <c r="E74" s="39"/>
      <c r="F74" s="294"/>
      <c r="G74" s="39"/>
      <c r="H74" s="39"/>
      <c r="I74" s="121"/>
      <c r="J74" s="291"/>
      <c r="K74" s="292"/>
      <c r="L74" s="295"/>
      <c r="M74" s="295"/>
      <c r="N74" s="295"/>
      <c r="O74" s="295"/>
      <c r="P74" s="296"/>
      <c r="Q74" s="71"/>
      <c r="R74" s="71"/>
      <c r="S74" s="71"/>
      <c r="T74" s="71"/>
      <c r="U74" s="39">
        <v>0</v>
      </c>
      <c r="V74" s="273">
        <f>Q7</f>
        <v>34566</v>
      </c>
      <c r="W74" s="279">
        <f>V74</f>
        <v>34566</v>
      </c>
      <c r="X74" s="35" t="s">
        <v>161</v>
      </c>
      <c r="AA74" s="35"/>
      <c r="AD74" s="35"/>
      <c r="AF74" s="77"/>
    </row>
    <row r="75" spans="1:32" ht="13.5" thickBot="1" x14ac:dyDescent="0.25">
      <c r="A75" s="297"/>
      <c r="B75" s="298"/>
      <c r="C75" s="298"/>
      <c r="D75" s="298"/>
      <c r="E75" s="298"/>
      <c r="F75" s="298"/>
      <c r="G75" s="298"/>
      <c r="H75" s="298"/>
      <c r="I75" s="35"/>
      <c r="J75" s="39"/>
      <c r="K75" s="116"/>
      <c r="L75" s="35"/>
      <c r="M75" s="35"/>
      <c r="N75" s="35"/>
      <c r="O75" s="35"/>
      <c r="P75" s="299"/>
      <c r="Q75" s="299"/>
      <c r="R75" s="299"/>
      <c r="S75" s="299"/>
      <c r="T75" s="300"/>
      <c r="U75" s="300">
        <f>U63+U64+U65+U66+U67+U68+U69+U70+U71+U72+U73+U74</f>
        <v>5962171.0000000009</v>
      </c>
      <c r="V75" s="301" t="s">
        <v>165</v>
      </c>
      <c r="W75" s="302">
        <f>W63+W64+W65+W66+W67+W68+W69+W70+W71+W72+W73+W74</f>
        <v>6084737.0000000009</v>
      </c>
      <c r="X75" s="1" t="str">
        <f>A73</f>
        <v>Spolu</v>
      </c>
      <c r="AA75" s="35">
        <f>SUM(AA51:AA74)</f>
        <v>0</v>
      </c>
      <c r="AD75" s="35"/>
    </row>
    <row r="76" spans="1:32" x14ac:dyDescent="0.2">
      <c r="B76" s="303"/>
      <c r="C76" s="303"/>
      <c r="D76" s="303"/>
      <c r="E76" s="303"/>
      <c r="F76" s="303">
        <f>F49-F73</f>
        <v>0</v>
      </c>
      <c r="G76" s="303"/>
      <c r="H76" s="303"/>
      <c r="I76" s="35"/>
      <c r="J76" s="304"/>
      <c r="K76" s="304"/>
      <c r="L76" s="35"/>
      <c r="M76" s="35"/>
      <c r="N76" s="35"/>
      <c r="O76" s="35"/>
      <c r="P76" s="35"/>
      <c r="Q76" s="35"/>
      <c r="R76" s="35"/>
      <c r="S76" s="35">
        <f>P75+Q75+S75</f>
        <v>0</v>
      </c>
      <c r="T76" s="35"/>
      <c r="U76" s="35"/>
      <c r="V76" s="35"/>
      <c r="W76" s="35"/>
      <c r="X76" s="121"/>
      <c r="Y76" s="121"/>
    </row>
    <row r="77" spans="1:32" x14ac:dyDescent="0.2">
      <c r="A77" s="305"/>
      <c r="B77" s="305"/>
      <c r="C77" s="306"/>
      <c r="D77" s="306"/>
      <c r="E77" s="307"/>
      <c r="F77" s="308"/>
      <c r="G77" s="403"/>
      <c r="H77" s="308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275"/>
      <c r="X77" s="121"/>
      <c r="Y77" s="121"/>
    </row>
    <row r="78" spans="1:32" x14ac:dyDescent="0.2">
      <c r="A78" s="309"/>
      <c r="B78" s="305"/>
      <c r="C78" s="310"/>
      <c r="D78" s="310"/>
      <c r="H78" s="35"/>
      <c r="I78" s="35"/>
      <c r="J78" s="35"/>
      <c r="L78" s="35"/>
      <c r="S78" s="35"/>
      <c r="T78" s="35"/>
      <c r="W78" s="275"/>
      <c r="X78" s="311"/>
      <c r="Y78" s="311"/>
      <c r="Z78" s="311"/>
      <c r="AA78" s="311"/>
    </row>
    <row r="79" spans="1:32" x14ac:dyDescent="0.2">
      <c r="A79" s="46"/>
      <c r="B79" s="46"/>
      <c r="C79" s="47"/>
      <c r="D79" s="47"/>
      <c r="E79" s="46"/>
      <c r="J79" s="35"/>
      <c r="S79" s="35"/>
      <c r="T79" s="35"/>
      <c r="V79" s="35">
        <f>U75+V63+V74</f>
        <v>6084737.0000000009</v>
      </c>
      <c r="W79" s="227"/>
      <c r="AA79" s="311"/>
      <c r="AB79" s="311"/>
    </row>
    <row r="80" spans="1:32" x14ac:dyDescent="0.2">
      <c r="C80" s="35"/>
      <c r="D80" s="35"/>
      <c r="J80" s="35"/>
      <c r="L80" s="35"/>
      <c r="Q80" s="227"/>
    </row>
    <row r="81" spans="4:10" x14ac:dyDescent="0.2">
      <c r="J81" s="35"/>
    </row>
    <row r="82" spans="4:10" x14ac:dyDescent="0.2">
      <c r="D82" s="77"/>
      <c r="E82" s="77"/>
      <c r="F82" s="77"/>
      <c r="G82" s="77"/>
      <c r="H82" s="77"/>
      <c r="I82" s="77"/>
      <c r="J82" s="35"/>
    </row>
    <row r="83" spans="4:10" x14ac:dyDescent="0.2">
      <c r="E83" s="77"/>
      <c r="F83" s="77"/>
      <c r="G83" s="77"/>
      <c r="H83" s="77"/>
      <c r="I83" s="77"/>
      <c r="J83" s="35"/>
    </row>
    <row r="84" spans="4:10" x14ac:dyDescent="0.2">
      <c r="E84" s="77"/>
      <c r="F84" s="77"/>
      <c r="G84" s="77"/>
      <c r="H84" s="77"/>
      <c r="I84" s="77"/>
    </row>
    <row r="85" spans="4:10" x14ac:dyDescent="0.2">
      <c r="E85" s="77"/>
      <c r="F85" s="77"/>
      <c r="G85" s="77"/>
      <c r="H85" s="77"/>
      <c r="I85" s="77"/>
    </row>
    <row r="86" spans="4:10" x14ac:dyDescent="0.2">
      <c r="E86" s="77"/>
      <c r="F86" s="77"/>
      <c r="G86" s="77"/>
      <c r="H86" s="77"/>
      <c r="I86" s="77"/>
    </row>
    <row r="87" spans="4:10" x14ac:dyDescent="0.2">
      <c r="E87" s="77"/>
      <c r="F87" s="77"/>
      <c r="G87" s="77"/>
      <c r="H87" s="77"/>
      <c r="I87" s="77"/>
    </row>
    <row r="88" spans="4:10" x14ac:dyDescent="0.2">
      <c r="E88" s="312"/>
      <c r="F88" s="313"/>
      <c r="G88" s="77"/>
      <c r="H88" s="314"/>
      <c r="I88" s="77"/>
    </row>
    <row r="89" spans="4:10" x14ac:dyDescent="0.2">
      <c r="E89" s="315"/>
      <c r="F89" s="313"/>
      <c r="G89" s="77"/>
      <c r="H89" s="116"/>
      <c r="I89" s="316"/>
    </row>
    <row r="90" spans="4:10" x14ac:dyDescent="0.2">
      <c r="E90" s="116"/>
      <c r="F90" s="116"/>
      <c r="G90" s="116"/>
      <c r="H90" s="116"/>
      <c r="I90" s="77"/>
    </row>
    <row r="91" spans="4:10" x14ac:dyDescent="0.2">
      <c r="E91" s="77"/>
      <c r="F91" s="116"/>
      <c r="G91" s="41"/>
      <c r="H91" s="41"/>
      <c r="I91" s="77"/>
    </row>
    <row r="92" spans="4:10" x14ac:dyDescent="0.2">
      <c r="E92" s="77"/>
      <c r="F92" s="77"/>
      <c r="G92" s="77"/>
      <c r="H92" s="77"/>
      <c r="I92" s="77"/>
    </row>
  </sheetData>
  <mergeCells count="3">
    <mergeCell ref="B47:F47"/>
    <mergeCell ref="N30:N32"/>
    <mergeCell ref="Q30:Q32"/>
  </mergeCells>
  <pageMargins left="0.7" right="0.7" top="0.75" bottom="0.75" header="0.3" footer="0.3"/>
  <pageSetup paperSize="9" scale="48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D44"/>
  <sheetViews>
    <sheetView workbookViewId="0"/>
  </sheetViews>
  <sheetFormatPr defaultColWidth="9.28515625" defaultRowHeight="15" x14ac:dyDescent="0.25"/>
  <cols>
    <col min="1" max="1" width="4.5703125" style="414" bestFit="1" customWidth="1"/>
    <col min="2" max="2" width="9.7109375" style="414" customWidth="1"/>
    <col min="3" max="4" width="11.28515625" style="414" bestFit="1" customWidth="1"/>
    <col min="5" max="5" width="11.42578125" style="414" customWidth="1"/>
    <col min="6" max="6" width="11.28515625" style="414" bestFit="1" customWidth="1"/>
    <col min="7" max="8" width="10.7109375" style="414" customWidth="1"/>
    <col min="9" max="9" width="10.5703125" style="414" customWidth="1"/>
    <col min="10" max="10" width="10.28515625" style="414" customWidth="1"/>
    <col min="11" max="11" width="11.7109375" style="414" customWidth="1"/>
    <col min="12" max="12" width="10.7109375" style="414" customWidth="1"/>
    <col min="13" max="14" width="10.28515625" style="414" customWidth="1"/>
    <col min="15" max="15" width="10" style="414" customWidth="1"/>
    <col min="16" max="16" width="10.7109375" style="414" customWidth="1"/>
    <col min="17" max="17" width="11" style="414" customWidth="1"/>
    <col min="18" max="18" width="10.42578125" style="414" customWidth="1"/>
    <col min="19" max="20" width="9" style="414" customWidth="1"/>
    <col min="21" max="21" width="11.28515625" style="414" bestFit="1" customWidth="1"/>
    <col min="22" max="22" width="11" style="414" customWidth="1"/>
    <col min="23" max="23" width="12" style="414" customWidth="1"/>
    <col min="24" max="24" width="10.5703125" style="414" customWidth="1"/>
    <col min="25" max="25" width="8.7109375" style="414" customWidth="1"/>
    <col min="26" max="16384" width="9.28515625" style="414"/>
  </cols>
  <sheetData>
    <row r="1" spans="1:30" s="406" customFormat="1" ht="13.9" x14ac:dyDescent="0.25">
      <c r="B1" s="408" t="s">
        <v>328</v>
      </c>
      <c r="C1" s="408" t="s">
        <v>328</v>
      </c>
      <c r="D1" s="408" t="s">
        <v>329</v>
      </c>
      <c r="E1" s="408" t="str">
        <f>C1</f>
        <v>3,11,2019</v>
      </c>
      <c r="F1" s="580"/>
      <c r="G1" s="580"/>
      <c r="H1" s="595"/>
      <c r="I1" s="408" t="s">
        <v>328</v>
      </c>
      <c r="J1" s="408" t="s">
        <v>329</v>
      </c>
      <c r="K1" s="408" t="str">
        <f>I1</f>
        <v>3,11,2019</v>
      </c>
      <c r="L1" s="595"/>
      <c r="M1" s="595"/>
      <c r="N1" s="595"/>
      <c r="O1" s="408" t="s">
        <v>328</v>
      </c>
      <c r="P1" s="408" t="s">
        <v>329</v>
      </c>
      <c r="Q1" s="408" t="str">
        <f>O1</f>
        <v>3,11,2019</v>
      </c>
      <c r="R1" s="580"/>
      <c r="S1" s="580"/>
      <c r="T1" s="595"/>
      <c r="U1" s="408" t="s">
        <v>328</v>
      </c>
      <c r="V1" s="408" t="s">
        <v>330</v>
      </c>
      <c r="W1" s="408" t="str">
        <f>U1</f>
        <v>3,11,2019</v>
      </c>
      <c r="X1" s="595"/>
      <c r="Y1" s="595"/>
    </row>
    <row r="2" spans="1:30" ht="14.45" thickBot="1" x14ac:dyDescent="0.3">
      <c r="C2" s="2020"/>
      <c r="D2" s="2020"/>
      <c r="E2" s="2020"/>
      <c r="F2" s="2020"/>
      <c r="G2" s="2020"/>
      <c r="H2" s="2020"/>
      <c r="I2" s="2020"/>
      <c r="J2" s="2020"/>
      <c r="K2" s="2020"/>
      <c r="L2" s="2020"/>
      <c r="M2" s="2020"/>
      <c r="N2" s="2020"/>
      <c r="O2" s="2020"/>
      <c r="P2" s="2020"/>
      <c r="Q2" s="2020"/>
      <c r="R2" s="2020"/>
      <c r="S2" s="2020"/>
      <c r="T2" s="417"/>
      <c r="U2" s="2021"/>
      <c r="V2" s="2021"/>
      <c r="W2" s="2021"/>
      <c r="X2" s="2021"/>
      <c r="Y2" s="2021"/>
      <c r="Z2" s="420"/>
      <c r="AA2" s="420"/>
      <c r="AB2" s="420"/>
      <c r="AC2" s="420"/>
      <c r="AD2" s="420"/>
    </row>
    <row r="3" spans="1:30" s="420" customFormat="1" ht="38.450000000000003" customHeight="1" thickBot="1" x14ac:dyDescent="0.3">
      <c r="A3" s="2022" t="s">
        <v>215</v>
      </c>
      <c r="B3" s="2024" t="s">
        <v>216</v>
      </c>
      <c r="C3" s="2026" t="s">
        <v>331</v>
      </c>
      <c r="D3" s="2027"/>
      <c r="E3" s="2027"/>
      <c r="F3" s="2027"/>
      <c r="G3" s="2027"/>
      <c r="H3" s="2028"/>
      <c r="I3" s="2026" t="s">
        <v>332</v>
      </c>
      <c r="J3" s="2027"/>
      <c r="K3" s="2027"/>
      <c r="L3" s="2027"/>
      <c r="M3" s="2027"/>
      <c r="N3" s="2028"/>
      <c r="O3" s="2026" t="s">
        <v>1004</v>
      </c>
      <c r="P3" s="2027"/>
      <c r="Q3" s="2027"/>
      <c r="R3" s="2027"/>
      <c r="S3" s="2027"/>
      <c r="T3" s="2028"/>
      <c r="U3" s="2029" t="s">
        <v>333</v>
      </c>
      <c r="V3" s="2030"/>
      <c r="W3" s="2030"/>
      <c r="X3" s="2030"/>
      <c r="Y3" s="2030"/>
      <c r="Z3" s="2031"/>
    </row>
    <row r="4" spans="1:30" ht="100.5" thickBot="1" x14ac:dyDescent="0.3">
      <c r="A4" s="2023"/>
      <c r="B4" s="2025"/>
      <c r="C4" s="596" t="s">
        <v>334</v>
      </c>
      <c r="D4" s="596" t="s">
        <v>335</v>
      </c>
      <c r="E4" s="426" t="s">
        <v>336</v>
      </c>
      <c r="F4" s="597" t="s">
        <v>337</v>
      </c>
      <c r="G4" s="430" t="s">
        <v>226</v>
      </c>
      <c r="H4" s="598" t="s">
        <v>338</v>
      </c>
      <c r="I4" s="599" t="s">
        <v>339</v>
      </c>
      <c r="J4" s="599" t="s">
        <v>340</v>
      </c>
      <c r="K4" s="426" t="s">
        <v>341</v>
      </c>
      <c r="L4" s="597" t="s">
        <v>337</v>
      </c>
      <c r="M4" s="430" t="s">
        <v>342</v>
      </c>
      <c r="N4" s="600" t="s">
        <v>338</v>
      </c>
      <c r="O4" s="601" t="s">
        <v>343</v>
      </c>
      <c r="P4" s="601" t="s">
        <v>344</v>
      </c>
      <c r="Q4" s="428" t="s">
        <v>345</v>
      </c>
      <c r="R4" s="597" t="s">
        <v>337</v>
      </c>
      <c r="S4" s="602" t="s">
        <v>346</v>
      </c>
      <c r="T4" s="598" t="s">
        <v>338</v>
      </c>
      <c r="U4" s="601" t="s">
        <v>347</v>
      </c>
      <c r="V4" s="601" t="s">
        <v>348</v>
      </c>
      <c r="W4" s="428" t="s">
        <v>345</v>
      </c>
      <c r="X4" s="597" t="s">
        <v>337</v>
      </c>
      <c r="Y4" s="602" t="s">
        <v>349</v>
      </c>
      <c r="Z4" s="603" t="s">
        <v>338</v>
      </c>
    </row>
    <row r="5" spans="1:30" ht="0.75" customHeight="1" x14ac:dyDescent="0.25">
      <c r="A5" s="452">
        <v>1</v>
      </c>
      <c r="B5" s="453" t="s">
        <v>258</v>
      </c>
      <c r="C5" s="604">
        <v>9489195.4199999999</v>
      </c>
      <c r="D5" s="605">
        <v>8762540.4849131964</v>
      </c>
      <c r="E5" s="606">
        <f>C5+D5</f>
        <v>18251735.904913194</v>
      </c>
      <c r="F5" s="468">
        <v>9125867.9524565972</v>
      </c>
      <c r="G5" s="607">
        <f>100*F5/$F$25</f>
        <v>25.436662858483231</v>
      </c>
      <c r="H5" s="608"/>
      <c r="I5" s="609">
        <v>468321.22</v>
      </c>
      <c r="J5" s="605">
        <v>560353.27999999991</v>
      </c>
      <c r="K5" s="606">
        <f>I5+J5</f>
        <v>1028674.4999999999</v>
      </c>
      <c r="L5" s="468">
        <v>514337.24999999994</v>
      </c>
      <c r="M5" s="607">
        <f>100*L5/$L$25</f>
        <v>8.9101348271421514</v>
      </c>
      <c r="N5" s="472"/>
      <c r="O5" s="610">
        <v>2934050.9049999998</v>
      </c>
      <c r="P5" s="605">
        <v>1524258.2099999997</v>
      </c>
      <c r="Q5" s="606">
        <f>O5+P5</f>
        <v>4458309.1149999993</v>
      </c>
      <c r="R5" s="468">
        <v>2229154.5574999996</v>
      </c>
      <c r="S5" s="607">
        <f>100*R5/$R$25</f>
        <v>22.10503810150631</v>
      </c>
      <c r="T5" s="607"/>
      <c r="U5" s="610">
        <v>331034.50000000006</v>
      </c>
      <c r="V5" s="605">
        <v>330803.16000000003</v>
      </c>
      <c r="W5" s="606">
        <f>U5+V5</f>
        <v>661837.66000000015</v>
      </c>
      <c r="X5" s="468">
        <v>330918.83000000007</v>
      </c>
      <c r="Y5" s="607">
        <f>100*X5/$X$25</f>
        <v>2.4977762932399195</v>
      </c>
      <c r="Z5" s="611"/>
    </row>
    <row r="6" spans="1:30" ht="13.9" hidden="1" x14ac:dyDescent="0.25">
      <c r="A6" s="452">
        <v>2</v>
      </c>
      <c r="B6" s="453" t="s">
        <v>260</v>
      </c>
      <c r="C6" s="604">
        <v>3058504</v>
      </c>
      <c r="D6" s="605">
        <v>2635366</v>
      </c>
      <c r="E6" s="606">
        <f t="shared" ref="E6:E24" si="0">C6+D6</f>
        <v>5693870</v>
      </c>
      <c r="F6" s="468">
        <v>2846935</v>
      </c>
      <c r="G6" s="607">
        <f t="shared" ref="G6:G24" si="1">100*F6/$F$25</f>
        <v>7.9353028284309239</v>
      </c>
      <c r="H6" s="608"/>
      <c r="I6" s="609">
        <v>15590.4</v>
      </c>
      <c r="J6" s="605">
        <v>75590</v>
      </c>
      <c r="K6" s="606">
        <f t="shared" ref="K6:K24" si="2">I6+J6</f>
        <v>91180.4</v>
      </c>
      <c r="L6" s="468">
        <v>45590.2</v>
      </c>
      <c r="M6" s="607">
        <f t="shared" ref="M6:M24" si="3">100*L6/$L$25</f>
        <v>0.78978302426350833</v>
      </c>
      <c r="N6" s="472"/>
      <c r="O6" s="610">
        <v>224515</v>
      </c>
      <c r="P6" s="605">
        <v>59200</v>
      </c>
      <c r="Q6" s="606">
        <f t="shared" ref="Q6:Q24" si="4">O6+P6</f>
        <v>283715</v>
      </c>
      <c r="R6" s="468">
        <v>141857.5</v>
      </c>
      <c r="S6" s="607">
        <f t="shared" ref="S6:S24" si="5">100*R6/$R$25</f>
        <v>1.4067061576928954</v>
      </c>
      <c r="T6" s="607"/>
      <c r="U6" s="610">
        <v>217347.35</v>
      </c>
      <c r="V6" s="605">
        <v>25828</v>
      </c>
      <c r="W6" s="606">
        <f t="shared" ref="W6:W24" si="6">U6+V6</f>
        <v>243175.35</v>
      </c>
      <c r="X6" s="468">
        <v>121587.675</v>
      </c>
      <c r="Y6" s="607">
        <f t="shared" ref="Y6:Y24" si="7">100*X6/$X$25</f>
        <v>0.91774412524412696</v>
      </c>
      <c r="Z6" s="611"/>
    </row>
    <row r="7" spans="1:30" ht="13.9" hidden="1" x14ac:dyDescent="0.25">
      <c r="A7" s="452">
        <v>3</v>
      </c>
      <c r="B7" s="453" t="s">
        <v>262</v>
      </c>
      <c r="C7" s="604">
        <v>1240231</v>
      </c>
      <c r="D7" s="605">
        <v>1114147</v>
      </c>
      <c r="E7" s="606">
        <f t="shared" si="0"/>
        <v>2354378</v>
      </c>
      <c r="F7" s="468">
        <v>1177189</v>
      </c>
      <c r="G7" s="607">
        <f t="shared" si="1"/>
        <v>3.281195812794381</v>
      </c>
      <c r="H7" s="608"/>
      <c r="I7" s="609">
        <v>3700</v>
      </c>
      <c r="J7" s="605">
        <v>4020</v>
      </c>
      <c r="K7" s="606">
        <f t="shared" si="2"/>
        <v>7720</v>
      </c>
      <c r="L7" s="468">
        <v>3860</v>
      </c>
      <c r="M7" s="607">
        <f t="shared" si="3"/>
        <v>6.6868811140489454E-2</v>
      </c>
      <c r="N7" s="472"/>
      <c r="O7" s="610">
        <v>159790</v>
      </c>
      <c r="P7" s="605">
        <v>95510</v>
      </c>
      <c r="Q7" s="606">
        <f t="shared" si="4"/>
        <v>255300</v>
      </c>
      <c r="R7" s="468">
        <v>127650</v>
      </c>
      <c r="S7" s="607">
        <f t="shared" si="5"/>
        <v>1.2658198616886531</v>
      </c>
      <c r="T7" s="607"/>
      <c r="U7" s="610">
        <v>807233</v>
      </c>
      <c r="V7" s="605">
        <v>443094</v>
      </c>
      <c r="W7" s="606">
        <f t="shared" si="6"/>
        <v>1250327</v>
      </c>
      <c r="X7" s="468">
        <v>625163.5</v>
      </c>
      <c r="Y7" s="607">
        <f t="shared" si="7"/>
        <v>4.7187359199199816</v>
      </c>
      <c r="Z7" s="611"/>
    </row>
    <row r="8" spans="1:30" ht="13.9" hidden="1" x14ac:dyDescent="0.25">
      <c r="A8" s="452">
        <v>4</v>
      </c>
      <c r="B8" s="453" t="s">
        <v>264</v>
      </c>
      <c r="C8" s="604">
        <v>545116</v>
      </c>
      <c r="D8" s="605">
        <v>411245</v>
      </c>
      <c r="E8" s="606">
        <f t="shared" si="0"/>
        <v>956361</v>
      </c>
      <c r="F8" s="468">
        <v>478180.5</v>
      </c>
      <c r="G8" s="607">
        <f t="shared" si="1"/>
        <v>1.3328393778398571</v>
      </c>
      <c r="H8" s="608"/>
      <c r="I8" s="609">
        <v>0</v>
      </c>
      <c r="J8" s="605">
        <v>0</v>
      </c>
      <c r="K8" s="606">
        <f t="shared" si="2"/>
        <v>0</v>
      </c>
      <c r="L8" s="468">
        <v>0</v>
      </c>
      <c r="M8" s="607">
        <f t="shared" si="3"/>
        <v>0</v>
      </c>
      <c r="N8" s="472"/>
      <c r="O8" s="610">
        <v>173803</v>
      </c>
      <c r="P8" s="605">
        <v>241656.2</v>
      </c>
      <c r="Q8" s="606">
        <f t="shared" si="4"/>
        <v>415459.2</v>
      </c>
      <c r="R8" s="468">
        <v>207729.6</v>
      </c>
      <c r="S8" s="607">
        <f t="shared" si="5"/>
        <v>2.0599158130876556</v>
      </c>
      <c r="T8" s="607"/>
      <c r="U8" s="610">
        <v>375068</v>
      </c>
      <c r="V8" s="605">
        <v>263989</v>
      </c>
      <c r="W8" s="606">
        <f t="shared" si="6"/>
        <v>639057</v>
      </c>
      <c r="X8" s="468">
        <v>319528.5</v>
      </c>
      <c r="Y8" s="607">
        <f t="shared" si="7"/>
        <v>2.411802049204971</v>
      </c>
      <c r="Z8" s="611"/>
    </row>
    <row r="9" spans="1:30" ht="13.9" hidden="1" x14ac:dyDescent="0.25">
      <c r="A9" s="452">
        <v>5</v>
      </c>
      <c r="B9" s="453" t="s">
        <v>266</v>
      </c>
      <c r="C9" s="604">
        <v>1024555</v>
      </c>
      <c r="D9" s="605">
        <v>1054477</v>
      </c>
      <c r="E9" s="606">
        <f t="shared" si="0"/>
        <v>2079032</v>
      </c>
      <c r="F9" s="468">
        <v>1039516</v>
      </c>
      <c r="G9" s="607">
        <f t="shared" si="1"/>
        <v>2.8974578818972687</v>
      </c>
      <c r="H9" s="608"/>
      <c r="I9" s="609">
        <v>6100</v>
      </c>
      <c r="J9" s="605">
        <v>27565</v>
      </c>
      <c r="K9" s="606">
        <f t="shared" si="2"/>
        <v>33665</v>
      </c>
      <c r="L9" s="468">
        <v>16832.5</v>
      </c>
      <c r="M9" s="607">
        <f t="shared" si="3"/>
        <v>0.29159825479852036</v>
      </c>
      <c r="N9" s="472"/>
      <c r="O9" s="610">
        <v>154409.22</v>
      </c>
      <c r="P9" s="605">
        <v>0</v>
      </c>
      <c r="Q9" s="606">
        <f t="shared" si="4"/>
        <v>154409.22</v>
      </c>
      <c r="R9" s="468">
        <v>77204.61</v>
      </c>
      <c r="S9" s="607">
        <f t="shared" si="5"/>
        <v>0.7655865942179898</v>
      </c>
      <c r="T9" s="607"/>
      <c r="U9" s="610">
        <v>189693</v>
      </c>
      <c r="V9" s="605">
        <v>26323</v>
      </c>
      <c r="W9" s="606">
        <f t="shared" si="6"/>
        <v>216016</v>
      </c>
      <c r="X9" s="468">
        <v>108008</v>
      </c>
      <c r="Y9" s="607">
        <f t="shared" si="7"/>
        <v>0.81524469876874994</v>
      </c>
      <c r="Z9" s="611"/>
    </row>
    <row r="10" spans="1:30" ht="13.9" hidden="1" x14ac:dyDescent="0.25">
      <c r="A10" s="452">
        <v>6</v>
      </c>
      <c r="B10" s="453" t="s">
        <v>268</v>
      </c>
      <c r="C10" s="604">
        <v>945163</v>
      </c>
      <c r="D10" s="605">
        <v>940376</v>
      </c>
      <c r="E10" s="606">
        <f t="shared" si="0"/>
        <v>1885539</v>
      </c>
      <c r="F10" s="468">
        <v>942769.5</v>
      </c>
      <c r="G10" s="607">
        <f t="shared" si="1"/>
        <v>2.6277949724557841</v>
      </c>
      <c r="H10" s="608"/>
      <c r="I10" s="609">
        <v>63412</v>
      </c>
      <c r="J10" s="605">
        <v>8700</v>
      </c>
      <c r="K10" s="606">
        <f t="shared" si="2"/>
        <v>72112</v>
      </c>
      <c r="L10" s="468">
        <v>36056</v>
      </c>
      <c r="M10" s="607">
        <f t="shared" si="3"/>
        <v>0.62461706074649936</v>
      </c>
      <c r="N10" s="472"/>
      <c r="O10" s="610">
        <v>13283</v>
      </c>
      <c r="P10" s="605">
        <v>129554</v>
      </c>
      <c r="Q10" s="606">
        <f t="shared" si="4"/>
        <v>142837</v>
      </c>
      <c r="R10" s="468">
        <v>71418.5</v>
      </c>
      <c r="S10" s="607">
        <f t="shared" si="5"/>
        <v>0.7082096027576269</v>
      </c>
      <c r="T10" s="607"/>
      <c r="U10" s="610">
        <v>1146710</v>
      </c>
      <c r="V10" s="605">
        <v>866268</v>
      </c>
      <c r="W10" s="606">
        <f t="shared" si="6"/>
        <v>2012978</v>
      </c>
      <c r="X10" s="468">
        <v>1006489</v>
      </c>
      <c r="Y10" s="607">
        <f t="shared" si="7"/>
        <v>7.5969819052205425</v>
      </c>
      <c r="Z10" s="611"/>
    </row>
    <row r="11" spans="1:30" ht="13.9" hidden="1" x14ac:dyDescent="0.25">
      <c r="A11" s="452">
        <v>7</v>
      </c>
      <c r="B11" s="453" t="s">
        <v>270</v>
      </c>
      <c r="C11" s="604">
        <v>939374</v>
      </c>
      <c r="D11" s="605">
        <v>836662</v>
      </c>
      <c r="E11" s="606">
        <f t="shared" si="0"/>
        <v>1776036</v>
      </c>
      <c r="F11" s="468">
        <v>888018</v>
      </c>
      <c r="G11" s="607">
        <f t="shared" si="1"/>
        <v>2.4751853298714486</v>
      </c>
      <c r="H11" s="608"/>
      <c r="I11" s="609">
        <v>30409.279999999999</v>
      </c>
      <c r="J11" s="605">
        <v>73484.929999999993</v>
      </c>
      <c r="K11" s="606">
        <f t="shared" si="2"/>
        <v>103894.20999999999</v>
      </c>
      <c r="L11" s="468">
        <v>51947.104999999996</v>
      </c>
      <c r="M11" s="607">
        <f t="shared" si="3"/>
        <v>0.89990703459590038</v>
      </c>
      <c r="N11" s="472"/>
      <c r="O11" s="610">
        <v>202024.21</v>
      </c>
      <c r="P11" s="605">
        <v>247615.72999999998</v>
      </c>
      <c r="Q11" s="606">
        <f t="shared" si="4"/>
        <v>449639.93999999994</v>
      </c>
      <c r="R11" s="468">
        <v>224819.96999999997</v>
      </c>
      <c r="S11" s="607">
        <f t="shared" si="5"/>
        <v>2.2293896069741255</v>
      </c>
      <c r="T11" s="607"/>
      <c r="U11" s="610">
        <v>1016027.2000000001</v>
      </c>
      <c r="V11" s="605">
        <v>874875.49</v>
      </c>
      <c r="W11" s="606">
        <f t="shared" si="6"/>
        <v>1890902.69</v>
      </c>
      <c r="X11" s="468">
        <v>945451.34499999997</v>
      </c>
      <c r="Y11" s="607">
        <f t="shared" si="7"/>
        <v>7.1362695073979188</v>
      </c>
      <c r="Z11" s="611"/>
    </row>
    <row r="12" spans="1:30" ht="13.9" hidden="1" x14ac:dyDescent="0.25">
      <c r="A12" s="452">
        <v>8</v>
      </c>
      <c r="B12" s="453" t="s">
        <v>272</v>
      </c>
      <c r="C12" s="604">
        <v>997453.2</v>
      </c>
      <c r="D12" s="605">
        <v>835089.1</v>
      </c>
      <c r="E12" s="606">
        <f t="shared" si="0"/>
        <v>1832542.2999999998</v>
      </c>
      <c r="F12" s="468">
        <v>916271.14999999991</v>
      </c>
      <c r="G12" s="607">
        <f t="shared" si="1"/>
        <v>2.5539357407895347</v>
      </c>
      <c r="H12" s="608"/>
      <c r="I12" s="609">
        <v>194234.75</v>
      </c>
      <c r="J12" s="605">
        <v>14761</v>
      </c>
      <c r="K12" s="606">
        <f t="shared" si="2"/>
        <v>208995.75</v>
      </c>
      <c r="L12" s="468">
        <v>104497.875</v>
      </c>
      <c r="M12" s="607">
        <f t="shared" si="3"/>
        <v>1.8102716756366513</v>
      </c>
      <c r="N12" s="472"/>
      <c r="O12" s="610">
        <v>259039</v>
      </c>
      <c r="P12" s="605">
        <v>83930.709999999992</v>
      </c>
      <c r="Q12" s="606">
        <f t="shared" si="4"/>
        <v>342969.70999999996</v>
      </c>
      <c r="R12" s="468">
        <v>171484.85499999998</v>
      </c>
      <c r="S12" s="607">
        <f t="shared" si="5"/>
        <v>1.7005008651609772</v>
      </c>
      <c r="T12" s="607"/>
      <c r="U12" s="610">
        <v>314960</v>
      </c>
      <c r="V12" s="605">
        <v>250203</v>
      </c>
      <c r="W12" s="606">
        <f t="shared" si="6"/>
        <v>565163</v>
      </c>
      <c r="X12" s="468">
        <v>282581.5</v>
      </c>
      <c r="Y12" s="607">
        <f t="shared" si="7"/>
        <v>2.1329259855299747</v>
      </c>
      <c r="Z12" s="611"/>
    </row>
    <row r="13" spans="1:30" ht="13.9" x14ac:dyDescent="0.25">
      <c r="A13" s="452">
        <v>9</v>
      </c>
      <c r="B13" s="453" t="s">
        <v>48</v>
      </c>
      <c r="C13" s="604">
        <v>6893967</v>
      </c>
      <c r="D13" s="605">
        <v>6306333.6699999999</v>
      </c>
      <c r="E13" s="606">
        <f t="shared" si="0"/>
        <v>13200300.67</v>
      </c>
      <c r="F13" s="468">
        <v>6600150.335</v>
      </c>
      <c r="G13" s="607">
        <v>18.396693855460281</v>
      </c>
      <c r="H13" s="608">
        <v>18.95</v>
      </c>
      <c r="I13" s="609">
        <v>1638068.2599999998</v>
      </c>
      <c r="J13" s="605">
        <v>1694894.41</v>
      </c>
      <c r="K13" s="606">
        <f t="shared" si="2"/>
        <v>3332962.67</v>
      </c>
      <c r="L13" s="468">
        <v>1666481.335</v>
      </c>
      <c r="M13" s="607">
        <v>28.869333072348635</v>
      </c>
      <c r="N13" s="612">
        <v>24.73</v>
      </c>
      <c r="O13" s="613">
        <v>1609304.4000000004</v>
      </c>
      <c r="P13" s="605">
        <v>1141125.32</v>
      </c>
      <c r="Q13" s="606">
        <f t="shared" si="4"/>
        <v>2750429.7200000007</v>
      </c>
      <c r="R13" s="468">
        <v>1375214.8600000003</v>
      </c>
      <c r="S13" s="607">
        <v>13.637088005306548</v>
      </c>
      <c r="T13" s="608">
        <v>15.46</v>
      </c>
      <c r="U13" s="610">
        <v>1600474.3900000001</v>
      </c>
      <c r="V13" s="605">
        <v>1863682.6200000003</v>
      </c>
      <c r="W13" s="606">
        <f t="shared" si="6"/>
        <v>3464157.0100000007</v>
      </c>
      <c r="X13" s="468">
        <v>1732078.5050000004</v>
      </c>
      <c r="Y13" s="607">
        <v>13.073733603552995</v>
      </c>
      <c r="Z13" s="614">
        <v>0.1605</v>
      </c>
    </row>
    <row r="14" spans="1:30" ht="8.25" hidden="1" customHeight="1" x14ac:dyDescent="0.25">
      <c r="A14" s="452">
        <v>10</v>
      </c>
      <c r="B14" s="453" t="s">
        <v>275</v>
      </c>
      <c r="C14" s="604">
        <v>3903829.72</v>
      </c>
      <c r="D14" s="605">
        <v>3604553.14</v>
      </c>
      <c r="E14" s="606">
        <f t="shared" si="0"/>
        <v>7508382.8600000003</v>
      </c>
      <c r="F14" s="468">
        <f t="shared" ref="F14:F24" si="8">E14/roky</f>
        <v>3754191.43</v>
      </c>
      <c r="G14" s="607">
        <f t="shared" si="1"/>
        <v>10.46411171064676</v>
      </c>
      <c r="H14" s="608"/>
      <c r="I14" s="609">
        <v>1178961</v>
      </c>
      <c r="J14" s="605">
        <v>863243.65</v>
      </c>
      <c r="K14" s="606">
        <f t="shared" si="2"/>
        <v>2042204.65</v>
      </c>
      <c r="L14" s="468">
        <f t="shared" ref="L14:L24" si="9">K14/roky</f>
        <v>1021102.325</v>
      </c>
      <c r="M14" s="607">
        <f t="shared" si="3"/>
        <v>17.689092882264166</v>
      </c>
      <c r="N14" s="608"/>
      <c r="O14" s="613">
        <v>1047520.7999999999</v>
      </c>
      <c r="P14" s="605">
        <v>849871.39000000013</v>
      </c>
      <c r="Q14" s="606">
        <f t="shared" si="4"/>
        <v>1897392.19</v>
      </c>
      <c r="R14" s="468">
        <f t="shared" ref="R14:R24" si="10">Q14/roky</f>
        <v>948696.09499999997</v>
      </c>
      <c r="S14" s="607">
        <f t="shared" si="5"/>
        <v>9.4075860537208413</v>
      </c>
      <c r="T14" s="608"/>
      <c r="U14" s="613">
        <v>981640.38</v>
      </c>
      <c r="V14" s="605">
        <v>474274.72</v>
      </c>
      <c r="W14" s="606">
        <f t="shared" si="6"/>
        <v>1455915.1</v>
      </c>
      <c r="X14" s="468">
        <f t="shared" ref="X14:X24" si="11">W14/roky</f>
        <v>727957.55</v>
      </c>
      <c r="Y14" s="607">
        <f t="shared" si="7"/>
        <v>5.4946257088936674</v>
      </c>
    </row>
    <row r="15" spans="1:30" ht="13.9" hidden="1" x14ac:dyDescent="0.25">
      <c r="A15" s="452">
        <v>11</v>
      </c>
      <c r="B15" s="453" t="s">
        <v>277</v>
      </c>
      <c r="C15" s="604">
        <v>3255070.25</v>
      </c>
      <c r="D15" s="605">
        <v>3316295.98</v>
      </c>
      <c r="E15" s="606">
        <f t="shared" si="0"/>
        <v>6571366.2300000004</v>
      </c>
      <c r="F15" s="468">
        <f t="shared" si="8"/>
        <v>3285683.1150000002</v>
      </c>
      <c r="G15" s="607">
        <f t="shared" si="1"/>
        <v>9.1582317530211359</v>
      </c>
      <c r="H15" s="608"/>
      <c r="I15" s="609">
        <v>1509547.02</v>
      </c>
      <c r="J15" s="605">
        <v>2154454.0499999993</v>
      </c>
      <c r="K15" s="606">
        <f t="shared" si="2"/>
        <v>3664001.0699999994</v>
      </c>
      <c r="L15" s="468">
        <f t="shared" si="9"/>
        <v>1832000.5349999997</v>
      </c>
      <c r="M15" s="607">
        <f t="shared" si="3"/>
        <v>31.736709270515703</v>
      </c>
      <c r="N15" s="608"/>
      <c r="O15" s="613">
        <v>1125764</v>
      </c>
      <c r="P15" s="605">
        <v>1265071</v>
      </c>
      <c r="Q15" s="606">
        <f t="shared" si="4"/>
        <v>2390835</v>
      </c>
      <c r="R15" s="468">
        <f t="shared" si="10"/>
        <v>1195417.5</v>
      </c>
      <c r="S15" s="607">
        <f t="shared" si="5"/>
        <v>11.854157575481359</v>
      </c>
      <c r="T15" s="608"/>
      <c r="U15" s="613">
        <v>1000983.64</v>
      </c>
      <c r="V15" s="605">
        <v>1153692.5599999998</v>
      </c>
      <c r="W15" s="606">
        <f t="shared" si="6"/>
        <v>2154676.1999999997</v>
      </c>
      <c r="X15" s="468">
        <f t="shared" si="11"/>
        <v>1077338.0999999999</v>
      </c>
      <c r="Y15" s="607">
        <f t="shared" si="7"/>
        <v>8.1317511184967533</v>
      </c>
    </row>
    <row r="16" spans="1:30" ht="13.9" hidden="1" x14ac:dyDescent="0.25">
      <c r="A16" s="452">
        <v>12</v>
      </c>
      <c r="B16" s="453" t="s">
        <v>279</v>
      </c>
      <c r="C16" s="604">
        <v>276017</v>
      </c>
      <c r="D16" s="605">
        <v>182866</v>
      </c>
      <c r="E16" s="606">
        <f t="shared" si="0"/>
        <v>458883</v>
      </c>
      <c r="F16" s="468">
        <f t="shared" si="8"/>
        <v>229441.5</v>
      </c>
      <c r="G16" s="607">
        <f t="shared" si="1"/>
        <v>0.63952558941789461</v>
      </c>
      <c r="H16" s="608"/>
      <c r="I16" s="609">
        <v>47069</v>
      </c>
      <c r="J16" s="605">
        <v>42638</v>
      </c>
      <c r="K16" s="606">
        <f t="shared" si="2"/>
        <v>89707</v>
      </c>
      <c r="L16" s="468">
        <f t="shared" si="9"/>
        <v>44853.5</v>
      </c>
      <c r="M16" s="607">
        <f t="shared" si="3"/>
        <v>0.77702078251034812</v>
      </c>
      <c r="N16" s="608"/>
      <c r="O16" s="613">
        <v>1003351</v>
      </c>
      <c r="P16" s="605">
        <v>4050000</v>
      </c>
      <c r="Q16" s="606">
        <f t="shared" si="4"/>
        <v>5053351</v>
      </c>
      <c r="R16" s="468">
        <f t="shared" si="10"/>
        <v>2526675.5</v>
      </c>
      <c r="S16" s="607">
        <f t="shared" si="5"/>
        <v>25.055354735151653</v>
      </c>
      <c r="T16" s="608"/>
      <c r="U16" s="613">
        <v>170791</v>
      </c>
      <c r="V16" s="605">
        <v>169424</v>
      </c>
      <c r="W16" s="606">
        <f t="shared" si="6"/>
        <v>340215</v>
      </c>
      <c r="X16" s="468">
        <f t="shared" si="11"/>
        <v>170107.5</v>
      </c>
      <c r="Y16" s="607">
        <f t="shared" si="7"/>
        <v>1.2839719057459182</v>
      </c>
    </row>
    <row r="17" spans="1:26" ht="13.9" hidden="1" x14ac:dyDescent="0.25">
      <c r="A17" s="452">
        <v>13</v>
      </c>
      <c r="B17" s="453" t="s">
        <v>281</v>
      </c>
      <c r="C17" s="604">
        <v>918701</v>
      </c>
      <c r="D17" s="605">
        <v>981508</v>
      </c>
      <c r="E17" s="606">
        <f t="shared" si="0"/>
        <v>1900209</v>
      </c>
      <c r="F17" s="468">
        <f t="shared" si="8"/>
        <v>950104.5</v>
      </c>
      <c r="G17" s="607">
        <f t="shared" si="1"/>
        <v>2.6482399233403462</v>
      </c>
      <c r="H17" s="608"/>
      <c r="I17" s="609">
        <v>182520</v>
      </c>
      <c r="J17" s="605">
        <v>30021</v>
      </c>
      <c r="K17" s="606">
        <f t="shared" si="2"/>
        <v>212541</v>
      </c>
      <c r="L17" s="468">
        <f t="shared" si="9"/>
        <v>106270.5</v>
      </c>
      <c r="M17" s="607">
        <f t="shared" si="3"/>
        <v>1.840979791270825</v>
      </c>
      <c r="N17" s="608"/>
      <c r="O17" s="613">
        <v>491220.14999999997</v>
      </c>
      <c r="P17" s="605">
        <v>182265</v>
      </c>
      <c r="Q17" s="606">
        <f t="shared" si="4"/>
        <v>673485.14999999991</v>
      </c>
      <c r="R17" s="468">
        <f t="shared" si="10"/>
        <v>336742.57499999995</v>
      </c>
      <c r="S17" s="607">
        <f t="shared" si="5"/>
        <v>3.339251388258369</v>
      </c>
      <c r="T17" s="608"/>
      <c r="U17" s="613">
        <v>1731021</v>
      </c>
      <c r="V17" s="605">
        <v>1416788</v>
      </c>
      <c r="W17" s="606">
        <f t="shared" si="6"/>
        <v>3147809</v>
      </c>
      <c r="X17" s="468">
        <f t="shared" si="11"/>
        <v>1573904.5</v>
      </c>
      <c r="Y17" s="607">
        <f t="shared" si="7"/>
        <v>11.879835752844974</v>
      </c>
    </row>
    <row r="18" spans="1:26" ht="13.9" hidden="1" x14ac:dyDescent="0.25">
      <c r="A18" s="452">
        <v>14</v>
      </c>
      <c r="B18" s="453" t="s">
        <v>283</v>
      </c>
      <c r="C18" s="604">
        <v>1895569.8</v>
      </c>
      <c r="D18" s="605">
        <v>1522282.2</v>
      </c>
      <c r="E18" s="606">
        <f t="shared" si="0"/>
        <v>3417852</v>
      </c>
      <c r="F18" s="468">
        <f t="shared" si="8"/>
        <v>1708926</v>
      </c>
      <c r="G18" s="607">
        <f t="shared" si="1"/>
        <v>4.7633139925495822</v>
      </c>
      <c r="H18" s="608"/>
      <c r="I18" s="609">
        <v>379134.57</v>
      </c>
      <c r="J18" s="605">
        <v>65500.33</v>
      </c>
      <c r="K18" s="606">
        <f t="shared" si="2"/>
        <v>444634.9</v>
      </c>
      <c r="L18" s="468">
        <f t="shared" si="9"/>
        <v>222317.45</v>
      </c>
      <c r="M18" s="607">
        <f t="shared" si="3"/>
        <v>3.8513221702811418</v>
      </c>
      <c r="N18" s="608"/>
      <c r="O18" s="613">
        <v>445505</v>
      </c>
      <c r="P18" s="605">
        <v>44503.17</v>
      </c>
      <c r="Q18" s="606">
        <f t="shared" si="4"/>
        <v>490008.17</v>
      </c>
      <c r="R18" s="468">
        <f t="shared" si="10"/>
        <v>245004.08499999999</v>
      </c>
      <c r="S18" s="607">
        <f t="shared" si="5"/>
        <v>2.4295420053886017</v>
      </c>
      <c r="T18" s="608"/>
      <c r="U18" s="613">
        <v>1448359</v>
      </c>
      <c r="V18" s="605">
        <v>1308155.42</v>
      </c>
      <c r="W18" s="606">
        <f t="shared" si="6"/>
        <v>2756514.42</v>
      </c>
      <c r="X18" s="468">
        <f t="shared" si="11"/>
        <v>1378257.21</v>
      </c>
      <c r="Y18" s="607">
        <f t="shared" si="7"/>
        <v>10.403089437748202</v>
      </c>
    </row>
    <row r="19" spans="1:26" ht="13.9" hidden="1" x14ac:dyDescent="0.25">
      <c r="A19" s="452">
        <v>15</v>
      </c>
      <c r="B19" s="453" t="s">
        <v>285</v>
      </c>
      <c r="C19" s="604">
        <v>1464846</v>
      </c>
      <c r="D19" s="605">
        <v>1319964</v>
      </c>
      <c r="E19" s="606">
        <f t="shared" si="0"/>
        <v>2784810</v>
      </c>
      <c r="F19" s="468">
        <f t="shared" si="8"/>
        <v>1392405</v>
      </c>
      <c r="G19" s="607">
        <f t="shared" si="1"/>
        <v>3.8810704616794416</v>
      </c>
      <c r="H19" s="608"/>
      <c r="I19" s="609">
        <v>7864</v>
      </c>
      <c r="J19" s="605">
        <v>0</v>
      </c>
      <c r="K19" s="606">
        <f t="shared" si="2"/>
        <v>7864</v>
      </c>
      <c r="L19" s="468">
        <f t="shared" si="9"/>
        <v>3932</v>
      </c>
      <c r="M19" s="607">
        <f t="shared" si="3"/>
        <v>6.8116105027047805E-2</v>
      </c>
      <c r="N19" s="608"/>
      <c r="O19" s="613">
        <v>122466</v>
      </c>
      <c r="P19" s="605">
        <v>116959.89</v>
      </c>
      <c r="Q19" s="606">
        <f t="shared" si="4"/>
        <v>239425.89</v>
      </c>
      <c r="R19" s="468">
        <f t="shared" si="10"/>
        <v>119712.94500000001</v>
      </c>
      <c r="S19" s="607">
        <f t="shared" si="5"/>
        <v>1.187113384114699</v>
      </c>
      <c r="T19" s="608"/>
      <c r="U19" s="613">
        <v>467449</v>
      </c>
      <c r="V19" s="605">
        <v>454998</v>
      </c>
      <c r="W19" s="606">
        <f t="shared" si="6"/>
        <v>922447</v>
      </c>
      <c r="X19" s="468">
        <f t="shared" si="11"/>
        <v>461223.5</v>
      </c>
      <c r="Y19" s="607">
        <f t="shared" si="7"/>
        <v>3.4813163221480679</v>
      </c>
    </row>
    <row r="20" spans="1:26" ht="13.9" hidden="1" x14ac:dyDescent="0.25">
      <c r="A20" s="452">
        <v>16</v>
      </c>
      <c r="B20" s="453" t="s">
        <v>287</v>
      </c>
      <c r="C20" s="604">
        <v>177733.47999999998</v>
      </c>
      <c r="D20" s="605">
        <v>327710.44</v>
      </c>
      <c r="E20" s="606">
        <f t="shared" si="0"/>
        <v>505443.92</v>
      </c>
      <c r="F20" s="468">
        <f t="shared" si="8"/>
        <v>252721.96</v>
      </c>
      <c r="G20" s="607">
        <f t="shared" si="1"/>
        <v>0.70441555005456991</v>
      </c>
      <c r="H20" s="608"/>
      <c r="I20" s="609">
        <v>21700</v>
      </c>
      <c r="J20" s="605">
        <v>24300</v>
      </c>
      <c r="K20" s="606">
        <f t="shared" si="2"/>
        <v>46000</v>
      </c>
      <c r="L20" s="468">
        <f t="shared" si="9"/>
        <v>23000</v>
      </c>
      <c r="M20" s="607">
        <f t="shared" si="3"/>
        <v>0.3984411026505848</v>
      </c>
      <c r="N20" s="608"/>
      <c r="O20" s="613">
        <v>16464.419999999998</v>
      </c>
      <c r="P20" s="605">
        <v>0</v>
      </c>
      <c r="Q20" s="606">
        <f t="shared" si="4"/>
        <v>16464.419999999998</v>
      </c>
      <c r="R20" s="468">
        <f t="shared" si="10"/>
        <v>8232.2099999999991</v>
      </c>
      <c r="S20" s="607">
        <f t="shared" si="5"/>
        <v>8.1633332734758687E-2</v>
      </c>
      <c r="T20" s="608"/>
      <c r="U20" s="613">
        <v>168070</v>
      </c>
      <c r="V20" s="605">
        <v>193704</v>
      </c>
      <c r="W20" s="606">
        <f t="shared" si="6"/>
        <v>361774</v>
      </c>
      <c r="X20" s="468">
        <f t="shared" si="11"/>
        <v>180887</v>
      </c>
      <c r="Y20" s="607">
        <f t="shared" si="7"/>
        <v>1.3653356031607184</v>
      </c>
    </row>
    <row r="21" spans="1:26" ht="13.9" hidden="1" x14ac:dyDescent="0.25">
      <c r="A21" s="452">
        <v>17</v>
      </c>
      <c r="B21" s="453" t="s">
        <v>289</v>
      </c>
      <c r="C21" s="604">
        <v>118404</v>
      </c>
      <c r="D21" s="605">
        <v>86738</v>
      </c>
      <c r="E21" s="606">
        <f t="shared" si="0"/>
        <v>205142</v>
      </c>
      <c r="F21" s="468">
        <f t="shared" si="8"/>
        <v>102571</v>
      </c>
      <c r="G21" s="607">
        <f t="shared" si="1"/>
        <v>0.28589762197415408</v>
      </c>
      <c r="H21" s="608"/>
      <c r="I21" s="609">
        <v>20000</v>
      </c>
      <c r="J21" s="605">
        <v>32052.5</v>
      </c>
      <c r="K21" s="606">
        <f t="shared" si="2"/>
        <v>52052.5</v>
      </c>
      <c r="L21" s="468">
        <f t="shared" si="9"/>
        <v>26026.25</v>
      </c>
      <c r="M21" s="607">
        <f t="shared" si="3"/>
        <v>0.45086642381999059</v>
      </c>
      <c r="N21" s="608"/>
      <c r="O21" s="613">
        <v>0</v>
      </c>
      <c r="P21" s="605">
        <v>0</v>
      </c>
      <c r="Q21" s="606">
        <f t="shared" si="4"/>
        <v>0</v>
      </c>
      <c r="R21" s="468">
        <f t="shared" si="10"/>
        <v>0</v>
      </c>
      <c r="S21" s="607">
        <f t="shared" si="5"/>
        <v>0</v>
      </c>
      <c r="T21" s="608"/>
      <c r="U21" s="613">
        <v>485705.31</v>
      </c>
      <c r="V21" s="605">
        <v>354675.72</v>
      </c>
      <c r="W21" s="606">
        <f t="shared" si="6"/>
        <v>840381.03</v>
      </c>
      <c r="X21" s="468">
        <f t="shared" si="11"/>
        <v>420190.51500000001</v>
      </c>
      <c r="Y21" s="607">
        <f t="shared" si="7"/>
        <v>3.1715992317852466</v>
      </c>
    </row>
    <row r="22" spans="1:26" ht="13.9" hidden="1" x14ac:dyDescent="0.25">
      <c r="A22" s="452">
        <v>18</v>
      </c>
      <c r="B22" s="453" t="s">
        <v>291</v>
      </c>
      <c r="C22" s="604">
        <v>64841.45</v>
      </c>
      <c r="D22" s="605">
        <v>24565</v>
      </c>
      <c r="E22" s="606">
        <f t="shared" si="0"/>
        <v>89406.45</v>
      </c>
      <c r="F22" s="468">
        <f t="shared" si="8"/>
        <v>44703.224999999999</v>
      </c>
      <c r="G22" s="607">
        <f t="shared" si="1"/>
        <v>0.12460194130968358</v>
      </c>
      <c r="H22" s="608"/>
      <c r="I22" s="609">
        <v>4250</v>
      </c>
      <c r="J22" s="605">
        <v>1700</v>
      </c>
      <c r="K22" s="606">
        <f t="shared" si="2"/>
        <v>5950</v>
      </c>
      <c r="L22" s="468">
        <f t="shared" si="9"/>
        <v>2975</v>
      </c>
      <c r="M22" s="607">
        <f t="shared" si="3"/>
        <v>5.1537490451543037E-2</v>
      </c>
      <c r="N22" s="608"/>
      <c r="O22" s="613">
        <v>0</v>
      </c>
      <c r="P22" s="605">
        <v>0</v>
      </c>
      <c r="Q22" s="606">
        <f t="shared" si="4"/>
        <v>0</v>
      </c>
      <c r="R22" s="468">
        <f t="shared" si="10"/>
        <v>0</v>
      </c>
      <c r="S22" s="607">
        <f t="shared" si="5"/>
        <v>0</v>
      </c>
      <c r="T22" s="608"/>
      <c r="U22" s="613">
        <v>163911</v>
      </c>
      <c r="V22" s="605">
        <v>144207</v>
      </c>
      <c r="W22" s="606">
        <f t="shared" si="6"/>
        <v>308118</v>
      </c>
      <c r="X22" s="468">
        <f t="shared" si="11"/>
        <v>154059</v>
      </c>
      <c r="Y22" s="607">
        <f t="shared" si="7"/>
        <v>1.1628377809756207</v>
      </c>
    </row>
    <row r="23" spans="1:26" ht="13.9" hidden="1" x14ac:dyDescent="0.25">
      <c r="A23" s="452">
        <v>19</v>
      </c>
      <c r="B23" s="453" t="s">
        <v>293</v>
      </c>
      <c r="C23" s="604">
        <v>118621</v>
      </c>
      <c r="D23" s="605">
        <v>82844</v>
      </c>
      <c r="E23" s="606">
        <f t="shared" si="0"/>
        <v>201465</v>
      </c>
      <c r="F23" s="468">
        <f t="shared" si="8"/>
        <v>100732.5</v>
      </c>
      <c r="G23" s="607">
        <f t="shared" si="1"/>
        <v>0.28077314450976859</v>
      </c>
      <c r="H23" s="608"/>
      <c r="I23" s="609">
        <v>68554</v>
      </c>
      <c r="J23" s="605">
        <v>32280</v>
      </c>
      <c r="K23" s="606">
        <f t="shared" si="2"/>
        <v>100834</v>
      </c>
      <c r="L23" s="468">
        <f t="shared" si="9"/>
        <v>50417</v>
      </c>
      <c r="M23" s="607">
        <f t="shared" si="3"/>
        <v>0.87340022053628408</v>
      </c>
      <c r="N23" s="608"/>
      <c r="O23" s="613">
        <v>65450</v>
      </c>
      <c r="P23" s="605">
        <v>86223.69</v>
      </c>
      <c r="Q23" s="606">
        <f t="shared" si="4"/>
        <v>151673.69</v>
      </c>
      <c r="R23" s="468">
        <f t="shared" si="10"/>
        <v>75836.845000000001</v>
      </c>
      <c r="S23" s="607">
        <f t="shared" si="5"/>
        <v>0.75202338150257597</v>
      </c>
      <c r="T23" s="608"/>
      <c r="U23" s="613">
        <v>550647.42000000004</v>
      </c>
      <c r="V23" s="605">
        <v>447910</v>
      </c>
      <c r="W23" s="606">
        <f t="shared" si="6"/>
        <v>998557.42</v>
      </c>
      <c r="X23" s="468">
        <f t="shared" si="11"/>
        <v>499278.71</v>
      </c>
      <c r="Y23" s="607">
        <f t="shared" si="7"/>
        <v>3.7685571581327313</v>
      </c>
    </row>
    <row r="24" spans="1:26" ht="13.9" hidden="1" x14ac:dyDescent="0.25">
      <c r="A24" s="452">
        <v>20</v>
      </c>
      <c r="B24" s="453" t="s">
        <v>295</v>
      </c>
      <c r="C24" s="604">
        <v>52054</v>
      </c>
      <c r="D24" s="605">
        <v>28848</v>
      </c>
      <c r="E24" s="606">
        <f t="shared" si="0"/>
        <v>80902</v>
      </c>
      <c r="F24" s="468">
        <f t="shared" si="8"/>
        <v>40451</v>
      </c>
      <c r="G24" s="607">
        <f t="shared" si="1"/>
        <v>0.11274965347394982</v>
      </c>
      <c r="H24" s="608"/>
      <c r="I24" s="609">
        <v>0</v>
      </c>
      <c r="J24" s="605">
        <v>0</v>
      </c>
      <c r="K24" s="606">
        <f t="shared" si="2"/>
        <v>0</v>
      </c>
      <c r="L24" s="468">
        <f t="shared" si="9"/>
        <v>0</v>
      </c>
      <c r="M24" s="607">
        <f t="shared" si="3"/>
        <v>0</v>
      </c>
      <c r="N24" s="608"/>
      <c r="O24" s="613">
        <v>3042.16</v>
      </c>
      <c r="P24" s="605">
        <v>0</v>
      </c>
      <c r="Q24" s="606">
        <f t="shared" si="4"/>
        <v>3042.16</v>
      </c>
      <c r="R24" s="468">
        <f t="shared" si="10"/>
        <v>1521.08</v>
      </c>
      <c r="S24" s="607">
        <f t="shared" si="5"/>
        <v>1.5083535254346858E-2</v>
      </c>
      <c r="T24" s="608"/>
      <c r="U24" s="613">
        <v>799490.21</v>
      </c>
      <c r="V24" s="605">
        <v>1467564</v>
      </c>
      <c r="W24" s="606">
        <f t="shared" si="6"/>
        <v>2267054.21</v>
      </c>
      <c r="X24" s="468">
        <f t="shared" si="11"/>
        <v>1133527.105</v>
      </c>
      <c r="Y24" s="607">
        <f t="shared" si="7"/>
        <v>8.5558658919889101</v>
      </c>
    </row>
    <row r="25" spans="1:26" ht="14.45" hidden="1" thickBot="1" x14ac:dyDescent="0.3">
      <c r="B25" s="615" t="s">
        <v>38</v>
      </c>
      <c r="C25" s="503">
        <f t="shared" ref="C25:S25" si="12">SUM(C5:C24)</f>
        <v>37379246.32</v>
      </c>
      <c r="D25" s="503">
        <f t="shared" si="12"/>
        <v>34374411.014913194</v>
      </c>
      <c r="E25" s="616">
        <f>SUM(E5:E24)</f>
        <v>71753657.334913194</v>
      </c>
      <c r="F25" s="617">
        <f>SUM(F5:F24)</f>
        <v>35876828.667456597</v>
      </c>
      <c r="G25" s="510">
        <f t="shared" si="12"/>
        <v>100</v>
      </c>
      <c r="H25" s="618"/>
      <c r="I25" s="619">
        <f>SUM(I5:I24)</f>
        <v>5839435.5</v>
      </c>
      <c r="J25" s="620">
        <f>SUM(J5:J24)</f>
        <v>5705558.1499999994</v>
      </c>
      <c r="K25" s="617">
        <f>SUM(K5:K24)</f>
        <v>11544993.65</v>
      </c>
      <c r="L25" s="617">
        <f>SUM(L5:L24)</f>
        <v>5772496.8250000002</v>
      </c>
      <c r="M25" s="510">
        <f t="shared" si="12"/>
        <v>99.999999999999972</v>
      </c>
      <c r="N25" s="618"/>
      <c r="O25" s="621">
        <f>SUM(O5:O24)</f>
        <v>10051002.265000001</v>
      </c>
      <c r="P25" s="621">
        <f>SUM(P5:P24)</f>
        <v>10117744.310000001</v>
      </c>
      <c r="Q25" s="616">
        <f t="shared" si="12"/>
        <v>20168746.575000003</v>
      </c>
      <c r="R25" s="622">
        <f t="shared" si="12"/>
        <v>10084373.287500001</v>
      </c>
      <c r="S25" s="510">
        <f t="shared" si="12"/>
        <v>99.999999999999986</v>
      </c>
      <c r="T25" s="618"/>
      <c r="U25" s="621">
        <f>SUM(U5:U24)</f>
        <v>13966615.400000002</v>
      </c>
      <c r="V25" s="623">
        <f>SUM(V5:V24)</f>
        <v>12530459.689999999</v>
      </c>
      <c r="W25" s="616">
        <f>SUM(W5:W24)</f>
        <v>26497075.090000004</v>
      </c>
      <c r="X25" s="622">
        <f>SUM(X5:X24)</f>
        <v>13248537.545000002</v>
      </c>
      <c r="Y25" s="510">
        <f>SUM(Y5:Y24)</f>
        <v>99.999999999999986</v>
      </c>
    </row>
    <row r="26" spans="1:26" ht="14.45" thickBot="1" x14ac:dyDescent="0.3">
      <c r="C26" s="523"/>
      <c r="D26" s="523"/>
      <c r="E26" s="624"/>
      <c r="F26" s="523"/>
      <c r="G26" s="523"/>
      <c r="H26" s="625"/>
      <c r="I26" s="523"/>
      <c r="J26" s="523"/>
      <c r="K26" s="624"/>
      <c r="L26" s="523"/>
      <c r="M26" s="523"/>
      <c r="N26" s="625"/>
      <c r="O26" s="523"/>
      <c r="P26" s="523"/>
      <c r="Q26" s="624"/>
      <c r="R26" s="533"/>
      <c r="S26" s="533"/>
      <c r="T26" s="626"/>
      <c r="V26" s="627"/>
      <c r="W26" s="624"/>
    </row>
    <row r="27" spans="1:26" ht="13.9" x14ac:dyDescent="0.25">
      <c r="B27" s="628" t="s">
        <v>3</v>
      </c>
      <c r="C27" s="564">
        <v>1098914</v>
      </c>
      <c r="D27" s="564">
        <v>1036766</v>
      </c>
      <c r="E27" s="564">
        <f>C27+D27</f>
        <v>2135680</v>
      </c>
      <c r="F27" s="564"/>
      <c r="G27" s="629">
        <f>E27/E37</f>
        <v>0.16179025008596395</v>
      </c>
      <c r="H27" s="630">
        <v>0.16209999999999999</v>
      </c>
      <c r="I27" s="631">
        <v>561469</v>
      </c>
      <c r="J27" s="564">
        <v>593680</v>
      </c>
      <c r="K27" s="564">
        <f>I27+J27</f>
        <v>1155149</v>
      </c>
      <c r="L27" s="564"/>
      <c r="M27" s="629">
        <f>K27/K37</f>
        <v>0.3465832053941193</v>
      </c>
      <c r="N27" s="630">
        <v>0.31190000000000001</v>
      </c>
      <c r="O27" s="631">
        <v>68475</v>
      </c>
      <c r="P27" s="564">
        <v>361141</v>
      </c>
      <c r="Q27" s="564">
        <f>O27+P27</f>
        <v>429616</v>
      </c>
      <c r="R27" s="564"/>
      <c r="S27" s="629">
        <f>Q27/Q37</f>
        <v>0.15619957606628782</v>
      </c>
      <c r="T27" s="630">
        <v>0.16470000000000001</v>
      </c>
      <c r="U27" s="631">
        <v>75577</v>
      </c>
      <c r="V27" s="632">
        <v>104832</v>
      </c>
      <c r="W27" s="564">
        <f>U27+V27</f>
        <v>180409</v>
      </c>
      <c r="X27" s="564"/>
      <c r="Y27" s="629">
        <f>W27/W37</f>
        <v>5.2078774743400703E-2</v>
      </c>
      <c r="Z27" s="633">
        <f>138313/3757492</f>
        <v>3.6809925343819758E-2</v>
      </c>
    </row>
    <row r="28" spans="1:26" ht="13.9" x14ac:dyDescent="0.25">
      <c r="B28" s="634" t="s">
        <v>4</v>
      </c>
      <c r="C28" s="635">
        <v>798462</v>
      </c>
      <c r="D28" s="573">
        <v>1202209</v>
      </c>
      <c r="E28" s="573">
        <f t="shared" ref="E28:E36" si="13">C28+D28</f>
        <v>2000671</v>
      </c>
      <c r="F28" s="573"/>
      <c r="G28" s="636">
        <f>E28/E37</f>
        <v>0.15156252876354864</v>
      </c>
      <c r="H28" s="637">
        <v>0.1633</v>
      </c>
      <c r="I28" s="638">
        <v>288638</v>
      </c>
      <c r="J28" s="573">
        <v>175288</v>
      </c>
      <c r="K28" s="573">
        <f t="shared" ref="K28:K36" si="14">I28+J28</f>
        <v>463926</v>
      </c>
      <c r="L28" s="573"/>
      <c r="M28" s="636">
        <f>K28/K37</f>
        <v>0.1391932643716717</v>
      </c>
      <c r="N28" s="637">
        <v>0.1086</v>
      </c>
      <c r="O28" s="638">
        <v>0</v>
      </c>
      <c r="P28" s="573">
        <v>16391</v>
      </c>
      <c r="Q28" s="573">
        <f t="shared" ref="Q28:Q37" si="15">O28+P28</f>
        <v>16391</v>
      </c>
      <c r="R28" s="573"/>
      <c r="S28" s="636">
        <f>Q28/Q37</f>
        <v>5.95943179793705E-3</v>
      </c>
      <c r="T28" s="637">
        <v>2.4799999999999999E-2</v>
      </c>
      <c r="U28" s="638">
        <v>25505</v>
      </c>
      <c r="V28" s="639">
        <v>102506</v>
      </c>
      <c r="W28" s="573">
        <f t="shared" ref="W28:W36" si="16">U28+V28</f>
        <v>128011</v>
      </c>
      <c r="X28" s="573"/>
      <c r="Y28" s="636">
        <f>W28/W37</f>
        <v>3.6953012508674554E-2</v>
      </c>
      <c r="Z28" s="640">
        <f>121530/3757492</f>
        <v>3.2343382234745942E-2</v>
      </c>
    </row>
    <row r="29" spans="1:26" ht="13.9" x14ac:dyDescent="0.25">
      <c r="B29" s="634" t="s">
        <v>5</v>
      </c>
      <c r="C29" s="573">
        <v>1898759</v>
      </c>
      <c r="D29" s="573">
        <v>1495433</v>
      </c>
      <c r="E29" s="573">
        <f t="shared" si="13"/>
        <v>3394192</v>
      </c>
      <c r="F29" s="573"/>
      <c r="G29" s="636">
        <f>E29/E37</f>
        <v>0.2571298942349875</v>
      </c>
      <c r="H29" s="637">
        <v>0.2666</v>
      </c>
      <c r="I29" s="638">
        <v>146975</v>
      </c>
      <c r="J29" s="573">
        <v>139477</v>
      </c>
      <c r="K29" s="573">
        <f t="shared" si="14"/>
        <v>286452</v>
      </c>
      <c r="L29" s="573"/>
      <c r="M29" s="636">
        <f>K29/K37</f>
        <v>8.5945148505999019E-2</v>
      </c>
      <c r="N29" s="637">
        <v>9.2100000000000001E-2</v>
      </c>
      <c r="O29" s="638">
        <v>884012</v>
      </c>
      <c r="P29" s="573">
        <v>551161</v>
      </c>
      <c r="Q29" s="573">
        <f t="shared" si="15"/>
        <v>1435173</v>
      </c>
      <c r="R29" s="573"/>
      <c r="S29" s="636">
        <f>Q29/Q37</f>
        <v>0.52179950044174905</v>
      </c>
      <c r="T29" s="637">
        <v>0.54679999999999995</v>
      </c>
      <c r="U29" s="638">
        <v>36286</v>
      </c>
      <c r="V29" s="639">
        <v>34379</v>
      </c>
      <c r="W29" s="573">
        <f t="shared" si="16"/>
        <v>70665</v>
      </c>
      <c r="X29" s="573"/>
      <c r="Y29" s="636">
        <f>W29/W37</f>
        <v>2.0398908132312748E-2</v>
      </c>
      <c r="Z29" s="640">
        <f>105698/3757492</f>
        <v>2.8129933476904276E-2</v>
      </c>
    </row>
    <row r="30" spans="1:26" ht="13.9" x14ac:dyDescent="0.25">
      <c r="B30" s="634" t="s">
        <v>6</v>
      </c>
      <c r="C30" s="573">
        <v>2115642</v>
      </c>
      <c r="D30" s="573">
        <v>1795633</v>
      </c>
      <c r="E30" s="573">
        <f t="shared" si="13"/>
        <v>3911275</v>
      </c>
      <c r="F30" s="573"/>
      <c r="G30" s="636">
        <f>E30/E37</f>
        <v>0.29630195553874111</v>
      </c>
      <c r="H30" s="637">
        <v>0.28560000000000002</v>
      </c>
      <c r="I30" s="638">
        <v>185208</v>
      </c>
      <c r="J30" s="573">
        <v>210188</v>
      </c>
      <c r="K30" s="573">
        <f t="shared" si="14"/>
        <v>395396</v>
      </c>
      <c r="L30" s="573"/>
      <c r="M30" s="636">
        <f>K30/K37</f>
        <v>0.11863198001297945</v>
      </c>
      <c r="N30" s="637">
        <v>0.15820000000000001</v>
      </c>
      <c r="O30" s="638">
        <v>311757</v>
      </c>
      <c r="P30" s="573">
        <v>103772</v>
      </c>
      <c r="Q30" s="573">
        <f t="shared" si="15"/>
        <v>415529</v>
      </c>
      <c r="R30" s="573"/>
      <c r="S30" s="636">
        <f>Q30/Q37</f>
        <v>0.15107783146635254</v>
      </c>
      <c r="T30" s="637">
        <v>0.16370000000000001</v>
      </c>
      <c r="U30" s="638">
        <v>198721</v>
      </c>
      <c r="V30" s="639">
        <v>136154</v>
      </c>
      <c r="W30" s="573">
        <f t="shared" si="16"/>
        <v>334875</v>
      </c>
      <c r="X30" s="573"/>
      <c r="Y30" s="636">
        <f>W30/W37</f>
        <v>9.6668568043702413E-2</v>
      </c>
      <c r="Z30" s="640">
        <f>596965/3757492</f>
        <v>0.15887325907812977</v>
      </c>
    </row>
    <row r="31" spans="1:26" ht="13.9" x14ac:dyDescent="0.25">
      <c r="B31" s="634" t="s">
        <v>7</v>
      </c>
      <c r="C31" s="573">
        <v>124289</v>
      </c>
      <c r="D31" s="573">
        <v>94106</v>
      </c>
      <c r="E31" s="573">
        <f t="shared" si="13"/>
        <v>218395</v>
      </c>
      <c r="F31" s="573"/>
      <c r="G31" s="636">
        <f>E31/E37</f>
        <v>1.6544698488314774E-2</v>
      </c>
      <c r="H31" s="637">
        <v>2.0199999999999999E-2</v>
      </c>
      <c r="I31" s="638">
        <v>52509</v>
      </c>
      <c r="J31" s="573">
        <v>59300</v>
      </c>
      <c r="K31" s="573">
        <f t="shared" si="14"/>
        <v>111809</v>
      </c>
      <c r="L31" s="573"/>
      <c r="M31" s="636">
        <f>K31/K37</f>
        <v>3.3546427008040593E-2</v>
      </c>
      <c r="N31" s="637">
        <v>4.4699999999999997E-2</v>
      </c>
      <c r="O31" s="638">
        <v>104617</v>
      </c>
      <c r="P31" s="573">
        <v>0</v>
      </c>
      <c r="Q31" s="573">
        <f t="shared" si="15"/>
        <v>104617</v>
      </c>
      <c r="R31" s="573"/>
      <c r="S31" s="636">
        <f>Q31/Q37</f>
        <v>3.8036597913780751E-2</v>
      </c>
      <c r="T31" s="637">
        <v>4.0000000000000001E-3</v>
      </c>
      <c r="U31" s="638">
        <v>86756</v>
      </c>
      <c r="V31" s="639">
        <v>102206</v>
      </c>
      <c r="W31" s="573">
        <f t="shared" si="16"/>
        <v>188962</v>
      </c>
      <c r="X31" s="573"/>
      <c r="Y31" s="636">
        <f>W31/W37</f>
        <v>5.4547774407388117E-2</v>
      </c>
      <c r="Z31" s="640">
        <f>168893/3757492</f>
        <v>4.4948332557993471E-2</v>
      </c>
    </row>
    <row r="32" spans="1:26" ht="13.9" x14ac:dyDescent="0.25">
      <c r="B32" s="634" t="s">
        <v>8</v>
      </c>
      <c r="C32" s="573">
        <v>579564</v>
      </c>
      <c r="D32" s="573">
        <v>460247</v>
      </c>
      <c r="E32" s="573">
        <f t="shared" si="13"/>
        <v>1039811</v>
      </c>
      <c r="F32" s="573"/>
      <c r="G32" s="636">
        <f>E32/E37</f>
        <v>7.8771764371130634E-2</v>
      </c>
      <c r="H32" s="637">
        <v>7.1499999999999994E-2</v>
      </c>
      <c r="I32" s="638">
        <v>251791</v>
      </c>
      <c r="J32" s="573">
        <v>296616</v>
      </c>
      <c r="K32" s="573">
        <f t="shared" si="14"/>
        <v>548407</v>
      </c>
      <c r="L32" s="573"/>
      <c r="M32" s="636">
        <f>K32/K37</f>
        <v>0.16454038043626648</v>
      </c>
      <c r="N32" s="637">
        <v>0.1966</v>
      </c>
      <c r="O32" s="638">
        <v>21930</v>
      </c>
      <c r="P32" s="573">
        <v>48333</v>
      </c>
      <c r="Q32" s="573">
        <f t="shared" si="15"/>
        <v>70263</v>
      </c>
      <c r="R32" s="573"/>
      <c r="S32" s="636">
        <f>Q32/Q37</f>
        <v>2.5546187323436699E-2</v>
      </c>
      <c r="T32" s="637">
        <v>5.1400000000000001E-2</v>
      </c>
      <c r="U32" s="638">
        <v>64166</v>
      </c>
      <c r="V32" s="639">
        <v>45450</v>
      </c>
      <c r="W32" s="573">
        <f t="shared" si="16"/>
        <v>109616</v>
      </c>
      <c r="X32" s="573"/>
      <c r="Y32" s="636">
        <f>W32/W37</f>
        <v>3.1642916773955906E-2</v>
      </c>
      <c r="Z32" s="640">
        <f>92276/3757492</f>
        <v>2.4557869983488988E-2</v>
      </c>
    </row>
    <row r="33" spans="2:26" ht="13.9" x14ac:dyDescent="0.25">
      <c r="B33" s="634" t="s">
        <v>9</v>
      </c>
      <c r="C33" s="573">
        <v>241449</v>
      </c>
      <c r="D33" s="573">
        <v>141377</v>
      </c>
      <c r="E33" s="573">
        <f t="shared" si="13"/>
        <v>382826</v>
      </c>
      <c r="F33" s="573"/>
      <c r="G33" s="636">
        <f>E33/E37</f>
        <v>2.9001308379255897E-2</v>
      </c>
      <c r="H33" s="637">
        <v>1.8800000000000001E-2</v>
      </c>
      <c r="I33" s="638">
        <v>151479</v>
      </c>
      <c r="J33" s="573">
        <v>220345</v>
      </c>
      <c r="K33" s="573">
        <f t="shared" si="14"/>
        <v>371824</v>
      </c>
      <c r="L33" s="573"/>
      <c r="M33" s="636">
        <f>K33/K37</f>
        <v>0.1115595942709235</v>
      </c>
      <c r="N33" s="637">
        <v>8.7900000000000006E-2</v>
      </c>
      <c r="O33" s="638">
        <v>15127</v>
      </c>
      <c r="P33" s="573">
        <v>18471</v>
      </c>
      <c r="Q33" s="573">
        <f t="shared" si="15"/>
        <v>33598</v>
      </c>
      <c r="R33" s="573"/>
      <c r="S33" s="636">
        <f>Q33/Q37</f>
        <v>1.2215544478499726E-2</v>
      </c>
      <c r="T33" s="637">
        <v>1.67E-2</v>
      </c>
      <c r="U33" s="638">
        <v>9447</v>
      </c>
      <c r="V33" s="639">
        <v>9447</v>
      </c>
      <c r="W33" s="573">
        <f t="shared" si="16"/>
        <v>18894</v>
      </c>
      <c r="X33" s="573"/>
      <c r="Y33" s="636">
        <f>W33/W37</f>
        <v>5.4541423654131047E-3</v>
      </c>
      <c r="Z33" s="640">
        <f>9447/3757492</f>
        <v>2.5141770095585035E-3</v>
      </c>
    </row>
    <row r="34" spans="2:26" ht="13.9" x14ac:dyDescent="0.25">
      <c r="B34" s="634" t="s">
        <v>10</v>
      </c>
      <c r="C34" s="573">
        <v>25391</v>
      </c>
      <c r="D34" s="573">
        <v>8793</v>
      </c>
      <c r="E34" s="573">
        <f t="shared" si="13"/>
        <v>34184</v>
      </c>
      <c r="F34" s="573"/>
      <c r="G34" s="636">
        <f>E34/E37</f>
        <v>2.5896379181050491E-3</v>
      </c>
      <c r="H34" s="637">
        <v>1.1000000000000001E-3</v>
      </c>
      <c r="I34" s="638">
        <v>0</v>
      </c>
      <c r="J34" s="573">
        <v>0</v>
      </c>
      <c r="K34" s="573">
        <f t="shared" si="14"/>
        <v>0</v>
      </c>
      <c r="L34" s="573"/>
      <c r="M34" s="636">
        <v>0</v>
      </c>
      <c r="N34" s="637">
        <v>0</v>
      </c>
      <c r="O34" s="638">
        <v>203387</v>
      </c>
      <c r="P34" s="573">
        <v>26856</v>
      </c>
      <c r="Q34" s="573">
        <f t="shared" si="15"/>
        <v>230243</v>
      </c>
      <c r="R34" s="573"/>
      <c r="S34" s="636">
        <f>Q34/Q37</f>
        <v>8.3711637816632309E-2</v>
      </c>
      <c r="T34" s="637">
        <v>1.5100000000000001E-2</v>
      </c>
      <c r="U34" s="638">
        <v>9984</v>
      </c>
      <c r="V34" s="639">
        <v>66092</v>
      </c>
      <c r="W34" s="573">
        <f t="shared" si="16"/>
        <v>76076</v>
      </c>
      <c r="X34" s="573"/>
      <c r="Y34" s="636">
        <f>W34/W37</f>
        <v>2.1960904762949474E-2</v>
      </c>
      <c r="Z34" s="640">
        <f>233954/3757492</f>
        <v>6.2263339482825246E-2</v>
      </c>
    </row>
    <row r="35" spans="2:26" ht="13.9" x14ac:dyDescent="0.25">
      <c r="B35" s="634" t="s">
        <v>135</v>
      </c>
      <c r="C35" s="573">
        <v>11497</v>
      </c>
      <c r="D35" s="573">
        <v>71770</v>
      </c>
      <c r="E35" s="573">
        <f t="shared" si="13"/>
        <v>83267</v>
      </c>
      <c r="F35" s="573"/>
      <c r="G35" s="636">
        <f>E35/E37</f>
        <v>6.307962219952409E-3</v>
      </c>
      <c r="H35" s="637">
        <v>1.0800000000000001E-2</v>
      </c>
      <c r="I35" s="638">
        <v>0</v>
      </c>
      <c r="J35" s="573">
        <v>0</v>
      </c>
      <c r="K35" s="573">
        <f t="shared" si="14"/>
        <v>0</v>
      </c>
      <c r="L35" s="573"/>
      <c r="M35" s="636">
        <v>0</v>
      </c>
      <c r="N35" s="637">
        <v>0</v>
      </c>
      <c r="O35" s="638">
        <v>0</v>
      </c>
      <c r="P35" s="573">
        <v>15000</v>
      </c>
      <c r="Q35" s="573">
        <f t="shared" si="15"/>
        <v>15000</v>
      </c>
      <c r="R35" s="573"/>
      <c r="S35" s="636">
        <f>Q35/Q37</f>
        <v>5.4536926953240037E-3</v>
      </c>
      <c r="T35" s="637">
        <v>5.4999999999999997E-3</v>
      </c>
      <c r="U35" s="638">
        <v>8469</v>
      </c>
      <c r="V35" s="639">
        <v>18715</v>
      </c>
      <c r="W35" s="573">
        <f t="shared" si="16"/>
        <v>27184</v>
      </c>
      <c r="X35" s="573"/>
      <c r="Y35" s="636">
        <f>W35/W37</f>
        <v>7.8472216609182729E-3</v>
      </c>
      <c r="Z35" s="640">
        <f>18715/3757492</f>
        <v>4.9807158604728901E-3</v>
      </c>
    </row>
    <row r="36" spans="2:26" ht="13.9" x14ac:dyDescent="0.25">
      <c r="B36" s="634" t="s">
        <v>317</v>
      </c>
      <c r="C36" s="573">
        <v>0</v>
      </c>
      <c r="D36" s="573">
        <v>0</v>
      </c>
      <c r="E36" s="573">
        <f t="shared" si="13"/>
        <v>0</v>
      </c>
      <c r="F36" s="573"/>
      <c r="G36" s="636">
        <v>0</v>
      </c>
      <c r="H36" s="637">
        <v>0</v>
      </c>
      <c r="I36" s="638">
        <v>0</v>
      </c>
      <c r="J36" s="573">
        <v>0</v>
      </c>
      <c r="K36" s="573">
        <f t="shared" si="14"/>
        <v>0</v>
      </c>
      <c r="L36" s="573"/>
      <c r="M36" s="636">
        <v>0</v>
      </c>
      <c r="N36" s="637">
        <v>0</v>
      </c>
      <c r="O36" s="638">
        <v>0</v>
      </c>
      <c r="P36" s="573">
        <v>0</v>
      </c>
      <c r="Q36" s="573">
        <f t="shared" si="15"/>
        <v>0</v>
      </c>
      <c r="R36" s="573"/>
      <c r="S36" s="636">
        <v>0</v>
      </c>
      <c r="T36" s="637">
        <v>7.3000000000000001E-3</v>
      </c>
      <c r="U36" s="638">
        <v>1085564</v>
      </c>
      <c r="V36" s="639">
        <v>1243900</v>
      </c>
      <c r="W36" s="573">
        <f t="shared" si="16"/>
        <v>2329464</v>
      </c>
      <c r="X36" s="573"/>
      <c r="Y36" s="636">
        <f>W36/W37</f>
        <v>0.67244777660128474</v>
      </c>
      <c r="Z36" s="640">
        <f>2271701/3757492</f>
        <v>0.60457906497206115</v>
      </c>
    </row>
    <row r="37" spans="2:26" ht="14.45" thickBot="1" x14ac:dyDescent="0.3">
      <c r="B37" s="641" t="s">
        <v>350</v>
      </c>
      <c r="C37" s="642">
        <f>SUM(C27:C36)</f>
        <v>6893967</v>
      </c>
      <c r="D37" s="642">
        <f>SUM(D27:D36)</f>
        <v>6306334</v>
      </c>
      <c r="E37" s="642">
        <f>SUM(E27:E36)</f>
        <v>13200301</v>
      </c>
      <c r="F37" s="642"/>
      <c r="G37" s="643">
        <f>SUM(G27:G36)</f>
        <v>1</v>
      </c>
      <c r="H37" s="644">
        <f>SUM(H27:H36)</f>
        <v>1.0000000000000002</v>
      </c>
      <c r="I37" s="645">
        <f>SUM(I27:I36)</f>
        <v>1638069</v>
      </c>
      <c r="J37" s="642">
        <f>SUM(J27:J36)</f>
        <v>1694894</v>
      </c>
      <c r="K37" s="642">
        <f>SUM(K27:K36)</f>
        <v>3332963</v>
      </c>
      <c r="L37" s="642"/>
      <c r="M37" s="643">
        <f>SUM(M27:M36)</f>
        <v>1</v>
      </c>
      <c r="N37" s="644">
        <f>SUM(N27:N36)</f>
        <v>0.99999999999999989</v>
      </c>
      <c r="O37" s="645">
        <f>SUM(O27:O36)</f>
        <v>1609305</v>
      </c>
      <c r="P37" s="642">
        <f>SUM(P27:P36)</f>
        <v>1141125</v>
      </c>
      <c r="Q37" s="642">
        <f t="shared" si="15"/>
        <v>2750430</v>
      </c>
      <c r="R37" s="642"/>
      <c r="S37" s="643">
        <f>SUM(S27:S36)</f>
        <v>1</v>
      </c>
      <c r="T37" s="644">
        <f>SUM(T27:T36)</f>
        <v>0.99999999999999989</v>
      </c>
      <c r="U37" s="645">
        <f>SUM(U27:U36)</f>
        <v>1600475</v>
      </c>
      <c r="V37" s="642">
        <f>SUM(V27:V36)</f>
        <v>1863681</v>
      </c>
      <c r="W37" s="642">
        <f>SUM(W27:W36)</f>
        <v>3464156</v>
      </c>
      <c r="X37" s="642"/>
      <c r="Y37" s="643">
        <f>SUM(Y27:Y36)</f>
        <v>1</v>
      </c>
      <c r="Z37" s="644">
        <f>SUM(Z27:Z36)</f>
        <v>1</v>
      </c>
    </row>
    <row r="38" spans="2:26" ht="13.9" x14ac:dyDescent="0.25">
      <c r="B38" s="477"/>
      <c r="G38" s="550"/>
      <c r="H38" s="550"/>
      <c r="M38" s="550"/>
      <c r="N38" s="550"/>
      <c r="S38" s="550"/>
      <c r="T38" s="550"/>
    </row>
    <row r="39" spans="2:26" ht="13.9" x14ac:dyDescent="0.25">
      <c r="B39" s="477"/>
      <c r="G39" s="550"/>
      <c r="H39" s="550"/>
      <c r="M39" s="550"/>
      <c r="N39" s="550"/>
      <c r="S39" s="550"/>
      <c r="T39" s="550"/>
    </row>
    <row r="40" spans="2:26" ht="13.9" x14ac:dyDescent="0.25">
      <c r="B40" s="477"/>
      <c r="G40" s="550"/>
      <c r="H40" s="550"/>
      <c r="M40" s="550"/>
      <c r="N40" s="550"/>
      <c r="S40" s="550"/>
      <c r="T40" s="550"/>
    </row>
    <row r="41" spans="2:26" ht="13.9" x14ac:dyDescent="0.25">
      <c r="B41" s="477"/>
      <c r="G41" s="550"/>
      <c r="H41" s="550"/>
      <c r="M41" s="550"/>
      <c r="N41" s="550"/>
      <c r="S41" s="550"/>
      <c r="T41" s="550"/>
    </row>
    <row r="42" spans="2:26" ht="13.9" x14ac:dyDescent="0.25">
      <c r="B42" s="477"/>
      <c r="G42" s="550"/>
      <c r="H42" s="550"/>
      <c r="M42" s="550"/>
      <c r="N42" s="550"/>
      <c r="S42" s="550"/>
      <c r="T42" s="550"/>
    </row>
    <row r="43" spans="2:26" x14ac:dyDescent="0.25">
      <c r="B43" s="477"/>
      <c r="G43" s="550"/>
      <c r="H43" s="550"/>
      <c r="M43" s="550"/>
      <c r="N43" s="550"/>
      <c r="S43" s="550"/>
      <c r="T43" s="550"/>
    </row>
    <row r="44" spans="2:26" x14ac:dyDescent="0.25">
      <c r="B44" s="477"/>
      <c r="G44" s="550"/>
      <c r="H44" s="550"/>
      <c r="M44" s="550"/>
      <c r="N44" s="550"/>
      <c r="S44" s="550"/>
      <c r="T44" s="550"/>
    </row>
  </sheetData>
  <mergeCells count="8">
    <mergeCell ref="C2:S2"/>
    <mergeCell ref="U2:Y2"/>
    <mergeCell ref="A3:A4"/>
    <mergeCell ref="B3:B4"/>
    <mergeCell ref="C3:H3"/>
    <mergeCell ref="I3:N3"/>
    <mergeCell ref="O3:T3"/>
    <mergeCell ref="U3:Z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T65"/>
  <sheetViews>
    <sheetView topLeftCell="S1" workbookViewId="0">
      <selection activeCell="AF45" sqref="AF45"/>
    </sheetView>
  </sheetViews>
  <sheetFormatPr defaultColWidth="9.28515625" defaultRowHeight="15" x14ac:dyDescent="0.25"/>
  <cols>
    <col min="1" max="1" width="4.28515625" style="414" bestFit="1" customWidth="1"/>
    <col min="2" max="2" width="8.7109375" style="414" customWidth="1"/>
    <col min="3" max="3" width="11.140625" style="414" customWidth="1"/>
    <col min="4" max="4" width="13" style="414" bestFit="1" customWidth="1"/>
    <col min="5" max="5" width="12.28515625" style="414" bestFit="1" customWidth="1"/>
    <col min="6" max="6" width="13.7109375" style="414" bestFit="1" customWidth="1"/>
    <col min="7" max="7" width="12" style="414" customWidth="1"/>
    <col min="8" max="8" width="10.42578125" style="414" customWidth="1"/>
    <col min="9" max="9" width="9.85546875" style="414" bestFit="1" customWidth="1"/>
    <col min="10" max="10" width="14.42578125" style="414" bestFit="1" customWidth="1"/>
    <col min="11" max="11" width="12.140625" style="414" bestFit="1" customWidth="1"/>
    <col min="12" max="12" width="14.42578125" style="414" customWidth="1"/>
    <col min="13" max="13" width="10.42578125" style="414" customWidth="1"/>
    <col min="14" max="14" width="10.85546875" style="414" bestFit="1" customWidth="1"/>
    <col min="15" max="15" width="11.28515625" style="414" customWidth="1"/>
    <col min="16" max="16" width="12.5703125" style="414" customWidth="1"/>
    <col min="17" max="18" width="11.28515625" style="414" customWidth="1"/>
    <col min="19" max="19" width="11.42578125" style="414" customWidth="1"/>
    <col min="20" max="20" width="11.7109375" style="414" customWidth="1"/>
    <col min="21" max="21" width="10" style="414" customWidth="1"/>
    <col min="22" max="22" width="11.42578125" style="414" customWidth="1"/>
    <col min="23" max="23" width="10.7109375" style="414" hidden="1" customWidth="1"/>
    <col min="24" max="24" width="11.42578125" style="414" hidden="1" customWidth="1"/>
    <col min="25" max="25" width="10.7109375" style="414" customWidth="1"/>
    <col min="26" max="26" width="12.5703125" style="414" customWidth="1"/>
    <col min="27" max="31" width="11.28515625" style="414" customWidth="1"/>
    <col min="32" max="32" width="13.28515625" style="414" customWidth="1"/>
    <col min="33" max="33" width="11.7109375" style="414" bestFit="1" customWidth="1"/>
    <col min="34" max="34" width="8.5703125" style="419" customWidth="1"/>
    <col min="35" max="35" width="8.7109375" style="414" customWidth="1"/>
    <col min="36" max="36" width="9.28515625" style="414" customWidth="1"/>
    <col min="37" max="37" width="8.7109375" style="414" customWidth="1"/>
    <col min="38" max="38" width="8.42578125" style="414" customWidth="1"/>
    <col min="39" max="39" width="11.7109375" style="414" customWidth="1"/>
    <col min="40" max="40" width="9" style="414" customWidth="1"/>
    <col min="41" max="41" width="8.5703125" style="414" customWidth="1"/>
    <col min="42" max="42" width="11.7109375" style="414" customWidth="1"/>
    <col min="43" max="43" width="9.7109375" style="414" customWidth="1"/>
    <col min="44" max="44" width="8.28515625" style="414" customWidth="1"/>
    <col min="45" max="16384" width="9.28515625" style="414"/>
  </cols>
  <sheetData>
    <row r="1" spans="1:46" s="406" customFormat="1" ht="14.45" x14ac:dyDescent="0.3">
      <c r="C1" s="407" t="s">
        <v>210</v>
      </c>
      <c r="D1" s="408" t="s">
        <v>211</v>
      </c>
      <c r="E1" s="409"/>
      <c r="F1" s="409">
        <v>6</v>
      </c>
      <c r="G1" s="408" t="str">
        <f>'[14]T14c-vstup_DG-ZG'!E1</f>
        <v>3,11,2019</v>
      </c>
      <c r="H1" s="409"/>
      <c r="I1" s="409">
        <v>2</v>
      </c>
      <c r="J1" s="408" t="str">
        <f>'[14]T14c-vstup_DG-ZG'!J1</f>
        <v>3,11,2019</v>
      </c>
      <c r="K1" s="409"/>
      <c r="L1" s="409"/>
      <c r="M1" s="408" t="str">
        <f>'[14]T14c-vstup_DG-ZG'!O1</f>
        <v>3,11,2019</v>
      </c>
      <c r="N1" s="409"/>
      <c r="O1" s="409"/>
      <c r="P1" s="408" t="str">
        <f>'[14]T14d-Drš'!A1</f>
        <v>4,11,2019</v>
      </c>
      <c r="Q1" s="409"/>
      <c r="R1" s="409"/>
      <c r="S1" s="410" t="str">
        <f>'[14]T20-Publik'!C27</f>
        <v>10,11,2019</v>
      </c>
      <c r="T1" s="409">
        <v>2</v>
      </c>
      <c r="U1" s="411">
        <f>'[14]T20-Publik'!L26</f>
        <v>0</v>
      </c>
      <c r="V1" s="409"/>
      <c r="W1" s="409"/>
      <c r="X1" s="409"/>
      <c r="Y1" s="409"/>
      <c r="Z1" s="409"/>
      <c r="AA1" s="410" t="s">
        <v>212</v>
      </c>
      <c r="AB1" s="410"/>
      <c r="AC1" s="410"/>
      <c r="AD1" s="410"/>
      <c r="AE1" s="410"/>
      <c r="AF1" s="409"/>
      <c r="AG1" s="409"/>
      <c r="AH1" s="412"/>
      <c r="AI1" s="409"/>
      <c r="AJ1" s="409"/>
      <c r="AK1" s="409"/>
      <c r="AL1" s="409"/>
      <c r="AM1" s="409"/>
      <c r="AN1" s="409"/>
      <c r="AO1" s="409"/>
      <c r="AP1" s="413"/>
      <c r="AQ1" s="413"/>
    </row>
    <row r="2" spans="1:46" ht="22.5" customHeight="1" thickBot="1" x14ac:dyDescent="0.3">
      <c r="C2" s="415"/>
      <c r="D2" s="2042" t="s">
        <v>213</v>
      </c>
      <c r="E2" s="2042"/>
      <c r="F2" s="416"/>
      <c r="G2" s="2020" t="s">
        <v>214</v>
      </c>
      <c r="H2" s="2020"/>
      <c r="I2" s="2020"/>
      <c r="J2" s="2020"/>
      <c r="K2" s="2020"/>
      <c r="L2" s="2020"/>
      <c r="M2" s="2020"/>
      <c r="N2" s="2020"/>
      <c r="O2" s="2020"/>
      <c r="P2" s="2020"/>
      <c r="Q2" s="2020"/>
      <c r="R2" s="2020"/>
      <c r="S2" s="2020"/>
      <c r="T2" s="2020"/>
      <c r="U2" s="2020"/>
      <c r="V2" s="417"/>
      <c r="W2" s="417"/>
      <c r="X2" s="417"/>
      <c r="Y2" s="418"/>
      <c r="AM2" s="418"/>
    </row>
    <row r="3" spans="1:46" s="420" customFormat="1" ht="57.75" customHeight="1" thickBot="1" x14ac:dyDescent="0.3">
      <c r="A3" s="2022" t="s">
        <v>215</v>
      </c>
      <c r="B3" s="2024" t="s">
        <v>216</v>
      </c>
      <c r="C3" s="2032" t="s">
        <v>217</v>
      </c>
      <c r="D3" s="2026" t="s">
        <v>872</v>
      </c>
      <c r="E3" s="2027"/>
      <c r="F3" s="2027"/>
      <c r="G3" s="2026" t="s">
        <v>331</v>
      </c>
      <c r="H3" s="2027"/>
      <c r="I3" s="2027"/>
      <c r="J3" s="2026" t="s">
        <v>896</v>
      </c>
      <c r="K3" s="2027"/>
      <c r="L3" s="2027"/>
      <c r="M3" s="2026" t="s">
        <v>873</v>
      </c>
      <c r="N3" s="2027"/>
      <c r="O3" s="2027"/>
      <c r="P3" s="2026" t="s">
        <v>895</v>
      </c>
      <c r="Q3" s="2027"/>
      <c r="R3" s="2043"/>
      <c r="S3" s="2026" t="s">
        <v>218</v>
      </c>
      <c r="T3" s="2027"/>
      <c r="U3" s="2027"/>
      <c r="V3" s="2043"/>
      <c r="W3" s="2034" t="s">
        <v>219</v>
      </c>
      <c r="X3" s="2035"/>
      <c r="Y3" s="2036" t="s">
        <v>220</v>
      </c>
      <c r="Z3" s="2038" t="s">
        <v>221</v>
      </c>
      <c r="AA3" s="2039"/>
      <c r="AB3" s="2040"/>
      <c r="AC3" s="2040"/>
      <c r="AD3" s="2040"/>
      <c r="AE3" s="2040"/>
      <c r="AF3" s="2040"/>
      <c r="AG3" s="2040"/>
      <c r="AH3" s="2041"/>
      <c r="AI3" s="2040" t="s">
        <v>222</v>
      </c>
      <c r="AJ3" s="2040"/>
      <c r="AK3" s="2040"/>
      <c r="AL3" s="2040"/>
      <c r="AM3" s="2041"/>
      <c r="AP3" s="421"/>
      <c r="AS3" s="422">
        <v>79.5</v>
      </c>
    </row>
    <row r="4" spans="1:46" ht="114" customHeight="1" thickBot="1" x14ac:dyDescent="0.3">
      <c r="A4" s="2023"/>
      <c r="B4" s="2025"/>
      <c r="C4" s="2033"/>
      <c r="D4" s="423" t="s">
        <v>223</v>
      </c>
      <c r="E4" s="424" t="s">
        <v>224</v>
      </c>
      <c r="F4" s="425" t="s">
        <v>225</v>
      </c>
      <c r="G4" s="426" t="s">
        <v>893</v>
      </c>
      <c r="H4" s="427" t="s">
        <v>226</v>
      </c>
      <c r="I4" s="425" t="s">
        <v>227</v>
      </c>
      <c r="J4" s="426" t="s">
        <v>341</v>
      </c>
      <c r="K4" s="427" t="s">
        <v>228</v>
      </c>
      <c r="L4" s="425" t="s">
        <v>229</v>
      </c>
      <c r="M4" s="428" t="s">
        <v>894</v>
      </c>
      <c r="N4" s="424" t="s">
        <v>230</v>
      </c>
      <c r="O4" s="425" t="s">
        <v>231</v>
      </c>
      <c r="P4" s="429" t="s">
        <v>232</v>
      </c>
      <c r="Q4" s="424" t="s">
        <v>233</v>
      </c>
      <c r="R4" s="430" t="s">
        <v>234</v>
      </c>
      <c r="S4" s="431" t="s">
        <v>898</v>
      </c>
      <c r="T4" s="430" t="s">
        <v>235</v>
      </c>
      <c r="U4" s="432" t="s">
        <v>897</v>
      </c>
      <c r="V4" s="430" t="s">
        <v>236</v>
      </c>
      <c r="W4" s="433" t="s">
        <v>899</v>
      </c>
      <c r="X4" s="425" t="s">
        <v>237</v>
      </c>
      <c r="Y4" s="2037"/>
      <c r="Z4" s="434" t="s">
        <v>238</v>
      </c>
      <c r="AA4" s="435" t="s">
        <v>239</v>
      </c>
      <c r="AB4" s="436" t="s">
        <v>240</v>
      </c>
      <c r="AC4" s="436" t="s">
        <v>241</v>
      </c>
      <c r="AD4" s="437" t="s">
        <v>242</v>
      </c>
      <c r="AE4" s="437" t="s">
        <v>243</v>
      </c>
      <c r="AF4" s="438" t="s">
        <v>244</v>
      </c>
      <c r="AG4" s="439" t="s">
        <v>245</v>
      </c>
      <c r="AH4" s="440" t="s">
        <v>246</v>
      </c>
      <c r="AI4" s="441" t="s">
        <v>247</v>
      </c>
      <c r="AJ4" s="442" t="s">
        <v>248</v>
      </c>
      <c r="AK4" s="443" t="s">
        <v>249</v>
      </c>
      <c r="AL4" s="444" t="s">
        <v>250</v>
      </c>
      <c r="AM4" s="445" t="s">
        <v>251</v>
      </c>
      <c r="AN4" s="446" t="s">
        <v>252</v>
      </c>
      <c r="AO4" s="447" t="s">
        <v>253</v>
      </c>
      <c r="AP4" s="448" t="s">
        <v>254</v>
      </c>
      <c r="AQ4" s="449" t="s">
        <v>255</v>
      </c>
      <c r="AR4" s="450" t="s">
        <v>216</v>
      </c>
      <c r="AS4" s="451" t="s">
        <v>256</v>
      </c>
    </row>
    <row r="5" spans="1:46" ht="13.9" hidden="1" x14ac:dyDescent="0.25">
      <c r="A5" s="452" t="s">
        <v>257</v>
      </c>
      <c r="B5" s="453" t="s">
        <v>258</v>
      </c>
      <c r="C5" s="454">
        <v>34599602</v>
      </c>
      <c r="D5" s="455">
        <f>'[14]T14a-KA'!K3</f>
        <v>13387.319125</v>
      </c>
      <c r="E5" s="456">
        <f>100*D5/$D$25</f>
        <v>24.029799984191719</v>
      </c>
      <c r="F5" s="457">
        <v>15066809.785346124</v>
      </c>
      <c r="G5" s="458">
        <f>'[14]T14c-vstup_DG-ZG'!E5</f>
        <v>18251735.904913194</v>
      </c>
      <c r="H5" s="456">
        <f>100*G5/$G$25</f>
        <v>25.436662858483231</v>
      </c>
      <c r="I5" s="457">
        <v>3500982.4691595687</v>
      </c>
      <c r="J5" s="458">
        <f>'[14]T14c-vstup_DG-ZG'!J5</f>
        <v>1028674.4999999999</v>
      </c>
      <c r="K5" s="456">
        <f>100*J5/$J$25</f>
        <v>8.9101348271421514</v>
      </c>
      <c r="L5" s="457">
        <v>408782.99695760326</v>
      </c>
      <c r="M5" s="458">
        <f>'[14]T14c-vstup_DG-ZG'!O5</f>
        <v>4458309.1149999993</v>
      </c>
      <c r="N5" s="456">
        <f t="shared" ref="N5:N24" si="0">100*M5/$M$25</f>
        <v>22.10503810150631</v>
      </c>
      <c r="O5" s="457">
        <v>4056577.7727491604</v>
      </c>
      <c r="P5" s="459">
        <f>'[14]T14d-Drš'!N3/12</f>
        <v>531.25</v>
      </c>
      <c r="Q5" s="460">
        <f>P5/$P$25*100</f>
        <v>28.04786836200449</v>
      </c>
      <c r="R5" s="457">
        <v>4289307.2176514594</v>
      </c>
      <c r="S5" s="461">
        <f>'[14]T20-Publik'!D4</f>
        <v>25.098731245880195</v>
      </c>
      <c r="T5" s="457">
        <f>S5*$T$26/100</f>
        <v>8636177.8841469549</v>
      </c>
      <c r="U5" s="462">
        <f>'[14]T20-Publik'!L4</f>
        <v>1.7541077441911757</v>
      </c>
      <c r="V5" s="463">
        <f>U5*$V$26/100</f>
        <v>67063.091128610919</v>
      </c>
      <c r="W5" s="464">
        <v>1.10803324099723</v>
      </c>
      <c r="X5" s="457">
        <f>W5*$X$26/100</f>
        <v>0</v>
      </c>
      <c r="Y5" s="465">
        <f>Z5/$Z$25*100</f>
        <v>23.560905187065988</v>
      </c>
      <c r="Z5" s="466">
        <f t="shared" ref="Z5:Z10" si="1">INT(0.4+V5+T5+R5+O5+L5+I5+F5+X5)</f>
        <v>36025701</v>
      </c>
      <c r="AA5" s="467">
        <f>'[14]T14e-tímy'!B3</f>
        <v>532000</v>
      </c>
      <c r="AB5" s="468">
        <f>'[14]T7b-val-1,9,2019-2020'!K5</f>
        <v>90419.869364640603</v>
      </c>
      <c r="AC5" s="468">
        <f>'[14]T7b-val-1,9,2019-2020'!L5</f>
        <v>503692.92934266524</v>
      </c>
      <c r="AD5" s="468">
        <f>INT(0.4+'[14]T7a-val-2020'!O5*1.352)</f>
        <v>851863</v>
      </c>
      <c r="AE5" s="468">
        <f>'[14]T7a-val-2020'!Q5</f>
        <v>1118033</v>
      </c>
      <c r="AF5" s="469">
        <f>SUM(Z5:AE5)</f>
        <v>39121709.798707306</v>
      </c>
      <c r="AG5" s="470">
        <f t="shared" ref="AG5:AG24" si="2">+AF5-C5</f>
        <v>4522107.7987073064</v>
      </c>
      <c r="AH5" s="471">
        <f t="shared" ref="AH5:AH25" si="3">AF5/C5</f>
        <v>1.13069826059581</v>
      </c>
      <c r="AI5" s="472">
        <f>'[14]T20-Publik'!C4</f>
        <v>21.87468632052795</v>
      </c>
      <c r="AJ5" s="473">
        <f t="shared" ref="AJ5:AJ24" si="4">U5</f>
        <v>1.7541077441911757</v>
      </c>
      <c r="AK5" s="473">
        <v>20.124711414885713</v>
      </c>
      <c r="AL5" s="473">
        <v>0.14032861953529405</v>
      </c>
      <c r="AM5" s="474">
        <v>20.265040034421006</v>
      </c>
      <c r="AN5" s="475">
        <f>'[14]T7-mzdy'!E4</f>
        <v>20.681827827912748</v>
      </c>
      <c r="AO5" s="476">
        <f t="shared" ref="AO5:AO24" si="5">AM5/AN5</f>
        <v>0.97984763257098417</v>
      </c>
      <c r="AP5" s="474">
        <v>21.677257213903189</v>
      </c>
      <c r="AQ5" s="471">
        <f>AM5/AP5</f>
        <v>0.9348525892576286</v>
      </c>
      <c r="AR5" s="450" t="s">
        <v>258</v>
      </c>
      <c r="AS5" s="477">
        <v>747</v>
      </c>
      <c r="AT5" s="414">
        <f>AS5*$AS$3*12</f>
        <v>712638</v>
      </c>
    </row>
    <row r="6" spans="1:46" ht="13.9" hidden="1" x14ac:dyDescent="0.25">
      <c r="A6" s="478" t="s">
        <v>259</v>
      </c>
      <c r="B6" s="453" t="s">
        <v>260</v>
      </c>
      <c r="C6" s="454">
        <v>12856534</v>
      </c>
      <c r="D6" s="455">
        <f>'[14]T14a-KA'!K4</f>
        <v>4079.9161250000002</v>
      </c>
      <c r="E6" s="479">
        <f>100*D6/$D$25</f>
        <v>7.3233160067832879</v>
      </c>
      <c r="F6" s="457">
        <v>4591757.2907295162</v>
      </c>
      <c r="G6" s="458">
        <f>'[14]T14c-vstup_DG-ZG'!E6</f>
        <v>5693870</v>
      </c>
      <c r="H6" s="456">
        <f>100*G6/$G$25</f>
        <v>7.9353028284309239</v>
      </c>
      <c r="I6" s="457">
        <v>1092177.7060289104</v>
      </c>
      <c r="J6" s="458">
        <f>'[14]T14c-vstup_DG-ZG'!J6</f>
        <v>91180.4</v>
      </c>
      <c r="K6" s="456">
        <f t="shared" ref="K6:K24" si="6">100*J6/$J$25</f>
        <v>0.78978302426350833</v>
      </c>
      <c r="L6" s="457">
        <v>36234.005193861667</v>
      </c>
      <c r="M6" s="458">
        <f>'[14]T14c-vstup_DG-ZG'!O6</f>
        <v>283715</v>
      </c>
      <c r="N6" s="456">
        <f t="shared" si="0"/>
        <v>1.4067061576928954</v>
      </c>
      <c r="O6" s="457">
        <v>258149.87994512985</v>
      </c>
      <c r="P6" s="459">
        <f>'[14]T14d-Drš'!N4/12</f>
        <v>166.66666666666666</v>
      </c>
      <c r="Q6" s="456">
        <f t="shared" ref="Q6:Q24" si="7">P6/$P$25*100</f>
        <v>8.7993312508249382</v>
      </c>
      <c r="R6" s="457">
        <v>1345665.0094592813</v>
      </c>
      <c r="S6" s="461">
        <f>'[14]T20-Publik'!D5</f>
        <v>13.634065121805468</v>
      </c>
      <c r="T6" s="457">
        <f t="shared" ref="T6:T24" si="8">S6*$T$26/100</f>
        <v>4691321.2672964521</v>
      </c>
      <c r="U6" s="462">
        <f>'[14]T20-Publik'!L5</f>
        <v>8.3835728226870243E-2</v>
      </c>
      <c r="V6" s="463">
        <f t="shared" ref="V6:V24" si="9">U6*$V$26/100</f>
        <v>3205.2096574629227</v>
      </c>
      <c r="W6" s="464">
        <v>0.2770083102493075</v>
      </c>
      <c r="X6" s="457">
        <f t="shared" ref="X6:X24" si="10">W6*$X$26/100</f>
        <v>0</v>
      </c>
      <c r="Y6" s="465">
        <f t="shared" ref="Y6:Y23" si="11">Z6/$Z$25*100</f>
        <v>7.8601378110534057</v>
      </c>
      <c r="Z6" s="466">
        <f t="shared" si="1"/>
        <v>12018510</v>
      </c>
      <c r="AA6" s="468">
        <f>'[14]T14e-tímy'!B4</f>
        <v>140000</v>
      </c>
      <c r="AB6" s="468">
        <f>'[14]T7b-val-1,9,2019-2020'!K6</f>
        <v>32199.989090249241</v>
      </c>
      <c r="AC6" s="468">
        <f>'[14]T7b-val-1,9,2019-2020'!L6</f>
        <v>184754.33740296721</v>
      </c>
      <c r="AD6" s="468">
        <f>INT(0.4+'[14]T7a-val-2020'!O6*1.352)</f>
        <v>305510</v>
      </c>
      <c r="AE6" s="468">
        <f>'[14]T7a-val-2020'!Q6</f>
        <v>410095</v>
      </c>
      <c r="AF6" s="469">
        <f t="shared" ref="AF6:AF24" si="12">SUM(Z6:AE6)</f>
        <v>13091069.326493217</v>
      </c>
      <c r="AG6" s="470">
        <f t="shared" si="2"/>
        <v>234535.32649321668</v>
      </c>
      <c r="AH6" s="471">
        <f t="shared" si="3"/>
        <v>1.0182425003887685</v>
      </c>
      <c r="AI6" s="472">
        <f>'[14]T20-Publik'!C5</f>
        <v>10.614105779142093</v>
      </c>
      <c r="AJ6" s="473">
        <f t="shared" si="4"/>
        <v>8.3835728226870243E-2</v>
      </c>
      <c r="AK6" s="473">
        <v>9.764977316810727</v>
      </c>
      <c r="AL6" s="473">
        <v>6.7068582581496193E-3</v>
      </c>
      <c r="AM6" s="474">
        <v>9.7716841750688772</v>
      </c>
      <c r="AN6" s="480">
        <f>'[14]T7-mzdy'!E5</f>
        <v>6.6994320411283992</v>
      </c>
      <c r="AO6" s="481">
        <f t="shared" si="5"/>
        <v>1.4585839687722262</v>
      </c>
      <c r="AP6" s="474">
        <v>10.923865651183414</v>
      </c>
      <c r="AQ6" s="471">
        <f t="shared" ref="AQ6:AQ24" si="13">AM6/AP6</f>
        <v>0.89452621325586168</v>
      </c>
      <c r="AR6" s="406" t="s">
        <v>260</v>
      </c>
      <c r="AS6" s="477">
        <v>274</v>
      </c>
      <c r="AT6" s="414">
        <f t="shared" ref="AT6:AT24" si="14">AS6*$AS$3*12</f>
        <v>261396</v>
      </c>
    </row>
    <row r="7" spans="1:46" ht="13.9" hidden="1" x14ac:dyDescent="0.25">
      <c r="A7" s="478" t="s">
        <v>261</v>
      </c>
      <c r="B7" s="453" t="s">
        <v>262</v>
      </c>
      <c r="C7" s="454">
        <v>4295299</v>
      </c>
      <c r="D7" s="455">
        <f>'[14]T14a-KA'!K5</f>
        <v>2084.2192249999998</v>
      </c>
      <c r="E7" s="479">
        <f t="shared" ref="E7:E24" si="15">100*D7/$D$25</f>
        <v>3.7411053424751364</v>
      </c>
      <c r="F7" s="457">
        <v>2345692.5408907444</v>
      </c>
      <c r="G7" s="458">
        <f>'[14]T14c-vstup_DG-ZG'!E7</f>
        <v>2354378</v>
      </c>
      <c r="H7" s="456">
        <f t="shared" ref="H7:H24" si="16">100*G7/$G$25</f>
        <v>3.281195812794381</v>
      </c>
      <c r="I7" s="457">
        <v>451608.33724074037</v>
      </c>
      <c r="J7" s="458">
        <f>'[14]T14c-vstup_DG-ZG'!J7</f>
        <v>7720</v>
      </c>
      <c r="K7" s="456">
        <f t="shared" si="6"/>
        <v>6.6868811140489454E-2</v>
      </c>
      <c r="L7" s="457">
        <v>3067.8360710921652</v>
      </c>
      <c r="M7" s="458">
        <f>'[14]T14c-vstup_DG-ZG'!O7</f>
        <v>255300</v>
      </c>
      <c r="N7" s="456">
        <f t="shared" si="0"/>
        <v>1.2658198616886531</v>
      </c>
      <c r="O7" s="457">
        <v>232295.31166837021</v>
      </c>
      <c r="P7" s="459">
        <f>'[14]T14d-Drš'!N5/12</f>
        <v>44.833333333333336</v>
      </c>
      <c r="Q7" s="456">
        <f t="shared" si="7"/>
        <v>2.3670201064719083</v>
      </c>
      <c r="R7" s="457">
        <v>361983.88754454663</v>
      </c>
      <c r="S7" s="461">
        <f>'[14]T20-Publik'!D6</f>
        <v>3.2708780156141657</v>
      </c>
      <c r="T7" s="457">
        <f t="shared" si="8"/>
        <v>1125470.6105842006</v>
      </c>
      <c r="U7" s="462">
        <f>'[14]T20-Publik'!L6</f>
        <v>0.28318304849834941</v>
      </c>
      <c r="V7" s="463">
        <f t="shared" si="9"/>
        <v>10826.661389765153</v>
      </c>
      <c r="W7" s="464">
        <v>0.2770083102493075</v>
      </c>
      <c r="X7" s="457">
        <f t="shared" si="10"/>
        <v>0</v>
      </c>
      <c r="Y7" s="465">
        <f t="shared" si="11"/>
        <v>2.9632501960978002</v>
      </c>
      <c r="Z7" s="466">
        <f t="shared" si="1"/>
        <v>4530945</v>
      </c>
      <c r="AA7" s="468">
        <f>'[14]T14e-tímy'!B5</f>
        <v>0</v>
      </c>
      <c r="AB7" s="468">
        <f>'[14]T7b-val-1,9,2019-2020'!K7</f>
        <v>12691.395699999666</v>
      </c>
      <c r="AC7" s="468">
        <f>'[14]T7b-val-1,9,2019-2020'!L7</f>
        <v>66081.277610853635</v>
      </c>
      <c r="AD7" s="468">
        <f>INT(0.4+'[14]T7a-val-2020'!O7*1.352)</f>
        <v>69828</v>
      </c>
      <c r="AE7" s="468">
        <f>'[14]T7a-val-2020'!Q7</f>
        <v>146676</v>
      </c>
      <c r="AF7" s="469">
        <f t="shared" si="12"/>
        <v>4826221.6733108526</v>
      </c>
      <c r="AG7" s="470">
        <f t="shared" si="2"/>
        <v>530922.67331085261</v>
      </c>
      <c r="AH7" s="471">
        <f t="shared" si="3"/>
        <v>1.1236055215971816</v>
      </c>
      <c r="AI7" s="472">
        <f>'[14]T20-Publik'!C6</f>
        <v>5.0713618182455118</v>
      </c>
      <c r="AJ7" s="473">
        <f t="shared" si="4"/>
        <v>0.28318304849834941</v>
      </c>
      <c r="AK7" s="473">
        <v>4.6656528727858708</v>
      </c>
      <c r="AL7" s="473">
        <v>2.2654643879867955E-2</v>
      </c>
      <c r="AM7" s="474">
        <v>4.6883075166657386</v>
      </c>
      <c r="AN7" s="480">
        <f>'[14]T7-mzdy'!E6</f>
        <v>5.4967927694757082</v>
      </c>
      <c r="AO7" s="481">
        <f t="shared" si="5"/>
        <v>0.85291691233120948</v>
      </c>
      <c r="AP7" s="474">
        <v>4.0522974816139294</v>
      </c>
      <c r="AQ7" s="471">
        <f t="shared" si="13"/>
        <v>1.1569504800517514</v>
      </c>
      <c r="AR7" s="406" t="s">
        <v>262</v>
      </c>
      <c r="AS7" s="477">
        <v>98</v>
      </c>
      <c r="AT7" s="414">
        <f t="shared" si="14"/>
        <v>93492</v>
      </c>
    </row>
    <row r="8" spans="1:46" ht="13.9" hidden="1" x14ac:dyDescent="0.25">
      <c r="A8" s="478" t="s">
        <v>263</v>
      </c>
      <c r="B8" s="453" t="s">
        <v>264</v>
      </c>
      <c r="C8" s="454">
        <v>2383650</v>
      </c>
      <c r="D8" s="455">
        <f>'[14]T14a-KA'!K6</f>
        <v>839.66784999999993</v>
      </c>
      <c r="E8" s="479">
        <f t="shared" si="15"/>
        <v>1.5071763286031543</v>
      </c>
      <c r="F8" s="457">
        <v>945007.4104228497</v>
      </c>
      <c r="G8" s="458">
        <f>'[14]T14c-vstup_DG-ZG'!E8</f>
        <v>956361</v>
      </c>
      <c r="H8" s="456">
        <f t="shared" si="16"/>
        <v>1.3328393778398571</v>
      </c>
      <c r="I8" s="457">
        <v>183445.73429240831</v>
      </c>
      <c r="J8" s="458">
        <f>'[14]T14c-vstup_DG-ZG'!J8</f>
        <v>0</v>
      </c>
      <c r="K8" s="456">
        <f t="shared" si="6"/>
        <v>0</v>
      </c>
      <c r="L8" s="457">
        <v>0</v>
      </c>
      <c r="M8" s="458">
        <f>'[14]T14c-vstup_DG-ZG'!O8</f>
        <v>415459.2</v>
      </c>
      <c r="N8" s="456">
        <f t="shared" si="0"/>
        <v>2.0599158130876556</v>
      </c>
      <c r="O8" s="457">
        <v>378022.81374654034</v>
      </c>
      <c r="P8" s="459">
        <f>'[14]T14d-Drš'!N6/12</f>
        <v>44.416666666666664</v>
      </c>
      <c r="Q8" s="456">
        <f t="shared" si="7"/>
        <v>2.3450217783448459</v>
      </c>
      <c r="R8" s="457">
        <v>358619.72502089845</v>
      </c>
      <c r="S8" s="461">
        <f>'[14]T20-Publik'!D7</f>
        <v>2.1465896599953136</v>
      </c>
      <c r="T8" s="457">
        <f t="shared" si="8"/>
        <v>738616.22591114091</v>
      </c>
      <c r="U8" s="462">
        <f>'[14]T20-Publik'!L7</f>
        <v>0.36408659115669362</v>
      </c>
      <c r="V8" s="463">
        <f t="shared" si="9"/>
        <v>13919.767655267548</v>
      </c>
      <c r="W8" s="464">
        <v>0.2770083102493075</v>
      </c>
      <c r="X8" s="457">
        <f t="shared" si="10"/>
        <v>0</v>
      </c>
      <c r="Y8" s="465">
        <f t="shared" si="11"/>
        <v>1.7119383566368334</v>
      </c>
      <c r="Z8" s="466">
        <f t="shared" si="1"/>
        <v>2617632</v>
      </c>
      <c r="AA8" s="468">
        <f>'[14]T14e-tímy'!B6</f>
        <v>0</v>
      </c>
      <c r="AB8" s="468">
        <f>'[14]T7b-val-1,9,2019-2020'!K8</f>
        <v>239.19991895613722</v>
      </c>
      <c r="AC8" s="468">
        <f>'[14]T7b-val-1,9,2019-2020'!L8</f>
        <v>24948.091547280965</v>
      </c>
      <c r="AD8" s="468">
        <f>INT(0.4+'[14]T7a-val-2020'!O8*1.352)</f>
        <v>6753</v>
      </c>
      <c r="AE8" s="468">
        <f>'[14]T7a-val-2020'!Q8</f>
        <v>55378</v>
      </c>
      <c r="AF8" s="469">
        <f t="shared" si="12"/>
        <v>2704950.291466237</v>
      </c>
      <c r="AG8" s="470">
        <f t="shared" si="2"/>
        <v>321300.29146623705</v>
      </c>
      <c r="AH8" s="471">
        <f t="shared" si="3"/>
        <v>1.1347934014919292</v>
      </c>
      <c r="AI8" s="472">
        <f>'[14]T20-Publik'!C7</f>
        <v>2.5224626326755759</v>
      </c>
      <c r="AJ8" s="473">
        <f t="shared" si="4"/>
        <v>0.36408659115669362</v>
      </c>
      <c r="AK8" s="473">
        <v>2.3206656220615298</v>
      </c>
      <c r="AL8" s="473">
        <v>2.9126927292535489E-2</v>
      </c>
      <c r="AM8" s="474">
        <v>2.3497925493540652</v>
      </c>
      <c r="AN8" s="480">
        <f>'[14]T7-mzdy'!E7</f>
        <v>3.2044525607059504</v>
      </c>
      <c r="AO8" s="481">
        <f t="shared" si="5"/>
        <v>0.7332898536767225</v>
      </c>
      <c r="AP8" s="474">
        <v>2.0552055280386794</v>
      </c>
      <c r="AQ8" s="471">
        <f t="shared" si="13"/>
        <v>1.143337012914964</v>
      </c>
      <c r="AR8" s="406" t="s">
        <v>264</v>
      </c>
      <c r="AS8" s="477">
        <v>37</v>
      </c>
      <c r="AT8" s="414">
        <f t="shared" si="14"/>
        <v>35298</v>
      </c>
    </row>
    <row r="9" spans="1:46" ht="13.9" hidden="1" x14ac:dyDescent="0.25">
      <c r="A9" s="478" t="s">
        <v>265</v>
      </c>
      <c r="B9" s="453" t="s">
        <v>266</v>
      </c>
      <c r="C9" s="454">
        <v>2518072</v>
      </c>
      <c r="D9" s="455">
        <f>'[14]T14a-KA'!K7</f>
        <v>1062.4868000000001</v>
      </c>
      <c r="E9" s="479">
        <f t="shared" si="15"/>
        <v>1.9071290563444987</v>
      </c>
      <c r="F9" s="457">
        <v>1195779.8544703841</v>
      </c>
      <c r="G9" s="458">
        <f>'[14]T14c-vstup_DG-ZG'!E9</f>
        <v>2079032</v>
      </c>
      <c r="H9" s="456">
        <f t="shared" si="16"/>
        <v>2.8974578818972687</v>
      </c>
      <c r="I9" s="457">
        <v>398792.45583771629</v>
      </c>
      <c r="J9" s="458">
        <f>'[14]T14c-vstup_DG-ZG'!J9</f>
        <v>33665</v>
      </c>
      <c r="K9" s="456">
        <f t="shared" si="6"/>
        <v>0.29159825479852036</v>
      </c>
      <c r="L9" s="457">
        <v>13378.07012089608</v>
      </c>
      <c r="M9" s="458">
        <f>'[14]T14c-vstup_DG-ZG'!O9</f>
        <v>154409.22</v>
      </c>
      <c r="N9" s="456">
        <f t="shared" si="0"/>
        <v>0.7655865942179898</v>
      </c>
      <c r="O9" s="457">
        <v>140495.64388707379</v>
      </c>
      <c r="P9" s="459">
        <f>'[14]T14d-Drš'!N7/12</f>
        <v>42.916666666666664</v>
      </c>
      <c r="Q9" s="456">
        <f t="shared" si="7"/>
        <v>2.2658277970874212</v>
      </c>
      <c r="R9" s="457">
        <v>346508.73993576487</v>
      </c>
      <c r="S9" s="461">
        <f>'[14]T20-Publik'!D8</f>
        <v>1.8972119717755607</v>
      </c>
      <c r="T9" s="457">
        <f t="shared" si="8"/>
        <v>652808.29981700284</v>
      </c>
      <c r="U9" s="462">
        <f>'[14]T20-Publik'!L8</f>
        <v>0</v>
      </c>
      <c r="V9" s="463">
        <f t="shared" si="9"/>
        <v>0</v>
      </c>
      <c r="W9" s="464">
        <v>0.2770083102493075</v>
      </c>
      <c r="X9" s="457">
        <f t="shared" si="10"/>
        <v>0</v>
      </c>
      <c r="Y9" s="465">
        <f t="shared" si="11"/>
        <v>1.7970443800532292</v>
      </c>
      <c r="Z9" s="466">
        <f t="shared" si="1"/>
        <v>2747763</v>
      </c>
      <c r="AA9" s="468">
        <f>'[14]T14e-tímy'!B7</f>
        <v>16000</v>
      </c>
      <c r="AB9" s="468">
        <f>'[14]T7b-val-1,9,2019-2020'!K9</f>
        <v>14572.795062558514</v>
      </c>
      <c r="AC9" s="468">
        <f>'[14]T7b-val-1,9,2019-2020'!L9</f>
        <v>37761.38720597943</v>
      </c>
      <c r="AD9" s="468">
        <f>INT(0.4+'[14]T7a-val-2020'!O9*1.352)</f>
        <v>94854</v>
      </c>
      <c r="AE9" s="468">
        <f>'[14]T7a-val-2020'!Q9</f>
        <v>83815</v>
      </c>
      <c r="AF9" s="469">
        <f t="shared" si="12"/>
        <v>2994766.182268538</v>
      </c>
      <c r="AG9" s="470">
        <f t="shared" si="2"/>
        <v>476694.18226853805</v>
      </c>
      <c r="AH9" s="471">
        <f t="shared" si="3"/>
        <v>1.18930919460148</v>
      </c>
      <c r="AI9" s="472">
        <f>'[14]T20-Publik'!C8</f>
        <v>1.898369320574183</v>
      </c>
      <c r="AJ9" s="473">
        <f t="shared" si="4"/>
        <v>0</v>
      </c>
      <c r="AK9" s="473">
        <v>1.7464997749282485</v>
      </c>
      <c r="AL9" s="473">
        <v>0</v>
      </c>
      <c r="AM9" s="474">
        <v>1.7464997749282485</v>
      </c>
      <c r="AN9" s="480">
        <f>'[14]T7-mzdy'!E8</f>
        <v>3.9922054434044263</v>
      </c>
      <c r="AO9" s="481">
        <f t="shared" si="5"/>
        <v>0.43747742937770479</v>
      </c>
      <c r="AP9" s="474">
        <v>1.7366899784311121</v>
      </c>
      <c r="AQ9" s="471">
        <f t="shared" si="13"/>
        <v>1.0056485593968811</v>
      </c>
      <c r="AR9" s="406" t="s">
        <v>266</v>
      </c>
      <c r="AS9" s="477">
        <v>56</v>
      </c>
      <c r="AT9" s="414">
        <f t="shared" si="14"/>
        <v>53424</v>
      </c>
    </row>
    <row r="10" spans="1:46" ht="13.9" hidden="1" x14ac:dyDescent="0.25">
      <c r="A10" s="478" t="s">
        <v>267</v>
      </c>
      <c r="B10" s="453" t="s">
        <v>268</v>
      </c>
      <c r="C10" s="454">
        <v>5987639</v>
      </c>
      <c r="D10" s="455">
        <f>'[14]T14a-KA'!K8</f>
        <v>2921.6107000000002</v>
      </c>
      <c r="E10" s="479">
        <f t="shared" si="15"/>
        <v>5.2441956524043309</v>
      </c>
      <c r="F10" s="457">
        <v>3288137.9963168637</v>
      </c>
      <c r="G10" s="458">
        <f>'[14]T14c-vstup_DG-ZG'!E10</f>
        <v>1885539</v>
      </c>
      <c r="H10" s="456">
        <f t="shared" si="16"/>
        <v>2.6277949724557841</v>
      </c>
      <c r="I10" s="457">
        <v>361677.32309449383</v>
      </c>
      <c r="J10" s="458">
        <f>'[14]T14c-vstup_DG-ZG'!J10</f>
        <v>72112</v>
      </c>
      <c r="K10" s="456">
        <f t="shared" si="6"/>
        <v>0.62461706074649936</v>
      </c>
      <c r="L10" s="457">
        <v>28656.450098264017</v>
      </c>
      <c r="M10" s="458">
        <f>'[14]T14c-vstup_DG-ZG'!O10</f>
        <v>142837</v>
      </c>
      <c r="N10" s="456">
        <f t="shared" si="0"/>
        <v>0.7082096027576269</v>
      </c>
      <c r="O10" s="457">
        <v>129966.17874177435</v>
      </c>
      <c r="P10" s="459">
        <f>'[14]T14d-Drš'!N8/12</f>
        <v>114.33333333333333</v>
      </c>
      <c r="Q10" s="456">
        <f t="shared" si="7"/>
        <v>6.0363412380659076</v>
      </c>
      <c r="R10" s="457">
        <v>923126.19648906693</v>
      </c>
      <c r="S10" s="461">
        <f>'[14]T20-Publik'!D9</f>
        <v>3.4609517463518</v>
      </c>
      <c r="T10" s="457">
        <f t="shared" si="8"/>
        <v>1190872.7432128412</v>
      </c>
      <c r="U10" s="462">
        <f>'[14]T20-Publik'!L9</f>
        <v>1.4710898892459829</v>
      </c>
      <c r="V10" s="463">
        <f t="shared" si="9"/>
        <v>56242.74542289989</v>
      </c>
      <c r="W10" s="464">
        <v>0</v>
      </c>
      <c r="X10" s="457">
        <f t="shared" si="10"/>
        <v>0</v>
      </c>
      <c r="Y10" s="465">
        <f t="shared" si="11"/>
        <v>3.9100727734293828</v>
      </c>
      <c r="Z10" s="466">
        <f t="shared" si="1"/>
        <v>5978680</v>
      </c>
      <c r="AA10" s="468">
        <f>'[14]T14e-tímy'!B8</f>
        <v>40000</v>
      </c>
      <c r="AB10" s="468">
        <f>'[14]T7b-val-1,9,2019-2020'!K10</f>
        <v>3610.9987765493793</v>
      </c>
      <c r="AC10" s="468">
        <f>'[14]T7b-val-1,9,2019-2020'!L10</f>
        <v>96422.867330751353</v>
      </c>
      <c r="AD10" s="468">
        <f>INT(0.4+'[14]T7a-val-2020'!O10*1.352)</f>
        <v>12668</v>
      </c>
      <c r="AE10" s="468">
        <f>'[14]T7a-val-2020'!Q10</f>
        <v>214028</v>
      </c>
      <c r="AF10" s="469">
        <f t="shared" si="12"/>
        <v>6345409.8661073009</v>
      </c>
      <c r="AG10" s="470">
        <f t="shared" si="2"/>
        <v>357770.86610730086</v>
      </c>
      <c r="AH10" s="471">
        <f t="shared" si="3"/>
        <v>1.0597515758894784</v>
      </c>
      <c r="AI10" s="472">
        <f>'[14]T20-Publik'!C9</f>
        <v>4.0828938875641914</v>
      </c>
      <c r="AJ10" s="473">
        <f t="shared" si="4"/>
        <v>1.4710898892459829</v>
      </c>
      <c r="AK10" s="473">
        <v>3.7562623765590564</v>
      </c>
      <c r="AL10" s="473">
        <v>0.11768719113967864</v>
      </c>
      <c r="AM10" s="474">
        <v>3.8739495676987352</v>
      </c>
      <c r="AN10" s="480">
        <f>'[14]T7-mzdy'!E9</f>
        <v>5.0120486590528062</v>
      </c>
      <c r="AO10" s="481">
        <f t="shared" si="5"/>
        <v>0.77292736587893529</v>
      </c>
      <c r="AP10" s="474">
        <v>3.9309079889948935</v>
      </c>
      <c r="AQ10" s="471">
        <f t="shared" si="13"/>
        <v>0.98551011077959061</v>
      </c>
      <c r="AR10" s="406" t="s">
        <v>268</v>
      </c>
      <c r="AS10" s="477">
        <v>143</v>
      </c>
      <c r="AT10" s="414">
        <f t="shared" si="14"/>
        <v>136422</v>
      </c>
    </row>
    <row r="11" spans="1:46" ht="13.9" hidden="1" x14ac:dyDescent="0.25">
      <c r="A11" s="478" t="s">
        <v>269</v>
      </c>
      <c r="B11" s="453" t="s">
        <v>270</v>
      </c>
      <c r="C11" s="454">
        <v>5923914</v>
      </c>
      <c r="D11" s="455">
        <f>'[14]T14a-KA'!K9</f>
        <v>3019.6934499999998</v>
      </c>
      <c r="E11" s="479">
        <f t="shared" si="15"/>
        <v>5.420250980763397</v>
      </c>
      <c r="F11" s="457">
        <v>3398525.6044462598</v>
      </c>
      <c r="G11" s="458">
        <f>'[14]T14c-vstup_DG-ZG'!E11</f>
        <v>1776036</v>
      </c>
      <c r="H11" s="456">
        <f t="shared" si="16"/>
        <v>2.4751853298714486</v>
      </c>
      <c r="I11" s="457">
        <v>340672.85068060248</v>
      </c>
      <c r="J11" s="458">
        <f>'[14]T14c-vstup_DG-ZG'!J11</f>
        <v>103894.20999999999</v>
      </c>
      <c r="K11" s="456">
        <f t="shared" si="6"/>
        <v>0.89990703459590038</v>
      </c>
      <c r="L11" s="457">
        <v>41286.321893215594</v>
      </c>
      <c r="M11" s="458">
        <f>'[14]T14c-vstup_DG-ZG'!O11</f>
        <v>449639.93999999994</v>
      </c>
      <c r="N11" s="456">
        <f t="shared" si="0"/>
        <v>2.2293896069741255</v>
      </c>
      <c r="O11" s="457">
        <v>409123.58010515966</v>
      </c>
      <c r="P11" s="459">
        <f>'[14]T14d-Drš'!N9/12</f>
        <v>74.916666666666671</v>
      </c>
      <c r="Q11" s="456">
        <f t="shared" si="7"/>
        <v>3.9552993972458097</v>
      </c>
      <c r="R11" s="457">
        <v>604876.42175194691</v>
      </c>
      <c r="S11" s="461">
        <f>'[14]T20-Publik'!D10</f>
        <v>3.3829934704817566</v>
      </c>
      <c r="T11" s="457">
        <f t="shared" si="8"/>
        <v>1164048.2184446575</v>
      </c>
      <c r="U11" s="462">
        <f>'[14]T20-Publik'!L10</f>
        <v>0.73891076326855321</v>
      </c>
      <c r="V11" s="463">
        <f t="shared" si="9"/>
        <v>28250.054774052529</v>
      </c>
      <c r="W11" s="464">
        <v>0</v>
      </c>
      <c r="X11" s="457">
        <f t="shared" si="10"/>
        <v>0</v>
      </c>
      <c r="Y11" s="465">
        <f t="shared" si="11"/>
        <v>3.9153721571868507</v>
      </c>
      <c r="Z11" s="466">
        <f t="shared" ref="Z11:Z23" si="17">INT(0.5+V11+T11+R11+O11+L11+I11+F11+X11)</f>
        <v>5986783</v>
      </c>
      <c r="AA11" s="468">
        <f>'[14]T14e-tímy'!B9</f>
        <v>16000</v>
      </c>
      <c r="AB11" s="468">
        <f>'[14]T7b-val-1,9,2019-2020'!K11</f>
        <v>4149.1985942006877</v>
      </c>
      <c r="AC11" s="468">
        <f>'[14]T7b-val-1,9,2019-2020'!L11</f>
        <v>49222.28332288743</v>
      </c>
      <c r="AD11" s="468">
        <f>INT(0.4+'[14]T7a-val-2020'!O11*1.352)</f>
        <v>22496</v>
      </c>
      <c r="AE11" s="468">
        <f>'[14]T7a-val-2020'!Q11</f>
        <v>109259</v>
      </c>
      <c r="AF11" s="469">
        <f t="shared" si="12"/>
        <v>6187909.4819170879</v>
      </c>
      <c r="AG11" s="470">
        <f t="shared" si="2"/>
        <v>263995.48191708792</v>
      </c>
      <c r="AH11" s="471">
        <f t="shared" si="3"/>
        <v>1.0445643677334087</v>
      </c>
      <c r="AI11" s="472">
        <f>'[14]T20-Publik'!C10</f>
        <v>4.3522566745204276</v>
      </c>
      <c r="AJ11" s="473">
        <f t="shared" si="4"/>
        <v>0.73891076326855321</v>
      </c>
      <c r="AK11" s="473">
        <v>4.0040761405587935</v>
      </c>
      <c r="AL11" s="473">
        <v>5.9112861061484258E-2</v>
      </c>
      <c r="AM11" s="474">
        <v>4.0631890016202776</v>
      </c>
      <c r="AN11" s="480">
        <f>'[14]T7-mzdy'!E10</f>
        <v>4.2798645073938006</v>
      </c>
      <c r="AO11" s="481">
        <f t="shared" si="5"/>
        <v>0.94937327913086988</v>
      </c>
      <c r="AP11" s="474">
        <v>4.0442839505272854</v>
      </c>
      <c r="AQ11" s="471">
        <f t="shared" si="13"/>
        <v>1.0046745113162807</v>
      </c>
      <c r="AR11" s="406" t="s">
        <v>270</v>
      </c>
      <c r="AS11" s="477">
        <v>73</v>
      </c>
      <c r="AT11" s="414">
        <f t="shared" si="14"/>
        <v>69642</v>
      </c>
    </row>
    <row r="12" spans="1:46" ht="13.9" hidden="1" x14ac:dyDescent="0.25">
      <c r="A12" s="478" t="s">
        <v>271</v>
      </c>
      <c r="B12" s="453" t="s">
        <v>272</v>
      </c>
      <c r="C12" s="454">
        <v>3255961</v>
      </c>
      <c r="D12" s="455">
        <f>'[14]T14a-KA'!K10</f>
        <v>1565.6356750000002</v>
      </c>
      <c r="E12" s="479">
        <f t="shared" si="15"/>
        <v>2.8102648310002842</v>
      </c>
      <c r="F12" s="457">
        <v>1762050.6905169478</v>
      </c>
      <c r="G12" s="458">
        <f>'[14]T14c-vstup_DG-ZG'!E12</f>
        <v>1832542.2999999998</v>
      </c>
      <c r="H12" s="456">
        <f t="shared" si="16"/>
        <v>2.5539357407895347</v>
      </c>
      <c r="I12" s="457">
        <v>351511.68632493244</v>
      </c>
      <c r="J12" s="458">
        <f>'[14]T14c-vstup_DG-ZG'!J12</f>
        <v>208995.75</v>
      </c>
      <c r="K12" s="456">
        <f t="shared" si="6"/>
        <v>1.8102716756366513</v>
      </c>
      <c r="L12" s="457">
        <v>83052.422351678804</v>
      </c>
      <c r="M12" s="458">
        <f>'[14]T14c-vstup_DG-ZG'!O12</f>
        <v>342969.70999999996</v>
      </c>
      <c r="N12" s="456">
        <f t="shared" si="0"/>
        <v>1.7005008651609772</v>
      </c>
      <c r="O12" s="457">
        <v>312065.23962890933</v>
      </c>
      <c r="P12" s="459">
        <f>'[14]T14d-Drš'!N10/12</f>
        <v>28.25</v>
      </c>
      <c r="Q12" s="456">
        <f t="shared" si="7"/>
        <v>1.4914866470148269</v>
      </c>
      <c r="R12" s="457">
        <v>228090.21910334815</v>
      </c>
      <c r="S12" s="461">
        <f>'[14]T20-Publik'!D11</f>
        <v>2.6945007679099646</v>
      </c>
      <c r="T12" s="457">
        <f t="shared" si="8"/>
        <v>927145.98649127665</v>
      </c>
      <c r="U12" s="462">
        <f>'[14]T20-Publik'!L11</f>
        <v>1.107292386807313</v>
      </c>
      <c r="V12" s="463">
        <f t="shared" si="9"/>
        <v>42334.030214727049</v>
      </c>
      <c r="W12" s="464">
        <v>0</v>
      </c>
      <c r="X12" s="457">
        <f t="shared" si="10"/>
        <v>0</v>
      </c>
      <c r="Y12" s="465">
        <f t="shared" si="11"/>
        <v>2.4238974516988114</v>
      </c>
      <c r="Z12" s="466">
        <f t="shared" si="17"/>
        <v>3706250</v>
      </c>
      <c r="AA12" s="468">
        <f>'[14]T14e-tímy'!B10</f>
        <v>0</v>
      </c>
      <c r="AB12" s="468">
        <f>'[14]T7b-val-1,9,2019-2020'!K12</f>
        <v>3413.1988435664198</v>
      </c>
      <c r="AC12" s="468">
        <f>'[14]T7b-val-1,9,2019-2020'!L12</f>
        <v>10115.396572779726</v>
      </c>
      <c r="AD12" s="468">
        <f>INT(0.4+'[14]T7a-val-2020'!O12*1.352)</f>
        <v>29617</v>
      </c>
      <c r="AE12" s="468">
        <f>'[14]T7a-val-2020'!Q12</f>
        <v>22450</v>
      </c>
      <c r="AF12" s="469">
        <f t="shared" si="12"/>
        <v>3771845.5954163461</v>
      </c>
      <c r="AG12" s="470">
        <f t="shared" si="2"/>
        <v>515884.5954163461</v>
      </c>
      <c r="AH12" s="471">
        <f t="shared" si="3"/>
        <v>1.1584431126221555</v>
      </c>
      <c r="AI12" s="472">
        <f>'[14]T20-Publik'!C11</f>
        <v>3.6419080016310357</v>
      </c>
      <c r="AJ12" s="473">
        <f t="shared" si="4"/>
        <v>1.107292386807313</v>
      </c>
      <c r="AK12" s="473">
        <v>3.350555361500553</v>
      </c>
      <c r="AL12" s="473">
        <v>8.8583390944585047E-2</v>
      </c>
      <c r="AM12" s="474">
        <v>3.439138752445138</v>
      </c>
      <c r="AN12" s="480">
        <f>'[14]T7-mzdy'!E11</f>
        <v>2.7671233088030269</v>
      </c>
      <c r="AO12" s="481">
        <f t="shared" si="5"/>
        <v>1.2428570644120678</v>
      </c>
      <c r="AP12" s="474">
        <v>2.7724069394541782</v>
      </c>
      <c r="AQ12" s="471">
        <f t="shared" si="13"/>
        <v>1.2404884375026934</v>
      </c>
      <c r="AR12" s="406" t="s">
        <v>272</v>
      </c>
      <c r="AS12" s="477">
        <v>15</v>
      </c>
      <c r="AT12" s="414">
        <f t="shared" si="14"/>
        <v>14310</v>
      </c>
    </row>
    <row r="13" spans="1:46" ht="13.9" x14ac:dyDescent="0.25">
      <c r="A13" s="478" t="s">
        <v>273</v>
      </c>
      <c r="B13" s="453" t="s">
        <v>48</v>
      </c>
      <c r="C13" s="454">
        <v>21734854</v>
      </c>
      <c r="D13" s="455">
        <f>'[14]T14a-KA'!K11</f>
        <v>8058.2821250000015</v>
      </c>
      <c r="E13" s="479">
        <f t="shared" si="15"/>
        <v>14.464352860486354</v>
      </c>
      <c r="F13" s="457">
        <v>9511626</v>
      </c>
      <c r="G13" s="458">
        <f>'[14]T14c-vstup_DG-ZG'!E13</f>
        <v>13200300.67</v>
      </c>
      <c r="H13" s="456">
        <v>18.39</v>
      </c>
      <c r="I13" s="457">
        <v>2531019</v>
      </c>
      <c r="J13" s="458">
        <f>'[14]T14c-vstup_DG-ZG'!J13</f>
        <v>3332962.67</v>
      </c>
      <c r="K13" s="456">
        <v>28.55</v>
      </c>
      <c r="L13" s="457">
        <v>1309732</v>
      </c>
      <c r="M13" s="458">
        <f>'[14]T14c-vstup_DG-ZG'!O13</f>
        <v>2750429.7200000007</v>
      </c>
      <c r="N13" s="456">
        <v>13.55</v>
      </c>
      <c r="O13" s="457">
        <v>2072395</v>
      </c>
      <c r="P13" s="482">
        <f>'[14]T14d-Drš'!N11/12</f>
        <v>320.58333333333331</v>
      </c>
      <c r="Q13" s="456">
        <v>16.86</v>
      </c>
      <c r="R13" s="457">
        <v>2578630</v>
      </c>
      <c r="S13" s="461">
        <v>12.08</v>
      </c>
      <c r="T13" s="457">
        <v>4155287</v>
      </c>
      <c r="U13" s="462">
        <v>5.75</v>
      </c>
      <c r="V13" s="463">
        <v>219710</v>
      </c>
      <c r="W13" s="464">
        <v>22.160664819944596</v>
      </c>
      <c r="X13" s="457">
        <f t="shared" si="10"/>
        <v>0</v>
      </c>
      <c r="Y13" s="465">
        <f t="shared" si="11"/>
        <v>14.635533034522558</v>
      </c>
      <c r="Z13" s="466">
        <f t="shared" si="17"/>
        <v>22378399</v>
      </c>
      <c r="AA13" s="468">
        <f>'[14]T14e-tímy'!B11</f>
        <v>152000</v>
      </c>
      <c r="AB13" s="468">
        <f>'[14]T7b-val-1,9,2019-2020'!K13</f>
        <v>110735.76248136714</v>
      </c>
      <c r="AC13" s="468">
        <f>'[14]T7b-val-1,9,2019-2020'!L13</f>
        <v>275109.80678942736</v>
      </c>
      <c r="AD13" s="468">
        <f>INT(0.4+'[14]T7a-val-2020'!O13*1.352)</f>
        <v>801069</v>
      </c>
      <c r="AE13" s="468">
        <f>'[14]T7a-val-2020'!Q13</f>
        <v>610653</v>
      </c>
      <c r="AF13" s="469">
        <f t="shared" si="12"/>
        <v>24327966.569270793</v>
      </c>
      <c r="AG13" s="470">
        <f t="shared" si="2"/>
        <v>2593112.5692707933</v>
      </c>
      <c r="AH13" s="471">
        <f t="shared" si="3"/>
        <v>1.1193066477129681</v>
      </c>
      <c r="AI13" s="472">
        <f>'[14]T20-Publik'!C12</f>
        <v>11.495553353485079</v>
      </c>
      <c r="AJ13" s="473">
        <f t="shared" si="4"/>
        <v>5.75</v>
      </c>
      <c r="AK13" s="473">
        <v>10.575909085206273</v>
      </c>
      <c r="AL13" s="473">
        <v>0.46</v>
      </c>
      <c r="AM13" s="474">
        <v>11.035909085206274</v>
      </c>
      <c r="AN13" s="480">
        <f>'[14]T7-mzdy'!E12</f>
        <v>11.403694426793056</v>
      </c>
      <c r="AO13" s="481">
        <f t="shared" si="5"/>
        <v>0.96774857973020856</v>
      </c>
      <c r="AP13" s="474">
        <v>11.318014530410656</v>
      </c>
      <c r="AQ13" s="471">
        <f t="shared" si="13"/>
        <v>0.97507465249789305</v>
      </c>
      <c r="AR13" s="406" t="s">
        <v>48</v>
      </c>
      <c r="AS13" s="477">
        <v>408</v>
      </c>
      <c r="AT13" s="414">
        <f t="shared" si="14"/>
        <v>389232</v>
      </c>
    </row>
    <row r="14" spans="1:46" ht="0.75" customHeight="1" x14ac:dyDescent="0.25">
      <c r="A14" s="478" t="s">
        <v>274</v>
      </c>
      <c r="B14" s="453" t="s">
        <v>275</v>
      </c>
      <c r="C14" s="454">
        <v>13778773</v>
      </c>
      <c r="D14" s="455">
        <f>'[14]T14a-KA'!K12</f>
        <v>4704.7078499999989</v>
      </c>
      <c r="E14" s="479">
        <f t="shared" si="15"/>
        <v>8.4447967187423441</v>
      </c>
      <c r="F14" s="457">
        <f t="shared" ref="F14:F24" si="18">E14*výk_KA*Pp_VaV_rozp/100</f>
        <v>5294931.5400423538</v>
      </c>
      <c r="G14" s="458">
        <f>'[14]T14c-vstup_DG-ZG'!E14</f>
        <v>7508382.8600000003</v>
      </c>
      <c r="H14" s="456">
        <f t="shared" si="16"/>
        <v>10.46411171064676</v>
      </c>
      <c r="I14" s="457">
        <f t="shared" ref="I14:I24" si="19">H14*výk_DG*Pp_VaV_rozp/100</f>
        <v>1440231.049887263</v>
      </c>
      <c r="J14" s="458">
        <f>'[14]T14c-vstup_DG-ZG'!J14</f>
        <v>2042204.65</v>
      </c>
      <c r="K14" s="456">
        <f t="shared" si="6"/>
        <v>17.689092882264166</v>
      </c>
      <c r="L14" s="457">
        <f t="shared" ref="L14:L24" si="20">K14*výk_PC*Pp_VaV_rozp/100</f>
        <v>811547.8095624547</v>
      </c>
      <c r="M14" s="458">
        <f>'[14]T14c-vstup_DG-ZG'!O14</f>
        <v>1897392.19</v>
      </c>
      <c r="N14" s="456">
        <f t="shared" si="0"/>
        <v>9.4075860537208413</v>
      </c>
      <c r="O14" s="457">
        <f t="shared" ref="O14:O24" si="21">N14*výk_ZG*Pp_VaV_rozp/100</f>
        <v>1726421.1129384316</v>
      </c>
      <c r="P14" s="459">
        <f>'[14]T14d-Drš'!N12/12</f>
        <v>146.91666666666666</v>
      </c>
      <c r="Q14" s="456">
        <f t="shared" si="7"/>
        <v>7.7566104976021819</v>
      </c>
      <c r="R14" s="457">
        <f t="shared" ref="R14:R24" si="22">Q14*výk_Dršpo*Pp_VaV_rozp/100</f>
        <v>1186203.7058383564</v>
      </c>
      <c r="S14" s="461">
        <f>'[14]T20-Publik'!D13</f>
        <v>11.861341689505954</v>
      </c>
      <c r="T14" s="457">
        <f t="shared" si="8"/>
        <v>4081348.0080606048</v>
      </c>
      <c r="U14" s="462">
        <f>'[14]T20-Publik'!L13</f>
        <v>5.3415748397003071</v>
      </c>
      <c r="V14" s="463">
        <f t="shared" si="9"/>
        <v>204219.22281079402</v>
      </c>
      <c r="W14" s="464">
        <v>46.53739612188366</v>
      </c>
      <c r="X14" s="457">
        <f t="shared" si="10"/>
        <v>0</v>
      </c>
      <c r="Y14" s="465">
        <f t="shared" si="11"/>
        <v>9.6432054997230932</v>
      </c>
      <c r="Z14" s="466">
        <f t="shared" si="17"/>
        <v>14744902</v>
      </c>
      <c r="AA14" s="468">
        <f>'[14]T14e-tímy'!B12</f>
        <v>108000</v>
      </c>
      <c r="AB14" s="468">
        <f>'[14]T7b-val-1,9,2019-2020'!K14</f>
        <v>26121.091149854332</v>
      </c>
      <c r="AC14" s="468">
        <f>'[14]T7b-val-1,9,2019-2020'!L14</f>
        <v>102492.56527426334</v>
      </c>
      <c r="AD14" s="468">
        <f>INT(0.4+'[14]T7a-val-2020'!O14*1.352)</f>
        <v>229203</v>
      </c>
      <c r="AE14" s="468">
        <f>'[14]T7a-val-2020'!Q14</f>
        <v>227498</v>
      </c>
      <c r="AF14" s="469">
        <f t="shared" si="12"/>
        <v>15438216.656424116</v>
      </c>
      <c r="AG14" s="470">
        <f t="shared" si="2"/>
        <v>1659443.6564241163</v>
      </c>
      <c r="AH14" s="471">
        <f t="shared" si="3"/>
        <v>1.1204347917208677</v>
      </c>
      <c r="AI14" s="472">
        <f>'[14]T20-Publik'!C13</f>
        <v>10.852640259797502</v>
      </c>
      <c r="AJ14" s="473">
        <f t="shared" si="4"/>
        <v>5.3415748397003071</v>
      </c>
      <c r="AK14" s="473">
        <v>9.9844290390137029</v>
      </c>
      <c r="AL14" s="473">
        <v>0.4273259871760246</v>
      </c>
      <c r="AM14" s="474">
        <v>10.411755026189727</v>
      </c>
      <c r="AN14" s="480">
        <f>'[14]T7-mzdy'!E13</f>
        <v>8.4257559150322319</v>
      </c>
      <c r="AO14" s="481">
        <f t="shared" si="5"/>
        <v>1.2357057492745918</v>
      </c>
      <c r="AP14" s="474">
        <v>10.388811739869379</v>
      </c>
      <c r="AQ14" s="471">
        <f t="shared" si="13"/>
        <v>1.0022084610728192</v>
      </c>
      <c r="AR14" s="406" t="s">
        <v>275</v>
      </c>
      <c r="AS14" s="477">
        <v>152</v>
      </c>
      <c r="AT14" s="414">
        <f t="shared" si="14"/>
        <v>145008</v>
      </c>
    </row>
    <row r="15" spans="1:46" ht="13.9" hidden="1" x14ac:dyDescent="0.25">
      <c r="A15" s="478" t="s">
        <v>276</v>
      </c>
      <c r="B15" s="453" t="s">
        <v>277</v>
      </c>
      <c r="C15" s="454">
        <v>11311975</v>
      </c>
      <c r="D15" s="455">
        <f>'[14]T14a-KA'!K13</f>
        <v>3660.2698249999999</v>
      </c>
      <c r="E15" s="479">
        <f t="shared" si="15"/>
        <v>6.5700646232202535</v>
      </c>
      <c r="F15" s="457">
        <f t="shared" si="18"/>
        <v>4119464.7487957859</v>
      </c>
      <c r="G15" s="458">
        <f>'[14]T14c-vstup_DG-ZG'!E15</f>
        <v>6571366.2300000004</v>
      </c>
      <c r="H15" s="456">
        <f t="shared" si="16"/>
        <v>9.1582317530211359</v>
      </c>
      <c r="I15" s="457">
        <f t="shared" si="19"/>
        <v>1260495.8832142723</v>
      </c>
      <c r="J15" s="458">
        <f>'[14]T14c-vstup_DG-ZG'!J15</f>
        <v>3664001.0699999994</v>
      </c>
      <c r="K15" s="456">
        <f t="shared" si="6"/>
        <v>31.736709270515703</v>
      </c>
      <c r="L15" s="457">
        <f t="shared" si="20"/>
        <v>1456030.3946977057</v>
      </c>
      <c r="M15" s="458">
        <f>'[14]T14c-vstup_DG-ZG'!O15</f>
        <v>2390835</v>
      </c>
      <c r="N15" s="456">
        <f t="shared" si="0"/>
        <v>11.854157575481359</v>
      </c>
      <c r="O15" s="457">
        <f t="shared" si="21"/>
        <v>2175400.5541427652</v>
      </c>
      <c r="P15" s="459">
        <f>'[14]T14d-Drš'!N13/12</f>
        <v>122.66666666666667</v>
      </c>
      <c r="Q15" s="456">
        <f t="shared" si="7"/>
        <v>6.4763078006071551</v>
      </c>
      <c r="R15" s="457">
        <f t="shared" si="22"/>
        <v>990409.44696203107</v>
      </c>
      <c r="S15" s="461">
        <f>'[14]T20-Publik'!D14</f>
        <v>5.5557410288629683</v>
      </c>
      <c r="T15" s="457">
        <f t="shared" si="8"/>
        <v>1911665.0691811326</v>
      </c>
      <c r="U15" s="462">
        <f>'[14]T20-Publik'!L14</f>
        <v>0.14016672985320081</v>
      </c>
      <c r="V15" s="463">
        <f t="shared" si="9"/>
        <v>5358.8579199158421</v>
      </c>
      <c r="W15" s="464">
        <v>6.9252077562326875</v>
      </c>
      <c r="X15" s="457">
        <f t="shared" si="10"/>
        <v>0</v>
      </c>
      <c r="Y15" s="465">
        <f t="shared" si="11"/>
        <v>7.7949435533879496</v>
      </c>
      <c r="Z15" s="466">
        <f t="shared" si="17"/>
        <v>11918825</v>
      </c>
      <c r="AA15" s="468">
        <f>'[14]T14e-tímy'!B13</f>
        <v>0</v>
      </c>
      <c r="AB15" s="468">
        <f>'[14]T7b-val-1,9,2019-2020'!K15</f>
        <v>50540.182876366918</v>
      </c>
      <c r="AC15" s="468">
        <f>'[14]T7b-val-1,9,2019-2020'!L15</f>
        <v>175989.04037275724</v>
      </c>
      <c r="AD15" s="468">
        <f>INT(0.4+'[14]T7a-val-2020'!O15*1.352)</f>
        <v>300481</v>
      </c>
      <c r="AE15" s="468">
        <f>'[14]T7a-val-2020'!Q15</f>
        <v>390638</v>
      </c>
      <c r="AF15" s="469">
        <f t="shared" si="12"/>
        <v>12836473.223249124</v>
      </c>
      <c r="AG15" s="470">
        <f t="shared" si="2"/>
        <v>1524498.2232491244</v>
      </c>
      <c r="AH15" s="471">
        <f t="shared" si="3"/>
        <v>1.1347685283294142</v>
      </c>
      <c r="AI15" s="472">
        <f>'[14]T20-Publik'!C14</f>
        <v>5.9269798712056803</v>
      </c>
      <c r="AJ15" s="473">
        <f t="shared" si="4"/>
        <v>0.14016672985320081</v>
      </c>
      <c r="AK15" s="473">
        <v>5.4528214815092264</v>
      </c>
      <c r="AL15" s="473">
        <v>1.1213338388256064E-2</v>
      </c>
      <c r="AM15" s="474">
        <v>5.4640348198974822</v>
      </c>
      <c r="AN15" s="480">
        <f>'[14]T7-mzdy'!E14</f>
        <v>6.7998304274103454</v>
      </c>
      <c r="AO15" s="481">
        <f t="shared" si="5"/>
        <v>0.80355457069514169</v>
      </c>
      <c r="AP15" s="474">
        <v>5.1064065144225612</v>
      </c>
      <c r="AQ15" s="471">
        <f t="shared" si="13"/>
        <v>1.0700352203579628</v>
      </c>
      <c r="AR15" s="406" t="s">
        <v>277</v>
      </c>
      <c r="AS15" s="477">
        <v>261</v>
      </c>
      <c r="AT15" s="414">
        <f t="shared" si="14"/>
        <v>248994</v>
      </c>
    </row>
    <row r="16" spans="1:46" ht="13.9" hidden="1" x14ac:dyDescent="0.25">
      <c r="A16" s="478" t="s">
        <v>278</v>
      </c>
      <c r="B16" s="453" t="s">
        <v>279</v>
      </c>
      <c r="C16" s="454">
        <v>4582023</v>
      </c>
      <c r="D16" s="455">
        <f>'[14]T14a-KA'!K14</f>
        <v>556.94647500000008</v>
      </c>
      <c r="E16" s="479">
        <f t="shared" si="15"/>
        <v>0.99970070715339243</v>
      </c>
      <c r="F16" s="457">
        <f t="shared" si="18"/>
        <v>626817.55182586121</v>
      </c>
      <c r="G16" s="458">
        <f>'[14]T14c-vstup_DG-ZG'!E16</f>
        <v>458883</v>
      </c>
      <c r="H16" s="456">
        <f t="shared" si="16"/>
        <v>0.63952558941789461</v>
      </c>
      <c r="I16" s="457">
        <f t="shared" si="19"/>
        <v>88021.289961952847</v>
      </c>
      <c r="J16" s="458">
        <f>'[14]T14c-vstup_DG-ZG'!J16</f>
        <v>89707</v>
      </c>
      <c r="K16" s="456">
        <f t="shared" si="6"/>
        <v>0.77702078251034812</v>
      </c>
      <c r="L16" s="457">
        <f t="shared" si="20"/>
        <v>35648.493578946225</v>
      </c>
      <c r="M16" s="458">
        <f>'[14]T14c-vstup_DG-ZG'!O16</f>
        <v>5053351</v>
      </c>
      <c r="N16" s="456">
        <f t="shared" si="0"/>
        <v>25.055354735151653</v>
      </c>
      <c r="O16" s="457">
        <f t="shared" si="21"/>
        <v>4598001.3533672942</v>
      </c>
      <c r="P16" s="459">
        <f>'[14]T14d-Drš'!N14/12</f>
        <v>9.3333333333333339</v>
      </c>
      <c r="Q16" s="456">
        <f t="shared" si="7"/>
        <v>0.49276255004619651</v>
      </c>
      <c r="R16" s="457">
        <f t="shared" si="22"/>
        <v>75357.240529719755</v>
      </c>
      <c r="S16" s="461">
        <f>'[14]T20-Publik'!D15</f>
        <v>1.212891965269483</v>
      </c>
      <c r="T16" s="457">
        <f t="shared" si="8"/>
        <v>417341.84344633803</v>
      </c>
      <c r="U16" s="462">
        <f>'[14]T20-Publik'!L15</f>
        <v>0</v>
      </c>
      <c r="V16" s="463">
        <f t="shared" si="9"/>
        <v>0</v>
      </c>
      <c r="W16" s="464">
        <v>1.662049861495845</v>
      </c>
      <c r="X16" s="457">
        <f t="shared" si="10"/>
        <v>0</v>
      </c>
      <c r="Y16" s="465">
        <f>Z16/$Z$25*100</f>
        <v>3.8201526362478728</v>
      </c>
      <c r="Z16" s="466">
        <f t="shared" si="17"/>
        <v>5841188</v>
      </c>
      <c r="AA16" s="468">
        <f>'[14]T14e-tímy'!B14</f>
        <v>0</v>
      </c>
      <c r="AB16" s="468">
        <f>'[14]T7b-val-1,9,2019-2020'!K16</f>
        <v>4961.0983191191153</v>
      </c>
      <c r="AC16" s="468">
        <f>'[14]T7b-val-1,9,2019-2020'!L16</f>
        <v>24948.091547280965</v>
      </c>
      <c r="AD16" s="468">
        <f>INT(0.4+'[14]T7a-val-2020'!O16*1.352)</f>
        <v>18086</v>
      </c>
      <c r="AE16" s="468">
        <f>'[14]T7a-val-2020'!Q16</f>
        <v>55378</v>
      </c>
      <c r="AF16" s="469">
        <f t="shared" si="12"/>
        <v>5944561.1898663994</v>
      </c>
      <c r="AG16" s="470">
        <f t="shared" si="2"/>
        <v>1362538.1898663994</v>
      </c>
      <c r="AH16" s="471">
        <f t="shared" si="3"/>
        <v>1.2973660738644044</v>
      </c>
      <c r="AI16" s="472">
        <f>'[14]T20-Publik'!C15</f>
        <v>1.2428410432073822</v>
      </c>
      <c r="AJ16" s="473">
        <f t="shared" si="4"/>
        <v>0</v>
      </c>
      <c r="AK16" s="473">
        <v>1.1434137597507916</v>
      </c>
      <c r="AL16" s="473">
        <v>0</v>
      </c>
      <c r="AM16" s="474">
        <v>1.1434137597507916</v>
      </c>
      <c r="AN16" s="480">
        <f>'[14]T7-mzdy'!E15</f>
        <v>1.6325370558851509</v>
      </c>
      <c r="AO16" s="481">
        <f t="shared" si="5"/>
        <v>0.70039069289660949</v>
      </c>
      <c r="AP16" s="474">
        <v>1.0111429303726882</v>
      </c>
      <c r="AQ16" s="471">
        <f t="shared" si="13"/>
        <v>1.1308131871419511</v>
      </c>
      <c r="AR16" s="406" t="s">
        <v>279</v>
      </c>
      <c r="AS16" s="477">
        <v>37</v>
      </c>
      <c r="AT16" s="414">
        <f t="shared" si="14"/>
        <v>35298</v>
      </c>
    </row>
    <row r="17" spans="1:46" ht="13.9" hidden="1" x14ac:dyDescent="0.25">
      <c r="A17" s="478" t="s">
        <v>280</v>
      </c>
      <c r="B17" s="453" t="s">
        <v>281</v>
      </c>
      <c r="C17" s="454">
        <v>4733486</v>
      </c>
      <c r="D17" s="455">
        <f>'[14]T14a-KA'!K15</f>
        <v>2184.1335749999998</v>
      </c>
      <c r="E17" s="479">
        <f t="shared" si="15"/>
        <v>3.9204483329299582</v>
      </c>
      <c r="F17" s="457">
        <f t="shared" si="18"/>
        <v>2458141.5302828983</v>
      </c>
      <c r="G17" s="458">
        <f>'[14]T14c-vstup_DG-ZG'!E17</f>
        <v>1900209</v>
      </c>
      <c r="H17" s="456">
        <f t="shared" si="16"/>
        <v>2.6482399233403462</v>
      </c>
      <c r="I17" s="457">
        <f t="shared" si="19"/>
        <v>364491.26983852632</v>
      </c>
      <c r="J17" s="458">
        <f>'[14]T14c-vstup_DG-ZG'!J17</f>
        <v>212541</v>
      </c>
      <c r="K17" s="456">
        <f t="shared" si="6"/>
        <v>1.840979791270825</v>
      </c>
      <c r="L17" s="457">
        <f t="shared" si="20"/>
        <v>84461.26248523315</v>
      </c>
      <c r="M17" s="458">
        <f>'[14]T14c-vstup_DG-ZG'!O17</f>
        <v>673485.14999999991</v>
      </c>
      <c r="N17" s="456">
        <f t="shared" si="0"/>
        <v>3.339251388258369</v>
      </c>
      <c r="O17" s="457">
        <f t="shared" si="21"/>
        <v>612798.44427445764</v>
      </c>
      <c r="P17" s="459">
        <f>'[14]T14d-Drš'!N15/12</f>
        <v>54.666666666666664</v>
      </c>
      <c r="Q17" s="456">
        <f t="shared" si="7"/>
        <v>2.8861806502705796</v>
      </c>
      <c r="R17" s="457">
        <f t="shared" si="22"/>
        <v>441378.12310264423</v>
      </c>
      <c r="S17" s="461">
        <f>'[14]T20-Publik'!D16</f>
        <v>2.1935223942587063</v>
      </c>
      <c r="T17" s="457">
        <f t="shared" si="8"/>
        <v>754765.22713822837</v>
      </c>
      <c r="U17" s="462">
        <f>'[14]T20-Publik'!L16</f>
        <v>0</v>
      </c>
      <c r="V17" s="463">
        <f t="shared" si="9"/>
        <v>0</v>
      </c>
      <c r="W17" s="464">
        <v>0</v>
      </c>
      <c r="X17" s="457">
        <f t="shared" si="10"/>
        <v>0</v>
      </c>
      <c r="Y17" s="465">
        <f t="shared" si="11"/>
        <v>3.0843002070879884</v>
      </c>
      <c r="Z17" s="466">
        <f t="shared" si="17"/>
        <v>4716036</v>
      </c>
      <c r="AA17" s="468">
        <f>'[14]T14e-tímy'!B15</f>
        <v>0</v>
      </c>
      <c r="AB17" s="468">
        <f>'[14]T7b-val-1,9,2019-2020'!K17</f>
        <v>2858.8990313699865</v>
      </c>
      <c r="AC17" s="468">
        <f>'[14]T7b-val-1,9,2019-2020'!L17</f>
        <v>62709.478753260402</v>
      </c>
      <c r="AD17" s="468">
        <f>INT(0.4+'[14]T7a-val-2020'!O17*1.352)</f>
        <v>58459</v>
      </c>
      <c r="AE17" s="468">
        <f>'[14]T7a-val-2020'!Q17</f>
        <v>139193</v>
      </c>
      <c r="AF17" s="469">
        <f t="shared" si="12"/>
        <v>4979256.3777846303</v>
      </c>
      <c r="AG17" s="470">
        <f t="shared" si="2"/>
        <v>245770.37778463028</v>
      </c>
      <c r="AH17" s="471">
        <f t="shared" si="3"/>
        <v>1.0519216445944131</v>
      </c>
      <c r="AI17" s="472">
        <f>'[14]T20-Publik'!C16</f>
        <v>3.5507837458389298</v>
      </c>
      <c r="AJ17" s="473">
        <f t="shared" si="4"/>
        <v>0</v>
      </c>
      <c r="AK17" s="473">
        <v>3.2667210461718157</v>
      </c>
      <c r="AL17" s="473">
        <v>0</v>
      </c>
      <c r="AM17" s="474">
        <v>3.2667210461718157</v>
      </c>
      <c r="AN17" s="480">
        <f>'[14]T7-mzdy'!E16</f>
        <v>4.7284241891662937</v>
      </c>
      <c r="AO17" s="481">
        <f t="shared" si="5"/>
        <v>0.69086886359656263</v>
      </c>
      <c r="AP17" s="474">
        <v>2.9542806884721942</v>
      </c>
      <c r="AQ17" s="471">
        <f t="shared" si="13"/>
        <v>1.1057585214968859</v>
      </c>
      <c r="AR17" s="406" t="s">
        <v>281</v>
      </c>
      <c r="AS17" s="477">
        <v>93</v>
      </c>
      <c r="AT17" s="414">
        <f t="shared" si="14"/>
        <v>88722</v>
      </c>
    </row>
    <row r="18" spans="1:46" ht="13.9" hidden="1" x14ac:dyDescent="0.25">
      <c r="A18" s="478" t="s">
        <v>282</v>
      </c>
      <c r="B18" s="453" t="s">
        <v>283</v>
      </c>
      <c r="C18" s="454">
        <v>5928178</v>
      </c>
      <c r="D18" s="455">
        <f>'[14]T14a-KA'!K16</f>
        <v>2799.0789500000001</v>
      </c>
      <c r="E18" s="479">
        <f t="shared" si="15"/>
        <v>5.0242551686733901</v>
      </c>
      <c r="F18" s="457">
        <f t="shared" si="18"/>
        <v>3150234.1671276437</v>
      </c>
      <c r="G18" s="458">
        <f>'[14]T14c-vstup_DG-ZG'!E18</f>
        <v>3417852</v>
      </c>
      <c r="H18" s="456">
        <f t="shared" si="16"/>
        <v>4.7633139925495822</v>
      </c>
      <c r="I18" s="457">
        <f t="shared" si="19"/>
        <v>655600.10272561957</v>
      </c>
      <c r="J18" s="458">
        <f>'[14]T14c-vstup_DG-ZG'!J18</f>
        <v>444634.9</v>
      </c>
      <c r="K18" s="456">
        <f t="shared" si="6"/>
        <v>3.8513221702811418</v>
      </c>
      <c r="L18" s="457">
        <f t="shared" si="20"/>
        <v>176692.61459669142</v>
      </c>
      <c r="M18" s="458">
        <f>'[14]T14c-vstup_DG-ZG'!O18</f>
        <v>490008.17</v>
      </c>
      <c r="N18" s="456">
        <f t="shared" si="0"/>
        <v>2.4295420053886017</v>
      </c>
      <c r="O18" s="457">
        <f t="shared" si="21"/>
        <v>445854.29130512231</v>
      </c>
      <c r="P18" s="459">
        <f>'[14]T14d-Drš'!N16/12</f>
        <v>60.25</v>
      </c>
      <c r="Q18" s="456">
        <f t="shared" si="7"/>
        <v>3.1809582471732147</v>
      </c>
      <c r="R18" s="457">
        <f t="shared" si="22"/>
        <v>486457.90091953019</v>
      </c>
      <c r="S18" s="461">
        <f>'[14]T20-Publik'!D17</f>
        <v>3.8100837121732698</v>
      </c>
      <c r="T18" s="457">
        <f t="shared" si="8"/>
        <v>1311004.9416231113</v>
      </c>
      <c r="U18" s="462">
        <f>'[14]T20-Publik'!L17</f>
        <v>4.3611098033288165E-2</v>
      </c>
      <c r="V18" s="463">
        <f t="shared" si="9"/>
        <v>1667.3405902861311</v>
      </c>
      <c r="W18" s="464">
        <v>10.803324099722991</v>
      </c>
      <c r="X18" s="457">
        <f t="shared" si="10"/>
        <v>0</v>
      </c>
      <c r="Y18" s="465">
        <f t="shared" si="11"/>
        <v>4.0728089155686522</v>
      </c>
      <c r="Z18" s="466">
        <f t="shared" si="17"/>
        <v>6227511</v>
      </c>
      <c r="AA18" s="468">
        <f>'[14]T14e-tímy'!B16</f>
        <v>36000</v>
      </c>
      <c r="AB18" s="468">
        <f>'[14]T7b-val-1,9,2019-2020'!K18</f>
        <v>18100.993867161538</v>
      </c>
      <c r="AC18" s="468">
        <f>'[14]T7b-val-1,9,2019-2020'!L18</f>
        <v>74172.674869389128</v>
      </c>
      <c r="AD18" s="468">
        <f>INT(0.4+'[14]T7a-val-2020'!O18*1.352)</f>
        <v>148471</v>
      </c>
      <c r="AE18" s="468">
        <f>'[14]T7a-val-2020'!Q18</f>
        <v>164637</v>
      </c>
      <c r="AF18" s="469">
        <f t="shared" si="12"/>
        <v>6668892.668736551</v>
      </c>
      <c r="AG18" s="470">
        <f t="shared" si="2"/>
        <v>740714.66873655096</v>
      </c>
      <c r="AH18" s="471">
        <f t="shared" si="3"/>
        <v>1.1249481153798944</v>
      </c>
      <c r="AI18" s="472">
        <f>'[14]T20-Publik'!C17</f>
        <v>4.1616748995858703</v>
      </c>
      <c r="AJ18" s="473">
        <f t="shared" si="4"/>
        <v>4.3611098033288165E-2</v>
      </c>
      <c r="AK18" s="473">
        <v>3.8287409076190007</v>
      </c>
      <c r="AL18" s="473">
        <v>3.4888878426630535E-3</v>
      </c>
      <c r="AM18" s="474">
        <v>3.8322297954616635</v>
      </c>
      <c r="AN18" s="480">
        <f>'[14]T7-mzdy'!E17</f>
        <v>5.1106552113761063</v>
      </c>
      <c r="AO18" s="481">
        <f t="shared" si="5"/>
        <v>0.74985097545443469</v>
      </c>
      <c r="AP18" s="474">
        <v>3.8796664171158044</v>
      </c>
      <c r="AQ18" s="471">
        <f t="shared" si="13"/>
        <v>0.98777301536934559</v>
      </c>
      <c r="AR18" s="406" t="s">
        <v>283</v>
      </c>
      <c r="AS18" s="477">
        <v>110</v>
      </c>
      <c r="AT18" s="414">
        <f t="shared" si="14"/>
        <v>104940</v>
      </c>
    </row>
    <row r="19" spans="1:46" ht="13.9" hidden="1" x14ac:dyDescent="0.25">
      <c r="A19" s="478" t="s">
        <v>284</v>
      </c>
      <c r="B19" s="453" t="s">
        <v>285</v>
      </c>
      <c r="C19" s="454">
        <v>4710730</v>
      </c>
      <c r="D19" s="455">
        <f>'[14]T14a-KA'!K17</f>
        <v>1839.430425</v>
      </c>
      <c r="E19" s="479">
        <f t="shared" si="15"/>
        <v>3.3017174525289259</v>
      </c>
      <c r="F19" s="457">
        <f t="shared" si="18"/>
        <v>2070194.0446835642</v>
      </c>
      <c r="G19" s="458">
        <f>'[14]T14c-vstup_DG-ZG'!E19</f>
        <v>2784810</v>
      </c>
      <c r="H19" s="456">
        <f t="shared" si="16"/>
        <v>3.8810704616794416</v>
      </c>
      <c r="I19" s="457">
        <f t="shared" si="19"/>
        <v>534172.25850368384</v>
      </c>
      <c r="J19" s="458">
        <f>'[14]T14c-vstup_DG-ZG'!J19</f>
        <v>7864</v>
      </c>
      <c r="K19" s="456">
        <f t="shared" si="6"/>
        <v>6.8116105027047805E-2</v>
      </c>
      <c r="L19" s="457">
        <f t="shared" si="20"/>
        <v>3125.0599563560604</v>
      </c>
      <c r="M19" s="458">
        <f>'[14]T14c-vstup_DG-ZG'!O19</f>
        <v>239425.89</v>
      </c>
      <c r="N19" s="456">
        <f t="shared" si="0"/>
        <v>1.187113384114699</v>
      </c>
      <c r="O19" s="457">
        <f t="shared" si="21"/>
        <v>217851.5931806773</v>
      </c>
      <c r="P19" s="459">
        <f>'[14]T14d-Drš'!N17/12</f>
        <v>44.75</v>
      </c>
      <c r="Q19" s="456">
        <f t="shared" si="7"/>
        <v>2.3626204408464959</v>
      </c>
      <c r="R19" s="457">
        <f t="shared" si="22"/>
        <v>361311.055039817</v>
      </c>
      <c r="S19" s="461">
        <f>'[14]T20-Publik'!D18</f>
        <v>5.2390780559381582</v>
      </c>
      <c r="T19" s="457">
        <f t="shared" si="8"/>
        <v>1802705.0689042115</v>
      </c>
      <c r="U19" s="462">
        <f>'[14]T20-Publik'!L18</f>
        <v>0.24481684577777682</v>
      </c>
      <c r="V19" s="463">
        <f t="shared" si="9"/>
        <v>9359.8437681971482</v>
      </c>
      <c r="W19" s="464">
        <v>9.6952908587257625</v>
      </c>
      <c r="X19" s="457">
        <f t="shared" si="10"/>
        <v>0</v>
      </c>
      <c r="Y19" s="465">
        <f t="shared" si="11"/>
        <v>3.2691756481236913</v>
      </c>
      <c r="Z19" s="466">
        <f t="shared" si="17"/>
        <v>4998719</v>
      </c>
      <c r="AA19" s="468">
        <f>'[14]T14e-tímy'!B17</f>
        <v>44000</v>
      </c>
      <c r="AB19" s="468">
        <f>'[14]T7b-val-1,9,2019-2020'!K19</f>
        <v>11320.596164443341</v>
      </c>
      <c r="AC19" s="468">
        <f>'[14]T7b-val-1,9,2019-2020'!L19</f>
        <v>49222.28332288743</v>
      </c>
      <c r="AD19" s="468">
        <f>INT(0.4+'[14]T7a-val-2020'!O19*1.352)</f>
        <v>78692</v>
      </c>
      <c r="AE19" s="468">
        <f>'[14]T7a-val-2020'!Q19</f>
        <v>109259</v>
      </c>
      <c r="AF19" s="469">
        <f t="shared" si="12"/>
        <v>5291212.879487331</v>
      </c>
      <c r="AG19" s="470">
        <f t="shared" si="2"/>
        <v>580482.87948733103</v>
      </c>
      <c r="AH19" s="471">
        <f t="shared" si="3"/>
        <v>1.1232256740435838</v>
      </c>
      <c r="AI19" s="472">
        <f>'[14]T20-Publik'!C18</f>
        <v>4.7711040704680636</v>
      </c>
      <c r="AJ19" s="473">
        <f t="shared" si="4"/>
        <v>0.24481684577777682</v>
      </c>
      <c r="AK19" s="473">
        <v>4.389415744830619</v>
      </c>
      <c r="AL19" s="473">
        <v>1.9585347662222145E-2</v>
      </c>
      <c r="AM19" s="474">
        <v>4.4090010924928409</v>
      </c>
      <c r="AN19" s="480">
        <f>'[14]T7-mzdy'!E18</f>
        <v>2.1953143231324708</v>
      </c>
      <c r="AO19" s="481">
        <f t="shared" si="5"/>
        <v>2.0083689365273596</v>
      </c>
      <c r="AP19" s="474">
        <v>4.6128235834867182</v>
      </c>
      <c r="AQ19" s="471">
        <f t="shared" si="13"/>
        <v>0.95581394187205981</v>
      </c>
      <c r="AR19" s="406" t="s">
        <v>285</v>
      </c>
      <c r="AS19" s="477">
        <v>73</v>
      </c>
      <c r="AT19" s="414">
        <f t="shared" si="14"/>
        <v>69642</v>
      </c>
    </row>
    <row r="20" spans="1:46" ht="13.9" hidden="1" x14ac:dyDescent="0.25">
      <c r="A20" s="478" t="s">
        <v>286</v>
      </c>
      <c r="B20" s="453" t="s">
        <v>287</v>
      </c>
      <c r="C20" s="454">
        <v>2875365</v>
      </c>
      <c r="D20" s="455">
        <f>'[14]T14a-KA'!K18</f>
        <v>815.40954999999985</v>
      </c>
      <c r="E20" s="479">
        <f t="shared" si="15"/>
        <v>1.4636334734942513</v>
      </c>
      <c r="F20" s="457">
        <f t="shared" si="18"/>
        <v>917705.81341129239</v>
      </c>
      <c r="G20" s="458">
        <f>'[14]T14c-vstup_DG-ZG'!E20</f>
        <v>505443.92</v>
      </c>
      <c r="H20" s="456">
        <f t="shared" si="16"/>
        <v>0.70441555005456991</v>
      </c>
      <c r="I20" s="457">
        <f t="shared" si="19"/>
        <v>96952.438512270252</v>
      </c>
      <c r="J20" s="458">
        <f>'[14]T14c-vstup_DG-ZG'!J20</f>
        <v>46000</v>
      </c>
      <c r="K20" s="456">
        <f t="shared" si="6"/>
        <v>0.3984411026505848</v>
      </c>
      <c r="L20" s="457">
        <f t="shared" si="20"/>
        <v>18279.85223707767</v>
      </c>
      <c r="M20" s="458">
        <f>'[14]T14c-vstup_DG-ZG'!O20</f>
        <v>16464.419999999998</v>
      </c>
      <c r="N20" s="456">
        <f t="shared" si="0"/>
        <v>8.1633332734758687E-2</v>
      </c>
      <c r="O20" s="457">
        <f t="shared" si="21"/>
        <v>14980.836566153339</v>
      </c>
      <c r="P20" s="459">
        <f>'[14]T14d-Drš'!N18/12</f>
        <v>15.833333333333334</v>
      </c>
      <c r="Q20" s="456">
        <f t="shared" si="7"/>
        <v>0.83593646882836914</v>
      </c>
      <c r="R20" s="457">
        <f t="shared" si="22"/>
        <v>127838.17589863174</v>
      </c>
      <c r="S20" s="461">
        <f>'[14]T20-Publik'!D19</f>
        <v>5.3331197567290073E-2</v>
      </c>
      <c r="T20" s="457">
        <f t="shared" si="8"/>
        <v>18350.637108053161</v>
      </c>
      <c r="U20" s="462">
        <f>'[14]T20-Publik'!L19</f>
        <v>43.792893538536767</v>
      </c>
      <c r="V20" s="463">
        <f t="shared" si="9"/>
        <v>1674291.0005876834</v>
      </c>
      <c r="W20" s="464">
        <v>0</v>
      </c>
      <c r="X20" s="457">
        <f t="shared" si="10"/>
        <v>0</v>
      </c>
      <c r="Y20" s="465">
        <f t="shared" si="11"/>
        <v>1.8759406479744809</v>
      </c>
      <c r="Z20" s="466">
        <f t="shared" si="17"/>
        <v>2868399</v>
      </c>
      <c r="AA20" s="468">
        <f>'[14]T14e-tímy'!B18</f>
        <v>40000</v>
      </c>
      <c r="AB20" s="468">
        <f>'[14]T7b-val-1,9,2019-2020'!K20</f>
        <v>2516.1991474809051</v>
      </c>
      <c r="AC20" s="468">
        <f>'[14]T7b-val-1,9,2019-2020'!L20</f>
        <v>27645.990633199708</v>
      </c>
      <c r="AD20" s="468">
        <f>INT(0.4+'[14]T7a-val-2020'!O20*1.352)</f>
        <v>28787</v>
      </c>
      <c r="AE20" s="468">
        <f>'[14]T7a-val-2020'!Q20</f>
        <v>61365</v>
      </c>
      <c r="AF20" s="469">
        <f t="shared" si="12"/>
        <v>3028713.1897806809</v>
      </c>
      <c r="AG20" s="470">
        <f t="shared" si="2"/>
        <v>153348.18978068093</v>
      </c>
      <c r="AH20" s="471">
        <f t="shared" si="3"/>
        <v>1.0533317299823435</v>
      </c>
      <c r="AI20" s="472">
        <f>'[14]T20-Publik'!C19</f>
        <v>0.16860010575778789</v>
      </c>
      <c r="AJ20" s="473">
        <f t="shared" si="4"/>
        <v>43.792893538536767</v>
      </c>
      <c r="AK20" s="473">
        <v>0.15511209729716485</v>
      </c>
      <c r="AL20" s="473">
        <v>3.5034314830829416</v>
      </c>
      <c r="AM20" s="474">
        <v>3.6585435803801065</v>
      </c>
      <c r="AN20" s="480">
        <f>'[14]T7-mzdy'!E19</f>
        <v>1.8601615689515385</v>
      </c>
      <c r="AO20" s="481">
        <f t="shared" si="5"/>
        <v>1.9667880690827346</v>
      </c>
      <c r="AP20" s="474">
        <v>3.7226495079029545</v>
      </c>
      <c r="AQ20" s="471">
        <f t="shared" si="13"/>
        <v>0.982779488805821</v>
      </c>
      <c r="AR20" s="406" t="s">
        <v>287</v>
      </c>
      <c r="AS20" s="477">
        <v>41</v>
      </c>
      <c r="AT20" s="414">
        <f t="shared" si="14"/>
        <v>39114</v>
      </c>
    </row>
    <row r="21" spans="1:46" ht="13.9" hidden="1" x14ac:dyDescent="0.25">
      <c r="A21" s="478" t="s">
        <v>288</v>
      </c>
      <c r="B21" s="453" t="s">
        <v>289</v>
      </c>
      <c r="C21" s="454">
        <v>1482632</v>
      </c>
      <c r="D21" s="455">
        <f>'[14]T14a-KA'!K19</f>
        <v>504.8225000000001</v>
      </c>
      <c r="E21" s="479">
        <f t="shared" si="15"/>
        <v>0.90613987679326535</v>
      </c>
      <c r="F21" s="457">
        <f t="shared" si="18"/>
        <v>568154.42373813549</v>
      </c>
      <c r="G21" s="458">
        <f>'[14]T14c-vstup_DG-ZG'!E21</f>
        <v>205142</v>
      </c>
      <c r="H21" s="456">
        <f t="shared" si="16"/>
        <v>0.28589762197415408</v>
      </c>
      <c r="I21" s="457">
        <f t="shared" si="19"/>
        <v>39349.60211072307</v>
      </c>
      <c r="J21" s="458">
        <f>'[14]T14c-vstup_DG-ZG'!J21</f>
        <v>52052.5</v>
      </c>
      <c r="K21" s="456">
        <f t="shared" si="6"/>
        <v>0.45086642381999059</v>
      </c>
      <c r="L21" s="457">
        <f t="shared" si="20"/>
        <v>20685.043664575769</v>
      </c>
      <c r="M21" s="458">
        <f>'[14]T14c-vstup_DG-ZG'!O21</f>
        <v>0</v>
      </c>
      <c r="N21" s="456">
        <f t="shared" si="0"/>
        <v>0</v>
      </c>
      <c r="O21" s="457">
        <f t="shared" si="21"/>
        <v>0</v>
      </c>
      <c r="P21" s="459">
        <f>'[14]T14d-Drš'!N19/12</f>
        <v>14.666666666666666</v>
      </c>
      <c r="Q21" s="456">
        <f t="shared" si="7"/>
        <v>0.77434115007259441</v>
      </c>
      <c r="R21" s="457">
        <f t="shared" si="22"/>
        <v>118418.52083241673</v>
      </c>
      <c r="S21" s="461">
        <f>'[14]T20-Publik'!D20</f>
        <v>5.4538486751983854E-2</v>
      </c>
      <c r="T21" s="457">
        <f t="shared" si="8"/>
        <v>18766.051100676137</v>
      </c>
      <c r="U21" s="462">
        <f>'[14]T20-Publik'!L20</f>
        <v>18.104883038834533</v>
      </c>
      <c r="V21" s="463">
        <f t="shared" si="9"/>
        <v>692186.34096280078</v>
      </c>
      <c r="W21" s="464">
        <v>0</v>
      </c>
      <c r="X21" s="457">
        <f t="shared" si="10"/>
        <v>0</v>
      </c>
      <c r="Y21" s="465">
        <f t="shared" si="11"/>
        <v>0.95324815371281479</v>
      </c>
      <c r="Z21" s="466">
        <f t="shared" si="17"/>
        <v>1457560</v>
      </c>
      <c r="AA21" s="468">
        <f>'[14]T14e-tímy'!B19</f>
        <v>36000</v>
      </c>
      <c r="AB21" s="468">
        <f>'[14]T7b-val-1,9,2019-2020'!K21</f>
        <v>517.49982466471999</v>
      </c>
      <c r="AC21" s="468">
        <f>'[14]T7b-val-1,9,2019-2020'!L21</f>
        <v>16856.694288745479</v>
      </c>
      <c r="AD21" s="468">
        <f>INT(0.4+'[14]T7a-val-2020'!O21*1.352)</f>
        <v>8207</v>
      </c>
      <c r="AE21" s="468">
        <f>'[14]T7a-val-2020'!Q21</f>
        <v>37417</v>
      </c>
      <c r="AF21" s="469">
        <f t="shared" si="12"/>
        <v>1556558.1941134103</v>
      </c>
      <c r="AG21" s="470">
        <f t="shared" si="2"/>
        <v>73926.194113410311</v>
      </c>
      <c r="AH21" s="471">
        <f t="shared" si="3"/>
        <v>1.0498614586177895</v>
      </c>
      <c r="AI21" s="472">
        <f>'[14]T20-Publik'!C20</f>
        <v>0.18477048334719059</v>
      </c>
      <c r="AJ21" s="473">
        <f t="shared" si="4"/>
        <v>18.104883038834533</v>
      </c>
      <c r="AK21" s="473">
        <v>0.16998884467941536</v>
      </c>
      <c r="AL21" s="473">
        <v>1.4483906431067626</v>
      </c>
      <c r="AM21" s="474">
        <v>1.6183794877861779</v>
      </c>
      <c r="AN21" s="480">
        <f>'[14]T7-mzdy'!E20</f>
        <v>1.2244039829269264</v>
      </c>
      <c r="AO21" s="481">
        <f t="shared" si="5"/>
        <v>1.3217692120842801</v>
      </c>
      <c r="AP21" s="474">
        <v>1.6448284997254066</v>
      </c>
      <c r="AQ21" s="471">
        <f t="shared" si="13"/>
        <v>0.98391989685025272</v>
      </c>
      <c r="AR21" s="406" t="s">
        <v>289</v>
      </c>
      <c r="AS21" s="477">
        <v>25</v>
      </c>
      <c r="AT21" s="414">
        <f t="shared" si="14"/>
        <v>23850</v>
      </c>
    </row>
    <row r="22" spans="1:46" ht="13.9" hidden="1" x14ac:dyDescent="0.25">
      <c r="A22" s="478" t="s">
        <v>290</v>
      </c>
      <c r="B22" s="453" t="s">
        <v>291</v>
      </c>
      <c r="C22" s="454">
        <v>1160271</v>
      </c>
      <c r="D22" s="455">
        <f>'[14]T14a-KA'!K20</f>
        <v>402.80292499999996</v>
      </c>
      <c r="E22" s="479">
        <f t="shared" si="15"/>
        <v>0.72301807631685755</v>
      </c>
      <c r="F22" s="457">
        <f t="shared" si="18"/>
        <v>453336.10077484726</v>
      </c>
      <c r="G22" s="458">
        <f>'[14]T14c-vstup_DG-ZG'!E22</f>
        <v>89406.45</v>
      </c>
      <c r="H22" s="456">
        <f t="shared" si="16"/>
        <v>0.12460194130968358</v>
      </c>
      <c r="I22" s="457">
        <f t="shared" si="19"/>
        <v>17149.624326721278</v>
      </c>
      <c r="J22" s="458">
        <f>'[14]T14c-vstup_DG-ZG'!J22</f>
        <v>5950</v>
      </c>
      <c r="K22" s="456">
        <f t="shared" si="6"/>
        <v>5.1537490451543037E-2</v>
      </c>
      <c r="L22" s="457">
        <f t="shared" si="20"/>
        <v>2364.4591480567856</v>
      </c>
      <c r="M22" s="458">
        <f>'[14]T14c-vstup_DG-ZG'!O22</f>
        <v>0</v>
      </c>
      <c r="N22" s="456">
        <f t="shared" si="0"/>
        <v>0</v>
      </c>
      <c r="O22" s="457">
        <f t="shared" si="21"/>
        <v>0</v>
      </c>
      <c r="P22" s="459">
        <f>'[14]T14d-Drš'!N20/12</f>
        <v>11.583333333333334</v>
      </c>
      <c r="Q22" s="456">
        <f t="shared" si="7"/>
        <v>0.61155352193233325</v>
      </c>
      <c r="R22" s="457">
        <f t="shared" si="22"/>
        <v>93523.718157420066</v>
      </c>
      <c r="S22" s="461">
        <f>'[14]T20-Publik'!D21</f>
        <v>3.8595341975260093E-2</v>
      </c>
      <c r="T22" s="457">
        <f t="shared" si="8"/>
        <v>13280.20271353524</v>
      </c>
      <c r="U22" s="462">
        <f>'[14]T20-Publik'!L21</f>
        <v>20.200611050953132</v>
      </c>
      <c r="V22" s="463">
        <f t="shared" si="9"/>
        <v>772310.26671531971</v>
      </c>
      <c r="W22" s="464">
        <v>0</v>
      </c>
      <c r="X22" s="457">
        <f t="shared" si="10"/>
        <v>0</v>
      </c>
      <c r="Y22" s="465">
        <f t="shared" si="11"/>
        <v>0.88418808617565792</v>
      </c>
      <c r="Z22" s="466">
        <f t="shared" si="17"/>
        <v>1351964</v>
      </c>
      <c r="AA22" s="468">
        <f>'[14]T14e-tímy'!B20</f>
        <v>0</v>
      </c>
      <c r="AB22" s="468">
        <f>'[14]T7b-val-1,9,2019-2020'!K22</f>
        <v>0</v>
      </c>
      <c r="AC22" s="468">
        <f>'[14]T7b-val-1,9,2019-2020'!L22</f>
        <v>24274.191775606465</v>
      </c>
      <c r="AD22" s="468">
        <f>INT(0.4+'[14]T7a-val-2020'!O22*1.352)</f>
        <v>0</v>
      </c>
      <c r="AE22" s="468">
        <f>'[14]T7a-val-2020'!Q22</f>
        <v>53881</v>
      </c>
      <c r="AF22" s="469">
        <f t="shared" si="12"/>
        <v>1430119.1917756065</v>
      </c>
      <c r="AG22" s="470">
        <f t="shared" si="2"/>
        <v>269848.19177560648</v>
      </c>
      <c r="AH22" s="471">
        <f t="shared" si="3"/>
        <v>1.2325734175684875</v>
      </c>
      <c r="AI22" s="472">
        <f>'[14]T20-Publik'!C21</f>
        <v>0.18921529271095383</v>
      </c>
      <c r="AJ22" s="473">
        <f t="shared" si="4"/>
        <v>20.200611050953132</v>
      </c>
      <c r="AK22" s="473">
        <v>0.17407806929407754</v>
      </c>
      <c r="AL22" s="473">
        <v>1.6160488840762506</v>
      </c>
      <c r="AM22" s="474">
        <v>1.7901269533703281</v>
      </c>
      <c r="AN22" s="480">
        <f>'[14]T7-mzdy'!E21</f>
        <v>1.2236102492772798</v>
      </c>
      <c r="AO22" s="481">
        <f t="shared" si="5"/>
        <v>1.4629878708744546</v>
      </c>
      <c r="AP22" s="474">
        <v>1.4681693222549457</v>
      </c>
      <c r="AQ22" s="471">
        <f t="shared" si="13"/>
        <v>1.2192918938129638</v>
      </c>
      <c r="AR22" s="406" t="s">
        <v>291</v>
      </c>
      <c r="AS22" s="477">
        <v>36</v>
      </c>
      <c r="AT22" s="414">
        <f t="shared" si="14"/>
        <v>34344</v>
      </c>
    </row>
    <row r="23" spans="1:46" ht="13.9" hidden="1" x14ac:dyDescent="0.25">
      <c r="A23" s="483" t="s">
        <v>292</v>
      </c>
      <c r="B23" s="453" t="s">
        <v>293</v>
      </c>
      <c r="C23" s="454">
        <v>2126168</v>
      </c>
      <c r="D23" s="455">
        <f>'[14]T14a-KA'!K21</f>
        <v>1012.5891750000001</v>
      </c>
      <c r="E23" s="479">
        <f t="shared" si="15"/>
        <v>1.8175644514194478</v>
      </c>
      <c r="F23" s="457">
        <f t="shared" si="18"/>
        <v>1139622.3805507855</v>
      </c>
      <c r="G23" s="458">
        <f>'[14]T14c-vstup_DG-ZG'!E23</f>
        <v>201465</v>
      </c>
      <c r="H23" s="456">
        <f t="shared" si="16"/>
        <v>0.28077314450976859</v>
      </c>
      <c r="I23" s="457">
        <f t="shared" si="19"/>
        <v>38644.293168813907</v>
      </c>
      <c r="J23" s="458">
        <f>'[14]T14c-vstup_DG-ZG'!J23</f>
        <v>100834</v>
      </c>
      <c r="K23" s="456">
        <f t="shared" si="6"/>
        <v>0.87340022053628408</v>
      </c>
      <c r="L23" s="457">
        <f t="shared" si="20"/>
        <v>40070.230879858464</v>
      </c>
      <c r="M23" s="458">
        <f>'[14]T14c-vstup_DG-ZG'!O23</f>
        <v>151673.69</v>
      </c>
      <c r="N23" s="456">
        <f t="shared" si="0"/>
        <v>0.75202338150257597</v>
      </c>
      <c r="O23" s="457">
        <f t="shared" si="21"/>
        <v>138006.60826651691</v>
      </c>
      <c r="P23" s="459">
        <f>'[14]T14d-Drš'!N21/12</f>
        <v>34.416666666666664</v>
      </c>
      <c r="Q23" s="456">
        <f t="shared" si="7"/>
        <v>1.8170619032953497</v>
      </c>
      <c r="R23" s="457">
        <f t="shared" si="22"/>
        <v>277879.8244533416</v>
      </c>
      <c r="S23" s="461">
        <f>'[14]T20-Publik'!D22</f>
        <v>1.348906060361788</v>
      </c>
      <c r="T23" s="457">
        <f t="shared" si="8"/>
        <v>464142.69200163044</v>
      </c>
      <c r="U23" s="462">
        <f>'[14]T20-Publik'!L22</f>
        <v>0.60163492059558898</v>
      </c>
      <c r="V23" s="463">
        <f t="shared" si="9"/>
        <v>23001.721325083672</v>
      </c>
      <c r="W23" s="464">
        <v>0</v>
      </c>
      <c r="X23" s="457">
        <f t="shared" si="10"/>
        <v>0</v>
      </c>
      <c r="Y23" s="465">
        <f t="shared" si="11"/>
        <v>1.3873803681120822</v>
      </c>
      <c r="Z23" s="466">
        <f t="shared" si="17"/>
        <v>2121368</v>
      </c>
      <c r="AA23" s="468">
        <f>'[14]T14e-tímy'!B21</f>
        <v>0</v>
      </c>
      <c r="AB23" s="468">
        <f>'[14]T7b-val-1,9,2019-2020'!K23</f>
        <v>16.09999454512462</v>
      </c>
      <c r="AC23" s="468">
        <f>'[14]T7b-val-1,9,2019-2020'!L23</f>
        <v>34389.588348386191</v>
      </c>
      <c r="AD23" s="468">
        <f>INT(0.4+'[14]T7a-val-2020'!O23*1.352)</f>
        <v>2598</v>
      </c>
      <c r="AE23" s="468">
        <f>'[14]T7a-val-2020'!Q23</f>
        <v>76332</v>
      </c>
      <c r="AF23" s="469">
        <f t="shared" si="12"/>
        <v>2234703.6883429317</v>
      </c>
      <c r="AG23" s="470">
        <f t="shared" si="2"/>
        <v>108535.68834293168</v>
      </c>
      <c r="AH23" s="471">
        <f t="shared" si="3"/>
        <v>1.0510475599025719</v>
      </c>
      <c r="AI23" s="472">
        <f>'[14]T20-Publik'!C22</f>
        <v>2.1375884454488636</v>
      </c>
      <c r="AJ23" s="473">
        <f t="shared" si="4"/>
        <v>0.60163492059558898</v>
      </c>
      <c r="AK23" s="473">
        <v>1.9665813698129546</v>
      </c>
      <c r="AL23" s="473">
        <v>4.8130793647647122E-2</v>
      </c>
      <c r="AM23" s="474">
        <v>2.0147121634606018</v>
      </c>
      <c r="AN23" s="480">
        <f>'[14]T7-mzdy'!E22</f>
        <v>2.2259093253279998</v>
      </c>
      <c r="AO23" s="481">
        <f t="shared" si="5"/>
        <v>0.90511870386441862</v>
      </c>
      <c r="AP23" s="474">
        <v>1.7187509962391343</v>
      </c>
      <c r="AQ23" s="471">
        <f t="shared" si="13"/>
        <v>1.172195488391903</v>
      </c>
      <c r="AR23" s="406" t="s">
        <v>293</v>
      </c>
      <c r="AS23" s="477">
        <v>51</v>
      </c>
      <c r="AT23" s="414">
        <f t="shared" si="14"/>
        <v>48654</v>
      </c>
    </row>
    <row r="24" spans="1:46" ht="14.45" hidden="1" thickBot="1" x14ac:dyDescent="0.3">
      <c r="A24" s="484" t="s">
        <v>294</v>
      </c>
      <c r="B24" s="485" t="s">
        <v>295</v>
      </c>
      <c r="C24" s="454">
        <v>649901</v>
      </c>
      <c r="D24" s="455">
        <f>'[14]T14a-KA'!K22</f>
        <v>212.29917499999999</v>
      </c>
      <c r="E24" s="486">
        <f t="shared" si="15"/>
        <v>0.38107007567573126</v>
      </c>
      <c r="F24" s="457">
        <f t="shared" si="18"/>
        <v>238932.92282377777</v>
      </c>
      <c r="G24" s="487">
        <f>'[14]T14c-vstup_DG-ZG'!E24</f>
        <v>80902</v>
      </c>
      <c r="H24" s="488">
        <f t="shared" si="16"/>
        <v>0.11274965347394982</v>
      </c>
      <c r="I24" s="457">
        <f t="shared" si="19"/>
        <v>15518.331253286589</v>
      </c>
      <c r="J24" s="458">
        <f>'[14]T14c-vstup_DG-ZG'!J24</f>
        <v>0</v>
      </c>
      <c r="K24" s="456">
        <f t="shared" si="6"/>
        <v>0</v>
      </c>
      <c r="L24" s="457">
        <f t="shared" si="20"/>
        <v>0</v>
      </c>
      <c r="M24" s="487">
        <f>'[14]T14c-vstup_DG-ZG'!O24</f>
        <v>3042.16</v>
      </c>
      <c r="N24" s="488">
        <f t="shared" si="0"/>
        <v>1.5083535254346858E-2</v>
      </c>
      <c r="O24" s="457">
        <f t="shared" si="21"/>
        <v>2768.035665276338</v>
      </c>
      <c r="P24" s="459">
        <f>'[14]T14d-Drš'!N22/12</f>
        <v>10.833333333333334</v>
      </c>
      <c r="Q24" s="488">
        <f t="shared" si="7"/>
        <v>0.57195653130362101</v>
      </c>
      <c r="R24" s="457">
        <f t="shared" si="22"/>
        <v>87468.225614853276</v>
      </c>
      <c r="S24" s="461">
        <f>'[14]T20-Publik'!D23</f>
        <v>0.93798263516911773</v>
      </c>
      <c r="T24" s="489">
        <f t="shared" si="8"/>
        <v>322748.7800161643</v>
      </c>
      <c r="U24" s="490">
        <f>'[14]T20-Publik'!L23</f>
        <v>0</v>
      </c>
      <c r="V24" s="491">
        <f t="shared" si="9"/>
        <v>0</v>
      </c>
      <c r="W24" s="464">
        <v>0</v>
      </c>
      <c r="X24" s="457">
        <f t="shared" si="10"/>
        <v>0</v>
      </c>
      <c r="Y24" s="465">
        <f>Z24/$Z$25*100</f>
        <v>0.43650493614085611</v>
      </c>
      <c r="Z24" s="466">
        <f>INT(0.5+V24+T24+R24+O24+L24+I24+F24+X24)</f>
        <v>667436</v>
      </c>
      <c r="AA24" s="468">
        <f>'[14]T14e-tímy'!B22</f>
        <v>0</v>
      </c>
      <c r="AB24" s="468">
        <f>'[14]T7b-val-1,9,2019-2020'!K24</f>
        <v>2909.4990142260922</v>
      </c>
      <c r="AC24" s="468">
        <f>'[14]T7b-val-1,9,2019-2020'!L24</f>
        <v>17530.594060419979</v>
      </c>
      <c r="AD24" s="468">
        <f>INT(0.4+'[14]T7a-val-2020'!O24*1.352)</f>
        <v>7063</v>
      </c>
      <c r="AE24" s="468">
        <f>'[14]T7a-val-2020'!Q24</f>
        <v>38914</v>
      </c>
      <c r="AF24" s="469">
        <f t="shared" si="12"/>
        <v>733853.09307464608</v>
      </c>
      <c r="AG24" s="492">
        <f t="shared" si="2"/>
        <v>83952.09307464608</v>
      </c>
      <c r="AH24" s="471">
        <f t="shared" si="3"/>
        <v>1.1291767408799895</v>
      </c>
      <c r="AI24" s="472">
        <f>'[14]T20-Publik'!C23</f>
        <v>1.2602039942657148</v>
      </c>
      <c r="AJ24" s="493">
        <f t="shared" si="4"/>
        <v>0</v>
      </c>
      <c r="AK24" s="473">
        <v>1.1593876747244578</v>
      </c>
      <c r="AL24" s="473">
        <v>0</v>
      </c>
      <c r="AM24" s="474">
        <v>1.1593876747244578</v>
      </c>
      <c r="AN24" s="494">
        <f>'[14]T7-mzdy'!E23</f>
        <v>1.0359562068437189</v>
      </c>
      <c r="AO24" s="495">
        <f t="shared" si="5"/>
        <v>1.1191473800391636</v>
      </c>
      <c r="AP24" s="496">
        <v>0.98154053758087956</v>
      </c>
      <c r="AQ24" s="497">
        <f t="shared" si="13"/>
        <v>1.1811918411254854</v>
      </c>
      <c r="AR24" s="406" t="s">
        <v>295</v>
      </c>
      <c r="AS24" s="477">
        <v>26</v>
      </c>
      <c r="AT24" s="414">
        <f t="shared" si="14"/>
        <v>24804</v>
      </c>
    </row>
    <row r="25" spans="1:46" ht="14.25" hidden="1" customHeight="1" x14ac:dyDescent="0.25">
      <c r="B25" s="498" t="s">
        <v>38</v>
      </c>
      <c r="C25" s="499">
        <f>SUM(C5:C24)</f>
        <v>146895027</v>
      </c>
      <c r="D25" s="500">
        <f>SUM(D5:D24)</f>
        <v>55711.321500000013</v>
      </c>
      <c r="E25" s="501">
        <f>SUM(E5:E24)</f>
        <v>99.999999999999972</v>
      </c>
      <c r="F25" s="502">
        <f>SUM(F5:F24)</f>
        <v>63142922.397196643</v>
      </c>
      <c r="G25" s="503">
        <f t="shared" ref="G25:AG25" si="23">SUM(G5:G24)</f>
        <v>71753657.334913194</v>
      </c>
      <c r="H25" s="504">
        <f t="shared" si="23"/>
        <v>99.99330614453973</v>
      </c>
      <c r="I25" s="505">
        <f t="shared" si="23"/>
        <v>13762513.706162503</v>
      </c>
      <c r="J25" s="503">
        <f>SUM(J5:J24)</f>
        <v>11544993.65</v>
      </c>
      <c r="K25" s="504">
        <f t="shared" si="23"/>
        <v>99.68066692765133</v>
      </c>
      <c r="L25" s="505">
        <f t="shared" si="23"/>
        <v>4573095.3234935664</v>
      </c>
      <c r="M25" s="503">
        <f t="shared" si="23"/>
        <v>20168746.575000003</v>
      </c>
      <c r="N25" s="506">
        <f t="shared" si="23"/>
        <v>99.912911994693431</v>
      </c>
      <c r="O25" s="502">
        <f t="shared" si="23"/>
        <v>17921174.250178818</v>
      </c>
      <c r="P25" s="507">
        <f t="shared" si="23"/>
        <v>1894.0833333333333</v>
      </c>
      <c r="Q25" s="506">
        <f t="shared" si="23"/>
        <v>99.934486339038244</v>
      </c>
      <c r="R25" s="508">
        <f t="shared" si="23"/>
        <v>15283053.354305075</v>
      </c>
      <c r="S25" s="509">
        <f t="shared" si="23"/>
        <v>99.971934567648205</v>
      </c>
      <c r="T25" s="510">
        <f t="shared" si="23"/>
        <v>34397866.757198207</v>
      </c>
      <c r="U25" s="511">
        <f t="shared" si="23"/>
        <v>100.02269821367952</v>
      </c>
      <c r="V25" s="510">
        <f t="shared" si="23"/>
        <v>3823946.1549228667</v>
      </c>
      <c r="W25" s="500"/>
      <c r="X25" s="512">
        <f>SUM(X5:X24)</f>
        <v>0</v>
      </c>
      <c r="Y25" s="513">
        <f t="shared" si="23"/>
        <v>100</v>
      </c>
      <c r="Z25" s="514">
        <f t="shared" si="23"/>
        <v>152904571</v>
      </c>
      <c r="AA25" s="514">
        <f t="shared" si="23"/>
        <v>1160000</v>
      </c>
      <c r="AB25" s="514">
        <f t="shared" si="23"/>
        <v>391894.56722131994</v>
      </c>
      <c r="AC25" s="514">
        <f t="shared" si="23"/>
        <v>1858339.5703717887</v>
      </c>
      <c r="AD25" s="514">
        <f t="shared" si="23"/>
        <v>3074705</v>
      </c>
      <c r="AE25" s="514">
        <f t="shared" si="23"/>
        <v>4124899</v>
      </c>
      <c r="AF25" s="515">
        <f t="shared" si="23"/>
        <v>163514409.13759312</v>
      </c>
      <c r="AG25" s="516">
        <f t="shared" si="23"/>
        <v>16619382.137593109</v>
      </c>
      <c r="AH25" s="517">
        <f t="shared" si="3"/>
        <v>1.1131378132875329</v>
      </c>
      <c r="AI25" s="518">
        <f>SUM(AI5:AI24)</f>
        <v>99.999999999999986</v>
      </c>
      <c r="AJ25" s="504">
        <f>SUM(AJ5:AJ24)</f>
        <v>100.02269821367952</v>
      </c>
      <c r="AK25" s="519">
        <f>SUM(AK5:AK24)</f>
        <v>91.999999999999986</v>
      </c>
      <c r="AL25" s="519">
        <f>SUM(AL5:AL24)</f>
        <v>8.0018158570943623</v>
      </c>
      <c r="AM25" s="520">
        <f>SUM(AM5:AM24)</f>
        <v>100.00181585709433</v>
      </c>
      <c r="AT25" s="414">
        <f>SUM(AT5:AT24)</f>
        <v>2629224</v>
      </c>
    </row>
    <row r="26" spans="1:46" ht="14.45" hidden="1" thickBot="1" x14ac:dyDescent="0.3">
      <c r="B26" s="521"/>
      <c r="D26" s="414" t="s">
        <v>296</v>
      </c>
      <c r="E26" s="522">
        <v>0.41</v>
      </c>
      <c r="F26" s="521">
        <v>62700520.999999993</v>
      </c>
      <c r="G26" s="523" t="s">
        <v>297</v>
      </c>
      <c r="H26" s="522">
        <v>0.09</v>
      </c>
      <c r="I26" s="524">
        <v>13763529</v>
      </c>
      <c r="J26" s="523" t="s">
        <v>298</v>
      </c>
      <c r="K26" s="525">
        <v>0.03</v>
      </c>
      <c r="L26" s="524">
        <f>K26*D31</f>
        <v>4587843</v>
      </c>
      <c r="M26" s="526" t="s">
        <v>299</v>
      </c>
      <c r="N26" s="522">
        <v>0.12</v>
      </c>
      <c r="O26" s="524">
        <f>N26*D31</f>
        <v>18351372</v>
      </c>
      <c r="P26" s="526" t="s">
        <v>300</v>
      </c>
      <c r="Q26" s="522">
        <v>0.1</v>
      </c>
      <c r="R26" s="524">
        <f>Q26*D31</f>
        <v>15292810</v>
      </c>
      <c r="S26" s="522">
        <v>0.22500000000000001</v>
      </c>
      <c r="T26" s="524">
        <v>34408822.5</v>
      </c>
      <c r="U26" s="522">
        <v>2.5000000000000105E-2</v>
      </c>
      <c r="V26" s="524">
        <v>3823202.5000000163</v>
      </c>
      <c r="W26" s="522">
        <v>0</v>
      </c>
      <c r="X26" s="524">
        <v>0</v>
      </c>
      <c r="Z26" s="414">
        <f>Z25-Z27</f>
        <v>7169544</v>
      </c>
      <c r="AA26" s="414">
        <v>7193073</v>
      </c>
      <c r="AE26" s="414">
        <f>SUM(AB25:AE25)</f>
        <v>9449838.1375931092</v>
      </c>
      <c r="AF26" s="524">
        <f>D29-V30</f>
        <v>163537938.13759312</v>
      </c>
      <c r="AI26" s="527">
        <v>0.92</v>
      </c>
      <c r="AJ26" s="528">
        <v>0.08</v>
      </c>
      <c r="AK26" s="529"/>
      <c r="AL26" s="529"/>
    </row>
    <row r="27" spans="1:46" ht="13.9" hidden="1" x14ac:dyDescent="0.25">
      <c r="C27" s="414">
        <f>AF27</f>
        <v>146895027</v>
      </c>
      <c r="D27" s="530" t="s">
        <v>301</v>
      </c>
      <c r="F27" s="531">
        <v>62666061.609999985</v>
      </c>
      <c r="H27" s="532"/>
      <c r="I27" s="531">
        <v>13116152.430000003</v>
      </c>
      <c r="L27" s="531">
        <v>4372050.8099999996</v>
      </c>
      <c r="O27" s="531">
        <v>14573502.700000001</v>
      </c>
      <c r="R27" s="531">
        <v>14573502.700000005</v>
      </c>
      <c r="T27" s="531">
        <v>32790381.074999999</v>
      </c>
      <c r="V27" s="531">
        <v>3643375.6750000152</v>
      </c>
      <c r="W27" s="406"/>
      <c r="X27" s="406"/>
      <c r="Z27" s="414">
        <v>145735027</v>
      </c>
      <c r="AB27" s="406" t="s">
        <v>302</v>
      </c>
      <c r="AC27" s="406" t="s">
        <v>302</v>
      </c>
      <c r="AD27" s="406" t="s">
        <v>302</v>
      </c>
      <c r="AE27" s="406" t="s">
        <v>302</v>
      </c>
      <c r="AF27" s="531">
        <v>146895027</v>
      </c>
      <c r="AH27" s="414"/>
      <c r="AI27" s="529">
        <f>15*AI26</f>
        <v>13.8</v>
      </c>
      <c r="AJ27" s="529">
        <f>15*AJ26</f>
        <v>1.2</v>
      </c>
      <c r="AK27" s="529"/>
      <c r="AL27" s="529"/>
    </row>
    <row r="28" spans="1:46" s="533" customFormat="1" ht="19.5" hidden="1" customHeight="1" x14ac:dyDescent="0.25">
      <c r="C28" s="533">
        <f>C27-C25</f>
        <v>0</v>
      </c>
      <c r="F28" s="534">
        <f>F25/F27</f>
        <v>1.0076095541182144</v>
      </c>
      <c r="I28" s="534">
        <f>I25/I27</f>
        <v>1.0492797929584978</v>
      </c>
      <c r="L28" s="534">
        <f>L25/L27</f>
        <v>1.0459840295162459</v>
      </c>
      <c r="O28" s="534">
        <f>O25/O27</f>
        <v>1.2297094678672422</v>
      </c>
      <c r="R28" s="534">
        <f>R25/R27</f>
        <v>1.0486877224310029</v>
      </c>
      <c r="S28" s="406" t="s">
        <v>303</v>
      </c>
      <c r="T28" s="534">
        <f>T25/T27</f>
        <v>1.0490230863289292</v>
      </c>
      <c r="U28" s="406" t="s">
        <v>304</v>
      </c>
      <c r="V28" s="534">
        <f>V25/V27</f>
        <v>1.0495613123735452</v>
      </c>
      <c r="W28" s="534"/>
      <c r="X28" s="406"/>
      <c r="AG28" s="414"/>
      <c r="AH28" s="535"/>
      <c r="AI28" s="536" t="s">
        <v>305</v>
      </c>
      <c r="AJ28" s="536" t="s">
        <v>306</v>
      </c>
      <c r="AK28" s="536"/>
      <c r="AL28" s="536"/>
    </row>
    <row r="29" spans="1:46" s="533" customFormat="1" ht="36" hidden="1" customHeight="1" x14ac:dyDescent="0.25">
      <c r="C29" s="537" t="s">
        <v>307</v>
      </c>
      <c r="D29" s="538">
        <v>163537938.13759312</v>
      </c>
      <c r="E29" s="539" t="s">
        <v>308</v>
      </c>
      <c r="F29" s="540">
        <v>146895027</v>
      </c>
      <c r="G29" s="541">
        <f t="shared" ref="G29:G34" si="24">D29-F29</f>
        <v>16642911.13759312</v>
      </c>
      <c r="H29" s="542"/>
      <c r="I29" s="535"/>
      <c r="L29" s="535"/>
      <c r="O29" s="543"/>
      <c r="U29" s="406"/>
      <c r="V29" s="544">
        <v>1</v>
      </c>
      <c r="W29" s="406"/>
      <c r="X29" s="406"/>
      <c r="AG29" s="414"/>
      <c r="AH29" s="535"/>
      <c r="AJ29" s="543"/>
      <c r="AK29" s="543"/>
      <c r="AL29" s="543"/>
    </row>
    <row r="30" spans="1:46" ht="15" hidden="1" customHeight="1" x14ac:dyDescent="0.25">
      <c r="C30" s="545" t="s">
        <v>309</v>
      </c>
      <c r="D30" s="546">
        <f>D31+D33</f>
        <v>154088100</v>
      </c>
      <c r="E30" s="547"/>
      <c r="F30" s="548">
        <v>146895027</v>
      </c>
      <c r="G30" s="549">
        <f t="shared" si="24"/>
        <v>7193073</v>
      </c>
      <c r="H30" s="542"/>
      <c r="I30" s="550">
        <f>I25/G25</f>
        <v>0.19180226092065797</v>
      </c>
      <c r="L30" s="550">
        <f>L25/J25</f>
        <v>0.39611068330848032</v>
      </c>
      <c r="O30" s="550">
        <f>O25/M25</f>
        <v>0.88856162595611443</v>
      </c>
      <c r="W30" s="551"/>
      <c r="Z30" s="533"/>
      <c r="AH30" s="414"/>
    </row>
    <row r="31" spans="1:46" ht="26.45" hidden="1" x14ac:dyDescent="0.25">
      <c r="C31" s="552" t="s">
        <v>310</v>
      </c>
      <c r="D31" s="553">
        <v>152928100</v>
      </c>
      <c r="E31" s="547" t="s">
        <v>311</v>
      </c>
      <c r="F31" s="554">
        <v>145735027</v>
      </c>
      <c r="G31" s="549">
        <f t="shared" si="24"/>
        <v>7193073</v>
      </c>
      <c r="H31" s="549">
        <v>7193073</v>
      </c>
      <c r="I31" s="532"/>
      <c r="J31" s="532"/>
      <c r="K31" s="532"/>
      <c r="L31" s="532"/>
      <c r="M31" s="532"/>
      <c r="N31" s="532"/>
      <c r="O31" s="532"/>
      <c r="P31" s="532"/>
      <c r="Q31" s="532"/>
      <c r="V31" s="532"/>
      <c r="W31" s="532"/>
      <c r="X31" s="532"/>
      <c r="Y31" s="532" t="s">
        <v>31</v>
      </c>
      <c r="Z31" s="533"/>
      <c r="AA31" s="532"/>
      <c r="AB31" s="532"/>
      <c r="AC31" s="532"/>
      <c r="AD31" s="532"/>
      <c r="AE31" s="532"/>
      <c r="AF31" s="532"/>
      <c r="AH31" s="414"/>
    </row>
    <row r="32" spans="1:46" ht="26.45" hidden="1" x14ac:dyDescent="0.25">
      <c r="C32" s="552" t="s">
        <v>312</v>
      </c>
      <c r="D32" s="553">
        <f>'[14]T7a-val-2020'!K51</f>
        <v>9449838.1375931092</v>
      </c>
      <c r="E32" s="555" t="s">
        <v>313</v>
      </c>
      <c r="F32" s="554"/>
      <c r="G32" s="549">
        <f t="shared" si="24"/>
        <v>9449838.1375931092</v>
      </c>
      <c r="H32" s="532"/>
      <c r="I32" s="532"/>
      <c r="J32" s="532"/>
      <c r="K32" s="532"/>
      <c r="L32" s="532"/>
      <c r="M32" s="532"/>
      <c r="N32" s="532"/>
      <c r="O32" s="532"/>
      <c r="P32" s="532"/>
      <c r="Q32" s="532"/>
      <c r="V32" s="532"/>
      <c r="W32" s="532"/>
      <c r="X32" s="532"/>
      <c r="Y32" s="532"/>
      <c r="Z32" s="532"/>
      <c r="AA32" s="532"/>
      <c r="AB32" s="532"/>
      <c r="AC32" s="532"/>
      <c r="AD32" s="532"/>
      <c r="AE32" s="532"/>
      <c r="AF32" s="532"/>
      <c r="AH32" s="414"/>
    </row>
    <row r="33" spans="2:34" ht="18.75" hidden="1" customHeight="1" x14ac:dyDescent="0.25">
      <c r="C33" s="552" t="s">
        <v>314</v>
      </c>
      <c r="D33" s="553">
        <v>1160000</v>
      </c>
      <c r="E33" s="556" t="s">
        <v>315</v>
      </c>
      <c r="F33" s="554">
        <v>1160000</v>
      </c>
      <c r="G33" s="549">
        <f t="shared" si="24"/>
        <v>0</v>
      </c>
      <c r="H33" s="532"/>
      <c r="I33" s="532"/>
      <c r="J33" s="532"/>
      <c r="K33" s="532"/>
      <c r="L33" s="532"/>
      <c r="M33" s="532"/>
      <c r="N33" s="532"/>
      <c r="O33" s="532"/>
      <c r="P33" s="532"/>
      <c r="Q33" s="532"/>
      <c r="V33" s="532"/>
      <c r="W33" s="532"/>
      <c r="X33" s="532"/>
      <c r="Y33" s="532"/>
      <c r="Z33" s="532"/>
      <c r="AA33" s="532"/>
      <c r="AB33" s="532"/>
      <c r="AC33" s="532"/>
      <c r="AD33" s="532"/>
      <c r="AE33" s="532"/>
      <c r="AF33" s="532"/>
    </row>
    <row r="34" spans="2:34" ht="13.9" hidden="1" x14ac:dyDescent="0.25">
      <c r="C34" s="557" t="s">
        <v>144</v>
      </c>
      <c r="D34" s="558">
        <f>SUM(D31:D33)</f>
        <v>163537938.13759312</v>
      </c>
      <c r="E34" s="558"/>
      <c r="F34" s="558">
        <f>SUM(F31:F33)</f>
        <v>146895027</v>
      </c>
      <c r="G34" s="549">
        <f t="shared" si="24"/>
        <v>16642911.13759312</v>
      </c>
      <c r="J34" s="532"/>
      <c r="K34" s="532"/>
      <c r="L34" s="532"/>
      <c r="M34" s="532"/>
      <c r="N34" s="532"/>
      <c r="V34" s="406"/>
      <c r="W34" s="406"/>
      <c r="X34" s="406"/>
      <c r="AH34" s="414"/>
    </row>
    <row r="35" spans="2:34" ht="14.45" hidden="1" thickBot="1" x14ac:dyDescent="0.3">
      <c r="C35" s="559"/>
      <c r="D35" s="560">
        <v>2020</v>
      </c>
      <c r="E35" s="561"/>
      <c r="F35" s="560">
        <v>2019</v>
      </c>
      <c r="G35" s="562" t="s">
        <v>316</v>
      </c>
      <c r="J35" s="532"/>
      <c r="K35" s="532"/>
      <c r="L35" s="532"/>
      <c r="M35" s="532"/>
      <c r="N35" s="532"/>
      <c r="V35" s="406"/>
      <c r="W35" s="406"/>
      <c r="X35" s="406"/>
      <c r="AH35" s="414"/>
    </row>
    <row r="36" spans="2:34" ht="14.45" thickBot="1" x14ac:dyDescent="0.3">
      <c r="F36" s="406"/>
      <c r="J36" s="532"/>
      <c r="K36" s="532"/>
      <c r="L36" s="532"/>
      <c r="M36" s="532"/>
      <c r="N36" s="532"/>
      <c r="V36" s="406"/>
      <c r="W36" s="406"/>
      <c r="X36" s="406"/>
      <c r="AH36" s="414"/>
    </row>
    <row r="37" spans="2:34" ht="14.45" thickBot="1" x14ac:dyDescent="0.3">
      <c r="B37" s="563" t="s">
        <v>3</v>
      </c>
      <c r="C37" s="564"/>
      <c r="D37" s="564">
        <f>[48]Hárok1!$G$6</f>
        <v>1825.8925750000001</v>
      </c>
      <c r="E37" s="565">
        <f>[48]Hárok1!$H$6</f>
        <v>0.22658583388826189</v>
      </c>
      <c r="F37" s="564">
        <f>E37*F13</f>
        <v>2155199.7088432731</v>
      </c>
      <c r="G37" s="564">
        <f>[49]Hárok1!$E$27</f>
        <v>2135680</v>
      </c>
      <c r="H37" s="566">
        <f>[49]Hárok1!$G$27</f>
        <v>0.16179025008596395</v>
      </c>
      <c r="I37" s="564">
        <f>H37*I13</f>
        <v>409494.19698232639</v>
      </c>
      <c r="J37" s="567">
        <f>[49]Hárok1!$K$27</f>
        <v>1155149</v>
      </c>
      <c r="K37" s="568">
        <f>[49]Hárok1!$M$27</f>
        <v>0.3465832053941193</v>
      </c>
      <c r="L37" s="567">
        <f>K37*L13</f>
        <v>453931.11476725066</v>
      </c>
      <c r="M37" s="567">
        <f>[49]Hárok1!$Q$27</f>
        <v>429616</v>
      </c>
      <c r="N37" s="569">
        <f>[49]Hárok1!$S$27</f>
        <v>0.15619957606628782</v>
      </c>
      <c r="O37" s="564">
        <f>N37*O13</f>
        <v>323707.22044189455</v>
      </c>
      <c r="P37" s="460">
        <f>'[50]PhD po DS'!$O$4</f>
        <v>85.583333333333329</v>
      </c>
      <c r="Q37" s="460">
        <f>P37/P47</f>
        <v>0.26689189189189189</v>
      </c>
      <c r="R37" s="564">
        <f>Q37*R13</f>
        <v>688215.43918918923</v>
      </c>
      <c r="S37" s="566">
        <f>'Pub_077 12'!AT293</f>
        <v>0.1788892849888129</v>
      </c>
      <c r="T37" s="564">
        <f>S37*T13</f>
        <v>743336.32035330939</v>
      </c>
      <c r="U37" s="564"/>
      <c r="V37" s="570">
        <f>V13*'[51]T20b-CRUČ'!$J$819</f>
        <v>37493.655260926367</v>
      </c>
      <c r="W37" s="570"/>
      <c r="X37" s="570"/>
      <c r="Y37" s="564"/>
      <c r="Z37" s="564">
        <f>F37+I37+L37+O37+R37+T37+V37</f>
        <v>4811377.6558381692</v>
      </c>
      <c r="AA37" s="564">
        <f>28000+24000</f>
        <v>52000</v>
      </c>
      <c r="AB37" s="564">
        <f>[52]Hárok1!$C$6</f>
        <v>10683.269999999999</v>
      </c>
      <c r="AC37" s="564">
        <f>[53]Hárok1!$C$23</f>
        <v>66516</v>
      </c>
      <c r="AD37" s="564">
        <f>AG50*AD13</f>
        <v>95002.143272097557</v>
      </c>
      <c r="AE37" s="564">
        <f>[53]Hárok1!$D$6</f>
        <v>148173.11823600001</v>
      </c>
      <c r="AF37" s="571">
        <f>Z37+AA37+AB37+AC37+AD37+AE37</f>
        <v>5183752.1873462657</v>
      </c>
      <c r="AH37" s="414"/>
    </row>
    <row r="38" spans="2:34" ht="14.45" thickBot="1" x14ac:dyDescent="0.3">
      <c r="B38" s="572" t="s">
        <v>4</v>
      </c>
      <c r="C38" s="573"/>
      <c r="D38" s="573">
        <f>[48]Hárok1!$G$11</f>
        <v>857.36922500000014</v>
      </c>
      <c r="E38" s="574">
        <f>[48]Hárok1!$H$11</f>
        <v>0.10639602978655953</v>
      </c>
      <c r="F38" s="573">
        <f>E38*F13</f>
        <v>1011999.2432146141</v>
      </c>
      <c r="G38" s="573">
        <f>[49]Hárok1!$E$28</f>
        <v>2000671</v>
      </c>
      <c r="H38" s="575">
        <f>[49]Hárok1!$G$28</f>
        <v>0.15156252876354864</v>
      </c>
      <c r="I38" s="573">
        <f>H38*I13</f>
        <v>383607.63998858811</v>
      </c>
      <c r="J38" s="576">
        <f>[49]Hárok1!$K$28</f>
        <v>463926</v>
      </c>
      <c r="K38" s="577">
        <f>[49]Hárok1!$M$28</f>
        <v>0.1391932643716717</v>
      </c>
      <c r="L38" s="576">
        <f>K38*L13</f>
        <v>182305.87253203834</v>
      </c>
      <c r="M38" s="576">
        <f>[49]Hárok1!$Q$28</f>
        <v>16391</v>
      </c>
      <c r="N38" s="578">
        <f>[49]Hárok1!$S$28</f>
        <v>5.95943179793705E-3</v>
      </c>
      <c r="O38" s="573">
        <f>N38*O13</f>
        <v>12350.296660885753</v>
      </c>
      <c r="P38" s="579">
        <f>'[50]PhD po DS'!$O$5</f>
        <v>21.083333333333332</v>
      </c>
      <c r="Q38" s="579">
        <f>P38/P47</f>
        <v>6.5748440748440745E-2</v>
      </c>
      <c r="R38" s="573">
        <f>Q38*R13</f>
        <v>169540.90176715175</v>
      </c>
      <c r="S38" s="575">
        <f>'Pub_077 12'!AT294</f>
        <v>5.1811807825456933E-2</v>
      </c>
      <c r="T38" s="573">
        <f>S38*T13</f>
        <v>215292.93150361947</v>
      </c>
      <c r="U38" s="573"/>
      <c r="V38" s="580"/>
      <c r="W38" s="580"/>
      <c r="X38" s="580"/>
      <c r="Y38" s="573"/>
      <c r="Z38" s="564">
        <f t="shared" ref="Z38:Z47" si="25">F38+I38+L38+O38+R38+T38+V38</f>
        <v>1975096.8856668973</v>
      </c>
      <c r="AA38" s="573"/>
      <c r="AB38" s="573">
        <f>[52]Hárok1!$C$7</f>
        <v>7578.04</v>
      </c>
      <c r="AC38" s="573">
        <f>[53]Hárok1!$C$24</f>
        <v>21176.1</v>
      </c>
      <c r="AD38" s="573">
        <f>AG51*AD13</f>
        <v>46505.63735893619</v>
      </c>
      <c r="AE38" s="573">
        <f>[53]Hárok1!$D$7</f>
        <v>46397.643084000003</v>
      </c>
      <c r="AF38" s="571">
        <f t="shared" ref="AF38:AF46" si="26">Z38+AA38+AB38+AC38+AD38+AE38</f>
        <v>2096754.3061098338</v>
      </c>
      <c r="AH38" s="414"/>
    </row>
    <row r="39" spans="2:34" ht="14.45" thickBot="1" x14ac:dyDescent="0.3">
      <c r="B39" s="572" t="s">
        <v>5</v>
      </c>
      <c r="C39" s="573"/>
      <c r="D39" s="573">
        <f>[48]Hárok1!$G$17</f>
        <v>1853.30115</v>
      </c>
      <c r="E39" s="574">
        <f>[48]Hárok1!$H$17</f>
        <v>0.22998712644352845</v>
      </c>
      <c r="F39" s="573">
        <f>E39*F13</f>
        <v>2187551.5315455529</v>
      </c>
      <c r="G39" s="573">
        <f>[49]Hárok1!$E$29</f>
        <v>3394192</v>
      </c>
      <c r="H39" s="575">
        <f>[49]Hárok1!$G$29</f>
        <v>0.2571298942349875</v>
      </c>
      <c r="I39" s="573">
        <f>H39*I13</f>
        <v>650800.64777674386</v>
      </c>
      <c r="J39" s="576">
        <f>[49]Hárok1!$K$29</f>
        <v>286452</v>
      </c>
      <c r="K39" s="577">
        <f>[49]Hárok1!$M$29</f>
        <v>8.5945148505999019E-2</v>
      </c>
      <c r="L39" s="576">
        <f>K39*L13</f>
        <v>112565.1112430591</v>
      </c>
      <c r="M39" s="576">
        <f>[49]Hárok1!$Q$29</f>
        <v>1435173</v>
      </c>
      <c r="N39" s="578">
        <f>[49]Hárok1!$S$29</f>
        <v>0.52179950044174905</v>
      </c>
      <c r="O39" s="573">
        <f>N39*O13</f>
        <v>1081374.6757179785</v>
      </c>
      <c r="P39" s="579">
        <f>'[50]PhD po DS'!$O$6</f>
        <v>37.166666666666664</v>
      </c>
      <c r="Q39" s="579">
        <f>P39/P47</f>
        <v>0.1159043659043659</v>
      </c>
      <c r="R39" s="573">
        <f>Q39*R13</f>
        <v>298874.47505197505</v>
      </c>
      <c r="S39" s="575">
        <f>'Pub_077 12'!AT295</f>
        <v>0.22393516425009941</v>
      </c>
      <c r="T39" s="573">
        <f>S39*T13</f>
        <v>930514.8768513028</v>
      </c>
      <c r="U39" s="573"/>
      <c r="V39" s="580"/>
      <c r="W39" s="580"/>
      <c r="X39" s="580"/>
      <c r="Y39" s="573"/>
      <c r="Z39" s="564">
        <f t="shared" si="25"/>
        <v>5261681.3181866119</v>
      </c>
      <c r="AA39" s="573">
        <v>20000</v>
      </c>
      <c r="AB39" s="573">
        <f>[52]Hárok1!$C$8</f>
        <v>26443.1</v>
      </c>
      <c r="AC39" s="573">
        <f>[53]Hárok1!$C$25</f>
        <v>38538.799999999996</v>
      </c>
      <c r="AD39" s="573">
        <f>AG52*AD13</f>
        <v>166203.7987184443</v>
      </c>
      <c r="AE39" s="573">
        <f>[53]Hárok1!$D$8</f>
        <v>86808.493512000001</v>
      </c>
      <c r="AF39" s="571">
        <f t="shared" si="26"/>
        <v>5599675.5104170553</v>
      </c>
      <c r="AH39" s="414"/>
    </row>
    <row r="40" spans="2:34" ht="14.45" thickBot="1" x14ac:dyDescent="0.3">
      <c r="B40" s="572" t="s">
        <v>6</v>
      </c>
      <c r="C40" s="573"/>
      <c r="D40" s="573">
        <f>[48]Hárok1!$G$21</f>
        <v>1771.8999999999999</v>
      </c>
      <c r="E40" s="574">
        <f>[48]Hárok1!$H$21</f>
        <v>0.21988557517772436</v>
      </c>
      <c r="F40" s="573">
        <f>E40*F13</f>
        <v>2091469.3538853978</v>
      </c>
      <c r="G40" s="573">
        <f>[49]Hárok1!$E$30</f>
        <v>3911275</v>
      </c>
      <c r="H40" s="575">
        <f>[49]Hárok1!$G$30</f>
        <v>0.29630195553874111</v>
      </c>
      <c r="I40" s="573">
        <f>H40*I13</f>
        <v>749945.87920570897</v>
      </c>
      <c r="J40" s="576">
        <f>[49]Hárok1!$K$30</f>
        <v>395396</v>
      </c>
      <c r="K40" s="577">
        <f>[49]Hárok1!$M$30</f>
        <v>0.11863198001297945</v>
      </c>
      <c r="L40" s="576">
        <f>K40*L13</f>
        <v>155376.1004463596</v>
      </c>
      <c r="M40" s="576">
        <f>[49]Hárok1!$Q$30</f>
        <v>415529</v>
      </c>
      <c r="N40" s="578">
        <f>[49]Hárok1!$S$30</f>
        <v>0.15107783146635254</v>
      </c>
      <c r="O40" s="573">
        <f>N40*O13</f>
        <v>313092.94254171167</v>
      </c>
      <c r="P40" s="579">
        <f>'[50]PhD po DS'!$O$7</f>
        <v>72.666666666666671</v>
      </c>
      <c r="Q40" s="579">
        <f>P40/P47</f>
        <v>0.22661122661122662</v>
      </c>
      <c r="R40" s="573">
        <f>Q40*R13</f>
        <v>584346.50727650733</v>
      </c>
      <c r="S40" s="575">
        <f>'Pub_077 12'!AT296</f>
        <v>0.32997117829824879</v>
      </c>
      <c r="T40" s="573">
        <f>S40*T13</f>
        <v>1371124.9475573953</v>
      </c>
      <c r="U40" s="573"/>
      <c r="V40" s="580"/>
      <c r="W40" s="580"/>
      <c r="X40" s="580"/>
      <c r="Y40" s="573"/>
      <c r="Z40" s="564">
        <f t="shared" si="25"/>
        <v>5265355.7309130803</v>
      </c>
      <c r="AA40" s="573">
        <f>52000+28000</f>
        <v>80000</v>
      </c>
      <c r="AB40" s="573">
        <f>[52]Hárok1!$C$9</f>
        <v>34654.1</v>
      </c>
      <c r="AC40" s="573">
        <f>[53]Hárok1!$C$26</f>
        <v>71470.2</v>
      </c>
      <c r="AD40" s="573">
        <f>AG53*AD13</f>
        <v>266721.23755275825</v>
      </c>
      <c r="AE40" s="573">
        <f>[53]Hárok1!$D$9</f>
        <v>157153.30722000002</v>
      </c>
      <c r="AF40" s="571">
        <f t="shared" si="26"/>
        <v>5875354.5756858382</v>
      </c>
      <c r="AH40" s="414"/>
    </row>
    <row r="41" spans="2:34" ht="14.45" thickBot="1" x14ac:dyDescent="0.3">
      <c r="B41" s="572" t="s">
        <v>7</v>
      </c>
      <c r="C41" s="573"/>
      <c r="D41" s="573">
        <f>[48]Hárok1!$G$26</f>
        <v>342.13057499999996</v>
      </c>
      <c r="E41" s="574">
        <f>[48]Hárok1!$H$26</f>
        <v>4.2457011270252587E-2</v>
      </c>
      <c r="F41" s="573">
        <f>E41*F13</f>
        <v>403835.21228042751</v>
      </c>
      <c r="G41" s="573">
        <f>[49]Hárok1!$E$31</f>
        <v>218395</v>
      </c>
      <c r="H41" s="575">
        <f>[49]Hárok1!$G$31</f>
        <v>1.6544698488314774E-2</v>
      </c>
      <c r="I41" s="573">
        <f>H41*I13</f>
        <v>41874.94622319597</v>
      </c>
      <c r="J41" s="576">
        <f>[49]Hárok1!$K$31</f>
        <v>111809</v>
      </c>
      <c r="K41" s="577">
        <f>[49]Hárok1!$M$31</f>
        <v>3.3546427008040593E-2</v>
      </c>
      <c r="L41" s="576">
        <f>K41*L13</f>
        <v>43936.828938095023</v>
      </c>
      <c r="M41" s="576">
        <f>[49]Hárok1!$Q$31</f>
        <v>104617</v>
      </c>
      <c r="N41" s="578">
        <f>[49]Hárok1!$S$31</f>
        <v>3.8036597913780751E-2</v>
      </c>
      <c r="O41" s="573">
        <f>N41*O13</f>
        <v>78826.85533352966</v>
      </c>
      <c r="P41" s="579">
        <f>'[50]PhD po DS'!$O$8</f>
        <v>41.25</v>
      </c>
      <c r="Q41" s="579">
        <f>P41/P47</f>
        <v>0.12863825363825362</v>
      </c>
      <c r="R41" s="573">
        <f>Q41*R13</f>
        <v>331710.45997920993</v>
      </c>
      <c r="S41" s="575">
        <f>'Pub_077 12'!AT297</f>
        <v>1.6187509271668638E-2</v>
      </c>
      <c r="T41" s="573">
        <f>S41*T13</f>
        <v>67263.746838944164</v>
      </c>
      <c r="U41" s="573"/>
      <c r="V41" s="580">
        <f>V13*'[51]T20b-CRUČ'!$K$819</f>
        <v>182216.34473907363</v>
      </c>
      <c r="W41" s="580"/>
      <c r="X41" s="580"/>
      <c r="Y41" s="573"/>
      <c r="Z41" s="564">
        <f t="shared" si="25"/>
        <v>1149664.394332476</v>
      </c>
      <c r="AA41" s="573"/>
      <c r="AB41" s="573">
        <f>[52]Hárok1!$C$10</f>
        <v>8982.42</v>
      </c>
      <c r="AC41" s="573">
        <f>[53]Hárok1!$C$27</f>
        <v>26415.499999999996</v>
      </c>
      <c r="AD41" s="573">
        <f>AG54*AD13</f>
        <v>49304.22245423204</v>
      </c>
      <c r="AE41" s="573">
        <f>[53]Hárok1!$D$10</f>
        <v>58371.228396000006</v>
      </c>
      <c r="AF41" s="571">
        <f t="shared" si="26"/>
        <v>1292737.7651827079</v>
      </c>
      <c r="AH41" s="414"/>
    </row>
    <row r="42" spans="2:34" ht="14.45" thickBot="1" x14ac:dyDescent="0.3">
      <c r="B42" s="572" t="s">
        <v>8</v>
      </c>
      <c r="C42" s="573"/>
      <c r="D42" s="573">
        <f>[48]Hárok1!$G$32</f>
        <v>1043.605425</v>
      </c>
      <c r="E42" s="574">
        <f>[48]Hárok1!$H$32</f>
        <v>0.1295071838900155</v>
      </c>
      <c r="F42" s="573">
        <f>E42*F13</f>
        <v>1231823.8974750526</v>
      </c>
      <c r="G42" s="573">
        <f>[49]Hárok1!$E$32</f>
        <v>1039811</v>
      </c>
      <c r="H42" s="575">
        <f>[49]Hárok1!$G$32</f>
        <v>7.8771764371130634E-2</v>
      </c>
      <c r="I42" s="573">
        <f>H42*I13</f>
        <v>199372.83228685468</v>
      </c>
      <c r="J42" s="576">
        <f>[49]Hárok1!$K$32</f>
        <v>548407</v>
      </c>
      <c r="K42" s="577">
        <f>[49]Hárok1!$M$32</f>
        <v>0.16454038043626648</v>
      </c>
      <c r="L42" s="576">
        <f>K42*L13</f>
        <v>215503.80154955218</v>
      </c>
      <c r="M42" s="576">
        <f>[49]Hárok1!$Q$32</f>
        <v>70263</v>
      </c>
      <c r="N42" s="578">
        <f>[49]Hárok1!$S$32</f>
        <v>2.5546187323436699E-2</v>
      </c>
      <c r="O42" s="573">
        <f>N42*O13</f>
        <v>52941.790878153595</v>
      </c>
      <c r="P42" s="579">
        <f>'[50]PhD po DS'!$O$9</f>
        <v>31.25</v>
      </c>
      <c r="Q42" s="579">
        <f>P42/P47</f>
        <v>9.7453222453222452E-2</v>
      </c>
      <c r="R42" s="573">
        <f>Q42*R13</f>
        <v>251295.80301455301</v>
      </c>
      <c r="S42" s="575">
        <f>'Pub_077 12'!AT298</f>
        <v>0.13902928610314355</v>
      </c>
      <c r="T42" s="573">
        <f>S42*T13</f>
        <v>577706.58516367304</v>
      </c>
      <c r="U42" s="573"/>
      <c r="V42" s="580"/>
      <c r="W42" s="580"/>
      <c r="X42" s="580"/>
      <c r="Y42" s="573"/>
      <c r="Z42" s="564">
        <f t="shared" si="25"/>
        <v>2528644.7103678393</v>
      </c>
      <c r="AA42" s="573"/>
      <c r="AB42" s="573">
        <f>[52]Hárok1!$C$11</f>
        <v>16239.38</v>
      </c>
      <c r="AC42" s="573">
        <f>[53]Hárok1!$C$28</f>
        <v>28480.899999999998</v>
      </c>
      <c r="AD42" s="573">
        <f>AG55*AD13</f>
        <v>144929.97040877389</v>
      </c>
      <c r="AE42" s="573">
        <f>[53]Hárok1!$D$11</f>
        <v>64358.021052000004</v>
      </c>
      <c r="AF42" s="571">
        <f t="shared" si="26"/>
        <v>2782652.9818286132</v>
      </c>
      <c r="AH42" s="414"/>
    </row>
    <row r="43" spans="2:34" ht="14.45" thickBot="1" x14ac:dyDescent="0.3">
      <c r="B43" s="572" t="s">
        <v>9</v>
      </c>
      <c r="C43" s="573"/>
      <c r="D43" s="573">
        <f>[48]Hárok1!$G$33</f>
        <v>250.87999999999997</v>
      </c>
      <c r="E43" s="574">
        <f>[48]Hárok1!$H$33</f>
        <v>3.1133186466836438E-2</v>
      </c>
      <c r="F43" s="573">
        <f>E43*F13</f>
        <v>296127.22586080962</v>
      </c>
      <c r="G43" s="573">
        <f>[49]Hárok1!$E$33</f>
        <v>382826</v>
      </c>
      <c r="H43" s="575">
        <f>[49]Hárok1!$G$33</f>
        <v>2.9001308379255897E-2</v>
      </c>
      <c r="I43" s="573">
        <f>H43*I13</f>
        <v>73402.862532755884</v>
      </c>
      <c r="J43" s="576">
        <f>[49]Hárok1!$K$33</f>
        <v>371824</v>
      </c>
      <c r="K43" s="577">
        <f>[49]Hárok1!$M$33</f>
        <v>0.1115595942709235</v>
      </c>
      <c r="L43" s="576">
        <f>K43*L13</f>
        <v>146113.17052364518</v>
      </c>
      <c r="M43" s="576">
        <f>[49]Hárok1!$Q$33</f>
        <v>33598</v>
      </c>
      <c r="N43" s="578">
        <f>[49]Hárok1!$S$33</f>
        <v>1.2215544478499726E-2</v>
      </c>
      <c r="O43" s="573">
        <f>N43*O13</f>
        <v>25315.433299520439</v>
      </c>
      <c r="P43" s="579">
        <f>'[50]PhD po DS'!$O$10</f>
        <v>24.75</v>
      </c>
      <c r="Q43" s="579">
        <f>P43/P47</f>
        <v>7.718295218295218E-2</v>
      </c>
      <c r="R43" s="573">
        <f>Q43*R13</f>
        <v>199026.27598752599</v>
      </c>
      <c r="S43" s="575">
        <f>'Pub_077 12'!AT299</f>
        <v>1.4926097800145704E-2</v>
      </c>
      <c r="T43" s="573">
        <f>S43*T13</f>
        <v>62022.220149674045</v>
      </c>
      <c r="U43" s="573"/>
      <c r="V43" s="580"/>
      <c r="W43" s="580"/>
      <c r="X43" s="580"/>
      <c r="Y43" s="573"/>
      <c r="Z43" s="564">
        <f t="shared" si="25"/>
        <v>802007.18835393107</v>
      </c>
      <c r="AA43" s="573"/>
      <c r="AB43" s="573">
        <f>[52]Hárok1!$C$12</f>
        <v>3847.8999999999996</v>
      </c>
      <c r="AC43" s="573">
        <f>[53]Hárok1!$C$29</f>
        <v>15626.199999999999</v>
      </c>
      <c r="AD43" s="573">
        <f>AG56*AD13</f>
        <v>11470.932389995391</v>
      </c>
      <c r="AE43" s="573">
        <f>[53]Hárok1!$D$12</f>
        <v>34424.057772</v>
      </c>
      <c r="AF43" s="571">
        <f t="shared" si="26"/>
        <v>867376.27851592645</v>
      </c>
      <c r="AH43" s="414"/>
    </row>
    <row r="44" spans="2:34" ht="14.45" thickBot="1" x14ac:dyDescent="0.3">
      <c r="B44" s="572" t="s">
        <v>10</v>
      </c>
      <c r="C44" s="573"/>
      <c r="D44" s="573">
        <f>[48]Hárok1!$G$37</f>
        <v>113.203175</v>
      </c>
      <c r="E44" s="574">
        <f>[48]Hárok1!$H$37</f>
        <v>1.4048053076821259E-2</v>
      </c>
      <c r="F44" s="573">
        <f>E44*F13</f>
        <v>133619.82689487308</v>
      </c>
      <c r="G44" s="573">
        <f>[49]Hárok1!$E$34</f>
        <v>34184</v>
      </c>
      <c r="H44" s="575">
        <f>[49]Hárok1!$G$34</f>
        <v>2.5896379181050491E-3</v>
      </c>
      <c r="I44" s="573">
        <f>H44*I13</f>
        <v>6554.4227738443233</v>
      </c>
      <c r="J44" s="576">
        <v>0</v>
      </c>
      <c r="K44" s="577">
        <v>0</v>
      </c>
      <c r="L44" s="576">
        <f>K44*L13</f>
        <v>0</v>
      </c>
      <c r="M44" s="576">
        <f>[49]Hárok1!$Q$34</f>
        <v>230243</v>
      </c>
      <c r="N44" s="578">
        <f>[49]Hárok1!$S$34</f>
        <v>8.3711637816632309E-2</v>
      </c>
      <c r="O44" s="573">
        <f>N44*O13</f>
        <v>173483.5796529997</v>
      </c>
      <c r="P44" s="579">
        <f>'[50]PhD po DS'!$O$11</f>
        <v>6.916666666666667</v>
      </c>
      <c r="Q44" s="579">
        <f>P44/P47</f>
        <v>2.1569646569646571E-2</v>
      </c>
      <c r="R44" s="573">
        <f>Q44*R13</f>
        <v>55620.137733887736</v>
      </c>
      <c r="S44" s="575">
        <f>'Pub_077 12'!AT300</f>
        <v>1.2239598213611038E-2</v>
      </c>
      <c r="T44" s="573">
        <f>S44*T13</f>
        <v>50859.043342241166</v>
      </c>
      <c r="U44" s="573"/>
      <c r="V44" s="580"/>
      <c r="W44" s="580"/>
      <c r="X44" s="580"/>
      <c r="Y44" s="573"/>
      <c r="Z44" s="564">
        <f>F44+I44+L44+O44+R44+T44+V44</f>
        <v>420137.01039784605</v>
      </c>
      <c r="AA44" s="573"/>
      <c r="AB44" s="573">
        <f>[52]Hárok1!$C$14</f>
        <v>917.24</v>
      </c>
      <c r="AC44" s="573">
        <f>[53]Hárok1!$C$30</f>
        <v>6886.2</v>
      </c>
      <c r="AD44" s="573">
        <f>AG57*AD13</f>
        <v>3624.9673547526118</v>
      </c>
      <c r="AE44" s="573">
        <f>[53]Hárok1!$D$13</f>
        <v>14966.981640000002</v>
      </c>
      <c r="AF44" s="571">
        <f t="shared" si="26"/>
        <v>446532.39939259866</v>
      </c>
      <c r="AH44" s="414"/>
    </row>
    <row r="45" spans="2:34" ht="14.45" thickBot="1" x14ac:dyDescent="0.3">
      <c r="B45" s="572" t="s">
        <v>135</v>
      </c>
      <c r="C45" s="573"/>
      <c r="D45" s="573">
        <v>0</v>
      </c>
      <c r="E45" s="574">
        <v>0</v>
      </c>
      <c r="F45" s="573">
        <f>0</f>
        <v>0</v>
      </c>
      <c r="G45" s="573">
        <f>[49]Hárok1!$E$35</f>
        <v>83267</v>
      </c>
      <c r="H45" s="575">
        <f>[49]Hárok1!$G$35</f>
        <v>6.307962219952409E-3</v>
      </c>
      <c r="I45" s="573">
        <f>H45*I13</f>
        <v>15965.572229981726</v>
      </c>
      <c r="J45" s="576">
        <v>0</v>
      </c>
      <c r="K45" s="577">
        <v>0</v>
      </c>
      <c r="L45" s="576">
        <v>0</v>
      </c>
      <c r="M45" s="576">
        <f>[49]Hárok1!$Q$35</f>
        <v>15000</v>
      </c>
      <c r="N45" s="578">
        <f>[49]Hárok1!$S$35</f>
        <v>5.4536926953240037E-3</v>
      </c>
      <c r="O45" s="573">
        <f>N45*O13</f>
        <v>11302.205473325988</v>
      </c>
      <c r="P45" s="579">
        <v>0</v>
      </c>
      <c r="Q45" s="579">
        <v>0</v>
      </c>
      <c r="R45" s="573">
        <f>Q45</f>
        <v>0</v>
      </c>
      <c r="S45" s="575">
        <f>'Pub_077 12'!AT301</f>
        <v>3.3010073248813207E-2</v>
      </c>
      <c r="T45" s="573">
        <f>S45*T13</f>
        <v>137166.32823984127</v>
      </c>
      <c r="U45" s="573"/>
      <c r="V45" s="580">
        <v>0</v>
      </c>
      <c r="W45" s="580"/>
      <c r="X45" s="580"/>
      <c r="Y45" s="573"/>
      <c r="Z45" s="564">
        <f>F45+I45+L45+O45+R45+T45+V45</f>
        <v>164434.10594314898</v>
      </c>
      <c r="AA45" s="573"/>
      <c r="AB45" s="573">
        <v>0</v>
      </c>
      <c r="AC45" s="573">
        <v>0</v>
      </c>
      <c r="AD45" s="573">
        <f>AG58*AD13</f>
        <v>15674.961235589117</v>
      </c>
      <c r="AE45" s="573">
        <v>0</v>
      </c>
      <c r="AF45" s="571">
        <f>Z45+AA45+AB45+AC45+AD45+AE45</f>
        <v>180109.0671787381</v>
      </c>
      <c r="AH45" s="414"/>
    </row>
    <row r="46" spans="2:34" ht="14.45" thickBot="1" x14ac:dyDescent="0.3">
      <c r="B46" s="572" t="s">
        <v>317</v>
      </c>
      <c r="C46" s="573"/>
      <c r="D46" s="573">
        <v>0</v>
      </c>
      <c r="E46" s="574">
        <v>0</v>
      </c>
      <c r="F46" s="573">
        <v>0</v>
      </c>
      <c r="G46" s="573">
        <v>0</v>
      </c>
      <c r="H46" s="575">
        <f>[49]Hárok1!$G$36</f>
        <v>0</v>
      </c>
      <c r="I46" s="573">
        <v>0</v>
      </c>
      <c r="J46" s="576">
        <v>0</v>
      </c>
      <c r="K46" s="577">
        <v>0</v>
      </c>
      <c r="L46" s="576">
        <v>0</v>
      </c>
      <c r="M46" s="576">
        <v>0</v>
      </c>
      <c r="N46" s="578">
        <v>0</v>
      </c>
      <c r="O46" s="573">
        <v>0</v>
      </c>
      <c r="P46" s="579">
        <v>0</v>
      </c>
      <c r="Q46" s="579">
        <v>0</v>
      </c>
      <c r="R46" s="573">
        <v>0</v>
      </c>
      <c r="S46" s="575">
        <v>0</v>
      </c>
      <c r="T46" s="573">
        <v>0</v>
      </c>
      <c r="U46" s="573"/>
      <c r="V46" s="580">
        <v>0</v>
      </c>
      <c r="W46" s="580"/>
      <c r="X46" s="580"/>
      <c r="Y46" s="573"/>
      <c r="Z46" s="564">
        <f t="shared" si="25"/>
        <v>0</v>
      </c>
      <c r="AA46" s="573">
        <v>0</v>
      </c>
      <c r="AB46" s="573">
        <f>[52]Hárok1!$C$13</f>
        <v>1390.35</v>
      </c>
      <c r="AC46" s="573">
        <v>0</v>
      </c>
      <c r="AD46" s="573">
        <f>AG59*AD13</f>
        <v>1631.1292544205726</v>
      </c>
      <c r="AE46" s="573">
        <v>0</v>
      </c>
      <c r="AF46" s="571">
        <f t="shared" si="26"/>
        <v>3021.4792544205725</v>
      </c>
      <c r="AH46" s="414"/>
    </row>
    <row r="47" spans="2:34" ht="14.45" thickBot="1" x14ac:dyDescent="0.3">
      <c r="B47" s="559" t="s">
        <v>38</v>
      </c>
      <c r="C47" s="561"/>
      <c r="D47" s="561">
        <f t="shared" ref="D47:O47" si="27">SUM(D37:D46)</f>
        <v>8058.2821249999997</v>
      </c>
      <c r="E47" s="581">
        <f t="shared" si="27"/>
        <v>1</v>
      </c>
      <c r="F47" s="561">
        <f t="shared" si="27"/>
        <v>9511626</v>
      </c>
      <c r="G47" s="561">
        <f t="shared" si="27"/>
        <v>13200301</v>
      </c>
      <c r="H47" s="582">
        <f t="shared" si="27"/>
        <v>1</v>
      </c>
      <c r="I47" s="561">
        <f t="shared" si="27"/>
        <v>2531019</v>
      </c>
      <c r="J47" s="583">
        <f t="shared" si="27"/>
        <v>3332963</v>
      </c>
      <c r="K47" s="584">
        <f t="shared" si="27"/>
        <v>1</v>
      </c>
      <c r="L47" s="583">
        <f t="shared" si="27"/>
        <v>1309732</v>
      </c>
      <c r="M47" s="583">
        <f t="shared" si="27"/>
        <v>2750430</v>
      </c>
      <c r="N47" s="584">
        <f t="shared" si="27"/>
        <v>1</v>
      </c>
      <c r="O47" s="561">
        <f t="shared" si="27"/>
        <v>2072395</v>
      </c>
      <c r="P47" s="493">
        <f>SUM(P37:P46)</f>
        <v>320.66666666666669</v>
      </c>
      <c r="Q47" s="561">
        <f>SUM(Q37:Q46)</f>
        <v>0.99999999999999989</v>
      </c>
      <c r="R47" s="561">
        <f>SUM(R37:R46)</f>
        <v>2578630.0000000005</v>
      </c>
      <c r="S47" s="561">
        <f>SUM(S37:S46)</f>
        <v>1.0000000000000002</v>
      </c>
      <c r="T47" s="561">
        <f>SUM(T37:T46)</f>
        <v>4155287.0000000005</v>
      </c>
      <c r="U47" s="561"/>
      <c r="V47" s="585">
        <f>SUM(V37:V46)</f>
        <v>219710</v>
      </c>
      <c r="W47" s="585"/>
      <c r="X47" s="585"/>
      <c r="Y47" s="561"/>
      <c r="Z47" s="564">
        <f t="shared" si="25"/>
        <v>22378399</v>
      </c>
      <c r="AA47" s="561">
        <f t="shared" ref="AA47:AF47" si="28">SUM(AA37:AA46)</f>
        <v>152000</v>
      </c>
      <c r="AB47" s="561">
        <f t="shared" si="28"/>
        <v>110735.8</v>
      </c>
      <c r="AC47" s="561">
        <f t="shared" si="28"/>
        <v>275109.89999999997</v>
      </c>
      <c r="AD47" s="561">
        <f t="shared" si="28"/>
        <v>801068.99999999988</v>
      </c>
      <c r="AE47" s="561">
        <f t="shared" si="28"/>
        <v>610652.85091200005</v>
      </c>
      <c r="AF47" s="586">
        <f t="shared" si="28"/>
        <v>24327966.550911993</v>
      </c>
      <c r="AH47" s="414"/>
    </row>
    <row r="48" spans="2:34" x14ac:dyDescent="0.25">
      <c r="J48" s="532"/>
      <c r="K48" s="532"/>
      <c r="L48" s="532"/>
      <c r="M48" s="532"/>
      <c r="N48" s="532"/>
      <c r="V48" s="406"/>
      <c r="W48" s="406"/>
      <c r="X48" s="406"/>
      <c r="AB48" s="414" t="s">
        <v>318</v>
      </c>
      <c r="AH48" s="414"/>
    </row>
    <row r="49" spans="10:34" x14ac:dyDescent="0.25">
      <c r="J49" s="532"/>
      <c r="K49" s="532"/>
      <c r="L49" s="532"/>
      <c r="M49" s="532"/>
      <c r="N49" s="532"/>
      <c r="V49" s="406"/>
      <c r="W49" s="406"/>
      <c r="X49" s="406"/>
      <c r="Z49" s="414">
        <f>Z37+Z38+Z39+Z40+Z41+Z42+Z43+Z44+Z45</f>
        <v>22378399.000000004</v>
      </c>
      <c r="AB49" s="587" t="s">
        <v>319</v>
      </c>
      <c r="AC49" s="587">
        <v>771201</v>
      </c>
      <c r="AD49" s="414" t="s">
        <v>320</v>
      </c>
      <c r="AE49" s="414" t="s">
        <v>321</v>
      </c>
      <c r="AF49" s="414" t="s">
        <v>144</v>
      </c>
      <c r="AG49" s="414" t="s">
        <v>322</v>
      </c>
      <c r="AH49" s="414"/>
    </row>
    <row r="50" spans="10:34" x14ac:dyDescent="0.25">
      <c r="J50" s="532"/>
      <c r="K50" s="532"/>
      <c r="L50" s="532"/>
      <c r="M50" s="532"/>
      <c r="N50" s="532"/>
      <c r="AB50" s="588" t="s">
        <v>3</v>
      </c>
      <c r="AC50" s="588">
        <v>223945</v>
      </c>
      <c r="AD50" s="414">
        <f t="shared" ref="AD50:AD59" si="29">AC50*2*0.1</f>
        <v>44789</v>
      </c>
      <c r="AE50" s="414">
        <f>AD50*35.2%</f>
        <v>15765.728000000001</v>
      </c>
      <c r="AF50" s="414">
        <f>AD50+AE50</f>
        <v>60554.728000000003</v>
      </c>
      <c r="AG50" s="589">
        <f>AF50/AF60</f>
        <v>0.11859420758024285</v>
      </c>
      <c r="AH50" s="414"/>
    </row>
    <row r="51" spans="10:34" x14ac:dyDescent="0.25">
      <c r="J51" s="532"/>
      <c r="K51" s="532"/>
      <c r="L51" s="532"/>
      <c r="M51" s="532"/>
      <c r="N51" s="532"/>
      <c r="AB51" s="588" t="s">
        <v>4</v>
      </c>
      <c r="AC51" s="588">
        <v>109626</v>
      </c>
      <c r="AD51" s="414">
        <f t="shared" si="29"/>
        <v>21925.200000000001</v>
      </c>
      <c r="AE51" s="414">
        <f t="shared" ref="AE51:AE59" si="30">AD51*35.2%</f>
        <v>7717.6704000000009</v>
      </c>
      <c r="AF51" s="414">
        <f t="shared" ref="AF51:AF59" si="31">AD51+AE51</f>
        <v>29642.8704</v>
      </c>
      <c r="AG51" s="589">
        <f>AF51/AF60</f>
        <v>5.8054471411246963E-2</v>
      </c>
    </row>
    <row r="52" spans="10:34" x14ac:dyDescent="0.25">
      <c r="AB52" s="588" t="s">
        <v>5</v>
      </c>
      <c r="AC52" s="588">
        <v>391786</v>
      </c>
      <c r="AD52" s="414">
        <f t="shared" si="29"/>
        <v>78357.2</v>
      </c>
      <c r="AE52" s="414">
        <f t="shared" si="30"/>
        <v>27581.734400000001</v>
      </c>
      <c r="AF52" s="414">
        <f t="shared" si="31"/>
        <v>105938.9344</v>
      </c>
      <c r="AG52" s="589">
        <f>AF52/AF60</f>
        <v>0.207477506579888</v>
      </c>
    </row>
    <row r="53" spans="10:34" x14ac:dyDescent="0.25">
      <c r="AB53" s="588" t="s">
        <v>6</v>
      </c>
      <c r="AC53" s="588">
        <v>628732</v>
      </c>
      <c r="AD53" s="414">
        <f t="shared" si="29"/>
        <v>125746.40000000001</v>
      </c>
      <c r="AE53" s="414">
        <f t="shared" si="30"/>
        <v>44262.732800000005</v>
      </c>
      <c r="AF53" s="414">
        <f t="shared" si="31"/>
        <v>170009.13280000002</v>
      </c>
      <c r="AG53" s="589">
        <f>AF53/AF60</f>
        <v>0.33295663363924738</v>
      </c>
    </row>
    <row r="54" spans="10:34" x14ac:dyDescent="0.25">
      <c r="AB54" s="588" t="s">
        <v>7</v>
      </c>
      <c r="AC54" s="588">
        <v>116223</v>
      </c>
      <c r="AD54" s="414">
        <f t="shared" si="29"/>
        <v>23244.600000000002</v>
      </c>
      <c r="AE54" s="414">
        <f t="shared" si="30"/>
        <v>8182.0992000000015</v>
      </c>
      <c r="AF54" s="414">
        <f t="shared" si="31"/>
        <v>31426.699200000003</v>
      </c>
      <c r="AG54" s="589">
        <f>AF54/AF60</f>
        <v>6.1548034506680498E-2</v>
      </c>
    </row>
    <row r="55" spans="10:34" x14ac:dyDescent="0.25">
      <c r="AB55" s="588" t="s">
        <v>8</v>
      </c>
      <c r="AC55" s="588">
        <v>341638</v>
      </c>
      <c r="AD55" s="414">
        <f t="shared" si="29"/>
        <v>68327.600000000006</v>
      </c>
      <c r="AE55" s="414">
        <f t="shared" si="30"/>
        <v>24051.315200000005</v>
      </c>
      <c r="AF55" s="414">
        <f t="shared" si="31"/>
        <v>92378.915200000018</v>
      </c>
      <c r="AG55" s="589">
        <f>AF55/AF60</f>
        <v>0.18092070771528282</v>
      </c>
    </row>
    <row r="56" spans="10:34" x14ac:dyDescent="0.25">
      <c r="AB56" s="588" t="s">
        <v>9</v>
      </c>
      <c r="AC56" s="588">
        <v>27040</v>
      </c>
      <c r="AD56" s="414">
        <f t="shared" si="29"/>
        <v>5408</v>
      </c>
      <c r="AE56" s="414">
        <f t="shared" si="30"/>
        <v>1903.6160000000002</v>
      </c>
      <c r="AF56" s="414">
        <f t="shared" si="31"/>
        <v>7311.616</v>
      </c>
      <c r="AG56" s="589">
        <f>AF56/AF60</f>
        <v>1.4319531014176545E-2</v>
      </c>
    </row>
    <row r="57" spans="10:34" x14ac:dyDescent="0.25">
      <c r="AB57" s="588" t="s">
        <v>10</v>
      </c>
      <c r="AC57" s="588">
        <v>8545</v>
      </c>
      <c r="AD57" s="414">
        <f t="shared" si="29"/>
        <v>1709</v>
      </c>
      <c r="AE57" s="414">
        <f t="shared" si="30"/>
        <v>601.5680000000001</v>
      </c>
      <c r="AF57" s="414">
        <f t="shared" si="31"/>
        <v>2310.5680000000002</v>
      </c>
      <c r="AG57" s="589">
        <f>AF57/AF60</f>
        <v>4.5251624451234686E-3</v>
      </c>
    </row>
    <row r="58" spans="10:34" x14ac:dyDescent="0.25">
      <c r="AB58" s="588" t="s">
        <v>33</v>
      </c>
      <c r="AC58" s="588">
        <v>36950</v>
      </c>
      <c r="AD58" s="414">
        <f t="shared" si="29"/>
        <v>7390</v>
      </c>
      <c r="AE58" s="414">
        <f t="shared" si="30"/>
        <v>2601.2800000000002</v>
      </c>
      <c r="AF58" s="414">
        <f t="shared" si="31"/>
        <v>9991.2800000000007</v>
      </c>
      <c r="AG58" s="589">
        <f>AF58/AF60</f>
        <v>1.9567554399919505E-2</v>
      </c>
    </row>
    <row r="59" spans="10:34" x14ac:dyDescent="0.25">
      <c r="AB59" s="588" t="s">
        <v>323</v>
      </c>
      <c r="AC59" s="588">
        <f>49340-AC57-AC58</f>
        <v>3845</v>
      </c>
      <c r="AD59" s="414">
        <f t="shared" si="29"/>
        <v>769</v>
      </c>
      <c r="AE59" s="414">
        <f t="shared" si="30"/>
        <v>270.68800000000005</v>
      </c>
      <c r="AF59" s="414">
        <f t="shared" si="31"/>
        <v>1039.6880000000001</v>
      </c>
      <c r="AG59" s="589">
        <f>AF59/AF60</f>
        <v>2.0361907081918942E-3</v>
      </c>
    </row>
    <row r="60" spans="10:34" x14ac:dyDescent="0.25">
      <c r="AB60" s="590" t="s">
        <v>324</v>
      </c>
      <c r="AC60" s="590">
        <f>SUM(AC50:AC59)</f>
        <v>1888330</v>
      </c>
      <c r="AD60" s="414">
        <f>SUM(AD50:AD59)</f>
        <v>377666</v>
      </c>
      <c r="AE60" s="414">
        <f>SUM(AE50:AE59)</f>
        <v>132938.43200000003</v>
      </c>
      <c r="AF60" s="414">
        <f>SUM(AF50:AF59)</f>
        <v>510604.43200000009</v>
      </c>
      <c r="AG60" s="414">
        <f>SUM(AG50:AG59)</f>
        <v>0.99999999999999978</v>
      </c>
    </row>
    <row r="63" spans="10:34" x14ac:dyDescent="0.25">
      <c r="AB63" s="591" t="s">
        <v>325</v>
      </c>
      <c r="AC63" s="592">
        <v>49340</v>
      </c>
    </row>
    <row r="64" spans="10:34" x14ac:dyDescent="0.25">
      <c r="AB64" s="593" t="s">
        <v>326</v>
      </c>
      <c r="AC64" s="588">
        <v>36950</v>
      </c>
    </row>
    <row r="65" spans="28:29" x14ac:dyDescent="0.25">
      <c r="AB65" s="594" t="s">
        <v>327</v>
      </c>
      <c r="AC65" s="592">
        <v>8545</v>
      </c>
    </row>
  </sheetData>
  <mergeCells count="15">
    <mergeCell ref="W3:X3"/>
    <mergeCell ref="Y3:Y4"/>
    <mergeCell ref="Z3:AH3"/>
    <mergeCell ref="AI3:AM3"/>
    <mergeCell ref="D2:E2"/>
    <mergeCell ref="G2:U2"/>
    <mergeCell ref="J3:L3"/>
    <mergeCell ref="M3:O3"/>
    <mergeCell ref="P3:R3"/>
    <mergeCell ref="S3:V3"/>
    <mergeCell ref="A3:A4"/>
    <mergeCell ref="B3:B4"/>
    <mergeCell ref="C3:C4"/>
    <mergeCell ref="D3:F3"/>
    <mergeCell ref="G3:I3"/>
  </mergeCells>
  <conditionalFormatting sqref="AO5:AO24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Q5:AQ24">
    <cfRule type="cellIs" dxfId="8" priority="8" operator="lessThan">
      <formula>1</formula>
    </cfRule>
    <cfRule type="cellIs" dxfId="7" priority="9" operator="greaterThan">
      <formula>1</formula>
    </cfRule>
  </conditionalFormatting>
  <conditionalFormatting sqref="AH5:AH24">
    <cfRule type="cellIs" dxfId="6" priority="1" operator="greaterThan">
      <formula>$AH$25</formula>
    </cfRule>
    <cfRule type="cellIs" dxfId="5" priority="2" operator="lessThan">
      <formula>1.054</formula>
    </cfRule>
    <cfRule type="cellIs" dxfId="4" priority="3" operator="greaterThan">
      <formula>1.054</formula>
    </cfRule>
    <cfRule type="cellIs" dxfId="3" priority="4" operator="greaterThan">
      <formula>1.054</formula>
    </cfRule>
    <cfRule type="cellIs" dxfId="2" priority="5" operator="greaterThan">
      <formula>"$AB$25"</formula>
    </cfRule>
    <cfRule type="cellIs" dxfId="1" priority="6" operator="lessThan">
      <formula>1</formula>
    </cfRule>
    <cfRule type="cellIs" dxfId="0" priority="7" operator="greaterThan">
      <formula>1</formula>
    </cfRule>
  </conditionalFormatting>
  <pageMargins left="0.7" right="0.7" top="0.75" bottom="0.75" header="0.3" footer="0.3"/>
  <pageSetup paperSize="9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D63"/>
  <sheetViews>
    <sheetView zoomScale="78" zoomScaleNormal="78" workbookViewId="0"/>
  </sheetViews>
  <sheetFormatPr defaultRowHeight="15" x14ac:dyDescent="0.25"/>
  <cols>
    <col min="1" max="1" width="20" style="664" customWidth="1"/>
    <col min="2" max="2" width="12.5703125" customWidth="1"/>
    <col min="3" max="3" width="14.5703125" customWidth="1"/>
    <col min="4" max="4" width="12" bestFit="1" customWidth="1"/>
    <col min="5" max="5" width="14.85546875" customWidth="1"/>
    <col min="6" max="6" width="12.140625" bestFit="1" customWidth="1"/>
    <col min="7" max="7" width="14.85546875" customWidth="1"/>
    <col min="8" max="8" width="12.42578125" customWidth="1"/>
    <col min="9" max="9" width="13.140625" customWidth="1"/>
    <col min="10" max="10" width="9.28515625" bestFit="1" customWidth="1"/>
    <col min="11" max="11" width="13.140625" customWidth="1"/>
    <col min="12" max="12" width="16" customWidth="1"/>
    <col min="13" max="14" width="19.85546875" customWidth="1"/>
    <col min="15" max="15" width="20.28515625" customWidth="1"/>
    <col min="16" max="16" width="11.5703125" bestFit="1" customWidth="1"/>
    <col min="18" max="18" width="11" customWidth="1"/>
    <col min="19" max="19" width="13.85546875" customWidth="1"/>
    <col min="20" max="20" width="14.7109375" customWidth="1"/>
    <col min="21" max="21" width="13.85546875" hidden="1" customWidth="1"/>
    <col min="22" max="25" width="13.85546875" customWidth="1"/>
    <col min="26" max="26" width="14" hidden="1" customWidth="1"/>
    <col min="27" max="27" width="13.85546875" hidden="1" customWidth="1"/>
    <col min="28" max="28" width="13.85546875" bestFit="1" customWidth="1"/>
    <col min="29" max="29" width="13.42578125" hidden="1" customWidth="1"/>
    <col min="30" max="30" width="10.85546875" bestFit="1" customWidth="1"/>
  </cols>
  <sheetData>
    <row r="1" spans="1:30" ht="15.75" thickBot="1" x14ac:dyDescent="0.3">
      <c r="A1" s="656" t="s">
        <v>31</v>
      </c>
      <c r="B1" s="657" t="s">
        <v>368</v>
      </c>
      <c r="D1" s="658" t="s">
        <v>369</v>
      </c>
      <c r="F1" s="659"/>
      <c r="K1" s="660"/>
      <c r="L1" s="661"/>
      <c r="M1" s="661"/>
      <c r="N1" s="661"/>
      <c r="O1" s="662"/>
      <c r="R1" s="663"/>
      <c r="S1" s="663"/>
      <c r="T1" s="663"/>
      <c r="U1" s="663"/>
      <c r="V1" s="663"/>
      <c r="W1" s="663"/>
      <c r="X1" s="663"/>
      <c r="Y1" s="663"/>
      <c r="Z1" s="663"/>
      <c r="AA1" s="663"/>
    </row>
    <row r="2" spans="1:30" ht="14.45" x14ac:dyDescent="0.3">
      <c r="D2" s="665"/>
      <c r="F2" s="660"/>
      <c r="I2" s="666"/>
      <c r="T2" s="666"/>
      <c r="U2" s="666"/>
      <c r="V2" s="666"/>
      <c r="W2" s="666"/>
      <c r="X2" s="666"/>
      <c r="Y2" s="666"/>
      <c r="Z2" s="666"/>
      <c r="AA2" s="666"/>
      <c r="AC2" s="660"/>
      <c r="AD2" s="667"/>
    </row>
    <row r="3" spans="1:30" ht="21.95" customHeight="1" x14ac:dyDescent="0.3">
      <c r="A3" s="668" t="s">
        <v>370</v>
      </c>
      <c r="B3" s="669" t="s">
        <v>62</v>
      </c>
      <c r="C3" s="670"/>
      <c r="D3" s="671">
        <f>D5-D4</f>
        <v>-180504.10594314896</v>
      </c>
      <c r="E3" s="671">
        <f>E5-E4</f>
        <v>666</v>
      </c>
      <c r="F3" s="671">
        <f t="shared" ref="F3:AC3" si="0">F5-F4</f>
        <v>40000</v>
      </c>
      <c r="G3" s="671">
        <f t="shared" si="0"/>
        <v>0</v>
      </c>
      <c r="H3" s="671">
        <f t="shared" si="0"/>
        <v>-25200</v>
      </c>
      <c r="I3" s="671">
        <f t="shared" si="0"/>
        <v>-2000</v>
      </c>
      <c r="J3" s="671">
        <f t="shared" si="0"/>
        <v>4000</v>
      </c>
      <c r="K3" s="671">
        <f t="shared" si="0"/>
        <v>-8571</v>
      </c>
      <c r="L3" s="671">
        <f t="shared" si="0"/>
        <v>-15000</v>
      </c>
      <c r="M3" s="671">
        <f t="shared" si="0"/>
        <v>-708500</v>
      </c>
      <c r="N3" s="671">
        <f t="shared" si="0"/>
        <v>300000</v>
      </c>
      <c r="O3" s="671">
        <f t="shared" si="0"/>
        <v>-20000</v>
      </c>
      <c r="P3" s="671">
        <f t="shared" si="0"/>
        <v>-12360</v>
      </c>
      <c r="Q3" s="671">
        <f t="shared" si="0"/>
        <v>123443</v>
      </c>
      <c r="R3" s="671">
        <f t="shared" si="0"/>
        <v>80000</v>
      </c>
      <c r="S3" s="671">
        <f t="shared" si="0"/>
        <v>43752</v>
      </c>
      <c r="T3" s="671">
        <f t="shared" si="0"/>
        <v>10000</v>
      </c>
      <c r="U3" s="671">
        <f t="shared" si="0"/>
        <v>0</v>
      </c>
      <c r="V3" s="671">
        <f t="shared" si="0"/>
        <v>-2500</v>
      </c>
      <c r="W3" s="671">
        <f t="shared" si="0"/>
        <v>300000</v>
      </c>
      <c r="X3" s="671">
        <f t="shared" si="0"/>
        <v>-27800</v>
      </c>
      <c r="Y3" s="671">
        <f t="shared" si="0"/>
        <v>-16000</v>
      </c>
      <c r="Z3" s="671">
        <f t="shared" si="0"/>
        <v>0</v>
      </c>
      <c r="AA3" s="671">
        <f t="shared" si="0"/>
        <v>0</v>
      </c>
      <c r="AB3" s="671">
        <f t="shared" si="0"/>
        <v>-210000</v>
      </c>
      <c r="AC3" s="671">
        <f t="shared" si="0"/>
        <v>-164434.10594314898</v>
      </c>
      <c r="AD3" s="672"/>
    </row>
    <row r="4" spans="1:30" ht="21.95" customHeight="1" x14ac:dyDescent="0.3">
      <c r="A4" s="673"/>
      <c r="B4" s="674"/>
      <c r="C4" s="670"/>
      <c r="D4" s="5">
        <f>E4+F4+G4+H4+I4+J4+K4+L4+M4+N4+O4+P4+Q4+R4+S4+T4+U4+V4+W4+X4+Y4+Z4+AA4+AB4+AC4</f>
        <v>3734978.105943149</v>
      </c>
      <c r="E4" s="675">
        <v>19334</v>
      </c>
      <c r="F4" s="675">
        <v>180000</v>
      </c>
      <c r="G4" s="675">
        <v>834300</v>
      </c>
      <c r="H4" s="675">
        <f>120000+55200</f>
        <v>175200</v>
      </c>
      <c r="I4" s="675">
        <v>10000</v>
      </c>
      <c r="J4" s="676">
        <f>150000-28000</f>
        <v>122000</v>
      </c>
      <c r="K4" s="675">
        <v>58571</v>
      </c>
      <c r="L4" s="675">
        <v>25000</v>
      </c>
      <c r="M4" s="675">
        <v>708500</v>
      </c>
      <c r="N4" s="675">
        <v>0</v>
      </c>
      <c r="O4" s="675">
        <v>90000</v>
      </c>
      <c r="P4" s="675">
        <f>24000+62000+7600+7200+16560</f>
        <v>117360</v>
      </c>
      <c r="Q4" s="676">
        <f>173731-50000</f>
        <v>123731</v>
      </c>
      <c r="R4" s="676"/>
      <c r="S4" s="675">
        <v>261248</v>
      </c>
      <c r="T4" s="675">
        <v>90000</v>
      </c>
      <c r="U4" s="675"/>
      <c r="V4" s="676">
        <v>27500</v>
      </c>
      <c r="W4" s="677"/>
      <c r="X4" s="675">
        <f>4500+84000+12000+14800-87500</f>
        <v>27800</v>
      </c>
      <c r="Y4" s="675">
        <v>100000</v>
      </c>
      <c r="Z4" s="675"/>
      <c r="AA4" s="675"/>
      <c r="AB4" s="677">
        <v>600000</v>
      </c>
      <c r="AC4" s="5">
        <f>R31</f>
        <v>164434.10594314898</v>
      </c>
      <c r="AD4">
        <v>130000</v>
      </c>
    </row>
    <row r="5" spans="1:30" ht="21.95" customHeight="1" x14ac:dyDescent="0.25">
      <c r="A5" s="678" t="s">
        <v>371</v>
      </c>
      <c r="B5" s="679">
        <f>[54]Hárok1!$Z$13</f>
        <v>22378399</v>
      </c>
      <c r="C5" s="680"/>
      <c r="D5" s="5">
        <f>E5+F5+G5+H5+I5+J5+K5+L5+M5+N5+O5+P5+Q5+S5+T5+V5+W5+X5+Y5+AB5+AD5+R5</f>
        <v>3554474</v>
      </c>
      <c r="E5" s="5">
        <v>20000</v>
      </c>
      <c r="F5" s="5">
        <v>220000</v>
      </c>
      <c r="G5" s="5">
        <v>834300</v>
      </c>
      <c r="H5" s="677">
        <v>150000</v>
      </c>
      <c r="I5" s="677">
        <v>8000</v>
      </c>
      <c r="J5" s="677">
        <v>126000</v>
      </c>
      <c r="K5" s="677">
        <v>50000</v>
      </c>
      <c r="L5" s="677">
        <v>10000</v>
      </c>
      <c r="M5" s="5">
        <v>0</v>
      </c>
      <c r="N5" s="677">
        <v>300000</v>
      </c>
      <c r="O5" s="677">
        <v>70000</v>
      </c>
      <c r="P5" s="677">
        <v>105000</v>
      </c>
      <c r="Q5" s="5">
        <v>247174</v>
      </c>
      <c r="R5" s="677">
        <v>80000</v>
      </c>
      <c r="S5" s="5">
        <v>305000</v>
      </c>
      <c r="T5" s="677">
        <v>100000</v>
      </c>
      <c r="U5" s="5"/>
      <c r="V5" s="677">
        <v>25000</v>
      </c>
      <c r="W5" s="5">
        <v>300000</v>
      </c>
      <c r="X5" s="5">
        <v>0</v>
      </c>
      <c r="Y5" s="677">
        <v>84000</v>
      </c>
      <c r="Z5" s="5"/>
      <c r="AA5" s="5"/>
      <c r="AB5" s="677">
        <v>390000</v>
      </c>
      <c r="AC5" s="5"/>
      <c r="AD5">
        <v>130000</v>
      </c>
    </row>
    <row r="6" spans="1:30" ht="21.95" customHeight="1" x14ac:dyDescent="0.3">
      <c r="A6" s="678"/>
      <c r="B6" s="679">
        <f>B5-B4</f>
        <v>22378399</v>
      </c>
      <c r="C6" s="680"/>
      <c r="D6" s="5" t="s">
        <v>31</v>
      </c>
      <c r="E6" s="5"/>
      <c r="F6" s="5"/>
      <c r="G6" s="5"/>
      <c r="H6" s="5"/>
      <c r="I6" s="5" t="s">
        <v>31</v>
      </c>
      <c r="J6" s="681" t="s">
        <v>372</v>
      </c>
      <c r="K6" s="5"/>
      <c r="L6" s="675"/>
      <c r="M6" s="5"/>
      <c r="N6" s="5"/>
      <c r="O6" s="5"/>
      <c r="P6" s="5"/>
      <c r="Q6" s="5"/>
      <c r="R6" s="681"/>
      <c r="S6" s="5"/>
      <c r="T6" s="675"/>
      <c r="U6" s="5"/>
      <c r="V6" s="681"/>
      <c r="W6" s="675"/>
      <c r="X6" s="5"/>
      <c r="Y6" s="675"/>
      <c r="Z6" s="5"/>
      <c r="AA6" s="5"/>
      <c r="AB6" s="5"/>
      <c r="AC6" s="5"/>
    </row>
    <row r="7" spans="1:30" ht="306.75" x14ac:dyDescent="0.25">
      <c r="A7" s="682" t="s">
        <v>373</v>
      </c>
      <c r="B7" s="683">
        <f>D5</f>
        <v>3554474</v>
      </c>
      <c r="C7" s="680"/>
      <c r="D7" s="684" t="s">
        <v>374</v>
      </c>
      <c r="E7" s="685" t="s">
        <v>375</v>
      </c>
      <c r="F7" s="685" t="s">
        <v>194</v>
      </c>
      <c r="G7" s="686" t="s">
        <v>376</v>
      </c>
      <c r="H7" s="687" t="s">
        <v>377</v>
      </c>
      <c r="I7" s="687" t="s">
        <v>378</v>
      </c>
      <c r="J7" s="688" t="s">
        <v>379</v>
      </c>
      <c r="K7" s="688" t="s">
        <v>380</v>
      </c>
      <c r="L7" s="685" t="s">
        <v>381</v>
      </c>
      <c r="M7" s="685" t="s">
        <v>25</v>
      </c>
      <c r="N7" s="1940" t="s">
        <v>1071</v>
      </c>
      <c r="O7" s="689" t="s">
        <v>906</v>
      </c>
      <c r="P7" s="690" t="s">
        <v>382</v>
      </c>
      <c r="Q7" s="690" t="s">
        <v>383</v>
      </c>
      <c r="R7" s="691" t="s">
        <v>905</v>
      </c>
      <c r="S7" s="691" t="s">
        <v>384</v>
      </c>
      <c r="T7" s="691" t="s">
        <v>1028</v>
      </c>
      <c r="U7" s="691" t="s">
        <v>385</v>
      </c>
      <c r="V7" s="691" t="s">
        <v>386</v>
      </c>
      <c r="W7" s="691" t="s">
        <v>33</v>
      </c>
      <c r="X7" s="691" t="s">
        <v>387</v>
      </c>
      <c r="Y7" s="691" t="s">
        <v>388</v>
      </c>
      <c r="Z7" s="691"/>
      <c r="AA7" s="691" t="s">
        <v>389</v>
      </c>
      <c r="AB7" s="692" t="s">
        <v>390</v>
      </c>
      <c r="AC7" s="693" t="s">
        <v>135</v>
      </c>
      <c r="AD7" s="5" t="s">
        <v>908</v>
      </c>
    </row>
    <row r="8" spans="1:30" ht="39" x14ac:dyDescent="0.25">
      <c r="A8" s="682" t="s">
        <v>391</v>
      </c>
      <c r="B8" s="694">
        <f>B5-B7</f>
        <v>18823925</v>
      </c>
      <c r="C8" s="680"/>
      <c r="D8" s="680"/>
      <c r="E8" s="695" t="s">
        <v>392</v>
      </c>
      <c r="F8" s="694"/>
      <c r="G8" s="696" t="s">
        <v>393</v>
      </c>
      <c r="H8" s="697" t="s">
        <v>394</v>
      </c>
      <c r="I8" s="694"/>
      <c r="K8" s="698" t="s">
        <v>393</v>
      </c>
      <c r="L8" s="680"/>
      <c r="M8" s="699">
        <v>1417000</v>
      </c>
      <c r="N8" s="699"/>
      <c r="O8" s="680"/>
      <c r="R8" s="700"/>
      <c r="S8" s="701"/>
      <c r="AD8" s="5"/>
    </row>
    <row r="9" spans="1:30" ht="51.75" x14ac:dyDescent="0.25">
      <c r="A9" s="682" t="s">
        <v>395</v>
      </c>
      <c r="B9" s="694">
        <v>152000</v>
      </c>
      <c r="C9" s="680"/>
      <c r="D9" s="680"/>
      <c r="E9" s="695" t="s">
        <v>396</v>
      </c>
      <c r="F9" s="694"/>
      <c r="G9" s="696" t="s">
        <v>397</v>
      </c>
      <c r="H9" s="695" t="s">
        <v>398</v>
      </c>
      <c r="I9" s="694"/>
      <c r="J9" t="s">
        <v>31</v>
      </c>
      <c r="K9" s="698"/>
      <c r="L9" s="680"/>
      <c r="M9" s="680"/>
      <c r="N9" s="680"/>
      <c r="O9" s="680"/>
      <c r="Y9" t="s">
        <v>31</v>
      </c>
    </row>
    <row r="10" spans="1:30" ht="45" x14ac:dyDescent="0.25">
      <c r="A10" s="682" t="s">
        <v>399</v>
      </c>
      <c r="B10" s="694">
        <f>SUM(B8:B9)</f>
        <v>18975925</v>
      </c>
      <c r="C10" s="680"/>
      <c r="D10" s="680"/>
      <c r="E10" s="700" t="s">
        <v>400</v>
      </c>
      <c r="G10" s="696"/>
      <c r="H10" s="702"/>
      <c r="I10" s="696"/>
      <c r="J10" s="698"/>
      <c r="K10" s="698"/>
      <c r="L10" s="680"/>
      <c r="M10" s="680"/>
      <c r="N10" s="680"/>
      <c r="O10" s="680"/>
    </row>
    <row r="11" spans="1:30" x14ac:dyDescent="0.25">
      <c r="A11" s="682" t="s">
        <v>401</v>
      </c>
      <c r="B11" s="694">
        <f>B8+B7</f>
        <v>22378399</v>
      </c>
      <c r="C11" s="680"/>
      <c r="D11" s="680"/>
      <c r="E11" s="695"/>
      <c r="F11" s="694"/>
      <c r="G11" s="696"/>
      <c r="H11" s="696"/>
      <c r="I11" s="696"/>
      <c r="J11" s="698"/>
      <c r="K11" s="698"/>
      <c r="L11" s="680"/>
      <c r="M11" s="680"/>
      <c r="N11" s="680"/>
      <c r="O11" s="680"/>
    </row>
    <row r="12" spans="1:30" x14ac:dyDescent="0.25">
      <c r="A12" s="703" t="s">
        <v>402</v>
      </c>
      <c r="B12" s="704">
        <v>24327966</v>
      </c>
      <c r="C12" s="680"/>
      <c r="D12" s="680"/>
      <c r="J12" s="680"/>
      <c r="K12" s="680"/>
      <c r="L12" s="680"/>
      <c r="M12" s="680"/>
      <c r="N12" s="680"/>
    </row>
    <row r="13" spans="1:30" x14ac:dyDescent="0.25">
      <c r="A13" s="703" t="s">
        <v>403</v>
      </c>
      <c r="B13" s="694">
        <v>911805</v>
      </c>
      <c r="C13" s="680"/>
      <c r="D13" s="680"/>
      <c r="J13" s="680"/>
      <c r="K13" s="680"/>
      <c r="L13" s="680"/>
      <c r="M13" s="680"/>
      <c r="N13" s="680"/>
    </row>
    <row r="14" spans="1:30" x14ac:dyDescent="0.25">
      <c r="A14" s="703" t="s">
        <v>404</v>
      </c>
      <c r="B14" s="694">
        <v>885763</v>
      </c>
      <c r="C14" s="680"/>
      <c r="D14" s="680"/>
      <c r="J14" s="680"/>
      <c r="K14" s="680"/>
      <c r="L14" s="680"/>
      <c r="M14" s="680"/>
      <c r="N14" s="680"/>
    </row>
    <row r="15" spans="1:30" x14ac:dyDescent="0.25">
      <c r="A15" s="703" t="s">
        <v>405</v>
      </c>
      <c r="B15" s="704">
        <f>B14+B13+B11+B9</f>
        <v>24327967</v>
      </c>
      <c r="C15" s="680"/>
      <c r="D15" s="680"/>
      <c r="J15" s="680"/>
      <c r="K15" s="680"/>
      <c r="L15" s="680"/>
      <c r="M15" s="680"/>
      <c r="N15" s="680"/>
    </row>
    <row r="16" spans="1:30" x14ac:dyDescent="0.25">
      <c r="A16" s="703"/>
      <c r="B16" s="694"/>
      <c r="C16" s="680"/>
      <c r="D16" s="680"/>
      <c r="J16" s="680"/>
      <c r="K16" s="680"/>
      <c r="L16" s="680"/>
      <c r="M16" s="680"/>
      <c r="N16" s="680"/>
    </row>
    <row r="17" spans="1:30" x14ac:dyDescent="0.25">
      <c r="A17" s="703"/>
      <c r="B17" s="694"/>
      <c r="C17" s="680"/>
      <c r="D17" s="680"/>
      <c r="J17" s="680"/>
      <c r="K17" s="680"/>
      <c r="L17" s="680"/>
      <c r="M17" s="680"/>
      <c r="N17" s="680"/>
    </row>
    <row r="18" spans="1:30" x14ac:dyDescent="0.25">
      <c r="A18" s="703"/>
      <c r="B18" s="694"/>
      <c r="C18" s="680"/>
      <c r="D18" s="680"/>
      <c r="J18" s="680"/>
      <c r="K18" s="680"/>
      <c r="L18" s="680"/>
      <c r="M18" s="680"/>
      <c r="N18" s="680"/>
    </row>
    <row r="19" spans="1:30" x14ac:dyDescent="0.25">
      <c r="A19" s="705" t="s">
        <v>406</v>
      </c>
      <c r="B19" s="694"/>
      <c r="C19" s="680"/>
      <c r="D19" s="706">
        <v>0.2</v>
      </c>
      <c r="E19" s="694"/>
      <c r="F19" s="694"/>
      <c r="G19" s="707">
        <v>0.3</v>
      </c>
      <c r="H19" s="708"/>
      <c r="I19" s="708"/>
      <c r="J19" s="708"/>
      <c r="K19" s="709">
        <v>0.5</v>
      </c>
      <c r="L19" s="694">
        <f>D19+G19+K19</f>
        <v>1</v>
      </c>
      <c r="M19" s="680"/>
      <c r="N19" s="680"/>
    </row>
    <row r="20" spans="1:30" ht="15.75" thickBot="1" x14ac:dyDescent="0.3">
      <c r="B20" s="680"/>
      <c r="D20" s="710">
        <f>B8*D19</f>
        <v>3764785</v>
      </c>
      <c r="E20" s="711"/>
      <c r="F20" s="680"/>
      <c r="G20" s="712">
        <f>B8*G19</f>
        <v>5647177.5</v>
      </c>
      <c r="H20" s="711"/>
      <c r="I20" s="588"/>
      <c r="J20" s="588"/>
      <c r="K20" s="713">
        <f>B8*K19</f>
        <v>9411962.5</v>
      </c>
      <c r="L20" s="694">
        <f>D20+G20+K20</f>
        <v>18823925</v>
      </c>
      <c r="M20" s="694"/>
      <c r="N20" s="694"/>
      <c r="O20" s="5" t="s">
        <v>31</v>
      </c>
      <c r="R20" s="714"/>
      <c r="S20" s="714"/>
      <c r="T20" s="714"/>
      <c r="U20" s="665"/>
      <c r="V20" s="714"/>
      <c r="W20" s="714"/>
      <c r="X20" s="714"/>
      <c r="Y20" s="714"/>
      <c r="Z20" s="714"/>
      <c r="AA20" s="714"/>
      <c r="AB20" t="s">
        <v>407</v>
      </c>
      <c r="AC20" t="s">
        <v>408</v>
      </c>
      <c r="AD20" t="s">
        <v>409</v>
      </c>
    </row>
    <row r="21" spans="1:30" ht="24.95" customHeight="1" x14ac:dyDescent="0.25">
      <c r="B21" s="715" t="s">
        <v>410</v>
      </c>
      <c r="C21" s="716"/>
      <c r="D21" s="717">
        <v>2018</v>
      </c>
      <c r="E21" s="718" t="s">
        <v>411</v>
      </c>
      <c r="F21" s="719" t="s">
        <v>412</v>
      </c>
      <c r="G21" s="720">
        <v>2019</v>
      </c>
      <c r="H21" s="721"/>
      <c r="I21" s="718" t="s">
        <v>413</v>
      </c>
      <c r="J21" s="588" t="s">
        <v>322</v>
      </c>
      <c r="K21" s="718">
        <v>2019</v>
      </c>
      <c r="L21" s="1502" t="s">
        <v>414</v>
      </c>
      <c r="M21" s="722"/>
      <c r="N21" s="722"/>
      <c r="O21" s="1501"/>
      <c r="P21" s="723"/>
      <c r="Q21" s="723"/>
      <c r="R21" s="724" t="s">
        <v>415</v>
      </c>
      <c r="S21" s="724"/>
      <c r="T21" s="724"/>
      <c r="U21" s="724"/>
      <c r="V21" s="724"/>
      <c r="W21" s="724"/>
      <c r="X21" s="724"/>
      <c r="Y21" s="724"/>
      <c r="Z21" s="724"/>
      <c r="AA21" s="724"/>
      <c r="AB21" s="725">
        <f>B5</f>
        <v>22378399</v>
      </c>
      <c r="AC21" s="725">
        <f>M20</f>
        <v>0</v>
      </c>
      <c r="AD21" s="726">
        <f>AB21+AC21</f>
        <v>22378399</v>
      </c>
    </row>
    <row r="22" spans="1:30" ht="24.95" customHeight="1" x14ac:dyDescent="0.25">
      <c r="B22" s="727"/>
      <c r="C22" s="728"/>
      <c r="D22" s="729"/>
      <c r="E22" s="718"/>
      <c r="F22" s="588"/>
      <c r="G22" s="720"/>
      <c r="H22" s="730"/>
      <c r="I22" s="718"/>
      <c r="J22" s="588"/>
      <c r="K22" s="718"/>
      <c r="L22" s="1503"/>
      <c r="M22" s="730"/>
      <c r="N22" s="730"/>
      <c r="O22" s="1194"/>
      <c r="R22" s="714"/>
      <c r="S22" s="714"/>
      <c r="T22" s="714"/>
      <c r="U22" s="714"/>
      <c r="V22" s="714"/>
      <c r="W22" s="714"/>
      <c r="X22" s="714"/>
      <c r="Y22" s="714"/>
      <c r="Z22" s="714"/>
      <c r="AA22" s="714"/>
    </row>
    <row r="23" spans="1:30" ht="24.95" customHeight="1" x14ac:dyDescent="0.25">
      <c r="A23" s="682" t="s">
        <v>168</v>
      </c>
      <c r="B23" s="731">
        <v>3839648</v>
      </c>
      <c r="C23" s="732">
        <f>B23/B33</f>
        <v>0.2050540962536333</v>
      </c>
      <c r="D23" s="733">
        <f>C23*D20</f>
        <v>771984.58576423489</v>
      </c>
      <c r="E23" s="734">
        <v>3744734</v>
      </c>
      <c r="F23" s="588">
        <f>E23/E$33</f>
        <v>0.2110623701197871</v>
      </c>
      <c r="G23" s="735">
        <f>F23*G20</f>
        <v>1191906.667637134</v>
      </c>
      <c r="H23" s="736"/>
      <c r="I23" s="734">
        <f t="shared" ref="I23:I32" si="1">R23/2</f>
        <v>2405688.8279190846</v>
      </c>
      <c r="J23" s="588">
        <f>I23/I33</f>
        <v>0.21500097731916248</v>
      </c>
      <c r="K23" s="734">
        <f>J23*K20</f>
        <v>2023581.1359913079</v>
      </c>
      <c r="L23" s="1504">
        <f>D23+G23+K23</f>
        <v>3987472.3893926768</v>
      </c>
      <c r="M23" s="738"/>
      <c r="N23" s="738"/>
      <c r="O23" s="751"/>
      <c r="R23" s="739">
        <f>'T14 VaV'!Z37</f>
        <v>4811377.6558381692</v>
      </c>
      <c r="S23" s="740"/>
      <c r="T23" s="740"/>
      <c r="U23" s="740"/>
      <c r="V23" s="740"/>
      <c r="W23" s="740"/>
      <c r="X23" s="740"/>
      <c r="Y23" s="740"/>
      <c r="Z23" s="740"/>
      <c r="AA23" s="740"/>
      <c r="AB23" s="741"/>
      <c r="AC23" s="742"/>
    </row>
    <row r="24" spans="1:30" ht="24.95" customHeight="1" x14ac:dyDescent="0.25">
      <c r="A24" s="682" t="s">
        <v>170</v>
      </c>
      <c r="B24" s="731">
        <v>1662192</v>
      </c>
      <c r="C24" s="732">
        <f>B24/B33</f>
        <v>8.8768365839790322E-2</v>
      </c>
      <c r="D24" s="733">
        <f>C24*D20</f>
        <v>334193.81218815502</v>
      </c>
      <c r="E24" s="734">
        <v>1591287</v>
      </c>
      <c r="F24" s="588">
        <f t="shared" ref="F24:F32" si="2">E24/E$33</f>
        <v>8.9688828568546042E-2</v>
      </c>
      <c r="G24" s="735">
        <f>F24*G20</f>
        <v>506488.73469365039</v>
      </c>
      <c r="H24" s="736"/>
      <c r="I24" s="734">
        <f t="shared" si="1"/>
        <v>987548.44283344864</v>
      </c>
      <c r="J24" s="588">
        <f>I24/I33</f>
        <v>8.8259079019321132E-2</v>
      </c>
      <c r="K24" s="734">
        <f>J24*K20</f>
        <v>830691.1420143873</v>
      </c>
      <c r="L24" s="1504">
        <f t="shared" ref="L24:L32" si="3">D24+G24+K24</f>
        <v>1671373.6888961927</v>
      </c>
      <c r="M24" s="738"/>
      <c r="N24" s="738"/>
      <c r="O24" s="751"/>
      <c r="R24" s="739">
        <f>'T14 VaV'!Z38</f>
        <v>1975096.8856668973</v>
      </c>
      <c r="S24" s="740"/>
      <c r="T24" s="740"/>
      <c r="U24" s="740"/>
      <c r="V24" s="740"/>
      <c r="W24" s="740"/>
      <c r="X24" s="740"/>
      <c r="Y24" s="740"/>
      <c r="Z24" s="740"/>
      <c r="AA24" s="740"/>
      <c r="AB24" s="743"/>
      <c r="AC24" s="742"/>
    </row>
    <row r="25" spans="1:30" ht="24.95" customHeight="1" x14ac:dyDescent="0.25">
      <c r="A25" s="682" t="s">
        <v>184</v>
      </c>
      <c r="B25" s="731">
        <v>4369685</v>
      </c>
      <c r="C25" s="732">
        <f>B25/B33</f>
        <v>0.23336040402350883</v>
      </c>
      <c r="D25" s="733">
        <f>C25*D20</f>
        <v>878551.74866164569</v>
      </c>
      <c r="E25" s="734">
        <v>4178828</v>
      </c>
      <c r="F25" s="588">
        <f t="shared" si="2"/>
        <v>0.23552897001574202</v>
      </c>
      <c r="G25" s="735">
        <f>F25*G20</f>
        <v>1330073.9000710731</v>
      </c>
      <c r="H25" s="736"/>
      <c r="I25" s="734">
        <f t="shared" si="1"/>
        <v>2630840.6590933059</v>
      </c>
      <c r="J25" s="588">
        <f>I25/I33</f>
        <v>0.23512322388150336</v>
      </c>
      <c r="K25" s="734">
        <f>J25*K20</f>
        <v>2212970.9660518141</v>
      </c>
      <c r="L25" s="1504">
        <f t="shared" si="3"/>
        <v>4421596.6147845332</v>
      </c>
      <c r="M25" s="738"/>
      <c r="N25" s="738"/>
      <c r="O25" s="751"/>
      <c r="R25" s="739">
        <f>'T14 VaV'!Z39</f>
        <v>5261681.3181866119</v>
      </c>
      <c r="S25" s="740"/>
      <c r="T25" s="740"/>
      <c r="U25" s="740"/>
      <c r="V25" s="740"/>
      <c r="W25" s="740"/>
      <c r="X25" s="740"/>
      <c r="Y25" s="740"/>
      <c r="Z25" s="740"/>
      <c r="AA25" s="740"/>
      <c r="AB25" s="744"/>
      <c r="AC25" s="742"/>
    </row>
    <row r="26" spans="1:30" ht="24.95" customHeight="1" x14ac:dyDescent="0.25">
      <c r="A26" s="682" t="s">
        <v>185</v>
      </c>
      <c r="B26" s="731">
        <v>4597548</v>
      </c>
      <c r="C26" s="732">
        <f>B26/B33</f>
        <v>0.24552929073777058</v>
      </c>
      <c r="D26" s="733">
        <f>C26*D20</f>
        <v>924364.99083019758</v>
      </c>
      <c r="E26" s="734">
        <v>4270679</v>
      </c>
      <c r="F26" s="588">
        <f t="shared" si="2"/>
        <v>0.24070591709873179</v>
      </c>
      <c r="G26" s="735">
        <f>F26*G20</f>
        <v>1359309.0391568234</v>
      </c>
      <c r="H26" s="736"/>
      <c r="I26" s="734">
        <f t="shared" si="1"/>
        <v>2632677.8654565401</v>
      </c>
      <c r="J26" s="588">
        <f>I26/I33</f>
        <v>0.2352874185017918</v>
      </c>
      <c r="K26" s="734">
        <f>J26*K20</f>
        <v>2214516.3596606706</v>
      </c>
      <c r="L26" s="1504">
        <f t="shared" si="3"/>
        <v>4498190.3896476915</v>
      </c>
      <c r="M26" s="738"/>
      <c r="N26" s="738"/>
      <c r="O26" s="751"/>
      <c r="R26" s="739">
        <f>'T14 VaV'!Z40</f>
        <v>5265355.7309130803</v>
      </c>
      <c r="S26" s="740"/>
      <c r="T26" s="740"/>
      <c r="U26" s="740"/>
      <c r="V26" s="740"/>
      <c r="W26" s="740"/>
      <c r="X26" s="740"/>
      <c r="Y26" s="740"/>
      <c r="Z26" s="740"/>
      <c r="AA26" s="740"/>
      <c r="AB26" s="744"/>
      <c r="AC26" s="742"/>
    </row>
    <row r="27" spans="1:30" ht="24.95" customHeight="1" x14ac:dyDescent="0.25">
      <c r="A27" s="682" t="s">
        <v>186</v>
      </c>
      <c r="B27" s="731">
        <v>998876</v>
      </c>
      <c r="C27" s="732">
        <f>B27/B33</f>
        <v>5.334437309082609E-2</v>
      </c>
      <c r="D27" s="733">
        <f>C27*D20</f>
        <v>200830.0956467457</v>
      </c>
      <c r="E27" s="734">
        <v>905851</v>
      </c>
      <c r="F27" s="588">
        <f t="shared" si="2"/>
        <v>5.1055978618342254E-2</v>
      </c>
      <c r="G27" s="735">
        <f>F27*G20</f>
        <v>288322.17369398347</v>
      </c>
      <c r="H27" s="736"/>
      <c r="I27" s="734">
        <f t="shared" si="1"/>
        <v>574832.19716623798</v>
      </c>
      <c r="J27" s="588">
        <f>I27/I33</f>
        <v>5.1373844676398689E-2</v>
      </c>
      <c r="K27" s="734">
        <f>J27*K20</f>
        <v>483528.69957508909</v>
      </c>
      <c r="L27" s="1504">
        <f t="shared" si="3"/>
        <v>972680.96891581826</v>
      </c>
      <c r="M27" s="738"/>
      <c r="N27" s="738"/>
      <c r="O27" s="751"/>
      <c r="R27" s="739">
        <f>'T14 VaV'!Z41</f>
        <v>1149664.394332476</v>
      </c>
      <c r="S27" s="740"/>
      <c r="T27" s="740"/>
      <c r="U27" s="740"/>
      <c r="V27" s="740"/>
      <c r="W27" s="740"/>
      <c r="X27" s="740"/>
      <c r="Y27" s="740"/>
      <c r="Z27" s="740"/>
      <c r="AA27" s="740"/>
      <c r="AB27" s="743"/>
      <c r="AC27" s="742"/>
    </row>
    <row r="28" spans="1:30" ht="24.95" customHeight="1" x14ac:dyDescent="0.25">
      <c r="A28" s="682" t="s">
        <v>187</v>
      </c>
      <c r="B28" s="731">
        <v>2144942</v>
      </c>
      <c r="C28" s="732">
        <f>B28/B33</f>
        <v>0.11454933976407752</v>
      </c>
      <c r="D28" s="733">
        <f>C28*D20</f>
        <v>431253.63610370259</v>
      </c>
      <c r="E28" s="734">
        <v>2010622</v>
      </c>
      <c r="F28" s="588">
        <f t="shared" si="2"/>
        <v>0.11332357511507803</v>
      </c>
      <c r="G28" s="735">
        <f>F28*G20</f>
        <v>639958.3436094285</v>
      </c>
      <c r="H28" s="736"/>
      <c r="I28" s="734">
        <f t="shared" si="1"/>
        <v>1264322.3551839197</v>
      </c>
      <c r="J28" s="588">
        <f>I28/I33</f>
        <v>0.11299488897163014</v>
      </c>
      <c r="K28" s="734">
        <f>J28*K20</f>
        <v>1063503.6576926464</v>
      </c>
      <c r="L28" s="1504">
        <f t="shared" si="3"/>
        <v>2134715.6374057774</v>
      </c>
      <c r="M28" s="738"/>
      <c r="N28" s="738"/>
      <c r="O28" s="751"/>
      <c r="R28" s="739">
        <f>'T14 VaV'!Z42</f>
        <v>2528644.7103678393</v>
      </c>
      <c r="S28" s="740"/>
      <c r="T28" s="740"/>
      <c r="U28" s="740"/>
      <c r="V28" s="740"/>
      <c r="W28" s="740"/>
      <c r="X28" s="740"/>
      <c r="Y28" s="740"/>
      <c r="Z28" s="740"/>
      <c r="AA28" s="740"/>
      <c r="AB28" s="745"/>
      <c r="AC28" s="742"/>
    </row>
    <row r="29" spans="1:30" ht="24.95" customHeight="1" x14ac:dyDescent="0.25">
      <c r="A29" s="682" t="s">
        <v>416</v>
      </c>
      <c r="B29" s="731">
        <v>529939</v>
      </c>
      <c r="C29" s="732">
        <f>B29/B33</f>
        <v>2.8301074138711198E-2</v>
      </c>
      <c r="D29" s="733">
        <f>C29*D20</f>
        <v>106547.45940130783</v>
      </c>
      <c r="E29" s="734">
        <v>548485</v>
      </c>
      <c r="F29" s="588">
        <f t="shared" si="2"/>
        <v>3.0913956525390435E-2</v>
      </c>
      <c r="G29" s="735">
        <f>F29*G20</f>
        <v>174576.59972616305</v>
      </c>
      <c r="H29" s="736"/>
      <c r="I29" s="734">
        <f t="shared" si="1"/>
        <v>401003.59417696553</v>
      </c>
      <c r="J29" s="588">
        <f>I29/I33</f>
        <v>3.5838452444874672E-2</v>
      </c>
      <c r="K29" s="734">
        <f>J29*K20</f>
        <v>337310.17046919372</v>
      </c>
      <c r="L29" s="1504">
        <f t="shared" si="3"/>
        <v>618434.22959666466</v>
      </c>
      <c r="M29" s="738"/>
      <c r="N29" s="738"/>
      <c r="O29" s="751"/>
      <c r="R29" s="739">
        <f>'T14 VaV'!Z43</f>
        <v>802007.18835393107</v>
      </c>
      <c r="S29" s="740"/>
      <c r="T29" s="740"/>
      <c r="U29" s="740"/>
      <c r="V29" s="740"/>
      <c r="W29" s="740"/>
      <c r="X29" s="740"/>
      <c r="Y29" s="740"/>
      <c r="Z29" s="740"/>
      <c r="AA29" s="740"/>
      <c r="AB29" s="743"/>
      <c r="AC29" s="742"/>
    </row>
    <row r="30" spans="1:30" ht="24.95" customHeight="1" x14ac:dyDescent="0.25">
      <c r="A30" s="682" t="s">
        <v>417</v>
      </c>
      <c r="B30" s="731">
        <v>305896</v>
      </c>
      <c r="C30" s="732">
        <f>B30/B33</f>
        <v>1.633619223105905E-2</v>
      </c>
      <c r="D30" s="733">
        <f>C30*D20</f>
        <v>61502.251468607647</v>
      </c>
      <c r="E30" s="734">
        <v>248080</v>
      </c>
      <c r="F30" s="588">
        <f t="shared" si="2"/>
        <v>1.3982395753427823E-2</v>
      </c>
      <c r="G30" s="735">
        <f>F30*G20</f>
        <v>78961.070694853159</v>
      </c>
      <c r="H30" s="736"/>
      <c r="I30" s="734">
        <f>R30/2</f>
        <v>210068.50519892303</v>
      </c>
      <c r="J30" s="588">
        <f>I30/I33</f>
        <v>1.8774221086943977E-2</v>
      </c>
      <c r="K30" s="734">
        <f>J30*K20</f>
        <v>176702.26483702596</v>
      </c>
      <c r="L30" s="1504">
        <f>D30+G30+K30</f>
        <v>317165.58700048679</v>
      </c>
      <c r="M30" s="738"/>
      <c r="N30" s="738"/>
      <c r="O30" s="751"/>
      <c r="R30" s="739">
        <f>'T14 VaV'!Z44</f>
        <v>420137.01039784605</v>
      </c>
      <c r="S30" s="740"/>
      <c r="T30" s="740"/>
      <c r="U30" s="740"/>
      <c r="V30" s="740"/>
      <c r="W30" s="740"/>
      <c r="X30" s="740"/>
      <c r="Y30" s="740"/>
      <c r="Z30" s="740"/>
      <c r="AA30" s="740"/>
      <c r="AB30" s="743"/>
      <c r="AC30" s="742"/>
    </row>
    <row r="31" spans="1:30" ht="22.15" customHeight="1" x14ac:dyDescent="0.25">
      <c r="A31" s="682" t="s">
        <v>135</v>
      </c>
      <c r="B31" s="1866">
        <v>164238</v>
      </c>
      <c r="C31" s="746">
        <f>B31/B33</f>
        <v>8.7710317874201554E-3</v>
      </c>
      <c r="D31" s="747">
        <f>C31*D20</f>
        <v>33021.048907802593</v>
      </c>
      <c r="E31" s="734">
        <v>164238</v>
      </c>
      <c r="F31" s="588">
        <f t="shared" si="2"/>
        <v>9.2568555052865154E-3</v>
      </c>
      <c r="G31" s="735">
        <f>F31*G20</f>
        <v>52275.106130205138</v>
      </c>
      <c r="H31" s="736"/>
      <c r="I31" s="734">
        <f>R31/2</f>
        <v>82217.052971574492</v>
      </c>
      <c r="J31" s="588">
        <f>I31/I33</f>
        <v>7.3478940983735678E-3</v>
      </c>
      <c r="K31" s="734">
        <f>J31*K20</f>
        <v>69158.103707863324</v>
      </c>
      <c r="L31" s="1504">
        <f>D31+G31+K31</f>
        <v>154454.25874587108</v>
      </c>
      <c r="M31" s="1700"/>
      <c r="N31" s="1700"/>
      <c r="O31" s="751"/>
      <c r="R31" s="739">
        <f>'T14 VaV'!Z45</f>
        <v>164434.10594314898</v>
      </c>
      <c r="S31" s="740"/>
      <c r="T31" s="740"/>
      <c r="U31" s="740"/>
      <c r="V31" s="740"/>
      <c r="W31" s="740"/>
      <c r="X31" s="740"/>
      <c r="Y31" s="740"/>
      <c r="Z31" s="740"/>
      <c r="AA31" s="740"/>
      <c r="AB31" s="743"/>
      <c r="AC31" s="742"/>
    </row>
    <row r="32" spans="1:30" ht="24.95" customHeight="1" x14ac:dyDescent="0.25">
      <c r="A32" s="682" t="s">
        <v>317</v>
      </c>
      <c r="B32" s="731">
        <v>112085</v>
      </c>
      <c r="C32" s="746">
        <f>B32/B33</f>
        <v>5.9858321332029625E-3</v>
      </c>
      <c r="D32" s="747">
        <f>C32*D20</f>
        <v>22535.371027600515</v>
      </c>
      <c r="E32" s="734">
        <v>79506</v>
      </c>
      <c r="F32" s="588">
        <f t="shared" si="2"/>
        <v>4.4811526796679803E-3</v>
      </c>
      <c r="G32" s="735">
        <f>F32*G20</f>
        <v>25305.864586685726</v>
      </c>
      <c r="H32" s="736"/>
      <c r="I32" s="734">
        <f t="shared" si="1"/>
        <v>0</v>
      </c>
      <c r="J32" s="588">
        <f>I32/I33</f>
        <v>0</v>
      </c>
      <c r="K32" s="734">
        <f>J32*K20</f>
        <v>0</v>
      </c>
      <c r="L32" s="1504">
        <f t="shared" si="3"/>
        <v>47841.235614286241</v>
      </c>
      <c r="M32" s="1699"/>
      <c r="N32" s="1699"/>
      <c r="O32" s="751"/>
      <c r="R32" s="739">
        <v>0</v>
      </c>
      <c r="S32" s="740"/>
      <c r="T32" s="740"/>
      <c r="U32" s="740"/>
      <c r="V32" s="740"/>
      <c r="W32" s="740"/>
      <c r="X32" s="740"/>
      <c r="Y32" s="740"/>
      <c r="Z32" s="740"/>
      <c r="AA32" s="740"/>
      <c r="AB32" s="743"/>
      <c r="AC32" s="742"/>
    </row>
    <row r="33" spans="1:29" ht="24.95" customHeight="1" thickBot="1" x14ac:dyDescent="0.3">
      <c r="A33" s="682" t="s">
        <v>190</v>
      </c>
      <c r="B33" s="748">
        <f>SUM(B23:B32)</f>
        <v>18725049</v>
      </c>
      <c r="C33" s="749">
        <f>SUM(C23:C32)</f>
        <v>1</v>
      </c>
      <c r="D33" s="1455">
        <f>SUM(D23:D32)</f>
        <v>3764784.9999999995</v>
      </c>
      <c r="E33" s="734">
        <f>SUM(E23:E32)</f>
        <v>17742310</v>
      </c>
      <c r="F33" s="750">
        <f>F23+F24+F25+F26+F27+F28+F29+F30+F32</f>
        <v>0.99074314449471346</v>
      </c>
      <c r="G33" s="1456">
        <f>SUM(G23:G32)</f>
        <v>5647177.5</v>
      </c>
      <c r="H33" s="711"/>
      <c r="I33" s="734">
        <f>SUM(I23:I32)</f>
        <v>11189199.500000002</v>
      </c>
      <c r="J33" s="588">
        <f>SUM(J23:J32)</f>
        <v>0.99999999999999989</v>
      </c>
      <c r="K33" s="734">
        <f>SUM(K23:K32)</f>
        <v>9411962.4999999981</v>
      </c>
      <c r="L33" s="1504">
        <f>D33+G33+K33</f>
        <v>18823925</v>
      </c>
      <c r="M33" s="711"/>
      <c r="N33" s="711"/>
      <c r="O33" s="751"/>
      <c r="R33" s="739">
        <f>SUM(R23:R32)</f>
        <v>22378399.000000004</v>
      </c>
      <c r="S33" s="740"/>
      <c r="T33" s="740"/>
      <c r="U33" s="740"/>
      <c r="V33" s="740"/>
      <c r="W33" s="740"/>
      <c r="X33" s="740"/>
      <c r="Y33" s="740"/>
      <c r="Z33" s="740"/>
      <c r="AA33" s="740"/>
      <c r="AB33" s="743"/>
      <c r="AC33" s="742"/>
    </row>
    <row r="34" spans="1:29" ht="24.95" customHeight="1" x14ac:dyDescent="0.25">
      <c r="A34" s="682"/>
      <c r="B34" s="711"/>
      <c r="C34" s="711"/>
      <c r="D34" s="711">
        <f>D33-D20</f>
        <v>0</v>
      </c>
      <c r="E34" s="711"/>
      <c r="F34" s="711"/>
      <c r="G34" s="751"/>
      <c r="H34" s="711"/>
      <c r="I34" s="1505"/>
      <c r="J34" s="11"/>
      <c r="K34" s="1505"/>
      <c r="L34" s="737">
        <f>L23+L24+L25+L26+L27+L28+L29+L30+L31+L32</f>
        <v>18823924.999999996</v>
      </c>
      <c r="M34" s="711"/>
      <c r="N34" s="711"/>
      <c r="O34" s="751"/>
      <c r="R34" s="740"/>
      <c r="S34" s="740"/>
      <c r="T34" s="740"/>
      <c r="U34" s="740"/>
      <c r="V34" s="740"/>
      <c r="W34" s="740"/>
      <c r="X34" s="740"/>
      <c r="Y34" s="740"/>
      <c r="Z34" s="740"/>
      <c r="AA34" s="740"/>
      <c r="AB34" s="743"/>
      <c r="AC34" s="742"/>
    </row>
    <row r="35" spans="1:29" ht="26.25" x14ac:dyDescent="0.25">
      <c r="A35" s="752" t="s">
        <v>418</v>
      </c>
      <c r="B35" s="753"/>
      <c r="C35" s="753"/>
      <c r="D35" s="753"/>
      <c r="E35" s="753"/>
      <c r="F35" s="753"/>
      <c r="G35" s="1506"/>
      <c r="H35" s="753"/>
      <c r="I35" s="1507"/>
      <c r="J35" s="1508"/>
      <c r="K35" s="1507"/>
      <c r="L35" s="737">
        <f>E5</f>
        <v>20000</v>
      </c>
      <c r="M35" s="711"/>
      <c r="N35" s="711"/>
      <c r="O35" s="751"/>
      <c r="R35" s="740"/>
      <c r="S35" s="740"/>
      <c r="T35" s="740"/>
      <c r="U35" s="740"/>
      <c r="V35" s="740"/>
      <c r="W35" s="740"/>
      <c r="X35" s="740"/>
      <c r="Y35" s="740"/>
      <c r="Z35" s="740"/>
      <c r="AA35" s="740"/>
      <c r="AB35" s="743"/>
      <c r="AC35" s="742"/>
    </row>
    <row r="36" spans="1:29" x14ac:dyDescent="0.25">
      <c r="A36" s="754" t="s">
        <v>194</v>
      </c>
      <c r="B36" s="755"/>
      <c r="C36" s="755"/>
      <c r="D36" s="755"/>
      <c r="E36" s="755"/>
      <c r="F36" s="755"/>
      <c r="G36" s="1509"/>
      <c r="H36" s="755"/>
      <c r="I36" s="1510"/>
      <c r="J36" s="1511"/>
      <c r="K36" s="1510"/>
      <c r="L36" s="737">
        <f>F5</f>
        <v>220000</v>
      </c>
      <c r="M36" s="711"/>
      <c r="N36" s="711"/>
      <c r="O36" s="751"/>
      <c r="R36" s="740"/>
      <c r="S36" s="740"/>
      <c r="T36" s="740"/>
      <c r="U36" s="740"/>
      <c r="V36" s="740"/>
      <c r="W36" s="740"/>
      <c r="X36" s="740"/>
      <c r="Y36" s="740"/>
      <c r="Z36" s="740"/>
      <c r="AA36" s="740"/>
      <c r="AB36" s="743"/>
      <c r="AC36" s="742"/>
    </row>
    <row r="37" spans="1:29" x14ac:dyDescent="0.25">
      <c r="A37" s="756" t="s">
        <v>376</v>
      </c>
      <c r="B37" s="755"/>
      <c r="C37" s="755"/>
      <c r="D37" s="755"/>
      <c r="E37" s="755"/>
      <c r="F37" s="755"/>
      <c r="G37" s="1509"/>
      <c r="H37" s="755"/>
      <c r="I37" s="1510"/>
      <c r="J37" s="1511"/>
      <c r="K37" s="1510"/>
      <c r="L37" s="737">
        <f>G5</f>
        <v>834300</v>
      </c>
      <c r="M37" s="711"/>
      <c r="N37" s="711"/>
      <c r="O37" s="751"/>
      <c r="R37" s="740"/>
      <c r="S37" s="740"/>
      <c r="T37" s="740"/>
      <c r="U37" s="740"/>
      <c r="V37" s="740"/>
      <c r="W37" s="740"/>
      <c r="X37" s="740"/>
      <c r="Y37" s="740"/>
      <c r="Z37" s="740"/>
      <c r="AA37" s="740"/>
      <c r="AB37" s="743"/>
      <c r="AC37" s="742"/>
    </row>
    <row r="38" spans="1:29" ht="26.25" x14ac:dyDescent="0.25">
      <c r="A38" s="754" t="s">
        <v>419</v>
      </c>
      <c r="B38" s="755"/>
      <c r="C38" s="755"/>
      <c r="D38" s="755"/>
      <c r="E38" s="755"/>
      <c r="F38" s="755"/>
      <c r="G38" s="1509"/>
      <c r="H38" s="755"/>
      <c r="I38" s="1510"/>
      <c r="J38" s="1511"/>
      <c r="K38" s="1510"/>
      <c r="L38" s="737">
        <f>H5</f>
        <v>150000</v>
      </c>
      <c r="M38" s="1701"/>
      <c r="N38" s="1701"/>
      <c r="O38" s="751"/>
      <c r="R38" s="740"/>
      <c r="S38" s="740"/>
      <c r="T38" s="740"/>
      <c r="U38" s="740"/>
      <c r="V38" s="740"/>
      <c r="W38" s="740"/>
      <c r="X38" s="740"/>
      <c r="Y38" s="740"/>
      <c r="Z38" s="740"/>
      <c r="AA38" s="740"/>
      <c r="AB38" s="743"/>
      <c r="AC38" s="742"/>
    </row>
    <row r="39" spans="1:29" ht="26.25" x14ac:dyDescent="0.25">
      <c r="A39" s="754" t="s">
        <v>420</v>
      </c>
      <c r="B39" s="755"/>
      <c r="C39" s="755"/>
      <c r="D39" s="755"/>
      <c r="E39" s="755"/>
      <c r="F39" s="755"/>
      <c r="G39" s="1509"/>
      <c r="H39" s="755"/>
      <c r="I39" s="1510"/>
      <c r="J39" s="1511"/>
      <c r="K39" s="1510"/>
      <c r="L39" s="737">
        <f>I5</f>
        <v>8000</v>
      </c>
      <c r="M39" s="711"/>
      <c r="N39" s="711"/>
      <c r="O39" s="751"/>
      <c r="R39" s="740"/>
      <c r="S39" s="740"/>
      <c r="T39" s="740"/>
      <c r="U39" s="740"/>
      <c r="V39" s="740"/>
      <c r="W39" s="740"/>
      <c r="X39" s="740"/>
      <c r="Y39" s="740"/>
      <c r="Z39" s="740"/>
      <c r="AA39" s="740"/>
      <c r="AB39" s="743"/>
      <c r="AC39" s="742"/>
    </row>
    <row r="40" spans="1:29" x14ac:dyDescent="0.25">
      <c r="A40" s="754" t="s">
        <v>379</v>
      </c>
      <c r="B40" s="755"/>
      <c r="C40" s="755"/>
      <c r="D40" s="755"/>
      <c r="E40" s="755"/>
      <c r="F40" s="755"/>
      <c r="G40" s="1509"/>
      <c r="H40" s="755"/>
      <c r="I40" s="1510"/>
      <c r="J40" s="1511"/>
      <c r="K40" s="1510"/>
      <c r="L40" s="737">
        <f>J5</f>
        <v>126000</v>
      </c>
      <c r="M40" s="711"/>
      <c r="N40" s="711"/>
      <c r="O40" s="751"/>
      <c r="R40" s="740"/>
      <c r="S40" s="740"/>
      <c r="T40" s="740"/>
      <c r="U40" s="740"/>
      <c r="V40" s="740"/>
      <c r="W40" s="740"/>
      <c r="X40" s="740"/>
      <c r="Y40" s="740"/>
      <c r="Z40" s="740"/>
      <c r="AA40" s="740"/>
      <c r="AB40" s="743"/>
      <c r="AC40" s="742"/>
    </row>
    <row r="41" spans="1:29" x14ac:dyDescent="0.25">
      <c r="A41" s="757" t="s">
        <v>380</v>
      </c>
      <c r="B41" s="755"/>
      <c r="C41" s="755"/>
      <c r="D41" s="755"/>
      <c r="E41" s="755"/>
      <c r="F41" s="755"/>
      <c r="G41" s="1509"/>
      <c r="H41" s="755"/>
      <c r="I41" s="1510"/>
      <c r="J41" s="1511"/>
      <c r="K41" s="1510"/>
      <c r="L41" s="737">
        <f>K5</f>
        <v>50000</v>
      </c>
      <c r="M41" s="711"/>
      <c r="N41" s="711"/>
      <c r="O41" s="751"/>
      <c r="R41" s="740"/>
      <c r="S41" s="740"/>
      <c r="T41" s="740"/>
      <c r="U41" s="740"/>
      <c r="V41" s="740"/>
      <c r="W41" s="740"/>
      <c r="X41" s="740"/>
      <c r="Y41" s="740"/>
      <c r="Z41" s="740"/>
      <c r="AA41" s="740"/>
      <c r="AB41" s="743"/>
      <c r="AC41" s="742"/>
    </row>
    <row r="42" spans="1:29" x14ac:dyDescent="0.25">
      <c r="A42" s="758" t="s">
        <v>381</v>
      </c>
      <c r="B42" s="755"/>
      <c r="C42" s="755"/>
      <c r="D42" s="755"/>
      <c r="E42" s="755"/>
      <c r="F42" s="755"/>
      <c r="G42" s="1509"/>
      <c r="H42" s="755"/>
      <c r="I42" s="1510"/>
      <c r="J42" s="1511"/>
      <c r="K42" s="1510"/>
      <c r="L42" s="737">
        <f>L5</f>
        <v>10000</v>
      </c>
      <c r="M42" s="711"/>
      <c r="N42" s="711"/>
      <c r="O42" s="751"/>
      <c r="R42" s="740"/>
      <c r="S42" s="740"/>
      <c r="T42" s="740"/>
      <c r="U42" s="740"/>
      <c r="V42" s="740"/>
      <c r="W42" s="740"/>
      <c r="X42" s="740"/>
      <c r="Y42" s="740"/>
      <c r="Z42" s="740"/>
      <c r="AA42" s="740"/>
      <c r="AB42" s="743"/>
      <c r="AC42" s="742"/>
    </row>
    <row r="43" spans="1:29" x14ac:dyDescent="0.25">
      <c r="A43" s="758" t="s">
        <v>421</v>
      </c>
      <c r="B43" s="755"/>
      <c r="C43" s="755"/>
      <c r="D43" s="755"/>
      <c r="E43" s="755"/>
      <c r="F43" s="755"/>
      <c r="G43" s="1509"/>
      <c r="H43" s="755"/>
      <c r="I43" s="1510"/>
      <c r="J43" s="1511"/>
      <c r="K43" s="1510"/>
      <c r="L43" s="737">
        <f>O5</f>
        <v>70000</v>
      </c>
      <c r="M43" s="711"/>
      <c r="N43" s="711"/>
      <c r="O43" s="751"/>
      <c r="R43" s="740"/>
      <c r="S43" s="740"/>
      <c r="T43" s="740"/>
      <c r="U43" s="740"/>
      <c r="V43" s="740"/>
      <c r="W43" s="740"/>
      <c r="X43" s="740"/>
      <c r="Y43" s="740"/>
      <c r="Z43" s="740"/>
      <c r="AA43" s="740"/>
      <c r="AB43" s="743"/>
      <c r="AC43" s="742"/>
    </row>
    <row r="44" spans="1:29" x14ac:dyDescent="0.25">
      <c r="A44" s="759" t="str">
        <f>P7</f>
        <v>Ansys      24000€, Matlab    57 000€, LabView   8 100€,     ePorady 7 200€,       ARL        17 160€</v>
      </c>
      <c r="B44" s="755"/>
      <c r="C44" s="755"/>
      <c r="D44" s="755"/>
      <c r="E44" s="755"/>
      <c r="F44" s="755"/>
      <c r="G44" s="1509"/>
      <c r="H44" s="755"/>
      <c r="I44" s="1510"/>
      <c r="J44" s="1511"/>
      <c r="K44" s="1510"/>
      <c r="L44" s="737">
        <f>P5</f>
        <v>105000</v>
      </c>
      <c r="M44" s="711"/>
      <c r="N44" s="711"/>
      <c r="O44" s="751"/>
      <c r="R44" s="740"/>
      <c r="S44" s="740"/>
      <c r="T44" s="740"/>
      <c r="U44" s="740"/>
      <c r="V44" s="740"/>
      <c r="W44" s="740"/>
      <c r="X44" s="740"/>
      <c r="Y44" s="740"/>
      <c r="Z44" s="740"/>
      <c r="AA44" s="740"/>
      <c r="AB44" s="743"/>
      <c r="AC44" s="742"/>
    </row>
    <row r="45" spans="1:29" x14ac:dyDescent="0.25">
      <c r="A45" s="759" t="s">
        <v>422</v>
      </c>
      <c r="B45" s="755"/>
      <c r="C45" s="755"/>
      <c r="D45" s="755"/>
      <c r="E45" s="755"/>
      <c r="F45" s="755"/>
      <c r="G45" s="1509"/>
      <c r="H45" s="755"/>
      <c r="I45" s="1510"/>
      <c r="J45" s="1511"/>
      <c r="K45" s="1510"/>
      <c r="L45" s="737">
        <f>Q5</f>
        <v>247174</v>
      </c>
      <c r="M45" s="711"/>
      <c r="N45" s="711"/>
      <c r="O45" s="751"/>
      <c r="R45" s="740"/>
      <c r="S45" s="740"/>
      <c r="T45" s="740"/>
      <c r="U45" s="740"/>
      <c r="V45" s="740"/>
      <c r="W45" s="740"/>
      <c r="X45" s="740"/>
      <c r="Y45" s="740"/>
      <c r="Z45" s="740"/>
      <c r="AA45" s="740"/>
      <c r="AB45" s="743"/>
      <c r="AC45" s="742"/>
    </row>
    <row r="46" spans="1:29" ht="39" x14ac:dyDescent="0.25">
      <c r="A46" s="760" t="s">
        <v>423</v>
      </c>
      <c r="B46" s="755"/>
      <c r="C46" s="755"/>
      <c r="D46" s="755"/>
      <c r="E46" s="755"/>
      <c r="F46" s="755"/>
      <c r="G46" s="1509"/>
      <c r="H46" s="755"/>
      <c r="I46" s="1510"/>
      <c r="J46" s="1511"/>
      <c r="K46" s="1510"/>
      <c r="L46" s="737">
        <f>T5</f>
        <v>100000</v>
      </c>
      <c r="M46" s="711"/>
      <c r="N46" s="711"/>
      <c r="O46" s="751"/>
      <c r="R46" s="740"/>
      <c r="S46" s="740"/>
      <c r="T46" s="740"/>
      <c r="U46" s="740"/>
      <c r="V46" s="740"/>
      <c r="W46" s="740"/>
      <c r="X46" s="740"/>
      <c r="Y46" s="740"/>
      <c r="Z46" s="740"/>
      <c r="AA46" s="740"/>
      <c r="AB46" s="743"/>
      <c r="AC46" s="742"/>
    </row>
    <row r="47" spans="1:29" ht="14.45" hidden="1" x14ac:dyDescent="0.3">
      <c r="A47" s="760" t="s">
        <v>385</v>
      </c>
      <c r="B47" s="755"/>
      <c r="C47" s="755"/>
      <c r="D47" s="755"/>
      <c r="E47" s="755"/>
      <c r="F47" s="755"/>
      <c r="G47" s="1509"/>
      <c r="H47" s="755"/>
      <c r="I47" s="1510"/>
      <c r="J47" s="1511"/>
      <c r="K47" s="1510"/>
      <c r="L47" s="737">
        <f>U6</f>
        <v>0</v>
      </c>
      <c r="M47" s="711"/>
      <c r="N47" s="711"/>
      <c r="O47" s="751"/>
      <c r="R47" s="740"/>
      <c r="S47" s="740"/>
      <c r="T47" s="740"/>
      <c r="U47" s="740"/>
      <c r="V47" s="740"/>
      <c r="W47" s="740"/>
      <c r="X47" s="740"/>
      <c r="Y47" s="740"/>
      <c r="Z47" s="740"/>
      <c r="AA47" s="740"/>
      <c r="AB47" s="743"/>
      <c r="AC47" s="742"/>
    </row>
    <row r="48" spans="1:29" x14ac:dyDescent="0.25">
      <c r="A48" s="760" t="s">
        <v>386</v>
      </c>
      <c r="B48" s="755"/>
      <c r="C48" s="755"/>
      <c r="D48" s="755"/>
      <c r="E48" s="755"/>
      <c r="F48" s="755"/>
      <c r="G48" s="1509"/>
      <c r="H48" s="755"/>
      <c r="I48" s="1510"/>
      <c r="J48" s="1511"/>
      <c r="K48" s="1510"/>
      <c r="L48" s="737">
        <f>V5</f>
        <v>25000</v>
      </c>
      <c r="M48" s="711"/>
      <c r="N48" s="711"/>
      <c r="O48" s="751"/>
      <c r="R48" s="740"/>
      <c r="S48" s="740"/>
      <c r="T48" s="740"/>
      <c r="U48" s="740"/>
      <c r="V48" s="740"/>
      <c r="W48" s="740"/>
      <c r="X48" s="740"/>
      <c r="Y48" s="740"/>
      <c r="Z48" s="740"/>
      <c r="AA48" s="740"/>
      <c r="AB48" s="743"/>
      <c r="AC48" s="742"/>
    </row>
    <row r="49" spans="1:29" ht="64.5" x14ac:dyDescent="0.25">
      <c r="A49" s="760" t="s">
        <v>424</v>
      </c>
      <c r="B49" s="755"/>
      <c r="C49" s="755"/>
      <c r="D49" s="755"/>
      <c r="E49" s="755"/>
      <c r="F49" s="755"/>
      <c r="G49" s="1509"/>
      <c r="H49" s="755"/>
      <c r="I49" s="1510"/>
      <c r="J49" s="1511"/>
      <c r="K49" s="1510"/>
      <c r="L49" s="737">
        <f>X5</f>
        <v>0</v>
      </c>
      <c r="M49" s="711"/>
      <c r="N49" s="711"/>
      <c r="O49" s="751"/>
      <c r="R49" s="740"/>
      <c r="S49" s="740"/>
      <c r="T49" s="740"/>
      <c r="U49" s="740"/>
      <c r="V49" s="740"/>
      <c r="W49" s="740"/>
      <c r="X49" s="740"/>
      <c r="Y49" s="740"/>
      <c r="Z49" s="740"/>
      <c r="AA49" s="740"/>
      <c r="AB49" s="743"/>
      <c r="AC49" s="742"/>
    </row>
    <row r="50" spans="1:29" x14ac:dyDescent="0.25">
      <c r="A50" s="760" t="s">
        <v>425</v>
      </c>
      <c r="B50" s="755"/>
      <c r="C50" s="755"/>
      <c r="D50" s="755"/>
      <c r="E50" s="755"/>
      <c r="F50" s="755"/>
      <c r="G50" s="1509"/>
      <c r="H50" s="755"/>
      <c r="I50" s="1510"/>
      <c r="J50" s="1511"/>
      <c r="K50" s="1510"/>
      <c r="L50" s="737">
        <f>Y5</f>
        <v>84000</v>
      </c>
      <c r="M50" s="711"/>
      <c r="N50" s="711"/>
      <c r="O50" s="751"/>
      <c r="R50" s="740"/>
      <c r="S50" s="740"/>
      <c r="T50" s="740"/>
      <c r="U50" s="740"/>
      <c r="V50" s="740"/>
      <c r="W50" s="740"/>
      <c r="X50" s="740"/>
      <c r="Y50" s="740"/>
      <c r="Z50" s="740"/>
      <c r="AA50" s="740"/>
      <c r="AB50" s="743"/>
      <c r="AC50" s="742"/>
    </row>
    <row r="51" spans="1:29" x14ac:dyDescent="0.25">
      <c r="A51" s="759" t="s">
        <v>33</v>
      </c>
      <c r="B51" s="755"/>
      <c r="C51" s="755"/>
      <c r="D51" s="755"/>
      <c r="E51" s="755"/>
      <c r="F51" s="755"/>
      <c r="G51" s="1509"/>
      <c r="H51" s="755"/>
      <c r="I51" s="1510"/>
      <c r="J51" s="1511"/>
      <c r="K51" s="1510"/>
      <c r="L51" s="737">
        <f>W5</f>
        <v>300000</v>
      </c>
      <c r="M51" s="711"/>
      <c r="N51" s="711"/>
      <c r="O51" s="751"/>
      <c r="R51" s="740"/>
      <c r="S51" s="740"/>
      <c r="T51" s="740"/>
      <c r="U51" s="740"/>
      <c r="V51" s="740"/>
      <c r="W51" s="740"/>
      <c r="X51" s="740"/>
      <c r="Y51" s="740"/>
      <c r="Z51" s="740"/>
      <c r="AA51" s="740"/>
      <c r="AB51" s="743"/>
      <c r="AC51" s="742"/>
    </row>
    <row r="52" spans="1:29" x14ac:dyDescent="0.25">
      <c r="A52" s="759" t="s">
        <v>426</v>
      </c>
      <c r="B52" s="755"/>
      <c r="C52" s="755"/>
      <c r="D52" s="755"/>
      <c r="E52" s="755"/>
      <c r="F52" s="755"/>
      <c r="G52" s="1509"/>
      <c r="H52" s="755"/>
      <c r="I52" s="1510"/>
      <c r="J52" s="1511"/>
      <c r="K52" s="1510"/>
      <c r="L52" s="737">
        <f>S5</f>
        <v>305000</v>
      </c>
      <c r="M52" s="711"/>
      <c r="N52" s="711"/>
      <c r="O52" s="751"/>
      <c r="R52" s="740"/>
      <c r="S52" s="740"/>
      <c r="T52" s="740"/>
      <c r="U52" s="740"/>
      <c r="V52" s="740"/>
      <c r="W52" s="740"/>
      <c r="X52" s="740"/>
      <c r="Y52" s="740"/>
      <c r="Z52" s="740"/>
      <c r="AA52" s="740"/>
      <c r="AB52" s="743"/>
      <c r="AC52" s="742"/>
    </row>
    <row r="53" spans="1:29" x14ac:dyDescent="0.25">
      <c r="A53" s="759" t="s">
        <v>26</v>
      </c>
      <c r="B53" s="755"/>
      <c r="C53" s="755"/>
      <c r="D53" s="755"/>
      <c r="E53" s="755"/>
      <c r="F53" s="755"/>
      <c r="G53" s="1509"/>
      <c r="H53" s="755"/>
      <c r="I53" s="1510"/>
      <c r="J53" s="1511"/>
      <c r="K53" s="1510"/>
      <c r="L53" s="737">
        <f>M5</f>
        <v>0</v>
      </c>
      <c r="M53" s="711"/>
      <c r="N53" s="711"/>
      <c r="O53" s="751"/>
      <c r="R53" s="740"/>
      <c r="S53" s="740"/>
      <c r="T53" s="740"/>
      <c r="U53" s="740"/>
      <c r="V53" s="740"/>
      <c r="W53" s="740"/>
      <c r="X53" s="740"/>
      <c r="Y53" s="740"/>
      <c r="Z53" s="740"/>
      <c r="AA53" s="740"/>
      <c r="AB53" s="743"/>
      <c r="AC53" s="742"/>
    </row>
    <row r="54" spans="1:29" x14ac:dyDescent="0.25">
      <c r="A54" s="1941" t="s">
        <v>1071</v>
      </c>
      <c r="B54" s="1942"/>
      <c r="C54" s="1942"/>
      <c r="D54" s="1942"/>
      <c r="E54" s="1942"/>
      <c r="F54" s="1942"/>
      <c r="G54" s="1943"/>
      <c r="H54" s="1942"/>
      <c r="I54" s="1944"/>
      <c r="J54" s="1945"/>
      <c r="K54" s="1944"/>
      <c r="L54" s="1946">
        <f>N5</f>
        <v>300000</v>
      </c>
      <c r="M54" s="711"/>
      <c r="N54" s="711"/>
      <c r="O54" s="751"/>
      <c r="R54" s="740"/>
      <c r="S54" s="740"/>
      <c r="T54" s="740"/>
      <c r="U54" s="740"/>
      <c r="V54" s="740"/>
      <c r="W54" s="740"/>
      <c r="X54" s="740"/>
      <c r="Y54" s="740"/>
      <c r="Z54" s="740"/>
      <c r="AA54" s="740"/>
      <c r="AB54" s="743"/>
      <c r="AC54" s="742"/>
    </row>
    <row r="55" spans="1:29" x14ac:dyDescent="0.25">
      <c r="A55" s="759" t="s">
        <v>908</v>
      </c>
      <c r="B55" s="755"/>
      <c r="C55" s="755"/>
      <c r="D55" s="755"/>
      <c r="E55" s="755"/>
      <c r="F55" s="755"/>
      <c r="G55" s="1509"/>
      <c r="H55" s="755"/>
      <c r="I55" s="1510"/>
      <c r="J55" s="1511"/>
      <c r="K55" s="1510"/>
      <c r="L55" s="737">
        <f>AD5</f>
        <v>130000</v>
      </c>
      <c r="M55" s="711"/>
      <c r="N55" s="711"/>
      <c r="O55" s="751"/>
      <c r="R55" s="740"/>
      <c r="S55" s="740"/>
      <c r="T55" s="740"/>
      <c r="U55" s="740"/>
      <c r="V55" s="740"/>
      <c r="W55" s="740"/>
      <c r="X55" s="740"/>
      <c r="Y55" s="740"/>
      <c r="Z55" s="740"/>
      <c r="AA55" s="740"/>
      <c r="AB55" s="743"/>
      <c r="AC55" s="742"/>
    </row>
    <row r="56" spans="1:29" x14ac:dyDescent="0.25">
      <c r="A56" s="759" t="s">
        <v>427</v>
      </c>
      <c r="B56" s="755"/>
      <c r="C56" s="755"/>
      <c r="D56" s="755"/>
      <c r="E56" s="755"/>
      <c r="F56" s="755"/>
      <c r="G56" s="1509"/>
      <c r="H56" s="755"/>
      <c r="I56" s="1510"/>
      <c r="J56" s="1511"/>
      <c r="K56" s="1510"/>
      <c r="L56" s="737">
        <f>AB5</f>
        <v>390000</v>
      </c>
      <c r="M56" s="711"/>
      <c r="N56" s="711"/>
      <c r="O56" s="751"/>
      <c r="R56" s="740"/>
      <c r="S56" s="740"/>
      <c r="T56" s="740"/>
      <c r="U56" s="740"/>
      <c r="V56" s="740"/>
      <c r="W56" s="740"/>
      <c r="X56" s="740"/>
      <c r="Y56" s="740"/>
      <c r="Z56" s="740"/>
      <c r="AA56" s="740"/>
      <c r="AB56" s="743"/>
      <c r="AC56" s="742"/>
    </row>
    <row r="57" spans="1:29" x14ac:dyDescent="0.25">
      <c r="A57" s="759" t="s">
        <v>905</v>
      </c>
      <c r="B57" s="755"/>
      <c r="C57" s="755"/>
      <c r="D57" s="755"/>
      <c r="E57" s="755"/>
      <c r="F57" s="755"/>
      <c r="G57" s="1509"/>
      <c r="H57" s="755"/>
      <c r="I57" s="1510"/>
      <c r="J57" s="1511"/>
      <c r="K57" s="1510"/>
      <c r="L57" s="737">
        <f>R5</f>
        <v>80000</v>
      </c>
      <c r="M57" s="711"/>
      <c r="N57" s="711"/>
      <c r="O57" s="751"/>
      <c r="R57" s="740"/>
      <c r="S57" s="740"/>
      <c r="T57" s="740"/>
      <c r="U57" s="740"/>
      <c r="V57" s="740"/>
      <c r="W57" s="740"/>
      <c r="X57" s="740"/>
      <c r="Y57" s="740"/>
      <c r="Z57" s="740"/>
      <c r="AA57" s="740"/>
      <c r="AB57" s="743"/>
      <c r="AC57" s="742"/>
    </row>
    <row r="58" spans="1:29" x14ac:dyDescent="0.25">
      <c r="A58" s="761" t="s">
        <v>428</v>
      </c>
      <c r="B58" s="762"/>
      <c r="C58" s="762"/>
      <c r="D58" s="762"/>
      <c r="E58" s="762"/>
      <c r="F58" s="762"/>
      <c r="G58" s="763"/>
      <c r="H58" s="762"/>
      <c r="I58" s="764"/>
      <c r="J58" s="765"/>
      <c r="K58" s="764"/>
      <c r="L58" s="766">
        <f>SUM(L35:L57)</f>
        <v>3554474</v>
      </c>
      <c r="M58" s="711"/>
      <c r="N58" s="711"/>
      <c r="O58" s="751">
        <f>M58-S33</f>
        <v>0</v>
      </c>
      <c r="P58" s="2">
        <v>-447576.74936828762</v>
      </c>
      <c r="R58" s="740">
        <f>L58-B7</f>
        <v>0</v>
      </c>
      <c r="S58" s="740"/>
      <c r="T58" s="740"/>
      <c r="U58" s="740"/>
      <c r="V58" s="740"/>
      <c r="W58" s="740"/>
      <c r="X58" s="740"/>
      <c r="Y58" s="740"/>
      <c r="Z58" s="740"/>
      <c r="AA58" s="740"/>
      <c r="AB58" s="743"/>
      <c r="AC58" s="742"/>
    </row>
    <row r="59" spans="1:29" x14ac:dyDescent="0.25">
      <c r="A59" s="767"/>
      <c r="B59" s="768"/>
      <c r="C59" s="768"/>
      <c r="D59" s="768"/>
      <c r="E59" s="768"/>
      <c r="F59" s="768"/>
      <c r="G59" s="1512"/>
      <c r="H59" s="768"/>
      <c r="I59" s="1513"/>
      <c r="J59" s="1514"/>
      <c r="K59" s="1513"/>
      <c r="L59" s="737"/>
      <c r="M59" s="711"/>
      <c r="N59" s="711"/>
      <c r="O59" s="751"/>
      <c r="R59" s="740" t="s">
        <v>31</v>
      </c>
      <c r="S59" s="740"/>
      <c r="T59" s="740"/>
      <c r="U59" s="740"/>
      <c r="V59" s="740"/>
      <c r="W59" s="740"/>
      <c r="X59" s="740"/>
      <c r="Y59" s="740"/>
      <c r="Z59" s="740"/>
      <c r="AA59" s="740"/>
      <c r="AB59" s="743"/>
      <c r="AC59" s="742"/>
    </row>
    <row r="60" spans="1:29" x14ac:dyDescent="0.25">
      <c r="A60" s="682"/>
      <c r="B60" s="711"/>
      <c r="C60" s="711"/>
      <c r="D60" s="711"/>
      <c r="E60" s="711"/>
      <c r="F60" s="711"/>
      <c r="G60" s="751"/>
      <c r="H60" s="711"/>
      <c r="I60" s="1505"/>
      <c r="J60" s="11"/>
      <c r="K60" s="1505"/>
      <c r="L60" s="737">
        <f>L58+L33</f>
        <v>22378399</v>
      </c>
      <c r="M60" s="711"/>
      <c r="N60" s="711"/>
      <c r="O60" s="751"/>
      <c r="R60" s="740"/>
      <c r="S60" s="740"/>
      <c r="T60" s="740"/>
      <c r="U60" s="740"/>
      <c r="V60" s="740"/>
      <c r="W60" s="740"/>
      <c r="X60" s="740"/>
      <c r="Y60" s="740"/>
      <c r="Z60" s="740"/>
      <c r="AA60" s="740"/>
      <c r="AB60" s="743"/>
      <c r="AC60" s="742"/>
    </row>
    <row r="61" spans="1:29" x14ac:dyDescent="0.25">
      <c r="B61" s="5"/>
      <c r="L61" s="660">
        <v>-0.49345026165246964</v>
      </c>
      <c r="M61" s="736"/>
      <c r="N61" s="736"/>
      <c r="O61" s="751"/>
    </row>
    <row r="62" spans="1:29" x14ac:dyDescent="0.25">
      <c r="B62" s="730">
        <v>1</v>
      </c>
      <c r="L62" s="769"/>
      <c r="M62" s="769"/>
      <c r="N62" s="769"/>
    </row>
    <row r="63" spans="1:29" x14ac:dyDescent="0.25">
      <c r="B63" s="5"/>
      <c r="L63" s="667"/>
      <c r="M63" s="667"/>
      <c r="N63" s="667"/>
    </row>
  </sheetData>
  <pageMargins left="0.70866141732283472" right="0.70866141732283472" top="0.74803149606299213" bottom="0.74803149606299213" header="0.31496062992125984" footer="0.31496062992125984"/>
  <pageSetup paperSize="9" scale="60" orientation="landscape" r:id="rId1"/>
  <rowBreaks count="1" manualBreakCount="1">
    <brk id="12" max="28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B2:F14"/>
  <sheetViews>
    <sheetView workbookViewId="0"/>
  </sheetViews>
  <sheetFormatPr defaultRowHeight="15" x14ac:dyDescent="0.25"/>
  <cols>
    <col min="3" max="3" width="22.28515625" customWidth="1"/>
    <col min="4" max="4" width="18.28515625" customWidth="1"/>
    <col min="5" max="5" width="15.42578125" customWidth="1"/>
  </cols>
  <sheetData>
    <row r="2" spans="2:6" thickBot="1" x14ac:dyDescent="0.35"/>
    <row r="3" spans="2:6" ht="30" x14ac:dyDescent="0.25">
      <c r="B3" s="1707"/>
      <c r="C3" s="1708" t="s">
        <v>909</v>
      </c>
      <c r="D3" s="1708" t="s">
        <v>910</v>
      </c>
      <c r="E3" s="1709" t="s">
        <v>911</v>
      </c>
      <c r="F3" s="11" t="s">
        <v>992</v>
      </c>
    </row>
    <row r="4" spans="2:6" ht="14.45" x14ac:dyDescent="0.3">
      <c r="B4" s="1710" t="s">
        <v>3</v>
      </c>
      <c r="C4" s="1711">
        <v>4811377.6558381692</v>
      </c>
      <c r="D4" s="1702">
        <f>C4/C14</f>
        <v>0.21500097731916251</v>
      </c>
      <c r="E4" s="1712">
        <f>D4*E14</f>
        <v>64500.293195748753</v>
      </c>
    </row>
    <row r="5" spans="2:6" ht="14.45" x14ac:dyDescent="0.3">
      <c r="B5" s="1710" t="s">
        <v>4</v>
      </c>
      <c r="C5" s="1711">
        <v>1975096.8856668973</v>
      </c>
      <c r="D5" s="1702">
        <f>C5/C14</f>
        <v>8.8259079019321146E-2</v>
      </c>
      <c r="E5" s="1712">
        <f>D5*E14</f>
        <v>26477.723705796343</v>
      </c>
    </row>
    <row r="6" spans="2:6" ht="14.45" x14ac:dyDescent="0.3">
      <c r="B6" s="1710" t="s">
        <v>5</v>
      </c>
      <c r="C6" s="1711">
        <v>5261681.3181866119</v>
      </c>
      <c r="D6" s="1702">
        <f>C6/C14</f>
        <v>0.23512322388150339</v>
      </c>
      <c r="E6" s="1712">
        <f>D6*E14</f>
        <v>70536.967164451024</v>
      </c>
    </row>
    <row r="7" spans="2:6" ht="14.45" x14ac:dyDescent="0.3">
      <c r="B7" s="1710" t="s">
        <v>6</v>
      </c>
      <c r="C7" s="1711">
        <v>5265355.7309130803</v>
      </c>
      <c r="D7" s="1702">
        <f>C7/C14</f>
        <v>0.23528741850179186</v>
      </c>
      <c r="E7" s="1712">
        <f>D7*E14</f>
        <v>70586.225550537551</v>
      </c>
    </row>
    <row r="8" spans="2:6" ht="14.45" x14ac:dyDescent="0.3">
      <c r="B8" s="1710" t="s">
        <v>7</v>
      </c>
      <c r="C8" s="1711">
        <v>1149664.394332476</v>
      </c>
      <c r="D8" s="1702">
        <f>C8/C14</f>
        <v>5.1373844676398696E-2</v>
      </c>
      <c r="E8" s="1712">
        <f>D8*E14</f>
        <v>15412.153402919608</v>
      </c>
    </row>
    <row r="9" spans="2:6" ht="14.45" x14ac:dyDescent="0.3">
      <c r="B9" s="1710" t="s">
        <v>8</v>
      </c>
      <c r="C9" s="1711">
        <v>2528644.7103678393</v>
      </c>
      <c r="D9" s="1702">
        <f>C9/C14</f>
        <v>0.11299488897163015</v>
      </c>
      <c r="E9" s="1712">
        <f>D9*E14</f>
        <v>33898.466691489048</v>
      </c>
    </row>
    <row r="10" spans="2:6" ht="14.45" x14ac:dyDescent="0.3">
      <c r="B10" s="1710" t="s">
        <v>9</v>
      </c>
      <c r="C10" s="1711">
        <v>802007.18835393107</v>
      </c>
      <c r="D10" s="1702">
        <f>C10/C14</f>
        <v>3.5838452444874679E-2</v>
      </c>
      <c r="E10" s="1712">
        <f>D10*E14</f>
        <v>10751.535733462404</v>
      </c>
    </row>
    <row r="11" spans="2:6" ht="14.45" x14ac:dyDescent="0.3">
      <c r="B11" s="1710" t="s">
        <v>10</v>
      </c>
      <c r="C11" s="1711">
        <v>420137.01039784605</v>
      </c>
      <c r="D11" s="1702">
        <f>C11/C14</f>
        <v>1.877422108694398E-2</v>
      </c>
      <c r="E11" s="1712">
        <f>D11*E14</f>
        <v>5632.2663260831941</v>
      </c>
    </row>
    <row r="12" spans="2:6" ht="14.45" x14ac:dyDescent="0.3">
      <c r="B12" s="1710" t="s">
        <v>33</v>
      </c>
      <c r="C12" s="1711">
        <v>164434.10594314898</v>
      </c>
      <c r="D12" s="1702">
        <f>C12/C14</f>
        <v>7.3478940983735695E-3</v>
      </c>
      <c r="E12" s="1712">
        <f>D12*E14</f>
        <v>2204.3682295120707</v>
      </c>
    </row>
    <row r="13" spans="2:6" ht="14.45" x14ac:dyDescent="0.3">
      <c r="B13" s="1710" t="s">
        <v>317</v>
      </c>
      <c r="C13" s="1711">
        <v>0</v>
      </c>
      <c r="D13" s="1702">
        <v>0</v>
      </c>
      <c r="E13" s="1712">
        <v>0</v>
      </c>
    </row>
    <row r="14" spans="2:6" thickBot="1" x14ac:dyDescent="0.35">
      <c r="B14" s="1713" t="s">
        <v>38</v>
      </c>
      <c r="C14" s="1714">
        <v>22378399</v>
      </c>
      <c r="D14" s="1715">
        <f>SUM(D4:D13)</f>
        <v>1</v>
      </c>
      <c r="E14" s="1716">
        <v>300000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CCFF"/>
  </sheetPr>
  <dimension ref="B2:T33"/>
  <sheetViews>
    <sheetView topLeftCell="D1" workbookViewId="0">
      <selection activeCell="R5" sqref="R5:T5"/>
    </sheetView>
  </sheetViews>
  <sheetFormatPr defaultRowHeight="15" x14ac:dyDescent="0.25"/>
  <cols>
    <col min="3" max="3" width="27.28515625" customWidth="1"/>
    <col min="4" max="4" width="26.7109375" customWidth="1"/>
    <col min="5" max="5" width="15.42578125" customWidth="1"/>
    <col min="6" max="6" width="10.85546875" customWidth="1"/>
    <col min="7" max="8" width="13.28515625" customWidth="1"/>
    <col min="9" max="10" width="8.42578125" customWidth="1"/>
    <col min="11" max="11" width="9.85546875" customWidth="1"/>
    <col min="12" max="12" width="12.28515625" customWidth="1"/>
    <col min="13" max="13" width="10.42578125" customWidth="1"/>
    <col min="14" max="14" width="12.42578125" customWidth="1"/>
    <col min="18" max="18" width="11.28515625" bestFit="1" customWidth="1"/>
  </cols>
  <sheetData>
    <row r="2" spans="2:20" ht="23.45" x14ac:dyDescent="0.45">
      <c r="B2" s="1691" t="s">
        <v>961</v>
      </c>
      <c r="C2" s="1691"/>
      <c r="D2" s="1691">
        <v>600000</v>
      </c>
      <c r="E2" s="1691"/>
      <c r="F2" s="1691"/>
    </row>
    <row r="3" spans="2:20" thickBot="1" x14ac:dyDescent="0.35"/>
    <row r="4" spans="2:20" ht="15.75" thickBot="1" x14ac:dyDescent="0.3">
      <c r="C4" s="4" t="s">
        <v>1007</v>
      </c>
      <c r="D4" s="4" t="s">
        <v>1008</v>
      </c>
      <c r="E4" s="4" t="s">
        <v>1009</v>
      </c>
      <c r="F4" s="4"/>
      <c r="G4" s="4" t="s">
        <v>1010</v>
      </c>
      <c r="H4" s="4"/>
      <c r="I4" s="4"/>
      <c r="J4" s="4" t="s">
        <v>1011</v>
      </c>
      <c r="K4" s="4"/>
      <c r="L4" s="1861" t="s">
        <v>1067</v>
      </c>
      <c r="M4" s="1646"/>
      <c r="N4" s="1646"/>
      <c r="O4" s="1861" t="s">
        <v>1068</v>
      </c>
      <c r="P4" s="1646"/>
      <c r="Q4" s="1867"/>
      <c r="R4" s="1868" t="s">
        <v>1066</v>
      </c>
      <c r="S4" s="1869"/>
      <c r="T4" s="1870"/>
    </row>
    <row r="5" spans="2:20" ht="43.15" customHeight="1" x14ac:dyDescent="0.25">
      <c r="C5" s="1739" t="s">
        <v>1013</v>
      </c>
      <c r="D5" s="1737" t="s">
        <v>1017</v>
      </c>
      <c r="E5" s="2047" t="s">
        <v>1012</v>
      </c>
      <c r="F5" s="2048"/>
      <c r="G5" s="2049" t="s">
        <v>1015</v>
      </c>
      <c r="H5" s="2050"/>
      <c r="I5" s="2051"/>
      <c r="J5" s="2052" t="s">
        <v>1016</v>
      </c>
      <c r="K5" s="2053"/>
      <c r="L5" s="2054" t="s">
        <v>1014</v>
      </c>
      <c r="M5" s="2054"/>
      <c r="N5" s="2054"/>
      <c r="O5" s="2055" t="s">
        <v>1065</v>
      </c>
      <c r="P5" s="2056"/>
      <c r="Q5" s="2056"/>
      <c r="R5" s="2044" t="s">
        <v>1084</v>
      </c>
      <c r="S5" s="2045"/>
      <c r="T5" s="2046"/>
    </row>
    <row r="6" spans="2:20" ht="14.45" x14ac:dyDescent="0.3">
      <c r="B6" s="1702" t="s">
        <v>3</v>
      </c>
      <c r="C6" s="1694">
        <f>E21</f>
        <v>78091</v>
      </c>
      <c r="D6" s="1698">
        <f>(D21/$D$33)*$D$2</f>
        <v>55164.889940920475</v>
      </c>
      <c r="E6" s="1966">
        <f>'07712 rozpis'!L23</f>
        <v>3987472.3893926768</v>
      </c>
      <c r="F6" s="1734">
        <f t="shared" ref="F6:F14" si="0">E6/$E$15*$D$2</f>
        <v>127421.85557212122</v>
      </c>
      <c r="G6" s="1693">
        <f>'Pub_077 12'!AS293</f>
        <v>2.0774088050246151E-2</v>
      </c>
      <c r="H6" s="587">
        <f>G6/$G$15</f>
        <v>0.17056499917050996</v>
      </c>
      <c r="I6" s="1692">
        <f>H6*$D$2</f>
        <v>102338.99950230597</v>
      </c>
      <c r="J6" s="1695">
        <f>'Pub_077 12'!AT293</f>
        <v>0.1788892849888129</v>
      </c>
      <c r="K6" s="1741">
        <f>J6*$D$2</f>
        <v>107333.57099328774</v>
      </c>
      <c r="L6" s="1738">
        <f>H6</f>
        <v>0.17056499917050996</v>
      </c>
      <c r="M6" s="1738">
        <f>L6/$L$15</f>
        <v>0.19861674139670799</v>
      </c>
      <c r="N6" s="1718">
        <f>M6*($D$2-$N$11)</f>
        <v>59585.022419012399</v>
      </c>
      <c r="O6" s="1645">
        <f>E6/$E$15*($D$2-100000)</f>
        <v>106184.87964343434</v>
      </c>
      <c r="P6" s="1871"/>
      <c r="Q6" s="1871"/>
      <c r="R6" s="1967">
        <f>E6</f>
        <v>3987472.3893926768</v>
      </c>
      <c r="S6" s="1646">
        <f>R6/$R$15</f>
        <v>0.24426751503646171</v>
      </c>
      <c r="T6" s="1873">
        <f>50000*S6</f>
        <v>12213.375751823085</v>
      </c>
    </row>
    <row r="7" spans="2:20" ht="14.45" x14ac:dyDescent="0.3">
      <c r="B7" s="1702" t="s">
        <v>4</v>
      </c>
      <c r="C7" s="1694">
        <f>E22</f>
        <v>31977</v>
      </c>
      <c r="D7" s="1698">
        <f>(D22/$D$33)*$D$2</f>
        <v>22589.20802541147</v>
      </c>
      <c r="E7" s="1966">
        <f>'07712 rozpis'!L24</f>
        <v>1671373.6888961927</v>
      </c>
      <c r="F7" s="1735">
        <f t="shared" si="0"/>
        <v>53409.658048067649</v>
      </c>
      <c r="G7" s="1693">
        <f>'Pub_077 12'!AS294</f>
        <v>5.6199905527464927E-3</v>
      </c>
      <c r="H7" s="587">
        <f t="shared" ref="H7:H14" si="1">G7/$G$15</f>
        <v>4.6142756382325109E-2</v>
      </c>
      <c r="I7" s="1692">
        <f t="shared" ref="I7:I14" si="2">H7*$D$2</f>
        <v>27685.653829395065</v>
      </c>
      <c r="J7" s="1695">
        <f>'Pub_077 12'!AT294</f>
        <v>5.1811807825456933E-2</v>
      </c>
      <c r="K7" s="1741">
        <f t="shared" ref="K7:K14" si="3">J7*$D$2</f>
        <v>31087.084695274159</v>
      </c>
      <c r="L7" s="1738">
        <f t="shared" ref="L7:L10" si="4">H7</f>
        <v>4.6142756382325109E-2</v>
      </c>
      <c r="M7" s="1738">
        <f t="shared" ref="M7:M14" si="5">L7/$L$15</f>
        <v>5.3731562491070022E-2</v>
      </c>
      <c r="N7" s="1718">
        <f t="shared" ref="N7:N14" si="6">M7*($D$2-$N$11)</f>
        <v>16119.468747321007</v>
      </c>
      <c r="O7" s="1645">
        <f t="shared" ref="O7:O14" si="7">E7/$E$15*($D$2-100000)</f>
        <v>44508.048373389713</v>
      </c>
      <c r="P7" s="12"/>
      <c r="Q7" s="12"/>
      <c r="R7" s="1967">
        <f t="shared" ref="R7:R10" si="8">E7</f>
        <v>1671373.6888961927</v>
      </c>
      <c r="S7" s="1646">
        <f t="shared" ref="S7:S14" si="9">R7/$R$15</f>
        <v>0.10238623815177784</v>
      </c>
      <c r="T7" s="1873">
        <f t="shared" ref="T7:T14" si="10">50000*S7</f>
        <v>5119.3119075888926</v>
      </c>
    </row>
    <row r="8" spans="2:20" ht="14.45" x14ac:dyDescent="0.3">
      <c r="B8" s="1702" t="s">
        <v>5</v>
      </c>
      <c r="C8" s="1694">
        <f>E26</f>
        <v>32479</v>
      </c>
      <c r="D8" s="1698">
        <f>(D26/$D$33)*$D$2</f>
        <v>22943.91909084783</v>
      </c>
      <c r="E8" s="1966">
        <f>'07712 rozpis'!L25</f>
        <v>4421596.6147845332</v>
      </c>
      <c r="F8" s="1735">
        <f t="shared" si="0"/>
        <v>141294.53203137196</v>
      </c>
      <c r="G8" s="1693">
        <f>'Pub_077 12'!AS295</f>
        <v>2.6294702598043257E-2</v>
      </c>
      <c r="H8" s="587">
        <f t="shared" si="1"/>
        <v>0.2158918319772363</v>
      </c>
      <c r="I8" s="1692">
        <f t="shared" si="2"/>
        <v>129535.09918634177</v>
      </c>
      <c r="J8" s="1695">
        <f>'Pub_077 12'!AT295</f>
        <v>0.22393516425009941</v>
      </c>
      <c r="K8" s="1741">
        <f t="shared" si="3"/>
        <v>134361.09855005963</v>
      </c>
      <c r="L8" s="1738">
        <f t="shared" si="4"/>
        <v>0.2158918319772363</v>
      </c>
      <c r="M8" s="1738">
        <f t="shared" si="5"/>
        <v>0.25139819054329182</v>
      </c>
      <c r="N8" s="1718">
        <f t="shared" si="6"/>
        <v>75419.457162987543</v>
      </c>
      <c r="O8" s="1645">
        <f t="shared" si="7"/>
        <v>117745.44335947663</v>
      </c>
      <c r="P8" s="12"/>
      <c r="Q8" s="12"/>
      <c r="R8" s="1967">
        <f t="shared" si="8"/>
        <v>4421596.6147845332</v>
      </c>
      <c r="S8" s="1646">
        <f t="shared" si="9"/>
        <v>0.27086141598376046</v>
      </c>
      <c r="T8" s="1873">
        <f t="shared" si="10"/>
        <v>13543.070799188023</v>
      </c>
    </row>
    <row r="9" spans="2:20" ht="14.45" x14ac:dyDescent="0.3">
      <c r="B9" s="1702" t="s">
        <v>6</v>
      </c>
      <c r="C9" s="1694">
        <f>E23</f>
        <v>66955</v>
      </c>
      <c r="D9" s="1698">
        <f>(D23/$D$33)*$D$2</f>
        <v>47298.477384261816</v>
      </c>
      <c r="E9" s="1966">
        <f>'07712 rozpis'!L26</f>
        <v>4498190.3896476915</v>
      </c>
      <c r="F9" s="1735">
        <f t="shared" si="0"/>
        <v>143742.12789292561</v>
      </c>
      <c r="G9" s="1693">
        <f>'Pub_077 12'!AS296</f>
        <v>4.4763912517806009E-2</v>
      </c>
      <c r="H9" s="587">
        <f t="shared" si="1"/>
        <v>0.36753270145968669</v>
      </c>
      <c r="I9" s="1692">
        <f t="shared" si="2"/>
        <v>220519.62087581202</v>
      </c>
      <c r="J9" s="1695">
        <f>'Pub_077 12'!AT296</f>
        <v>0.32997117829824879</v>
      </c>
      <c r="K9" s="1741">
        <f t="shared" si="3"/>
        <v>197982.70697894928</v>
      </c>
      <c r="L9" s="1738">
        <f t="shared" si="4"/>
        <v>0.36753270145968669</v>
      </c>
      <c r="M9" s="1738">
        <f t="shared" si="5"/>
        <v>0.4279784708214226</v>
      </c>
      <c r="N9" s="1718">
        <f t="shared" si="6"/>
        <v>128393.54124642677</v>
      </c>
      <c r="O9" s="1645">
        <f t="shared" si="7"/>
        <v>119785.106577438</v>
      </c>
      <c r="P9" s="12"/>
      <c r="Q9" s="12"/>
      <c r="R9" s="1967">
        <f t="shared" si="8"/>
        <v>4498190.3896476915</v>
      </c>
      <c r="S9" s="1646">
        <f t="shared" si="9"/>
        <v>0.27555345375256257</v>
      </c>
      <c r="T9" s="1873">
        <f t="shared" si="10"/>
        <v>13777.672687628128</v>
      </c>
    </row>
    <row r="10" spans="2:20" ht="14.45" x14ac:dyDescent="0.3">
      <c r="B10" s="1702" t="s">
        <v>7</v>
      </c>
      <c r="C10" s="1694">
        <f>E24</f>
        <v>10000</v>
      </c>
      <c r="D10" s="1698">
        <f>(D24/$D$33)*$D$2</f>
        <v>7064.1223791501943</v>
      </c>
      <c r="E10" s="1966">
        <f>'07712 rozpis'!L27</f>
        <v>972680.96891581826</v>
      </c>
      <c r="F10" s="1735">
        <f t="shared" si="0"/>
        <v>31082.551008665283</v>
      </c>
      <c r="G10" s="1693">
        <f>'Pub_077 12'!AS297</f>
        <v>1.1310226144128895E-3</v>
      </c>
      <c r="H10" s="587">
        <f t="shared" si="1"/>
        <v>9.2862257453884579E-3</v>
      </c>
      <c r="I10" s="1692">
        <f t="shared" si="2"/>
        <v>5571.7354472330744</v>
      </c>
      <c r="J10" s="1695">
        <f>'Pub_077 12'!AT297</f>
        <v>1.6187509271668638E-2</v>
      </c>
      <c r="K10" s="1741">
        <f t="shared" si="3"/>
        <v>9712.505563001183</v>
      </c>
      <c r="L10" s="1738">
        <f t="shared" si="4"/>
        <v>9.2862257453884579E-3</v>
      </c>
      <c r="M10" s="1738">
        <f t="shared" si="5"/>
        <v>1.0813472320774712E-2</v>
      </c>
      <c r="N10" s="1718">
        <f t="shared" si="6"/>
        <v>3244.0416962324134</v>
      </c>
      <c r="O10" s="1645">
        <f t="shared" si="7"/>
        <v>25902.125840554403</v>
      </c>
      <c r="P10" s="12"/>
      <c r="Q10" s="12"/>
      <c r="R10" s="1967">
        <f t="shared" si="8"/>
        <v>972680.96891581826</v>
      </c>
      <c r="S10" s="1646">
        <f t="shared" si="9"/>
        <v>5.9585205864337597E-2</v>
      </c>
      <c r="T10" s="1873">
        <f t="shared" si="10"/>
        <v>2979.2602932168797</v>
      </c>
    </row>
    <row r="11" spans="2:20" ht="14.45" x14ac:dyDescent="0.3">
      <c r="B11" s="1702" t="s">
        <v>8</v>
      </c>
      <c r="C11" s="1694">
        <f>E29</f>
        <v>200000</v>
      </c>
      <c r="D11" s="1698">
        <f>(D29/$D$33)*$D$2</f>
        <v>317432.73393768992</v>
      </c>
      <c r="E11" s="1966">
        <f>'07712 rozpis'!L28</f>
        <v>2134715.6374057774</v>
      </c>
      <c r="F11" s="1735">
        <f t="shared" si="0"/>
        <v>68216.002789300008</v>
      </c>
      <c r="G11" s="1693">
        <f>'Pub_077 12'!AS298</f>
        <v>1.6398451345140404E-2</v>
      </c>
      <c r="H11" s="587">
        <f t="shared" si="1"/>
        <v>0.13463897107379302</v>
      </c>
      <c r="I11" s="1692">
        <f t="shared" si="2"/>
        <v>80783.382644275815</v>
      </c>
      <c r="J11" s="1695">
        <f>'Pub_077 12'!AT298</f>
        <v>0.13902928610314355</v>
      </c>
      <c r="K11" s="1741">
        <f t="shared" si="3"/>
        <v>83417.571661886133</v>
      </c>
      <c r="L11" s="1738"/>
      <c r="M11" s="1738">
        <f t="shared" si="5"/>
        <v>0</v>
      </c>
      <c r="N11" s="1718">
        <v>300000</v>
      </c>
      <c r="O11" s="1645">
        <f>E11/$E$15*($D$2-100000)+100000</f>
        <v>156846.66899108334</v>
      </c>
      <c r="P11" s="12"/>
      <c r="Q11" s="12"/>
      <c r="R11" s="1463">
        <v>0</v>
      </c>
      <c r="S11" s="1646">
        <f t="shared" si="9"/>
        <v>0</v>
      </c>
      <c r="T11" s="1873">
        <f>50000</f>
        <v>50000</v>
      </c>
    </row>
    <row r="12" spans="2:20" ht="14.45" x14ac:dyDescent="0.3">
      <c r="B12" s="1702" t="s">
        <v>9</v>
      </c>
      <c r="C12" s="1694">
        <f>E27</f>
        <v>80536</v>
      </c>
      <c r="D12" s="1698">
        <f>(D27/$D$33)*$D$2</f>
        <v>56891.77433272724</v>
      </c>
      <c r="E12" s="1966">
        <f>'07712 rozpis'!L29</f>
        <v>618434.22959666466</v>
      </c>
      <c r="F12" s="1735">
        <f t="shared" si="0"/>
        <v>19762.403194100716</v>
      </c>
      <c r="G12" s="1736">
        <f>'Pub_077 12'!AS299</f>
        <v>1.4119772765918872E-3</v>
      </c>
      <c r="H12" s="587">
        <f t="shared" si="1"/>
        <v>1.1592995198064568E-2</v>
      </c>
      <c r="I12" s="1692">
        <f t="shared" si="2"/>
        <v>6955.797118838741</v>
      </c>
      <c r="J12" s="1695">
        <f>'Pub_077 12'!AT299</f>
        <v>1.4926097800145704E-2</v>
      </c>
      <c r="K12" s="1741">
        <f t="shared" si="3"/>
        <v>8955.6586800874229</v>
      </c>
      <c r="L12" s="1738">
        <f>H12</f>
        <v>1.1592995198064568E-2</v>
      </c>
      <c r="M12" s="1738">
        <f t="shared" si="5"/>
        <v>1.3499621495998999E-2</v>
      </c>
      <c r="N12" s="1718">
        <f t="shared" si="6"/>
        <v>4049.8864487996998</v>
      </c>
      <c r="O12" s="1645">
        <f t="shared" si="7"/>
        <v>16468.669328417265</v>
      </c>
      <c r="P12" s="12"/>
      <c r="Q12" s="12"/>
      <c r="R12" s="1967">
        <f>E12</f>
        <v>618434.22959666466</v>
      </c>
      <c r="S12" s="1646">
        <f t="shared" si="9"/>
        <v>3.7884498681149244E-2</v>
      </c>
      <c r="T12" s="1873">
        <f t="shared" si="10"/>
        <v>1894.2249340574622</v>
      </c>
    </row>
    <row r="13" spans="2:20" ht="14.45" x14ac:dyDescent="0.3">
      <c r="B13" s="1702" t="s">
        <v>10</v>
      </c>
      <c r="C13" s="1694">
        <v>0</v>
      </c>
      <c r="D13" s="1698">
        <v>0</v>
      </c>
      <c r="E13" s="1966">
        <f>'07712 rozpis'!L30</f>
        <v>317165.58700048679</v>
      </c>
      <c r="F13" s="1735">
        <f t="shared" si="0"/>
        <v>10135.199362566223</v>
      </c>
      <c r="G13" s="1693">
        <f>'Pub_077 12'!AS300</f>
        <v>8.0343360173880027E-4</v>
      </c>
      <c r="H13" s="587">
        <f t="shared" si="1"/>
        <v>6.5965664188332232E-3</v>
      </c>
      <c r="I13" s="1692">
        <f t="shared" si="2"/>
        <v>3957.9398512999337</v>
      </c>
      <c r="J13" s="1695">
        <f>'Pub_077 12'!AT300</f>
        <v>1.2239598213611038E-2</v>
      </c>
      <c r="K13" s="1741">
        <f t="shared" si="3"/>
        <v>7343.7589281666224</v>
      </c>
      <c r="L13" s="1738"/>
      <c r="M13" s="1738">
        <f t="shared" si="5"/>
        <v>0</v>
      </c>
      <c r="N13" s="1718">
        <f t="shared" si="6"/>
        <v>0</v>
      </c>
      <c r="O13" s="1645">
        <f t="shared" si="7"/>
        <v>8445.9994688051866</v>
      </c>
      <c r="P13" s="12"/>
      <c r="Q13" s="12"/>
      <c r="R13" s="1463">
        <v>0</v>
      </c>
      <c r="S13" s="1646">
        <f t="shared" si="9"/>
        <v>0</v>
      </c>
      <c r="T13" s="1873">
        <v>0</v>
      </c>
    </row>
    <row r="14" spans="2:20" ht="14.45" x14ac:dyDescent="0.3">
      <c r="B14" s="1702" t="s">
        <v>135</v>
      </c>
      <c r="C14" s="1694">
        <f>E25</f>
        <v>99962</v>
      </c>
      <c r="D14" s="1698">
        <f>(D25/$D$33)*$D$2</f>
        <v>70614.874908991027</v>
      </c>
      <c r="E14" s="1966">
        <f>'07712 rozpis'!L31</f>
        <v>154454.25874587108</v>
      </c>
      <c r="F14" s="1734">
        <f t="shared" si="0"/>
        <v>4935.6701008813679</v>
      </c>
      <c r="G14" s="1693">
        <f>'Pub_077 12'!AS301</f>
        <v>4.598148299748135E-3</v>
      </c>
      <c r="H14" s="587">
        <f t="shared" si="1"/>
        <v>3.7752952574162675E-2</v>
      </c>
      <c r="I14" s="1692">
        <f t="shared" si="2"/>
        <v>22651.771544497606</v>
      </c>
      <c r="J14" s="1695">
        <f>'Pub_077 12'!AT301</f>
        <v>3.3010073248813207E-2</v>
      </c>
      <c r="K14" s="1741">
        <f t="shared" si="3"/>
        <v>19806.043949287923</v>
      </c>
      <c r="L14" s="1738">
        <f>H14</f>
        <v>3.7752952574162675E-2</v>
      </c>
      <c r="M14" s="1738">
        <f t="shared" si="5"/>
        <v>4.3961940930733974E-2</v>
      </c>
      <c r="N14" s="1718">
        <f t="shared" si="6"/>
        <v>13188.582279220193</v>
      </c>
      <c r="O14" s="1645">
        <f t="shared" si="7"/>
        <v>4113.0584174011401</v>
      </c>
      <c r="P14" s="12"/>
      <c r="Q14" s="12"/>
      <c r="R14" s="1967">
        <f>E14</f>
        <v>154454.25874587108</v>
      </c>
      <c r="S14" s="1646">
        <f t="shared" si="9"/>
        <v>9.4616725299504593E-3</v>
      </c>
      <c r="T14" s="1873">
        <f t="shared" si="10"/>
        <v>473.08362649752297</v>
      </c>
    </row>
    <row r="15" spans="2:20" thickBot="1" x14ac:dyDescent="0.35">
      <c r="C15">
        <f t="shared" ref="C15:K15" si="11">SUM(C6:C14)</f>
        <v>600000</v>
      </c>
      <c r="D15" s="5">
        <f t="shared" si="11"/>
        <v>600000</v>
      </c>
      <c r="E15">
        <f t="shared" si="11"/>
        <v>18776083.764385711</v>
      </c>
      <c r="F15" s="11">
        <f t="shared" si="11"/>
        <v>600000</v>
      </c>
      <c r="G15">
        <f t="shared" si="11"/>
        <v>0.12179572685647402</v>
      </c>
      <c r="H15">
        <f t="shared" si="11"/>
        <v>0.99999999999999989</v>
      </c>
      <c r="I15">
        <f t="shared" si="11"/>
        <v>600000</v>
      </c>
      <c r="J15" s="1696">
        <f t="shared" si="11"/>
        <v>1.0000000000000002</v>
      </c>
      <c r="K15" s="11">
        <f t="shared" si="11"/>
        <v>600000.00000000012</v>
      </c>
      <c r="L15" s="1862">
        <f>SUM(L6:L14)</f>
        <v>0.8587644625073737</v>
      </c>
      <c r="M15" s="1862">
        <f>SUM(M6:M14)</f>
        <v>1.0000000000000002</v>
      </c>
      <c r="N15" s="1645">
        <f>SUM(N6:N14)</f>
        <v>600000.00000000012</v>
      </c>
      <c r="O15" s="1862">
        <f>SUM(O6:O14)</f>
        <v>600000.00000000012</v>
      </c>
      <c r="P15" s="1872"/>
      <c r="Q15" s="1872"/>
      <c r="R15" s="1874">
        <f>SUM(R6:R14)</f>
        <v>16324202.53997945</v>
      </c>
      <c r="S15" s="1875">
        <f>SUM(S6:S14)</f>
        <v>0.99999999999999989</v>
      </c>
      <c r="T15" s="1876">
        <f>SUM(T6:T14)</f>
        <v>100000</v>
      </c>
    </row>
    <row r="18" spans="2:6" x14ac:dyDescent="0.25">
      <c r="B18" s="4" t="s">
        <v>978</v>
      </c>
    </row>
    <row r="19" spans="2:6" x14ac:dyDescent="0.25">
      <c r="B19" s="1697" t="s">
        <v>962</v>
      </c>
      <c r="C19" s="1697" t="s">
        <v>963</v>
      </c>
      <c r="D19" s="1697" t="s">
        <v>964</v>
      </c>
      <c r="E19" s="1697" t="s">
        <v>965</v>
      </c>
      <c r="F19" s="11"/>
    </row>
    <row r="20" spans="2:6" ht="14.45" x14ac:dyDescent="0.3">
      <c r="B20" s="1697" t="s">
        <v>966</v>
      </c>
      <c r="C20" s="1697">
        <v>400000</v>
      </c>
      <c r="D20" s="1697">
        <v>19095279.420000002</v>
      </c>
      <c r="E20" s="1697"/>
      <c r="F20" s="11"/>
    </row>
    <row r="21" spans="2:6" ht="14.45" x14ac:dyDescent="0.3">
      <c r="B21" s="1697" t="s">
        <v>967</v>
      </c>
      <c r="C21" s="1697"/>
      <c r="D21" s="1697">
        <v>3727922.92</v>
      </c>
      <c r="E21" s="1697">
        <v>78091</v>
      </c>
      <c r="F21" s="11"/>
    </row>
    <row r="22" spans="2:6" ht="14.45" x14ac:dyDescent="0.3">
      <c r="B22" s="1697" t="s">
        <v>968</v>
      </c>
      <c r="C22" s="1697"/>
      <c r="D22" s="1697">
        <v>1526529.4</v>
      </c>
      <c r="E22" s="1697">
        <v>31977</v>
      </c>
      <c r="F22" s="11"/>
    </row>
    <row r="23" spans="2:6" ht="14.45" x14ac:dyDescent="0.3">
      <c r="B23" s="1697" t="s">
        <v>969</v>
      </c>
      <c r="C23" s="1697"/>
      <c r="D23" s="1697">
        <v>3196327.92</v>
      </c>
      <c r="E23" s="1697">
        <v>66955</v>
      </c>
      <c r="F23" s="11"/>
    </row>
    <row r="24" spans="2:6" ht="14.45" x14ac:dyDescent="0.3">
      <c r="B24" s="1697" t="s">
        <v>970</v>
      </c>
      <c r="C24" s="1697"/>
      <c r="D24" s="1697">
        <v>477377.98000000004</v>
      </c>
      <c r="E24" s="1697">
        <v>10000</v>
      </c>
      <c r="F24" s="11"/>
    </row>
    <row r="25" spans="2:6" ht="14.45" x14ac:dyDescent="0.3">
      <c r="B25" s="1697" t="s">
        <v>971</v>
      </c>
      <c r="C25" s="1697"/>
      <c r="D25" s="1697">
        <v>4771999.2</v>
      </c>
      <c r="E25" s="1697">
        <v>99962</v>
      </c>
      <c r="F25" s="11"/>
    </row>
    <row r="26" spans="2:6" x14ac:dyDescent="0.25">
      <c r="B26" s="1697" t="s">
        <v>972</v>
      </c>
      <c r="C26" s="1697"/>
      <c r="D26" s="1697">
        <v>1550500</v>
      </c>
      <c r="E26" s="1697">
        <v>32479</v>
      </c>
      <c r="F26" s="11"/>
    </row>
    <row r="27" spans="2:6" x14ac:dyDescent="0.25">
      <c r="B27" s="1697" t="s">
        <v>973</v>
      </c>
      <c r="C27" s="1697"/>
      <c r="D27" s="1697">
        <v>3844622</v>
      </c>
      <c r="E27" s="1697">
        <v>80536</v>
      </c>
      <c r="F27" s="11"/>
    </row>
    <row r="28" spans="2:6" x14ac:dyDescent="0.25">
      <c r="B28" s="1697"/>
      <c r="C28" s="1697"/>
      <c r="D28" s="1697"/>
      <c r="E28" s="1697"/>
      <c r="F28" s="11"/>
    </row>
    <row r="29" spans="2:6" x14ac:dyDescent="0.25">
      <c r="B29" s="1697" t="s">
        <v>974</v>
      </c>
      <c r="C29" s="1697">
        <v>200000</v>
      </c>
      <c r="D29" s="1697">
        <v>21451411.68</v>
      </c>
      <c r="E29" s="1697">
        <v>200000</v>
      </c>
      <c r="F29" s="11"/>
    </row>
    <row r="30" spans="2:6" x14ac:dyDescent="0.25">
      <c r="B30" s="1697" t="s">
        <v>975</v>
      </c>
      <c r="C30" s="1697"/>
      <c r="D30" s="1697">
        <v>18004309.199999999</v>
      </c>
      <c r="E30" s="1697">
        <v>167861</v>
      </c>
      <c r="F30" s="11"/>
    </row>
    <row r="31" spans="2:6" x14ac:dyDescent="0.25">
      <c r="B31" s="1697" t="s">
        <v>976</v>
      </c>
      <c r="C31" s="1697"/>
      <c r="D31" s="1697">
        <v>3447102.48</v>
      </c>
      <c r="E31" s="1697">
        <v>32139</v>
      </c>
      <c r="F31" s="11"/>
    </row>
    <row r="32" spans="2:6" x14ac:dyDescent="0.25">
      <c r="B32" s="1697"/>
      <c r="C32" s="1697"/>
      <c r="D32" s="1697"/>
      <c r="E32" s="1697"/>
      <c r="F32" s="11"/>
    </row>
    <row r="33" spans="2:6" x14ac:dyDescent="0.25">
      <c r="B33" s="1697" t="s">
        <v>977</v>
      </c>
      <c r="C33" s="1697">
        <v>600000</v>
      </c>
      <c r="D33" s="1697">
        <v>40546691.100000001</v>
      </c>
      <c r="E33" s="1697"/>
      <c r="F33" s="11"/>
    </row>
  </sheetData>
  <mergeCells count="6">
    <mergeCell ref="R5:T5"/>
    <mergeCell ref="E5:F5"/>
    <mergeCell ref="G5:I5"/>
    <mergeCell ref="J5:K5"/>
    <mergeCell ref="L5:N5"/>
    <mergeCell ref="O5:Q5"/>
  </mergeCells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  <pageSetUpPr fitToPage="1"/>
  </sheetPr>
  <dimension ref="B4:V113"/>
  <sheetViews>
    <sheetView workbookViewId="0"/>
  </sheetViews>
  <sheetFormatPr defaultRowHeight="15" x14ac:dyDescent="0.25"/>
  <cols>
    <col min="1" max="1" width="3.7109375" customWidth="1"/>
    <col min="2" max="2" width="20.28515625" customWidth="1"/>
    <col min="3" max="4" width="12.5703125" customWidth="1"/>
    <col min="5" max="5" width="13.7109375" customWidth="1"/>
    <col min="6" max="6" width="9.7109375" customWidth="1"/>
    <col min="7" max="7" width="13.7109375" customWidth="1"/>
    <col min="8" max="8" width="9.28515625" customWidth="1"/>
    <col min="11" max="11" width="6.85546875" customWidth="1"/>
    <col min="12" max="12" width="10.42578125" customWidth="1"/>
    <col min="13" max="13" width="8.7109375" customWidth="1"/>
    <col min="18" max="18" width="10.28515625" customWidth="1"/>
    <col min="20" max="20" width="10" customWidth="1"/>
    <col min="21" max="22" width="11" customWidth="1"/>
  </cols>
  <sheetData>
    <row r="4" spans="2:22" ht="15.75" x14ac:dyDescent="0.25">
      <c r="B4" s="14" t="s">
        <v>835</v>
      </c>
      <c r="L4" s="1717" t="s">
        <v>1019</v>
      </c>
      <c r="M4" s="11"/>
      <c r="N4" s="11"/>
      <c r="O4" s="11"/>
      <c r="P4" s="11"/>
      <c r="Q4" s="11"/>
      <c r="R4" s="11"/>
      <c r="S4" s="11"/>
      <c r="T4" s="11"/>
      <c r="U4" s="11"/>
      <c r="V4" s="11"/>
    </row>
    <row r="5" spans="2:22" x14ac:dyDescent="0.25">
      <c r="I5" s="1193" t="s">
        <v>836</v>
      </c>
      <c r="J5" s="1193">
        <v>1.1499996103660444</v>
      </c>
      <c r="L5" s="1719" t="s">
        <v>1002</v>
      </c>
      <c r="M5" s="1720"/>
      <c r="N5" s="1720"/>
      <c r="O5" s="1720"/>
      <c r="P5" s="1720"/>
      <c r="Q5" s="1721" t="s">
        <v>999</v>
      </c>
      <c r="R5" s="1721" t="s">
        <v>1000</v>
      </c>
      <c r="S5" s="1721" t="s">
        <v>1001</v>
      </c>
    </row>
    <row r="6" spans="2:22" ht="15.75" thickBot="1" x14ac:dyDescent="0.3">
      <c r="B6" s="1194" t="s">
        <v>837</v>
      </c>
      <c r="C6" s="1195"/>
      <c r="D6" s="1195"/>
      <c r="E6" s="1195"/>
      <c r="G6" s="1196" t="s">
        <v>838</v>
      </c>
      <c r="H6" s="1196"/>
      <c r="L6" s="1725" t="s">
        <v>994</v>
      </c>
      <c r="M6" s="1722"/>
      <c r="N6" s="1722"/>
      <c r="O6" s="1722"/>
      <c r="P6" s="1722"/>
      <c r="Q6" s="1698">
        <f>F32*1.352</f>
        <v>2560842.1280000005</v>
      </c>
      <c r="R6" s="1698">
        <f>G32*1.352</f>
        <v>4017618.0720000011</v>
      </c>
      <c r="S6" s="1698">
        <f t="shared" ref="S6:S11" si="0">R6-Q6</f>
        <v>1456775.9440000006</v>
      </c>
    </row>
    <row r="7" spans="2:22" ht="15.75" thickBot="1" x14ac:dyDescent="0.3">
      <c r="B7" s="1197" t="s">
        <v>839</v>
      </c>
      <c r="C7" s="1198" t="s">
        <v>840</v>
      </c>
      <c r="D7" s="1198" t="s">
        <v>841</v>
      </c>
      <c r="E7" s="1199" t="s">
        <v>842</v>
      </c>
      <c r="F7" s="1200"/>
      <c r="G7" s="1196" t="s">
        <v>843</v>
      </c>
      <c r="H7" s="1196" t="s">
        <v>844</v>
      </c>
      <c r="L7" s="1726" t="s">
        <v>996</v>
      </c>
      <c r="M7" s="1723"/>
      <c r="N7" s="1723"/>
      <c r="O7" s="1723"/>
      <c r="P7" s="1723"/>
      <c r="Q7" s="1698">
        <f>G17*1.352</f>
        <v>79023</v>
      </c>
      <c r="R7" s="1698">
        <f>H17*1.352</f>
        <v>181752.82112000001</v>
      </c>
      <c r="S7" s="1698">
        <f t="shared" si="0"/>
        <v>102729.82112000001</v>
      </c>
    </row>
    <row r="8" spans="2:22" ht="14.45" x14ac:dyDescent="0.3">
      <c r="B8" s="1201" t="s">
        <v>3</v>
      </c>
      <c r="C8" s="1202">
        <v>18309.5</v>
      </c>
      <c r="D8" s="1203">
        <v>4644.8999999999996</v>
      </c>
      <c r="E8" s="1204">
        <f>SUM(C8:D8)</f>
        <v>22954.400000000001</v>
      </c>
      <c r="F8" s="12"/>
      <c r="G8" s="1205">
        <f>C8/1.352</f>
        <v>13542.529585798815</v>
      </c>
      <c r="H8" s="1205">
        <f>ROUND(G8*2*$J$5,2)</f>
        <v>31147.81</v>
      </c>
      <c r="L8" s="1726" t="s">
        <v>995</v>
      </c>
      <c r="M8" s="1723"/>
      <c r="N8" s="1723"/>
      <c r="O8" s="1723"/>
      <c r="P8" s="1723"/>
      <c r="Q8" s="1698">
        <f>F49</f>
        <v>510604.43200000009</v>
      </c>
      <c r="R8" s="1698">
        <f>H49</f>
        <v>801069</v>
      </c>
      <c r="S8" s="1698">
        <f t="shared" si="0"/>
        <v>290464.56799999991</v>
      </c>
    </row>
    <row r="9" spans="2:22" x14ac:dyDescent="0.25">
      <c r="B9" s="1206" t="s">
        <v>4</v>
      </c>
      <c r="C9" s="1207">
        <v>7536.7</v>
      </c>
      <c r="D9" s="1208">
        <v>3294.8</v>
      </c>
      <c r="E9" s="1209">
        <f t="shared" ref="E9:E16" si="1">SUM(C9:D9)</f>
        <v>10831.5</v>
      </c>
      <c r="F9" s="12"/>
      <c r="G9" s="1205">
        <f t="shared" ref="G9:G16" si="2">C9/1.352</f>
        <v>5574.4822485207096</v>
      </c>
      <c r="H9" s="1205">
        <f t="shared" ref="H9:H16" si="3">ROUND(G9*2*$J$5,2)</f>
        <v>12821.3</v>
      </c>
      <c r="L9" s="1726" t="s">
        <v>996</v>
      </c>
      <c r="M9" s="1723"/>
      <c r="N9" s="1723"/>
      <c r="O9" s="1723"/>
      <c r="P9" s="1723"/>
      <c r="Q9" s="1698">
        <f>C69</f>
        <v>48146</v>
      </c>
      <c r="R9" s="1698">
        <f>D69</f>
        <v>110735.79999999999</v>
      </c>
      <c r="S9" s="1698">
        <f t="shared" si="0"/>
        <v>62589.799999999988</v>
      </c>
    </row>
    <row r="10" spans="2:22" x14ac:dyDescent="0.25">
      <c r="B10" s="1206" t="s">
        <v>5</v>
      </c>
      <c r="C10" s="1207">
        <v>11837.1</v>
      </c>
      <c r="D10" s="1208">
        <v>11497</v>
      </c>
      <c r="E10" s="1209">
        <f t="shared" si="1"/>
        <v>23334.1</v>
      </c>
      <c r="F10" s="12"/>
      <c r="G10" s="1205">
        <f t="shared" si="2"/>
        <v>8755.2514792899401</v>
      </c>
      <c r="H10" s="1205">
        <f t="shared" si="3"/>
        <v>20137.07</v>
      </c>
      <c r="L10" s="1726" t="s">
        <v>997</v>
      </c>
      <c r="M10" s="1723"/>
      <c r="N10" s="1723"/>
      <c r="O10" s="1723"/>
      <c r="P10" s="1723"/>
      <c r="Q10" s="1698">
        <f>D84</f>
        <v>389232</v>
      </c>
      <c r="R10" s="1698">
        <f>E84</f>
        <v>610652.85091200005</v>
      </c>
      <c r="S10" s="1698">
        <f t="shared" si="0"/>
        <v>221420.85091200005</v>
      </c>
    </row>
    <row r="11" spans="2:22" x14ac:dyDescent="0.25">
      <c r="B11" s="1206" t="s">
        <v>6</v>
      </c>
      <c r="C11" s="1207">
        <v>15981.7</v>
      </c>
      <c r="D11" s="1208">
        <v>15067</v>
      </c>
      <c r="E11" s="1209">
        <f t="shared" si="1"/>
        <v>31048.7</v>
      </c>
      <c r="F11" s="12"/>
      <c r="G11" s="1205">
        <f t="shared" si="2"/>
        <v>11820.784023668639</v>
      </c>
      <c r="H11" s="1205">
        <f t="shared" si="3"/>
        <v>27187.79</v>
      </c>
      <c r="L11" s="1727" t="s">
        <v>998</v>
      </c>
      <c r="M11" s="1724"/>
      <c r="N11" s="1724"/>
      <c r="O11" s="1724"/>
      <c r="P11" s="1724"/>
      <c r="Q11" s="1698">
        <f>C101</f>
        <v>119613</v>
      </c>
      <c r="R11" s="1698">
        <f>D101</f>
        <v>275109.89999999997</v>
      </c>
      <c r="S11" s="1698">
        <f t="shared" si="0"/>
        <v>155496.89999999997</v>
      </c>
    </row>
    <row r="12" spans="2:22" ht="14.45" x14ac:dyDescent="0.3">
      <c r="B12" s="1206" t="s">
        <v>7</v>
      </c>
      <c r="C12" s="1207">
        <v>6033.5</v>
      </c>
      <c r="D12" s="1208">
        <v>3905.4</v>
      </c>
      <c r="E12" s="1209">
        <f t="shared" si="1"/>
        <v>9938.9</v>
      </c>
      <c r="F12" s="12"/>
      <c r="G12" s="1205">
        <f t="shared" si="2"/>
        <v>4462.6479289940826</v>
      </c>
      <c r="H12" s="1205">
        <f t="shared" si="3"/>
        <v>10264.09</v>
      </c>
      <c r="S12" s="1718">
        <f>SUM(S6:S11)</f>
        <v>2289477.8840320003</v>
      </c>
    </row>
    <row r="13" spans="2:22" ht="14.45" x14ac:dyDescent="0.3">
      <c r="B13" s="1206" t="s">
        <v>8</v>
      </c>
      <c r="C13" s="1207">
        <v>12202.5</v>
      </c>
      <c r="D13" s="1208">
        <v>7060.6</v>
      </c>
      <c r="E13" s="1209">
        <f t="shared" si="1"/>
        <v>19263.099999999999</v>
      </c>
      <c r="F13" s="12"/>
      <c r="G13" s="1205">
        <f t="shared" si="2"/>
        <v>9025.5177514792886</v>
      </c>
      <c r="H13" s="1205">
        <f t="shared" si="3"/>
        <v>20758.68</v>
      </c>
    </row>
    <row r="14" spans="2:22" ht="14.45" x14ac:dyDescent="0.3">
      <c r="B14" s="1206" t="s">
        <v>9</v>
      </c>
      <c r="C14" s="1207">
        <v>4695</v>
      </c>
      <c r="D14" s="1208">
        <v>1673</v>
      </c>
      <c r="E14" s="1209">
        <f t="shared" si="1"/>
        <v>6368</v>
      </c>
      <c r="F14" s="12"/>
      <c r="G14" s="1205">
        <f t="shared" si="2"/>
        <v>3472.6331360946742</v>
      </c>
      <c r="H14" s="1205">
        <f t="shared" si="3"/>
        <v>7987.05</v>
      </c>
    </row>
    <row r="15" spans="2:22" ht="14.45" x14ac:dyDescent="0.3">
      <c r="B15" s="1206" t="s">
        <v>10</v>
      </c>
      <c r="C15" s="1207">
        <v>2427</v>
      </c>
      <c r="D15" s="1208">
        <v>398.8</v>
      </c>
      <c r="E15" s="1209">
        <f t="shared" si="1"/>
        <v>2825.8</v>
      </c>
      <c r="F15" s="12"/>
      <c r="G15" s="1205">
        <f t="shared" si="2"/>
        <v>1795.1183431952661</v>
      </c>
      <c r="H15" s="1205">
        <f t="shared" si="3"/>
        <v>4128.7700000000004</v>
      </c>
    </row>
    <row r="16" spans="2:22" thickBot="1" x14ac:dyDescent="0.35">
      <c r="B16" s="1210" t="s">
        <v>189</v>
      </c>
      <c r="C16" s="1211">
        <v>0</v>
      </c>
      <c r="D16" s="1212">
        <v>604.5</v>
      </c>
      <c r="E16" s="1213">
        <f t="shared" si="1"/>
        <v>604.5</v>
      </c>
      <c r="F16" s="12"/>
      <c r="G16" s="1205">
        <f t="shared" si="2"/>
        <v>0</v>
      </c>
      <c r="H16" s="1205">
        <f t="shared" si="3"/>
        <v>0</v>
      </c>
    </row>
    <row r="17" spans="2:19" thickBot="1" x14ac:dyDescent="0.35">
      <c r="B17" s="1214" t="s">
        <v>845</v>
      </c>
      <c r="C17" s="1198">
        <f>SUM(C8:C16)</f>
        <v>79023</v>
      </c>
      <c r="D17" s="1198">
        <f>SUM(D8:D16)</f>
        <v>48146</v>
      </c>
      <c r="E17" s="1215">
        <f>SUM(E8:E16)</f>
        <v>127168.99999999999</v>
      </c>
      <c r="F17" s="12"/>
      <c r="G17" s="1205">
        <f>SUM(G8:G16)</f>
        <v>58448.964497041416</v>
      </c>
      <c r="H17" s="1205">
        <f>SUM(H8:H16)</f>
        <v>134432.56</v>
      </c>
    </row>
    <row r="18" spans="2:19" ht="41.45" customHeight="1" x14ac:dyDescent="0.3">
      <c r="B18" s="1195"/>
      <c r="C18" s="1195"/>
      <c r="D18" s="1195"/>
      <c r="E18" s="1195"/>
    </row>
    <row r="19" spans="2:19" ht="15.75" x14ac:dyDescent="0.25">
      <c r="B19" s="14" t="s">
        <v>846</v>
      </c>
    </row>
    <row r="20" spans="2:19" thickBot="1" x14ac:dyDescent="0.35"/>
    <row r="21" spans="2:19" ht="15.75" x14ac:dyDescent="0.25">
      <c r="B21" s="1520" t="s">
        <v>319</v>
      </c>
      <c r="C21" s="1521">
        <v>7711</v>
      </c>
      <c r="D21" s="1521">
        <v>7711</v>
      </c>
      <c r="E21" s="1521">
        <v>7711</v>
      </c>
      <c r="F21" s="1522" t="s">
        <v>912</v>
      </c>
      <c r="G21" s="1523" t="s">
        <v>1018</v>
      </c>
      <c r="I21" s="1193" t="s">
        <v>836</v>
      </c>
      <c r="J21" s="1193">
        <f>2971611/1894114</f>
        <v>1.5688659711083917</v>
      </c>
      <c r="L21" s="14" t="s">
        <v>1024</v>
      </c>
    </row>
    <row r="22" spans="2:19" ht="15.75" thickBot="1" x14ac:dyDescent="0.3">
      <c r="B22" s="1524"/>
      <c r="C22" s="1525" t="s">
        <v>913</v>
      </c>
      <c r="D22" s="1525" t="s">
        <v>914</v>
      </c>
      <c r="E22" s="1525" t="s">
        <v>915</v>
      </c>
      <c r="F22" s="1526" t="s">
        <v>916</v>
      </c>
      <c r="G22" s="1527" t="s">
        <v>916</v>
      </c>
      <c r="L22" s="2057" t="s">
        <v>1025</v>
      </c>
      <c r="M22" s="2065"/>
      <c r="N22" s="2065"/>
      <c r="O22" s="2065"/>
      <c r="P22" s="2065"/>
      <c r="Q22" s="2065"/>
      <c r="R22" s="2057" t="s">
        <v>1026</v>
      </c>
      <c r="S22" s="2058"/>
    </row>
    <row r="23" spans="2:19" ht="14.45" x14ac:dyDescent="0.3">
      <c r="B23" s="1528" t="s">
        <v>3</v>
      </c>
      <c r="C23" s="1532">
        <v>1414779</v>
      </c>
      <c r="D23" s="1532">
        <v>500042</v>
      </c>
      <c r="E23" s="1532">
        <f>SUM(C23:D23)</f>
        <v>1914821</v>
      </c>
      <c r="F23" s="1533">
        <f t="shared" ref="F23:F31" si="4">SUM(E23*0.2)</f>
        <v>382964.2</v>
      </c>
      <c r="G23" s="1534">
        <f>F23*$J$21</f>
        <v>600819.50153274834</v>
      </c>
      <c r="L23" s="1532">
        <f>(G23-F23)*1.352</f>
        <v>294540.36767227575</v>
      </c>
      <c r="M23" s="1532">
        <f>(H8-G8)*1.352</f>
        <v>23802.339120000008</v>
      </c>
      <c r="N23" s="1532">
        <f>H39-F39</f>
        <v>34447.415272097554</v>
      </c>
      <c r="O23" s="1532">
        <f>D59-C59</f>
        <v>6038.369999999999</v>
      </c>
      <c r="P23" s="1532">
        <f>E76-D76</f>
        <v>53727.118236000009</v>
      </c>
      <c r="Q23" s="1532">
        <f>D93-C93</f>
        <v>37596</v>
      </c>
      <c r="R23" s="1532">
        <f>SUM(L23:Q23)</f>
        <v>450151.61030037334</v>
      </c>
      <c r="S23" s="1745" t="s">
        <v>3</v>
      </c>
    </row>
    <row r="24" spans="2:19" ht="14.45" x14ac:dyDescent="0.3">
      <c r="B24" s="1529" t="s">
        <v>4</v>
      </c>
      <c r="C24" s="1535">
        <v>646120</v>
      </c>
      <c r="D24" s="1535">
        <v>246362</v>
      </c>
      <c r="E24" s="1535">
        <f t="shared" ref="E24:E31" si="5">SUM(C24:D24)</f>
        <v>892482</v>
      </c>
      <c r="F24" s="1536">
        <f t="shared" si="4"/>
        <v>178496.40000000002</v>
      </c>
      <c r="G24" s="1534">
        <f t="shared" ref="G24:G31" si="6">F24*$J$21</f>
        <v>280036.92792535195</v>
      </c>
      <c r="L24" s="1698">
        <f t="shared" ref="L24:L31" si="7">(G24-F24)*1.352</f>
        <v>137282.79375507581</v>
      </c>
      <c r="M24" s="1698">
        <f t="shared" ref="M24:M31" si="8">(H9-G9)*1.352</f>
        <v>9797.6975999999995</v>
      </c>
      <c r="N24" s="1698">
        <f t="shared" ref="N24:N29" si="9">H40-F40</f>
        <v>16862.76695893619</v>
      </c>
      <c r="O24" s="1698">
        <f t="shared" ref="O24:O28" si="10">D60-C60</f>
        <v>4283.24</v>
      </c>
      <c r="P24" s="1698">
        <f t="shared" ref="P24:P30" si="11">E77-D77</f>
        <v>16823.643084000003</v>
      </c>
      <c r="Q24" s="1698">
        <f t="shared" ref="Q24:Q30" si="12">D94-C94</f>
        <v>11969.099999999999</v>
      </c>
      <c r="R24" s="1698">
        <f t="shared" ref="R24:R31" si="13">SUM(L24:Q24)</f>
        <v>197019.24139801197</v>
      </c>
      <c r="S24" s="1742" t="s">
        <v>4</v>
      </c>
    </row>
    <row r="25" spans="2:19" ht="14.45" x14ac:dyDescent="0.3">
      <c r="B25" s="1529" t="s">
        <v>5</v>
      </c>
      <c r="C25" s="1535">
        <v>1049176</v>
      </c>
      <c r="D25" s="1535">
        <v>439112</v>
      </c>
      <c r="E25" s="1535">
        <f t="shared" si="5"/>
        <v>1488288</v>
      </c>
      <c r="F25" s="1536">
        <f t="shared" si="4"/>
        <v>297657.60000000003</v>
      </c>
      <c r="G25" s="1534">
        <f t="shared" si="6"/>
        <v>466984.87968179327</v>
      </c>
      <c r="L25" s="1698">
        <f t="shared" si="7"/>
        <v>228930.48212978448</v>
      </c>
      <c r="M25" s="1698">
        <f t="shared" si="8"/>
        <v>15388.218640000001</v>
      </c>
      <c r="N25" s="1698">
        <f t="shared" si="9"/>
        <v>60264.864318444306</v>
      </c>
      <c r="O25" s="1698">
        <f t="shared" si="10"/>
        <v>14946.099999999999</v>
      </c>
      <c r="P25" s="1698">
        <f t="shared" si="11"/>
        <v>31476.493512000001</v>
      </c>
      <c r="Q25" s="1698">
        <f t="shared" si="12"/>
        <v>21782.799999999996</v>
      </c>
      <c r="R25" s="1698">
        <f t="shared" si="13"/>
        <v>372788.95860022877</v>
      </c>
      <c r="S25" s="1742" t="s">
        <v>5</v>
      </c>
    </row>
    <row r="26" spans="2:19" ht="14.45" x14ac:dyDescent="0.3">
      <c r="B26" s="1529" t="s">
        <v>6</v>
      </c>
      <c r="C26" s="1535">
        <v>1298374</v>
      </c>
      <c r="D26" s="1535">
        <v>404529</v>
      </c>
      <c r="E26" s="1535">
        <f t="shared" si="5"/>
        <v>1702903</v>
      </c>
      <c r="F26" s="1536">
        <f t="shared" si="4"/>
        <v>340580.60000000003</v>
      </c>
      <c r="G26" s="1534">
        <f t="shared" si="6"/>
        <v>534325.31375967874</v>
      </c>
      <c r="L26" s="1698">
        <f t="shared" si="7"/>
        <v>261942.85300308562</v>
      </c>
      <c r="M26" s="1698">
        <f t="shared" si="8"/>
        <v>20776.192080000004</v>
      </c>
      <c r="N26" s="1698">
        <f t="shared" si="9"/>
        <v>96712.104752758227</v>
      </c>
      <c r="O26" s="1698">
        <f t="shared" si="10"/>
        <v>19587.099999999999</v>
      </c>
      <c r="P26" s="1698">
        <f t="shared" si="11"/>
        <v>56983.307220000017</v>
      </c>
      <c r="Q26" s="1698">
        <f t="shared" si="12"/>
        <v>40396.199999999997</v>
      </c>
      <c r="R26" s="1698">
        <f t="shared" si="13"/>
        <v>496397.75705584383</v>
      </c>
      <c r="S26" s="1742" t="s">
        <v>6</v>
      </c>
    </row>
    <row r="27" spans="2:19" x14ac:dyDescent="0.25">
      <c r="B27" s="1529" t="s">
        <v>7</v>
      </c>
      <c r="C27" s="1535">
        <v>592574</v>
      </c>
      <c r="D27" s="1535">
        <v>193010</v>
      </c>
      <c r="E27" s="1535">
        <f t="shared" si="5"/>
        <v>785584</v>
      </c>
      <c r="F27" s="1536">
        <f t="shared" si="4"/>
        <v>157116.80000000002</v>
      </c>
      <c r="G27" s="1534">
        <f t="shared" si="6"/>
        <v>246495.20100944297</v>
      </c>
      <c r="L27" s="1698">
        <f t="shared" si="7"/>
        <v>120839.59816476688</v>
      </c>
      <c r="M27" s="1698">
        <f t="shared" si="8"/>
        <v>7843.549680000001</v>
      </c>
      <c r="N27" s="1698">
        <f t="shared" si="9"/>
        <v>17877.523254232037</v>
      </c>
      <c r="O27" s="1698">
        <f t="shared" si="10"/>
        <v>5077.0200000000004</v>
      </c>
      <c r="P27" s="1698">
        <f t="shared" si="11"/>
        <v>21165.228396000006</v>
      </c>
      <c r="Q27" s="1698">
        <f t="shared" si="12"/>
        <v>14930.499999999996</v>
      </c>
      <c r="R27" s="1698">
        <f t="shared" si="13"/>
        <v>187733.41949499893</v>
      </c>
      <c r="S27" s="1742" t="s">
        <v>7</v>
      </c>
    </row>
    <row r="28" spans="2:19" x14ac:dyDescent="0.25">
      <c r="B28" s="1529" t="s">
        <v>8</v>
      </c>
      <c r="C28" s="1535">
        <v>996470</v>
      </c>
      <c r="D28" s="1535">
        <v>378355</v>
      </c>
      <c r="E28" s="1535">
        <f t="shared" si="5"/>
        <v>1374825</v>
      </c>
      <c r="F28" s="1536">
        <f t="shared" si="4"/>
        <v>274965</v>
      </c>
      <c r="G28" s="1534">
        <f t="shared" si="6"/>
        <v>431383.23174581892</v>
      </c>
      <c r="L28" s="1698">
        <f t="shared" si="7"/>
        <v>211477.44932034719</v>
      </c>
      <c r="M28" s="1698">
        <f t="shared" si="8"/>
        <v>15863.235360000004</v>
      </c>
      <c r="N28" s="1698">
        <f t="shared" si="9"/>
        <v>52551.055208773876</v>
      </c>
      <c r="O28" s="1698">
        <f t="shared" si="10"/>
        <v>9178.7799999999988</v>
      </c>
      <c r="P28" s="1698">
        <f t="shared" si="11"/>
        <v>23336.021052000004</v>
      </c>
      <c r="Q28" s="1698">
        <f t="shared" si="12"/>
        <v>16097.899999999998</v>
      </c>
      <c r="R28" s="1698">
        <f t="shared" si="13"/>
        <v>328504.44094112108</v>
      </c>
      <c r="S28" s="1742" t="s">
        <v>8</v>
      </c>
    </row>
    <row r="29" spans="2:19" x14ac:dyDescent="0.25">
      <c r="B29" s="1530" t="s">
        <v>9</v>
      </c>
      <c r="C29" s="1535">
        <v>254721</v>
      </c>
      <c r="D29" s="1535">
        <v>172156</v>
      </c>
      <c r="E29" s="1535">
        <f t="shared" si="5"/>
        <v>426877</v>
      </c>
      <c r="F29" s="1536">
        <f t="shared" si="4"/>
        <v>85375.400000000009</v>
      </c>
      <c r="G29" s="1534">
        <f t="shared" si="6"/>
        <v>133942.55982976739</v>
      </c>
      <c r="L29" s="1698">
        <f t="shared" si="7"/>
        <v>65662.800089845492</v>
      </c>
      <c r="M29" s="1698">
        <f t="shared" si="8"/>
        <v>6103.4916000000012</v>
      </c>
      <c r="N29" s="1698">
        <f t="shared" si="9"/>
        <v>4159.3163899953906</v>
      </c>
      <c r="O29" s="1698">
        <f>D65-C65</f>
        <v>2174.8999999999996</v>
      </c>
      <c r="P29" s="1698">
        <f t="shared" si="11"/>
        <v>12482.057772</v>
      </c>
      <c r="Q29" s="1698">
        <f t="shared" si="12"/>
        <v>8832.1999999999989</v>
      </c>
      <c r="R29" s="1698">
        <f t="shared" si="13"/>
        <v>99414.765851840886</v>
      </c>
      <c r="S29" s="1742" t="s">
        <v>9</v>
      </c>
    </row>
    <row r="30" spans="2:19" x14ac:dyDescent="0.25">
      <c r="B30" s="1530" t="s">
        <v>10</v>
      </c>
      <c r="C30" s="1535">
        <v>215680</v>
      </c>
      <c r="D30" s="1535">
        <v>14298</v>
      </c>
      <c r="E30" s="1535">
        <f t="shared" si="5"/>
        <v>229978</v>
      </c>
      <c r="F30" s="1536">
        <f t="shared" si="4"/>
        <v>45995.600000000006</v>
      </c>
      <c r="G30" s="1534">
        <f t="shared" si="6"/>
        <v>72160.931660713148</v>
      </c>
      <c r="L30" s="1698">
        <f t="shared" si="7"/>
        <v>35375.528405284167</v>
      </c>
      <c r="M30" s="1698">
        <f t="shared" si="8"/>
        <v>3155.0970400000015</v>
      </c>
      <c r="N30" s="1698">
        <f>H46-F46</f>
        <v>1314.3993547526115</v>
      </c>
      <c r="O30" s="1698">
        <f>D68-C68</f>
        <v>518.44000000000005</v>
      </c>
      <c r="P30" s="1698">
        <f t="shared" si="11"/>
        <v>5426.9816400000018</v>
      </c>
      <c r="Q30" s="1698">
        <f t="shared" si="12"/>
        <v>3892.2</v>
      </c>
      <c r="R30" s="1698">
        <f t="shared" si="13"/>
        <v>49682.646440036784</v>
      </c>
      <c r="S30" s="1742" t="s">
        <v>10</v>
      </c>
    </row>
    <row r="31" spans="2:19" ht="15.75" thickBot="1" x14ac:dyDescent="0.3">
      <c r="B31" s="1530" t="s">
        <v>189</v>
      </c>
      <c r="C31" s="1535">
        <v>0</v>
      </c>
      <c r="D31" s="1535">
        <v>654812</v>
      </c>
      <c r="E31" s="1535">
        <f t="shared" si="5"/>
        <v>654812</v>
      </c>
      <c r="F31" s="1536">
        <f t="shared" si="4"/>
        <v>130962.40000000001</v>
      </c>
      <c r="G31" s="1534">
        <f t="shared" si="6"/>
        <v>205462.45285468563</v>
      </c>
      <c r="L31" s="1698">
        <f t="shared" si="7"/>
        <v>100724.07145953497</v>
      </c>
      <c r="M31" s="1698">
        <f t="shared" si="8"/>
        <v>0</v>
      </c>
      <c r="N31" s="1698">
        <f>H47-F47+H48-F48</f>
        <v>6275.1224900096886</v>
      </c>
      <c r="O31" s="1698">
        <f>D66-C66+D67-C67</f>
        <v>785.84999999999991</v>
      </c>
      <c r="P31" s="1698"/>
      <c r="Q31" s="1698"/>
      <c r="R31" s="1698">
        <f t="shared" si="13"/>
        <v>107785.04394954466</v>
      </c>
      <c r="S31" s="1742" t="s">
        <v>189</v>
      </c>
    </row>
    <row r="32" spans="2:19" ht="15.75" thickBot="1" x14ac:dyDescent="0.3">
      <c r="B32" s="1531" t="s">
        <v>324</v>
      </c>
      <c r="C32" s="1537">
        <f>SUM(C23:C31)</f>
        <v>6467894</v>
      </c>
      <c r="D32" s="1537">
        <f>SUM(D23:D31)</f>
        <v>3002676</v>
      </c>
      <c r="E32" s="1537">
        <f>SUM(E23:E31)</f>
        <v>9470570</v>
      </c>
      <c r="F32" s="1538">
        <f>SUM(F23:F31)</f>
        <v>1894114.0000000002</v>
      </c>
      <c r="G32" s="1539">
        <f>SUM(G23:G31)</f>
        <v>2971611.0000000005</v>
      </c>
      <c r="L32" s="1744" t="s">
        <v>1022</v>
      </c>
      <c r="M32" s="1744" t="s">
        <v>1020</v>
      </c>
      <c r="N32" s="1744" t="s">
        <v>1021</v>
      </c>
      <c r="O32" s="1744" t="s">
        <v>1020</v>
      </c>
      <c r="P32" s="1744" t="s">
        <v>1023</v>
      </c>
      <c r="Q32" s="1744" t="s">
        <v>1020</v>
      </c>
      <c r="R32" s="1743"/>
    </row>
    <row r="33" spans="2:18" x14ac:dyDescent="0.25">
      <c r="B33" s="1195"/>
      <c r="C33" s="1195"/>
      <c r="D33" s="1195"/>
      <c r="E33" s="1195"/>
      <c r="L33" s="1645">
        <f t="shared" ref="L33:O33" si="14">SUM(L23:L31)</f>
        <v>1456775.9440000004</v>
      </c>
      <c r="M33" s="1645">
        <f t="shared" si="14"/>
        <v>102729.82112000002</v>
      </c>
      <c r="N33" s="1645">
        <f t="shared" si="14"/>
        <v>290464.56799999991</v>
      </c>
      <c r="O33" s="1645">
        <f t="shared" si="14"/>
        <v>62589.8</v>
      </c>
      <c r="P33" s="1645">
        <f>SUM(P23:P31)</f>
        <v>221420.85091200002</v>
      </c>
      <c r="Q33" s="1645">
        <f>SUM(Q23:Q31)</f>
        <v>155496.90000000002</v>
      </c>
      <c r="R33" s="1718">
        <f>SUM(R23:R31)</f>
        <v>2289477.8840319999</v>
      </c>
    </row>
    <row r="37" spans="2:18" ht="18.75" x14ac:dyDescent="0.3">
      <c r="B37" s="9" t="s">
        <v>877</v>
      </c>
    </row>
    <row r="38" spans="2:18" x14ac:dyDescent="0.25">
      <c r="B38" s="1494" t="s">
        <v>319</v>
      </c>
      <c r="C38" s="1494">
        <v>771201</v>
      </c>
      <c r="D38" s="1495" t="s">
        <v>320</v>
      </c>
      <c r="E38" s="1495" t="s">
        <v>321</v>
      </c>
      <c r="F38" s="1495" t="s">
        <v>144</v>
      </c>
      <c r="G38" s="1495" t="s">
        <v>322</v>
      </c>
      <c r="H38" s="1495" t="s">
        <v>876</v>
      </c>
    </row>
    <row r="39" spans="2:18" x14ac:dyDescent="0.25">
      <c r="B39" s="588" t="s">
        <v>3</v>
      </c>
      <c r="C39" s="588">
        <v>223945</v>
      </c>
      <c r="D39" s="573">
        <f t="shared" ref="D39:D48" si="15">C39*2*0.1</f>
        <v>44789</v>
      </c>
      <c r="E39" s="573">
        <f>D39*35.2%</f>
        <v>15765.728000000001</v>
      </c>
      <c r="F39" s="573">
        <f>D39+E39</f>
        <v>60554.728000000003</v>
      </c>
      <c r="G39" s="1457">
        <f>F39/F49</f>
        <v>0.11859420758024285</v>
      </c>
      <c r="H39" s="713">
        <f>'T14 VaV'!AD37</f>
        <v>95002.143272097557</v>
      </c>
    </row>
    <row r="40" spans="2:18" x14ac:dyDescent="0.25">
      <c r="B40" s="588" t="s">
        <v>4</v>
      </c>
      <c r="C40" s="588">
        <v>109626</v>
      </c>
      <c r="D40" s="573">
        <f t="shared" si="15"/>
        <v>21925.200000000001</v>
      </c>
      <c r="E40" s="573">
        <f t="shared" ref="E40:E48" si="16">D40*35.2%</f>
        <v>7717.6704000000009</v>
      </c>
      <c r="F40" s="573">
        <f t="shared" ref="F40:F48" si="17">D40+E40</f>
        <v>29642.8704</v>
      </c>
      <c r="G40" s="1457">
        <f>F40/F49</f>
        <v>5.8054471411246963E-2</v>
      </c>
      <c r="H40" s="713">
        <f>'T14 VaV'!AD38</f>
        <v>46505.63735893619</v>
      </c>
    </row>
    <row r="41" spans="2:18" x14ac:dyDescent="0.25">
      <c r="B41" s="588" t="s">
        <v>5</v>
      </c>
      <c r="C41" s="588">
        <v>391786</v>
      </c>
      <c r="D41" s="573">
        <f t="shared" si="15"/>
        <v>78357.2</v>
      </c>
      <c r="E41" s="573">
        <f t="shared" si="16"/>
        <v>27581.734400000001</v>
      </c>
      <c r="F41" s="573">
        <f t="shared" si="17"/>
        <v>105938.9344</v>
      </c>
      <c r="G41" s="1457">
        <f>F41/F49</f>
        <v>0.207477506579888</v>
      </c>
      <c r="H41" s="713">
        <f>'T14 VaV'!AD39</f>
        <v>166203.7987184443</v>
      </c>
    </row>
    <row r="42" spans="2:18" x14ac:dyDescent="0.25">
      <c r="B42" s="588" t="s">
        <v>6</v>
      </c>
      <c r="C42" s="588">
        <v>628732</v>
      </c>
      <c r="D42" s="573">
        <f t="shared" si="15"/>
        <v>125746.40000000001</v>
      </c>
      <c r="E42" s="573">
        <f t="shared" si="16"/>
        <v>44262.732800000005</v>
      </c>
      <c r="F42" s="573">
        <f t="shared" si="17"/>
        <v>170009.13280000002</v>
      </c>
      <c r="G42" s="1457">
        <f>F42/F49</f>
        <v>0.33295663363924738</v>
      </c>
      <c r="H42" s="713">
        <f>'T14 VaV'!AD40</f>
        <v>266721.23755275825</v>
      </c>
    </row>
    <row r="43" spans="2:18" x14ac:dyDescent="0.25">
      <c r="B43" s="588" t="s">
        <v>7</v>
      </c>
      <c r="C43" s="588">
        <v>116223</v>
      </c>
      <c r="D43" s="573">
        <f t="shared" si="15"/>
        <v>23244.600000000002</v>
      </c>
      <c r="E43" s="573">
        <f t="shared" si="16"/>
        <v>8182.0992000000015</v>
      </c>
      <c r="F43" s="573">
        <f t="shared" si="17"/>
        <v>31426.699200000003</v>
      </c>
      <c r="G43" s="1457">
        <f>F43/F49</f>
        <v>6.1548034506680498E-2</v>
      </c>
      <c r="H43" s="713">
        <f>'T14 VaV'!AD41</f>
        <v>49304.22245423204</v>
      </c>
    </row>
    <row r="44" spans="2:18" x14ac:dyDescent="0.25">
      <c r="B44" s="588" t="s">
        <v>8</v>
      </c>
      <c r="C44" s="588">
        <v>341638</v>
      </c>
      <c r="D44" s="573">
        <f t="shared" si="15"/>
        <v>68327.600000000006</v>
      </c>
      <c r="E44" s="573">
        <f t="shared" si="16"/>
        <v>24051.315200000005</v>
      </c>
      <c r="F44" s="573">
        <f t="shared" si="17"/>
        <v>92378.915200000018</v>
      </c>
      <c r="G44" s="1457">
        <f>F44/F49</f>
        <v>0.18092070771528282</v>
      </c>
      <c r="H44" s="713">
        <f>'T14 VaV'!AD42</f>
        <v>144929.97040877389</v>
      </c>
    </row>
    <row r="45" spans="2:18" x14ac:dyDescent="0.25">
      <c r="B45" s="588" t="s">
        <v>9</v>
      </c>
      <c r="C45" s="588">
        <v>27040</v>
      </c>
      <c r="D45" s="573">
        <f t="shared" si="15"/>
        <v>5408</v>
      </c>
      <c r="E45" s="573">
        <f t="shared" si="16"/>
        <v>1903.6160000000002</v>
      </c>
      <c r="F45" s="573">
        <f t="shared" si="17"/>
        <v>7311.616</v>
      </c>
      <c r="G45" s="1457">
        <f>F45/F49</f>
        <v>1.4319531014176545E-2</v>
      </c>
      <c r="H45" s="713">
        <f>'T14 VaV'!AD43</f>
        <v>11470.932389995391</v>
      </c>
    </row>
    <row r="46" spans="2:18" x14ac:dyDescent="0.25">
      <c r="B46" s="588" t="s">
        <v>10</v>
      </c>
      <c r="C46" s="588">
        <v>8545</v>
      </c>
      <c r="D46" s="573">
        <f t="shared" si="15"/>
        <v>1709</v>
      </c>
      <c r="E46" s="573">
        <f t="shared" si="16"/>
        <v>601.5680000000001</v>
      </c>
      <c r="F46" s="573">
        <f t="shared" si="17"/>
        <v>2310.5680000000002</v>
      </c>
      <c r="G46" s="1457">
        <f>F46/F49</f>
        <v>4.5251624451234686E-3</v>
      </c>
      <c r="H46" s="713">
        <f>'T14 VaV'!AD44</f>
        <v>3624.9673547526118</v>
      </c>
    </row>
    <row r="47" spans="2:18" x14ac:dyDescent="0.25">
      <c r="B47" s="588" t="s">
        <v>33</v>
      </c>
      <c r="C47" s="588">
        <v>36950</v>
      </c>
      <c r="D47" s="573">
        <f t="shared" si="15"/>
        <v>7390</v>
      </c>
      <c r="E47" s="573">
        <f t="shared" si="16"/>
        <v>2601.2800000000002</v>
      </c>
      <c r="F47" s="573">
        <f t="shared" si="17"/>
        <v>9991.2800000000007</v>
      </c>
      <c r="G47" s="1457">
        <f>F47/F49</f>
        <v>1.9567554399919505E-2</v>
      </c>
      <c r="H47" s="713">
        <f>'T14 VaV'!AD45</f>
        <v>15674.961235589117</v>
      </c>
    </row>
    <row r="48" spans="2:18" x14ac:dyDescent="0.25">
      <c r="B48" s="588" t="s">
        <v>323</v>
      </c>
      <c r="C48" s="588">
        <f>49340-C46-C47</f>
        <v>3845</v>
      </c>
      <c r="D48" s="573">
        <f t="shared" si="15"/>
        <v>769</v>
      </c>
      <c r="E48" s="573">
        <f t="shared" si="16"/>
        <v>270.68800000000005</v>
      </c>
      <c r="F48" s="573">
        <f t="shared" si="17"/>
        <v>1039.6880000000001</v>
      </c>
      <c r="G48" s="1457">
        <f>F48/F49</f>
        <v>2.0361907081918942E-3</v>
      </c>
      <c r="H48" s="713">
        <f>'T14 VaV'!AD46</f>
        <v>1631.1292544205726</v>
      </c>
    </row>
    <row r="49" spans="2:8" x14ac:dyDescent="0.25">
      <c r="B49" s="1460" t="s">
        <v>324</v>
      </c>
      <c r="C49" s="1460">
        <f>SUM(C39:C48)</f>
        <v>1888330</v>
      </c>
      <c r="D49" s="1458">
        <f>SUM(D39:D48)</f>
        <v>377666</v>
      </c>
      <c r="E49" s="1458">
        <f>SUM(E39:E48)</f>
        <v>132938.43200000003</v>
      </c>
      <c r="F49" s="1458">
        <f>SUM(F39:F48)</f>
        <v>510604.43200000009</v>
      </c>
      <c r="G49" s="1458">
        <f>SUM(G39:G48)</f>
        <v>0.99999999999999978</v>
      </c>
      <c r="H49" s="1459">
        <f>'T14 VaV'!AD13</f>
        <v>801069</v>
      </c>
    </row>
    <row r="50" spans="2:8" x14ac:dyDescent="0.25">
      <c r="B50" s="414"/>
      <c r="C50" s="414"/>
      <c r="D50" s="414"/>
      <c r="E50" s="414"/>
      <c r="F50" s="414"/>
      <c r="G50" s="414"/>
    </row>
    <row r="51" spans="2:8" x14ac:dyDescent="0.25">
      <c r="B51" s="414"/>
      <c r="C51" s="414"/>
      <c r="D51" s="414"/>
      <c r="E51" s="414"/>
      <c r="F51" s="414"/>
      <c r="G51" s="414"/>
    </row>
    <row r="52" spans="2:8" x14ac:dyDescent="0.25">
      <c r="B52" s="591" t="s">
        <v>325</v>
      </c>
      <c r="C52" s="592">
        <v>49340</v>
      </c>
      <c r="D52" s="414"/>
      <c r="E52" s="414"/>
      <c r="F52" s="414"/>
      <c r="G52" s="414"/>
    </row>
    <row r="53" spans="2:8" x14ac:dyDescent="0.25">
      <c r="B53" s="593" t="s">
        <v>326</v>
      </c>
      <c r="C53" s="588">
        <v>36950</v>
      </c>
      <c r="D53" s="414"/>
      <c r="E53" s="414"/>
      <c r="F53" s="414"/>
      <c r="G53" s="414"/>
    </row>
    <row r="54" spans="2:8" x14ac:dyDescent="0.25">
      <c r="B54" s="594" t="s">
        <v>327</v>
      </c>
      <c r="C54" s="592">
        <v>8545</v>
      </c>
      <c r="D54" s="414"/>
      <c r="E54" s="414"/>
      <c r="F54" s="414"/>
      <c r="G54" s="414"/>
    </row>
    <row r="55" spans="2:8" x14ac:dyDescent="0.25">
      <c r="B55" s="414"/>
      <c r="C55" s="414"/>
      <c r="D55" s="414"/>
      <c r="E55" s="414"/>
      <c r="F55" s="414"/>
      <c r="G55" s="414"/>
    </row>
    <row r="56" spans="2:8" ht="15.75" thickBot="1" x14ac:dyDescent="0.3">
      <c r="B56" t="s">
        <v>878</v>
      </c>
    </row>
    <row r="57" spans="2:8" x14ac:dyDescent="0.25">
      <c r="B57" s="2059" t="s">
        <v>319</v>
      </c>
      <c r="C57" s="2061" t="s">
        <v>879</v>
      </c>
      <c r="D57" s="1461" t="s">
        <v>880</v>
      </c>
    </row>
    <row r="58" spans="2:8" x14ac:dyDescent="0.25">
      <c r="B58" s="2060"/>
      <c r="C58" s="2062"/>
      <c r="D58" s="1462">
        <v>1.1499999999999999</v>
      </c>
    </row>
    <row r="59" spans="2:8" x14ac:dyDescent="0.25">
      <c r="B59" s="1463" t="s">
        <v>365</v>
      </c>
      <c r="C59" s="588">
        <v>4644.8999999999996</v>
      </c>
      <c r="D59" s="1464">
        <f>C59*2*D58</f>
        <v>10683.269999999999</v>
      </c>
    </row>
    <row r="60" spans="2:8" x14ac:dyDescent="0.25">
      <c r="B60" s="1463" t="s">
        <v>563</v>
      </c>
      <c r="C60" s="588">
        <v>3294.8</v>
      </c>
      <c r="D60" s="1464">
        <f>C60*2*D58</f>
        <v>7578.04</v>
      </c>
    </row>
    <row r="61" spans="2:8" x14ac:dyDescent="0.25">
      <c r="B61" s="1463" t="s">
        <v>362</v>
      </c>
      <c r="C61" s="588">
        <v>11497</v>
      </c>
      <c r="D61" s="1464">
        <f>C61*2*D58</f>
        <v>26443.1</v>
      </c>
    </row>
    <row r="62" spans="2:8" x14ac:dyDescent="0.25">
      <c r="B62" s="1463" t="s">
        <v>357</v>
      </c>
      <c r="C62" s="588">
        <v>15067</v>
      </c>
      <c r="D62" s="1464">
        <f>C62*2*D58</f>
        <v>34654.1</v>
      </c>
    </row>
    <row r="63" spans="2:8" x14ac:dyDescent="0.25">
      <c r="B63" s="1463" t="s">
        <v>478</v>
      </c>
      <c r="C63" s="588">
        <v>3905.4</v>
      </c>
      <c r="D63" s="1464">
        <f>C63*2*D58</f>
        <v>8982.42</v>
      </c>
    </row>
    <row r="64" spans="2:8" x14ac:dyDescent="0.25">
      <c r="B64" s="1463" t="s">
        <v>480</v>
      </c>
      <c r="C64" s="588">
        <v>7060.6</v>
      </c>
      <c r="D64" s="1464">
        <f>C64*2*D58</f>
        <v>16239.38</v>
      </c>
    </row>
    <row r="65" spans="2:5" x14ac:dyDescent="0.25">
      <c r="B65" s="1463" t="s">
        <v>479</v>
      </c>
      <c r="C65" s="588">
        <v>1673</v>
      </c>
      <c r="D65" s="1464">
        <f>C65*2*D58</f>
        <v>3847.8999999999996</v>
      </c>
    </row>
    <row r="66" spans="2:5" x14ac:dyDescent="0.25">
      <c r="B66" s="1463" t="s">
        <v>33</v>
      </c>
      <c r="C66" s="588">
        <v>490.5</v>
      </c>
      <c r="D66" s="1464">
        <f>C66*2*D58</f>
        <v>1128.1499999999999</v>
      </c>
    </row>
    <row r="67" spans="2:5" x14ac:dyDescent="0.25">
      <c r="B67" s="1463" t="s">
        <v>317</v>
      </c>
      <c r="C67" s="588">
        <v>114</v>
      </c>
      <c r="D67" s="1464">
        <f>C67*2*D58</f>
        <v>262.2</v>
      </c>
    </row>
    <row r="68" spans="2:5" x14ac:dyDescent="0.25">
      <c r="B68" s="1463" t="s">
        <v>10</v>
      </c>
      <c r="C68" s="588">
        <v>398.8</v>
      </c>
      <c r="D68" s="1464">
        <f>C68*2*D58</f>
        <v>917.24</v>
      </c>
    </row>
    <row r="69" spans="2:5" ht="15.75" thickBot="1" x14ac:dyDescent="0.3">
      <c r="B69" s="1515" t="s">
        <v>881</v>
      </c>
      <c r="C69" s="1516">
        <f>SUM(C59:C68)</f>
        <v>48146</v>
      </c>
      <c r="D69" s="1542">
        <f>SUM(D59:D68)</f>
        <v>110735.79999999999</v>
      </c>
      <c r="E69">
        <f>D59+D60+D61+D62+D63+D64+D65+D66+D67+D68</f>
        <v>110735.79999999999</v>
      </c>
    </row>
    <row r="70" spans="2:5" x14ac:dyDescent="0.25">
      <c r="B70" s="1465" t="s">
        <v>882</v>
      </c>
      <c r="C70" s="1466">
        <f>'[14]T7b-val-1,9,2019-2020'!$E$13</f>
        <v>48146</v>
      </c>
      <c r="D70" s="1467">
        <v>110735.79</v>
      </c>
    </row>
    <row r="73" spans="2:5" ht="15.75" thickBot="1" x14ac:dyDescent="0.3">
      <c r="B73" t="s">
        <v>883</v>
      </c>
    </row>
    <row r="74" spans="2:5" ht="45" x14ac:dyDescent="0.25">
      <c r="B74" s="1468" t="s">
        <v>319</v>
      </c>
      <c r="C74" s="1469" t="s">
        <v>884</v>
      </c>
      <c r="D74" s="1470" t="s">
        <v>885</v>
      </c>
      <c r="E74" s="1471" t="s">
        <v>886</v>
      </c>
    </row>
    <row r="75" spans="2:5" x14ac:dyDescent="0.25">
      <c r="B75" s="1463"/>
      <c r="C75" s="588"/>
      <c r="D75" s="1472">
        <v>79.5</v>
      </c>
      <c r="E75" s="1464">
        <v>1.5688660000000001</v>
      </c>
    </row>
    <row r="76" spans="2:5" x14ac:dyDescent="0.25">
      <c r="B76" s="1463" t="s">
        <v>365</v>
      </c>
      <c r="C76" s="588">
        <v>99</v>
      </c>
      <c r="D76" s="713">
        <f>C76*D75*12</f>
        <v>94446</v>
      </c>
      <c r="E76" s="1473">
        <f>D76*E75</f>
        <v>148173.11823600001</v>
      </c>
    </row>
    <row r="77" spans="2:5" x14ac:dyDescent="0.25">
      <c r="B77" s="1463" t="s">
        <v>563</v>
      </c>
      <c r="C77" s="588">
        <v>31</v>
      </c>
      <c r="D77" s="713">
        <f>C77*D75*12</f>
        <v>29574</v>
      </c>
      <c r="E77" s="1473">
        <f>D77*E75</f>
        <v>46397.643084000003</v>
      </c>
    </row>
    <row r="78" spans="2:5" x14ac:dyDescent="0.25">
      <c r="B78" s="1463" t="s">
        <v>362</v>
      </c>
      <c r="C78" s="588">
        <v>58</v>
      </c>
      <c r="D78" s="713">
        <f>C78*D75*12</f>
        <v>55332</v>
      </c>
      <c r="E78" s="1473">
        <f>D78*E75</f>
        <v>86808.493512000001</v>
      </c>
    </row>
    <row r="79" spans="2:5" x14ac:dyDescent="0.25">
      <c r="B79" s="1463" t="s">
        <v>357</v>
      </c>
      <c r="C79" s="588">
        <v>105</v>
      </c>
      <c r="D79" s="713">
        <f>C79*D75*12</f>
        <v>100170</v>
      </c>
      <c r="E79" s="1473">
        <f>D79*E75</f>
        <v>157153.30722000002</v>
      </c>
    </row>
    <row r="80" spans="2:5" x14ac:dyDescent="0.25">
      <c r="B80" s="1463" t="s">
        <v>478</v>
      </c>
      <c r="C80" s="588">
        <v>39</v>
      </c>
      <c r="D80" s="713">
        <f>C80*D75*12</f>
        <v>37206</v>
      </c>
      <c r="E80" s="1473">
        <f>D80*E75</f>
        <v>58371.228396000006</v>
      </c>
    </row>
    <row r="81" spans="2:5" x14ac:dyDescent="0.25">
      <c r="B81" s="1463" t="s">
        <v>480</v>
      </c>
      <c r="C81" s="588">
        <v>43</v>
      </c>
      <c r="D81" s="713">
        <f>C81*D75*12</f>
        <v>41022</v>
      </c>
      <c r="E81" s="1473">
        <f>D81*E75</f>
        <v>64358.021052000004</v>
      </c>
    </row>
    <row r="82" spans="2:5" x14ac:dyDescent="0.25">
      <c r="B82" s="1463" t="s">
        <v>479</v>
      </c>
      <c r="C82" s="588">
        <v>23</v>
      </c>
      <c r="D82" s="713">
        <f>C82*D75*12</f>
        <v>21942</v>
      </c>
      <c r="E82" s="1473">
        <f>D82*E75</f>
        <v>34424.057772</v>
      </c>
    </row>
    <row r="83" spans="2:5" x14ac:dyDescent="0.25">
      <c r="B83" s="1463" t="s">
        <v>887</v>
      </c>
      <c r="C83" s="588">
        <v>10</v>
      </c>
      <c r="D83" s="713">
        <f>C83*D75*12</f>
        <v>9540</v>
      </c>
      <c r="E83" s="1473">
        <f>D83*E75</f>
        <v>14966.981640000002</v>
      </c>
    </row>
    <row r="84" spans="2:5" ht="15.75" thickBot="1" x14ac:dyDescent="0.3">
      <c r="B84" s="1474" t="s">
        <v>888</v>
      </c>
      <c r="C84" s="1475">
        <v>408</v>
      </c>
      <c r="D84" s="1476">
        <f>SUM(D76:D83)</f>
        <v>389232</v>
      </c>
      <c r="E84" s="1477">
        <f>SUM(E76:E83)</f>
        <v>610652.85091200005</v>
      </c>
    </row>
    <row r="85" spans="2:5" x14ac:dyDescent="0.25">
      <c r="D85" s="5"/>
      <c r="E85" s="5"/>
    </row>
    <row r="86" spans="2:5" x14ac:dyDescent="0.25">
      <c r="B86" s="1478" t="s">
        <v>882</v>
      </c>
      <c r="C86" s="1478">
        <v>408</v>
      </c>
      <c r="D86" s="1479">
        <v>389232</v>
      </c>
      <c r="E86" s="1479">
        <v>610653</v>
      </c>
    </row>
    <row r="90" spans="2:5" ht="15.75" thickBot="1" x14ac:dyDescent="0.3">
      <c r="B90" t="s">
        <v>889</v>
      </c>
    </row>
    <row r="91" spans="2:5" x14ac:dyDescent="0.25">
      <c r="B91" s="2059" t="s">
        <v>319</v>
      </c>
      <c r="C91" s="2061" t="s">
        <v>879</v>
      </c>
      <c r="D91" s="1461" t="s">
        <v>890</v>
      </c>
    </row>
    <row r="92" spans="2:5" x14ac:dyDescent="0.25">
      <c r="B92" s="2063"/>
      <c r="C92" s="2064"/>
      <c r="D92" s="1462">
        <v>1.1499999999999999</v>
      </c>
    </row>
    <row r="93" spans="2:5" x14ac:dyDescent="0.25">
      <c r="B93" s="1463" t="s">
        <v>365</v>
      </c>
      <c r="C93" s="588">
        <v>28920</v>
      </c>
      <c r="D93" s="1464">
        <f>C93*D92*2</f>
        <v>66516</v>
      </c>
    </row>
    <row r="94" spans="2:5" x14ac:dyDescent="0.25">
      <c r="B94" s="1463" t="s">
        <v>563</v>
      </c>
      <c r="C94" s="588">
        <v>9207</v>
      </c>
      <c r="D94" s="1464">
        <f>C94*D92*2</f>
        <v>21176.1</v>
      </c>
    </row>
    <row r="95" spans="2:5" x14ac:dyDescent="0.25">
      <c r="B95" s="1463" t="s">
        <v>362</v>
      </c>
      <c r="C95" s="588">
        <v>16756</v>
      </c>
      <c r="D95" s="1464">
        <f>C95*D92*2</f>
        <v>38538.799999999996</v>
      </c>
    </row>
    <row r="96" spans="2:5" x14ac:dyDescent="0.25">
      <c r="B96" s="1463" t="s">
        <v>357</v>
      </c>
      <c r="C96" s="588">
        <v>31074</v>
      </c>
      <c r="D96" s="1464">
        <f>C96*D92*2</f>
        <v>71470.2</v>
      </c>
    </row>
    <row r="97" spans="2:7" x14ac:dyDescent="0.25">
      <c r="B97" s="1463" t="s">
        <v>478</v>
      </c>
      <c r="C97" s="588">
        <v>11485</v>
      </c>
      <c r="D97" s="1464">
        <f>C97*D92*2</f>
        <v>26415.499999999996</v>
      </c>
    </row>
    <row r="98" spans="2:7" x14ac:dyDescent="0.25">
      <c r="B98" s="1463" t="s">
        <v>480</v>
      </c>
      <c r="C98" s="588">
        <v>12383</v>
      </c>
      <c r="D98" s="1464">
        <f>C98*D92*2</f>
        <v>28480.899999999998</v>
      </c>
    </row>
    <row r="99" spans="2:7" x14ac:dyDescent="0.25">
      <c r="B99" s="1463" t="s">
        <v>479</v>
      </c>
      <c r="C99" s="588">
        <v>6794</v>
      </c>
      <c r="D99" s="1464">
        <f>C99*D92*2</f>
        <v>15626.199999999999</v>
      </c>
    </row>
    <row r="100" spans="2:7" x14ac:dyDescent="0.25">
      <c r="B100" s="1463" t="s">
        <v>887</v>
      </c>
      <c r="C100" s="588">
        <v>2994</v>
      </c>
      <c r="D100" s="1464">
        <f>C100*D92*2</f>
        <v>6886.2</v>
      </c>
    </row>
    <row r="101" spans="2:7" ht="15.75" thickBot="1" x14ac:dyDescent="0.3">
      <c r="B101" s="1474" t="s">
        <v>891</v>
      </c>
      <c r="C101" s="1475">
        <f>SUM(C93:C100)</f>
        <v>119613</v>
      </c>
      <c r="D101" s="1480">
        <f>SUM(D93:D100)</f>
        <v>275109.89999999997</v>
      </c>
    </row>
    <row r="102" spans="2:7" x14ac:dyDescent="0.25">
      <c r="B102" s="1194"/>
      <c r="C102" s="1194"/>
      <c r="D102" s="1194"/>
    </row>
    <row r="103" spans="2:7" x14ac:dyDescent="0.25">
      <c r="B103" s="1478" t="s">
        <v>882</v>
      </c>
      <c r="C103" s="1478">
        <v>119613</v>
      </c>
      <c r="D103" s="1481">
        <v>275109.89</v>
      </c>
    </row>
    <row r="107" spans="2:7" x14ac:dyDescent="0.25">
      <c r="B107" t="s">
        <v>917</v>
      </c>
    </row>
    <row r="108" spans="2:7" x14ac:dyDescent="0.25">
      <c r="B108" s="1205" t="s">
        <v>918</v>
      </c>
      <c r="C108" s="1205">
        <v>771503</v>
      </c>
      <c r="D108" s="1205" t="s">
        <v>919</v>
      </c>
      <c r="E108" s="1205" t="s">
        <v>920</v>
      </c>
      <c r="F108" s="1205" t="s">
        <v>322</v>
      </c>
      <c r="G108" s="1205" t="s">
        <v>993</v>
      </c>
    </row>
    <row r="109" spans="2:7" x14ac:dyDescent="0.25">
      <c r="B109" s="588" t="s">
        <v>8</v>
      </c>
      <c r="C109" s="588">
        <v>119339</v>
      </c>
      <c r="D109" s="588">
        <f>C109*2*0.1</f>
        <v>23867.800000000003</v>
      </c>
      <c r="E109" s="588">
        <f>D109*1.5689</f>
        <v>37446.191420000003</v>
      </c>
      <c r="F109" s="588">
        <f>E109/E111</f>
        <v>0.21031715260545911</v>
      </c>
      <c r="G109" s="713">
        <f>F109*G111</f>
        <v>37445.286484181153</v>
      </c>
    </row>
    <row r="110" spans="2:7" x14ac:dyDescent="0.25">
      <c r="B110" s="588" t="s">
        <v>921</v>
      </c>
      <c r="C110" s="588">
        <v>448085</v>
      </c>
      <c r="D110" s="588">
        <f>C110*2*0.1</f>
        <v>89617</v>
      </c>
      <c r="E110" s="588">
        <f>D110*1.5689</f>
        <v>140600.11129999999</v>
      </c>
      <c r="F110" s="588">
        <f>E110/E111</f>
        <v>0.78968284739454098</v>
      </c>
      <c r="G110" s="713">
        <f>F110*G111</f>
        <v>140596.71351581888</v>
      </c>
    </row>
    <row r="111" spans="2:7" x14ac:dyDescent="0.25">
      <c r="B111" s="1540" t="s">
        <v>324</v>
      </c>
      <c r="C111" s="1540">
        <f>SUM(C109:C110)</f>
        <v>567424</v>
      </c>
      <c r="D111" s="1540">
        <f>SUM(D109:D110)</f>
        <v>113484.8</v>
      </c>
      <c r="E111" s="1540">
        <f>SUM(E109:E110)</f>
        <v>178046.30271999998</v>
      </c>
      <c r="F111" s="1540">
        <f>SUM(F109:F110)</f>
        <v>1</v>
      </c>
      <c r="G111" s="1540">
        <v>178042</v>
      </c>
    </row>
    <row r="113" spans="2:4" x14ac:dyDescent="0.25">
      <c r="B113" s="1541" t="s">
        <v>882</v>
      </c>
      <c r="C113" s="1541">
        <v>567424</v>
      </c>
      <c r="D113" s="1541">
        <v>113484.8</v>
      </c>
    </row>
  </sheetData>
  <mergeCells count="6">
    <mergeCell ref="R22:S22"/>
    <mergeCell ref="B57:B58"/>
    <mergeCell ref="C57:C58"/>
    <mergeCell ref="B91:B92"/>
    <mergeCell ref="C91:C92"/>
    <mergeCell ref="L22:Q22"/>
  </mergeCells>
  <pageMargins left="0.7" right="0.7" top="0.75" bottom="0.75" header="0.3" footer="0.3"/>
  <pageSetup paperSize="9" scale="92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66"/>
  </sheetPr>
  <dimension ref="A1:E8"/>
  <sheetViews>
    <sheetView workbookViewId="0">
      <selection activeCell="E9" sqref="E9"/>
    </sheetView>
  </sheetViews>
  <sheetFormatPr defaultRowHeight="15" x14ac:dyDescent="0.25"/>
  <cols>
    <col min="2" max="2" width="31.42578125" customWidth="1"/>
    <col min="3" max="3" width="21.42578125" customWidth="1"/>
    <col min="4" max="4" width="38" customWidth="1"/>
  </cols>
  <sheetData>
    <row r="1" spans="1:5" thickBot="1" x14ac:dyDescent="0.35"/>
    <row r="2" spans="1:5" ht="48" thickBot="1" x14ac:dyDescent="0.3">
      <c r="A2" s="646" t="s">
        <v>351</v>
      </c>
      <c r="B2" s="647" t="s">
        <v>352</v>
      </c>
      <c r="C2" s="648" t="s">
        <v>353</v>
      </c>
      <c r="D2" s="649" t="s">
        <v>319</v>
      </c>
      <c r="E2" s="650" t="s">
        <v>354</v>
      </c>
    </row>
    <row r="3" spans="1:5" ht="15.75" x14ac:dyDescent="0.25">
      <c r="A3" s="651" t="s">
        <v>48</v>
      </c>
      <c r="B3" s="652" t="s">
        <v>355</v>
      </c>
      <c r="C3" s="653" t="s">
        <v>356</v>
      </c>
      <c r="D3" s="654" t="s">
        <v>357</v>
      </c>
      <c r="E3" s="655">
        <v>28000</v>
      </c>
    </row>
    <row r="4" spans="1:5" ht="15.75" x14ac:dyDescent="0.25">
      <c r="A4" s="651" t="s">
        <v>48</v>
      </c>
      <c r="B4" s="652" t="s">
        <v>358</v>
      </c>
      <c r="C4" s="653" t="s">
        <v>359</v>
      </c>
      <c r="D4" s="654" t="s">
        <v>357</v>
      </c>
      <c r="E4" s="655">
        <v>52000</v>
      </c>
    </row>
    <row r="5" spans="1:5" ht="15.75" x14ac:dyDescent="0.25">
      <c r="A5" s="651" t="s">
        <v>48</v>
      </c>
      <c r="B5" s="652" t="s">
        <v>360</v>
      </c>
      <c r="C5" s="653" t="s">
        <v>361</v>
      </c>
      <c r="D5" s="654" t="s">
        <v>362</v>
      </c>
      <c r="E5" s="655">
        <v>20000</v>
      </c>
    </row>
    <row r="6" spans="1:5" ht="15.75" x14ac:dyDescent="0.25">
      <c r="A6" s="651" t="s">
        <v>48</v>
      </c>
      <c r="B6" s="652" t="s">
        <v>363</v>
      </c>
      <c r="C6" s="653" t="s">
        <v>364</v>
      </c>
      <c r="D6" s="654" t="s">
        <v>365</v>
      </c>
      <c r="E6" s="655">
        <v>28000</v>
      </c>
    </row>
    <row r="7" spans="1:5" ht="15.75" x14ac:dyDescent="0.25">
      <c r="A7" s="651" t="s">
        <v>48</v>
      </c>
      <c r="B7" s="652" t="s">
        <v>366</v>
      </c>
      <c r="C7" s="653" t="s">
        <v>367</v>
      </c>
      <c r="D7" s="654" t="s">
        <v>365</v>
      </c>
      <c r="E7" s="655">
        <v>24000</v>
      </c>
    </row>
    <row r="8" spans="1:5" ht="14.45" x14ac:dyDescent="0.3">
      <c r="E8" s="5">
        <f>SUM(E3:E7)</f>
        <v>152000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XFB8"/>
  <sheetViews>
    <sheetView workbookViewId="0"/>
  </sheetViews>
  <sheetFormatPr defaultRowHeight="15" x14ac:dyDescent="0.25"/>
  <cols>
    <col min="2" max="2" width="13.42578125" customWidth="1"/>
    <col min="10" max="10" width="11" customWidth="1"/>
    <col min="11" max="11" width="11.5703125" customWidth="1"/>
    <col min="12" max="12" width="11.42578125" customWidth="1"/>
  </cols>
  <sheetData>
    <row r="1" spans="1:16382" ht="14.45" x14ac:dyDescent="0.3">
      <c r="A1" s="1404"/>
      <c r="B1" s="1405"/>
      <c r="C1" s="1406"/>
      <c r="D1" s="1406"/>
      <c r="E1" s="1406"/>
      <c r="F1" s="1406"/>
      <c r="G1" s="1406"/>
      <c r="H1" s="1406"/>
      <c r="I1" s="1406"/>
      <c r="J1" s="1406"/>
      <c r="K1" s="1406"/>
      <c r="L1" s="1407">
        <v>-10769</v>
      </c>
      <c r="M1" s="1408"/>
      <c r="N1" s="1408"/>
      <c r="O1" s="1408"/>
      <c r="P1" s="1408"/>
      <c r="Q1" s="1408"/>
      <c r="R1" s="1408"/>
      <c r="S1" s="1408"/>
      <c r="T1" s="1408"/>
      <c r="U1" s="1408"/>
      <c r="V1" s="1408"/>
      <c r="W1" s="1408"/>
      <c r="X1" s="1408"/>
      <c r="Y1" s="1408"/>
      <c r="Z1" s="1408"/>
      <c r="AA1" s="1408"/>
      <c r="AB1" s="1408"/>
      <c r="AC1" s="1408"/>
      <c r="AD1" s="1408"/>
      <c r="AE1" s="1408"/>
      <c r="AF1" s="1408"/>
      <c r="AG1" s="1408"/>
      <c r="AH1" s="1408"/>
      <c r="AI1" s="1408"/>
      <c r="AJ1" s="1408"/>
      <c r="AK1" s="1408"/>
      <c r="AL1" s="1408"/>
      <c r="AM1" s="1408"/>
      <c r="AN1" s="1408"/>
      <c r="AO1" s="1408"/>
      <c r="AP1" s="1408"/>
      <c r="AQ1" s="1408"/>
      <c r="AR1" s="1408"/>
      <c r="AS1" s="1408"/>
      <c r="AT1" s="1408"/>
      <c r="AU1" s="1408"/>
      <c r="AV1" s="1408"/>
      <c r="AW1" s="1408"/>
      <c r="AX1" s="1408"/>
      <c r="AY1" s="1408"/>
      <c r="AZ1" s="1408"/>
      <c r="BA1" s="1408"/>
      <c r="BB1" s="1408"/>
      <c r="BC1" s="1408"/>
      <c r="BD1" s="1408"/>
      <c r="BE1" s="1408"/>
      <c r="BF1" s="1408"/>
      <c r="BG1" s="1408"/>
      <c r="BH1" s="1408"/>
      <c r="BI1" s="1408"/>
      <c r="BJ1" s="1408"/>
      <c r="BK1" s="1408"/>
      <c r="BL1" s="1408"/>
      <c r="BM1" s="1408"/>
      <c r="BN1" s="1408"/>
      <c r="BO1" s="1408"/>
      <c r="BP1" s="1408"/>
      <c r="BQ1" s="1408"/>
      <c r="BR1" s="1408"/>
      <c r="BS1" s="1408"/>
      <c r="BT1" s="1408"/>
      <c r="BU1" s="1408"/>
      <c r="BV1" s="1408"/>
      <c r="BW1" s="1408"/>
      <c r="BX1" s="1408"/>
      <c r="BY1" s="1408"/>
      <c r="BZ1" s="1408"/>
      <c r="CA1" s="1408"/>
      <c r="CB1" s="1408"/>
      <c r="CC1" s="1408"/>
      <c r="CD1" s="1408"/>
      <c r="CE1" s="1408"/>
      <c r="CF1" s="1408"/>
      <c r="CG1" s="1408"/>
      <c r="CH1" s="1408"/>
      <c r="CI1" s="1408"/>
      <c r="CJ1" s="1408"/>
      <c r="CK1" s="1408"/>
      <c r="CL1" s="1408"/>
      <c r="CM1" s="1408"/>
      <c r="CN1" s="1408"/>
      <c r="CO1" s="1408"/>
      <c r="CP1" s="1408"/>
      <c r="CQ1" s="1408"/>
      <c r="CR1" s="1408"/>
      <c r="CS1" s="1408"/>
      <c r="CT1" s="1408"/>
      <c r="CU1" s="1408"/>
      <c r="CV1" s="1408"/>
      <c r="CW1" s="1408"/>
      <c r="CX1" s="1408"/>
      <c r="CY1" s="1408"/>
      <c r="CZ1" s="1408"/>
      <c r="DA1" s="1408"/>
      <c r="DB1" s="1408"/>
      <c r="DC1" s="1408"/>
      <c r="DD1" s="1408"/>
      <c r="DE1" s="1408"/>
      <c r="DF1" s="1408"/>
      <c r="DG1" s="1408"/>
      <c r="DH1" s="1408"/>
      <c r="DI1" s="1408"/>
      <c r="DJ1" s="1408"/>
      <c r="DK1" s="1408"/>
      <c r="DL1" s="1408"/>
      <c r="DM1" s="1408"/>
      <c r="DN1" s="1408"/>
      <c r="DO1" s="1408"/>
      <c r="DP1" s="1408"/>
      <c r="DQ1" s="1408"/>
      <c r="DR1" s="1408"/>
      <c r="DS1" s="1408"/>
      <c r="DT1" s="1408"/>
      <c r="DU1" s="1408"/>
      <c r="DV1" s="1408"/>
      <c r="DW1" s="1408"/>
      <c r="DX1" s="1408"/>
      <c r="DY1" s="1408"/>
      <c r="DZ1" s="1408"/>
      <c r="EA1" s="1408"/>
      <c r="EB1" s="1408"/>
      <c r="EC1" s="1408"/>
      <c r="ED1" s="1408"/>
      <c r="EE1" s="1408"/>
      <c r="EF1" s="1408"/>
      <c r="EG1" s="1408"/>
      <c r="EH1" s="1408"/>
      <c r="EI1" s="1408"/>
      <c r="EJ1" s="1408"/>
      <c r="EK1" s="1408"/>
      <c r="EL1" s="1408"/>
      <c r="EM1" s="1408"/>
      <c r="EN1" s="1408"/>
      <c r="EO1" s="1408"/>
      <c r="EP1" s="1408"/>
      <c r="EQ1" s="1408"/>
      <c r="ER1" s="1408"/>
      <c r="ES1" s="1408"/>
      <c r="ET1" s="1408"/>
      <c r="EU1" s="1408"/>
      <c r="EV1" s="1408"/>
      <c r="EW1" s="1408"/>
      <c r="EX1" s="1408"/>
      <c r="EY1" s="1408"/>
      <c r="EZ1" s="1408"/>
      <c r="FA1" s="1408"/>
      <c r="FB1" s="1408"/>
      <c r="FC1" s="1408"/>
      <c r="FD1" s="1408"/>
      <c r="FE1" s="1408"/>
      <c r="FF1" s="1408"/>
      <c r="FG1" s="1408"/>
      <c r="FH1" s="1408"/>
      <c r="FI1" s="1408"/>
      <c r="FJ1" s="1408"/>
      <c r="FK1" s="1408"/>
      <c r="FL1" s="1408"/>
      <c r="FM1" s="1408"/>
      <c r="FN1" s="1408"/>
      <c r="FO1" s="1408"/>
      <c r="FP1" s="1408"/>
      <c r="FQ1" s="1408"/>
      <c r="FR1" s="1408"/>
      <c r="FS1" s="1408"/>
      <c r="FT1" s="1408"/>
      <c r="FU1" s="1408"/>
      <c r="FV1" s="1408"/>
      <c r="FW1" s="1408"/>
      <c r="FX1" s="1408"/>
      <c r="FY1" s="1408"/>
      <c r="FZ1" s="1408"/>
      <c r="GA1" s="1408"/>
      <c r="GB1" s="1408"/>
      <c r="GC1" s="1408"/>
      <c r="GD1" s="1408"/>
      <c r="GE1" s="1408"/>
      <c r="GF1" s="1408"/>
      <c r="GG1" s="1408"/>
      <c r="GH1" s="1408"/>
      <c r="GI1" s="1408"/>
      <c r="GJ1" s="1408"/>
      <c r="GK1" s="1408"/>
      <c r="GL1" s="1408"/>
      <c r="GM1" s="1408"/>
      <c r="GN1" s="1408"/>
      <c r="GO1" s="1408"/>
      <c r="GP1" s="1408"/>
      <c r="GQ1" s="1408"/>
      <c r="GR1" s="1408"/>
      <c r="GS1" s="1408"/>
      <c r="GT1" s="1408"/>
      <c r="GU1" s="1408"/>
      <c r="GV1" s="1408"/>
      <c r="GW1" s="1408"/>
      <c r="GX1" s="1408"/>
      <c r="GY1" s="1408"/>
      <c r="GZ1" s="1408"/>
      <c r="HA1" s="1408"/>
      <c r="HB1" s="1408"/>
      <c r="HC1" s="1408"/>
      <c r="HD1" s="1408"/>
      <c r="HE1" s="1408"/>
      <c r="HF1" s="1408"/>
      <c r="HG1" s="1408"/>
      <c r="HH1" s="1408"/>
      <c r="HI1" s="1408"/>
      <c r="HJ1" s="1408"/>
      <c r="HK1" s="1408"/>
      <c r="HL1" s="1408"/>
      <c r="HM1" s="1408"/>
      <c r="HN1" s="1408"/>
      <c r="HO1" s="1408"/>
      <c r="HP1" s="1408"/>
      <c r="HQ1" s="1408"/>
      <c r="HR1" s="1408"/>
      <c r="HS1" s="1408"/>
      <c r="HT1" s="1408"/>
      <c r="HU1" s="1408"/>
      <c r="HV1" s="1408"/>
      <c r="HW1" s="1408"/>
      <c r="HX1" s="1408"/>
      <c r="HY1" s="1408"/>
      <c r="HZ1" s="1408"/>
      <c r="IA1" s="1408"/>
      <c r="IB1" s="1408"/>
      <c r="IC1" s="1408"/>
      <c r="ID1" s="1408"/>
      <c r="IE1" s="1408"/>
      <c r="IF1" s="1408"/>
      <c r="IG1" s="1408"/>
      <c r="IH1" s="1408"/>
      <c r="II1" s="1408"/>
      <c r="IJ1" s="1408"/>
      <c r="IK1" s="1408"/>
      <c r="IL1" s="1408"/>
      <c r="IM1" s="1408"/>
      <c r="IN1" s="1408"/>
      <c r="IO1" s="1408"/>
      <c r="IP1" s="1408"/>
      <c r="IQ1" s="1408"/>
      <c r="IR1" s="1408"/>
      <c r="IS1" s="1408"/>
      <c r="IT1" s="1408"/>
      <c r="IU1" s="1408"/>
      <c r="IV1" s="1408"/>
      <c r="IW1" s="1408"/>
      <c r="IX1" s="1408"/>
      <c r="IY1" s="1408"/>
      <c r="IZ1" s="1408"/>
      <c r="JA1" s="1408"/>
      <c r="JB1" s="1408"/>
      <c r="JC1" s="1408"/>
      <c r="JD1" s="1408"/>
      <c r="JE1" s="1408"/>
      <c r="JF1" s="1408"/>
      <c r="JG1" s="1408"/>
      <c r="JH1" s="1408"/>
      <c r="JI1" s="1408"/>
      <c r="JJ1" s="1408"/>
      <c r="JK1" s="1408"/>
      <c r="JL1" s="1408"/>
      <c r="JM1" s="1408"/>
      <c r="JN1" s="1408"/>
      <c r="JO1" s="1408"/>
      <c r="JP1" s="1408"/>
      <c r="JQ1" s="1408"/>
      <c r="JR1" s="1408"/>
      <c r="JS1" s="1408"/>
      <c r="JT1" s="1408"/>
      <c r="JU1" s="1408"/>
      <c r="JV1" s="1408"/>
      <c r="JW1" s="1408"/>
      <c r="JX1" s="1408"/>
      <c r="JY1" s="1408"/>
      <c r="JZ1" s="1408"/>
      <c r="KA1" s="1408"/>
      <c r="KB1" s="1408"/>
      <c r="KC1" s="1408"/>
      <c r="KD1" s="1408"/>
      <c r="KE1" s="1408"/>
      <c r="KF1" s="1408"/>
      <c r="KG1" s="1408"/>
      <c r="KH1" s="1408"/>
      <c r="KI1" s="1408"/>
      <c r="KJ1" s="1408"/>
      <c r="KK1" s="1408"/>
      <c r="KL1" s="1408"/>
      <c r="KM1" s="1408"/>
      <c r="KN1" s="1408"/>
      <c r="KO1" s="1408"/>
      <c r="KP1" s="1408"/>
      <c r="KQ1" s="1408"/>
      <c r="KR1" s="1408"/>
      <c r="KS1" s="1408"/>
      <c r="KT1" s="1408"/>
      <c r="KU1" s="1408"/>
      <c r="KV1" s="1408"/>
      <c r="KW1" s="1408"/>
      <c r="KX1" s="1408"/>
      <c r="KY1" s="1408"/>
      <c r="KZ1" s="1408"/>
      <c r="LA1" s="1408"/>
      <c r="LB1" s="1408"/>
      <c r="LC1" s="1408"/>
      <c r="LD1" s="1408"/>
      <c r="LE1" s="1408"/>
      <c r="LF1" s="1408"/>
      <c r="LG1" s="1408"/>
      <c r="LH1" s="1408"/>
      <c r="LI1" s="1408"/>
      <c r="LJ1" s="1408"/>
      <c r="LK1" s="1408"/>
      <c r="LL1" s="1408"/>
      <c r="LM1" s="1408"/>
      <c r="LN1" s="1408"/>
      <c r="LO1" s="1408"/>
      <c r="LP1" s="1408"/>
      <c r="LQ1" s="1408"/>
      <c r="LR1" s="1408"/>
      <c r="LS1" s="1408"/>
      <c r="LT1" s="1408"/>
      <c r="LU1" s="1408"/>
      <c r="LV1" s="1408"/>
      <c r="LW1" s="1408"/>
      <c r="LX1" s="1408"/>
      <c r="LY1" s="1408"/>
      <c r="LZ1" s="1408"/>
      <c r="MA1" s="1408"/>
      <c r="MB1" s="1408"/>
      <c r="MC1" s="1408"/>
      <c r="MD1" s="1408"/>
      <c r="ME1" s="1408"/>
      <c r="MF1" s="1408"/>
      <c r="MG1" s="1408"/>
      <c r="MH1" s="1408"/>
      <c r="MI1" s="1408"/>
      <c r="MJ1" s="1408"/>
      <c r="MK1" s="1408"/>
      <c r="ML1" s="1408"/>
      <c r="MM1" s="1408"/>
      <c r="MN1" s="1408"/>
      <c r="MO1" s="1408"/>
      <c r="MP1" s="1408"/>
      <c r="MQ1" s="1408"/>
      <c r="MR1" s="1408"/>
      <c r="MS1" s="1408"/>
      <c r="MT1" s="1408"/>
      <c r="MU1" s="1408"/>
      <c r="MV1" s="1408"/>
      <c r="MW1" s="1408"/>
      <c r="MX1" s="1408"/>
      <c r="MY1" s="1408"/>
      <c r="MZ1" s="1408"/>
      <c r="NA1" s="1408"/>
      <c r="NB1" s="1408"/>
      <c r="NC1" s="1408"/>
      <c r="ND1" s="1408"/>
      <c r="NE1" s="1408"/>
      <c r="NF1" s="1408"/>
      <c r="NG1" s="1408"/>
      <c r="NH1" s="1408"/>
      <c r="NI1" s="1408"/>
      <c r="NJ1" s="1408"/>
      <c r="NK1" s="1408"/>
      <c r="NL1" s="1408"/>
      <c r="NM1" s="1408"/>
      <c r="NN1" s="1408"/>
      <c r="NO1" s="1408"/>
      <c r="NP1" s="1408"/>
      <c r="NQ1" s="1408"/>
      <c r="NR1" s="1408"/>
      <c r="NS1" s="1408"/>
      <c r="NT1" s="1408"/>
      <c r="NU1" s="1408"/>
      <c r="NV1" s="1408"/>
      <c r="NW1" s="1408"/>
      <c r="NX1" s="1408"/>
      <c r="NY1" s="1408"/>
      <c r="NZ1" s="1408"/>
      <c r="OA1" s="1408"/>
      <c r="OB1" s="1408"/>
      <c r="OC1" s="1408"/>
      <c r="OD1" s="1408"/>
      <c r="OE1" s="1408"/>
      <c r="OF1" s="1408"/>
      <c r="OG1" s="1408"/>
      <c r="OH1" s="1408"/>
      <c r="OI1" s="1408"/>
      <c r="OJ1" s="1408"/>
      <c r="OK1" s="1408"/>
      <c r="OL1" s="1408"/>
      <c r="OM1" s="1408"/>
      <c r="ON1" s="1408"/>
      <c r="OO1" s="1408"/>
      <c r="OP1" s="1408"/>
      <c r="OQ1" s="1408"/>
      <c r="OR1" s="1408"/>
      <c r="OS1" s="1408"/>
      <c r="OT1" s="1408"/>
      <c r="OU1" s="1408"/>
      <c r="OV1" s="1408"/>
      <c r="OW1" s="1408"/>
      <c r="OX1" s="1408"/>
      <c r="OY1" s="1408"/>
      <c r="OZ1" s="1408"/>
      <c r="PA1" s="1408"/>
      <c r="PB1" s="1408"/>
      <c r="PC1" s="1408"/>
      <c r="PD1" s="1408"/>
      <c r="PE1" s="1408"/>
      <c r="PF1" s="1408"/>
      <c r="PG1" s="1408"/>
      <c r="PH1" s="1408"/>
      <c r="PI1" s="1408"/>
      <c r="PJ1" s="1408"/>
      <c r="PK1" s="1408"/>
      <c r="PL1" s="1408"/>
      <c r="PM1" s="1408"/>
      <c r="PN1" s="1408"/>
      <c r="PO1" s="1408"/>
      <c r="PP1" s="1408"/>
      <c r="PQ1" s="1408"/>
      <c r="PR1" s="1408"/>
      <c r="PS1" s="1408"/>
      <c r="PT1" s="1408"/>
      <c r="PU1" s="1408"/>
      <c r="PV1" s="1408"/>
      <c r="PW1" s="1408"/>
      <c r="PX1" s="1408"/>
      <c r="PY1" s="1408"/>
      <c r="PZ1" s="1408"/>
      <c r="QA1" s="1408"/>
      <c r="QB1" s="1408"/>
      <c r="QC1" s="1408"/>
      <c r="QD1" s="1408"/>
      <c r="QE1" s="1408"/>
      <c r="QF1" s="1408"/>
      <c r="QG1" s="1408"/>
      <c r="QH1" s="1408"/>
      <c r="QI1" s="1408"/>
      <c r="QJ1" s="1408"/>
      <c r="QK1" s="1408"/>
      <c r="QL1" s="1408"/>
      <c r="QM1" s="1408"/>
      <c r="QN1" s="1408"/>
      <c r="QO1" s="1408"/>
      <c r="QP1" s="1408"/>
      <c r="QQ1" s="1408"/>
      <c r="QR1" s="1408"/>
      <c r="QS1" s="1408"/>
      <c r="QT1" s="1408"/>
      <c r="QU1" s="1408"/>
      <c r="QV1" s="1408"/>
      <c r="QW1" s="1408"/>
      <c r="QX1" s="1408"/>
      <c r="QY1" s="1408"/>
      <c r="QZ1" s="1408"/>
      <c r="RA1" s="1408"/>
      <c r="RB1" s="1408"/>
      <c r="RC1" s="1408"/>
      <c r="RD1" s="1408"/>
      <c r="RE1" s="1408"/>
      <c r="RF1" s="1408"/>
      <c r="RG1" s="1408"/>
      <c r="RH1" s="1408"/>
      <c r="RI1" s="1408"/>
      <c r="RJ1" s="1408"/>
      <c r="RK1" s="1408"/>
      <c r="RL1" s="1408"/>
      <c r="RM1" s="1408"/>
      <c r="RN1" s="1408"/>
      <c r="RO1" s="1408"/>
      <c r="RP1" s="1408"/>
      <c r="RQ1" s="1408"/>
      <c r="RR1" s="1408"/>
      <c r="RS1" s="1408"/>
      <c r="RT1" s="1408"/>
      <c r="RU1" s="1408"/>
      <c r="RV1" s="1408"/>
      <c r="RW1" s="1408"/>
      <c r="RX1" s="1408"/>
      <c r="RY1" s="1408"/>
      <c r="RZ1" s="1408"/>
      <c r="SA1" s="1408"/>
      <c r="SB1" s="1408"/>
      <c r="SC1" s="1408"/>
      <c r="SD1" s="1408"/>
      <c r="SE1" s="1408"/>
      <c r="SF1" s="1408"/>
      <c r="SG1" s="1408"/>
      <c r="SH1" s="1408"/>
      <c r="SI1" s="1408"/>
      <c r="SJ1" s="1408"/>
      <c r="SK1" s="1408"/>
      <c r="SL1" s="1408"/>
      <c r="SM1" s="1408"/>
      <c r="SN1" s="1408"/>
      <c r="SO1" s="1408"/>
      <c r="SP1" s="1408"/>
      <c r="SQ1" s="1408"/>
      <c r="SR1" s="1408"/>
      <c r="SS1" s="1408"/>
      <c r="ST1" s="1408"/>
      <c r="SU1" s="1408"/>
      <c r="SV1" s="1408"/>
      <c r="SW1" s="1408"/>
      <c r="SX1" s="1408"/>
      <c r="SY1" s="1408"/>
      <c r="SZ1" s="1408"/>
      <c r="TA1" s="1408"/>
      <c r="TB1" s="1408"/>
      <c r="TC1" s="1408"/>
      <c r="TD1" s="1408"/>
      <c r="TE1" s="1408"/>
      <c r="TF1" s="1408"/>
      <c r="TG1" s="1408"/>
      <c r="TH1" s="1408"/>
      <c r="TI1" s="1408"/>
      <c r="TJ1" s="1408"/>
      <c r="TK1" s="1408"/>
      <c r="TL1" s="1408"/>
      <c r="TM1" s="1408"/>
      <c r="TN1" s="1408"/>
      <c r="TO1" s="1408"/>
      <c r="TP1" s="1408"/>
      <c r="TQ1" s="1408"/>
      <c r="TR1" s="1408"/>
      <c r="TS1" s="1408"/>
      <c r="TT1" s="1408"/>
      <c r="TU1" s="1408"/>
      <c r="TV1" s="1408"/>
      <c r="TW1" s="1408"/>
      <c r="TX1" s="1408"/>
      <c r="TY1" s="1408"/>
      <c r="TZ1" s="1408"/>
      <c r="UA1" s="1408"/>
      <c r="UB1" s="1408"/>
      <c r="UC1" s="1408"/>
      <c r="UD1" s="1408"/>
      <c r="UE1" s="1408"/>
      <c r="UF1" s="1408"/>
      <c r="UG1" s="1408"/>
      <c r="UH1" s="1408"/>
      <c r="UI1" s="1408"/>
      <c r="UJ1" s="1408"/>
      <c r="UK1" s="1408"/>
      <c r="UL1" s="1408"/>
      <c r="UM1" s="1408"/>
      <c r="UN1" s="1408"/>
      <c r="UO1" s="1408"/>
      <c r="UP1" s="1408"/>
      <c r="UQ1" s="1408"/>
      <c r="UR1" s="1408"/>
      <c r="US1" s="1408"/>
      <c r="UT1" s="1408"/>
      <c r="UU1" s="1408"/>
      <c r="UV1" s="1408"/>
      <c r="UW1" s="1408"/>
      <c r="UX1" s="1408"/>
      <c r="UY1" s="1408"/>
      <c r="UZ1" s="1408"/>
      <c r="VA1" s="1408"/>
      <c r="VB1" s="1408"/>
      <c r="VC1" s="1408"/>
      <c r="VD1" s="1408"/>
      <c r="VE1" s="1408"/>
      <c r="VF1" s="1408"/>
      <c r="VG1" s="1408"/>
      <c r="VH1" s="1408"/>
      <c r="VI1" s="1408"/>
      <c r="VJ1" s="1408"/>
      <c r="VK1" s="1408"/>
      <c r="VL1" s="1408"/>
      <c r="VM1" s="1408"/>
      <c r="VN1" s="1408"/>
      <c r="VO1" s="1408"/>
      <c r="VP1" s="1408"/>
      <c r="VQ1" s="1408"/>
      <c r="VR1" s="1408"/>
      <c r="VS1" s="1408"/>
      <c r="VT1" s="1408"/>
      <c r="VU1" s="1408"/>
      <c r="VV1" s="1408"/>
      <c r="VW1" s="1408"/>
      <c r="VX1" s="1408"/>
      <c r="VY1" s="1408"/>
      <c r="VZ1" s="1408"/>
      <c r="WA1" s="1408"/>
      <c r="WB1" s="1408"/>
      <c r="WC1" s="1408"/>
      <c r="WD1" s="1408"/>
      <c r="WE1" s="1408"/>
      <c r="WF1" s="1408"/>
      <c r="WG1" s="1408"/>
      <c r="WH1" s="1408"/>
      <c r="WI1" s="1408"/>
      <c r="WJ1" s="1408"/>
      <c r="WK1" s="1408"/>
      <c r="WL1" s="1408"/>
      <c r="WM1" s="1408"/>
      <c r="WN1" s="1408"/>
      <c r="WO1" s="1408"/>
      <c r="WP1" s="1408"/>
      <c r="WQ1" s="1408"/>
      <c r="WR1" s="1408"/>
      <c r="WS1" s="1408"/>
      <c r="WT1" s="1408"/>
      <c r="WU1" s="1408"/>
      <c r="WV1" s="1408"/>
      <c r="WW1" s="1408"/>
      <c r="WX1" s="1408"/>
      <c r="WY1" s="1408"/>
      <c r="WZ1" s="1408"/>
      <c r="XA1" s="1408"/>
      <c r="XB1" s="1408"/>
      <c r="XC1" s="1408"/>
      <c r="XD1" s="1408"/>
      <c r="XE1" s="1408"/>
      <c r="XF1" s="1408"/>
      <c r="XG1" s="1408"/>
      <c r="XH1" s="1408"/>
      <c r="XI1" s="1408"/>
      <c r="XJ1" s="1408"/>
      <c r="XK1" s="1408"/>
      <c r="XL1" s="1408"/>
      <c r="XM1" s="1408"/>
      <c r="XN1" s="1408"/>
      <c r="XO1" s="1408"/>
      <c r="XP1" s="1408"/>
      <c r="XQ1" s="1408"/>
      <c r="XR1" s="1408"/>
      <c r="XS1" s="1408"/>
      <c r="XT1" s="1408"/>
      <c r="XU1" s="1408"/>
      <c r="XV1" s="1408"/>
      <c r="XW1" s="1408"/>
      <c r="XX1" s="1408"/>
      <c r="XY1" s="1408"/>
      <c r="XZ1" s="1408"/>
      <c r="YA1" s="1408"/>
      <c r="YB1" s="1408"/>
      <c r="YC1" s="1408"/>
      <c r="YD1" s="1408"/>
      <c r="YE1" s="1408"/>
      <c r="YF1" s="1408"/>
      <c r="YG1" s="1408"/>
      <c r="YH1" s="1408"/>
      <c r="YI1" s="1408"/>
      <c r="YJ1" s="1408"/>
      <c r="YK1" s="1408"/>
      <c r="YL1" s="1408"/>
      <c r="YM1" s="1408"/>
      <c r="YN1" s="1408"/>
      <c r="YO1" s="1408"/>
      <c r="YP1" s="1408"/>
      <c r="YQ1" s="1408"/>
      <c r="YR1" s="1408"/>
      <c r="YS1" s="1408"/>
      <c r="YT1" s="1408"/>
      <c r="YU1" s="1408"/>
      <c r="YV1" s="1408"/>
      <c r="YW1" s="1408"/>
      <c r="YX1" s="1408"/>
      <c r="YY1" s="1408"/>
      <c r="YZ1" s="1408"/>
      <c r="ZA1" s="1408"/>
      <c r="ZB1" s="1408"/>
      <c r="ZC1" s="1408"/>
      <c r="ZD1" s="1408"/>
      <c r="ZE1" s="1408"/>
      <c r="ZF1" s="1408"/>
      <c r="ZG1" s="1408"/>
      <c r="ZH1" s="1408"/>
      <c r="ZI1" s="1408"/>
      <c r="ZJ1" s="1408"/>
      <c r="ZK1" s="1408"/>
      <c r="ZL1" s="1408"/>
      <c r="ZM1" s="1408"/>
      <c r="ZN1" s="1408"/>
      <c r="ZO1" s="1408"/>
      <c r="ZP1" s="1408"/>
      <c r="ZQ1" s="1408"/>
      <c r="ZR1" s="1408"/>
      <c r="ZS1" s="1408"/>
      <c r="ZT1" s="1408"/>
      <c r="ZU1" s="1408"/>
      <c r="ZV1" s="1408"/>
      <c r="ZW1" s="1408"/>
      <c r="ZX1" s="1408"/>
      <c r="ZY1" s="1408"/>
      <c r="ZZ1" s="1408"/>
      <c r="AAA1" s="1408"/>
      <c r="AAB1" s="1408"/>
      <c r="AAC1" s="1408"/>
      <c r="AAD1" s="1408"/>
      <c r="AAE1" s="1408"/>
      <c r="AAF1" s="1408"/>
      <c r="AAG1" s="1408"/>
      <c r="AAH1" s="1408"/>
      <c r="AAI1" s="1408"/>
      <c r="AAJ1" s="1408"/>
      <c r="AAK1" s="1408"/>
      <c r="AAL1" s="1408"/>
      <c r="AAM1" s="1408"/>
      <c r="AAN1" s="1408"/>
      <c r="AAO1" s="1408"/>
      <c r="AAP1" s="1408"/>
      <c r="AAQ1" s="1408"/>
      <c r="AAR1" s="1408"/>
      <c r="AAS1" s="1408"/>
      <c r="AAT1" s="1408"/>
      <c r="AAU1" s="1408"/>
      <c r="AAV1" s="1408"/>
      <c r="AAW1" s="1408"/>
      <c r="AAX1" s="1408"/>
      <c r="AAY1" s="1408"/>
      <c r="AAZ1" s="1408"/>
      <c r="ABA1" s="1408"/>
      <c r="ABB1" s="1408"/>
      <c r="ABC1" s="1408"/>
      <c r="ABD1" s="1408"/>
      <c r="ABE1" s="1408"/>
      <c r="ABF1" s="1408"/>
      <c r="ABG1" s="1408"/>
      <c r="ABH1" s="1408"/>
      <c r="ABI1" s="1408"/>
      <c r="ABJ1" s="1408"/>
      <c r="ABK1" s="1408"/>
      <c r="ABL1" s="1408"/>
      <c r="ABM1" s="1408"/>
      <c r="ABN1" s="1408"/>
      <c r="ABO1" s="1408"/>
      <c r="ABP1" s="1408"/>
      <c r="ABQ1" s="1408"/>
      <c r="ABR1" s="1408"/>
      <c r="ABS1" s="1408"/>
      <c r="ABT1" s="1408"/>
      <c r="ABU1" s="1408"/>
      <c r="ABV1" s="1408"/>
      <c r="ABW1" s="1408"/>
      <c r="ABX1" s="1408"/>
      <c r="ABY1" s="1408"/>
      <c r="ABZ1" s="1408"/>
      <c r="ACA1" s="1408"/>
      <c r="ACB1" s="1408"/>
      <c r="ACC1" s="1408"/>
      <c r="ACD1" s="1408"/>
      <c r="ACE1" s="1408"/>
      <c r="ACF1" s="1408"/>
      <c r="ACG1" s="1408"/>
      <c r="ACH1" s="1408"/>
      <c r="ACI1" s="1408"/>
      <c r="ACJ1" s="1408"/>
      <c r="ACK1" s="1408"/>
      <c r="ACL1" s="1408"/>
      <c r="ACM1" s="1408"/>
      <c r="ACN1" s="1408"/>
      <c r="ACO1" s="1408"/>
      <c r="ACP1" s="1408"/>
      <c r="ACQ1" s="1408"/>
      <c r="ACR1" s="1408"/>
      <c r="ACS1" s="1408"/>
      <c r="ACT1" s="1408"/>
      <c r="ACU1" s="1408"/>
      <c r="ACV1" s="1408"/>
      <c r="ACW1" s="1408"/>
      <c r="ACX1" s="1408"/>
      <c r="ACY1" s="1408"/>
      <c r="ACZ1" s="1408"/>
      <c r="ADA1" s="1408"/>
      <c r="ADB1" s="1408"/>
      <c r="ADC1" s="1408"/>
      <c r="ADD1" s="1408"/>
      <c r="ADE1" s="1408"/>
      <c r="ADF1" s="1408"/>
      <c r="ADG1" s="1408"/>
      <c r="ADH1" s="1408"/>
      <c r="ADI1" s="1408"/>
      <c r="ADJ1" s="1408"/>
      <c r="ADK1" s="1408"/>
      <c r="ADL1" s="1408"/>
      <c r="ADM1" s="1408"/>
      <c r="ADN1" s="1408"/>
      <c r="ADO1" s="1408"/>
      <c r="ADP1" s="1408"/>
      <c r="ADQ1" s="1408"/>
      <c r="ADR1" s="1408"/>
      <c r="ADS1" s="1408"/>
      <c r="ADT1" s="1408"/>
      <c r="ADU1" s="1408"/>
      <c r="ADV1" s="1408"/>
      <c r="ADW1" s="1408"/>
      <c r="ADX1" s="1408"/>
      <c r="ADY1" s="1408"/>
      <c r="ADZ1" s="1408"/>
      <c r="AEA1" s="1408"/>
      <c r="AEB1" s="1408"/>
      <c r="AEC1" s="1408"/>
      <c r="AED1" s="1408"/>
      <c r="AEE1" s="1408"/>
      <c r="AEF1" s="1408"/>
      <c r="AEG1" s="1408"/>
      <c r="AEH1" s="1408"/>
      <c r="AEI1" s="1408"/>
      <c r="AEJ1" s="1408"/>
      <c r="AEK1" s="1408"/>
      <c r="AEL1" s="1408"/>
      <c r="AEM1" s="1408"/>
      <c r="AEN1" s="1408"/>
      <c r="AEO1" s="1408"/>
      <c r="AEP1" s="1408"/>
      <c r="AEQ1" s="1408"/>
      <c r="AER1" s="1408"/>
      <c r="AES1" s="1408"/>
      <c r="AET1" s="1408"/>
      <c r="AEU1" s="1408"/>
      <c r="AEV1" s="1408"/>
      <c r="AEW1" s="1408"/>
      <c r="AEX1" s="1408"/>
      <c r="AEY1" s="1408"/>
      <c r="AEZ1" s="1408"/>
      <c r="AFA1" s="1408"/>
      <c r="AFB1" s="1408"/>
      <c r="AFC1" s="1408"/>
      <c r="AFD1" s="1408"/>
      <c r="AFE1" s="1408"/>
      <c r="AFF1" s="1408"/>
      <c r="AFG1" s="1408"/>
      <c r="AFH1" s="1408"/>
      <c r="AFI1" s="1408"/>
      <c r="AFJ1" s="1408"/>
      <c r="AFK1" s="1408"/>
      <c r="AFL1" s="1408"/>
      <c r="AFM1" s="1408"/>
      <c r="AFN1" s="1408"/>
      <c r="AFO1" s="1408"/>
      <c r="AFP1" s="1408"/>
      <c r="AFQ1" s="1408"/>
      <c r="AFR1" s="1408"/>
      <c r="AFS1" s="1408"/>
      <c r="AFT1" s="1408"/>
      <c r="AFU1" s="1408"/>
      <c r="AFV1" s="1408"/>
      <c r="AFW1" s="1408"/>
      <c r="AFX1" s="1408"/>
      <c r="AFY1" s="1408"/>
      <c r="AFZ1" s="1408"/>
      <c r="AGA1" s="1408"/>
      <c r="AGB1" s="1408"/>
      <c r="AGC1" s="1408"/>
      <c r="AGD1" s="1408"/>
      <c r="AGE1" s="1408"/>
      <c r="AGF1" s="1408"/>
      <c r="AGG1" s="1408"/>
      <c r="AGH1" s="1408"/>
      <c r="AGI1" s="1408"/>
      <c r="AGJ1" s="1408"/>
      <c r="AGK1" s="1408"/>
      <c r="AGL1" s="1408"/>
      <c r="AGM1" s="1408"/>
      <c r="AGN1" s="1408"/>
      <c r="AGO1" s="1408"/>
      <c r="AGP1" s="1408"/>
      <c r="AGQ1" s="1408"/>
      <c r="AGR1" s="1408"/>
      <c r="AGS1" s="1408"/>
      <c r="AGT1" s="1408"/>
      <c r="AGU1" s="1408"/>
      <c r="AGV1" s="1408"/>
      <c r="AGW1" s="1408"/>
      <c r="AGX1" s="1408"/>
      <c r="AGY1" s="1408"/>
      <c r="AGZ1" s="1408"/>
      <c r="AHA1" s="1408"/>
      <c r="AHB1" s="1408"/>
      <c r="AHC1" s="1408"/>
      <c r="AHD1" s="1408"/>
      <c r="AHE1" s="1408"/>
      <c r="AHF1" s="1408"/>
      <c r="AHG1" s="1408"/>
      <c r="AHH1" s="1408"/>
      <c r="AHI1" s="1408"/>
      <c r="AHJ1" s="1408"/>
      <c r="AHK1" s="1408"/>
      <c r="AHL1" s="1408"/>
      <c r="AHM1" s="1408"/>
      <c r="AHN1" s="1408"/>
      <c r="AHO1" s="1408"/>
      <c r="AHP1" s="1408"/>
      <c r="AHQ1" s="1408"/>
      <c r="AHR1" s="1408"/>
      <c r="AHS1" s="1408"/>
      <c r="AHT1" s="1408"/>
      <c r="AHU1" s="1408"/>
      <c r="AHV1" s="1408"/>
      <c r="AHW1" s="1408"/>
      <c r="AHX1" s="1408"/>
      <c r="AHY1" s="1408"/>
      <c r="AHZ1" s="1408"/>
      <c r="AIA1" s="1408"/>
      <c r="AIB1" s="1408"/>
      <c r="AIC1" s="1408"/>
      <c r="AID1" s="1408"/>
      <c r="AIE1" s="1408"/>
      <c r="AIF1" s="1408"/>
      <c r="AIG1" s="1408"/>
      <c r="AIH1" s="1408"/>
      <c r="AII1" s="1408"/>
      <c r="AIJ1" s="1408"/>
      <c r="AIK1" s="1408"/>
      <c r="AIL1" s="1408"/>
      <c r="AIM1" s="1408"/>
      <c r="AIN1" s="1408"/>
      <c r="AIO1" s="1408"/>
      <c r="AIP1" s="1408"/>
      <c r="AIQ1" s="1408"/>
      <c r="AIR1" s="1408"/>
      <c r="AIS1" s="1408"/>
      <c r="AIT1" s="1408"/>
      <c r="AIU1" s="1408"/>
      <c r="AIV1" s="1408"/>
      <c r="AIW1" s="1408"/>
      <c r="AIX1" s="1408"/>
      <c r="AIY1" s="1408"/>
      <c r="AIZ1" s="1408"/>
      <c r="AJA1" s="1408"/>
      <c r="AJB1" s="1408"/>
      <c r="AJC1" s="1408"/>
      <c r="AJD1" s="1408"/>
      <c r="AJE1" s="1408"/>
      <c r="AJF1" s="1408"/>
      <c r="AJG1" s="1408"/>
      <c r="AJH1" s="1408"/>
      <c r="AJI1" s="1408"/>
      <c r="AJJ1" s="1408"/>
      <c r="AJK1" s="1408"/>
      <c r="AJL1" s="1408"/>
      <c r="AJM1" s="1408"/>
      <c r="AJN1" s="1408"/>
      <c r="AJO1" s="1408"/>
      <c r="AJP1" s="1408"/>
      <c r="AJQ1" s="1408"/>
      <c r="AJR1" s="1408"/>
      <c r="AJS1" s="1408"/>
      <c r="AJT1" s="1408"/>
      <c r="AJU1" s="1408"/>
      <c r="AJV1" s="1408"/>
      <c r="AJW1" s="1408"/>
      <c r="AJX1" s="1408"/>
      <c r="AJY1" s="1408"/>
      <c r="AJZ1" s="1408"/>
      <c r="AKA1" s="1408"/>
      <c r="AKB1" s="1408"/>
      <c r="AKC1" s="1408"/>
      <c r="AKD1" s="1408"/>
      <c r="AKE1" s="1408"/>
      <c r="AKF1" s="1408"/>
      <c r="AKG1" s="1408"/>
      <c r="AKH1" s="1408"/>
      <c r="AKI1" s="1408"/>
      <c r="AKJ1" s="1408"/>
      <c r="AKK1" s="1408"/>
      <c r="AKL1" s="1408"/>
      <c r="AKM1" s="1408"/>
      <c r="AKN1" s="1408"/>
      <c r="AKO1" s="1408"/>
      <c r="AKP1" s="1408"/>
      <c r="AKQ1" s="1408"/>
      <c r="AKR1" s="1408"/>
      <c r="AKS1" s="1408"/>
      <c r="AKT1" s="1408"/>
      <c r="AKU1" s="1408"/>
      <c r="AKV1" s="1408"/>
      <c r="AKW1" s="1408"/>
      <c r="AKX1" s="1408"/>
      <c r="AKY1" s="1408"/>
      <c r="AKZ1" s="1408"/>
      <c r="ALA1" s="1408"/>
      <c r="ALB1" s="1408"/>
      <c r="ALC1" s="1408"/>
      <c r="ALD1" s="1408"/>
      <c r="ALE1" s="1408"/>
      <c r="ALF1" s="1408"/>
      <c r="ALG1" s="1408"/>
      <c r="ALH1" s="1408"/>
      <c r="ALI1" s="1408"/>
      <c r="ALJ1" s="1408"/>
      <c r="ALK1" s="1408"/>
      <c r="ALL1" s="1408"/>
      <c r="ALM1" s="1408"/>
      <c r="ALN1" s="1408"/>
      <c r="ALO1" s="1408"/>
      <c r="ALP1" s="1408"/>
      <c r="ALQ1" s="1408"/>
      <c r="ALR1" s="1408"/>
      <c r="ALS1" s="1408"/>
      <c r="ALT1" s="1408"/>
      <c r="ALU1" s="1408"/>
      <c r="ALV1" s="1408"/>
      <c r="ALW1" s="1408"/>
      <c r="ALX1" s="1408"/>
      <c r="ALY1" s="1408"/>
      <c r="ALZ1" s="1408"/>
      <c r="AMA1" s="1408"/>
      <c r="AMB1" s="1408"/>
      <c r="AMC1" s="1408"/>
      <c r="AMD1" s="1408"/>
      <c r="AME1" s="1408"/>
      <c r="AMF1" s="1408"/>
      <c r="AMG1" s="1408"/>
      <c r="AMH1" s="1408"/>
      <c r="AMI1" s="1408"/>
      <c r="AMJ1" s="1408"/>
      <c r="AMK1" s="1408"/>
      <c r="AML1" s="1408"/>
      <c r="AMM1" s="1408"/>
      <c r="AMN1" s="1408"/>
      <c r="AMO1" s="1408"/>
      <c r="AMP1" s="1408"/>
      <c r="AMQ1" s="1408"/>
      <c r="AMR1" s="1408"/>
      <c r="AMS1" s="1408"/>
      <c r="AMT1" s="1408"/>
      <c r="AMU1" s="1408"/>
      <c r="AMV1" s="1408"/>
      <c r="AMW1" s="1408"/>
      <c r="AMX1" s="1408"/>
      <c r="AMY1" s="1408"/>
      <c r="AMZ1" s="1408"/>
      <c r="ANA1" s="1408"/>
      <c r="ANB1" s="1408"/>
      <c r="ANC1" s="1408"/>
      <c r="AND1" s="1408"/>
      <c r="ANE1" s="1408"/>
      <c r="ANF1" s="1408"/>
      <c r="ANG1" s="1408"/>
      <c r="ANH1" s="1408"/>
      <c r="ANI1" s="1408"/>
      <c r="ANJ1" s="1408"/>
      <c r="ANK1" s="1408"/>
      <c r="ANL1" s="1408"/>
      <c r="ANM1" s="1408"/>
      <c r="ANN1" s="1408"/>
      <c r="ANO1" s="1408"/>
      <c r="ANP1" s="1408"/>
      <c r="ANQ1" s="1408"/>
      <c r="ANR1" s="1408"/>
      <c r="ANS1" s="1408"/>
      <c r="ANT1" s="1408"/>
      <c r="ANU1" s="1408"/>
      <c r="ANV1" s="1408"/>
      <c r="ANW1" s="1408"/>
      <c r="ANX1" s="1408"/>
      <c r="ANY1" s="1408"/>
      <c r="ANZ1" s="1408"/>
      <c r="AOA1" s="1408"/>
      <c r="AOB1" s="1408"/>
      <c r="AOC1" s="1408"/>
      <c r="AOD1" s="1408"/>
      <c r="AOE1" s="1408"/>
      <c r="AOF1" s="1408"/>
      <c r="AOG1" s="1408"/>
      <c r="AOH1" s="1408"/>
      <c r="AOI1" s="1408"/>
      <c r="AOJ1" s="1408"/>
      <c r="AOK1" s="1408"/>
      <c r="AOL1" s="1408"/>
      <c r="AOM1" s="1408"/>
      <c r="AON1" s="1408"/>
      <c r="AOO1" s="1408"/>
      <c r="AOP1" s="1408"/>
      <c r="AOQ1" s="1408"/>
      <c r="AOR1" s="1408"/>
      <c r="AOS1" s="1408"/>
      <c r="AOT1" s="1408"/>
      <c r="AOU1" s="1408"/>
      <c r="AOV1" s="1408"/>
      <c r="AOW1" s="1408"/>
      <c r="AOX1" s="1408"/>
      <c r="AOY1" s="1408"/>
      <c r="AOZ1" s="1408"/>
      <c r="APA1" s="1408"/>
      <c r="APB1" s="1408"/>
      <c r="APC1" s="1408"/>
      <c r="APD1" s="1408"/>
      <c r="APE1" s="1408"/>
      <c r="APF1" s="1408"/>
      <c r="APG1" s="1408"/>
      <c r="APH1" s="1408"/>
      <c r="API1" s="1408"/>
      <c r="APJ1" s="1408"/>
      <c r="APK1" s="1408"/>
      <c r="APL1" s="1408"/>
      <c r="APM1" s="1408"/>
      <c r="APN1" s="1408"/>
      <c r="APO1" s="1408"/>
      <c r="APP1" s="1408"/>
      <c r="APQ1" s="1408"/>
      <c r="APR1" s="1408"/>
      <c r="APS1" s="1408"/>
      <c r="APT1" s="1408"/>
      <c r="APU1" s="1408"/>
      <c r="APV1" s="1408"/>
      <c r="APW1" s="1408"/>
      <c r="APX1" s="1408"/>
      <c r="APY1" s="1408"/>
      <c r="APZ1" s="1408"/>
      <c r="AQA1" s="1408"/>
      <c r="AQB1" s="1408"/>
      <c r="AQC1" s="1408"/>
      <c r="AQD1" s="1408"/>
      <c r="AQE1" s="1408"/>
      <c r="AQF1" s="1408"/>
      <c r="AQG1" s="1408"/>
      <c r="AQH1" s="1408"/>
      <c r="AQI1" s="1408"/>
      <c r="AQJ1" s="1408"/>
      <c r="AQK1" s="1408"/>
      <c r="AQL1" s="1408"/>
      <c r="AQM1" s="1408"/>
      <c r="AQN1" s="1408"/>
      <c r="AQO1" s="1408"/>
      <c r="AQP1" s="1408"/>
      <c r="AQQ1" s="1408"/>
      <c r="AQR1" s="1408"/>
      <c r="AQS1" s="1408"/>
      <c r="AQT1" s="1408"/>
      <c r="AQU1" s="1408"/>
      <c r="AQV1" s="1408"/>
      <c r="AQW1" s="1408"/>
      <c r="AQX1" s="1408"/>
      <c r="AQY1" s="1408"/>
      <c r="AQZ1" s="1408"/>
      <c r="ARA1" s="1408"/>
      <c r="ARB1" s="1408"/>
      <c r="ARC1" s="1408"/>
      <c r="ARD1" s="1408"/>
      <c r="ARE1" s="1408"/>
      <c r="ARF1" s="1408"/>
      <c r="ARG1" s="1408"/>
      <c r="ARH1" s="1408"/>
      <c r="ARI1" s="1408"/>
      <c r="ARJ1" s="1408"/>
      <c r="ARK1" s="1408"/>
      <c r="ARL1" s="1408"/>
      <c r="ARM1" s="1408"/>
      <c r="ARN1" s="1408"/>
      <c r="ARO1" s="1408"/>
      <c r="ARP1" s="1408"/>
      <c r="ARQ1" s="1408"/>
      <c r="ARR1" s="1408"/>
      <c r="ARS1" s="1408"/>
      <c r="ART1" s="1408"/>
      <c r="ARU1" s="1408"/>
      <c r="ARV1" s="1408"/>
      <c r="ARW1" s="1408"/>
      <c r="ARX1" s="1408"/>
      <c r="ARY1" s="1408"/>
      <c r="ARZ1" s="1408"/>
      <c r="ASA1" s="1408"/>
      <c r="ASB1" s="1408"/>
      <c r="ASC1" s="1408"/>
      <c r="ASD1" s="1408"/>
      <c r="ASE1" s="1408"/>
      <c r="ASF1" s="1408"/>
      <c r="ASG1" s="1408"/>
      <c r="ASH1" s="1408"/>
      <c r="ASI1" s="1408"/>
      <c r="ASJ1" s="1408"/>
      <c r="ASK1" s="1408"/>
      <c r="ASL1" s="1408"/>
      <c r="ASM1" s="1408"/>
      <c r="ASN1" s="1408"/>
      <c r="ASO1" s="1408"/>
      <c r="ASP1" s="1408"/>
      <c r="ASQ1" s="1408"/>
      <c r="ASR1" s="1408"/>
      <c r="ASS1" s="1408"/>
      <c r="AST1" s="1408"/>
      <c r="ASU1" s="1408"/>
      <c r="ASV1" s="1408"/>
      <c r="ASW1" s="1408"/>
      <c r="ASX1" s="1408"/>
      <c r="ASY1" s="1408"/>
      <c r="ASZ1" s="1408"/>
      <c r="ATA1" s="1408"/>
      <c r="ATB1" s="1408"/>
      <c r="ATC1" s="1408"/>
      <c r="ATD1" s="1408"/>
      <c r="ATE1" s="1408"/>
      <c r="ATF1" s="1408"/>
      <c r="ATG1" s="1408"/>
      <c r="ATH1" s="1408"/>
      <c r="ATI1" s="1408"/>
      <c r="ATJ1" s="1408"/>
      <c r="ATK1" s="1408"/>
      <c r="ATL1" s="1408"/>
      <c r="ATM1" s="1408"/>
      <c r="ATN1" s="1408"/>
      <c r="ATO1" s="1408"/>
      <c r="ATP1" s="1408"/>
      <c r="ATQ1" s="1408"/>
      <c r="ATR1" s="1408"/>
      <c r="ATS1" s="1408"/>
      <c r="ATT1" s="1408"/>
      <c r="ATU1" s="1408"/>
      <c r="ATV1" s="1408"/>
      <c r="ATW1" s="1408"/>
      <c r="ATX1" s="1408"/>
      <c r="ATY1" s="1408"/>
      <c r="ATZ1" s="1408"/>
      <c r="AUA1" s="1408"/>
      <c r="AUB1" s="1408"/>
      <c r="AUC1" s="1408"/>
      <c r="AUD1" s="1408"/>
      <c r="AUE1" s="1408"/>
      <c r="AUF1" s="1408"/>
      <c r="AUG1" s="1408"/>
      <c r="AUH1" s="1408"/>
      <c r="AUI1" s="1408"/>
      <c r="AUJ1" s="1408"/>
      <c r="AUK1" s="1408"/>
      <c r="AUL1" s="1408"/>
      <c r="AUM1" s="1408"/>
      <c r="AUN1" s="1408"/>
      <c r="AUO1" s="1408"/>
      <c r="AUP1" s="1408"/>
      <c r="AUQ1" s="1408"/>
      <c r="AUR1" s="1408"/>
      <c r="AUS1" s="1408"/>
      <c r="AUT1" s="1408"/>
      <c r="AUU1" s="1408"/>
      <c r="AUV1" s="1408"/>
      <c r="AUW1" s="1408"/>
      <c r="AUX1" s="1408"/>
      <c r="AUY1" s="1408"/>
      <c r="AUZ1" s="1408"/>
      <c r="AVA1" s="1408"/>
      <c r="AVB1" s="1408"/>
      <c r="AVC1" s="1408"/>
      <c r="AVD1" s="1408"/>
      <c r="AVE1" s="1408"/>
      <c r="AVF1" s="1408"/>
      <c r="AVG1" s="1408"/>
      <c r="AVH1" s="1408"/>
      <c r="AVI1" s="1408"/>
      <c r="AVJ1" s="1408"/>
      <c r="AVK1" s="1408"/>
      <c r="AVL1" s="1408"/>
      <c r="AVM1" s="1408"/>
      <c r="AVN1" s="1408"/>
      <c r="AVO1" s="1408"/>
      <c r="AVP1" s="1408"/>
      <c r="AVQ1" s="1408"/>
      <c r="AVR1" s="1408"/>
      <c r="AVS1" s="1408"/>
      <c r="AVT1" s="1408"/>
      <c r="AVU1" s="1408"/>
      <c r="AVV1" s="1408"/>
      <c r="AVW1" s="1408"/>
      <c r="AVX1" s="1408"/>
      <c r="AVY1" s="1408"/>
      <c r="AVZ1" s="1408"/>
      <c r="AWA1" s="1408"/>
      <c r="AWB1" s="1408"/>
      <c r="AWC1" s="1408"/>
      <c r="AWD1" s="1408"/>
      <c r="AWE1" s="1408"/>
      <c r="AWF1" s="1408"/>
      <c r="AWG1" s="1408"/>
      <c r="AWH1" s="1408"/>
      <c r="AWI1" s="1408"/>
      <c r="AWJ1" s="1408"/>
      <c r="AWK1" s="1408"/>
      <c r="AWL1" s="1408"/>
      <c r="AWM1" s="1408"/>
      <c r="AWN1" s="1408"/>
      <c r="AWO1" s="1408"/>
      <c r="AWP1" s="1408"/>
      <c r="AWQ1" s="1408"/>
      <c r="AWR1" s="1408"/>
      <c r="AWS1" s="1408"/>
      <c r="AWT1" s="1408"/>
      <c r="AWU1" s="1408"/>
      <c r="AWV1" s="1408"/>
      <c r="AWW1" s="1408"/>
      <c r="AWX1" s="1408"/>
      <c r="AWY1" s="1408"/>
      <c r="AWZ1" s="1408"/>
      <c r="AXA1" s="1408"/>
      <c r="AXB1" s="1408"/>
      <c r="AXC1" s="1408"/>
      <c r="AXD1" s="1408"/>
      <c r="AXE1" s="1408"/>
      <c r="AXF1" s="1408"/>
      <c r="AXG1" s="1408"/>
      <c r="AXH1" s="1408"/>
      <c r="AXI1" s="1408"/>
      <c r="AXJ1" s="1408"/>
      <c r="AXK1" s="1408"/>
      <c r="AXL1" s="1408"/>
      <c r="AXM1" s="1408"/>
      <c r="AXN1" s="1408"/>
      <c r="AXO1" s="1408"/>
      <c r="AXP1" s="1408"/>
      <c r="AXQ1" s="1408"/>
      <c r="AXR1" s="1408"/>
      <c r="AXS1" s="1408"/>
      <c r="AXT1" s="1408"/>
      <c r="AXU1" s="1408"/>
      <c r="AXV1" s="1408"/>
      <c r="AXW1" s="1408"/>
      <c r="AXX1" s="1408"/>
      <c r="AXY1" s="1408"/>
      <c r="AXZ1" s="1408"/>
      <c r="AYA1" s="1408"/>
      <c r="AYB1" s="1408"/>
      <c r="AYC1" s="1408"/>
      <c r="AYD1" s="1408"/>
      <c r="AYE1" s="1408"/>
      <c r="AYF1" s="1408"/>
      <c r="AYG1" s="1408"/>
      <c r="AYH1" s="1408"/>
      <c r="AYI1" s="1408"/>
      <c r="AYJ1" s="1408"/>
      <c r="AYK1" s="1408"/>
      <c r="AYL1" s="1408"/>
      <c r="AYM1" s="1408"/>
      <c r="AYN1" s="1408"/>
      <c r="AYO1" s="1408"/>
      <c r="AYP1" s="1408"/>
      <c r="AYQ1" s="1408"/>
      <c r="AYR1" s="1408"/>
      <c r="AYS1" s="1408"/>
      <c r="AYT1" s="1408"/>
      <c r="AYU1" s="1408"/>
      <c r="AYV1" s="1408"/>
      <c r="AYW1" s="1408"/>
      <c r="AYX1" s="1408"/>
      <c r="AYY1" s="1408"/>
      <c r="AYZ1" s="1408"/>
      <c r="AZA1" s="1408"/>
      <c r="AZB1" s="1408"/>
      <c r="AZC1" s="1408"/>
      <c r="AZD1" s="1408"/>
      <c r="AZE1" s="1408"/>
      <c r="AZF1" s="1408"/>
      <c r="AZG1" s="1408"/>
      <c r="AZH1" s="1408"/>
      <c r="AZI1" s="1408"/>
      <c r="AZJ1" s="1408"/>
      <c r="AZK1" s="1408"/>
      <c r="AZL1" s="1408"/>
      <c r="AZM1" s="1408"/>
      <c r="AZN1" s="1408"/>
      <c r="AZO1" s="1408"/>
      <c r="AZP1" s="1408"/>
      <c r="AZQ1" s="1408"/>
      <c r="AZR1" s="1408"/>
      <c r="AZS1" s="1408"/>
      <c r="AZT1" s="1408"/>
      <c r="AZU1" s="1408"/>
      <c r="AZV1" s="1408"/>
      <c r="AZW1" s="1408"/>
      <c r="AZX1" s="1408"/>
      <c r="AZY1" s="1408"/>
      <c r="AZZ1" s="1408"/>
      <c r="BAA1" s="1408"/>
      <c r="BAB1" s="1408"/>
      <c r="BAC1" s="1408"/>
      <c r="BAD1" s="1408"/>
      <c r="BAE1" s="1408"/>
      <c r="BAF1" s="1408"/>
      <c r="BAG1" s="1408"/>
      <c r="BAH1" s="1408"/>
      <c r="BAI1" s="1408"/>
      <c r="BAJ1" s="1408"/>
      <c r="BAK1" s="1408"/>
      <c r="BAL1" s="1408"/>
      <c r="BAM1" s="1408"/>
      <c r="BAN1" s="1408"/>
      <c r="BAO1" s="1408"/>
      <c r="BAP1" s="1408"/>
      <c r="BAQ1" s="1408"/>
      <c r="BAR1" s="1408"/>
      <c r="BAS1" s="1408"/>
      <c r="BAT1" s="1408"/>
      <c r="BAU1" s="1408"/>
      <c r="BAV1" s="1408"/>
      <c r="BAW1" s="1408"/>
      <c r="BAX1" s="1408"/>
      <c r="BAY1" s="1408"/>
      <c r="BAZ1" s="1408"/>
      <c r="BBA1" s="1408"/>
      <c r="BBB1" s="1408"/>
      <c r="BBC1" s="1408"/>
      <c r="BBD1" s="1408"/>
      <c r="BBE1" s="1408"/>
      <c r="BBF1" s="1408"/>
      <c r="BBG1" s="1408"/>
      <c r="BBH1" s="1408"/>
      <c r="BBI1" s="1408"/>
      <c r="BBJ1" s="1408"/>
      <c r="BBK1" s="1408"/>
      <c r="BBL1" s="1408"/>
      <c r="BBM1" s="1408"/>
      <c r="BBN1" s="1408"/>
      <c r="BBO1" s="1408"/>
      <c r="BBP1" s="1408"/>
      <c r="BBQ1" s="1408"/>
      <c r="BBR1" s="1408"/>
      <c r="BBS1" s="1408"/>
      <c r="BBT1" s="1408"/>
      <c r="BBU1" s="1408"/>
      <c r="BBV1" s="1408"/>
      <c r="BBW1" s="1408"/>
      <c r="BBX1" s="1408"/>
      <c r="BBY1" s="1408"/>
      <c r="BBZ1" s="1408"/>
      <c r="BCA1" s="1408"/>
      <c r="BCB1" s="1408"/>
      <c r="BCC1" s="1408"/>
      <c r="BCD1" s="1408"/>
      <c r="BCE1" s="1408"/>
      <c r="BCF1" s="1408"/>
      <c r="BCG1" s="1408"/>
      <c r="BCH1" s="1408"/>
      <c r="BCI1" s="1408"/>
      <c r="BCJ1" s="1408"/>
      <c r="BCK1" s="1408"/>
      <c r="BCL1" s="1408"/>
      <c r="BCM1" s="1408"/>
      <c r="BCN1" s="1408"/>
      <c r="BCO1" s="1408"/>
      <c r="BCP1" s="1408"/>
      <c r="BCQ1" s="1408"/>
      <c r="BCR1" s="1408"/>
      <c r="BCS1" s="1408"/>
      <c r="BCT1" s="1408"/>
      <c r="BCU1" s="1408"/>
      <c r="BCV1" s="1408"/>
      <c r="BCW1" s="1408"/>
      <c r="BCX1" s="1408"/>
      <c r="BCY1" s="1408"/>
      <c r="BCZ1" s="1408"/>
      <c r="BDA1" s="1408"/>
      <c r="BDB1" s="1408"/>
      <c r="BDC1" s="1408"/>
      <c r="BDD1" s="1408"/>
      <c r="BDE1" s="1408"/>
      <c r="BDF1" s="1408"/>
      <c r="BDG1" s="1408"/>
      <c r="BDH1" s="1408"/>
      <c r="BDI1" s="1408"/>
      <c r="BDJ1" s="1408"/>
      <c r="BDK1" s="1408"/>
      <c r="BDL1" s="1408"/>
      <c r="BDM1" s="1408"/>
      <c r="BDN1" s="1408"/>
      <c r="BDO1" s="1408"/>
      <c r="BDP1" s="1408"/>
      <c r="BDQ1" s="1408"/>
      <c r="BDR1" s="1408"/>
      <c r="BDS1" s="1408"/>
      <c r="BDT1" s="1408"/>
      <c r="BDU1" s="1408"/>
      <c r="BDV1" s="1408"/>
      <c r="BDW1" s="1408"/>
      <c r="BDX1" s="1408"/>
      <c r="BDY1" s="1408"/>
      <c r="BDZ1" s="1408"/>
      <c r="BEA1" s="1408"/>
      <c r="BEB1" s="1408"/>
      <c r="BEC1" s="1408"/>
      <c r="BED1" s="1408"/>
      <c r="BEE1" s="1408"/>
      <c r="BEF1" s="1408"/>
      <c r="BEG1" s="1408"/>
      <c r="BEH1" s="1408"/>
      <c r="BEI1" s="1408"/>
      <c r="BEJ1" s="1408"/>
      <c r="BEK1" s="1408"/>
      <c r="BEL1" s="1408"/>
      <c r="BEM1" s="1408"/>
      <c r="BEN1" s="1408"/>
      <c r="BEO1" s="1408"/>
      <c r="BEP1" s="1408"/>
      <c r="BEQ1" s="1408"/>
      <c r="BER1" s="1408"/>
      <c r="BES1" s="1408"/>
      <c r="BET1" s="1408"/>
      <c r="BEU1" s="1408"/>
      <c r="BEV1" s="1408"/>
      <c r="BEW1" s="1408"/>
      <c r="BEX1" s="1408"/>
      <c r="BEY1" s="1408"/>
      <c r="BEZ1" s="1408"/>
      <c r="BFA1" s="1408"/>
      <c r="BFB1" s="1408"/>
      <c r="BFC1" s="1408"/>
      <c r="BFD1" s="1408"/>
      <c r="BFE1" s="1408"/>
      <c r="BFF1" s="1408"/>
      <c r="BFG1" s="1408"/>
      <c r="BFH1" s="1408"/>
      <c r="BFI1" s="1408"/>
      <c r="BFJ1" s="1408"/>
      <c r="BFK1" s="1408"/>
      <c r="BFL1" s="1408"/>
      <c r="BFM1" s="1408"/>
      <c r="BFN1" s="1408"/>
      <c r="BFO1" s="1408"/>
      <c r="BFP1" s="1408"/>
      <c r="BFQ1" s="1408"/>
      <c r="BFR1" s="1408"/>
      <c r="BFS1" s="1408"/>
      <c r="BFT1" s="1408"/>
      <c r="BFU1" s="1408"/>
      <c r="BFV1" s="1408"/>
      <c r="BFW1" s="1408"/>
      <c r="BFX1" s="1408"/>
      <c r="BFY1" s="1408"/>
      <c r="BFZ1" s="1408"/>
      <c r="BGA1" s="1408"/>
      <c r="BGB1" s="1408"/>
      <c r="BGC1" s="1408"/>
      <c r="BGD1" s="1408"/>
      <c r="BGE1" s="1408"/>
      <c r="BGF1" s="1408"/>
      <c r="BGG1" s="1408"/>
      <c r="BGH1" s="1408"/>
      <c r="BGI1" s="1408"/>
      <c r="BGJ1" s="1408"/>
      <c r="BGK1" s="1408"/>
      <c r="BGL1" s="1408"/>
      <c r="BGM1" s="1408"/>
      <c r="BGN1" s="1408"/>
      <c r="BGO1" s="1408"/>
      <c r="BGP1" s="1408"/>
      <c r="BGQ1" s="1408"/>
      <c r="BGR1" s="1408"/>
      <c r="BGS1" s="1408"/>
      <c r="BGT1" s="1408"/>
      <c r="BGU1" s="1408"/>
      <c r="BGV1" s="1408"/>
      <c r="BGW1" s="1408"/>
      <c r="BGX1" s="1408"/>
      <c r="BGY1" s="1408"/>
      <c r="BGZ1" s="1408"/>
      <c r="BHA1" s="1408"/>
      <c r="BHB1" s="1408"/>
      <c r="BHC1" s="1408"/>
      <c r="BHD1" s="1408"/>
      <c r="BHE1" s="1408"/>
      <c r="BHF1" s="1408"/>
      <c r="BHG1" s="1408"/>
      <c r="BHH1" s="1408"/>
      <c r="BHI1" s="1408"/>
      <c r="BHJ1" s="1408"/>
      <c r="BHK1" s="1408"/>
      <c r="BHL1" s="1408"/>
      <c r="BHM1" s="1408"/>
      <c r="BHN1" s="1408"/>
      <c r="BHO1" s="1408"/>
      <c r="BHP1" s="1408"/>
      <c r="BHQ1" s="1408"/>
      <c r="BHR1" s="1408"/>
      <c r="BHS1" s="1408"/>
      <c r="BHT1" s="1408"/>
      <c r="BHU1" s="1408"/>
      <c r="BHV1" s="1408"/>
      <c r="BHW1" s="1408"/>
      <c r="BHX1" s="1408"/>
      <c r="BHY1" s="1408"/>
      <c r="BHZ1" s="1408"/>
      <c r="BIA1" s="1408"/>
      <c r="BIB1" s="1408"/>
      <c r="BIC1" s="1408"/>
      <c r="BID1" s="1408"/>
      <c r="BIE1" s="1408"/>
      <c r="BIF1" s="1408"/>
      <c r="BIG1" s="1408"/>
      <c r="BIH1" s="1408"/>
      <c r="BII1" s="1408"/>
      <c r="BIJ1" s="1408"/>
      <c r="BIK1" s="1408"/>
      <c r="BIL1" s="1408"/>
      <c r="BIM1" s="1408"/>
      <c r="BIN1" s="1408"/>
      <c r="BIO1" s="1408"/>
      <c r="BIP1" s="1408"/>
      <c r="BIQ1" s="1408"/>
      <c r="BIR1" s="1408"/>
      <c r="BIS1" s="1408"/>
      <c r="BIT1" s="1408"/>
      <c r="BIU1" s="1408"/>
      <c r="BIV1" s="1408"/>
      <c r="BIW1" s="1408"/>
      <c r="BIX1" s="1408"/>
      <c r="BIY1" s="1408"/>
      <c r="BIZ1" s="1408"/>
      <c r="BJA1" s="1408"/>
      <c r="BJB1" s="1408"/>
      <c r="BJC1" s="1408"/>
      <c r="BJD1" s="1408"/>
      <c r="BJE1" s="1408"/>
      <c r="BJF1" s="1408"/>
      <c r="BJG1" s="1408"/>
      <c r="BJH1" s="1408"/>
      <c r="BJI1" s="1408"/>
      <c r="BJJ1" s="1408"/>
      <c r="BJK1" s="1408"/>
      <c r="BJL1" s="1408"/>
      <c r="BJM1" s="1408"/>
      <c r="BJN1" s="1408"/>
      <c r="BJO1" s="1408"/>
      <c r="BJP1" s="1408"/>
      <c r="BJQ1" s="1408"/>
      <c r="BJR1" s="1408"/>
      <c r="BJS1" s="1408"/>
      <c r="BJT1" s="1408"/>
      <c r="BJU1" s="1408"/>
      <c r="BJV1" s="1408"/>
      <c r="BJW1" s="1408"/>
      <c r="BJX1" s="1408"/>
      <c r="BJY1" s="1408"/>
      <c r="BJZ1" s="1408"/>
      <c r="BKA1" s="1408"/>
      <c r="BKB1" s="1408"/>
      <c r="BKC1" s="1408"/>
      <c r="BKD1" s="1408"/>
      <c r="BKE1" s="1408"/>
      <c r="BKF1" s="1408"/>
      <c r="BKG1" s="1408"/>
      <c r="BKH1" s="1408"/>
      <c r="BKI1" s="1408"/>
      <c r="BKJ1" s="1408"/>
      <c r="BKK1" s="1408"/>
      <c r="BKL1" s="1408"/>
      <c r="BKM1" s="1408"/>
      <c r="BKN1" s="1408"/>
      <c r="BKO1" s="1408"/>
      <c r="BKP1" s="1408"/>
      <c r="BKQ1" s="1408"/>
      <c r="BKR1" s="1408"/>
      <c r="BKS1" s="1408"/>
      <c r="BKT1" s="1408"/>
      <c r="BKU1" s="1408"/>
      <c r="BKV1" s="1408"/>
      <c r="BKW1" s="1408"/>
      <c r="BKX1" s="1408"/>
      <c r="BKY1" s="1408"/>
      <c r="BKZ1" s="1408"/>
      <c r="BLA1" s="1408"/>
      <c r="BLB1" s="1408"/>
      <c r="BLC1" s="1408"/>
      <c r="BLD1" s="1408"/>
      <c r="BLE1" s="1408"/>
      <c r="BLF1" s="1408"/>
      <c r="BLG1" s="1408"/>
      <c r="BLH1" s="1408"/>
      <c r="BLI1" s="1408"/>
      <c r="BLJ1" s="1408"/>
      <c r="BLK1" s="1408"/>
      <c r="BLL1" s="1408"/>
      <c r="BLM1" s="1408"/>
      <c r="BLN1" s="1408"/>
      <c r="BLO1" s="1408"/>
      <c r="BLP1" s="1408"/>
      <c r="BLQ1" s="1408"/>
      <c r="BLR1" s="1408"/>
      <c r="BLS1" s="1408"/>
      <c r="BLT1" s="1408"/>
      <c r="BLU1" s="1408"/>
      <c r="BLV1" s="1408"/>
      <c r="BLW1" s="1408"/>
      <c r="BLX1" s="1408"/>
      <c r="BLY1" s="1408"/>
      <c r="BLZ1" s="1408"/>
      <c r="BMA1" s="1408"/>
      <c r="BMB1" s="1408"/>
      <c r="BMC1" s="1408"/>
      <c r="BMD1" s="1408"/>
      <c r="BME1" s="1408"/>
      <c r="BMF1" s="1408"/>
      <c r="BMG1" s="1408"/>
      <c r="BMH1" s="1408"/>
      <c r="BMI1" s="1408"/>
      <c r="BMJ1" s="1408"/>
      <c r="BMK1" s="1408"/>
      <c r="BML1" s="1408"/>
      <c r="BMM1" s="1408"/>
      <c r="BMN1" s="1408"/>
      <c r="BMO1" s="1408"/>
      <c r="BMP1" s="1408"/>
      <c r="BMQ1" s="1408"/>
      <c r="BMR1" s="1408"/>
      <c r="BMS1" s="1408"/>
      <c r="BMT1" s="1408"/>
      <c r="BMU1" s="1408"/>
      <c r="BMV1" s="1408"/>
      <c r="BMW1" s="1408"/>
      <c r="BMX1" s="1408"/>
      <c r="BMY1" s="1408"/>
      <c r="BMZ1" s="1408"/>
      <c r="BNA1" s="1408"/>
      <c r="BNB1" s="1408"/>
      <c r="BNC1" s="1408"/>
      <c r="BND1" s="1408"/>
      <c r="BNE1" s="1408"/>
      <c r="BNF1" s="1408"/>
      <c r="BNG1" s="1408"/>
      <c r="BNH1" s="1408"/>
      <c r="BNI1" s="1408"/>
      <c r="BNJ1" s="1408"/>
      <c r="BNK1" s="1408"/>
      <c r="BNL1" s="1408"/>
      <c r="BNM1" s="1408"/>
      <c r="BNN1" s="1408"/>
      <c r="BNO1" s="1408"/>
      <c r="BNP1" s="1408"/>
      <c r="BNQ1" s="1408"/>
      <c r="BNR1" s="1408"/>
      <c r="BNS1" s="1408"/>
      <c r="BNT1" s="1408"/>
      <c r="BNU1" s="1408"/>
      <c r="BNV1" s="1408"/>
      <c r="BNW1" s="1408"/>
      <c r="BNX1" s="1408"/>
      <c r="BNY1" s="1408"/>
      <c r="BNZ1" s="1408"/>
      <c r="BOA1" s="1408"/>
      <c r="BOB1" s="1408"/>
      <c r="BOC1" s="1408"/>
      <c r="BOD1" s="1408"/>
      <c r="BOE1" s="1408"/>
      <c r="BOF1" s="1408"/>
      <c r="BOG1" s="1408"/>
      <c r="BOH1" s="1408"/>
      <c r="BOI1" s="1408"/>
      <c r="BOJ1" s="1408"/>
      <c r="BOK1" s="1408"/>
      <c r="BOL1" s="1408"/>
      <c r="BOM1" s="1408"/>
      <c r="BON1" s="1408"/>
      <c r="BOO1" s="1408"/>
      <c r="BOP1" s="1408"/>
      <c r="BOQ1" s="1408"/>
      <c r="BOR1" s="1408"/>
      <c r="BOS1" s="1408"/>
      <c r="BOT1" s="1408"/>
      <c r="BOU1" s="1408"/>
      <c r="BOV1" s="1408"/>
      <c r="BOW1" s="1408"/>
      <c r="BOX1" s="1408"/>
      <c r="BOY1" s="1408"/>
      <c r="BOZ1" s="1408"/>
      <c r="BPA1" s="1408"/>
      <c r="BPB1" s="1408"/>
      <c r="BPC1" s="1408"/>
      <c r="BPD1" s="1408"/>
      <c r="BPE1" s="1408"/>
      <c r="BPF1" s="1408"/>
      <c r="BPG1" s="1408"/>
      <c r="BPH1" s="1408"/>
      <c r="BPI1" s="1408"/>
      <c r="BPJ1" s="1408"/>
      <c r="BPK1" s="1408"/>
      <c r="BPL1" s="1408"/>
      <c r="BPM1" s="1408"/>
      <c r="BPN1" s="1408"/>
      <c r="BPO1" s="1408"/>
      <c r="BPP1" s="1408"/>
      <c r="BPQ1" s="1408"/>
      <c r="BPR1" s="1408"/>
      <c r="BPS1" s="1408"/>
      <c r="BPT1" s="1408"/>
      <c r="BPU1" s="1408"/>
      <c r="BPV1" s="1408"/>
      <c r="BPW1" s="1408"/>
      <c r="BPX1" s="1408"/>
      <c r="BPY1" s="1408"/>
      <c r="BPZ1" s="1408"/>
      <c r="BQA1" s="1408"/>
      <c r="BQB1" s="1408"/>
      <c r="BQC1" s="1408"/>
      <c r="BQD1" s="1408"/>
      <c r="BQE1" s="1408"/>
      <c r="BQF1" s="1408"/>
      <c r="BQG1" s="1408"/>
      <c r="BQH1" s="1408"/>
      <c r="BQI1" s="1408"/>
      <c r="BQJ1" s="1408"/>
      <c r="BQK1" s="1408"/>
      <c r="BQL1" s="1408"/>
      <c r="BQM1" s="1408"/>
      <c r="BQN1" s="1408"/>
      <c r="BQO1" s="1408"/>
      <c r="BQP1" s="1408"/>
      <c r="BQQ1" s="1408"/>
      <c r="BQR1" s="1408"/>
      <c r="BQS1" s="1408"/>
      <c r="BQT1" s="1408"/>
      <c r="BQU1" s="1408"/>
      <c r="BQV1" s="1408"/>
      <c r="BQW1" s="1408"/>
      <c r="BQX1" s="1408"/>
      <c r="BQY1" s="1408"/>
      <c r="BQZ1" s="1408"/>
      <c r="BRA1" s="1408"/>
      <c r="BRB1" s="1408"/>
      <c r="BRC1" s="1408"/>
      <c r="BRD1" s="1408"/>
      <c r="BRE1" s="1408"/>
      <c r="BRF1" s="1408"/>
      <c r="BRG1" s="1408"/>
      <c r="BRH1" s="1408"/>
      <c r="BRI1" s="1408"/>
      <c r="BRJ1" s="1408"/>
      <c r="BRK1" s="1408"/>
      <c r="BRL1" s="1408"/>
      <c r="BRM1" s="1408"/>
      <c r="BRN1" s="1408"/>
      <c r="BRO1" s="1408"/>
      <c r="BRP1" s="1408"/>
      <c r="BRQ1" s="1408"/>
      <c r="BRR1" s="1408"/>
      <c r="BRS1" s="1408"/>
      <c r="BRT1" s="1408"/>
      <c r="BRU1" s="1408"/>
      <c r="BRV1" s="1408"/>
      <c r="BRW1" s="1408"/>
      <c r="BRX1" s="1408"/>
      <c r="BRY1" s="1408"/>
      <c r="BRZ1" s="1408"/>
      <c r="BSA1" s="1408"/>
      <c r="BSB1" s="1408"/>
      <c r="BSC1" s="1408"/>
      <c r="BSD1" s="1408"/>
      <c r="BSE1" s="1408"/>
      <c r="BSF1" s="1408"/>
      <c r="BSG1" s="1408"/>
      <c r="BSH1" s="1408"/>
      <c r="BSI1" s="1408"/>
      <c r="BSJ1" s="1408"/>
      <c r="BSK1" s="1408"/>
      <c r="BSL1" s="1408"/>
      <c r="BSM1" s="1408"/>
      <c r="BSN1" s="1408"/>
      <c r="BSO1" s="1408"/>
      <c r="BSP1" s="1408"/>
      <c r="BSQ1" s="1408"/>
      <c r="BSR1" s="1408"/>
      <c r="BSS1" s="1408"/>
      <c r="BST1" s="1408"/>
      <c r="BSU1" s="1408"/>
      <c r="BSV1" s="1408"/>
      <c r="BSW1" s="1408"/>
      <c r="BSX1" s="1408"/>
      <c r="BSY1" s="1408"/>
      <c r="BSZ1" s="1408"/>
      <c r="BTA1" s="1408"/>
      <c r="BTB1" s="1408"/>
      <c r="BTC1" s="1408"/>
      <c r="BTD1" s="1408"/>
      <c r="BTE1" s="1408"/>
      <c r="BTF1" s="1408"/>
      <c r="BTG1" s="1408"/>
      <c r="BTH1" s="1408"/>
      <c r="BTI1" s="1408"/>
      <c r="BTJ1" s="1408"/>
      <c r="BTK1" s="1408"/>
      <c r="BTL1" s="1408"/>
      <c r="BTM1" s="1408"/>
      <c r="BTN1" s="1408"/>
      <c r="BTO1" s="1408"/>
      <c r="BTP1" s="1408"/>
      <c r="BTQ1" s="1408"/>
      <c r="BTR1" s="1408"/>
      <c r="BTS1" s="1408"/>
      <c r="BTT1" s="1408"/>
      <c r="BTU1" s="1408"/>
      <c r="BTV1" s="1408"/>
      <c r="BTW1" s="1408"/>
      <c r="BTX1" s="1408"/>
      <c r="BTY1" s="1408"/>
      <c r="BTZ1" s="1408"/>
      <c r="BUA1" s="1408"/>
      <c r="BUB1" s="1408"/>
      <c r="BUC1" s="1408"/>
      <c r="BUD1" s="1408"/>
      <c r="BUE1" s="1408"/>
      <c r="BUF1" s="1408"/>
      <c r="BUG1" s="1408"/>
      <c r="BUH1" s="1408"/>
      <c r="BUI1" s="1408"/>
      <c r="BUJ1" s="1408"/>
      <c r="BUK1" s="1408"/>
      <c r="BUL1" s="1408"/>
      <c r="BUM1" s="1408"/>
      <c r="BUN1" s="1408"/>
      <c r="BUO1" s="1408"/>
      <c r="BUP1" s="1408"/>
      <c r="BUQ1" s="1408"/>
      <c r="BUR1" s="1408"/>
      <c r="BUS1" s="1408"/>
      <c r="BUT1" s="1408"/>
      <c r="BUU1" s="1408"/>
      <c r="BUV1" s="1408"/>
      <c r="BUW1" s="1408"/>
      <c r="BUX1" s="1408"/>
      <c r="BUY1" s="1408"/>
      <c r="BUZ1" s="1408"/>
      <c r="BVA1" s="1408"/>
      <c r="BVB1" s="1408"/>
      <c r="BVC1" s="1408"/>
      <c r="BVD1" s="1408"/>
      <c r="BVE1" s="1408"/>
      <c r="BVF1" s="1408"/>
      <c r="BVG1" s="1408"/>
      <c r="BVH1" s="1408"/>
      <c r="BVI1" s="1408"/>
      <c r="BVJ1" s="1408"/>
      <c r="BVK1" s="1408"/>
      <c r="BVL1" s="1408"/>
      <c r="BVM1" s="1408"/>
      <c r="BVN1" s="1408"/>
      <c r="BVO1" s="1408"/>
      <c r="BVP1" s="1408"/>
      <c r="BVQ1" s="1408"/>
      <c r="BVR1" s="1408"/>
      <c r="BVS1" s="1408"/>
      <c r="BVT1" s="1408"/>
      <c r="BVU1" s="1408"/>
      <c r="BVV1" s="1408"/>
      <c r="BVW1" s="1408"/>
      <c r="BVX1" s="1408"/>
      <c r="BVY1" s="1408"/>
      <c r="BVZ1" s="1408"/>
      <c r="BWA1" s="1408"/>
      <c r="BWB1" s="1408"/>
      <c r="BWC1" s="1408"/>
      <c r="BWD1" s="1408"/>
      <c r="BWE1" s="1408"/>
      <c r="BWF1" s="1408"/>
      <c r="BWG1" s="1408"/>
      <c r="BWH1" s="1408"/>
      <c r="BWI1" s="1408"/>
      <c r="BWJ1" s="1408"/>
      <c r="BWK1" s="1408"/>
      <c r="BWL1" s="1408"/>
      <c r="BWM1" s="1408"/>
      <c r="BWN1" s="1408"/>
      <c r="BWO1" s="1408"/>
      <c r="BWP1" s="1408"/>
      <c r="BWQ1" s="1408"/>
      <c r="BWR1" s="1408"/>
      <c r="BWS1" s="1408"/>
      <c r="BWT1" s="1408"/>
      <c r="BWU1" s="1408"/>
      <c r="BWV1" s="1408"/>
      <c r="BWW1" s="1408"/>
      <c r="BWX1" s="1408"/>
      <c r="BWY1" s="1408"/>
      <c r="BWZ1" s="1408"/>
      <c r="BXA1" s="1408"/>
      <c r="BXB1" s="1408"/>
      <c r="BXC1" s="1408"/>
      <c r="BXD1" s="1408"/>
      <c r="BXE1" s="1408"/>
      <c r="BXF1" s="1408"/>
      <c r="BXG1" s="1408"/>
      <c r="BXH1" s="1408"/>
      <c r="BXI1" s="1408"/>
      <c r="BXJ1" s="1408"/>
      <c r="BXK1" s="1408"/>
      <c r="BXL1" s="1408"/>
      <c r="BXM1" s="1408"/>
      <c r="BXN1" s="1408"/>
      <c r="BXO1" s="1408"/>
      <c r="BXP1" s="1408"/>
      <c r="BXQ1" s="1408"/>
      <c r="BXR1" s="1408"/>
      <c r="BXS1" s="1408"/>
      <c r="BXT1" s="1408"/>
      <c r="BXU1" s="1408"/>
      <c r="BXV1" s="1408"/>
      <c r="BXW1" s="1408"/>
      <c r="BXX1" s="1408"/>
      <c r="BXY1" s="1408"/>
      <c r="BXZ1" s="1408"/>
      <c r="BYA1" s="1408"/>
      <c r="BYB1" s="1408"/>
      <c r="BYC1" s="1408"/>
      <c r="BYD1" s="1408"/>
      <c r="BYE1" s="1408"/>
      <c r="BYF1" s="1408"/>
      <c r="BYG1" s="1408"/>
      <c r="BYH1" s="1408"/>
      <c r="BYI1" s="1408"/>
      <c r="BYJ1" s="1408"/>
      <c r="BYK1" s="1408"/>
      <c r="BYL1" s="1408"/>
      <c r="BYM1" s="1408"/>
      <c r="BYN1" s="1408"/>
      <c r="BYO1" s="1408"/>
      <c r="BYP1" s="1408"/>
      <c r="BYQ1" s="1408"/>
      <c r="BYR1" s="1408"/>
      <c r="BYS1" s="1408"/>
      <c r="BYT1" s="1408"/>
      <c r="BYU1" s="1408"/>
      <c r="BYV1" s="1408"/>
      <c r="BYW1" s="1408"/>
      <c r="BYX1" s="1408"/>
      <c r="BYY1" s="1408"/>
      <c r="BYZ1" s="1408"/>
      <c r="BZA1" s="1408"/>
      <c r="BZB1" s="1408"/>
      <c r="BZC1" s="1408"/>
      <c r="BZD1" s="1408"/>
      <c r="BZE1" s="1408"/>
      <c r="BZF1" s="1408"/>
      <c r="BZG1" s="1408"/>
      <c r="BZH1" s="1408"/>
      <c r="BZI1" s="1408"/>
      <c r="BZJ1" s="1408"/>
      <c r="BZK1" s="1408"/>
      <c r="BZL1" s="1408"/>
      <c r="BZM1" s="1408"/>
      <c r="BZN1" s="1408"/>
      <c r="BZO1" s="1408"/>
      <c r="BZP1" s="1408"/>
      <c r="BZQ1" s="1408"/>
      <c r="BZR1" s="1408"/>
      <c r="BZS1" s="1408"/>
      <c r="BZT1" s="1408"/>
      <c r="BZU1" s="1408"/>
      <c r="BZV1" s="1408"/>
      <c r="BZW1" s="1408"/>
      <c r="BZX1" s="1408"/>
      <c r="BZY1" s="1408"/>
      <c r="BZZ1" s="1408"/>
      <c r="CAA1" s="1408"/>
      <c r="CAB1" s="1408"/>
      <c r="CAC1" s="1408"/>
      <c r="CAD1" s="1408"/>
      <c r="CAE1" s="1408"/>
      <c r="CAF1" s="1408"/>
      <c r="CAG1" s="1408"/>
      <c r="CAH1" s="1408"/>
      <c r="CAI1" s="1408"/>
      <c r="CAJ1" s="1408"/>
      <c r="CAK1" s="1408"/>
      <c r="CAL1" s="1408"/>
      <c r="CAM1" s="1408"/>
      <c r="CAN1" s="1408"/>
      <c r="CAO1" s="1408"/>
      <c r="CAP1" s="1408"/>
      <c r="CAQ1" s="1408"/>
      <c r="CAR1" s="1408"/>
      <c r="CAS1" s="1408"/>
      <c r="CAT1" s="1408"/>
      <c r="CAU1" s="1408"/>
      <c r="CAV1" s="1408"/>
      <c r="CAW1" s="1408"/>
      <c r="CAX1" s="1408"/>
      <c r="CAY1" s="1408"/>
      <c r="CAZ1" s="1408"/>
      <c r="CBA1" s="1408"/>
      <c r="CBB1" s="1408"/>
      <c r="CBC1" s="1408"/>
      <c r="CBD1" s="1408"/>
      <c r="CBE1" s="1408"/>
      <c r="CBF1" s="1408"/>
      <c r="CBG1" s="1408"/>
      <c r="CBH1" s="1408"/>
      <c r="CBI1" s="1408"/>
      <c r="CBJ1" s="1408"/>
      <c r="CBK1" s="1408"/>
      <c r="CBL1" s="1408"/>
      <c r="CBM1" s="1408"/>
      <c r="CBN1" s="1408"/>
      <c r="CBO1" s="1408"/>
      <c r="CBP1" s="1408"/>
      <c r="CBQ1" s="1408"/>
      <c r="CBR1" s="1408"/>
      <c r="CBS1" s="1408"/>
      <c r="CBT1" s="1408"/>
      <c r="CBU1" s="1408"/>
      <c r="CBV1" s="1408"/>
      <c r="CBW1" s="1408"/>
      <c r="CBX1" s="1408"/>
      <c r="CBY1" s="1408"/>
      <c r="CBZ1" s="1408"/>
      <c r="CCA1" s="1408"/>
      <c r="CCB1" s="1408"/>
      <c r="CCC1" s="1408"/>
      <c r="CCD1" s="1408"/>
      <c r="CCE1" s="1408"/>
      <c r="CCF1" s="1408"/>
      <c r="CCG1" s="1408"/>
      <c r="CCH1" s="1408"/>
      <c r="CCI1" s="1408"/>
      <c r="CCJ1" s="1408"/>
      <c r="CCK1" s="1408"/>
      <c r="CCL1" s="1408"/>
      <c r="CCM1" s="1408"/>
      <c r="CCN1" s="1408"/>
      <c r="CCO1" s="1408"/>
      <c r="CCP1" s="1408"/>
      <c r="CCQ1" s="1408"/>
      <c r="CCR1" s="1408"/>
      <c r="CCS1" s="1408"/>
      <c r="CCT1" s="1408"/>
      <c r="CCU1" s="1408"/>
      <c r="CCV1" s="1408"/>
      <c r="CCW1" s="1408"/>
      <c r="CCX1" s="1408"/>
      <c r="CCY1" s="1408"/>
      <c r="CCZ1" s="1408"/>
      <c r="CDA1" s="1408"/>
      <c r="CDB1" s="1408"/>
      <c r="CDC1" s="1408"/>
      <c r="CDD1" s="1408"/>
      <c r="CDE1" s="1408"/>
      <c r="CDF1" s="1408"/>
      <c r="CDG1" s="1408"/>
      <c r="CDH1" s="1408"/>
      <c r="CDI1" s="1408"/>
      <c r="CDJ1" s="1408"/>
      <c r="CDK1" s="1408"/>
      <c r="CDL1" s="1408"/>
      <c r="CDM1" s="1408"/>
      <c r="CDN1" s="1408"/>
      <c r="CDO1" s="1408"/>
      <c r="CDP1" s="1408"/>
      <c r="CDQ1" s="1408"/>
      <c r="CDR1" s="1408"/>
      <c r="CDS1" s="1408"/>
      <c r="CDT1" s="1408"/>
      <c r="CDU1" s="1408"/>
      <c r="CDV1" s="1408"/>
      <c r="CDW1" s="1408"/>
      <c r="CDX1" s="1408"/>
      <c r="CDY1" s="1408"/>
      <c r="CDZ1" s="1408"/>
      <c r="CEA1" s="1408"/>
      <c r="CEB1" s="1408"/>
      <c r="CEC1" s="1408"/>
      <c r="CED1" s="1408"/>
      <c r="CEE1" s="1408"/>
      <c r="CEF1" s="1408"/>
      <c r="CEG1" s="1408"/>
      <c r="CEH1" s="1408"/>
      <c r="CEI1" s="1408"/>
      <c r="CEJ1" s="1408"/>
      <c r="CEK1" s="1408"/>
      <c r="CEL1" s="1408"/>
      <c r="CEM1" s="1408"/>
      <c r="CEN1" s="1408"/>
      <c r="CEO1" s="1408"/>
      <c r="CEP1" s="1408"/>
      <c r="CEQ1" s="1408"/>
      <c r="CER1" s="1408"/>
      <c r="CES1" s="1408"/>
      <c r="CET1" s="1408"/>
      <c r="CEU1" s="1408"/>
      <c r="CEV1" s="1408"/>
      <c r="CEW1" s="1408"/>
      <c r="CEX1" s="1408"/>
      <c r="CEY1" s="1408"/>
      <c r="CEZ1" s="1408"/>
      <c r="CFA1" s="1408"/>
      <c r="CFB1" s="1408"/>
      <c r="CFC1" s="1408"/>
      <c r="CFD1" s="1408"/>
      <c r="CFE1" s="1408"/>
      <c r="CFF1" s="1408"/>
      <c r="CFG1" s="1408"/>
      <c r="CFH1" s="1408"/>
      <c r="CFI1" s="1408"/>
      <c r="CFJ1" s="1408"/>
      <c r="CFK1" s="1408"/>
      <c r="CFL1" s="1408"/>
      <c r="CFM1" s="1408"/>
      <c r="CFN1" s="1408"/>
      <c r="CFO1" s="1408"/>
      <c r="CFP1" s="1408"/>
      <c r="CFQ1" s="1408"/>
      <c r="CFR1" s="1408"/>
      <c r="CFS1" s="1408"/>
      <c r="CFT1" s="1408"/>
      <c r="CFU1" s="1408"/>
      <c r="CFV1" s="1408"/>
      <c r="CFW1" s="1408"/>
      <c r="CFX1" s="1408"/>
      <c r="CFY1" s="1408"/>
      <c r="CFZ1" s="1408"/>
      <c r="CGA1" s="1408"/>
      <c r="CGB1" s="1408"/>
      <c r="CGC1" s="1408"/>
      <c r="CGD1" s="1408"/>
      <c r="CGE1" s="1408"/>
      <c r="CGF1" s="1408"/>
      <c r="CGG1" s="1408"/>
      <c r="CGH1" s="1408"/>
      <c r="CGI1" s="1408"/>
      <c r="CGJ1" s="1408"/>
      <c r="CGK1" s="1408"/>
      <c r="CGL1" s="1408"/>
      <c r="CGM1" s="1408"/>
      <c r="CGN1" s="1408"/>
      <c r="CGO1" s="1408"/>
      <c r="CGP1" s="1408"/>
      <c r="CGQ1" s="1408"/>
      <c r="CGR1" s="1408"/>
      <c r="CGS1" s="1408"/>
      <c r="CGT1" s="1408"/>
      <c r="CGU1" s="1408"/>
      <c r="CGV1" s="1408"/>
      <c r="CGW1" s="1408"/>
      <c r="CGX1" s="1408"/>
      <c r="CGY1" s="1408"/>
      <c r="CGZ1" s="1408"/>
      <c r="CHA1" s="1408"/>
      <c r="CHB1" s="1408"/>
      <c r="CHC1" s="1408"/>
      <c r="CHD1" s="1408"/>
      <c r="CHE1" s="1408"/>
      <c r="CHF1" s="1408"/>
      <c r="CHG1" s="1408"/>
      <c r="CHH1" s="1408"/>
      <c r="CHI1" s="1408"/>
      <c r="CHJ1" s="1408"/>
      <c r="CHK1" s="1408"/>
      <c r="CHL1" s="1408"/>
      <c r="CHM1" s="1408"/>
      <c r="CHN1" s="1408"/>
      <c r="CHO1" s="1408"/>
      <c r="CHP1" s="1408"/>
      <c r="CHQ1" s="1408"/>
      <c r="CHR1" s="1408"/>
      <c r="CHS1" s="1408"/>
      <c r="CHT1" s="1408"/>
      <c r="CHU1" s="1408"/>
      <c r="CHV1" s="1408"/>
      <c r="CHW1" s="1408"/>
      <c r="CHX1" s="1408"/>
      <c r="CHY1" s="1408"/>
      <c r="CHZ1" s="1408"/>
      <c r="CIA1" s="1408"/>
      <c r="CIB1" s="1408"/>
      <c r="CIC1" s="1408"/>
      <c r="CID1" s="1408"/>
      <c r="CIE1" s="1408"/>
      <c r="CIF1" s="1408"/>
      <c r="CIG1" s="1408"/>
      <c r="CIH1" s="1408"/>
      <c r="CII1" s="1408"/>
      <c r="CIJ1" s="1408"/>
      <c r="CIK1" s="1408"/>
      <c r="CIL1" s="1408"/>
      <c r="CIM1" s="1408"/>
      <c r="CIN1" s="1408"/>
      <c r="CIO1" s="1408"/>
      <c r="CIP1" s="1408"/>
      <c r="CIQ1" s="1408"/>
      <c r="CIR1" s="1408"/>
      <c r="CIS1" s="1408"/>
      <c r="CIT1" s="1408"/>
      <c r="CIU1" s="1408"/>
      <c r="CIV1" s="1408"/>
      <c r="CIW1" s="1408"/>
      <c r="CIX1" s="1408"/>
      <c r="CIY1" s="1408"/>
      <c r="CIZ1" s="1408"/>
      <c r="CJA1" s="1408"/>
      <c r="CJB1" s="1408"/>
      <c r="CJC1" s="1408"/>
      <c r="CJD1" s="1408"/>
      <c r="CJE1" s="1408"/>
      <c r="CJF1" s="1408"/>
      <c r="CJG1" s="1408"/>
      <c r="CJH1" s="1408"/>
      <c r="CJI1" s="1408"/>
      <c r="CJJ1" s="1408"/>
      <c r="CJK1" s="1408"/>
      <c r="CJL1" s="1408"/>
      <c r="CJM1" s="1408"/>
      <c r="CJN1" s="1408"/>
      <c r="CJO1" s="1408"/>
      <c r="CJP1" s="1408"/>
      <c r="CJQ1" s="1408"/>
      <c r="CJR1" s="1408"/>
      <c r="CJS1" s="1408"/>
      <c r="CJT1" s="1408"/>
      <c r="CJU1" s="1408"/>
      <c r="CJV1" s="1408"/>
      <c r="CJW1" s="1408"/>
      <c r="CJX1" s="1408"/>
      <c r="CJY1" s="1408"/>
      <c r="CJZ1" s="1408"/>
      <c r="CKA1" s="1408"/>
      <c r="CKB1" s="1408"/>
      <c r="CKC1" s="1408"/>
      <c r="CKD1" s="1408"/>
      <c r="CKE1" s="1408"/>
      <c r="CKF1" s="1408"/>
      <c r="CKG1" s="1408"/>
      <c r="CKH1" s="1408"/>
      <c r="CKI1" s="1408"/>
      <c r="CKJ1" s="1408"/>
      <c r="CKK1" s="1408"/>
      <c r="CKL1" s="1408"/>
      <c r="CKM1" s="1408"/>
      <c r="CKN1" s="1408"/>
      <c r="CKO1" s="1408"/>
      <c r="CKP1" s="1408"/>
      <c r="CKQ1" s="1408"/>
      <c r="CKR1" s="1408"/>
      <c r="CKS1" s="1408"/>
      <c r="CKT1" s="1408"/>
      <c r="CKU1" s="1408"/>
      <c r="CKV1" s="1408"/>
      <c r="CKW1" s="1408"/>
      <c r="CKX1" s="1408"/>
      <c r="CKY1" s="1408"/>
      <c r="CKZ1" s="1408"/>
      <c r="CLA1" s="1408"/>
      <c r="CLB1" s="1408"/>
      <c r="CLC1" s="1408"/>
      <c r="CLD1" s="1408"/>
      <c r="CLE1" s="1408"/>
      <c r="CLF1" s="1408"/>
      <c r="CLG1" s="1408"/>
      <c r="CLH1" s="1408"/>
      <c r="CLI1" s="1408"/>
      <c r="CLJ1" s="1408"/>
      <c r="CLK1" s="1408"/>
      <c r="CLL1" s="1408"/>
      <c r="CLM1" s="1408"/>
      <c r="CLN1" s="1408"/>
      <c r="CLO1" s="1408"/>
      <c r="CLP1" s="1408"/>
      <c r="CLQ1" s="1408"/>
      <c r="CLR1" s="1408"/>
      <c r="CLS1" s="1408"/>
      <c r="CLT1" s="1408"/>
      <c r="CLU1" s="1408"/>
      <c r="CLV1" s="1408"/>
      <c r="CLW1" s="1408"/>
      <c r="CLX1" s="1408"/>
      <c r="CLY1" s="1408"/>
      <c r="CLZ1" s="1408"/>
      <c r="CMA1" s="1408"/>
      <c r="CMB1" s="1408"/>
      <c r="CMC1" s="1408"/>
      <c r="CMD1" s="1408"/>
      <c r="CME1" s="1408"/>
      <c r="CMF1" s="1408"/>
      <c r="CMG1" s="1408"/>
      <c r="CMH1" s="1408"/>
      <c r="CMI1" s="1408"/>
      <c r="CMJ1" s="1408"/>
      <c r="CMK1" s="1408"/>
      <c r="CML1" s="1408"/>
      <c r="CMM1" s="1408"/>
      <c r="CMN1" s="1408"/>
      <c r="CMO1" s="1408"/>
      <c r="CMP1" s="1408"/>
      <c r="CMQ1" s="1408"/>
      <c r="CMR1" s="1408"/>
      <c r="CMS1" s="1408"/>
      <c r="CMT1" s="1408"/>
      <c r="CMU1" s="1408"/>
      <c r="CMV1" s="1408"/>
      <c r="CMW1" s="1408"/>
      <c r="CMX1" s="1408"/>
      <c r="CMY1" s="1408"/>
      <c r="CMZ1" s="1408"/>
      <c r="CNA1" s="1408"/>
      <c r="CNB1" s="1408"/>
      <c r="CNC1" s="1408"/>
      <c r="CND1" s="1408"/>
      <c r="CNE1" s="1408"/>
      <c r="CNF1" s="1408"/>
      <c r="CNG1" s="1408"/>
      <c r="CNH1" s="1408"/>
      <c r="CNI1" s="1408"/>
      <c r="CNJ1" s="1408"/>
      <c r="CNK1" s="1408"/>
      <c r="CNL1" s="1408"/>
      <c r="CNM1" s="1408"/>
      <c r="CNN1" s="1408"/>
      <c r="CNO1" s="1408"/>
      <c r="CNP1" s="1408"/>
      <c r="CNQ1" s="1408"/>
      <c r="CNR1" s="1408"/>
      <c r="CNS1" s="1408"/>
      <c r="CNT1" s="1408"/>
      <c r="CNU1" s="1408"/>
      <c r="CNV1" s="1408"/>
      <c r="CNW1" s="1408"/>
      <c r="CNX1" s="1408"/>
      <c r="CNY1" s="1408"/>
      <c r="CNZ1" s="1408"/>
      <c r="COA1" s="1408"/>
      <c r="COB1" s="1408"/>
      <c r="COC1" s="1408"/>
      <c r="COD1" s="1408"/>
      <c r="COE1" s="1408"/>
      <c r="COF1" s="1408"/>
      <c r="COG1" s="1408"/>
      <c r="COH1" s="1408"/>
      <c r="COI1" s="1408"/>
      <c r="COJ1" s="1408"/>
      <c r="COK1" s="1408"/>
      <c r="COL1" s="1408"/>
      <c r="COM1" s="1408"/>
      <c r="CON1" s="1408"/>
      <c r="COO1" s="1408"/>
      <c r="COP1" s="1408"/>
      <c r="COQ1" s="1408"/>
      <c r="COR1" s="1408"/>
      <c r="COS1" s="1408"/>
      <c r="COT1" s="1408"/>
      <c r="COU1" s="1408"/>
      <c r="COV1" s="1408"/>
      <c r="COW1" s="1408"/>
      <c r="COX1" s="1408"/>
      <c r="COY1" s="1408"/>
      <c r="COZ1" s="1408"/>
      <c r="CPA1" s="1408"/>
      <c r="CPB1" s="1408"/>
      <c r="CPC1" s="1408"/>
      <c r="CPD1" s="1408"/>
      <c r="CPE1" s="1408"/>
      <c r="CPF1" s="1408"/>
      <c r="CPG1" s="1408"/>
      <c r="CPH1" s="1408"/>
      <c r="CPI1" s="1408"/>
      <c r="CPJ1" s="1408"/>
      <c r="CPK1" s="1408"/>
      <c r="CPL1" s="1408"/>
      <c r="CPM1" s="1408"/>
      <c r="CPN1" s="1408"/>
      <c r="CPO1" s="1408"/>
      <c r="CPP1" s="1408"/>
      <c r="CPQ1" s="1408"/>
      <c r="CPR1" s="1408"/>
      <c r="CPS1" s="1408"/>
      <c r="CPT1" s="1408"/>
      <c r="CPU1" s="1408"/>
      <c r="CPV1" s="1408"/>
      <c r="CPW1" s="1408"/>
      <c r="CPX1" s="1408"/>
      <c r="CPY1" s="1408"/>
      <c r="CPZ1" s="1408"/>
      <c r="CQA1" s="1408"/>
      <c r="CQB1" s="1408"/>
      <c r="CQC1" s="1408"/>
      <c r="CQD1" s="1408"/>
      <c r="CQE1" s="1408"/>
      <c r="CQF1" s="1408"/>
      <c r="CQG1" s="1408"/>
      <c r="CQH1" s="1408"/>
      <c r="CQI1" s="1408"/>
      <c r="CQJ1" s="1408"/>
      <c r="CQK1" s="1408"/>
      <c r="CQL1" s="1408"/>
      <c r="CQM1" s="1408"/>
      <c r="CQN1" s="1408"/>
      <c r="CQO1" s="1408"/>
      <c r="CQP1" s="1408"/>
      <c r="CQQ1" s="1408"/>
      <c r="CQR1" s="1408"/>
      <c r="CQS1" s="1408"/>
      <c r="CQT1" s="1408"/>
      <c r="CQU1" s="1408"/>
      <c r="CQV1" s="1408"/>
      <c r="CQW1" s="1408"/>
      <c r="CQX1" s="1408"/>
      <c r="CQY1" s="1408"/>
      <c r="CQZ1" s="1408"/>
      <c r="CRA1" s="1408"/>
      <c r="CRB1" s="1408"/>
      <c r="CRC1" s="1408"/>
      <c r="CRD1" s="1408"/>
      <c r="CRE1" s="1408"/>
      <c r="CRF1" s="1408"/>
      <c r="CRG1" s="1408"/>
      <c r="CRH1" s="1408"/>
      <c r="CRI1" s="1408"/>
      <c r="CRJ1" s="1408"/>
      <c r="CRK1" s="1408"/>
      <c r="CRL1" s="1408"/>
      <c r="CRM1" s="1408"/>
      <c r="CRN1" s="1408"/>
      <c r="CRO1" s="1408"/>
      <c r="CRP1" s="1408"/>
      <c r="CRQ1" s="1408"/>
      <c r="CRR1" s="1408"/>
      <c r="CRS1" s="1408"/>
      <c r="CRT1" s="1408"/>
      <c r="CRU1" s="1408"/>
      <c r="CRV1" s="1408"/>
      <c r="CRW1" s="1408"/>
      <c r="CRX1" s="1408"/>
      <c r="CRY1" s="1408"/>
      <c r="CRZ1" s="1408"/>
      <c r="CSA1" s="1408"/>
      <c r="CSB1" s="1408"/>
      <c r="CSC1" s="1408"/>
      <c r="CSD1" s="1408"/>
      <c r="CSE1" s="1408"/>
      <c r="CSF1" s="1408"/>
      <c r="CSG1" s="1408"/>
      <c r="CSH1" s="1408"/>
      <c r="CSI1" s="1408"/>
      <c r="CSJ1" s="1408"/>
      <c r="CSK1" s="1408"/>
      <c r="CSL1" s="1408"/>
      <c r="CSM1" s="1408"/>
      <c r="CSN1" s="1408"/>
      <c r="CSO1" s="1408"/>
      <c r="CSP1" s="1408"/>
      <c r="CSQ1" s="1408"/>
      <c r="CSR1" s="1408"/>
      <c r="CSS1" s="1408"/>
      <c r="CST1" s="1408"/>
      <c r="CSU1" s="1408"/>
      <c r="CSV1" s="1408"/>
      <c r="CSW1" s="1408"/>
      <c r="CSX1" s="1408"/>
      <c r="CSY1" s="1408"/>
      <c r="CSZ1" s="1408"/>
      <c r="CTA1" s="1408"/>
      <c r="CTB1" s="1408"/>
      <c r="CTC1" s="1408"/>
      <c r="CTD1" s="1408"/>
      <c r="CTE1" s="1408"/>
      <c r="CTF1" s="1408"/>
      <c r="CTG1" s="1408"/>
      <c r="CTH1" s="1408"/>
      <c r="CTI1" s="1408"/>
      <c r="CTJ1" s="1408"/>
      <c r="CTK1" s="1408"/>
      <c r="CTL1" s="1408"/>
      <c r="CTM1" s="1408"/>
      <c r="CTN1" s="1408"/>
      <c r="CTO1" s="1408"/>
      <c r="CTP1" s="1408"/>
      <c r="CTQ1" s="1408"/>
      <c r="CTR1" s="1408"/>
      <c r="CTS1" s="1408"/>
      <c r="CTT1" s="1408"/>
      <c r="CTU1" s="1408"/>
      <c r="CTV1" s="1408"/>
      <c r="CTW1" s="1408"/>
      <c r="CTX1" s="1408"/>
      <c r="CTY1" s="1408"/>
      <c r="CTZ1" s="1408"/>
      <c r="CUA1" s="1408"/>
      <c r="CUB1" s="1408"/>
      <c r="CUC1" s="1408"/>
      <c r="CUD1" s="1408"/>
      <c r="CUE1" s="1408"/>
      <c r="CUF1" s="1408"/>
      <c r="CUG1" s="1408"/>
      <c r="CUH1" s="1408"/>
      <c r="CUI1" s="1408"/>
      <c r="CUJ1" s="1408"/>
      <c r="CUK1" s="1408"/>
      <c r="CUL1" s="1408"/>
      <c r="CUM1" s="1408"/>
      <c r="CUN1" s="1408"/>
      <c r="CUO1" s="1408"/>
      <c r="CUP1" s="1408"/>
      <c r="CUQ1" s="1408"/>
      <c r="CUR1" s="1408"/>
      <c r="CUS1" s="1408"/>
      <c r="CUT1" s="1408"/>
      <c r="CUU1" s="1408"/>
      <c r="CUV1" s="1408"/>
      <c r="CUW1" s="1408"/>
      <c r="CUX1" s="1408"/>
      <c r="CUY1" s="1408"/>
      <c r="CUZ1" s="1408"/>
      <c r="CVA1" s="1408"/>
      <c r="CVB1" s="1408"/>
      <c r="CVC1" s="1408"/>
      <c r="CVD1" s="1408"/>
      <c r="CVE1" s="1408"/>
      <c r="CVF1" s="1408"/>
      <c r="CVG1" s="1408"/>
      <c r="CVH1" s="1408"/>
      <c r="CVI1" s="1408"/>
      <c r="CVJ1" s="1408"/>
      <c r="CVK1" s="1408"/>
      <c r="CVL1" s="1408"/>
      <c r="CVM1" s="1408"/>
      <c r="CVN1" s="1408"/>
      <c r="CVO1" s="1408"/>
      <c r="CVP1" s="1408"/>
      <c r="CVQ1" s="1408"/>
      <c r="CVR1" s="1408"/>
      <c r="CVS1" s="1408"/>
      <c r="CVT1" s="1408"/>
      <c r="CVU1" s="1408"/>
      <c r="CVV1" s="1408"/>
      <c r="CVW1" s="1408"/>
      <c r="CVX1" s="1408"/>
      <c r="CVY1" s="1408"/>
      <c r="CVZ1" s="1408"/>
      <c r="CWA1" s="1408"/>
      <c r="CWB1" s="1408"/>
      <c r="CWC1" s="1408"/>
      <c r="CWD1" s="1408"/>
      <c r="CWE1" s="1408"/>
      <c r="CWF1" s="1408"/>
      <c r="CWG1" s="1408"/>
      <c r="CWH1" s="1408"/>
      <c r="CWI1" s="1408"/>
      <c r="CWJ1" s="1408"/>
      <c r="CWK1" s="1408"/>
      <c r="CWL1" s="1408"/>
      <c r="CWM1" s="1408"/>
      <c r="CWN1" s="1408"/>
      <c r="CWO1" s="1408"/>
      <c r="CWP1" s="1408"/>
      <c r="CWQ1" s="1408"/>
      <c r="CWR1" s="1408"/>
      <c r="CWS1" s="1408"/>
      <c r="CWT1" s="1408"/>
      <c r="CWU1" s="1408"/>
      <c r="CWV1" s="1408"/>
      <c r="CWW1" s="1408"/>
      <c r="CWX1" s="1408"/>
      <c r="CWY1" s="1408"/>
      <c r="CWZ1" s="1408"/>
      <c r="CXA1" s="1408"/>
      <c r="CXB1" s="1408"/>
      <c r="CXC1" s="1408"/>
      <c r="CXD1" s="1408"/>
      <c r="CXE1" s="1408"/>
      <c r="CXF1" s="1408"/>
      <c r="CXG1" s="1408"/>
      <c r="CXH1" s="1408"/>
      <c r="CXI1" s="1408"/>
      <c r="CXJ1" s="1408"/>
      <c r="CXK1" s="1408"/>
      <c r="CXL1" s="1408"/>
      <c r="CXM1" s="1408"/>
      <c r="CXN1" s="1408"/>
      <c r="CXO1" s="1408"/>
      <c r="CXP1" s="1408"/>
      <c r="CXQ1" s="1408"/>
      <c r="CXR1" s="1408"/>
      <c r="CXS1" s="1408"/>
      <c r="CXT1" s="1408"/>
      <c r="CXU1" s="1408"/>
      <c r="CXV1" s="1408"/>
      <c r="CXW1" s="1408"/>
      <c r="CXX1" s="1408"/>
      <c r="CXY1" s="1408"/>
      <c r="CXZ1" s="1408"/>
      <c r="CYA1" s="1408"/>
      <c r="CYB1" s="1408"/>
      <c r="CYC1" s="1408"/>
      <c r="CYD1" s="1408"/>
      <c r="CYE1" s="1408"/>
      <c r="CYF1" s="1408"/>
      <c r="CYG1" s="1408"/>
      <c r="CYH1" s="1408"/>
      <c r="CYI1" s="1408"/>
      <c r="CYJ1" s="1408"/>
      <c r="CYK1" s="1408"/>
      <c r="CYL1" s="1408"/>
      <c r="CYM1" s="1408"/>
      <c r="CYN1" s="1408"/>
      <c r="CYO1" s="1408"/>
      <c r="CYP1" s="1408"/>
      <c r="CYQ1" s="1408"/>
      <c r="CYR1" s="1408"/>
      <c r="CYS1" s="1408"/>
      <c r="CYT1" s="1408"/>
      <c r="CYU1" s="1408"/>
      <c r="CYV1" s="1408"/>
      <c r="CYW1" s="1408"/>
      <c r="CYX1" s="1408"/>
      <c r="CYY1" s="1408"/>
      <c r="CYZ1" s="1408"/>
      <c r="CZA1" s="1408"/>
      <c r="CZB1" s="1408"/>
      <c r="CZC1" s="1408"/>
      <c r="CZD1" s="1408"/>
      <c r="CZE1" s="1408"/>
      <c r="CZF1" s="1408"/>
      <c r="CZG1" s="1408"/>
      <c r="CZH1" s="1408"/>
      <c r="CZI1" s="1408"/>
      <c r="CZJ1" s="1408"/>
      <c r="CZK1" s="1408"/>
      <c r="CZL1" s="1408"/>
      <c r="CZM1" s="1408"/>
      <c r="CZN1" s="1408"/>
      <c r="CZO1" s="1408"/>
      <c r="CZP1" s="1408"/>
      <c r="CZQ1" s="1408"/>
      <c r="CZR1" s="1408"/>
      <c r="CZS1" s="1408"/>
      <c r="CZT1" s="1408"/>
      <c r="CZU1" s="1408"/>
      <c r="CZV1" s="1408"/>
      <c r="CZW1" s="1408"/>
      <c r="CZX1" s="1408"/>
      <c r="CZY1" s="1408"/>
      <c r="CZZ1" s="1408"/>
      <c r="DAA1" s="1408"/>
      <c r="DAB1" s="1408"/>
      <c r="DAC1" s="1408"/>
      <c r="DAD1" s="1408"/>
      <c r="DAE1" s="1408"/>
      <c r="DAF1" s="1408"/>
      <c r="DAG1" s="1408"/>
      <c r="DAH1" s="1408"/>
      <c r="DAI1" s="1408"/>
      <c r="DAJ1" s="1408"/>
      <c r="DAK1" s="1408"/>
      <c r="DAL1" s="1408"/>
      <c r="DAM1" s="1408"/>
      <c r="DAN1" s="1408"/>
      <c r="DAO1" s="1408"/>
      <c r="DAP1" s="1408"/>
      <c r="DAQ1" s="1408"/>
      <c r="DAR1" s="1408"/>
      <c r="DAS1" s="1408"/>
      <c r="DAT1" s="1408"/>
      <c r="DAU1" s="1408"/>
      <c r="DAV1" s="1408"/>
      <c r="DAW1" s="1408"/>
      <c r="DAX1" s="1408"/>
      <c r="DAY1" s="1408"/>
      <c r="DAZ1" s="1408"/>
      <c r="DBA1" s="1408"/>
      <c r="DBB1" s="1408"/>
      <c r="DBC1" s="1408"/>
      <c r="DBD1" s="1408"/>
      <c r="DBE1" s="1408"/>
      <c r="DBF1" s="1408"/>
      <c r="DBG1" s="1408"/>
      <c r="DBH1" s="1408"/>
      <c r="DBI1" s="1408"/>
      <c r="DBJ1" s="1408"/>
      <c r="DBK1" s="1408"/>
      <c r="DBL1" s="1408"/>
      <c r="DBM1" s="1408"/>
      <c r="DBN1" s="1408"/>
      <c r="DBO1" s="1408"/>
      <c r="DBP1" s="1408"/>
      <c r="DBQ1" s="1408"/>
      <c r="DBR1" s="1408"/>
      <c r="DBS1" s="1408"/>
      <c r="DBT1" s="1408"/>
      <c r="DBU1" s="1408"/>
      <c r="DBV1" s="1408"/>
      <c r="DBW1" s="1408"/>
      <c r="DBX1" s="1408"/>
      <c r="DBY1" s="1408"/>
      <c r="DBZ1" s="1408"/>
      <c r="DCA1" s="1408"/>
      <c r="DCB1" s="1408"/>
      <c r="DCC1" s="1408"/>
      <c r="DCD1" s="1408"/>
      <c r="DCE1" s="1408"/>
      <c r="DCF1" s="1408"/>
      <c r="DCG1" s="1408"/>
      <c r="DCH1" s="1408"/>
      <c r="DCI1" s="1408"/>
      <c r="DCJ1" s="1408"/>
      <c r="DCK1" s="1408"/>
      <c r="DCL1" s="1408"/>
      <c r="DCM1" s="1408"/>
      <c r="DCN1" s="1408"/>
      <c r="DCO1" s="1408"/>
      <c r="DCP1" s="1408"/>
      <c r="DCQ1" s="1408"/>
      <c r="DCR1" s="1408"/>
      <c r="DCS1" s="1408"/>
      <c r="DCT1" s="1408"/>
      <c r="DCU1" s="1408"/>
      <c r="DCV1" s="1408"/>
      <c r="DCW1" s="1408"/>
      <c r="DCX1" s="1408"/>
      <c r="DCY1" s="1408"/>
      <c r="DCZ1" s="1408"/>
      <c r="DDA1" s="1408"/>
      <c r="DDB1" s="1408"/>
      <c r="DDC1" s="1408"/>
      <c r="DDD1" s="1408"/>
      <c r="DDE1" s="1408"/>
      <c r="DDF1" s="1408"/>
      <c r="DDG1" s="1408"/>
      <c r="DDH1" s="1408"/>
      <c r="DDI1" s="1408"/>
      <c r="DDJ1" s="1408"/>
      <c r="DDK1" s="1408"/>
      <c r="DDL1" s="1408"/>
      <c r="DDM1" s="1408"/>
      <c r="DDN1" s="1408"/>
      <c r="DDO1" s="1408"/>
      <c r="DDP1" s="1408"/>
      <c r="DDQ1" s="1408"/>
      <c r="DDR1" s="1408"/>
      <c r="DDS1" s="1408"/>
      <c r="DDT1" s="1408"/>
      <c r="DDU1" s="1408"/>
      <c r="DDV1" s="1408"/>
      <c r="DDW1" s="1408"/>
      <c r="DDX1" s="1408"/>
      <c r="DDY1" s="1408"/>
      <c r="DDZ1" s="1408"/>
      <c r="DEA1" s="1408"/>
      <c r="DEB1" s="1408"/>
      <c r="DEC1" s="1408"/>
      <c r="DED1" s="1408"/>
      <c r="DEE1" s="1408"/>
      <c r="DEF1" s="1408"/>
      <c r="DEG1" s="1408"/>
      <c r="DEH1" s="1408"/>
      <c r="DEI1" s="1408"/>
      <c r="DEJ1" s="1408"/>
      <c r="DEK1" s="1408"/>
      <c r="DEL1" s="1408"/>
      <c r="DEM1" s="1408"/>
      <c r="DEN1" s="1408"/>
      <c r="DEO1" s="1408"/>
      <c r="DEP1" s="1408"/>
      <c r="DEQ1" s="1408"/>
      <c r="DER1" s="1408"/>
      <c r="DES1" s="1408"/>
      <c r="DET1" s="1408"/>
      <c r="DEU1" s="1408"/>
      <c r="DEV1" s="1408"/>
      <c r="DEW1" s="1408"/>
      <c r="DEX1" s="1408"/>
      <c r="DEY1" s="1408"/>
      <c r="DEZ1" s="1408"/>
      <c r="DFA1" s="1408"/>
      <c r="DFB1" s="1408"/>
      <c r="DFC1" s="1408"/>
      <c r="DFD1" s="1408"/>
      <c r="DFE1" s="1408"/>
      <c r="DFF1" s="1408"/>
      <c r="DFG1" s="1408"/>
      <c r="DFH1" s="1408"/>
      <c r="DFI1" s="1408"/>
      <c r="DFJ1" s="1408"/>
      <c r="DFK1" s="1408"/>
      <c r="DFL1" s="1408"/>
      <c r="DFM1" s="1408"/>
      <c r="DFN1" s="1408"/>
      <c r="DFO1" s="1408"/>
      <c r="DFP1" s="1408"/>
      <c r="DFQ1" s="1408"/>
      <c r="DFR1" s="1408"/>
      <c r="DFS1" s="1408"/>
      <c r="DFT1" s="1408"/>
      <c r="DFU1" s="1408"/>
      <c r="DFV1" s="1408"/>
      <c r="DFW1" s="1408"/>
      <c r="DFX1" s="1408"/>
      <c r="DFY1" s="1408"/>
      <c r="DFZ1" s="1408"/>
      <c r="DGA1" s="1408"/>
      <c r="DGB1" s="1408"/>
      <c r="DGC1" s="1408"/>
      <c r="DGD1" s="1408"/>
      <c r="DGE1" s="1408"/>
      <c r="DGF1" s="1408"/>
      <c r="DGG1" s="1408"/>
      <c r="DGH1" s="1408"/>
      <c r="DGI1" s="1408"/>
      <c r="DGJ1" s="1408"/>
      <c r="DGK1" s="1408"/>
      <c r="DGL1" s="1408"/>
      <c r="DGM1" s="1408"/>
      <c r="DGN1" s="1408"/>
      <c r="DGO1" s="1408"/>
      <c r="DGP1" s="1408"/>
      <c r="DGQ1" s="1408"/>
      <c r="DGR1" s="1408"/>
      <c r="DGS1" s="1408"/>
      <c r="DGT1" s="1408"/>
      <c r="DGU1" s="1408"/>
      <c r="DGV1" s="1408"/>
      <c r="DGW1" s="1408"/>
      <c r="DGX1" s="1408"/>
      <c r="DGY1" s="1408"/>
      <c r="DGZ1" s="1408"/>
      <c r="DHA1" s="1408"/>
      <c r="DHB1" s="1408"/>
      <c r="DHC1" s="1408"/>
      <c r="DHD1" s="1408"/>
      <c r="DHE1" s="1408"/>
      <c r="DHF1" s="1408"/>
      <c r="DHG1" s="1408"/>
      <c r="DHH1" s="1408"/>
      <c r="DHI1" s="1408"/>
      <c r="DHJ1" s="1408"/>
      <c r="DHK1" s="1408"/>
      <c r="DHL1" s="1408"/>
      <c r="DHM1" s="1408"/>
      <c r="DHN1" s="1408"/>
      <c r="DHO1" s="1408"/>
      <c r="DHP1" s="1408"/>
      <c r="DHQ1" s="1408"/>
      <c r="DHR1" s="1408"/>
      <c r="DHS1" s="1408"/>
      <c r="DHT1" s="1408"/>
      <c r="DHU1" s="1408"/>
      <c r="DHV1" s="1408"/>
      <c r="DHW1" s="1408"/>
      <c r="DHX1" s="1408"/>
      <c r="DHY1" s="1408"/>
      <c r="DHZ1" s="1408"/>
      <c r="DIA1" s="1408"/>
      <c r="DIB1" s="1408"/>
      <c r="DIC1" s="1408"/>
      <c r="DID1" s="1408"/>
      <c r="DIE1" s="1408"/>
      <c r="DIF1" s="1408"/>
      <c r="DIG1" s="1408"/>
      <c r="DIH1" s="1408"/>
      <c r="DII1" s="1408"/>
      <c r="DIJ1" s="1408"/>
      <c r="DIK1" s="1408"/>
      <c r="DIL1" s="1408"/>
      <c r="DIM1" s="1408"/>
      <c r="DIN1" s="1408"/>
      <c r="DIO1" s="1408"/>
      <c r="DIP1" s="1408"/>
      <c r="DIQ1" s="1408"/>
      <c r="DIR1" s="1408"/>
      <c r="DIS1" s="1408"/>
      <c r="DIT1" s="1408"/>
      <c r="DIU1" s="1408"/>
      <c r="DIV1" s="1408"/>
      <c r="DIW1" s="1408"/>
      <c r="DIX1" s="1408"/>
      <c r="DIY1" s="1408"/>
      <c r="DIZ1" s="1408"/>
      <c r="DJA1" s="1408"/>
      <c r="DJB1" s="1408"/>
      <c r="DJC1" s="1408"/>
      <c r="DJD1" s="1408"/>
      <c r="DJE1" s="1408"/>
      <c r="DJF1" s="1408"/>
      <c r="DJG1" s="1408"/>
      <c r="DJH1" s="1408"/>
      <c r="DJI1" s="1408"/>
      <c r="DJJ1" s="1408"/>
      <c r="DJK1" s="1408"/>
      <c r="DJL1" s="1408"/>
      <c r="DJM1" s="1408"/>
      <c r="DJN1" s="1408"/>
      <c r="DJO1" s="1408"/>
      <c r="DJP1" s="1408"/>
      <c r="DJQ1" s="1408"/>
      <c r="DJR1" s="1408"/>
      <c r="DJS1" s="1408"/>
      <c r="DJT1" s="1408"/>
      <c r="DJU1" s="1408"/>
      <c r="DJV1" s="1408"/>
      <c r="DJW1" s="1408"/>
      <c r="DJX1" s="1408"/>
      <c r="DJY1" s="1408"/>
      <c r="DJZ1" s="1408"/>
      <c r="DKA1" s="1408"/>
      <c r="DKB1" s="1408"/>
      <c r="DKC1" s="1408"/>
      <c r="DKD1" s="1408"/>
      <c r="DKE1" s="1408"/>
      <c r="DKF1" s="1408"/>
      <c r="DKG1" s="1408"/>
      <c r="DKH1" s="1408"/>
      <c r="DKI1" s="1408"/>
      <c r="DKJ1" s="1408"/>
      <c r="DKK1" s="1408"/>
      <c r="DKL1" s="1408"/>
      <c r="DKM1" s="1408"/>
      <c r="DKN1" s="1408"/>
      <c r="DKO1" s="1408"/>
      <c r="DKP1" s="1408"/>
      <c r="DKQ1" s="1408"/>
      <c r="DKR1" s="1408"/>
      <c r="DKS1" s="1408"/>
      <c r="DKT1" s="1408"/>
      <c r="DKU1" s="1408"/>
      <c r="DKV1" s="1408"/>
      <c r="DKW1" s="1408"/>
      <c r="DKX1" s="1408"/>
      <c r="DKY1" s="1408"/>
      <c r="DKZ1" s="1408"/>
      <c r="DLA1" s="1408"/>
      <c r="DLB1" s="1408"/>
      <c r="DLC1" s="1408"/>
      <c r="DLD1" s="1408"/>
      <c r="DLE1" s="1408"/>
      <c r="DLF1" s="1408"/>
      <c r="DLG1" s="1408"/>
      <c r="DLH1" s="1408"/>
      <c r="DLI1" s="1408"/>
      <c r="DLJ1" s="1408"/>
      <c r="DLK1" s="1408"/>
      <c r="DLL1" s="1408"/>
      <c r="DLM1" s="1408"/>
      <c r="DLN1" s="1408"/>
      <c r="DLO1" s="1408"/>
      <c r="DLP1" s="1408"/>
      <c r="DLQ1" s="1408"/>
      <c r="DLR1" s="1408"/>
      <c r="DLS1" s="1408"/>
      <c r="DLT1" s="1408"/>
      <c r="DLU1" s="1408"/>
      <c r="DLV1" s="1408"/>
      <c r="DLW1" s="1408"/>
      <c r="DLX1" s="1408"/>
      <c r="DLY1" s="1408"/>
      <c r="DLZ1" s="1408"/>
      <c r="DMA1" s="1408"/>
      <c r="DMB1" s="1408"/>
      <c r="DMC1" s="1408"/>
      <c r="DMD1" s="1408"/>
      <c r="DME1" s="1408"/>
      <c r="DMF1" s="1408"/>
      <c r="DMG1" s="1408"/>
      <c r="DMH1" s="1408"/>
      <c r="DMI1" s="1408"/>
      <c r="DMJ1" s="1408"/>
      <c r="DMK1" s="1408"/>
      <c r="DML1" s="1408"/>
      <c r="DMM1" s="1408"/>
      <c r="DMN1" s="1408"/>
      <c r="DMO1" s="1408"/>
      <c r="DMP1" s="1408"/>
      <c r="DMQ1" s="1408"/>
      <c r="DMR1" s="1408"/>
      <c r="DMS1" s="1408"/>
      <c r="DMT1" s="1408"/>
      <c r="DMU1" s="1408"/>
      <c r="DMV1" s="1408"/>
      <c r="DMW1" s="1408"/>
      <c r="DMX1" s="1408"/>
      <c r="DMY1" s="1408"/>
      <c r="DMZ1" s="1408"/>
      <c r="DNA1" s="1408"/>
      <c r="DNB1" s="1408"/>
      <c r="DNC1" s="1408"/>
      <c r="DND1" s="1408"/>
      <c r="DNE1" s="1408"/>
      <c r="DNF1" s="1408"/>
      <c r="DNG1" s="1408"/>
      <c r="DNH1" s="1408"/>
      <c r="DNI1" s="1408"/>
      <c r="DNJ1" s="1408"/>
      <c r="DNK1" s="1408"/>
      <c r="DNL1" s="1408"/>
      <c r="DNM1" s="1408"/>
      <c r="DNN1" s="1408"/>
      <c r="DNO1" s="1408"/>
      <c r="DNP1" s="1408"/>
      <c r="DNQ1" s="1408"/>
      <c r="DNR1" s="1408"/>
      <c r="DNS1" s="1408"/>
      <c r="DNT1" s="1408"/>
      <c r="DNU1" s="1408"/>
      <c r="DNV1" s="1408"/>
      <c r="DNW1" s="1408"/>
      <c r="DNX1" s="1408"/>
      <c r="DNY1" s="1408"/>
      <c r="DNZ1" s="1408"/>
      <c r="DOA1" s="1408"/>
      <c r="DOB1" s="1408"/>
      <c r="DOC1" s="1408"/>
      <c r="DOD1" s="1408"/>
      <c r="DOE1" s="1408"/>
      <c r="DOF1" s="1408"/>
      <c r="DOG1" s="1408"/>
      <c r="DOH1" s="1408"/>
      <c r="DOI1" s="1408"/>
      <c r="DOJ1" s="1408"/>
      <c r="DOK1" s="1408"/>
      <c r="DOL1" s="1408"/>
      <c r="DOM1" s="1408"/>
      <c r="DON1" s="1408"/>
      <c r="DOO1" s="1408"/>
      <c r="DOP1" s="1408"/>
      <c r="DOQ1" s="1408"/>
      <c r="DOR1" s="1408"/>
      <c r="DOS1" s="1408"/>
      <c r="DOT1" s="1408"/>
      <c r="DOU1" s="1408"/>
      <c r="DOV1" s="1408"/>
      <c r="DOW1" s="1408"/>
      <c r="DOX1" s="1408"/>
      <c r="DOY1" s="1408"/>
      <c r="DOZ1" s="1408"/>
      <c r="DPA1" s="1408"/>
      <c r="DPB1" s="1408"/>
      <c r="DPC1" s="1408"/>
      <c r="DPD1" s="1408"/>
      <c r="DPE1" s="1408"/>
      <c r="DPF1" s="1408"/>
      <c r="DPG1" s="1408"/>
      <c r="DPH1" s="1408"/>
      <c r="DPI1" s="1408"/>
      <c r="DPJ1" s="1408"/>
      <c r="DPK1" s="1408"/>
      <c r="DPL1" s="1408"/>
      <c r="DPM1" s="1408"/>
      <c r="DPN1" s="1408"/>
      <c r="DPO1" s="1408"/>
      <c r="DPP1" s="1408"/>
      <c r="DPQ1" s="1408"/>
      <c r="DPR1" s="1408"/>
      <c r="DPS1" s="1408"/>
      <c r="DPT1" s="1408"/>
      <c r="DPU1" s="1408"/>
      <c r="DPV1" s="1408"/>
      <c r="DPW1" s="1408"/>
      <c r="DPX1" s="1408"/>
      <c r="DPY1" s="1408"/>
      <c r="DPZ1" s="1408"/>
      <c r="DQA1" s="1408"/>
      <c r="DQB1" s="1408"/>
      <c r="DQC1" s="1408"/>
      <c r="DQD1" s="1408"/>
      <c r="DQE1" s="1408"/>
      <c r="DQF1" s="1408"/>
      <c r="DQG1" s="1408"/>
      <c r="DQH1" s="1408"/>
      <c r="DQI1" s="1408"/>
      <c r="DQJ1" s="1408"/>
      <c r="DQK1" s="1408"/>
      <c r="DQL1" s="1408"/>
      <c r="DQM1" s="1408"/>
      <c r="DQN1" s="1408"/>
      <c r="DQO1" s="1408"/>
      <c r="DQP1" s="1408"/>
      <c r="DQQ1" s="1408"/>
      <c r="DQR1" s="1408"/>
      <c r="DQS1" s="1408"/>
      <c r="DQT1" s="1408"/>
      <c r="DQU1" s="1408"/>
      <c r="DQV1" s="1408"/>
      <c r="DQW1" s="1408"/>
      <c r="DQX1" s="1408"/>
      <c r="DQY1" s="1408"/>
      <c r="DQZ1" s="1408"/>
      <c r="DRA1" s="1408"/>
      <c r="DRB1" s="1408"/>
      <c r="DRC1" s="1408"/>
      <c r="DRD1" s="1408"/>
      <c r="DRE1" s="1408"/>
      <c r="DRF1" s="1408"/>
      <c r="DRG1" s="1408"/>
      <c r="DRH1" s="1408"/>
      <c r="DRI1" s="1408"/>
      <c r="DRJ1" s="1408"/>
      <c r="DRK1" s="1408"/>
      <c r="DRL1" s="1408"/>
      <c r="DRM1" s="1408"/>
      <c r="DRN1" s="1408"/>
      <c r="DRO1" s="1408"/>
      <c r="DRP1" s="1408"/>
      <c r="DRQ1" s="1408"/>
      <c r="DRR1" s="1408"/>
      <c r="DRS1" s="1408"/>
      <c r="DRT1" s="1408"/>
      <c r="DRU1" s="1408"/>
      <c r="DRV1" s="1408"/>
      <c r="DRW1" s="1408"/>
      <c r="DRX1" s="1408"/>
      <c r="DRY1" s="1408"/>
      <c r="DRZ1" s="1408"/>
      <c r="DSA1" s="1408"/>
      <c r="DSB1" s="1408"/>
      <c r="DSC1" s="1408"/>
      <c r="DSD1" s="1408"/>
      <c r="DSE1" s="1408"/>
      <c r="DSF1" s="1408"/>
      <c r="DSG1" s="1408"/>
      <c r="DSH1" s="1408"/>
      <c r="DSI1" s="1408"/>
      <c r="DSJ1" s="1408"/>
      <c r="DSK1" s="1408"/>
      <c r="DSL1" s="1408"/>
      <c r="DSM1" s="1408"/>
      <c r="DSN1" s="1408"/>
      <c r="DSO1" s="1408"/>
      <c r="DSP1" s="1408"/>
      <c r="DSQ1" s="1408"/>
      <c r="DSR1" s="1408"/>
      <c r="DSS1" s="1408"/>
      <c r="DST1" s="1408"/>
      <c r="DSU1" s="1408"/>
      <c r="DSV1" s="1408"/>
      <c r="DSW1" s="1408"/>
      <c r="DSX1" s="1408"/>
      <c r="DSY1" s="1408"/>
      <c r="DSZ1" s="1408"/>
      <c r="DTA1" s="1408"/>
      <c r="DTB1" s="1408"/>
      <c r="DTC1" s="1408"/>
      <c r="DTD1" s="1408"/>
      <c r="DTE1" s="1408"/>
      <c r="DTF1" s="1408"/>
      <c r="DTG1" s="1408"/>
      <c r="DTH1" s="1408"/>
      <c r="DTI1" s="1408"/>
      <c r="DTJ1" s="1408"/>
      <c r="DTK1" s="1408"/>
      <c r="DTL1" s="1408"/>
      <c r="DTM1" s="1408"/>
      <c r="DTN1" s="1408"/>
      <c r="DTO1" s="1408"/>
      <c r="DTP1" s="1408"/>
      <c r="DTQ1" s="1408"/>
      <c r="DTR1" s="1408"/>
      <c r="DTS1" s="1408"/>
      <c r="DTT1" s="1408"/>
      <c r="DTU1" s="1408"/>
      <c r="DTV1" s="1408"/>
      <c r="DTW1" s="1408"/>
      <c r="DTX1" s="1408"/>
      <c r="DTY1" s="1408"/>
      <c r="DTZ1" s="1408"/>
      <c r="DUA1" s="1408"/>
      <c r="DUB1" s="1408"/>
      <c r="DUC1" s="1408"/>
      <c r="DUD1" s="1408"/>
      <c r="DUE1" s="1408"/>
      <c r="DUF1" s="1408"/>
      <c r="DUG1" s="1408"/>
      <c r="DUH1" s="1408"/>
      <c r="DUI1" s="1408"/>
      <c r="DUJ1" s="1408"/>
      <c r="DUK1" s="1408"/>
      <c r="DUL1" s="1408"/>
      <c r="DUM1" s="1408"/>
      <c r="DUN1" s="1408"/>
      <c r="DUO1" s="1408"/>
      <c r="DUP1" s="1408"/>
      <c r="DUQ1" s="1408"/>
      <c r="DUR1" s="1408"/>
      <c r="DUS1" s="1408"/>
      <c r="DUT1" s="1408"/>
      <c r="DUU1" s="1408"/>
      <c r="DUV1" s="1408"/>
      <c r="DUW1" s="1408"/>
      <c r="DUX1" s="1408"/>
      <c r="DUY1" s="1408"/>
      <c r="DUZ1" s="1408"/>
      <c r="DVA1" s="1408"/>
      <c r="DVB1" s="1408"/>
      <c r="DVC1" s="1408"/>
      <c r="DVD1" s="1408"/>
      <c r="DVE1" s="1408"/>
      <c r="DVF1" s="1408"/>
      <c r="DVG1" s="1408"/>
      <c r="DVH1" s="1408"/>
      <c r="DVI1" s="1408"/>
      <c r="DVJ1" s="1408"/>
      <c r="DVK1" s="1408"/>
      <c r="DVL1" s="1408"/>
      <c r="DVM1" s="1408"/>
      <c r="DVN1" s="1408"/>
      <c r="DVO1" s="1408"/>
      <c r="DVP1" s="1408"/>
      <c r="DVQ1" s="1408"/>
      <c r="DVR1" s="1408"/>
      <c r="DVS1" s="1408"/>
      <c r="DVT1" s="1408"/>
      <c r="DVU1" s="1408"/>
      <c r="DVV1" s="1408"/>
      <c r="DVW1" s="1408"/>
      <c r="DVX1" s="1408"/>
      <c r="DVY1" s="1408"/>
      <c r="DVZ1" s="1408"/>
      <c r="DWA1" s="1408"/>
      <c r="DWB1" s="1408"/>
      <c r="DWC1" s="1408"/>
      <c r="DWD1" s="1408"/>
      <c r="DWE1" s="1408"/>
      <c r="DWF1" s="1408"/>
      <c r="DWG1" s="1408"/>
      <c r="DWH1" s="1408"/>
      <c r="DWI1" s="1408"/>
      <c r="DWJ1" s="1408"/>
      <c r="DWK1" s="1408"/>
      <c r="DWL1" s="1408"/>
      <c r="DWM1" s="1408"/>
      <c r="DWN1" s="1408"/>
      <c r="DWO1" s="1408"/>
      <c r="DWP1" s="1408"/>
      <c r="DWQ1" s="1408"/>
      <c r="DWR1" s="1408"/>
      <c r="DWS1" s="1408"/>
      <c r="DWT1" s="1408"/>
      <c r="DWU1" s="1408"/>
      <c r="DWV1" s="1408"/>
      <c r="DWW1" s="1408"/>
      <c r="DWX1" s="1408"/>
      <c r="DWY1" s="1408"/>
      <c r="DWZ1" s="1408"/>
      <c r="DXA1" s="1408"/>
      <c r="DXB1" s="1408"/>
      <c r="DXC1" s="1408"/>
      <c r="DXD1" s="1408"/>
      <c r="DXE1" s="1408"/>
      <c r="DXF1" s="1408"/>
      <c r="DXG1" s="1408"/>
      <c r="DXH1" s="1408"/>
      <c r="DXI1" s="1408"/>
      <c r="DXJ1" s="1408"/>
      <c r="DXK1" s="1408"/>
      <c r="DXL1" s="1408"/>
      <c r="DXM1" s="1408"/>
      <c r="DXN1" s="1408"/>
      <c r="DXO1" s="1408"/>
      <c r="DXP1" s="1408"/>
      <c r="DXQ1" s="1408"/>
      <c r="DXR1" s="1408"/>
      <c r="DXS1" s="1408"/>
      <c r="DXT1" s="1408"/>
      <c r="DXU1" s="1408"/>
      <c r="DXV1" s="1408"/>
      <c r="DXW1" s="1408"/>
      <c r="DXX1" s="1408"/>
      <c r="DXY1" s="1408"/>
      <c r="DXZ1" s="1408"/>
      <c r="DYA1" s="1408"/>
      <c r="DYB1" s="1408"/>
      <c r="DYC1" s="1408"/>
      <c r="DYD1" s="1408"/>
      <c r="DYE1" s="1408"/>
      <c r="DYF1" s="1408"/>
      <c r="DYG1" s="1408"/>
      <c r="DYH1" s="1408"/>
      <c r="DYI1" s="1408"/>
      <c r="DYJ1" s="1408"/>
      <c r="DYK1" s="1408"/>
      <c r="DYL1" s="1408"/>
      <c r="DYM1" s="1408"/>
      <c r="DYN1" s="1408"/>
      <c r="DYO1" s="1408"/>
      <c r="DYP1" s="1408"/>
      <c r="DYQ1" s="1408"/>
      <c r="DYR1" s="1408"/>
      <c r="DYS1" s="1408"/>
      <c r="DYT1" s="1408"/>
      <c r="DYU1" s="1408"/>
      <c r="DYV1" s="1408"/>
      <c r="DYW1" s="1408"/>
      <c r="DYX1" s="1408"/>
      <c r="DYY1" s="1408"/>
      <c r="DYZ1" s="1408"/>
      <c r="DZA1" s="1408"/>
      <c r="DZB1" s="1408"/>
      <c r="DZC1" s="1408"/>
      <c r="DZD1" s="1408"/>
      <c r="DZE1" s="1408"/>
      <c r="DZF1" s="1408"/>
      <c r="DZG1" s="1408"/>
      <c r="DZH1" s="1408"/>
      <c r="DZI1" s="1408"/>
      <c r="DZJ1" s="1408"/>
      <c r="DZK1" s="1408"/>
      <c r="DZL1" s="1408"/>
      <c r="DZM1" s="1408"/>
      <c r="DZN1" s="1408"/>
      <c r="DZO1" s="1408"/>
      <c r="DZP1" s="1408"/>
      <c r="DZQ1" s="1408"/>
      <c r="DZR1" s="1408"/>
      <c r="DZS1" s="1408"/>
      <c r="DZT1" s="1408"/>
      <c r="DZU1" s="1408"/>
      <c r="DZV1" s="1408"/>
      <c r="DZW1" s="1408"/>
      <c r="DZX1" s="1408"/>
      <c r="DZY1" s="1408"/>
      <c r="DZZ1" s="1408"/>
      <c r="EAA1" s="1408"/>
      <c r="EAB1" s="1408"/>
      <c r="EAC1" s="1408"/>
      <c r="EAD1" s="1408"/>
      <c r="EAE1" s="1408"/>
      <c r="EAF1" s="1408"/>
      <c r="EAG1" s="1408"/>
      <c r="EAH1" s="1408"/>
      <c r="EAI1" s="1408"/>
      <c r="EAJ1" s="1408"/>
      <c r="EAK1" s="1408"/>
      <c r="EAL1" s="1408"/>
      <c r="EAM1" s="1408"/>
      <c r="EAN1" s="1408"/>
      <c r="EAO1" s="1408"/>
      <c r="EAP1" s="1408"/>
      <c r="EAQ1" s="1408"/>
      <c r="EAR1" s="1408"/>
      <c r="EAS1" s="1408"/>
      <c r="EAT1" s="1408"/>
      <c r="EAU1" s="1408"/>
      <c r="EAV1" s="1408"/>
      <c r="EAW1" s="1408"/>
      <c r="EAX1" s="1408"/>
      <c r="EAY1" s="1408"/>
      <c r="EAZ1" s="1408"/>
      <c r="EBA1" s="1408"/>
      <c r="EBB1" s="1408"/>
      <c r="EBC1" s="1408"/>
      <c r="EBD1" s="1408"/>
      <c r="EBE1" s="1408"/>
      <c r="EBF1" s="1408"/>
      <c r="EBG1" s="1408"/>
      <c r="EBH1" s="1408"/>
      <c r="EBI1" s="1408"/>
      <c r="EBJ1" s="1408"/>
      <c r="EBK1" s="1408"/>
      <c r="EBL1" s="1408"/>
      <c r="EBM1" s="1408"/>
      <c r="EBN1" s="1408"/>
      <c r="EBO1" s="1408"/>
      <c r="EBP1" s="1408"/>
      <c r="EBQ1" s="1408"/>
      <c r="EBR1" s="1408"/>
      <c r="EBS1" s="1408"/>
      <c r="EBT1" s="1408"/>
      <c r="EBU1" s="1408"/>
      <c r="EBV1" s="1408"/>
      <c r="EBW1" s="1408"/>
      <c r="EBX1" s="1408"/>
      <c r="EBY1" s="1408"/>
      <c r="EBZ1" s="1408"/>
      <c r="ECA1" s="1408"/>
      <c r="ECB1" s="1408"/>
      <c r="ECC1" s="1408"/>
      <c r="ECD1" s="1408"/>
      <c r="ECE1" s="1408"/>
      <c r="ECF1" s="1408"/>
      <c r="ECG1" s="1408"/>
      <c r="ECH1" s="1408"/>
      <c r="ECI1" s="1408"/>
      <c r="ECJ1" s="1408"/>
      <c r="ECK1" s="1408"/>
      <c r="ECL1" s="1408"/>
      <c r="ECM1" s="1408"/>
      <c r="ECN1" s="1408"/>
      <c r="ECO1" s="1408"/>
      <c r="ECP1" s="1408"/>
      <c r="ECQ1" s="1408"/>
      <c r="ECR1" s="1408"/>
      <c r="ECS1" s="1408"/>
      <c r="ECT1" s="1408"/>
      <c r="ECU1" s="1408"/>
      <c r="ECV1" s="1408"/>
      <c r="ECW1" s="1408"/>
      <c r="ECX1" s="1408"/>
      <c r="ECY1" s="1408"/>
      <c r="ECZ1" s="1408"/>
      <c r="EDA1" s="1408"/>
      <c r="EDB1" s="1408"/>
      <c r="EDC1" s="1408"/>
      <c r="EDD1" s="1408"/>
      <c r="EDE1" s="1408"/>
      <c r="EDF1" s="1408"/>
      <c r="EDG1" s="1408"/>
      <c r="EDH1" s="1408"/>
      <c r="EDI1" s="1408"/>
      <c r="EDJ1" s="1408"/>
      <c r="EDK1" s="1408"/>
      <c r="EDL1" s="1408"/>
      <c r="EDM1" s="1408"/>
      <c r="EDN1" s="1408"/>
      <c r="EDO1" s="1408"/>
      <c r="EDP1" s="1408"/>
      <c r="EDQ1" s="1408"/>
      <c r="EDR1" s="1408"/>
      <c r="EDS1" s="1408"/>
      <c r="EDT1" s="1408"/>
      <c r="EDU1" s="1408"/>
      <c r="EDV1" s="1408"/>
      <c r="EDW1" s="1408"/>
      <c r="EDX1" s="1408"/>
      <c r="EDY1" s="1408"/>
      <c r="EDZ1" s="1408"/>
      <c r="EEA1" s="1408"/>
      <c r="EEB1" s="1408"/>
      <c r="EEC1" s="1408"/>
      <c r="EED1" s="1408"/>
      <c r="EEE1" s="1408"/>
      <c r="EEF1" s="1408"/>
      <c r="EEG1" s="1408"/>
      <c r="EEH1" s="1408"/>
      <c r="EEI1" s="1408"/>
      <c r="EEJ1" s="1408"/>
      <c r="EEK1" s="1408"/>
      <c r="EEL1" s="1408"/>
      <c r="EEM1" s="1408"/>
      <c r="EEN1" s="1408"/>
      <c r="EEO1" s="1408"/>
      <c r="EEP1" s="1408"/>
      <c r="EEQ1" s="1408"/>
      <c r="EER1" s="1408"/>
      <c r="EES1" s="1408"/>
      <c r="EET1" s="1408"/>
      <c r="EEU1" s="1408"/>
      <c r="EEV1" s="1408"/>
      <c r="EEW1" s="1408"/>
      <c r="EEX1" s="1408"/>
      <c r="EEY1" s="1408"/>
      <c r="EEZ1" s="1408"/>
      <c r="EFA1" s="1408"/>
      <c r="EFB1" s="1408"/>
      <c r="EFC1" s="1408"/>
      <c r="EFD1" s="1408"/>
      <c r="EFE1" s="1408"/>
      <c r="EFF1" s="1408"/>
      <c r="EFG1" s="1408"/>
      <c r="EFH1" s="1408"/>
      <c r="EFI1" s="1408"/>
      <c r="EFJ1" s="1408"/>
      <c r="EFK1" s="1408"/>
      <c r="EFL1" s="1408"/>
      <c r="EFM1" s="1408"/>
      <c r="EFN1" s="1408"/>
      <c r="EFO1" s="1408"/>
      <c r="EFP1" s="1408"/>
      <c r="EFQ1" s="1408"/>
      <c r="EFR1" s="1408"/>
      <c r="EFS1" s="1408"/>
      <c r="EFT1" s="1408"/>
      <c r="EFU1" s="1408"/>
      <c r="EFV1" s="1408"/>
      <c r="EFW1" s="1408"/>
      <c r="EFX1" s="1408"/>
      <c r="EFY1" s="1408"/>
      <c r="EFZ1" s="1408"/>
      <c r="EGA1" s="1408"/>
      <c r="EGB1" s="1408"/>
      <c r="EGC1" s="1408"/>
      <c r="EGD1" s="1408"/>
      <c r="EGE1" s="1408"/>
      <c r="EGF1" s="1408"/>
      <c r="EGG1" s="1408"/>
      <c r="EGH1" s="1408"/>
      <c r="EGI1" s="1408"/>
      <c r="EGJ1" s="1408"/>
      <c r="EGK1" s="1408"/>
      <c r="EGL1" s="1408"/>
      <c r="EGM1" s="1408"/>
      <c r="EGN1" s="1408"/>
      <c r="EGO1" s="1408"/>
      <c r="EGP1" s="1408"/>
      <c r="EGQ1" s="1408"/>
      <c r="EGR1" s="1408"/>
      <c r="EGS1" s="1408"/>
      <c r="EGT1" s="1408"/>
      <c r="EGU1" s="1408"/>
      <c r="EGV1" s="1408"/>
      <c r="EGW1" s="1408"/>
      <c r="EGX1" s="1408"/>
      <c r="EGY1" s="1408"/>
      <c r="EGZ1" s="1408"/>
      <c r="EHA1" s="1408"/>
      <c r="EHB1" s="1408"/>
      <c r="EHC1" s="1408"/>
      <c r="EHD1" s="1408"/>
      <c r="EHE1" s="1408"/>
      <c r="EHF1" s="1408"/>
      <c r="EHG1" s="1408"/>
      <c r="EHH1" s="1408"/>
      <c r="EHI1" s="1408"/>
      <c r="EHJ1" s="1408"/>
      <c r="EHK1" s="1408"/>
      <c r="EHL1" s="1408"/>
      <c r="EHM1" s="1408"/>
      <c r="EHN1" s="1408"/>
      <c r="EHO1" s="1408"/>
      <c r="EHP1" s="1408"/>
      <c r="EHQ1" s="1408"/>
      <c r="EHR1" s="1408"/>
      <c r="EHS1" s="1408"/>
      <c r="EHT1" s="1408"/>
      <c r="EHU1" s="1408"/>
      <c r="EHV1" s="1408"/>
      <c r="EHW1" s="1408"/>
      <c r="EHX1" s="1408"/>
      <c r="EHY1" s="1408"/>
      <c r="EHZ1" s="1408"/>
      <c r="EIA1" s="1408"/>
      <c r="EIB1" s="1408"/>
      <c r="EIC1" s="1408"/>
      <c r="EID1" s="1408"/>
      <c r="EIE1" s="1408"/>
      <c r="EIF1" s="1408"/>
      <c r="EIG1" s="1408"/>
      <c r="EIH1" s="1408"/>
      <c r="EII1" s="1408"/>
      <c r="EIJ1" s="1408"/>
      <c r="EIK1" s="1408"/>
      <c r="EIL1" s="1408"/>
      <c r="EIM1" s="1408"/>
      <c r="EIN1" s="1408"/>
      <c r="EIO1" s="1408"/>
      <c r="EIP1" s="1408"/>
      <c r="EIQ1" s="1408"/>
      <c r="EIR1" s="1408"/>
      <c r="EIS1" s="1408"/>
      <c r="EIT1" s="1408"/>
      <c r="EIU1" s="1408"/>
      <c r="EIV1" s="1408"/>
      <c r="EIW1" s="1408"/>
      <c r="EIX1" s="1408"/>
      <c r="EIY1" s="1408"/>
      <c r="EIZ1" s="1408"/>
      <c r="EJA1" s="1408"/>
      <c r="EJB1" s="1408"/>
      <c r="EJC1" s="1408"/>
      <c r="EJD1" s="1408"/>
      <c r="EJE1" s="1408"/>
      <c r="EJF1" s="1408"/>
      <c r="EJG1" s="1408"/>
      <c r="EJH1" s="1408"/>
      <c r="EJI1" s="1408"/>
      <c r="EJJ1" s="1408"/>
      <c r="EJK1" s="1408"/>
      <c r="EJL1" s="1408"/>
      <c r="EJM1" s="1408"/>
      <c r="EJN1" s="1408"/>
      <c r="EJO1" s="1408"/>
      <c r="EJP1" s="1408"/>
      <c r="EJQ1" s="1408"/>
      <c r="EJR1" s="1408"/>
      <c r="EJS1" s="1408"/>
      <c r="EJT1" s="1408"/>
      <c r="EJU1" s="1408"/>
      <c r="EJV1" s="1408"/>
      <c r="EJW1" s="1408"/>
      <c r="EJX1" s="1408"/>
      <c r="EJY1" s="1408"/>
      <c r="EJZ1" s="1408"/>
      <c r="EKA1" s="1408"/>
      <c r="EKB1" s="1408"/>
      <c r="EKC1" s="1408"/>
      <c r="EKD1" s="1408"/>
      <c r="EKE1" s="1408"/>
      <c r="EKF1" s="1408"/>
      <c r="EKG1" s="1408"/>
      <c r="EKH1" s="1408"/>
      <c r="EKI1" s="1408"/>
      <c r="EKJ1" s="1408"/>
      <c r="EKK1" s="1408"/>
      <c r="EKL1" s="1408"/>
      <c r="EKM1" s="1408"/>
      <c r="EKN1" s="1408"/>
      <c r="EKO1" s="1408"/>
      <c r="EKP1" s="1408"/>
      <c r="EKQ1" s="1408"/>
      <c r="EKR1" s="1408"/>
      <c r="EKS1" s="1408"/>
      <c r="EKT1" s="1408"/>
      <c r="EKU1" s="1408"/>
      <c r="EKV1" s="1408"/>
      <c r="EKW1" s="1408"/>
      <c r="EKX1" s="1408"/>
      <c r="EKY1" s="1408"/>
      <c r="EKZ1" s="1408"/>
      <c r="ELA1" s="1408"/>
      <c r="ELB1" s="1408"/>
      <c r="ELC1" s="1408"/>
      <c r="ELD1" s="1408"/>
      <c r="ELE1" s="1408"/>
      <c r="ELF1" s="1408"/>
      <c r="ELG1" s="1408"/>
      <c r="ELH1" s="1408"/>
      <c r="ELI1" s="1408"/>
      <c r="ELJ1" s="1408"/>
      <c r="ELK1" s="1408"/>
      <c r="ELL1" s="1408"/>
      <c r="ELM1" s="1408"/>
      <c r="ELN1" s="1408"/>
      <c r="ELO1" s="1408"/>
      <c r="ELP1" s="1408"/>
      <c r="ELQ1" s="1408"/>
      <c r="ELR1" s="1408"/>
      <c r="ELS1" s="1408"/>
      <c r="ELT1" s="1408"/>
      <c r="ELU1" s="1408"/>
      <c r="ELV1" s="1408"/>
      <c r="ELW1" s="1408"/>
      <c r="ELX1" s="1408"/>
      <c r="ELY1" s="1408"/>
      <c r="ELZ1" s="1408"/>
      <c r="EMA1" s="1408"/>
      <c r="EMB1" s="1408"/>
      <c r="EMC1" s="1408"/>
      <c r="EMD1" s="1408"/>
      <c r="EME1" s="1408"/>
      <c r="EMF1" s="1408"/>
      <c r="EMG1" s="1408"/>
      <c r="EMH1" s="1408"/>
      <c r="EMI1" s="1408"/>
      <c r="EMJ1" s="1408"/>
      <c r="EMK1" s="1408"/>
      <c r="EML1" s="1408"/>
      <c r="EMM1" s="1408"/>
      <c r="EMN1" s="1408"/>
      <c r="EMO1" s="1408"/>
      <c r="EMP1" s="1408"/>
      <c r="EMQ1" s="1408"/>
      <c r="EMR1" s="1408"/>
      <c r="EMS1" s="1408"/>
      <c r="EMT1" s="1408"/>
      <c r="EMU1" s="1408"/>
      <c r="EMV1" s="1408"/>
      <c r="EMW1" s="1408"/>
      <c r="EMX1" s="1408"/>
      <c r="EMY1" s="1408"/>
      <c r="EMZ1" s="1408"/>
      <c r="ENA1" s="1408"/>
      <c r="ENB1" s="1408"/>
      <c r="ENC1" s="1408"/>
      <c r="END1" s="1408"/>
      <c r="ENE1" s="1408"/>
      <c r="ENF1" s="1408"/>
      <c r="ENG1" s="1408"/>
      <c r="ENH1" s="1408"/>
      <c r="ENI1" s="1408"/>
      <c r="ENJ1" s="1408"/>
      <c r="ENK1" s="1408"/>
      <c r="ENL1" s="1408"/>
      <c r="ENM1" s="1408"/>
      <c r="ENN1" s="1408"/>
      <c r="ENO1" s="1408"/>
      <c r="ENP1" s="1408"/>
      <c r="ENQ1" s="1408"/>
      <c r="ENR1" s="1408"/>
      <c r="ENS1" s="1408"/>
      <c r="ENT1" s="1408"/>
      <c r="ENU1" s="1408"/>
      <c r="ENV1" s="1408"/>
      <c r="ENW1" s="1408"/>
      <c r="ENX1" s="1408"/>
      <c r="ENY1" s="1408"/>
      <c r="ENZ1" s="1408"/>
      <c r="EOA1" s="1408"/>
      <c r="EOB1" s="1408"/>
      <c r="EOC1" s="1408"/>
      <c r="EOD1" s="1408"/>
      <c r="EOE1" s="1408"/>
      <c r="EOF1" s="1408"/>
      <c r="EOG1" s="1408"/>
      <c r="EOH1" s="1408"/>
      <c r="EOI1" s="1408"/>
      <c r="EOJ1" s="1408"/>
      <c r="EOK1" s="1408"/>
      <c r="EOL1" s="1408"/>
      <c r="EOM1" s="1408"/>
      <c r="EON1" s="1408"/>
      <c r="EOO1" s="1408"/>
      <c r="EOP1" s="1408"/>
      <c r="EOQ1" s="1408"/>
      <c r="EOR1" s="1408"/>
      <c r="EOS1" s="1408"/>
      <c r="EOT1" s="1408"/>
      <c r="EOU1" s="1408"/>
      <c r="EOV1" s="1408"/>
      <c r="EOW1" s="1408"/>
      <c r="EOX1" s="1408"/>
      <c r="EOY1" s="1408"/>
      <c r="EOZ1" s="1408"/>
      <c r="EPA1" s="1408"/>
      <c r="EPB1" s="1408"/>
      <c r="EPC1" s="1408"/>
      <c r="EPD1" s="1408"/>
      <c r="EPE1" s="1408"/>
      <c r="EPF1" s="1408"/>
      <c r="EPG1" s="1408"/>
      <c r="EPH1" s="1408"/>
      <c r="EPI1" s="1408"/>
      <c r="EPJ1" s="1408"/>
      <c r="EPK1" s="1408"/>
      <c r="EPL1" s="1408"/>
      <c r="EPM1" s="1408"/>
      <c r="EPN1" s="1408"/>
      <c r="EPO1" s="1408"/>
      <c r="EPP1" s="1408"/>
      <c r="EPQ1" s="1408"/>
      <c r="EPR1" s="1408"/>
      <c r="EPS1" s="1408"/>
      <c r="EPT1" s="1408"/>
      <c r="EPU1" s="1408"/>
      <c r="EPV1" s="1408"/>
      <c r="EPW1" s="1408"/>
      <c r="EPX1" s="1408"/>
      <c r="EPY1" s="1408"/>
      <c r="EPZ1" s="1408"/>
      <c r="EQA1" s="1408"/>
      <c r="EQB1" s="1408"/>
      <c r="EQC1" s="1408"/>
      <c r="EQD1" s="1408"/>
      <c r="EQE1" s="1408"/>
      <c r="EQF1" s="1408"/>
      <c r="EQG1" s="1408"/>
      <c r="EQH1" s="1408"/>
      <c r="EQI1" s="1408"/>
      <c r="EQJ1" s="1408"/>
      <c r="EQK1" s="1408"/>
      <c r="EQL1" s="1408"/>
      <c r="EQM1" s="1408"/>
      <c r="EQN1" s="1408"/>
      <c r="EQO1" s="1408"/>
      <c r="EQP1" s="1408"/>
      <c r="EQQ1" s="1408"/>
      <c r="EQR1" s="1408"/>
      <c r="EQS1" s="1408"/>
      <c r="EQT1" s="1408"/>
      <c r="EQU1" s="1408"/>
      <c r="EQV1" s="1408"/>
      <c r="EQW1" s="1408"/>
      <c r="EQX1" s="1408"/>
      <c r="EQY1" s="1408"/>
      <c r="EQZ1" s="1408"/>
      <c r="ERA1" s="1408"/>
      <c r="ERB1" s="1408"/>
      <c r="ERC1" s="1408"/>
      <c r="ERD1" s="1408"/>
      <c r="ERE1" s="1408"/>
      <c r="ERF1" s="1408"/>
      <c r="ERG1" s="1408"/>
      <c r="ERH1" s="1408"/>
      <c r="ERI1" s="1408"/>
      <c r="ERJ1" s="1408"/>
      <c r="ERK1" s="1408"/>
      <c r="ERL1" s="1408"/>
      <c r="ERM1" s="1408"/>
      <c r="ERN1" s="1408"/>
      <c r="ERO1" s="1408"/>
      <c r="ERP1" s="1408"/>
      <c r="ERQ1" s="1408"/>
      <c r="ERR1" s="1408"/>
      <c r="ERS1" s="1408"/>
      <c r="ERT1" s="1408"/>
      <c r="ERU1" s="1408"/>
      <c r="ERV1" s="1408"/>
      <c r="ERW1" s="1408"/>
      <c r="ERX1" s="1408"/>
      <c r="ERY1" s="1408"/>
      <c r="ERZ1" s="1408"/>
      <c r="ESA1" s="1408"/>
      <c r="ESB1" s="1408"/>
      <c r="ESC1" s="1408"/>
      <c r="ESD1" s="1408"/>
      <c r="ESE1" s="1408"/>
      <c r="ESF1" s="1408"/>
      <c r="ESG1" s="1408"/>
      <c r="ESH1" s="1408"/>
      <c r="ESI1" s="1408"/>
      <c r="ESJ1" s="1408"/>
      <c r="ESK1" s="1408"/>
      <c r="ESL1" s="1408"/>
      <c r="ESM1" s="1408"/>
      <c r="ESN1" s="1408"/>
      <c r="ESO1" s="1408"/>
      <c r="ESP1" s="1408"/>
      <c r="ESQ1" s="1408"/>
      <c r="ESR1" s="1408"/>
      <c r="ESS1" s="1408"/>
      <c r="EST1" s="1408"/>
      <c r="ESU1" s="1408"/>
      <c r="ESV1" s="1408"/>
      <c r="ESW1" s="1408"/>
      <c r="ESX1" s="1408"/>
      <c r="ESY1" s="1408"/>
      <c r="ESZ1" s="1408"/>
      <c r="ETA1" s="1408"/>
      <c r="ETB1" s="1408"/>
      <c r="ETC1" s="1408"/>
      <c r="ETD1" s="1408"/>
      <c r="ETE1" s="1408"/>
      <c r="ETF1" s="1408"/>
      <c r="ETG1" s="1408"/>
      <c r="ETH1" s="1408"/>
      <c r="ETI1" s="1408"/>
      <c r="ETJ1" s="1408"/>
      <c r="ETK1" s="1408"/>
      <c r="ETL1" s="1408"/>
      <c r="ETM1" s="1408"/>
      <c r="ETN1" s="1408"/>
      <c r="ETO1" s="1408"/>
      <c r="ETP1" s="1408"/>
      <c r="ETQ1" s="1408"/>
      <c r="ETR1" s="1408"/>
      <c r="ETS1" s="1408"/>
      <c r="ETT1" s="1408"/>
      <c r="ETU1" s="1408"/>
      <c r="ETV1" s="1408"/>
      <c r="ETW1" s="1408"/>
      <c r="ETX1" s="1408"/>
      <c r="ETY1" s="1408"/>
      <c r="ETZ1" s="1408"/>
      <c r="EUA1" s="1408"/>
      <c r="EUB1" s="1408"/>
      <c r="EUC1" s="1408"/>
      <c r="EUD1" s="1408"/>
      <c r="EUE1" s="1408"/>
      <c r="EUF1" s="1408"/>
      <c r="EUG1" s="1408"/>
      <c r="EUH1" s="1408"/>
      <c r="EUI1" s="1408"/>
      <c r="EUJ1" s="1408"/>
      <c r="EUK1" s="1408"/>
      <c r="EUL1" s="1408"/>
      <c r="EUM1" s="1408"/>
      <c r="EUN1" s="1408"/>
      <c r="EUO1" s="1408"/>
      <c r="EUP1" s="1408"/>
      <c r="EUQ1" s="1408"/>
      <c r="EUR1" s="1408"/>
      <c r="EUS1" s="1408"/>
      <c r="EUT1" s="1408"/>
      <c r="EUU1" s="1408"/>
      <c r="EUV1" s="1408"/>
      <c r="EUW1" s="1408"/>
      <c r="EUX1" s="1408"/>
      <c r="EUY1" s="1408"/>
      <c r="EUZ1" s="1408"/>
      <c r="EVA1" s="1408"/>
      <c r="EVB1" s="1408"/>
      <c r="EVC1" s="1408"/>
      <c r="EVD1" s="1408"/>
      <c r="EVE1" s="1408"/>
      <c r="EVF1" s="1408"/>
      <c r="EVG1" s="1408"/>
      <c r="EVH1" s="1408"/>
      <c r="EVI1" s="1408"/>
      <c r="EVJ1" s="1408"/>
      <c r="EVK1" s="1408"/>
      <c r="EVL1" s="1408"/>
      <c r="EVM1" s="1408"/>
      <c r="EVN1" s="1408"/>
      <c r="EVO1" s="1408"/>
      <c r="EVP1" s="1408"/>
      <c r="EVQ1" s="1408"/>
      <c r="EVR1" s="1408"/>
      <c r="EVS1" s="1408"/>
      <c r="EVT1" s="1408"/>
      <c r="EVU1" s="1408"/>
      <c r="EVV1" s="1408"/>
      <c r="EVW1" s="1408"/>
      <c r="EVX1" s="1408"/>
      <c r="EVY1" s="1408"/>
      <c r="EVZ1" s="1408"/>
      <c r="EWA1" s="1408"/>
      <c r="EWB1" s="1408"/>
      <c r="EWC1" s="1408"/>
      <c r="EWD1" s="1408"/>
      <c r="EWE1" s="1408"/>
      <c r="EWF1" s="1408"/>
      <c r="EWG1" s="1408"/>
      <c r="EWH1" s="1408"/>
      <c r="EWI1" s="1408"/>
      <c r="EWJ1" s="1408"/>
      <c r="EWK1" s="1408"/>
      <c r="EWL1" s="1408"/>
      <c r="EWM1" s="1408"/>
      <c r="EWN1" s="1408"/>
      <c r="EWO1" s="1408"/>
      <c r="EWP1" s="1408"/>
      <c r="EWQ1" s="1408"/>
      <c r="EWR1" s="1408"/>
      <c r="EWS1" s="1408"/>
      <c r="EWT1" s="1408"/>
      <c r="EWU1" s="1408"/>
      <c r="EWV1" s="1408"/>
      <c r="EWW1" s="1408"/>
      <c r="EWX1" s="1408"/>
      <c r="EWY1" s="1408"/>
      <c r="EWZ1" s="1408"/>
      <c r="EXA1" s="1408"/>
      <c r="EXB1" s="1408"/>
      <c r="EXC1" s="1408"/>
      <c r="EXD1" s="1408"/>
      <c r="EXE1" s="1408"/>
      <c r="EXF1" s="1408"/>
      <c r="EXG1" s="1408"/>
      <c r="EXH1" s="1408"/>
      <c r="EXI1" s="1408"/>
      <c r="EXJ1" s="1408"/>
      <c r="EXK1" s="1408"/>
      <c r="EXL1" s="1408"/>
      <c r="EXM1" s="1408"/>
      <c r="EXN1" s="1408"/>
      <c r="EXO1" s="1408"/>
      <c r="EXP1" s="1408"/>
      <c r="EXQ1" s="1408"/>
      <c r="EXR1" s="1408"/>
      <c r="EXS1" s="1408"/>
      <c r="EXT1" s="1408"/>
      <c r="EXU1" s="1408"/>
      <c r="EXV1" s="1408"/>
      <c r="EXW1" s="1408"/>
      <c r="EXX1" s="1408"/>
      <c r="EXY1" s="1408"/>
      <c r="EXZ1" s="1408"/>
      <c r="EYA1" s="1408"/>
      <c r="EYB1" s="1408"/>
      <c r="EYC1" s="1408"/>
      <c r="EYD1" s="1408"/>
      <c r="EYE1" s="1408"/>
      <c r="EYF1" s="1408"/>
      <c r="EYG1" s="1408"/>
      <c r="EYH1" s="1408"/>
      <c r="EYI1" s="1408"/>
      <c r="EYJ1" s="1408"/>
      <c r="EYK1" s="1408"/>
      <c r="EYL1" s="1408"/>
      <c r="EYM1" s="1408"/>
      <c r="EYN1" s="1408"/>
      <c r="EYO1" s="1408"/>
      <c r="EYP1" s="1408"/>
      <c r="EYQ1" s="1408"/>
      <c r="EYR1" s="1408"/>
      <c r="EYS1" s="1408"/>
      <c r="EYT1" s="1408"/>
      <c r="EYU1" s="1408"/>
      <c r="EYV1" s="1408"/>
      <c r="EYW1" s="1408"/>
      <c r="EYX1" s="1408"/>
      <c r="EYY1" s="1408"/>
      <c r="EYZ1" s="1408"/>
      <c r="EZA1" s="1408"/>
      <c r="EZB1" s="1408"/>
      <c r="EZC1" s="1408"/>
      <c r="EZD1" s="1408"/>
      <c r="EZE1" s="1408"/>
      <c r="EZF1" s="1408"/>
      <c r="EZG1" s="1408"/>
      <c r="EZH1" s="1408"/>
      <c r="EZI1" s="1408"/>
      <c r="EZJ1" s="1408"/>
      <c r="EZK1" s="1408"/>
      <c r="EZL1" s="1408"/>
      <c r="EZM1" s="1408"/>
      <c r="EZN1" s="1408"/>
      <c r="EZO1" s="1408"/>
      <c r="EZP1" s="1408"/>
      <c r="EZQ1" s="1408"/>
      <c r="EZR1" s="1408"/>
      <c r="EZS1" s="1408"/>
      <c r="EZT1" s="1408"/>
      <c r="EZU1" s="1408"/>
      <c r="EZV1" s="1408"/>
      <c r="EZW1" s="1408"/>
      <c r="EZX1" s="1408"/>
      <c r="EZY1" s="1408"/>
      <c r="EZZ1" s="1408"/>
      <c r="FAA1" s="1408"/>
      <c r="FAB1" s="1408"/>
      <c r="FAC1" s="1408"/>
      <c r="FAD1" s="1408"/>
      <c r="FAE1" s="1408"/>
      <c r="FAF1" s="1408"/>
      <c r="FAG1" s="1408"/>
      <c r="FAH1" s="1408"/>
      <c r="FAI1" s="1408"/>
      <c r="FAJ1" s="1408"/>
      <c r="FAK1" s="1408"/>
      <c r="FAL1" s="1408"/>
      <c r="FAM1" s="1408"/>
      <c r="FAN1" s="1408"/>
      <c r="FAO1" s="1408"/>
      <c r="FAP1" s="1408"/>
      <c r="FAQ1" s="1408"/>
      <c r="FAR1" s="1408"/>
      <c r="FAS1" s="1408"/>
      <c r="FAT1" s="1408"/>
      <c r="FAU1" s="1408"/>
      <c r="FAV1" s="1408"/>
      <c r="FAW1" s="1408"/>
      <c r="FAX1" s="1408"/>
      <c r="FAY1" s="1408"/>
      <c r="FAZ1" s="1408"/>
      <c r="FBA1" s="1408"/>
      <c r="FBB1" s="1408"/>
      <c r="FBC1" s="1408"/>
      <c r="FBD1" s="1408"/>
      <c r="FBE1" s="1408"/>
      <c r="FBF1" s="1408"/>
      <c r="FBG1" s="1408"/>
      <c r="FBH1" s="1408"/>
      <c r="FBI1" s="1408"/>
      <c r="FBJ1" s="1408"/>
      <c r="FBK1" s="1408"/>
      <c r="FBL1" s="1408"/>
      <c r="FBM1" s="1408"/>
      <c r="FBN1" s="1408"/>
      <c r="FBO1" s="1408"/>
      <c r="FBP1" s="1408"/>
      <c r="FBQ1" s="1408"/>
      <c r="FBR1" s="1408"/>
      <c r="FBS1" s="1408"/>
      <c r="FBT1" s="1408"/>
      <c r="FBU1" s="1408"/>
      <c r="FBV1" s="1408"/>
      <c r="FBW1" s="1408"/>
      <c r="FBX1" s="1408"/>
      <c r="FBY1" s="1408"/>
      <c r="FBZ1" s="1408"/>
      <c r="FCA1" s="1408"/>
      <c r="FCB1" s="1408"/>
      <c r="FCC1" s="1408"/>
      <c r="FCD1" s="1408"/>
      <c r="FCE1" s="1408"/>
      <c r="FCF1" s="1408"/>
      <c r="FCG1" s="1408"/>
      <c r="FCH1" s="1408"/>
      <c r="FCI1" s="1408"/>
      <c r="FCJ1" s="1408"/>
      <c r="FCK1" s="1408"/>
      <c r="FCL1" s="1408"/>
      <c r="FCM1" s="1408"/>
      <c r="FCN1" s="1408"/>
      <c r="FCO1" s="1408"/>
      <c r="FCP1" s="1408"/>
      <c r="FCQ1" s="1408"/>
      <c r="FCR1" s="1408"/>
      <c r="FCS1" s="1408"/>
      <c r="FCT1" s="1408"/>
      <c r="FCU1" s="1408"/>
      <c r="FCV1" s="1408"/>
      <c r="FCW1" s="1408"/>
      <c r="FCX1" s="1408"/>
      <c r="FCY1" s="1408"/>
      <c r="FCZ1" s="1408"/>
      <c r="FDA1" s="1408"/>
      <c r="FDB1" s="1408"/>
      <c r="FDC1" s="1408"/>
      <c r="FDD1" s="1408"/>
      <c r="FDE1" s="1408"/>
      <c r="FDF1" s="1408"/>
      <c r="FDG1" s="1408"/>
      <c r="FDH1" s="1408"/>
      <c r="FDI1" s="1408"/>
      <c r="FDJ1" s="1408"/>
      <c r="FDK1" s="1408"/>
      <c r="FDL1" s="1408"/>
      <c r="FDM1" s="1408"/>
      <c r="FDN1" s="1408"/>
      <c r="FDO1" s="1408"/>
      <c r="FDP1" s="1408"/>
      <c r="FDQ1" s="1408"/>
      <c r="FDR1" s="1408"/>
      <c r="FDS1" s="1408"/>
      <c r="FDT1" s="1408"/>
      <c r="FDU1" s="1408"/>
      <c r="FDV1" s="1408"/>
      <c r="FDW1" s="1408"/>
      <c r="FDX1" s="1408"/>
      <c r="FDY1" s="1408"/>
      <c r="FDZ1" s="1408"/>
      <c r="FEA1" s="1408"/>
      <c r="FEB1" s="1408"/>
      <c r="FEC1" s="1408"/>
      <c r="FED1" s="1408"/>
      <c r="FEE1" s="1408"/>
      <c r="FEF1" s="1408"/>
      <c r="FEG1" s="1408"/>
      <c r="FEH1" s="1408"/>
      <c r="FEI1" s="1408"/>
      <c r="FEJ1" s="1408"/>
      <c r="FEK1" s="1408"/>
      <c r="FEL1" s="1408"/>
      <c r="FEM1" s="1408"/>
      <c r="FEN1" s="1408"/>
      <c r="FEO1" s="1408"/>
      <c r="FEP1" s="1408"/>
      <c r="FEQ1" s="1408"/>
      <c r="FER1" s="1408"/>
      <c r="FES1" s="1408"/>
      <c r="FET1" s="1408"/>
      <c r="FEU1" s="1408"/>
      <c r="FEV1" s="1408"/>
      <c r="FEW1" s="1408"/>
      <c r="FEX1" s="1408"/>
      <c r="FEY1" s="1408"/>
      <c r="FEZ1" s="1408"/>
      <c r="FFA1" s="1408"/>
      <c r="FFB1" s="1408"/>
      <c r="FFC1" s="1408"/>
      <c r="FFD1" s="1408"/>
      <c r="FFE1" s="1408"/>
      <c r="FFF1" s="1408"/>
      <c r="FFG1" s="1408"/>
      <c r="FFH1" s="1408"/>
      <c r="FFI1" s="1408"/>
      <c r="FFJ1" s="1408"/>
      <c r="FFK1" s="1408"/>
      <c r="FFL1" s="1408"/>
      <c r="FFM1" s="1408"/>
      <c r="FFN1" s="1408"/>
      <c r="FFO1" s="1408"/>
      <c r="FFP1" s="1408"/>
      <c r="FFQ1" s="1408"/>
      <c r="FFR1" s="1408"/>
      <c r="FFS1" s="1408"/>
      <c r="FFT1" s="1408"/>
      <c r="FFU1" s="1408"/>
      <c r="FFV1" s="1408"/>
      <c r="FFW1" s="1408"/>
      <c r="FFX1" s="1408"/>
      <c r="FFY1" s="1408"/>
      <c r="FFZ1" s="1408"/>
      <c r="FGA1" s="1408"/>
      <c r="FGB1" s="1408"/>
      <c r="FGC1" s="1408"/>
      <c r="FGD1" s="1408"/>
      <c r="FGE1" s="1408"/>
      <c r="FGF1" s="1408"/>
      <c r="FGG1" s="1408"/>
      <c r="FGH1" s="1408"/>
      <c r="FGI1" s="1408"/>
      <c r="FGJ1" s="1408"/>
      <c r="FGK1" s="1408"/>
      <c r="FGL1" s="1408"/>
      <c r="FGM1" s="1408"/>
      <c r="FGN1" s="1408"/>
      <c r="FGO1" s="1408"/>
      <c r="FGP1" s="1408"/>
      <c r="FGQ1" s="1408"/>
      <c r="FGR1" s="1408"/>
      <c r="FGS1" s="1408"/>
      <c r="FGT1" s="1408"/>
      <c r="FGU1" s="1408"/>
      <c r="FGV1" s="1408"/>
      <c r="FGW1" s="1408"/>
      <c r="FGX1" s="1408"/>
      <c r="FGY1" s="1408"/>
      <c r="FGZ1" s="1408"/>
      <c r="FHA1" s="1408"/>
      <c r="FHB1" s="1408"/>
      <c r="FHC1" s="1408"/>
      <c r="FHD1" s="1408"/>
      <c r="FHE1" s="1408"/>
      <c r="FHF1" s="1408"/>
      <c r="FHG1" s="1408"/>
      <c r="FHH1" s="1408"/>
      <c r="FHI1" s="1408"/>
      <c r="FHJ1" s="1408"/>
      <c r="FHK1" s="1408"/>
      <c r="FHL1" s="1408"/>
      <c r="FHM1" s="1408"/>
      <c r="FHN1" s="1408"/>
      <c r="FHO1" s="1408"/>
      <c r="FHP1" s="1408"/>
      <c r="FHQ1" s="1408"/>
      <c r="FHR1" s="1408"/>
      <c r="FHS1" s="1408"/>
      <c r="FHT1" s="1408"/>
      <c r="FHU1" s="1408"/>
      <c r="FHV1" s="1408"/>
      <c r="FHW1" s="1408"/>
      <c r="FHX1" s="1408"/>
      <c r="FHY1" s="1408"/>
      <c r="FHZ1" s="1408"/>
      <c r="FIA1" s="1408"/>
      <c r="FIB1" s="1408"/>
      <c r="FIC1" s="1408"/>
      <c r="FID1" s="1408"/>
      <c r="FIE1" s="1408"/>
      <c r="FIF1" s="1408"/>
      <c r="FIG1" s="1408"/>
      <c r="FIH1" s="1408"/>
      <c r="FII1" s="1408"/>
      <c r="FIJ1" s="1408"/>
      <c r="FIK1" s="1408"/>
      <c r="FIL1" s="1408"/>
      <c r="FIM1" s="1408"/>
      <c r="FIN1" s="1408"/>
      <c r="FIO1" s="1408"/>
      <c r="FIP1" s="1408"/>
      <c r="FIQ1" s="1408"/>
      <c r="FIR1" s="1408"/>
      <c r="FIS1" s="1408"/>
      <c r="FIT1" s="1408"/>
      <c r="FIU1" s="1408"/>
      <c r="FIV1" s="1408"/>
      <c r="FIW1" s="1408"/>
      <c r="FIX1" s="1408"/>
      <c r="FIY1" s="1408"/>
      <c r="FIZ1" s="1408"/>
      <c r="FJA1" s="1408"/>
      <c r="FJB1" s="1408"/>
      <c r="FJC1" s="1408"/>
      <c r="FJD1" s="1408"/>
      <c r="FJE1" s="1408"/>
      <c r="FJF1" s="1408"/>
      <c r="FJG1" s="1408"/>
      <c r="FJH1" s="1408"/>
      <c r="FJI1" s="1408"/>
      <c r="FJJ1" s="1408"/>
      <c r="FJK1" s="1408"/>
      <c r="FJL1" s="1408"/>
      <c r="FJM1" s="1408"/>
      <c r="FJN1" s="1408"/>
      <c r="FJO1" s="1408"/>
      <c r="FJP1" s="1408"/>
      <c r="FJQ1" s="1408"/>
      <c r="FJR1" s="1408"/>
      <c r="FJS1" s="1408"/>
      <c r="FJT1" s="1408"/>
      <c r="FJU1" s="1408"/>
      <c r="FJV1" s="1408"/>
      <c r="FJW1" s="1408"/>
      <c r="FJX1" s="1408"/>
      <c r="FJY1" s="1408"/>
      <c r="FJZ1" s="1408"/>
      <c r="FKA1" s="1408"/>
      <c r="FKB1" s="1408"/>
      <c r="FKC1" s="1408"/>
      <c r="FKD1" s="1408"/>
      <c r="FKE1" s="1408"/>
      <c r="FKF1" s="1408"/>
      <c r="FKG1" s="1408"/>
      <c r="FKH1" s="1408"/>
      <c r="FKI1" s="1408"/>
      <c r="FKJ1" s="1408"/>
      <c r="FKK1" s="1408"/>
      <c r="FKL1" s="1408"/>
      <c r="FKM1" s="1408"/>
      <c r="FKN1" s="1408"/>
      <c r="FKO1" s="1408"/>
      <c r="FKP1" s="1408"/>
      <c r="FKQ1" s="1408"/>
      <c r="FKR1" s="1408"/>
      <c r="FKS1" s="1408"/>
      <c r="FKT1" s="1408"/>
      <c r="FKU1" s="1408"/>
      <c r="FKV1" s="1408"/>
      <c r="FKW1" s="1408"/>
      <c r="FKX1" s="1408"/>
      <c r="FKY1" s="1408"/>
      <c r="FKZ1" s="1408"/>
      <c r="FLA1" s="1408"/>
      <c r="FLB1" s="1408"/>
      <c r="FLC1" s="1408"/>
      <c r="FLD1" s="1408"/>
      <c r="FLE1" s="1408"/>
      <c r="FLF1" s="1408"/>
      <c r="FLG1" s="1408"/>
      <c r="FLH1" s="1408"/>
      <c r="FLI1" s="1408"/>
      <c r="FLJ1" s="1408"/>
      <c r="FLK1" s="1408"/>
      <c r="FLL1" s="1408"/>
      <c r="FLM1" s="1408"/>
      <c r="FLN1" s="1408"/>
      <c r="FLO1" s="1408"/>
      <c r="FLP1" s="1408"/>
      <c r="FLQ1" s="1408"/>
      <c r="FLR1" s="1408"/>
      <c r="FLS1" s="1408"/>
      <c r="FLT1" s="1408"/>
      <c r="FLU1" s="1408"/>
      <c r="FLV1" s="1408"/>
      <c r="FLW1" s="1408"/>
      <c r="FLX1" s="1408"/>
      <c r="FLY1" s="1408"/>
      <c r="FLZ1" s="1408"/>
      <c r="FMA1" s="1408"/>
      <c r="FMB1" s="1408"/>
      <c r="FMC1" s="1408"/>
      <c r="FMD1" s="1408"/>
      <c r="FME1" s="1408"/>
      <c r="FMF1" s="1408"/>
      <c r="FMG1" s="1408"/>
      <c r="FMH1" s="1408"/>
      <c r="FMI1" s="1408"/>
      <c r="FMJ1" s="1408"/>
      <c r="FMK1" s="1408"/>
      <c r="FML1" s="1408"/>
      <c r="FMM1" s="1408"/>
      <c r="FMN1" s="1408"/>
      <c r="FMO1" s="1408"/>
      <c r="FMP1" s="1408"/>
      <c r="FMQ1" s="1408"/>
      <c r="FMR1" s="1408"/>
      <c r="FMS1" s="1408"/>
      <c r="FMT1" s="1408"/>
      <c r="FMU1" s="1408"/>
      <c r="FMV1" s="1408"/>
      <c r="FMW1" s="1408"/>
      <c r="FMX1" s="1408"/>
      <c r="FMY1" s="1408"/>
      <c r="FMZ1" s="1408"/>
      <c r="FNA1" s="1408"/>
      <c r="FNB1" s="1408"/>
      <c r="FNC1" s="1408"/>
      <c r="FND1" s="1408"/>
      <c r="FNE1" s="1408"/>
      <c r="FNF1" s="1408"/>
      <c r="FNG1" s="1408"/>
      <c r="FNH1" s="1408"/>
      <c r="FNI1" s="1408"/>
      <c r="FNJ1" s="1408"/>
      <c r="FNK1" s="1408"/>
      <c r="FNL1" s="1408"/>
      <c r="FNM1" s="1408"/>
      <c r="FNN1" s="1408"/>
      <c r="FNO1" s="1408"/>
      <c r="FNP1" s="1408"/>
      <c r="FNQ1" s="1408"/>
      <c r="FNR1" s="1408"/>
      <c r="FNS1" s="1408"/>
      <c r="FNT1" s="1408"/>
      <c r="FNU1" s="1408"/>
      <c r="FNV1" s="1408"/>
      <c r="FNW1" s="1408"/>
      <c r="FNX1" s="1408"/>
      <c r="FNY1" s="1408"/>
      <c r="FNZ1" s="1408"/>
      <c r="FOA1" s="1408"/>
      <c r="FOB1" s="1408"/>
      <c r="FOC1" s="1408"/>
      <c r="FOD1" s="1408"/>
      <c r="FOE1" s="1408"/>
      <c r="FOF1" s="1408"/>
      <c r="FOG1" s="1408"/>
      <c r="FOH1" s="1408"/>
      <c r="FOI1" s="1408"/>
      <c r="FOJ1" s="1408"/>
      <c r="FOK1" s="1408"/>
      <c r="FOL1" s="1408"/>
      <c r="FOM1" s="1408"/>
      <c r="FON1" s="1408"/>
      <c r="FOO1" s="1408"/>
      <c r="FOP1" s="1408"/>
      <c r="FOQ1" s="1408"/>
      <c r="FOR1" s="1408"/>
      <c r="FOS1" s="1408"/>
      <c r="FOT1" s="1408"/>
      <c r="FOU1" s="1408"/>
      <c r="FOV1" s="1408"/>
      <c r="FOW1" s="1408"/>
      <c r="FOX1" s="1408"/>
      <c r="FOY1" s="1408"/>
      <c r="FOZ1" s="1408"/>
      <c r="FPA1" s="1408"/>
      <c r="FPB1" s="1408"/>
      <c r="FPC1" s="1408"/>
      <c r="FPD1" s="1408"/>
      <c r="FPE1" s="1408"/>
      <c r="FPF1" s="1408"/>
      <c r="FPG1" s="1408"/>
      <c r="FPH1" s="1408"/>
      <c r="FPI1" s="1408"/>
      <c r="FPJ1" s="1408"/>
      <c r="FPK1" s="1408"/>
      <c r="FPL1" s="1408"/>
      <c r="FPM1" s="1408"/>
      <c r="FPN1" s="1408"/>
      <c r="FPO1" s="1408"/>
      <c r="FPP1" s="1408"/>
      <c r="FPQ1" s="1408"/>
      <c r="FPR1" s="1408"/>
      <c r="FPS1" s="1408"/>
      <c r="FPT1" s="1408"/>
      <c r="FPU1" s="1408"/>
      <c r="FPV1" s="1408"/>
      <c r="FPW1" s="1408"/>
      <c r="FPX1" s="1408"/>
      <c r="FPY1" s="1408"/>
      <c r="FPZ1" s="1408"/>
      <c r="FQA1" s="1408"/>
      <c r="FQB1" s="1408"/>
      <c r="FQC1" s="1408"/>
      <c r="FQD1" s="1408"/>
      <c r="FQE1" s="1408"/>
      <c r="FQF1" s="1408"/>
      <c r="FQG1" s="1408"/>
      <c r="FQH1" s="1408"/>
      <c r="FQI1" s="1408"/>
      <c r="FQJ1" s="1408"/>
      <c r="FQK1" s="1408"/>
      <c r="FQL1" s="1408"/>
      <c r="FQM1" s="1408"/>
      <c r="FQN1" s="1408"/>
      <c r="FQO1" s="1408"/>
      <c r="FQP1" s="1408"/>
      <c r="FQQ1" s="1408"/>
      <c r="FQR1" s="1408"/>
      <c r="FQS1" s="1408"/>
      <c r="FQT1" s="1408"/>
      <c r="FQU1" s="1408"/>
      <c r="FQV1" s="1408"/>
      <c r="FQW1" s="1408"/>
      <c r="FQX1" s="1408"/>
      <c r="FQY1" s="1408"/>
      <c r="FQZ1" s="1408"/>
      <c r="FRA1" s="1408"/>
      <c r="FRB1" s="1408"/>
      <c r="FRC1" s="1408"/>
      <c r="FRD1" s="1408"/>
      <c r="FRE1" s="1408"/>
      <c r="FRF1" s="1408"/>
      <c r="FRG1" s="1408"/>
      <c r="FRH1" s="1408"/>
      <c r="FRI1" s="1408"/>
      <c r="FRJ1" s="1408"/>
      <c r="FRK1" s="1408"/>
      <c r="FRL1" s="1408"/>
      <c r="FRM1" s="1408"/>
      <c r="FRN1" s="1408"/>
      <c r="FRO1" s="1408"/>
      <c r="FRP1" s="1408"/>
      <c r="FRQ1" s="1408"/>
      <c r="FRR1" s="1408"/>
      <c r="FRS1" s="1408"/>
      <c r="FRT1" s="1408"/>
      <c r="FRU1" s="1408"/>
      <c r="FRV1" s="1408"/>
      <c r="FRW1" s="1408"/>
      <c r="FRX1" s="1408"/>
      <c r="FRY1" s="1408"/>
      <c r="FRZ1" s="1408"/>
      <c r="FSA1" s="1408"/>
      <c r="FSB1" s="1408"/>
      <c r="FSC1" s="1408"/>
      <c r="FSD1" s="1408"/>
      <c r="FSE1" s="1408"/>
      <c r="FSF1" s="1408"/>
      <c r="FSG1" s="1408"/>
      <c r="FSH1" s="1408"/>
      <c r="FSI1" s="1408"/>
      <c r="FSJ1" s="1408"/>
      <c r="FSK1" s="1408"/>
      <c r="FSL1" s="1408"/>
      <c r="FSM1" s="1408"/>
      <c r="FSN1" s="1408"/>
      <c r="FSO1" s="1408"/>
      <c r="FSP1" s="1408"/>
      <c r="FSQ1" s="1408"/>
      <c r="FSR1" s="1408"/>
      <c r="FSS1" s="1408"/>
      <c r="FST1" s="1408"/>
      <c r="FSU1" s="1408"/>
      <c r="FSV1" s="1408"/>
      <c r="FSW1" s="1408"/>
      <c r="FSX1" s="1408"/>
      <c r="FSY1" s="1408"/>
      <c r="FSZ1" s="1408"/>
      <c r="FTA1" s="1408"/>
      <c r="FTB1" s="1408"/>
      <c r="FTC1" s="1408"/>
      <c r="FTD1" s="1408"/>
      <c r="FTE1" s="1408"/>
      <c r="FTF1" s="1408"/>
      <c r="FTG1" s="1408"/>
      <c r="FTH1" s="1408"/>
      <c r="FTI1" s="1408"/>
      <c r="FTJ1" s="1408"/>
      <c r="FTK1" s="1408"/>
      <c r="FTL1" s="1408"/>
      <c r="FTM1" s="1408"/>
      <c r="FTN1" s="1408"/>
      <c r="FTO1" s="1408"/>
      <c r="FTP1" s="1408"/>
      <c r="FTQ1" s="1408"/>
      <c r="FTR1" s="1408"/>
      <c r="FTS1" s="1408"/>
      <c r="FTT1" s="1408"/>
      <c r="FTU1" s="1408"/>
      <c r="FTV1" s="1408"/>
      <c r="FTW1" s="1408"/>
      <c r="FTX1" s="1408"/>
      <c r="FTY1" s="1408"/>
      <c r="FTZ1" s="1408"/>
      <c r="FUA1" s="1408"/>
      <c r="FUB1" s="1408"/>
      <c r="FUC1" s="1408"/>
      <c r="FUD1" s="1408"/>
      <c r="FUE1" s="1408"/>
      <c r="FUF1" s="1408"/>
      <c r="FUG1" s="1408"/>
      <c r="FUH1" s="1408"/>
      <c r="FUI1" s="1408"/>
      <c r="FUJ1" s="1408"/>
      <c r="FUK1" s="1408"/>
      <c r="FUL1" s="1408"/>
      <c r="FUM1" s="1408"/>
      <c r="FUN1" s="1408"/>
      <c r="FUO1" s="1408"/>
      <c r="FUP1" s="1408"/>
      <c r="FUQ1" s="1408"/>
      <c r="FUR1" s="1408"/>
      <c r="FUS1" s="1408"/>
      <c r="FUT1" s="1408"/>
      <c r="FUU1" s="1408"/>
      <c r="FUV1" s="1408"/>
      <c r="FUW1" s="1408"/>
      <c r="FUX1" s="1408"/>
      <c r="FUY1" s="1408"/>
      <c r="FUZ1" s="1408"/>
      <c r="FVA1" s="1408"/>
      <c r="FVB1" s="1408"/>
      <c r="FVC1" s="1408"/>
      <c r="FVD1" s="1408"/>
      <c r="FVE1" s="1408"/>
      <c r="FVF1" s="1408"/>
      <c r="FVG1" s="1408"/>
      <c r="FVH1" s="1408"/>
      <c r="FVI1" s="1408"/>
      <c r="FVJ1" s="1408"/>
      <c r="FVK1" s="1408"/>
      <c r="FVL1" s="1408"/>
      <c r="FVM1" s="1408"/>
      <c r="FVN1" s="1408"/>
      <c r="FVO1" s="1408"/>
      <c r="FVP1" s="1408"/>
      <c r="FVQ1" s="1408"/>
      <c r="FVR1" s="1408"/>
      <c r="FVS1" s="1408"/>
      <c r="FVT1" s="1408"/>
      <c r="FVU1" s="1408"/>
      <c r="FVV1" s="1408"/>
      <c r="FVW1" s="1408"/>
      <c r="FVX1" s="1408"/>
      <c r="FVY1" s="1408"/>
      <c r="FVZ1" s="1408"/>
      <c r="FWA1" s="1408"/>
      <c r="FWB1" s="1408"/>
      <c r="FWC1" s="1408"/>
      <c r="FWD1" s="1408"/>
      <c r="FWE1" s="1408"/>
      <c r="FWF1" s="1408"/>
      <c r="FWG1" s="1408"/>
      <c r="FWH1" s="1408"/>
      <c r="FWI1" s="1408"/>
      <c r="FWJ1" s="1408"/>
      <c r="FWK1" s="1408"/>
      <c r="FWL1" s="1408"/>
      <c r="FWM1" s="1408"/>
      <c r="FWN1" s="1408"/>
      <c r="FWO1" s="1408"/>
      <c r="FWP1" s="1408"/>
      <c r="FWQ1" s="1408"/>
      <c r="FWR1" s="1408"/>
      <c r="FWS1" s="1408"/>
      <c r="FWT1" s="1408"/>
      <c r="FWU1" s="1408"/>
      <c r="FWV1" s="1408"/>
      <c r="FWW1" s="1408"/>
      <c r="FWX1" s="1408"/>
      <c r="FWY1" s="1408"/>
      <c r="FWZ1" s="1408"/>
      <c r="FXA1" s="1408"/>
      <c r="FXB1" s="1408"/>
      <c r="FXC1" s="1408"/>
      <c r="FXD1" s="1408"/>
      <c r="FXE1" s="1408"/>
      <c r="FXF1" s="1408"/>
      <c r="FXG1" s="1408"/>
      <c r="FXH1" s="1408"/>
      <c r="FXI1" s="1408"/>
      <c r="FXJ1" s="1408"/>
      <c r="FXK1" s="1408"/>
      <c r="FXL1" s="1408"/>
      <c r="FXM1" s="1408"/>
      <c r="FXN1" s="1408"/>
      <c r="FXO1" s="1408"/>
      <c r="FXP1" s="1408"/>
      <c r="FXQ1" s="1408"/>
      <c r="FXR1" s="1408"/>
      <c r="FXS1" s="1408"/>
      <c r="FXT1" s="1408"/>
      <c r="FXU1" s="1408"/>
      <c r="FXV1" s="1408"/>
      <c r="FXW1" s="1408"/>
      <c r="FXX1" s="1408"/>
      <c r="FXY1" s="1408"/>
      <c r="FXZ1" s="1408"/>
      <c r="FYA1" s="1408"/>
      <c r="FYB1" s="1408"/>
      <c r="FYC1" s="1408"/>
      <c r="FYD1" s="1408"/>
      <c r="FYE1" s="1408"/>
      <c r="FYF1" s="1408"/>
      <c r="FYG1" s="1408"/>
      <c r="FYH1" s="1408"/>
      <c r="FYI1" s="1408"/>
      <c r="FYJ1" s="1408"/>
      <c r="FYK1" s="1408"/>
      <c r="FYL1" s="1408"/>
      <c r="FYM1" s="1408"/>
      <c r="FYN1" s="1408"/>
      <c r="FYO1" s="1408"/>
      <c r="FYP1" s="1408"/>
      <c r="FYQ1" s="1408"/>
      <c r="FYR1" s="1408"/>
      <c r="FYS1" s="1408"/>
      <c r="FYT1" s="1408"/>
      <c r="FYU1" s="1408"/>
      <c r="FYV1" s="1408"/>
      <c r="FYW1" s="1408"/>
      <c r="FYX1" s="1408"/>
      <c r="FYY1" s="1408"/>
      <c r="FYZ1" s="1408"/>
      <c r="FZA1" s="1408"/>
      <c r="FZB1" s="1408"/>
      <c r="FZC1" s="1408"/>
      <c r="FZD1" s="1408"/>
      <c r="FZE1" s="1408"/>
      <c r="FZF1" s="1408"/>
      <c r="FZG1" s="1408"/>
      <c r="FZH1" s="1408"/>
      <c r="FZI1" s="1408"/>
      <c r="FZJ1" s="1408"/>
      <c r="FZK1" s="1408"/>
      <c r="FZL1" s="1408"/>
      <c r="FZM1" s="1408"/>
      <c r="FZN1" s="1408"/>
      <c r="FZO1" s="1408"/>
      <c r="FZP1" s="1408"/>
      <c r="FZQ1" s="1408"/>
      <c r="FZR1" s="1408"/>
      <c r="FZS1" s="1408"/>
      <c r="FZT1" s="1408"/>
      <c r="FZU1" s="1408"/>
      <c r="FZV1" s="1408"/>
      <c r="FZW1" s="1408"/>
      <c r="FZX1" s="1408"/>
      <c r="FZY1" s="1408"/>
      <c r="FZZ1" s="1408"/>
      <c r="GAA1" s="1408"/>
      <c r="GAB1" s="1408"/>
      <c r="GAC1" s="1408"/>
      <c r="GAD1" s="1408"/>
      <c r="GAE1" s="1408"/>
      <c r="GAF1" s="1408"/>
      <c r="GAG1" s="1408"/>
      <c r="GAH1" s="1408"/>
      <c r="GAI1" s="1408"/>
      <c r="GAJ1" s="1408"/>
      <c r="GAK1" s="1408"/>
      <c r="GAL1" s="1408"/>
      <c r="GAM1" s="1408"/>
      <c r="GAN1" s="1408"/>
      <c r="GAO1" s="1408"/>
      <c r="GAP1" s="1408"/>
      <c r="GAQ1" s="1408"/>
      <c r="GAR1" s="1408"/>
      <c r="GAS1" s="1408"/>
      <c r="GAT1" s="1408"/>
      <c r="GAU1" s="1408"/>
      <c r="GAV1" s="1408"/>
      <c r="GAW1" s="1408"/>
      <c r="GAX1" s="1408"/>
      <c r="GAY1" s="1408"/>
      <c r="GAZ1" s="1408"/>
      <c r="GBA1" s="1408"/>
      <c r="GBB1" s="1408"/>
      <c r="GBC1" s="1408"/>
      <c r="GBD1" s="1408"/>
      <c r="GBE1" s="1408"/>
      <c r="GBF1" s="1408"/>
      <c r="GBG1" s="1408"/>
      <c r="GBH1" s="1408"/>
      <c r="GBI1" s="1408"/>
      <c r="GBJ1" s="1408"/>
      <c r="GBK1" s="1408"/>
      <c r="GBL1" s="1408"/>
      <c r="GBM1" s="1408"/>
      <c r="GBN1" s="1408"/>
      <c r="GBO1" s="1408"/>
      <c r="GBP1" s="1408"/>
      <c r="GBQ1" s="1408"/>
      <c r="GBR1" s="1408"/>
      <c r="GBS1" s="1408"/>
      <c r="GBT1" s="1408"/>
      <c r="GBU1" s="1408"/>
      <c r="GBV1" s="1408"/>
      <c r="GBW1" s="1408"/>
      <c r="GBX1" s="1408"/>
      <c r="GBY1" s="1408"/>
      <c r="GBZ1" s="1408"/>
      <c r="GCA1" s="1408"/>
      <c r="GCB1" s="1408"/>
      <c r="GCC1" s="1408"/>
      <c r="GCD1" s="1408"/>
      <c r="GCE1" s="1408"/>
      <c r="GCF1" s="1408"/>
      <c r="GCG1" s="1408"/>
      <c r="GCH1" s="1408"/>
      <c r="GCI1" s="1408"/>
      <c r="GCJ1" s="1408"/>
      <c r="GCK1" s="1408"/>
      <c r="GCL1" s="1408"/>
      <c r="GCM1" s="1408"/>
      <c r="GCN1" s="1408"/>
      <c r="GCO1" s="1408"/>
      <c r="GCP1" s="1408"/>
      <c r="GCQ1" s="1408"/>
      <c r="GCR1" s="1408"/>
      <c r="GCS1" s="1408"/>
      <c r="GCT1" s="1408"/>
      <c r="GCU1" s="1408"/>
      <c r="GCV1" s="1408"/>
      <c r="GCW1" s="1408"/>
      <c r="GCX1" s="1408"/>
      <c r="GCY1" s="1408"/>
      <c r="GCZ1" s="1408"/>
      <c r="GDA1" s="1408"/>
      <c r="GDB1" s="1408"/>
      <c r="GDC1" s="1408"/>
      <c r="GDD1" s="1408"/>
      <c r="GDE1" s="1408"/>
      <c r="GDF1" s="1408"/>
      <c r="GDG1" s="1408"/>
      <c r="GDH1" s="1408"/>
      <c r="GDI1" s="1408"/>
      <c r="GDJ1" s="1408"/>
      <c r="GDK1" s="1408"/>
      <c r="GDL1" s="1408"/>
      <c r="GDM1" s="1408"/>
      <c r="GDN1" s="1408"/>
      <c r="GDO1" s="1408"/>
      <c r="GDP1" s="1408"/>
      <c r="GDQ1" s="1408"/>
      <c r="GDR1" s="1408"/>
      <c r="GDS1" s="1408"/>
      <c r="GDT1" s="1408"/>
      <c r="GDU1" s="1408"/>
      <c r="GDV1" s="1408"/>
      <c r="GDW1" s="1408"/>
      <c r="GDX1" s="1408"/>
      <c r="GDY1" s="1408"/>
      <c r="GDZ1" s="1408"/>
      <c r="GEA1" s="1408"/>
      <c r="GEB1" s="1408"/>
      <c r="GEC1" s="1408"/>
      <c r="GED1" s="1408"/>
      <c r="GEE1" s="1408"/>
      <c r="GEF1" s="1408"/>
      <c r="GEG1" s="1408"/>
      <c r="GEH1" s="1408"/>
      <c r="GEI1" s="1408"/>
      <c r="GEJ1" s="1408"/>
      <c r="GEK1" s="1408"/>
      <c r="GEL1" s="1408"/>
      <c r="GEM1" s="1408"/>
      <c r="GEN1" s="1408"/>
      <c r="GEO1" s="1408"/>
      <c r="GEP1" s="1408"/>
      <c r="GEQ1" s="1408"/>
      <c r="GER1" s="1408"/>
      <c r="GES1" s="1408"/>
      <c r="GET1" s="1408"/>
      <c r="GEU1" s="1408"/>
      <c r="GEV1" s="1408"/>
      <c r="GEW1" s="1408"/>
      <c r="GEX1" s="1408"/>
      <c r="GEY1" s="1408"/>
      <c r="GEZ1" s="1408"/>
      <c r="GFA1" s="1408"/>
      <c r="GFB1" s="1408"/>
      <c r="GFC1" s="1408"/>
      <c r="GFD1" s="1408"/>
      <c r="GFE1" s="1408"/>
      <c r="GFF1" s="1408"/>
      <c r="GFG1" s="1408"/>
      <c r="GFH1" s="1408"/>
      <c r="GFI1" s="1408"/>
      <c r="GFJ1" s="1408"/>
      <c r="GFK1" s="1408"/>
      <c r="GFL1" s="1408"/>
      <c r="GFM1" s="1408"/>
      <c r="GFN1" s="1408"/>
      <c r="GFO1" s="1408"/>
      <c r="GFP1" s="1408"/>
      <c r="GFQ1" s="1408"/>
      <c r="GFR1" s="1408"/>
      <c r="GFS1" s="1408"/>
      <c r="GFT1" s="1408"/>
      <c r="GFU1" s="1408"/>
      <c r="GFV1" s="1408"/>
      <c r="GFW1" s="1408"/>
      <c r="GFX1" s="1408"/>
      <c r="GFY1" s="1408"/>
      <c r="GFZ1" s="1408"/>
      <c r="GGA1" s="1408"/>
      <c r="GGB1" s="1408"/>
      <c r="GGC1" s="1408"/>
      <c r="GGD1" s="1408"/>
      <c r="GGE1" s="1408"/>
      <c r="GGF1" s="1408"/>
      <c r="GGG1" s="1408"/>
      <c r="GGH1" s="1408"/>
      <c r="GGI1" s="1408"/>
      <c r="GGJ1" s="1408"/>
      <c r="GGK1" s="1408"/>
      <c r="GGL1" s="1408"/>
      <c r="GGM1" s="1408"/>
      <c r="GGN1" s="1408"/>
      <c r="GGO1" s="1408"/>
      <c r="GGP1" s="1408"/>
      <c r="GGQ1" s="1408"/>
      <c r="GGR1" s="1408"/>
      <c r="GGS1" s="1408"/>
      <c r="GGT1" s="1408"/>
      <c r="GGU1" s="1408"/>
      <c r="GGV1" s="1408"/>
      <c r="GGW1" s="1408"/>
      <c r="GGX1" s="1408"/>
      <c r="GGY1" s="1408"/>
      <c r="GGZ1" s="1408"/>
      <c r="GHA1" s="1408"/>
      <c r="GHB1" s="1408"/>
      <c r="GHC1" s="1408"/>
      <c r="GHD1" s="1408"/>
      <c r="GHE1" s="1408"/>
      <c r="GHF1" s="1408"/>
      <c r="GHG1" s="1408"/>
      <c r="GHH1" s="1408"/>
      <c r="GHI1" s="1408"/>
      <c r="GHJ1" s="1408"/>
      <c r="GHK1" s="1408"/>
      <c r="GHL1" s="1408"/>
      <c r="GHM1" s="1408"/>
      <c r="GHN1" s="1408"/>
      <c r="GHO1" s="1408"/>
      <c r="GHP1" s="1408"/>
      <c r="GHQ1" s="1408"/>
      <c r="GHR1" s="1408"/>
      <c r="GHS1" s="1408"/>
      <c r="GHT1" s="1408"/>
      <c r="GHU1" s="1408"/>
      <c r="GHV1" s="1408"/>
      <c r="GHW1" s="1408"/>
      <c r="GHX1" s="1408"/>
      <c r="GHY1" s="1408"/>
      <c r="GHZ1" s="1408"/>
      <c r="GIA1" s="1408"/>
      <c r="GIB1" s="1408"/>
      <c r="GIC1" s="1408"/>
      <c r="GID1" s="1408"/>
      <c r="GIE1" s="1408"/>
      <c r="GIF1" s="1408"/>
      <c r="GIG1" s="1408"/>
      <c r="GIH1" s="1408"/>
      <c r="GII1" s="1408"/>
      <c r="GIJ1" s="1408"/>
      <c r="GIK1" s="1408"/>
      <c r="GIL1" s="1408"/>
      <c r="GIM1" s="1408"/>
      <c r="GIN1" s="1408"/>
      <c r="GIO1" s="1408"/>
      <c r="GIP1" s="1408"/>
      <c r="GIQ1" s="1408"/>
      <c r="GIR1" s="1408"/>
      <c r="GIS1" s="1408"/>
      <c r="GIT1" s="1408"/>
      <c r="GIU1" s="1408"/>
      <c r="GIV1" s="1408"/>
      <c r="GIW1" s="1408"/>
      <c r="GIX1" s="1408"/>
      <c r="GIY1" s="1408"/>
      <c r="GIZ1" s="1408"/>
      <c r="GJA1" s="1408"/>
      <c r="GJB1" s="1408"/>
      <c r="GJC1" s="1408"/>
      <c r="GJD1" s="1408"/>
      <c r="GJE1" s="1408"/>
      <c r="GJF1" s="1408"/>
      <c r="GJG1" s="1408"/>
      <c r="GJH1" s="1408"/>
      <c r="GJI1" s="1408"/>
      <c r="GJJ1" s="1408"/>
      <c r="GJK1" s="1408"/>
      <c r="GJL1" s="1408"/>
      <c r="GJM1" s="1408"/>
      <c r="GJN1" s="1408"/>
      <c r="GJO1" s="1408"/>
      <c r="GJP1" s="1408"/>
      <c r="GJQ1" s="1408"/>
      <c r="GJR1" s="1408"/>
      <c r="GJS1" s="1408"/>
      <c r="GJT1" s="1408"/>
      <c r="GJU1" s="1408"/>
      <c r="GJV1" s="1408"/>
      <c r="GJW1" s="1408"/>
      <c r="GJX1" s="1408"/>
      <c r="GJY1" s="1408"/>
      <c r="GJZ1" s="1408"/>
      <c r="GKA1" s="1408"/>
      <c r="GKB1" s="1408"/>
      <c r="GKC1" s="1408"/>
      <c r="GKD1" s="1408"/>
      <c r="GKE1" s="1408"/>
      <c r="GKF1" s="1408"/>
      <c r="GKG1" s="1408"/>
      <c r="GKH1" s="1408"/>
      <c r="GKI1" s="1408"/>
      <c r="GKJ1" s="1408"/>
      <c r="GKK1" s="1408"/>
      <c r="GKL1" s="1408"/>
      <c r="GKM1" s="1408"/>
      <c r="GKN1" s="1408"/>
      <c r="GKO1" s="1408"/>
      <c r="GKP1" s="1408"/>
      <c r="GKQ1" s="1408"/>
      <c r="GKR1" s="1408"/>
      <c r="GKS1" s="1408"/>
      <c r="GKT1" s="1408"/>
      <c r="GKU1" s="1408"/>
      <c r="GKV1" s="1408"/>
      <c r="GKW1" s="1408"/>
      <c r="GKX1" s="1408"/>
      <c r="GKY1" s="1408"/>
      <c r="GKZ1" s="1408"/>
      <c r="GLA1" s="1408"/>
      <c r="GLB1" s="1408"/>
      <c r="GLC1" s="1408"/>
      <c r="GLD1" s="1408"/>
      <c r="GLE1" s="1408"/>
      <c r="GLF1" s="1408"/>
      <c r="GLG1" s="1408"/>
      <c r="GLH1" s="1408"/>
      <c r="GLI1" s="1408"/>
      <c r="GLJ1" s="1408"/>
      <c r="GLK1" s="1408"/>
      <c r="GLL1" s="1408"/>
      <c r="GLM1" s="1408"/>
      <c r="GLN1" s="1408"/>
      <c r="GLO1" s="1408"/>
      <c r="GLP1" s="1408"/>
      <c r="GLQ1" s="1408"/>
      <c r="GLR1" s="1408"/>
      <c r="GLS1" s="1408"/>
      <c r="GLT1" s="1408"/>
      <c r="GLU1" s="1408"/>
      <c r="GLV1" s="1408"/>
      <c r="GLW1" s="1408"/>
      <c r="GLX1" s="1408"/>
      <c r="GLY1" s="1408"/>
      <c r="GLZ1" s="1408"/>
      <c r="GMA1" s="1408"/>
      <c r="GMB1" s="1408"/>
      <c r="GMC1" s="1408"/>
      <c r="GMD1" s="1408"/>
      <c r="GME1" s="1408"/>
      <c r="GMF1" s="1408"/>
      <c r="GMG1" s="1408"/>
      <c r="GMH1" s="1408"/>
      <c r="GMI1" s="1408"/>
      <c r="GMJ1" s="1408"/>
      <c r="GMK1" s="1408"/>
      <c r="GML1" s="1408"/>
      <c r="GMM1" s="1408"/>
      <c r="GMN1" s="1408"/>
      <c r="GMO1" s="1408"/>
      <c r="GMP1" s="1408"/>
      <c r="GMQ1" s="1408"/>
      <c r="GMR1" s="1408"/>
      <c r="GMS1" s="1408"/>
      <c r="GMT1" s="1408"/>
      <c r="GMU1" s="1408"/>
      <c r="GMV1" s="1408"/>
      <c r="GMW1" s="1408"/>
      <c r="GMX1" s="1408"/>
      <c r="GMY1" s="1408"/>
      <c r="GMZ1" s="1408"/>
      <c r="GNA1" s="1408"/>
      <c r="GNB1" s="1408"/>
      <c r="GNC1" s="1408"/>
      <c r="GND1" s="1408"/>
      <c r="GNE1" s="1408"/>
      <c r="GNF1" s="1408"/>
      <c r="GNG1" s="1408"/>
      <c r="GNH1" s="1408"/>
      <c r="GNI1" s="1408"/>
      <c r="GNJ1" s="1408"/>
      <c r="GNK1" s="1408"/>
      <c r="GNL1" s="1408"/>
      <c r="GNM1" s="1408"/>
      <c r="GNN1" s="1408"/>
      <c r="GNO1" s="1408"/>
      <c r="GNP1" s="1408"/>
      <c r="GNQ1" s="1408"/>
      <c r="GNR1" s="1408"/>
      <c r="GNS1" s="1408"/>
      <c r="GNT1" s="1408"/>
      <c r="GNU1" s="1408"/>
      <c r="GNV1" s="1408"/>
      <c r="GNW1" s="1408"/>
      <c r="GNX1" s="1408"/>
      <c r="GNY1" s="1408"/>
      <c r="GNZ1" s="1408"/>
      <c r="GOA1" s="1408"/>
      <c r="GOB1" s="1408"/>
      <c r="GOC1" s="1408"/>
      <c r="GOD1" s="1408"/>
      <c r="GOE1" s="1408"/>
      <c r="GOF1" s="1408"/>
      <c r="GOG1" s="1408"/>
      <c r="GOH1" s="1408"/>
      <c r="GOI1" s="1408"/>
      <c r="GOJ1" s="1408"/>
      <c r="GOK1" s="1408"/>
      <c r="GOL1" s="1408"/>
      <c r="GOM1" s="1408"/>
      <c r="GON1" s="1408"/>
      <c r="GOO1" s="1408"/>
      <c r="GOP1" s="1408"/>
      <c r="GOQ1" s="1408"/>
      <c r="GOR1" s="1408"/>
      <c r="GOS1" s="1408"/>
      <c r="GOT1" s="1408"/>
      <c r="GOU1" s="1408"/>
      <c r="GOV1" s="1408"/>
      <c r="GOW1" s="1408"/>
      <c r="GOX1" s="1408"/>
      <c r="GOY1" s="1408"/>
      <c r="GOZ1" s="1408"/>
      <c r="GPA1" s="1408"/>
      <c r="GPB1" s="1408"/>
      <c r="GPC1" s="1408"/>
      <c r="GPD1" s="1408"/>
      <c r="GPE1" s="1408"/>
      <c r="GPF1" s="1408"/>
      <c r="GPG1" s="1408"/>
      <c r="GPH1" s="1408"/>
      <c r="GPI1" s="1408"/>
      <c r="GPJ1" s="1408"/>
      <c r="GPK1" s="1408"/>
      <c r="GPL1" s="1408"/>
      <c r="GPM1" s="1408"/>
      <c r="GPN1" s="1408"/>
      <c r="GPO1" s="1408"/>
      <c r="GPP1" s="1408"/>
      <c r="GPQ1" s="1408"/>
      <c r="GPR1" s="1408"/>
      <c r="GPS1" s="1408"/>
      <c r="GPT1" s="1408"/>
      <c r="GPU1" s="1408"/>
      <c r="GPV1" s="1408"/>
      <c r="GPW1" s="1408"/>
      <c r="GPX1" s="1408"/>
      <c r="GPY1" s="1408"/>
      <c r="GPZ1" s="1408"/>
      <c r="GQA1" s="1408"/>
      <c r="GQB1" s="1408"/>
      <c r="GQC1" s="1408"/>
      <c r="GQD1" s="1408"/>
      <c r="GQE1" s="1408"/>
      <c r="GQF1" s="1408"/>
      <c r="GQG1" s="1408"/>
      <c r="GQH1" s="1408"/>
      <c r="GQI1" s="1408"/>
      <c r="GQJ1" s="1408"/>
      <c r="GQK1" s="1408"/>
      <c r="GQL1" s="1408"/>
      <c r="GQM1" s="1408"/>
      <c r="GQN1" s="1408"/>
      <c r="GQO1" s="1408"/>
      <c r="GQP1" s="1408"/>
      <c r="GQQ1" s="1408"/>
      <c r="GQR1" s="1408"/>
      <c r="GQS1" s="1408"/>
      <c r="GQT1" s="1408"/>
      <c r="GQU1" s="1408"/>
      <c r="GQV1" s="1408"/>
      <c r="GQW1" s="1408"/>
      <c r="GQX1" s="1408"/>
      <c r="GQY1" s="1408"/>
      <c r="GQZ1" s="1408"/>
      <c r="GRA1" s="1408"/>
      <c r="GRB1" s="1408"/>
      <c r="GRC1" s="1408"/>
      <c r="GRD1" s="1408"/>
      <c r="GRE1" s="1408"/>
      <c r="GRF1" s="1408"/>
      <c r="GRG1" s="1408"/>
      <c r="GRH1" s="1408"/>
      <c r="GRI1" s="1408"/>
      <c r="GRJ1" s="1408"/>
      <c r="GRK1" s="1408"/>
      <c r="GRL1" s="1408"/>
      <c r="GRM1" s="1408"/>
      <c r="GRN1" s="1408"/>
      <c r="GRO1" s="1408"/>
      <c r="GRP1" s="1408"/>
      <c r="GRQ1" s="1408"/>
      <c r="GRR1" s="1408"/>
      <c r="GRS1" s="1408"/>
      <c r="GRT1" s="1408"/>
      <c r="GRU1" s="1408"/>
      <c r="GRV1" s="1408"/>
      <c r="GRW1" s="1408"/>
      <c r="GRX1" s="1408"/>
      <c r="GRY1" s="1408"/>
      <c r="GRZ1" s="1408"/>
      <c r="GSA1" s="1408"/>
      <c r="GSB1" s="1408"/>
      <c r="GSC1" s="1408"/>
      <c r="GSD1" s="1408"/>
      <c r="GSE1" s="1408"/>
      <c r="GSF1" s="1408"/>
      <c r="GSG1" s="1408"/>
      <c r="GSH1" s="1408"/>
      <c r="GSI1" s="1408"/>
      <c r="GSJ1" s="1408"/>
      <c r="GSK1" s="1408"/>
      <c r="GSL1" s="1408"/>
      <c r="GSM1" s="1408"/>
      <c r="GSN1" s="1408"/>
      <c r="GSO1" s="1408"/>
      <c r="GSP1" s="1408"/>
      <c r="GSQ1" s="1408"/>
      <c r="GSR1" s="1408"/>
      <c r="GSS1" s="1408"/>
      <c r="GST1" s="1408"/>
      <c r="GSU1" s="1408"/>
      <c r="GSV1" s="1408"/>
      <c r="GSW1" s="1408"/>
      <c r="GSX1" s="1408"/>
      <c r="GSY1" s="1408"/>
      <c r="GSZ1" s="1408"/>
      <c r="GTA1" s="1408"/>
      <c r="GTB1" s="1408"/>
      <c r="GTC1" s="1408"/>
      <c r="GTD1" s="1408"/>
      <c r="GTE1" s="1408"/>
      <c r="GTF1" s="1408"/>
      <c r="GTG1" s="1408"/>
      <c r="GTH1" s="1408"/>
      <c r="GTI1" s="1408"/>
      <c r="GTJ1" s="1408"/>
      <c r="GTK1" s="1408"/>
      <c r="GTL1" s="1408"/>
      <c r="GTM1" s="1408"/>
      <c r="GTN1" s="1408"/>
      <c r="GTO1" s="1408"/>
      <c r="GTP1" s="1408"/>
      <c r="GTQ1" s="1408"/>
      <c r="GTR1" s="1408"/>
      <c r="GTS1" s="1408"/>
      <c r="GTT1" s="1408"/>
      <c r="GTU1" s="1408"/>
      <c r="GTV1" s="1408"/>
      <c r="GTW1" s="1408"/>
      <c r="GTX1" s="1408"/>
      <c r="GTY1" s="1408"/>
      <c r="GTZ1" s="1408"/>
      <c r="GUA1" s="1408"/>
      <c r="GUB1" s="1408"/>
      <c r="GUC1" s="1408"/>
      <c r="GUD1" s="1408"/>
      <c r="GUE1" s="1408"/>
      <c r="GUF1" s="1408"/>
      <c r="GUG1" s="1408"/>
      <c r="GUH1" s="1408"/>
      <c r="GUI1" s="1408"/>
      <c r="GUJ1" s="1408"/>
      <c r="GUK1" s="1408"/>
      <c r="GUL1" s="1408"/>
      <c r="GUM1" s="1408"/>
      <c r="GUN1" s="1408"/>
      <c r="GUO1" s="1408"/>
      <c r="GUP1" s="1408"/>
      <c r="GUQ1" s="1408"/>
      <c r="GUR1" s="1408"/>
      <c r="GUS1" s="1408"/>
      <c r="GUT1" s="1408"/>
      <c r="GUU1" s="1408"/>
      <c r="GUV1" s="1408"/>
      <c r="GUW1" s="1408"/>
      <c r="GUX1" s="1408"/>
      <c r="GUY1" s="1408"/>
      <c r="GUZ1" s="1408"/>
      <c r="GVA1" s="1408"/>
      <c r="GVB1" s="1408"/>
      <c r="GVC1" s="1408"/>
      <c r="GVD1" s="1408"/>
      <c r="GVE1" s="1408"/>
      <c r="GVF1" s="1408"/>
      <c r="GVG1" s="1408"/>
      <c r="GVH1" s="1408"/>
      <c r="GVI1" s="1408"/>
      <c r="GVJ1" s="1408"/>
      <c r="GVK1" s="1408"/>
      <c r="GVL1" s="1408"/>
      <c r="GVM1" s="1408"/>
      <c r="GVN1" s="1408"/>
      <c r="GVO1" s="1408"/>
      <c r="GVP1" s="1408"/>
      <c r="GVQ1" s="1408"/>
      <c r="GVR1" s="1408"/>
      <c r="GVS1" s="1408"/>
      <c r="GVT1" s="1408"/>
      <c r="GVU1" s="1408"/>
      <c r="GVV1" s="1408"/>
      <c r="GVW1" s="1408"/>
      <c r="GVX1" s="1408"/>
      <c r="GVY1" s="1408"/>
      <c r="GVZ1" s="1408"/>
      <c r="GWA1" s="1408"/>
      <c r="GWB1" s="1408"/>
      <c r="GWC1" s="1408"/>
      <c r="GWD1" s="1408"/>
      <c r="GWE1" s="1408"/>
      <c r="GWF1" s="1408"/>
      <c r="GWG1" s="1408"/>
      <c r="GWH1" s="1408"/>
      <c r="GWI1" s="1408"/>
      <c r="GWJ1" s="1408"/>
      <c r="GWK1" s="1408"/>
      <c r="GWL1" s="1408"/>
      <c r="GWM1" s="1408"/>
      <c r="GWN1" s="1408"/>
      <c r="GWO1" s="1408"/>
      <c r="GWP1" s="1408"/>
      <c r="GWQ1" s="1408"/>
      <c r="GWR1" s="1408"/>
      <c r="GWS1" s="1408"/>
      <c r="GWT1" s="1408"/>
      <c r="GWU1" s="1408"/>
      <c r="GWV1" s="1408"/>
      <c r="GWW1" s="1408"/>
      <c r="GWX1" s="1408"/>
      <c r="GWY1" s="1408"/>
      <c r="GWZ1" s="1408"/>
      <c r="GXA1" s="1408"/>
      <c r="GXB1" s="1408"/>
      <c r="GXC1" s="1408"/>
      <c r="GXD1" s="1408"/>
      <c r="GXE1" s="1408"/>
      <c r="GXF1" s="1408"/>
      <c r="GXG1" s="1408"/>
      <c r="GXH1" s="1408"/>
      <c r="GXI1" s="1408"/>
      <c r="GXJ1" s="1408"/>
      <c r="GXK1" s="1408"/>
      <c r="GXL1" s="1408"/>
      <c r="GXM1" s="1408"/>
      <c r="GXN1" s="1408"/>
      <c r="GXO1" s="1408"/>
      <c r="GXP1" s="1408"/>
      <c r="GXQ1" s="1408"/>
      <c r="GXR1" s="1408"/>
      <c r="GXS1" s="1408"/>
      <c r="GXT1" s="1408"/>
      <c r="GXU1" s="1408"/>
      <c r="GXV1" s="1408"/>
      <c r="GXW1" s="1408"/>
      <c r="GXX1" s="1408"/>
      <c r="GXY1" s="1408"/>
      <c r="GXZ1" s="1408"/>
      <c r="GYA1" s="1408"/>
      <c r="GYB1" s="1408"/>
      <c r="GYC1" s="1408"/>
      <c r="GYD1" s="1408"/>
      <c r="GYE1" s="1408"/>
      <c r="GYF1" s="1408"/>
      <c r="GYG1" s="1408"/>
      <c r="GYH1" s="1408"/>
      <c r="GYI1" s="1408"/>
      <c r="GYJ1" s="1408"/>
      <c r="GYK1" s="1408"/>
      <c r="GYL1" s="1408"/>
      <c r="GYM1" s="1408"/>
      <c r="GYN1" s="1408"/>
      <c r="GYO1" s="1408"/>
      <c r="GYP1" s="1408"/>
      <c r="GYQ1" s="1408"/>
      <c r="GYR1" s="1408"/>
      <c r="GYS1" s="1408"/>
      <c r="GYT1" s="1408"/>
      <c r="GYU1" s="1408"/>
      <c r="GYV1" s="1408"/>
      <c r="GYW1" s="1408"/>
      <c r="GYX1" s="1408"/>
      <c r="GYY1" s="1408"/>
      <c r="GYZ1" s="1408"/>
      <c r="GZA1" s="1408"/>
      <c r="GZB1" s="1408"/>
      <c r="GZC1" s="1408"/>
      <c r="GZD1" s="1408"/>
      <c r="GZE1" s="1408"/>
      <c r="GZF1" s="1408"/>
      <c r="GZG1" s="1408"/>
      <c r="GZH1" s="1408"/>
      <c r="GZI1" s="1408"/>
      <c r="GZJ1" s="1408"/>
      <c r="GZK1" s="1408"/>
      <c r="GZL1" s="1408"/>
      <c r="GZM1" s="1408"/>
      <c r="GZN1" s="1408"/>
      <c r="GZO1" s="1408"/>
      <c r="GZP1" s="1408"/>
      <c r="GZQ1" s="1408"/>
      <c r="GZR1" s="1408"/>
      <c r="GZS1" s="1408"/>
      <c r="GZT1" s="1408"/>
      <c r="GZU1" s="1408"/>
      <c r="GZV1" s="1408"/>
      <c r="GZW1" s="1408"/>
      <c r="GZX1" s="1408"/>
      <c r="GZY1" s="1408"/>
      <c r="GZZ1" s="1408"/>
      <c r="HAA1" s="1408"/>
      <c r="HAB1" s="1408"/>
      <c r="HAC1" s="1408"/>
      <c r="HAD1" s="1408"/>
      <c r="HAE1" s="1408"/>
      <c r="HAF1" s="1408"/>
      <c r="HAG1" s="1408"/>
      <c r="HAH1" s="1408"/>
      <c r="HAI1" s="1408"/>
      <c r="HAJ1" s="1408"/>
      <c r="HAK1" s="1408"/>
      <c r="HAL1" s="1408"/>
      <c r="HAM1" s="1408"/>
      <c r="HAN1" s="1408"/>
      <c r="HAO1" s="1408"/>
      <c r="HAP1" s="1408"/>
      <c r="HAQ1" s="1408"/>
      <c r="HAR1" s="1408"/>
      <c r="HAS1" s="1408"/>
      <c r="HAT1" s="1408"/>
      <c r="HAU1" s="1408"/>
      <c r="HAV1" s="1408"/>
      <c r="HAW1" s="1408"/>
      <c r="HAX1" s="1408"/>
      <c r="HAY1" s="1408"/>
      <c r="HAZ1" s="1408"/>
      <c r="HBA1" s="1408"/>
      <c r="HBB1" s="1408"/>
      <c r="HBC1" s="1408"/>
      <c r="HBD1" s="1408"/>
      <c r="HBE1" s="1408"/>
      <c r="HBF1" s="1408"/>
      <c r="HBG1" s="1408"/>
      <c r="HBH1" s="1408"/>
      <c r="HBI1" s="1408"/>
      <c r="HBJ1" s="1408"/>
      <c r="HBK1" s="1408"/>
      <c r="HBL1" s="1408"/>
      <c r="HBM1" s="1408"/>
      <c r="HBN1" s="1408"/>
      <c r="HBO1" s="1408"/>
      <c r="HBP1" s="1408"/>
      <c r="HBQ1" s="1408"/>
      <c r="HBR1" s="1408"/>
      <c r="HBS1" s="1408"/>
      <c r="HBT1" s="1408"/>
      <c r="HBU1" s="1408"/>
      <c r="HBV1" s="1408"/>
      <c r="HBW1" s="1408"/>
      <c r="HBX1" s="1408"/>
      <c r="HBY1" s="1408"/>
      <c r="HBZ1" s="1408"/>
      <c r="HCA1" s="1408"/>
      <c r="HCB1" s="1408"/>
      <c r="HCC1" s="1408"/>
      <c r="HCD1" s="1408"/>
      <c r="HCE1" s="1408"/>
      <c r="HCF1" s="1408"/>
      <c r="HCG1" s="1408"/>
      <c r="HCH1" s="1408"/>
      <c r="HCI1" s="1408"/>
      <c r="HCJ1" s="1408"/>
      <c r="HCK1" s="1408"/>
      <c r="HCL1" s="1408"/>
      <c r="HCM1" s="1408"/>
      <c r="HCN1" s="1408"/>
      <c r="HCO1" s="1408"/>
      <c r="HCP1" s="1408"/>
      <c r="HCQ1" s="1408"/>
      <c r="HCR1" s="1408"/>
      <c r="HCS1" s="1408"/>
      <c r="HCT1" s="1408"/>
      <c r="HCU1" s="1408"/>
      <c r="HCV1" s="1408"/>
      <c r="HCW1" s="1408"/>
      <c r="HCX1" s="1408"/>
      <c r="HCY1" s="1408"/>
      <c r="HCZ1" s="1408"/>
      <c r="HDA1" s="1408"/>
      <c r="HDB1" s="1408"/>
      <c r="HDC1" s="1408"/>
      <c r="HDD1" s="1408"/>
      <c r="HDE1" s="1408"/>
      <c r="HDF1" s="1408"/>
      <c r="HDG1" s="1408"/>
      <c r="HDH1" s="1408"/>
      <c r="HDI1" s="1408"/>
      <c r="HDJ1" s="1408"/>
      <c r="HDK1" s="1408"/>
      <c r="HDL1" s="1408"/>
      <c r="HDM1" s="1408"/>
      <c r="HDN1" s="1408"/>
      <c r="HDO1" s="1408"/>
      <c r="HDP1" s="1408"/>
      <c r="HDQ1" s="1408"/>
      <c r="HDR1" s="1408"/>
      <c r="HDS1" s="1408"/>
      <c r="HDT1" s="1408"/>
      <c r="HDU1" s="1408"/>
      <c r="HDV1" s="1408"/>
      <c r="HDW1" s="1408"/>
      <c r="HDX1" s="1408"/>
      <c r="HDY1" s="1408"/>
      <c r="HDZ1" s="1408"/>
      <c r="HEA1" s="1408"/>
      <c r="HEB1" s="1408"/>
      <c r="HEC1" s="1408"/>
      <c r="HED1" s="1408"/>
      <c r="HEE1" s="1408"/>
      <c r="HEF1" s="1408"/>
      <c r="HEG1" s="1408"/>
      <c r="HEH1" s="1408"/>
      <c r="HEI1" s="1408"/>
      <c r="HEJ1" s="1408"/>
      <c r="HEK1" s="1408"/>
      <c r="HEL1" s="1408"/>
      <c r="HEM1" s="1408"/>
      <c r="HEN1" s="1408"/>
      <c r="HEO1" s="1408"/>
      <c r="HEP1" s="1408"/>
      <c r="HEQ1" s="1408"/>
      <c r="HER1" s="1408"/>
      <c r="HES1" s="1408"/>
      <c r="HET1" s="1408"/>
      <c r="HEU1" s="1408"/>
      <c r="HEV1" s="1408"/>
      <c r="HEW1" s="1408"/>
      <c r="HEX1" s="1408"/>
      <c r="HEY1" s="1408"/>
      <c r="HEZ1" s="1408"/>
      <c r="HFA1" s="1408"/>
      <c r="HFB1" s="1408"/>
      <c r="HFC1" s="1408"/>
      <c r="HFD1" s="1408"/>
      <c r="HFE1" s="1408"/>
      <c r="HFF1" s="1408"/>
      <c r="HFG1" s="1408"/>
      <c r="HFH1" s="1408"/>
      <c r="HFI1" s="1408"/>
      <c r="HFJ1" s="1408"/>
      <c r="HFK1" s="1408"/>
      <c r="HFL1" s="1408"/>
      <c r="HFM1" s="1408"/>
      <c r="HFN1" s="1408"/>
      <c r="HFO1" s="1408"/>
      <c r="HFP1" s="1408"/>
      <c r="HFQ1" s="1408"/>
      <c r="HFR1" s="1408"/>
      <c r="HFS1" s="1408"/>
      <c r="HFT1" s="1408"/>
      <c r="HFU1" s="1408"/>
      <c r="HFV1" s="1408"/>
      <c r="HFW1" s="1408"/>
      <c r="HFX1" s="1408"/>
      <c r="HFY1" s="1408"/>
      <c r="HFZ1" s="1408"/>
      <c r="HGA1" s="1408"/>
      <c r="HGB1" s="1408"/>
      <c r="HGC1" s="1408"/>
      <c r="HGD1" s="1408"/>
      <c r="HGE1" s="1408"/>
      <c r="HGF1" s="1408"/>
      <c r="HGG1" s="1408"/>
      <c r="HGH1" s="1408"/>
      <c r="HGI1" s="1408"/>
      <c r="HGJ1" s="1408"/>
      <c r="HGK1" s="1408"/>
      <c r="HGL1" s="1408"/>
      <c r="HGM1" s="1408"/>
      <c r="HGN1" s="1408"/>
      <c r="HGO1" s="1408"/>
      <c r="HGP1" s="1408"/>
      <c r="HGQ1" s="1408"/>
      <c r="HGR1" s="1408"/>
      <c r="HGS1" s="1408"/>
      <c r="HGT1" s="1408"/>
      <c r="HGU1" s="1408"/>
      <c r="HGV1" s="1408"/>
      <c r="HGW1" s="1408"/>
      <c r="HGX1" s="1408"/>
      <c r="HGY1" s="1408"/>
      <c r="HGZ1" s="1408"/>
      <c r="HHA1" s="1408"/>
      <c r="HHB1" s="1408"/>
      <c r="HHC1" s="1408"/>
      <c r="HHD1" s="1408"/>
      <c r="HHE1" s="1408"/>
      <c r="HHF1" s="1408"/>
      <c r="HHG1" s="1408"/>
      <c r="HHH1" s="1408"/>
      <c r="HHI1" s="1408"/>
      <c r="HHJ1" s="1408"/>
      <c r="HHK1" s="1408"/>
      <c r="HHL1" s="1408"/>
      <c r="HHM1" s="1408"/>
      <c r="HHN1" s="1408"/>
      <c r="HHO1" s="1408"/>
      <c r="HHP1" s="1408"/>
      <c r="HHQ1" s="1408"/>
      <c r="HHR1" s="1408"/>
      <c r="HHS1" s="1408"/>
      <c r="HHT1" s="1408"/>
      <c r="HHU1" s="1408"/>
      <c r="HHV1" s="1408"/>
      <c r="HHW1" s="1408"/>
      <c r="HHX1" s="1408"/>
      <c r="HHY1" s="1408"/>
      <c r="HHZ1" s="1408"/>
      <c r="HIA1" s="1408"/>
      <c r="HIB1" s="1408"/>
      <c r="HIC1" s="1408"/>
      <c r="HID1" s="1408"/>
      <c r="HIE1" s="1408"/>
      <c r="HIF1" s="1408"/>
      <c r="HIG1" s="1408"/>
      <c r="HIH1" s="1408"/>
      <c r="HII1" s="1408"/>
      <c r="HIJ1" s="1408"/>
      <c r="HIK1" s="1408"/>
      <c r="HIL1" s="1408"/>
      <c r="HIM1" s="1408"/>
      <c r="HIN1" s="1408"/>
      <c r="HIO1" s="1408"/>
      <c r="HIP1" s="1408"/>
      <c r="HIQ1" s="1408"/>
      <c r="HIR1" s="1408"/>
      <c r="HIS1" s="1408"/>
      <c r="HIT1" s="1408"/>
      <c r="HIU1" s="1408"/>
      <c r="HIV1" s="1408"/>
      <c r="HIW1" s="1408"/>
      <c r="HIX1" s="1408"/>
      <c r="HIY1" s="1408"/>
      <c r="HIZ1" s="1408"/>
      <c r="HJA1" s="1408"/>
      <c r="HJB1" s="1408"/>
      <c r="HJC1" s="1408"/>
      <c r="HJD1" s="1408"/>
      <c r="HJE1" s="1408"/>
      <c r="HJF1" s="1408"/>
      <c r="HJG1" s="1408"/>
      <c r="HJH1" s="1408"/>
      <c r="HJI1" s="1408"/>
      <c r="HJJ1" s="1408"/>
      <c r="HJK1" s="1408"/>
      <c r="HJL1" s="1408"/>
      <c r="HJM1" s="1408"/>
      <c r="HJN1" s="1408"/>
      <c r="HJO1" s="1408"/>
      <c r="HJP1" s="1408"/>
      <c r="HJQ1" s="1408"/>
      <c r="HJR1" s="1408"/>
      <c r="HJS1" s="1408"/>
      <c r="HJT1" s="1408"/>
      <c r="HJU1" s="1408"/>
      <c r="HJV1" s="1408"/>
      <c r="HJW1" s="1408"/>
      <c r="HJX1" s="1408"/>
      <c r="HJY1" s="1408"/>
      <c r="HJZ1" s="1408"/>
      <c r="HKA1" s="1408"/>
      <c r="HKB1" s="1408"/>
      <c r="HKC1" s="1408"/>
      <c r="HKD1" s="1408"/>
      <c r="HKE1" s="1408"/>
      <c r="HKF1" s="1408"/>
      <c r="HKG1" s="1408"/>
      <c r="HKH1" s="1408"/>
      <c r="HKI1" s="1408"/>
      <c r="HKJ1" s="1408"/>
      <c r="HKK1" s="1408"/>
      <c r="HKL1" s="1408"/>
      <c r="HKM1" s="1408"/>
      <c r="HKN1" s="1408"/>
      <c r="HKO1" s="1408"/>
      <c r="HKP1" s="1408"/>
      <c r="HKQ1" s="1408"/>
      <c r="HKR1" s="1408"/>
      <c r="HKS1" s="1408"/>
      <c r="HKT1" s="1408"/>
      <c r="HKU1" s="1408"/>
      <c r="HKV1" s="1408"/>
      <c r="HKW1" s="1408"/>
      <c r="HKX1" s="1408"/>
      <c r="HKY1" s="1408"/>
      <c r="HKZ1" s="1408"/>
      <c r="HLA1" s="1408"/>
      <c r="HLB1" s="1408"/>
      <c r="HLC1" s="1408"/>
      <c r="HLD1" s="1408"/>
      <c r="HLE1" s="1408"/>
      <c r="HLF1" s="1408"/>
      <c r="HLG1" s="1408"/>
      <c r="HLH1" s="1408"/>
      <c r="HLI1" s="1408"/>
      <c r="HLJ1" s="1408"/>
      <c r="HLK1" s="1408"/>
      <c r="HLL1" s="1408"/>
      <c r="HLM1" s="1408"/>
      <c r="HLN1" s="1408"/>
      <c r="HLO1" s="1408"/>
      <c r="HLP1" s="1408"/>
      <c r="HLQ1" s="1408"/>
      <c r="HLR1" s="1408"/>
      <c r="HLS1" s="1408"/>
      <c r="HLT1" s="1408"/>
      <c r="HLU1" s="1408"/>
      <c r="HLV1" s="1408"/>
      <c r="HLW1" s="1408"/>
      <c r="HLX1" s="1408"/>
      <c r="HLY1" s="1408"/>
      <c r="HLZ1" s="1408"/>
      <c r="HMA1" s="1408"/>
      <c r="HMB1" s="1408"/>
      <c r="HMC1" s="1408"/>
      <c r="HMD1" s="1408"/>
      <c r="HME1" s="1408"/>
      <c r="HMF1" s="1408"/>
      <c r="HMG1" s="1408"/>
      <c r="HMH1" s="1408"/>
      <c r="HMI1" s="1408"/>
      <c r="HMJ1" s="1408"/>
      <c r="HMK1" s="1408"/>
      <c r="HML1" s="1408"/>
      <c r="HMM1" s="1408"/>
      <c r="HMN1" s="1408"/>
      <c r="HMO1" s="1408"/>
      <c r="HMP1" s="1408"/>
      <c r="HMQ1" s="1408"/>
      <c r="HMR1" s="1408"/>
      <c r="HMS1" s="1408"/>
      <c r="HMT1" s="1408"/>
      <c r="HMU1" s="1408"/>
      <c r="HMV1" s="1408"/>
      <c r="HMW1" s="1408"/>
      <c r="HMX1" s="1408"/>
      <c r="HMY1" s="1408"/>
      <c r="HMZ1" s="1408"/>
      <c r="HNA1" s="1408"/>
      <c r="HNB1" s="1408"/>
      <c r="HNC1" s="1408"/>
      <c r="HND1" s="1408"/>
      <c r="HNE1" s="1408"/>
      <c r="HNF1" s="1408"/>
      <c r="HNG1" s="1408"/>
      <c r="HNH1" s="1408"/>
      <c r="HNI1" s="1408"/>
      <c r="HNJ1" s="1408"/>
      <c r="HNK1" s="1408"/>
      <c r="HNL1" s="1408"/>
      <c r="HNM1" s="1408"/>
      <c r="HNN1" s="1408"/>
      <c r="HNO1" s="1408"/>
      <c r="HNP1" s="1408"/>
      <c r="HNQ1" s="1408"/>
      <c r="HNR1" s="1408"/>
      <c r="HNS1" s="1408"/>
      <c r="HNT1" s="1408"/>
      <c r="HNU1" s="1408"/>
      <c r="HNV1" s="1408"/>
      <c r="HNW1" s="1408"/>
      <c r="HNX1" s="1408"/>
      <c r="HNY1" s="1408"/>
      <c r="HNZ1" s="1408"/>
      <c r="HOA1" s="1408"/>
      <c r="HOB1" s="1408"/>
      <c r="HOC1" s="1408"/>
      <c r="HOD1" s="1408"/>
      <c r="HOE1" s="1408"/>
      <c r="HOF1" s="1408"/>
      <c r="HOG1" s="1408"/>
      <c r="HOH1" s="1408"/>
      <c r="HOI1" s="1408"/>
      <c r="HOJ1" s="1408"/>
      <c r="HOK1" s="1408"/>
      <c r="HOL1" s="1408"/>
      <c r="HOM1" s="1408"/>
      <c r="HON1" s="1408"/>
      <c r="HOO1" s="1408"/>
      <c r="HOP1" s="1408"/>
      <c r="HOQ1" s="1408"/>
      <c r="HOR1" s="1408"/>
      <c r="HOS1" s="1408"/>
      <c r="HOT1" s="1408"/>
      <c r="HOU1" s="1408"/>
      <c r="HOV1" s="1408"/>
      <c r="HOW1" s="1408"/>
      <c r="HOX1" s="1408"/>
      <c r="HOY1" s="1408"/>
      <c r="HOZ1" s="1408"/>
      <c r="HPA1" s="1408"/>
      <c r="HPB1" s="1408"/>
      <c r="HPC1" s="1408"/>
      <c r="HPD1" s="1408"/>
      <c r="HPE1" s="1408"/>
      <c r="HPF1" s="1408"/>
      <c r="HPG1" s="1408"/>
      <c r="HPH1" s="1408"/>
      <c r="HPI1" s="1408"/>
      <c r="HPJ1" s="1408"/>
      <c r="HPK1" s="1408"/>
      <c r="HPL1" s="1408"/>
      <c r="HPM1" s="1408"/>
      <c r="HPN1" s="1408"/>
      <c r="HPO1" s="1408"/>
      <c r="HPP1" s="1408"/>
      <c r="HPQ1" s="1408"/>
      <c r="HPR1" s="1408"/>
      <c r="HPS1" s="1408"/>
      <c r="HPT1" s="1408"/>
      <c r="HPU1" s="1408"/>
      <c r="HPV1" s="1408"/>
      <c r="HPW1" s="1408"/>
      <c r="HPX1" s="1408"/>
      <c r="HPY1" s="1408"/>
      <c r="HPZ1" s="1408"/>
      <c r="HQA1" s="1408"/>
      <c r="HQB1" s="1408"/>
      <c r="HQC1" s="1408"/>
      <c r="HQD1" s="1408"/>
      <c r="HQE1" s="1408"/>
      <c r="HQF1" s="1408"/>
      <c r="HQG1" s="1408"/>
      <c r="HQH1" s="1408"/>
      <c r="HQI1" s="1408"/>
      <c r="HQJ1" s="1408"/>
      <c r="HQK1" s="1408"/>
      <c r="HQL1" s="1408"/>
      <c r="HQM1" s="1408"/>
      <c r="HQN1" s="1408"/>
      <c r="HQO1" s="1408"/>
      <c r="HQP1" s="1408"/>
      <c r="HQQ1" s="1408"/>
      <c r="HQR1" s="1408"/>
      <c r="HQS1" s="1408"/>
      <c r="HQT1" s="1408"/>
      <c r="HQU1" s="1408"/>
      <c r="HQV1" s="1408"/>
      <c r="HQW1" s="1408"/>
      <c r="HQX1" s="1408"/>
      <c r="HQY1" s="1408"/>
      <c r="HQZ1" s="1408"/>
      <c r="HRA1" s="1408"/>
      <c r="HRB1" s="1408"/>
      <c r="HRC1" s="1408"/>
      <c r="HRD1" s="1408"/>
      <c r="HRE1" s="1408"/>
      <c r="HRF1" s="1408"/>
      <c r="HRG1" s="1408"/>
      <c r="HRH1" s="1408"/>
      <c r="HRI1" s="1408"/>
      <c r="HRJ1" s="1408"/>
      <c r="HRK1" s="1408"/>
      <c r="HRL1" s="1408"/>
      <c r="HRM1" s="1408"/>
      <c r="HRN1" s="1408"/>
      <c r="HRO1" s="1408"/>
      <c r="HRP1" s="1408"/>
      <c r="HRQ1" s="1408"/>
      <c r="HRR1" s="1408"/>
      <c r="HRS1" s="1408"/>
      <c r="HRT1" s="1408"/>
      <c r="HRU1" s="1408"/>
      <c r="HRV1" s="1408"/>
      <c r="HRW1" s="1408"/>
      <c r="HRX1" s="1408"/>
      <c r="HRY1" s="1408"/>
      <c r="HRZ1" s="1408"/>
      <c r="HSA1" s="1408"/>
      <c r="HSB1" s="1408"/>
      <c r="HSC1" s="1408"/>
      <c r="HSD1" s="1408"/>
      <c r="HSE1" s="1408"/>
      <c r="HSF1" s="1408"/>
      <c r="HSG1" s="1408"/>
      <c r="HSH1" s="1408"/>
      <c r="HSI1" s="1408"/>
      <c r="HSJ1" s="1408"/>
      <c r="HSK1" s="1408"/>
      <c r="HSL1" s="1408"/>
      <c r="HSM1" s="1408"/>
      <c r="HSN1" s="1408"/>
      <c r="HSO1" s="1408"/>
      <c r="HSP1" s="1408"/>
      <c r="HSQ1" s="1408"/>
      <c r="HSR1" s="1408"/>
      <c r="HSS1" s="1408"/>
      <c r="HST1" s="1408"/>
      <c r="HSU1" s="1408"/>
      <c r="HSV1" s="1408"/>
      <c r="HSW1" s="1408"/>
      <c r="HSX1" s="1408"/>
      <c r="HSY1" s="1408"/>
      <c r="HSZ1" s="1408"/>
      <c r="HTA1" s="1408"/>
      <c r="HTB1" s="1408"/>
      <c r="HTC1" s="1408"/>
      <c r="HTD1" s="1408"/>
      <c r="HTE1" s="1408"/>
      <c r="HTF1" s="1408"/>
      <c r="HTG1" s="1408"/>
      <c r="HTH1" s="1408"/>
      <c r="HTI1" s="1408"/>
      <c r="HTJ1" s="1408"/>
      <c r="HTK1" s="1408"/>
      <c r="HTL1" s="1408"/>
      <c r="HTM1" s="1408"/>
      <c r="HTN1" s="1408"/>
      <c r="HTO1" s="1408"/>
      <c r="HTP1" s="1408"/>
      <c r="HTQ1" s="1408"/>
      <c r="HTR1" s="1408"/>
      <c r="HTS1" s="1408"/>
      <c r="HTT1" s="1408"/>
      <c r="HTU1" s="1408"/>
      <c r="HTV1" s="1408"/>
      <c r="HTW1" s="1408"/>
      <c r="HTX1" s="1408"/>
      <c r="HTY1" s="1408"/>
      <c r="HTZ1" s="1408"/>
      <c r="HUA1" s="1408"/>
      <c r="HUB1" s="1408"/>
      <c r="HUC1" s="1408"/>
      <c r="HUD1" s="1408"/>
      <c r="HUE1" s="1408"/>
      <c r="HUF1" s="1408"/>
      <c r="HUG1" s="1408"/>
      <c r="HUH1" s="1408"/>
      <c r="HUI1" s="1408"/>
      <c r="HUJ1" s="1408"/>
      <c r="HUK1" s="1408"/>
      <c r="HUL1" s="1408"/>
      <c r="HUM1" s="1408"/>
      <c r="HUN1" s="1408"/>
      <c r="HUO1" s="1408"/>
      <c r="HUP1" s="1408"/>
      <c r="HUQ1" s="1408"/>
      <c r="HUR1" s="1408"/>
      <c r="HUS1" s="1408"/>
      <c r="HUT1" s="1408"/>
      <c r="HUU1" s="1408"/>
      <c r="HUV1" s="1408"/>
      <c r="HUW1" s="1408"/>
      <c r="HUX1" s="1408"/>
      <c r="HUY1" s="1408"/>
      <c r="HUZ1" s="1408"/>
      <c r="HVA1" s="1408"/>
      <c r="HVB1" s="1408"/>
      <c r="HVC1" s="1408"/>
      <c r="HVD1" s="1408"/>
      <c r="HVE1" s="1408"/>
      <c r="HVF1" s="1408"/>
      <c r="HVG1" s="1408"/>
      <c r="HVH1" s="1408"/>
      <c r="HVI1" s="1408"/>
      <c r="HVJ1" s="1408"/>
      <c r="HVK1" s="1408"/>
      <c r="HVL1" s="1408"/>
      <c r="HVM1" s="1408"/>
      <c r="HVN1" s="1408"/>
      <c r="HVO1" s="1408"/>
      <c r="HVP1" s="1408"/>
      <c r="HVQ1" s="1408"/>
      <c r="HVR1" s="1408"/>
      <c r="HVS1" s="1408"/>
      <c r="HVT1" s="1408"/>
      <c r="HVU1" s="1408"/>
      <c r="HVV1" s="1408"/>
      <c r="HVW1" s="1408"/>
      <c r="HVX1" s="1408"/>
      <c r="HVY1" s="1408"/>
      <c r="HVZ1" s="1408"/>
      <c r="HWA1" s="1408"/>
      <c r="HWB1" s="1408"/>
      <c r="HWC1" s="1408"/>
      <c r="HWD1" s="1408"/>
      <c r="HWE1" s="1408"/>
      <c r="HWF1" s="1408"/>
      <c r="HWG1" s="1408"/>
      <c r="HWH1" s="1408"/>
      <c r="HWI1" s="1408"/>
      <c r="HWJ1" s="1408"/>
      <c r="HWK1" s="1408"/>
      <c r="HWL1" s="1408"/>
      <c r="HWM1" s="1408"/>
      <c r="HWN1" s="1408"/>
      <c r="HWO1" s="1408"/>
      <c r="HWP1" s="1408"/>
      <c r="HWQ1" s="1408"/>
      <c r="HWR1" s="1408"/>
      <c r="HWS1" s="1408"/>
      <c r="HWT1" s="1408"/>
      <c r="HWU1" s="1408"/>
      <c r="HWV1" s="1408"/>
      <c r="HWW1" s="1408"/>
      <c r="HWX1" s="1408"/>
      <c r="HWY1" s="1408"/>
      <c r="HWZ1" s="1408"/>
      <c r="HXA1" s="1408"/>
      <c r="HXB1" s="1408"/>
      <c r="HXC1" s="1408"/>
      <c r="HXD1" s="1408"/>
      <c r="HXE1" s="1408"/>
      <c r="HXF1" s="1408"/>
      <c r="HXG1" s="1408"/>
      <c r="HXH1" s="1408"/>
      <c r="HXI1" s="1408"/>
      <c r="HXJ1" s="1408"/>
      <c r="HXK1" s="1408"/>
      <c r="HXL1" s="1408"/>
      <c r="HXM1" s="1408"/>
      <c r="HXN1" s="1408"/>
      <c r="HXO1" s="1408"/>
      <c r="HXP1" s="1408"/>
      <c r="HXQ1" s="1408"/>
      <c r="HXR1" s="1408"/>
      <c r="HXS1" s="1408"/>
      <c r="HXT1" s="1408"/>
      <c r="HXU1" s="1408"/>
      <c r="HXV1" s="1408"/>
      <c r="HXW1" s="1408"/>
      <c r="HXX1" s="1408"/>
      <c r="HXY1" s="1408"/>
      <c r="HXZ1" s="1408"/>
      <c r="HYA1" s="1408"/>
      <c r="HYB1" s="1408"/>
      <c r="HYC1" s="1408"/>
      <c r="HYD1" s="1408"/>
      <c r="HYE1" s="1408"/>
      <c r="HYF1" s="1408"/>
      <c r="HYG1" s="1408"/>
      <c r="HYH1" s="1408"/>
      <c r="HYI1" s="1408"/>
      <c r="HYJ1" s="1408"/>
      <c r="HYK1" s="1408"/>
      <c r="HYL1" s="1408"/>
      <c r="HYM1" s="1408"/>
      <c r="HYN1" s="1408"/>
      <c r="HYO1" s="1408"/>
      <c r="HYP1" s="1408"/>
      <c r="HYQ1" s="1408"/>
      <c r="HYR1" s="1408"/>
      <c r="HYS1" s="1408"/>
      <c r="HYT1" s="1408"/>
      <c r="HYU1" s="1408"/>
      <c r="HYV1" s="1408"/>
      <c r="HYW1" s="1408"/>
      <c r="HYX1" s="1408"/>
      <c r="HYY1" s="1408"/>
      <c r="HYZ1" s="1408"/>
      <c r="HZA1" s="1408"/>
      <c r="HZB1" s="1408"/>
      <c r="HZC1" s="1408"/>
      <c r="HZD1" s="1408"/>
      <c r="HZE1" s="1408"/>
      <c r="HZF1" s="1408"/>
      <c r="HZG1" s="1408"/>
      <c r="HZH1" s="1408"/>
      <c r="HZI1" s="1408"/>
      <c r="HZJ1" s="1408"/>
      <c r="HZK1" s="1408"/>
      <c r="HZL1" s="1408"/>
      <c r="HZM1" s="1408"/>
      <c r="HZN1" s="1408"/>
      <c r="HZO1" s="1408"/>
      <c r="HZP1" s="1408"/>
      <c r="HZQ1" s="1408"/>
      <c r="HZR1" s="1408"/>
      <c r="HZS1" s="1408"/>
      <c r="HZT1" s="1408"/>
      <c r="HZU1" s="1408"/>
      <c r="HZV1" s="1408"/>
      <c r="HZW1" s="1408"/>
      <c r="HZX1" s="1408"/>
      <c r="HZY1" s="1408"/>
      <c r="HZZ1" s="1408"/>
      <c r="IAA1" s="1408"/>
      <c r="IAB1" s="1408"/>
      <c r="IAC1" s="1408"/>
      <c r="IAD1" s="1408"/>
      <c r="IAE1" s="1408"/>
      <c r="IAF1" s="1408"/>
      <c r="IAG1" s="1408"/>
      <c r="IAH1" s="1408"/>
      <c r="IAI1" s="1408"/>
      <c r="IAJ1" s="1408"/>
      <c r="IAK1" s="1408"/>
      <c r="IAL1" s="1408"/>
      <c r="IAM1" s="1408"/>
      <c r="IAN1" s="1408"/>
      <c r="IAO1" s="1408"/>
      <c r="IAP1" s="1408"/>
      <c r="IAQ1" s="1408"/>
      <c r="IAR1" s="1408"/>
      <c r="IAS1" s="1408"/>
      <c r="IAT1" s="1408"/>
      <c r="IAU1" s="1408"/>
      <c r="IAV1" s="1408"/>
      <c r="IAW1" s="1408"/>
      <c r="IAX1" s="1408"/>
      <c r="IAY1" s="1408"/>
      <c r="IAZ1" s="1408"/>
      <c r="IBA1" s="1408"/>
      <c r="IBB1" s="1408"/>
      <c r="IBC1" s="1408"/>
      <c r="IBD1" s="1408"/>
      <c r="IBE1" s="1408"/>
      <c r="IBF1" s="1408"/>
      <c r="IBG1" s="1408"/>
      <c r="IBH1" s="1408"/>
      <c r="IBI1" s="1408"/>
      <c r="IBJ1" s="1408"/>
      <c r="IBK1" s="1408"/>
      <c r="IBL1" s="1408"/>
      <c r="IBM1" s="1408"/>
      <c r="IBN1" s="1408"/>
      <c r="IBO1" s="1408"/>
      <c r="IBP1" s="1408"/>
      <c r="IBQ1" s="1408"/>
      <c r="IBR1" s="1408"/>
      <c r="IBS1" s="1408"/>
      <c r="IBT1" s="1408"/>
      <c r="IBU1" s="1408"/>
      <c r="IBV1" s="1408"/>
      <c r="IBW1" s="1408"/>
      <c r="IBX1" s="1408"/>
      <c r="IBY1" s="1408"/>
      <c r="IBZ1" s="1408"/>
      <c r="ICA1" s="1408"/>
      <c r="ICB1" s="1408"/>
      <c r="ICC1" s="1408"/>
      <c r="ICD1" s="1408"/>
      <c r="ICE1" s="1408"/>
      <c r="ICF1" s="1408"/>
      <c r="ICG1" s="1408"/>
      <c r="ICH1" s="1408"/>
      <c r="ICI1" s="1408"/>
      <c r="ICJ1" s="1408"/>
      <c r="ICK1" s="1408"/>
      <c r="ICL1" s="1408"/>
      <c r="ICM1" s="1408"/>
      <c r="ICN1" s="1408"/>
      <c r="ICO1" s="1408"/>
      <c r="ICP1" s="1408"/>
      <c r="ICQ1" s="1408"/>
      <c r="ICR1" s="1408"/>
      <c r="ICS1" s="1408"/>
      <c r="ICT1" s="1408"/>
      <c r="ICU1" s="1408"/>
      <c r="ICV1" s="1408"/>
      <c r="ICW1" s="1408"/>
      <c r="ICX1" s="1408"/>
      <c r="ICY1" s="1408"/>
      <c r="ICZ1" s="1408"/>
      <c r="IDA1" s="1408"/>
      <c r="IDB1" s="1408"/>
      <c r="IDC1" s="1408"/>
      <c r="IDD1" s="1408"/>
      <c r="IDE1" s="1408"/>
      <c r="IDF1" s="1408"/>
      <c r="IDG1" s="1408"/>
      <c r="IDH1" s="1408"/>
      <c r="IDI1" s="1408"/>
      <c r="IDJ1" s="1408"/>
      <c r="IDK1" s="1408"/>
      <c r="IDL1" s="1408"/>
      <c r="IDM1" s="1408"/>
      <c r="IDN1" s="1408"/>
      <c r="IDO1" s="1408"/>
      <c r="IDP1" s="1408"/>
      <c r="IDQ1" s="1408"/>
      <c r="IDR1" s="1408"/>
      <c r="IDS1" s="1408"/>
      <c r="IDT1" s="1408"/>
      <c r="IDU1" s="1408"/>
      <c r="IDV1" s="1408"/>
      <c r="IDW1" s="1408"/>
      <c r="IDX1" s="1408"/>
      <c r="IDY1" s="1408"/>
      <c r="IDZ1" s="1408"/>
      <c r="IEA1" s="1408"/>
      <c r="IEB1" s="1408"/>
      <c r="IEC1" s="1408"/>
      <c r="IED1" s="1408"/>
      <c r="IEE1" s="1408"/>
      <c r="IEF1" s="1408"/>
      <c r="IEG1" s="1408"/>
      <c r="IEH1" s="1408"/>
      <c r="IEI1" s="1408"/>
      <c r="IEJ1" s="1408"/>
      <c r="IEK1" s="1408"/>
      <c r="IEL1" s="1408"/>
      <c r="IEM1" s="1408"/>
      <c r="IEN1" s="1408"/>
      <c r="IEO1" s="1408"/>
      <c r="IEP1" s="1408"/>
      <c r="IEQ1" s="1408"/>
      <c r="IER1" s="1408"/>
      <c r="IES1" s="1408"/>
      <c r="IET1" s="1408"/>
      <c r="IEU1" s="1408"/>
      <c r="IEV1" s="1408"/>
      <c r="IEW1" s="1408"/>
      <c r="IEX1" s="1408"/>
      <c r="IEY1" s="1408"/>
      <c r="IEZ1" s="1408"/>
      <c r="IFA1" s="1408"/>
      <c r="IFB1" s="1408"/>
      <c r="IFC1" s="1408"/>
      <c r="IFD1" s="1408"/>
      <c r="IFE1" s="1408"/>
      <c r="IFF1" s="1408"/>
      <c r="IFG1" s="1408"/>
      <c r="IFH1" s="1408"/>
      <c r="IFI1" s="1408"/>
      <c r="IFJ1" s="1408"/>
      <c r="IFK1" s="1408"/>
      <c r="IFL1" s="1408"/>
      <c r="IFM1" s="1408"/>
      <c r="IFN1" s="1408"/>
      <c r="IFO1" s="1408"/>
      <c r="IFP1" s="1408"/>
      <c r="IFQ1" s="1408"/>
      <c r="IFR1" s="1408"/>
      <c r="IFS1" s="1408"/>
      <c r="IFT1" s="1408"/>
      <c r="IFU1" s="1408"/>
      <c r="IFV1" s="1408"/>
      <c r="IFW1" s="1408"/>
      <c r="IFX1" s="1408"/>
      <c r="IFY1" s="1408"/>
      <c r="IFZ1" s="1408"/>
      <c r="IGA1" s="1408"/>
      <c r="IGB1" s="1408"/>
      <c r="IGC1" s="1408"/>
      <c r="IGD1" s="1408"/>
      <c r="IGE1" s="1408"/>
      <c r="IGF1" s="1408"/>
      <c r="IGG1" s="1408"/>
      <c r="IGH1" s="1408"/>
      <c r="IGI1" s="1408"/>
      <c r="IGJ1" s="1408"/>
      <c r="IGK1" s="1408"/>
      <c r="IGL1" s="1408"/>
      <c r="IGM1" s="1408"/>
      <c r="IGN1" s="1408"/>
      <c r="IGO1" s="1408"/>
      <c r="IGP1" s="1408"/>
      <c r="IGQ1" s="1408"/>
      <c r="IGR1" s="1408"/>
      <c r="IGS1" s="1408"/>
      <c r="IGT1" s="1408"/>
      <c r="IGU1" s="1408"/>
      <c r="IGV1" s="1408"/>
      <c r="IGW1" s="1408"/>
      <c r="IGX1" s="1408"/>
      <c r="IGY1" s="1408"/>
      <c r="IGZ1" s="1408"/>
      <c r="IHA1" s="1408"/>
      <c r="IHB1" s="1408"/>
      <c r="IHC1" s="1408"/>
      <c r="IHD1" s="1408"/>
      <c r="IHE1" s="1408"/>
      <c r="IHF1" s="1408"/>
      <c r="IHG1" s="1408"/>
      <c r="IHH1" s="1408"/>
      <c r="IHI1" s="1408"/>
      <c r="IHJ1" s="1408"/>
      <c r="IHK1" s="1408"/>
      <c r="IHL1" s="1408"/>
      <c r="IHM1" s="1408"/>
      <c r="IHN1" s="1408"/>
      <c r="IHO1" s="1408"/>
      <c r="IHP1" s="1408"/>
      <c r="IHQ1" s="1408"/>
      <c r="IHR1" s="1408"/>
      <c r="IHS1" s="1408"/>
      <c r="IHT1" s="1408"/>
      <c r="IHU1" s="1408"/>
      <c r="IHV1" s="1408"/>
      <c r="IHW1" s="1408"/>
      <c r="IHX1" s="1408"/>
      <c r="IHY1" s="1408"/>
      <c r="IHZ1" s="1408"/>
      <c r="IIA1" s="1408"/>
      <c r="IIB1" s="1408"/>
      <c r="IIC1" s="1408"/>
      <c r="IID1" s="1408"/>
      <c r="IIE1" s="1408"/>
      <c r="IIF1" s="1408"/>
      <c r="IIG1" s="1408"/>
      <c r="IIH1" s="1408"/>
      <c r="III1" s="1408"/>
      <c r="IIJ1" s="1408"/>
      <c r="IIK1" s="1408"/>
      <c r="IIL1" s="1408"/>
      <c r="IIM1" s="1408"/>
      <c r="IIN1" s="1408"/>
      <c r="IIO1" s="1408"/>
      <c r="IIP1" s="1408"/>
      <c r="IIQ1" s="1408"/>
      <c r="IIR1" s="1408"/>
      <c r="IIS1" s="1408"/>
      <c r="IIT1" s="1408"/>
      <c r="IIU1" s="1408"/>
      <c r="IIV1" s="1408"/>
      <c r="IIW1" s="1408"/>
      <c r="IIX1" s="1408"/>
      <c r="IIY1" s="1408"/>
      <c r="IIZ1" s="1408"/>
      <c r="IJA1" s="1408"/>
      <c r="IJB1" s="1408"/>
      <c r="IJC1" s="1408"/>
      <c r="IJD1" s="1408"/>
      <c r="IJE1" s="1408"/>
      <c r="IJF1" s="1408"/>
      <c r="IJG1" s="1408"/>
      <c r="IJH1" s="1408"/>
      <c r="IJI1" s="1408"/>
      <c r="IJJ1" s="1408"/>
      <c r="IJK1" s="1408"/>
      <c r="IJL1" s="1408"/>
      <c r="IJM1" s="1408"/>
      <c r="IJN1" s="1408"/>
      <c r="IJO1" s="1408"/>
      <c r="IJP1" s="1408"/>
      <c r="IJQ1" s="1408"/>
      <c r="IJR1" s="1408"/>
      <c r="IJS1" s="1408"/>
      <c r="IJT1" s="1408"/>
      <c r="IJU1" s="1408"/>
      <c r="IJV1" s="1408"/>
      <c r="IJW1" s="1408"/>
      <c r="IJX1" s="1408"/>
      <c r="IJY1" s="1408"/>
      <c r="IJZ1" s="1408"/>
      <c r="IKA1" s="1408"/>
      <c r="IKB1" s="1408"/>
      <c r="IKC1" s="1408"/>
      <c r="IKD1" s="1408"/>
      <c r="IKE1" s="1408"/>
      <c r="IKF1" s="1408"/>
      <c r="IKG1" s="1408"/>
      <c r="IKH1" s="1408"/>
      <c r="IKI1" s="1408"/>
      <c r="IKJ1" s="1408"/>
      <c r="IKK1" s="1408"/>
      <c r="IKL1" s="1408"/>
      <c r="IKM1" s="1408"/>
      <c r="IKN1" s="1408"/>
      <c r="IKO1" s="1408"/>
      <c r="IKP1" s="1408"/>
      <c r="IKQ1" s="1408"/>
      <c r="IKR1" s="1408"/>
      <c r="IKS1" s="1408"/>
      <c r="IKT1" s="1408"/>
      <c r="IKU1" s="1408"/>
      <c r="IKV1" s="1408"/>
      <c r="IKW1" s="1408"/>
      <c r="IKX1" s="1408"/>
      <c r="IKY1" s="1408"/>
      <c r="IKZ1" s="1408"/>
      <c r="ILA1" s="1408"/>
      <c r="ILB1" s="1408"/>
      <c r="ILC1" s="1408"/>
      <c r="ILD1" s="1408"/>
      <c r="ILE1" s="1408"/>
      <c r="ILF1" s="1408"/>
      <c r="ILG1" s="1408"/>
      <c r="ILH1" s="1408"/>
      <c r="ILI1" s="1408"/>
      <c r="ILJ1" s="1408"/>
      <c r="ILK1" s="1408"/>
      <c r="ILL1" s="1408"/>
      <c r="ILM1" s="1408"/>
      <c r="ILN1" s="1408"/>
      <c r="ILO1" s="1408"/>
      <c r="ILP1" s="1408"/>
      <c r="ILQ1" s="1408"/>
      <c r="ILR1" s="1408"/>
      <c r="ILS1" s="1408"/>
      <c r="ILT1" s="1408"/>
      <c r="ILU1" s="1408"/>
      <c r="ILV1" s="1408"/>
      <c r="ILW1" s="1408"/>
      <c r="ILX1" s="1408"/>
      <c r="ILY1" s="1408"/>
      <c r="ILZ1" s="1408"/>
      <c r="IMA1" s="1408"/>
      <c r="IMB1" s="1408"/>
      <c r="IMC1" s="1408"/>
      <c r="IMD1" s="1408"/>
      <c r="IME1" s="1408"/>
      <c r="IMF1" s="1408"/>
      <c r="IMG1" s="1408"/>
      <c r="IMH1" s="1408"/>
      <c r="IMI1" s="1408"/>
      <c r="IMJ1" s="1408"/>
      <c r="IMK1" s="1408"/>
      <c r="IML1" s="1408"/>
      <c r="IMM1" s="1408"/>
      <c r="IMN1" s="1408"/>
      <c r="IMO1" s="1408"/>
      <c r="IMP1" s="1408"/>
      <c r="IMQ1" s="1408"/>
      <c r="IMR1" s="1408"/>
      <c r="IMS1" s="1408"/>
      <c r="IMT1" s="1408"/>
      <c r="IMU1" s="1408"/>
      <c r="IMV1" s="1408"/>
      <c r="IMW1" s="1408"/>
      <c r="IMX1" s="1408"/>
      <c r="IMY1" s="1408"/>
      <c r="IMZ1" s="1408"/>
      <c r="INA1" s="1408"/>
      <c r="INB1" s="1408"/>
      <c r="INC1" s="1408"/>
      <c r="IND1" s="1408"/>
      <c r="INE1" s="1408"/>
      <c r="INF1" s="1408"/>
      <c r="ING1" s="1408"/>
      <c r="INH1" s="1408"/>
      <c r="INI1" s="1408"/>
      <c r="INJ1" s="1408"/>
      <c r="INK1" s="1408"/>
      <c r="INL1" s="1408"/>
      <c r="INM1" s="1408"/>
      <c r="INN1" s="1408"/>
      <c r="INO1" s="1408"/>
      <c r="INP1" s="1408"/>
      <c r="INQ1" s="1408"/>
      <c r="INR1" s="1408"/>
      <c r="INS1" s="1408"/>
      <c r="INT1" s="1408"/>
      <c r="INU1" s="1408"/>
      <c r="INV1" s="1408"/>
      <c r="INW1" s="1408"/>
      <c r="INX1" s="1408"/>
      <c r="INY1" s="1408"/>
      <c r="INZ1" s="1408"/>
      <c r="IOA1" s="1408"/>
      <c r="IOB1" s="1408"/>
      <c r="IOC1" s="1408"/>
      <c r="IOD1" s="1408"/>
      <c r="IOE1" s="1408"/>
      <c r="IOF1" s="1408"/>
      <c r="IOG1" s="1408"/>
      <c r="IOH1" s="1408"/>
      <c r="IOI1" s="1408"/>
      <c r="IOJ1" s="1408"/>
      <c r="IOK1" s="1408"/>
      <c r="IOL1" s="1408"/>
      <c r="IOM1" s="1408"/>
      <c r="ION1" s="1408"/>
      <c r="IOO1" s="1408"/>
      <c r="IOP1" s="1408"/>
      <c r="IOQ1" s="1408"/>
      <c r="IOR1" s="1408"/>
      <c r="IOS1" s="1408"/>
      <c r="IOT1" s="1408"/>
      <c r="IOU1" s="1408"/>
      <c r="IOV1" s="1408"/>
      <c r="IOW1" s="1408"/>
      <c r="IOX1" s="1408"/>
      <c r="IOY1" s="1408"/>
      <c r="IOZ1" s="1408"/>
      <c r="IPA1" s="1408"/>
      <c r="IPB1" s="1408"/>
      <c r="IPC1" s="1408"/>
      <c r="IPD1" s="1408"/>
      <c r="IPE1" s="1408"/>
      <c r="IPF1" s="1408"/>
      <c r="IPG1" s="1408"/>
      <c r="IPH1" s="1408"/>
      <c r="IPI1" s="1408"/>
      <c r="IPJ1" s="1408"/>
      <c r="IPK1" s="1408"/>
      <c r="IPL1" s="1408"/>
      <c r="IPM1" s="1408"/>
      <c r="IPN1" s="1408"/>
      <c r="IPO1" s="1408"/>
      <c r="IPP1" s="1408"/>
      <c r="IPQ1" s="1408"/>
      <c r="IPR1" s="1408"/>
      <c r="IPS1" s="1408"/>
      <c r="IPT1" s="1408"/>
      <c r="IPU1" s="1408"/>
      <c r="IPV1" s="1408"/>
      <c r="IPW1" s="1408"/>
      <c r="IPX1" s="1408"/>
      <c r="IPY1" s="1408"/>
      <c r="IPZ1" s="1408"/>
      <c r="IQA1" s="1408"/>
      <c r="IQB1" s="1408"/>
      <c r="IQC1" s="1408"/>
      <c r="IQD1" s="1408"/>
      <c r="IQE1" s="1408"/>
      <c r="IQF1" s="1408"/>
      <c r="IQG1" s="1408"/>
      <c r="IQH1" s="1408"/>
      <c r="IQI1" s="1408"/>
      <c r="IQJ1" s="1408"/>
      <c r="IQK1" s="1408"/>
      <c r="IQL1" s="1408"/>
      <c r="IQM1" s="1408"/>
      <c r="IQN1" s="1408"/>
      <c r="IQO1" s="1408"/>
      <c r="IQP1" s="1408"/>
      <c r="IQQ1" s="1408"/>
      <c r="IQR1" s="1408"/>
      <c r="IQS1" s="1408"/>
      <c r="IQT1" s="1408"/>
      <c r="IQU1" s="1408"/>
      <c r="IQV1" s="1408"/>
      <c r="IQW1" s="1408"/>
      <c r="IQX1" s="1408"/>
      <c r="IQY1" s="1408"/>
      <c r="IQZ1" s="1408"/>
      <c r="IRA1" s="1408"/>
      <c r="IRB1" s="1408"/>
      <c r="IRC1" s="1408"/>
      <c r="IRD1" s="1408"/>
      <c r="IRE1" s="1408"/>
      <c r="IRF1" s="1408"/>
      <c r="IRG1" s="1408"/>
      <c r="IRH1" s="1408"/>
      <c r="IRI1" s="1408"/>
      <c r="IRJ1" s="1408"/>
      <c r="IRK1" s="1408"/>
      <c r="IRL1" s="1408"/>
      <c r="IRM1" s="1408"/>
      <c r="IRN1" s="1408"/>
      <c r="IRO1" s="1408"/>
      <c r="IRP1" s="1408"/>
      <c r="IRQ1" s="1408"/>
      <c r="IRR1" s="1408"/>
      <c r="IRS1" s="1408"/>
      <c r="IRT1" s="1408"/>
      <c r="IRU1" s="1408"/>
      <c r="IRV1" s="1408"/>
      <c r="IRW1" s="1408"/>
      <c r="IRX1" s="1408"/>
      <c r="IRY1" s="1408"/>
      <c r="IRZ1" s="1408"/>
      <c r="ISA1" s="1408"/>
      <c r="ISB1" s="1408"/>
      <c r="ISC1" s="1408"/>
      <c r="ISD1" s="1408"/>
      <c r="ISE1" s="1408"/>
      <c r="ISF1" s="1408"/>
      <c r="ISG1" s="1408"/>
      <c r="ISH1" s="1408"/>
      <c r="ISI1" s="1408"/>
      <c r="ISJ1" s="1408"/>
      <c r="ISK1" s="1408"/>
      <c r="ISL1" s="1408"/>
      <c r="ISM1" s="1408"/>
      <c r="ISN1" s="1408"/>
      <c r="ISO1" s="1408"/>
      <c r="ISP1" s="1408"/>
      <c r="ISQ1" s="1408"/>
      <c r="ISR1" s="1408"/>
      <c r="ISS1" s="1408"/>
      <c r="IST1" s="1408"/>
      <c r="ISU1" s="1408"/>
      <c r="ISV1" s="1408"/>
      <c r="ISW1" s="1408"/>
      <c r="ISX1" s="1408"/>
      <c r="ISY1" s="1408"/>
      <c r="ISZ1" s="1408"/>
      <c r="ITA1" s="1408"/>
      <c r="ITB1" s="1408"/>
      <c r="ITC1" s="1408"/>
      <c r="ITD1" s="1408"/>
      <c r="ITE1" s="1408"/>
      <c r="ITF1" s="1408"/>
      <c r="ITG1" s="1408"/>
      <c r="ITH1" s="1408"/>
      <c r="ITI1" s="1408"/>
      <c r="ITJ1" s="1408"/>
      <c r="ITK1" s="1408"/>
      <c r="ITL1" s="1408"/>
      <c r="ITM1" s="1408"/>
      <c r="ITN1" s="1408"/>
      <c r="ITO1" s="1408"/>
      <c r="ITP1" s="1408"/>
      <c r="ITQ1" s="1408"/>
      <c r="ITR1" s="1408"/>
      <c r="ITS1" s="1408"/>
      <c r="ITT1" s="1408"/>
      <c r="ITU1" s="1408"/>
      <c r="ITV1" s="1408"/>
      <c r="ITW1" s="1408"/>
      <c r="ITX1" s="1408"/>
      <c r="ITY1" s="1408"/>
      <c r="ITZ1" s="1408"/>
      <c r="IUA1" s="1408"/>
      <c r="IUB1" s="1408"/>
      <c r="IUC1" s="1408"/>
      <c r="IUD1" s="1408"/>
      <c r="IUE1" s="1408"/>
      <c r="IUF1" s="1408"/>
      <c r="IUG1" s="1408"/>
      <c r="IUH1" s="1408"/>
      <c r="IUI1" s="1408"/>
      <c r="IUJ1" s="1408"/>
      <c r="IUK1" s="1408"/>
      <c r="IUL1" s="1408"/>
      <c r="IUM1" s="1408"/>
      <c r="IUN1" s="1408"/>
      <c r="IUO1" s="1408"/>
      <c r="IUP1" s="1408"/>
      <c r="IUQ1" s="1408"/>
      <c r="IUR1" s="1408"/>
      <c r="IUS1" s="1408"/>
      <c r="IUT1" s="1408"/>
      <c r="IUU1" s="1408"/>
      <c r="IUV1" s="1408"/>
      <c r="IUW1" s="1408"/>
      <c r="IUX1" s="1408"/>
      <c r="IUY1" s="1408"/>
      <c r="IUZ1" s="1408"/>
      <c r="IVA1" s="1408"/>
      <c r="IVB1" s="1408"/>
      <c r="IVC1" s="1408"/>
      <c r="IVD1" s="1408"/>
      <c r="IVE1" s="1408"/>
      <c r="IVF1" s="1408"/>
      <c r="IVG1" s="1408"/>
      <c r="IVH1" s="1408"/>
      <c r="IVI1" s="1408"/>
      <c r="IVJ1" s="1408"/>
      <c r="IVK1" s="1408"/>
      <c r="IVL1" s="1408"/>
      <c r="IVM1" s="1408"/>
      <c r="IVN1" s="1408"/>
      <c r="IVO1" s="1408"/>
      <c r="IVP1" s="1408"/>
      <c r="IVQ1" s="1408"/>
      <c r="IVR1" s="1408"/>
      <c r="IVS1" s="1408"/>
      <c r="IVT1" s="1408"/>
      <c r="IVU1" s="1408"/>
      <c r="IVV1" s="1408"/>
      <c r="IVW1" s="1408"/>
      <c r="IVX1" s="1408"/>
      <c r="IVY1" s="1408"/>
      <c r="IVZ1" s="1408"/>
      <c r="IWA1" s="1408"/>
      <c r="IWB1" s="1408"/>
      <c r="IWC1" s="1408"/>
      <c r="IWD1" s="1408"/>
      <c r="IWE1" s="1408"/>
      <c r="IWF1" s="1408"/>
      <c r="IWG1" s="1408"/>
      <c r="IWH1" s="1408"/>
      <c r="IWI1" s="1408"/>
      <c r="IWJ1" s="1408"/>
      <c r="IWK1" s="1408"/>
      <c r="IWL1" s="1408"/>
      <c r="IWM1" s="1408"/>
      <c r="IWN1" s="1408"/>
      <c r="IWO1" s="1408"/>
      <c r="IWP1" s="1408"/>
      <c r="IWQ1" s="1408"/>
      <c r="IWR1" s="1408"/>
      <c r="IWS1" s="1408"/>
      <c r="IWT1" s="1408"/>
      <c r="IWU1" s="1408"/>
      <c r="IWV1" s="1408"/>
      <c r="IWW1" s="1408"/>
      <c r="IWX1" s="1408"/>
      <c r="IWY1" s="1408"/>
      <c r="IWZ1" s="1408"/>
      <c r="IXA1" s="1408"/>
      <c r="IXB1" s="1408"/>
      <c r="IXC1" s="1408"/>
      <c r="IXD1" s="1408"/>
      <c r="IXE1" s="1408"/>
      <c r="IXF1" s="1408"/>
      <c r="IXG1" s="1408"/>
      <c r="IXH1" s="1408"/>
      <c r="IXI1" s="1408"/>
      <c r="IXJ1" s="1408"/>
      <c r="IXK1" s="1408"/>
      <c r="IXL1" s="1408"/>
      <c r="IXM1" s="1408"/>
      <c r="IXN1" s="1408"/>
      <c r="IXO1" s="1408"/>
      <c r="IXP1" s="1408"/>
      <c r="IXQ1" s="1408"/>
      <c r="IXR1" s="1408"/>
      <c r="IXS1" s="1408"/>
      <c r="IXT1" s="1408"/>
      <c r="IXU1" s="1408"/>
      <c r="IXV1" s="1408"/>
      <c r="IXW1" s="1408"/>
      <c r="IXX1" s="1408"/>
      <c r="IXY1" s="1408"/>
      <c r="IXZ1" s="1408"/>
      <c r="IYA1" s="1408"/>
      <c r="IYB1" s="1408"/>
      <c r="IYC1" s="1408"/>
      <c r="IYD1" s="1408"/>
      <c r="IYE1" s="1408"/>
      <c r="IYF1" s="1408"/>
      <c r="IYG1" s="1408"/>
      <c r="IYH1" s="1408"/>
      <c r="IYI1" s="1408"/>
      <c r="IYJ1" s="1408"/>
      <c r="IYK1" s="1408"/>
      <c r="IYL1" s="1408"/>
      <c r="IYM1" s="1408"/>
      <c r="IYN1" s="1408"/>
      <c r="IYO1" s="1408"/>
      <c r="IYP1" s="1408"/>
      <c r="IYQ1" s="1408"/>
      <c r="IYR1" s="1408"/>
      <c r="IYS1" s="1408"/>
      <c r="IYT1" s="1408"/>
      <c r="IYU1" s="1408"/>
      <c r="IYV1" s="1408"/>
      <c r="IYW1" s="1408"/>
      <c r="IYX1" s="1408"/>
      <c r="IYY1" s="1408"/>
      <c r="IYZ1" s="1408"/>
      <c r="IZA1" s="1408"/>
      <c r="IZB1" s="1408"/>
      <c r="IZC1" s="1408"/>
      <c r="IZD1" s="1408"/>
      <c r="IZE1" s="1408"/>
      <c r="IZF1" s="1408"/>
      <c r="IZG1" s="1408"/>
      <c r="IZH1" s="1408"/>
      <c r="IZI1" s="1408"/>
      <c r="IZJ1" s="1408"/>
      <c r="IZK1" s="1408"/>
      <c r="IZL1" s="1408"/>
      <c r="IZM1" s="1408"/>
      <c r="IZN1" s="1408"/>
      <c r="IZO1" s="1408"/>
      <c r="IZP1" s="1408"/>
      <c r="IZQ1" s="1408"/>
      <c r="IZR1" s="1408"/>
      <c r="IZS1" s="1408"/>
      <c r="IZT1" s="1408"/>
      <c r="IZU1" s="1408"/>
      <c r="IZV1" s="1408"/>
      <c r="IZW1" s="1408"/>
      <c r="IZX1" s="1408"/>
      <c r="IZY1" s="1408"/>
      <c r="IZZ1" s="1408"/>
      <c r="JAA1" s="1408"/>
      <c r="JAB1" s="1408"/>
      <c r="JAC1" s="1408"/>
      <c r="JAD1" s="1408"/>
      <c r="JAE1" s="1408"/>
      <c r="JAF1" s="1408"/>
      <c r="JAG1" s="1408"/>
      <c r="JAH1" s="1408"/>
      <c r="JAI1" s="1408"/>
      <c r="JAJ1" s="1408"/>
      <c r="JAK1" s="1408"/>
      <c r="JAL1" s="1408"/>
      <c r="JAM1" s="1408"/>
      <c r="JAN1" s="1408"/>
      <c r="JAO1" s="1408"/>
      <c r="JAP1" s="1408"/>
      <c r="JAQ1" s="1408"/>
      <c r="JAR1" s="1408"/>
      <c r="JAS1" s="1408"/>
      <c r="JAT1" s="1408"/>
      <c r="JAU1" s="1408"/>
      <c r="JAV1" s="1408"/>
      <c r="JAW1" s="1408"/>
      <c r="JAX1" s="1408"/>
      <c r="JAY1" s="1408"/>
      <c r="JAZ1" s="1408"/>
      <c r="JBA1" s="1408"/>
      <c r="JBB1" s="1408"/>
      <c r="JBC1" s="1408"/>
      <c r="JBD1" s="1408"/>
      <c r="JBE1" s="1408"/>
      <c r="JBF1" s="1408"/>
      <c r="JBG1" s="1408"/>
      <c r="JBH1" s="1408"/>
      <c r="JBI1" s="1408"/>
      <c r="JBJ1" s="1408"/>
      <c r="JBK1" s="1408"/>
      <c r="JBL1" s="1408"/>
      <c r="JBM1" s="1408"/>
      <c r="JBN1" s="1408"/>
      <c r="JBO1" s="1408"/>
      <c r="JBP1" s="1408"/>
      <c r="JBQ1" s="1408"/>
      <c r="JBR1" s="1408"/>
      <c r="JBS1" s="1408"/>
      <c r="JBT1" s="1408"/>
      <c r="JBU1" s="1408"/>
      <c r="JBV1" s="1408"/>
      <c r="JBW1" s="1408"/>
      <c r="JBX1" s="1408"/>
      <c r="JBY1" s="1408"/>
      <c r="JBZ1" s="1408"/>
      <c r="JCA1" s="1408"/>
      <c r="JCB1" s="1408"/>
      <c r="JCC1" s="1408"/>
      <c r="JCD1" s="1408"/>
      <c r="JCE1" s="1408"/>
      <c r="JCF1" s="1408"/>
      <c r="JCG1" s="1408"/>
      <c r="JCH1" s="1408"/>
      <c r="JCI1" s="1408"/>
      <c r="JCJ1" s="1408"/>
      <c r="JCK1" s="1408"/>
      <c r="JCL1" s="1408"/>
      <c r="JCM1" s="1408"/>
      <c r="JCN1" s="1408"/>
      <c r="JCO1" s="1408"/>
      <c r="JCP1" s="1408"/>
      <c r="JCQ1" s="1408"/>
      <c r="JCR1" s="1408"/>
      <c r="JCS1" s="1408"/>
      <c r="JCT1" s="1408"/>
      <c r="JCU1" s="1408"/>
      <c r="JCV1" s="1408"/>
      <c r="JCW1" s="1408"/>
      <c r="JCX1" s="1408"/>
      <c r="JCY1" s="1408"/>
      <c r="JCZ1" s="1408"/>
      <c r="JDA1" s="1408"/>
      <c r="JDB1" s="1408"/>
      <c r="JDC1" s="1408"/>
      <c r="JDD1" s="1408"/>
      <c r="JDE1" s="1408"/>
      <c r="JDF1" s="1408"/>
      <c r="JDG1" s="1408"/>
      <c r="JDH1" s="1408"/>
      <c r="JDI1" s="1408"/>
      <c r="JDJ1" s="1408"/>
      <c r="JDK1" s="1408"/>
      <c r="JDL1" s="1408"/>
      <c r="JDM1" s="1408"/>
      <c r="JDN1" s="1408"/>
      <c r="JDO1" s="1408"/>
      <c r="JDP1" s="1408"/>
      <c r="JDQ1" s="1408"/>
      <c r="JDR1" s="1408"/>
      <c r="JDS1" s="1408"/>
      <c r="JDT1" s="1408"/>
      <c r="JDU1" s="1408"/>
      <c r="JDV1" s="1408"/>
      <c r="JDW1" s="1408"/>
      <c r="JDX1" s="1408"/>
      <c r="JDY1" s="1408"/>
      <c r="JDZ1" s="1408"/>
      <c r="JEA1" s="1408"/>
      <c r="JEB1" s="1408"/>
      <c r="JEC1" s="1408"/>
      <c r="JED1" s="1408"/>
      <c r="JEE1" s="1408"/>
      <c r="JEF1" s="1408"/>
      <c r="JEG1" s="1408"/>
      <c r="JEH1" s="1408"/>
      <c r="JEI1" s="1408"/>
      <c r="JEJ1" s="1408"/>
      <c r="JEK1" s="1408"/>
      <c r="JEL1" s="1408"/>
      <c r="JEM1" s="1408"/>
      <c r="JEN1" s="1408"/>
      <c r="JEO1" s="1408"/>
      <c r="JEP1" s="1408"/>
      <c r="JEQ1" s="1408"/>
      <c r="JER1" s="1408"/>
      <c r="JES1" s="1408"/>
      <c r="JET1" s="1408"/>
      <c r="JEU1" s="1408"/>
      <c r="JEV1" s="1408"/>
      <c r="JEW1" s="1408"/>
      <c r="JEX1" s="1408"/>
      <c r="JEY1" s="1408"/>
      <c r="JEZ1" s="1408"/>
      <c r="JFA1" s="1408"/>
      <c r="JFB1" s="1408"/>
      <c r="JFC1" s="1408"/>
      <c r="JFD1" s="1408"/>
      <c r="JFE1" s="1408"/>
      <c r="JFF1" s="1408"/>
      <c r="JFG1" s="1408"/>
      <c r="JFH1" s="1408"/>
      <c r="JFI1" s="1408"/>
      <c r="JFJ1" s="1408"/>
      <c r="JFK1" s="1408"/>
      <c r="JFL1" s="1408"/>
      <c r="JFM1" s="1408"/>
      <c r="JFN1" s="1408"/>
      <c r="JFO1" s="1408"/>
      <c r="JFP1" s="1408"/>
      <c r="JFQ1" s="1408"/>
      <c r="JFR1" s="1408"/>
      <c r="JFS1" s="1408"/>
      <c r="JFT1" s="1408"/>
      <c r="JFU1" s="1408"/>
      <c r="JFV1" s="1408"/>
      <c r="JFW1" s="1408"/>
      <c r="JFX1" s="1408"/>
      <c r="JFY1" s="1408"/>
      <c r="JFZ1" s="1408"/>
      <c r="JGA1" s="1408"/>
      <c r="JGB1" s="1408"/>
      <c r="JGC1" s="1408"/>
      <c r="JGD1" s="1408"/>
      <c r="JGE1" s="1408"/>
      <c r="JGF1" s="1408"/>
      <c r="JGG1" s="1408"/>
      <c r="JGH1" s="1408"/>
      <c r="JGI1" s="1408"/>
      <c r="JGJ1" s="1408"/>
      <c r="JGK1" s="1408"/>
      <c r="JGL1" s="1408"/>
      <c r="JGM1" s="1408"/>
      <c r="JGN1" s="1408"/>
      <c r="JGO1" s="1408"/>
      <c r="JGP1" s="1408"/>
      <c r="JGQ1" s="1408"/>
      <c r="JGR1" s="1408"/>
      <c r="JGS1" s="1408"/>
      <c r="JGT1" s="1408"/>
      <c r="JGU1" s="1408"/>
      <c r="JGV1" s="1408"/>
      <c r="JGW1" s="1408"/>
      <c r="JGX1" s="1408"/>
      <c r="JGY1" s="1408"/>
      <c r="JGZ1" s="1408"/>
      <c r="JHA1" s="1408"/>
      <c r="JHB1" s="1408"/>
      <c r="JHC1" s="1408"/>
      <c r="JHD1" s="1408"/>
      <c r="JHE1" s="1408"/>
      <c r="JHF1" s="1408"/>
      <c r="JHG1" s="1408"/>
      <c r="JHH1" s="1408"/>
      <c r="JHI1" s="1408"/>
      <c r="JHJ1" s="1408"/>
      <c r="JHK1" s="1408"/>
      <c r="JHL1" s="1408"/>
      <c r="JHM1" s="1408"/>
      <c r="JHN1" s="1408"/>
      <c r="JHO1" s="1408"/>
      <c r="JHP1" s="1408"/>
      <c r="JHQ1" s="1408"/>
      <c r="JHR1" s="1408"/>
      <c r="JHS1" s="1408"/>
      <c r="JHT1" s="1408"/>
      <c r="JHU1" s="1408"/>
      <c r="JHV1" s="1408"/>
      <c r="JHW1" s="1408"/>
      <c r="JHX1" s="1408"/>
      <c r="JHY1" s="1408"/>
      <c r="JHZ1" s="1408"/>
      <c r="JIA1" s="1408"/>
      <c r="JIB1" s="1408"/>
      <c r="JIC1" s="1408"/>
      <c r="JID1" s="1408"/>
      <c r="JIE1" s="1408"/>
      <c r="JIF1" s="1408"/>
      <c r="JIG1" s="1408"/>
      <c r="JIH1" s="1408"/>
      <c r="JII1" s="1408"/>
      <c r="JIJ1" s="1408"/>
      <c r="JIK1" s="1408"/>
      <c r="JIL1" s="1408"/>
      <c r="JIM1" s="1408"/>
      <c r="JIN1" s="1408"/>
      <c r="JIO1" s="1408"/>
      <c r="JIP1" s="1408"/>
      <c r="JIQ1" s="1408"/>
      <c r="JIR1" s="1408"/>
      <c r="JIS1" s="1408"/>
      <c r="JIT1" s="1408"/>
      <c r="JIU1" s="1408"/>
      <c r="JIV1" s="1408"/>
      <c r="JIW1" s="1408"/>
      <c r="JIX1" s="1408"/>
      <c r="JIY1" s="1408"/>
      <c r="JIZ1" s="1408"/>
      <c r="JJA1" s="1408"/>
      <c r="JJB1" s="1408"/>
      <c r="JJC1" s="1408"/>
      <c r="JJD1" s="1408"/>
      <c r="JJE1" s="1408"/>
      <c r="JJF1" s="1408"/>
      <c r="JJG1" s="1408"/>
      <c r="JJH1" s="1408"/>
      <c r="JJI1" s="1408"/>
      <c r="JJJ1" s="1408"/>
      <c r="JJK1" s="1408"/>
      <c r="JJL1" s="1408"/>
      <c r="JJM1" s="1408"/>
      <c r="JJN1" s="1408"/>
      <c r="JJO1" s="1408"/>
      <c r="JJP1" s="1408"/>
      <c r="JJQ1" s="1408"/>
      <c r="JJR1" s="1408"/>
      <c r="JJS1" s="1408"/>
      <c r="JJT1" s="1408"/>
      <c r="JJU1" s="1408"/>
      <c r="JJV1" s="1408"/>
      <c r="JJW1" s="1408"/>
      <c r="JJX1" s="1408"/>
      <c r="JJY1" s="1408"/>
      <c r="JJZ1" s="1408"/>
      <c r="JKA1" s="1408"/>
      <c r="JKB1" s="1408"/>
      <c r="JKC1" s="1408"/>
      <c r="JKD1" s="1408"/>
      <c r="JKE1" s="1408"/>
      <c r="JKF1" s="1408"/>
      <c r="JKG1" s="1408"/>
      <c r="JKH1" s="1408"/>
      <c r="JKI1" s="1408"/>
      <c r="JKJ1" s="1408"/>
      <c r="JKK1" s="1408"/>
      <c r="JKL1" s="1408"/>
      <c r="JKM1" s="1408"/>
      <c r="JKN1" s="1408"/>
      <c r="JKO1" s="1408"/>
      <c r="JKP1" s="1408"/>
      <c r="JKQ1" s="1408"/>
      <c r="JKR1" s="1408"/>
      <c r="JKS1" s="1408"/>
      <c r="JKT1" s="1408"/>
      <c r="JKU1" s="1408"/>
      <c r="JKV1" s="1408"/>
      <c r="JKW1" s="1408"/>
      <c r="JKX1" s="1408"/>
      <c r="JKY1" s="1408"/>
      <c r="JKZ1" s="1408"/>
      <c r="JLA1" s="1408"/>
      <c r="JLB1" s="1408"/>
      <c r="JLC1" s="1408"/>
      <c r="JLD1" s="1408"/>
      <c r="JLE1" s="1408"/>
      <c r="JLF1" s="1408"/>
      <c r="JLG1" s="1408"/>
      <c r="JLH1" s="1408"/>
      <c r="JLI1" s="1408"/>
      <c r="JLJ1" s="1408"/>
      <c r="JLK1" s="1408"/>
      <c r="JLL1" s="1408"/>
      <c r="JLM1" s="1408"/>
      <c r="JLN1" s="1408"/>
      <c r="JLO1" s="1408"/>
      <c r="JLP1" s="1408"/>
      <c r="JLQ1" s="1408"/>
      <c r="JLR1" s="1408"/>
      <c r="JLS1" s="1408"/>
      <c r="JLT1" s="1408"/>
      <c r="JLU1" s="1408"/>
      <c r="JLV1" s="1408"/>
      <c r="JLW1" s="1408"/>
      <c r="JLX1" s="1408"/>
      <c r="JLY1" s="1408"/>
      <c r="JLZ1" s="1408"/>
      <c r="JMA1" s="1408"/>
      <c r="JMB1" s="1408"/>
      <c r="JMC1" s="1408"/>
      <c r="JMD1" s="1408"/>
      <c r="JME1" s="1408"/>
      <c r="JMF1" s="1408"/>
      <c r="JMG1" s="1408"/>
      <c r="JMH1" s="1408"/>
      <c r="JMI1" s="1408"/>
      <c r="JMJ1" s="1408"/>
      <c r="JMK1" s="1408"/>
      <c r="JML1" s="1408"/>
      <c r="JMM1" s="1408"/>
      <c r="JMN1" s="1408"/>
      <c r="JMO1" s="1408"/>
      <c r="JMP1" s="1408"/>
      <c r="JMQ1" s="1408"/>
      <c r="JMR1" s="1408"/>
      <c r="JMS1" s="1408"/>
      <c r="JMT1" s="1408"/>
      <c r="JMU1" s="1408"/>
      <c r="JMV1" s="1408"/>
      <c r="JMW1" s="1408"/>
      <c r="JMX1" s="1408"/>
      <c r="JMY1" s="1408"/>
      <c r="JMZ1" s="1408"/>
      <c r="JNA1" s="1408"/>
      <c r="JNB1" s="1408"/>
      <c r="JNC1" s="1408"/>
      <c r="JND1" s="1408"/>
      <c r="JNE1" s="1408"/>
      <c r="JNF1" s="1408"/>
      <c r="JNG1" s="1408"/>
      <c r="JNH1" s="1408"/>
      <c r="JNI1" s="1408"/>
      <c r="JNJ1" s="1408"/>
      <c r="JNK1" s="1408"/>
      <c r="JNL1" s="1408"/>
      <c r="JNM1" s="1408"/>
      <c r="JNN1" s="1408"/>
      <c r="JNO1" s="1408"/>
      <c r="JNP1" s="1408"/>
      <c r="JNQ1" s="1408"/>
      <c r="JNR1" s="1408"/>
      <c r="JNS1" s="1408"/>
      <c r="JNT1" s="1408"/>
      <c r="JNU1" s="1408"/>
      <c r="JNV1" s="1408"/>
      <c r="JNW1" s="1408"/>
      <c r="JNX1" s="1408"/>
      <c r="JNY1" s="1408"/>
      <c r="JNZ1" s="1408"/>
      <c r="JOA1" s="1408"/>
      <c r="JOB1" s="1408"/>
      <c r="JOC1" s="1408"/>
      <c r="JOD1" s="1408"/>
      <c r="JOE1" s="1408"/>
      <c r="JOF1" s="1408"/>
      <c r="JOG1" s="1408"/>
      <c r="JOH1" s="1408"/>
      <c r="JOI1" s="1408"/>
      <c r="JOJ1" s="1408"/>
      <c r="JOK1" s="1408"/>
      <c r="JOL1" s="1408"/>
      <c r="JOM1" s="1408"/>
      <c r="JON1" s="1408"/>
      <c r="JOO1" s="1408"/>
      <c r="JOP1" s="1408"/>
      <c r="JOQ1" s="1408"/>
      <c r="JOR1" s="1408"/>
      <c r="JOS1" s="1408"/>
      <c r="JOT1" s="1408"/>
      <c r="JOU1" s="1408"/>
      <c r="JOV1" s="1408"/>
      <c r="JOW1" s="1408"/>
      <c r="JOX1" s="1408"/>
      <c r="JOY1" s="1408"/>
      <c r="JOZ1" s="1408"/>
      <c r="JPA1" s="1408"/>
      <c r="JPB1" s="1408"/>
      <c r="JPC1" s="1408"/>
      <c r="JPD1" s="1408"/>
      <c r="JPE1" s="1408"/>
      <c r="JPF1" s="1408"/>
      <c r="JPG1" s="1408"/>
      <c r="JPH1" s="1408"/>
      <c r="JPI1" s="1408"/>
      <c r="JPJ1" s="1408"/>
      <c r="JPK1" s="1408"/>
      <c r="JPL1" s="1408"/>
      <c r="JPM1" s="1408"/>
      <c r="JPN1" s="1408"/>
      <c r="JPO1" s="1408"/>
      <c r="JPP1" s="1408"/>
      <c r="JPQ1" s="1408"/>
      <c r="JPR1" s="1408"/>
      <c r="JPS1" s="1408"/>
      <c r="JPT1" s="1408"/>
      <c r="JPU1" s="1408"/>
      <c r="JPV1" s="1408"/>
      <c r="JPW1" s="1408"/>
      <c r="JPX1" s="1408"/>
      <c r="JPY1" s="1408"/>
      <c r="JPZ1" s="1408"/>
      <c r="JQA1" s="1408"/>
      <c r="JQB1" s="1408"/>
      <c r="JQC1" s="1408"/>
      <c r="JQD1" s="1408"/>
      <c r="JQE1" s="1408"/>
      <c r="JQF1" s="1408"/>
      <c r="JQG1" s="1408"/>
      <c r="JQH1" s="1408"/>
      <c r="JQI1" s="1408"/>
      <c r="JQJ1" s="1408"/>
      <c r="JQK1" s="1408"/>
      <c r="JQL1" s="1408"/>
      <c r="JQM1" s="1408"/>
      <c r="JQN1" s="1408"/>
      <c r="JQO1" s="1408"/>
      <c r="JQP1" s="1408"/>
      <c r="JQQ1" s="1408"/>
      <c r="JQR1" s="1408"/>
      <c r="JQS1" s="1408"/>
      <c r="JQT1" s="1408"/>
      <c r="JQU1" s="1408"/>
      <c r="JQV1" s="1408"/>
      <c r="JQW1" s="1408"/>
      <c r="JQX1" s="1408"/>
      <c r="JQY1" s="1408"/>
      <c r="JQZ1" s="1408"/>
      <c r="JRA1" s="1408"/>
      <c r="JRB1" s="1408"/>
      <c r="JRC1" s="1408"/>
      <c r="JRD1" s="1408"/>
      <c r="JRE1" s="1408"/>
      <c r="JRF1" s="1408"/>
      <c r="JRG1" s="1408"/>
      <c r="JRH1" s="1408"/>
      <c r="JRI1" s="1408"/>
      <c r="JRJ1" s="1408"/>
      <c r="JRK1" s="1408"/>
      <c r="JRL1" s="1408"/>
      <c r="JRM1" s="1408"/>
      <c r="JRN1" s="1408"/>
      <c r="JRO1" s="1408"/>
      <c r="JRP1" s="1408"/>
      <c r="JRQ1" s="1408"/>
      <c r="JRR1" s="1408"/>
      <c r="JRS1" s="1408"/>
      <c r="JRT1" s="1408"/>
      <c r="JRU1" s="1408"/>
      <c r="JRV1" s="1408"/>
      <c r="JRW1" s="1408"/>
      <c r="JRX1" s="1408"/>
      <c r="JRY1" s="1408"/>
      <c r="JRZ1" s="1408"/>
      <c r="JSA1" s="1408"/>
      <c r="JSB1" s="1408"/>
      <c r="JSC1" s="1408"/>
      <c r="JSD1" s="1408"/>
      <c r="JSE1" s="1408"/>
      <c r="JSF1" s="1408"/>
      <c r="JSG1" s="1408"/>
      <c r="JSH1" s="1408"/>
      <c r="JSI1" s="1408"/>
      <c r="JSJ1" s="1408"/>
      <c r="JSK1" s="1408"/>
      <c r="JSL1" s="1408"/>
      <c r="JSM1" s="1408"/>
      <c r="JSN1" s="1408"/>
      <c r="JSO1" s="1408"/>
      <c r="JSP1" s="1408"/>
      <c r="JSQ1" s="1408"/>
      <c r="JSR1" s="1408"/>
      <c r="JSS1" s="1408"/>
      <c r="JST1" s="1408"/>
      <c r="JSU1" s="1408"/>
      <c r="JSV1" s="1408"/>
      <c r="JSW1" s="1408"/>
      <c r="JSX1" s="1408"/>
      <c r="JSY1" s="1408"/>
      <c r="JSZ1" s="1408"/>
      <c r="JTA1" s="1408"/>
      <c r="JTB1" s="1408"/>
      <c r="JTC1" s="1408"/>
      <c r="JTD1" s="1408"/>
      <c r="JTE1" s="1408"/>
      <c r="JTF1" s="1408"/>
      <c r="JTG1" s="1408"/>
      <c r="JTH1" s="1408"/>
      <c r="JTI1" s="1408"/>
      <c r="JTJ1" s="1408"/>
      <c r="JTK1" s="1408"/>
      <c r="JTL1" s="1408"/>
      <c r="JTM1" s="1408"/>
      <c r="JTN1" s="1408"/>
      <c r="JTO1" s="1408"/>
      <c r="JTP1" s="1408"/>
      <c r="JTQ1" s="1408"/>
      <c r="JTR1" s="1408"/>
      <c r="JTS1" s="1408"/>
      <c r="JTT1" s="1408"/>
      <c r="JTU1" s="1408"/>
      <c r="JTV1" s="1408"/>
      <c r="JTW1" s="1408"/>
      <c r="JTX1" s="1408"/>
      <c r="JTY1" s="1408"/>
      <c r="JTZ1" s="1408"/>
      <c r="JUA1" s="1408"/>
      <c r="JUB1" s="1408"/>
      <c r="JUC1" s="1408"/>
      <c r="JUD1" s="1408"/>
      <c r="JUE1" s="1408"/>
      <c r="JUF1" s="1408"/>
      <c r="JUG1" s="1408"/>
      <c r="JUH1" s="1408"/>
      <c r="JUI1" s="1408"/>
      <c r="JUJ1" s="1408"/>
      <c r="JUK1" s="1408"/>
      <c r="JUL1" s="1408"/>
      <c r="JUM1" s="1408"/>
      <c r="JUN1" s="1408"/>
      <c r="JUO1" s="1408"/>
      <c r="JUP1" s="1408"/>
      <c r="JUQ1" s="1408"/>
      <c r="JUR1" s="1408"/>
      <c r="JUS1" s="1408"/>
      <c r="JUT1" s="1408"/>
      <c r="JUU1" s="1408"/>
      <c r="JUV1" s="1408"/>
      <c r="JUW1" s="1408"/>
      <c r="JUX1" s="1408"/>
      <c r="JUY1" s="1408"/>
      <c r="JUZ1" s="1408"/>
      <c r="JVA1" s="1408"/>
      <c r="JVB1" s="1408"/>
      <c r="JVC1" s="1408"/>
      <c r="JVD1" s="1408"/>
      <c r="JVE1" s="1408"/>
      <c r="JVF1" s="1408"/>
      <c r="JVG1" s="1408"/>
      <c r="JVH1" s="1408"/>
      <c r="JVI1" s="1408"/>
      <c r="JVJ1" s="1408"/>
      <c r="JVK1" s="1408"/>
      <c r="JVL1" s="1408"/>
      <c r="JVM1" s="1408"/>
      <c r="JVN1" s="1408"/>
      <c r="JVO1" s="1408"/>
      <c r="JVP1" s="1408"/>
      <c r="JVQ1" s="1408"/>
      <c r="JVR1" s="1408"/>
      <c r="JVS1" s="1408"/>
      <c r="JVT1" s="1408"/>
      <c r="JVU1" s="1408"/>
      <c r="JVV1" s="1408"/>
      <c r="JVW1" s="1408"/>
      <c r="JVX1" s="1408"/>
      <c r="JVY1" s="1408"/>
      <c r="JVZ1" s="1408"/>
      <c r="JWA1" s="1408"/>
      <c r="JWB1" s="1408"/>
      <c r="JWC1" s="1408"/>
      <c r="JWD1" s="1408"/>
      <c r="JWE1" s="1408"/>
      <c r="JWF1" s="1408"/>
      <c r="JWG1" s="1408"/>
      <c r="JWH1" s="1408"/>
      <c r="JWI1" s="1408"/>
      <c r="JWJ1" s="1408"/>
      <c r="JWK1" s="1408"/>
      <c r="JWL1" s="1408"/>
      <c r="JWM1" s="1408"/>
      <c r="JWN1" s="1408"/>
      <c r="JWO1" s="1408"/>
      <c r="JWP1" s="1408"/>
      <c r="JWQ1" s="1408"/>
      <c r="JWR1" s="1408"/>
      <c r="JWS1" s="1408"/>
      <c r="JWT1" s="1408"/>
      <c r="JWU1" s="1408"/>
      <c r="JWV1" s="1408"/>
      <c r="JWW1" s="1408"/>
      <c r="JWX1" s="1408"/>
      <c r="JWY1" s="1408"/>
      <c r="JWZ1" s="1408"/>
      <c r="JXA1" s="1408"/>
      <c r="JXB1" s="1408"/>
      <c r="JXC1" s="1408"/>
      <c r="JXD1" s="1408"/>
      <c r="JXE1" s="1408"/>
      <c r="JXF1" s="1408"/>
      <c r="JXG1" s="1408"/>
      <c r="JXH1" s="1408"/>
      <c r="JXI1" s="1408"/>
      <c r="JXJ1" s="1408"/>
      <c r="JXK1" s="1408"/>
      <c r="JXL1" s="1408"/>
      <c r="JXM1" s="1408"/>
      <c r="JXN1" s="1408"/>
      <c r="JXO1" s="1408"/>
      <c r="JXP1" s="1408"/>
      <c r="JXQ1" s="1408"/>
      <c r="JXR1" s="1408"/>
      <c r="JXS1" s="1408"/>
      <c r="JXT1" s="1408"/>
      <c r="JXU1" s="1408"/>
      <c r="JXV1" s="1408"/>
      <c r="JXW1" s="1408"/>
      <c r="JXX1" s="1408"/>
      <c r="JXY1" s="1408"/>
      <c r="JXZ1" s="1408"/>
      <c r="JYA1" s="1408"/>
      <c r="JYB1" s="1408"/>
      <c r="JYC1" s="1408"/>
      <c r="JYD1" s="1408"/>
      <c r="JYE1" s="1408"/>
      <c r="JYF1" s="1408"/>
      <c r="JYG1" s="1408"/>
      <c r="JYH1" s="1408"/>
      <c r="JYI1" s="1408"/>
      <c r="JYJ1" s="1408"/>
      <c r="JYK1" s="1408"/>
      <c r="JYL1" s="1408"/>
      <c r="JYM1" s="1408"/>
      <c r="JYN1" s="1408"/>
      <c r="JYO1" s="1408"/>
      <c r="JYP1" s="1408"/>
      <c r="JYQ1" s="1408"/>
      <c r="JYR1" s="1408"/>
      <c r="JYS1" s="1408"/>
      <c r="JYT1" s="1408"/>
      <c r="JYU1" s="1408"/>
      <c r="JYV1" s="1408"/>
      <c r="JYW1" s="1408"/>
      <c r="JYX1" s="1408"/>
      <c r="JYY1" s="1408"/>
      <c r="JYZ1" s="1408"/>
      <c r="JZA1" s="1408"/>
      <c r="JZB1" s="1408"/>
      <c r="JZC1" s="1408"/>
      <c r="JZD1" s="1408"/>
      <c r="JZE1" s="1408"/>
      <c r="JZF1" s="1408"/>
      <c r="JZG1" s="1408"/>
      <c r="JZH1" s="1408"/>
      <c r="JZI1" s="1408"/>
      <c r="JZJ1" s="1408"/>
      <c r="JZK1" s="1408"/>
      <c r="JZL1" s="1408"/>
      <c r="JZM1" s="1408"/>
      <c r="JZN1" s="1408"/>
      <c r="JZO1" s="1408"/>
      <c r="JZP1" s="1408"/>
      <c r="JZQ1" s="1408"/>
      <c r="JZR1" s="1408"/>
      <c r="JZS1" s="1408"/>
      <c r="JZT1" s="1408"/>
      <c r="JZU1" s="1408"/>
      <c r="JZV1" s="1408"/>
      <c r="JZW1" s="1408"/>
      <c r="JZX1" s="1408"/>
      <c r="JZY1" s="1408"/>
      <c r="JZZ1" s="1408"/>
      <c r="KAA1" s="1408"/>
      <c r="KAB1" s="1408"/>
      <c r="KAC1" s="1408"/>
      <c r="KAD1" s="1408"/>
      <c r="KAE1" s="1408"/>
      <c r="KAF1" s="1408"/>
      <c r="KAG1" s="1408"/>
      <c r="KAH1" s="1408"/>
      <c r="KAI1" s="1408"/>
      <c r="KAJ1" s="1408"/>
      <c r="KAK1" s="1408"/>
      <c r="KAL1" s="1408"/>
      <c r="KAM1" s="1408"/>
      <c r="KAN1" s="1408"/>
      <c r="KAO1" s="1408"/>
      <c r="KAP1" s="1408"/>
      <c r="KAQ1" s="1408"/>
      <c r="KAR1" s="1408"/>
      <c r="KAS1" s="1408"/>
      <c r="KAT1" s="1408"/>
      <c r="KAU1" s="1408"/>
      <c r="KAV1" s="1408"/>
      <c r="KAW1" s="1408"/>
      <c r="KAX1" s="1408"/>
      <c r="KAY1" s="1408"/>
      <c r="KAZ1" s="1408"/>
      <c r="KBA1" s="1408"/>
      <c r="KBB1" s="1408"/>
      <c r="KBC1" s="1408"/>
      <c r="KBD1" s="1408"/>
      <c r="KBE1" s="1408"/>
      <c r="KBF1" s="1408"/>
      <c r="KBG1" s="1408"/>
      <c r="KBH1" s="1408"/>
      <c r="KBI1" s="1408"/>
      <c r="KBJ1" s="1408"/>
      <c r="KBK1" s="1408"/>
      <c r="KBL1" s="1408"/>
      <c r="KBM1" s="1408"/>
      <c r="KBN1" s="1408"/>
      <c r="KBO1" s="1408"/>
      <c r="KBP1" s="1408"/>
      <c r="KBQ1" s="1408"/>
      <c r="KBR1" s="1408"/>
      <c r="KBS1" s="1408"/>
      <c r="KBT1" s="1408"/>
      <c r="KBU1" s="1408"/>
      <c r="KBV1" s="1408"/>
      <c r="KBW1" s="1408"/>
      <c r="KBX1" s="1408"/>
      <c r="KBY1" s="1408"/>
      <c r="KBZ1" s="1408"/>
      <c r="KCA1" s="1408"/>
      <c r="KCB1" s="1408"/>
      <c r="KCC1" s="1408"/>
      <c r="KCD1" s="1408"/>
      <c r="KCE1" s="1408"/>
      <c r="KCF1" s="1408"/>
      <c r="KCG1" s="1408"/>
      <c r="KCH1" s="1408"/>
      <c r="KCI1" s="1408"/>
      <c r="KCJ1" s="1408"/>
      <c r="KCK1" s="1408"/>
      <c r="KCL1" s="1408"/>
      <c r="KCM1" s="1408"/>
      <c r="KCN1" s="1408"/>
      <c r="KCO1" s="1408"/>
      <c r="KCP1" s="1408"/>
      <c r="KCQ1" s="1408"/>
      <c r="KCR1" s="1408"/>
      <c r="KCS1" s="1408"/>
      <c r="KCT1" s="1408"/>
      <c r="KCU1" s="1408"/>
      <c r="KCV1" s="1408"/>
      <c r="KCW1" s="1408"/>
      <c r="KCX1" s="1408"/>
      <c r="KCY1" s="1408"/>
      <c r="KCZ1" s="1408"/>
      <c r="KDA1" s="1408"/>
      <c r="KDB1" s="1408"/>
      <c r="KDC1" s="1408"/>
      <c r="KDD1" s="1408"/>
      <c r="KDE1" s="1408"/>
      <c r="KDF1" s="1408"/>
      <c r="KDG1" s="1408"/>
      <c r="KDH1" s="1408"/>
      <c r="KDI1" s="1408"/>
      <c r="KDJ1" s="1408"/>
      <c r="KDK1" s="1408"/>
      <c r="KDL1" s="1408"/>
      <c r="KDM1" s="1408"/>
      <c r="KDN1" s="1408"/>
      <c r="KDO1" s="1408"/>
      <c r="KDP1" s="1408"/>
      <c r="KDQ1" s="1408"/>
      <c r="KDR1" s="1408"/>
      <c r="KDS1" s="1408"/>
      <c r="KDT1" s="1408"/>
      <c r="KDU1" s="1408"/>
      <c r="KDV1" s="1408"/>
      <c r="KDW1" s="1408"/>
      <c r="KDX1" s="1408"/>
      <c r="KDY1" s="1408"/>
      <c r="KDZ1" s="1408"/>
      <c r="KEA1" s="1408"/>
      <c r="KEB1" s="1408"/>
      <c r="KEC1" s="1408"/>
      <c r="KED1" s="1408"/>
      <c r="KEE1" s="1408"/>
      <c r="KEF1" s="1408"/>
      <c r="KEG1" s="1408"/>
      <c r="KEH1" s="1408"/>
      <c r="KEI1" s="1408"/>
      <c r="KEJ1" s="1408"/>
      <c r="KEK1" s="1408"/>
      <c r="KEL1" s="1408"/>
      <c r="KEM1" s="1408"/>
      <c r="KEN1" s="1408"/>
      <c r="KEO1" s="1408"/>
      <c r="KEP1" s="1408"/>
      <c r="KEQ1" s="1408"/>
      <c r="KER1" s="1408"/>
      <c r="KES1" s="1408"/>
      <c r="KET1" s="1408"/>
      <c r="KEU1" s="1408"/>
      <c r="KEV1" s="1408"/>
      <c r="KEW1" s="1408"/>
      <c r="KEX1" s="1408"/>
      <c r="KEY1" s="1408"/>
      <c r="KEZ1" s="1408"/>
      <c r="KFA1" s="1408"/>
      <c r="KFB1" s="1408"/>
      <c r="KFC1" s="1408"/>
      <c r="KFD1" s="1408"/>
      <c r="KFE1" s="1408"/>
      <c r="KFF1" s="1408"/>
      <c r="KFG1" s="1408"/>
      <c r="KFH1" s="1408"/>
      <c r="KFI1" s="1408"/>
      <c r="KFJ1" s="1408"/>
      <c r="KFK1" s="1408"/>
      <c r="KFL1" s="1408"/>
      <c r="KFM1" s="1408"/>
      <c r="KFN1" s="1408"/>
      <c r="KFO1" s="1408"/>
      <c r="KFP1" s="1408"/>
      <c r="KFQ1" s="1408"/>
      <c r="KFR1" s="1408"/>
      <c r="KFS1" s="1408"/>
      <c r="KFT1" s="1408"/>
      <c r="KFU1" s="1408"/>
      <c r="KFV1" s="1408"/>
      <c r="KFW1" s="1408"/>
      <c r="KFX1" s="1408"/>
      <c r="KFY1" s="1408"/>
      <c r="KFZ1" s="1408"/>
      <c r="KGA1" s="1408"/>
      <c r="KGB1" s="1408"/>
      <c r="KGC1" s="1408"/>
      <c r="KGD1" s="1408"/>
      <c r="KGE1" s="1408"/>
      <c r="KGF1" s="1408"/>
      <c r="KGG1" s="1408"/>
      <c r="KGH1" s="1408"/>
      <c r="KGI1" s="1408"/>
      <c r="KGJ1" s="1408"/>
      <c r="KGK1" s="1408"/>
      <c r="KGL1" s="1408"/>
      <c r="KGM1" s="1408"/>
      <c r="KGN1" s="1408"/>
      <c r="KGO1" s="1408"/>
      <c r="KGP1" s="1408"/>
      <c r="KGQ1" s="1408"/>
      <c r="KGR1" s="1408"/>
      <c r="KGS1" s="1408"/>
      <c r="KGT1" s="1408"/>
      <c r="KGU1" s="1408"/>
      <c r="KGV1" s="1408"/>
      <c r="KGW1" s="1408"/>
      <c r="KGX1" s="1408"/>
      <c r="KGY1" s="1408"/>
      <c r="KGZ1" s="1408"/>
      <c r="KHA1" s="1408"/>
      <c r="KHB1" s="1408"/>
      <c r="KHC1" s="1408"/>
      <c r="KHD1" s="1408"/>
      <c r="KHE1" s="1408"/>
      <c r="KHF1" s="1408"/>
      <c r="KHG1" s="1408"/>
      <c r="KHH1" s="1408"/>
      <c r="KHI1" s="1408"/>
      <c r="KHJ1" s="1408"/>
      <c r="KHK1" s="1408"/>
      <c r="KHL1" s="1408"/>
      <c r="KHM1" s="1408"/>
      <c r="KHN1" s="1408"/>
      <c r="KHO1" s="1408"/>
      <c r="KHP1" s="1408"/>
      <c r="KHQ1" s="1408"/>
      <c r="KHR1" s="1408"/>
      <c r="KHS1" s="1408"/>
      <c r="KHT1" s="1408"/>
      <c r="KHU1" s="1408"/>
      <c r="KHV1" s="1408"/>
      <c r="KHW1" s="1408"/>
      <c r="KHX1" s="1408"/>
      <c r="KHY1" s="1408"/>
      <c r="KHZ1" s="1408"/>
      <c r="KIA1" s="1408"/>
      <c r="KIB1" s="1408"/>
      <c r="KIC1" s="1408"/>
      <c r="KID1" s="1408"/>
      <c r="KIE1" s="1408"/>
      <c r="KIF1" s="1408"/>
      <c r="KIG1" s="1408"/>
      <c r="KIH1" s="1408"/>
      <c r="KII1" s="1408"/>
      <c r="KIJ1" s="1408"/>
      <c r="KIK1" s="1408"/>
      <c r="KIL1" s="1408"/>
      <c r="KIM1" s="1408"/>
      <c r="KIN1" s="1408"/>
      <c r="KIO1" s="1408"/>
      <c r="KIP1" s="1408"/>
      <c r="KIQ1" s="1408"/>
      <c r="KIR1" s="1408"/>
      <c r="KIS1" s="1408"/>
      <c r="KIT1" s="1408"/>
      <c r="KIU1" s="1408"/>
      <c r="KIV1" s="1408"/>
      <c r="KIW1" s="1408"/>
      <c r="KIX1" s="1408"/>
      <c r="KIY1" s="1408"/>
      <c r="KIZ1" s="1408"/>
      <c r="KJA1" s="1408"/>
      <c r="KJB1" s="1408"/>
      <c r="KJC1" s="1408"/>
      <c r="KJD1" s="1408"/>
      <c r="KJE1" s="1408"/>
      <c r="KJF1" s="1408"/>
      <c r="KJG1" s="1408"/>
      <c r="KJH1" s="1408"/>
      <c r="KJI1" s="1408"/>
      <c r="KJJ1" s="1408"/>
      <c r="KJK1" s="1408"/>
      <c r="KJL1" s="1408"/>
      <c r="KJM1" s="1408"/>
      <c r="KJN1" s="1408"/>
      <c r="KJO1" s="1408"/>
      <c r="KJP1" s="1408"/>
      <c r="KJQ1" s="1408"/>
      <c r="KJR1" s="1408"/>
      <c r="KJS1" s="1408"/>
      <c r="KJT1" s="1408"/>
      <c r="KJU1" s="1408"/>
      <c r="KJV1" s="1408"/>
      <c r="KJW1" s="1408"/>
      <c r="KJX1" s="1408"/>
      <c r="KJY1" s="1408"/>
      <c r="KJZ1" s="1408"/>
      <c r="KKA1" s="1408"/>
      <c r="KKB1" s="1408"/>
      <c r="KKC1" s="1408"/>
      <c r="KKD1" s="1408"/>
      <c r="KKE1" s="1408"/>
      <c r="KKF1" s="1408"/>
      <c r="KKG1" s="1408"/>
      <c r="KKH1" s="1408"/>
      <c r="KKI1" s="1408"/>
      <c r="KKJ1" s="1408"/>
      <c r="KKK1" s="1408"/>
      <c r="KKL1" s="1408"/>
      <c r="KKM1" s="1408"/>
      <c r="KKN1" s="1408"/>
      <c r="KKO1" s="1408"/>
      <c r="KKP1" s="1408"/>
      <c r="KKQ1" s="1408"/>
      <c r="KKR1" s="1408"/>
      <c r="KKS1" s="1408"/>
      <c r="KKT1" s="1408"/>
      <c r="KKU1" s="1408"/>
      <c r="KKV1" s="1408"/>
      <c r="KKW1" s="1408"/>
      <c r="KKX1" s="1408"/>
      <c r="KKY1" s="1408"/>
      <c r="KKZ1" s="1408"/>
      <c r="KLA1" s="1408"/>
      <c r="KLB1" s="1408"/>
      <c r="KLC1" s="1408"/>
      <c r="KLD1" s="1408"/>
      <c r="KLE1" s="1408"/>
      <c r="KLF1" s="1408"/>
      <c r="KLG1" s="1408"/>
      <c r="KLH1" s="1408"/>
      <c r="KLI1" s="1408"/>
      <c r="KLJ1" s="1408"/>
      <c r="KLK1" s="1408"/>
      <c r="KLL1" s="1408"/>
      <c r="KLM1" s="1408"/>
      <c r="KLN1" s="1408"/>
      <c r="KLO1" s="1408"/>
      <c r="KLP1" s="1408"/>
      <c r="KLQ1" s="1408"/>
      <c r="KLR1" s="1408"/>
      <c r="KLS1" s="1408"/>
      <c r="KLT1" s="1408"/>
      <c r="KLU1" s="1408"/>
      <c r="KLV1" s="1408"/>
      <c r="KLW1" s="1408"/>
      <c r="KLX1" s="1408"/>
      <c r="KLY1" s="1408"/>
      <c r="KLZ1" s="1408"/>
      <c r="KMA1" s="1408"/>
      <c r="KMB1" s="1408"/>
      <c r="KMC1" s="1408"/>
      <c r="KMD1" s="1408"/>
      <c r="KME1" s="1408"/>
      <c r="KMF1" s="1408"/>
      <c r="KMG1" s="1408"/>
      <c r="KMH1" s="1408"/>
      <c r="KMI1" s="1408"/>
      <c r="KMJ1" s="1408"/>
      <c r="KMK1" s="1408"/>
      <c r="KML1" s="1408"/>
      <c r="KMM1" s="1408"/>
      <c r="KMN1" s="1408"/>
      <c r="KMO1" s="1408"/>
      <c r="KMP1" s="1408"/>
      <c r="KMQ1" s="1408"/>
      <c r="KMR1" s="1408"/>
      <c r="KMS1" s="1408"/>
      <c r="KMT1" s="1408"/>
      <c r="KMU1" s="1408"/>
      <c r="KMV1" s="1408"/>
      <c r="KMW1" s="1408"/>
      <c r="KMX1" s="1408"/>
      <c r="KMY1" s="1408"/>
      <c r="KMZ1" s="1408"/>
      <c r="KNA1" s="1408"/>
      <c r="KNB1" s="1408"/>
      <c r="KNC1" s="1408"/>
      <c r="KND1" s="1408"/>
      <c r="KNE1" s="1408"/>
      <c r="KNF1" s="1408"/>
      <c r="KNG1" s="1408"/>
      <c r="KNH1" s="1408"/>
      <c r="KNI1" s="1408"/>
      <c r="KNJ1" s="1408"/>
      <c r="KNK1" s="1408"/>
      <c r="KNL1" s="1408"/>
      <c r="KNM1" s="1408"/>
      <c r="KNN1" s="1408"/>
      <c r="KNO1" s="1408"/>
      <c r="KNP1" s="1408"/>
      <c r="KNQ1" s="1408"/>
      <c r="KNR1" s="1408"/>
      <c r="KNS1" s="1408"/>
      <c r="KNT1" s="1408"/>
      <c r="KNU1" s="1408"/>
      <c r="KNV1" s="1408"/>
      <c r="KNW1" s="1408"/>
      <c r="KNX1" s="1408"/>
      <c r="KNY1" s="1408"/>
      <c r="KNZ1" s="1408"/>
      <c r="KOA1" s="1408"/>
      <c r="KOB1" s="1408"/>
      <c r="KOC1" s="1408"/>
      <c r="KOD1" s="1408"/>
      <c r="KOE1" s="1408"/>
      <c r="KOF1" s="1408"/>
      <c r="KOG1" s="1408"/>
      <c r="KOH1" s="1408"/>
      <c r="KOI1" s="1408"/>
      <c r="KOJ1" s="1408"/>
      <c r="KOK1" s="1408"/>
      <c r="KOL1" s="1408"/>
      <c r="KOM1" s="1408"/>
      <c r="KON1" s="1408"/>
      <c r="KOO1" s="1408"/>
      <c r="KOP1" s="1408"/>
      <c r="KOQ1" s="1408"/>
      <c r="KOR1" s="1408"/>
      <c r="KOS1" s="1408"/>
      <c r="KOT1" s="1408"/>
      <c r="KOU1" s="1408"/>
      <c r="KOV1" s="1408"/>
      <c r="KOW1" s="1408"/>
      <c r="KOX1" s="1408"/>
      <c r="KOY1" s="1408"/>
      <c r="KOZ1" s="1408"/>
      <c r="KPA1" s="1408"/>
      <c r="KPB1" s="1408"/>
      <c r="KPC1" s="1408"/>
      <c r="KPD1" s="1408"/>
      <c r="KPE1" s="1408"/>
      <c r="KPF1" s="1408"/>
      <c r="KPG1" s="1408"/>
      <c r="KPH1" s="1408"/>
      <c r="KPI1" s="1408"/>
      <c r="KPJ1" s="1408"/>
      <c r="KPK1" s="1408"/>
      <c r="KPL1" s="1408"/>
      <c r="KPM1" s="1408"/>
      <c r="KPN1" s="1408"/>
      <c r="KPO1" s="1408"/>
      <c r="KPP1" s="1408"/>
      <c r="KPQ1" s="1408"/>
      <c r="KPR1" s="1408"/>
      <c r="KPS1" s="1408"/>
      <c r="KPT1" s="1408"/>
      <c r="KPU1" s="1408"/>
      <c r="KPV1" s="1408"/>
      <c r="KPW1" s="1408"/>
      <c r="KPX1" s="1408"/>
      <c r="KPY1" s="1408"/>
      <c r="KPZ1" s="1408"/>
      <c r="KQA1" s="1408"/>
      <c r="KQB1" s="1408"/>
      <c r="KQC1" s="1408"/>
      <c r="KQD1" s="1408"/>
      <c r="KQE1" s="1408"/>
      <c r="KQF1" s="1408"/>
      <c r="KQG1" s="1408"/>
      <c r="KQH1" s="1408"/>
      <c r="KQI1" s="1408"/>
      <c r="KQJ1" s="1408"/>
      <c r="KQK1" s="1408"/>
      <c r="KQL1" s="1408"/>
      <c r="KQM1" s="1408"/>
      <c r="KQN1" s="1408"/>
      <c r="KQO1" s="1408"/>
      <c r="KQP1" s="1408"/>
      <c r="KQQ1" s="1408"/>
      <c r="KQR1" s="1408"/>
      <c r="KQS1" s="1408"/>
      <c r="KQT1" s="1408"/>
      <c r="KQU1" s="1408"/>
      <c r="KQV1" s="1408"/>
      <c r="KQW1" s="1408"/>
      <c r="KQX1" s="1408"/>
      <c r="KQY1" s="1408"/>
      <c r="KQZ1" s="1408"/>
      <c r="KRA1" s="1408"/>
      <c r="KRB1" s="1408"/>
      <c r="KRC1" s="1408"/>
      <c r="KRD1" s="1408"/>
      <c r="KRE1" s="1408"/>
      <c r="KRF1" s="1408"/>
      <c r="KRG1" s="1408"/>
      <c r="KRH1" s="1408"/>
      <c r="KRI1" s="1408"/>
      <c r="KRJ1" s="1408"/>
      <c r="KRK1" s="1408"/>
      <c r="KRL1" s="1408"/>
      <c r="KRM1" s="1408"/>
      <c r="KRN1" s="1408"/>
      <c r="KRO1" s="1408"/>
      <c r="KRP1" s="1408"/>
      <c r="KRQ1" s="1408"/>
      <c r="KRR1" s="1408"/>
      <c r="KRS1" s="1408"/>
      <c r="KRT1" s="1408"/>
      <c r="KRU1" s="1408"/>
      <c r="KRV1" s="1408"/>
      <c r="KRW1" s="1408"/>
      <c r="KRX1" s="1408"/>
      <c r="KRY1" s="1408"/>
      <c r="KRZ1" s="1408"/>
      <c r="KSA1" s="1408"/>
      <c r="KSB1" s="1408"/>
      <c r="KSC1" s="1408"/>
      <c r="KSD1" s="1408"/>
      <c r="KSE1" s="1408"/>
      <c r="KSF1" s="1408"/>
      <c r="KSG1" s="1408"/>
      <c r="KSH1" s="1408"/>
      <c r="KSI1" s="1408"/>
      <c r="KSJ1" s="1408"/>
      <c r="KSK1" s="1408"/>
      <c r="KSL1" s="1408"/>
      <c r="KSM1" s="1408"/>
      <c r="KSN1" s="1408"/>
      <c r="KSO1" s="1408"/>
      <c r="KSP1" s="1408"/>
      <c r="KSQ1" s="1408"/>
      <c r="KSR1" s="1408"/>
      <c r="KSS1" s="1408"/>
      <c r="KST1" s="1408"/>
      <c r="KSU1" s="1408"/>
      <c r="KSV1" s="1408"/>
      <c r="KSW1" s="1408"/>
      <c r="KSX1" s="1408"/>
      <c r="KSY1" s="1408"/>
      <c r="KSZ1" s="1408"/>
      <c r="KTA1" s="1408"/>
      <c r="KTB1" s="1408"/>
      <c r="KTC1" s="1408"/>
      <c r="KTD1" s="1408"/>
      <c r="KTE1" s="1408"/>
      <c r="KTF1" s="1408"/>
      <c r="KTG1" s="1408"/>
      <c r="KTH1" s="1408"/>
      <c r="KTI1" s="1408"/>
      <c r="KTJ1" s="1408"/>
      <c r="KTK1" s="1408"/>
      <c r="KTL1" s="1408"/>
      <c r="KTM1" s="1408"/>
      <c r="KTN1" s="1408"/>
      <c r="KTO1" s="1408"/>
      <c r="KTP1" s="1408"/>
      <c r="KTQ1" s="1408"/>
      <c r="KTR1" s="1408"/>
      <c r="KTS1" s="1408"/>
      <c r="KTT1" s="1408"/>
      <c r="KTU1" s="1408"/>
      <c r="KTV1" s="1408"/>
      <c r="KTW1" s="1408"/>
      <c r="KTX1" s="1408"/>
      <c r="KTY1" s="1408"/>
      <c r="KTZ1" s="1408"/>
      <c r="KUA1" s="1408"/>
      <c r="KUB1" s="1408"/>
      <c r="KUC1" s="1408"/>
      <c r="KUD1" s="1408"/>
      <c r="KUE1" s="1408"/>
      <c r="KUF1" s="1408"/>
      <c r="KUG1" s="1408"/>
      <c r="KUH1" s="1408"/>
      <c r="KUI1" s="1408"/>
      <c r="KUJ1" s="1408"/>
      <c r="KUK1" s="1408"/>
      <c r="KUL1" s="1408"/>
      <c r="KUM1" s="1408"/>
      <c r="KUN1" s="1408"/>
      <c r="KUO1" s="1408"/>
      <c r="KUP1" s="1408"/>
      <c r="KUQ1" s="1408"/>
      <c r="KUR1" s="1408"/>
      <c r="KUS1" s="1408"/>
      <c r="KUT1" s="1408"/>
      <c r="KUU1" s="1408"/>
      <c r="KUV1" s="1408"/>
      <c r="KUW1" s="1408"/>
      <c r="KUX1" s="1408"/>
      <c r="KUY1" s="1408"/>
      <c r="KUZ1" s="1408"/>
      <c r="KVA1" s="1408"/>
      <c r="KVB1" s="1408"/>
      <c r="KVC1" s="1408"/>
      <c r="KVD1" s="1408"/>
      <c r="KVE1" s="1408"/>
      <c r="KVF1" s="1408"/>
      <c r="KVG1" s="1408"/>
      <c r="KVH1" s="1408"/>
      <c r="KVI1" s="1408"/>
      <c r="KVJ1" s="1408"/>
      <c r="KVK1" s="1408"/>
      <c r="KVL1" s="1408"/>
      <c r="KVM1" s="1408"/>
      <c r="KVN1" s="1408"/>
      <c r="KVO1" s="1408"/>
      <c r="KVP1" s="1408"/>
      <c r="KVQ1" s="1408"/>
      <c r="KVR1" s="1408"/>
      <c r="KVS1" s="1408"/>
      <c r="KVT1" s="1408"/>
      <c r="KVU1" s="1408"/>
      <c r="KVV1" s="1408"/>
      <c r="KVW1" s="1408"/>
      <c r="KVX1" s="1408"/>
      <c r="KVY1" s="1408"/>
      <c r="KVZ1" s="1408"/>
      <c r="KWA1" s="1408"/>
      <c r="KWB1" s="1408"/>
      <c r="KWC1" s="1408"/>
      <c r="KWD1" s="1408"/>
      <c r="KWE1" s="1408"/>
      <c r="KWF1" s="1408"/>
      <c r="KWG1" s="1408"/>
      <c r="KWH1" s="1408"/>
      <c r="KWI1" s="1408"/>
      <c r="KWJ1" s="1408"/>
      <c r="KWK1" s="1408"/>
      <c r="KWL1" s="1408"/>
      <c r="KWM1" s="1408"/>
      <c r="KWN1" s="1408"/>
      <c r="KWO1" s="1408"/>
      <c r="KWP1" s="1408"/>
      <c r="KWQ1" s="1408"/>
      <c r="KWR1" s="1408"/>
      <c r="KWS1" s="1408"/>
      <c r="KWT1" s="1408"/>
      <c r="KWU1" s="1408"/>
      <c r="KWV1" s="1408"/>
      <c r="KWW1" s="1408"/>
      <c r="KWX1" s="1408"/>
      <c r="KWY1" s="1408"/>
      <c r="KWZ1" s="1408"/>
      <c r="KXA1" s="1408"/>
      <c r="KXB1" s="1408"/>
      <c r="KXC1" s="1408"/>
      <c r="KXD1" s="1408"/>
      <c r="KXE1" s="1408"/>
      <c r="KXF1" s="1408"/>
      <c r="KXG1" s="1408"/>
      <c r="KXH1" s="1408"/>
      <c r="KXI1" s="1408"/>
      <c r="KXJ1" s="1408"/>
      <c r="KXK1" s="1408"/>
      <c r="KXL1" s="1408"/>
      <c r="KXM1" s="1408"/>
      <c r="KXN1" s="1408"/>
      <c r="KXO1" s="1408"/>
      <c r="KXP1" s="1408"/>
      <c r="KXQ1" s="1408"/>
      <c r="KXR1" s="1408"/>
      <c r="KXS1" s="1408"/>
      <c r="KXT1" s="1408"/>
      <c r="KXU1" s="1408"/>
      <c r="KXV1" s="1408"/>
      <c r="KXW1" s="1408"/>
      <c r="KXX1" s="1408"/>
      <c r="KXY1" s="1408"/>
      <c r="KXZ1" s="1408"/>
      <c r="KYA1" s="1408"/>
      <c r="KYB1" s="1408"/>
      <c r="KYC1" s="1408"/>
      <c r="KYD1" s="1408"/>
      <c r="KYE1" s="1408"/>
      <c r="KYF1" s="1408"/>
      <c r="KYG1" s="1408"/>
      <c r="KYH1" s="1408"/>
      <c r="KYI1" s="1408"/>
      <c r="KYJ1" s="1408"/>
      <c r="KYK1" s="1408"/>
      <c r="KYL1" s="1408"/>
      <c r="KYM1" s="1408"/>
      <c r="KYN1" s="1408"/>
      <c r="KYO1" s="1408"/>
      <c r="KYP1" s="1408"/>
      <c r="KYQ1" s="1408"/>
      <c r="KYR1" s="1408"/>
      <c r="KYS1" s="1408"/>
      <c r="KYT1" s="1408"/>
      <c r="KYU1" s="1408"/>
      <c r="KYV1" s="1408"/>
      <c r="KYW1" s="1408"/>
      <c r="KYX1" s="1408"/>
      <c r="KYY1" s="1408"/>
      <c r="KYZ1" s="1408"/>
      <c r="KZA1" s="1408"/>
      <c r="KZB1" s="1408"/>
      <c r="KZC1" s="1408"/>
      <c r="KZD1" s="1408"/>
      <c r="KZE1" s="1408"/>
      <c r="KZF1" s="1408"/>
      <c r="KZG1" s="1408"/>
      <c r="KZH1" s="1408"/>
      <c r="KZI1" s="1408"/>
      <c r="KZJ1" s="1408"/>
      <c r="KZK1" s="1408"/>
      <c r="KZL1" s="1408"/>
      <c r="KZM1" s="1408"/>
      <c r="KZN1" s="1408"/>
      <c r="KZO1" s="1408"/>
      <c r="KZP1" s="1408"/>
      <c r="KZQ1" s="1408"/>
      <c r="KZR1" s="1408"/>
      <c r="KZS1" s="1408"/>
      <c r="KZT1" s="1408"/>
      <c r="KZU1" s="1408"/>
      <c r="KZV1" s="1408"/>
      <c r="KZW1" s="1408"/>
      <c r="KZX1" s="1408"/>
      <c r="KZY1" s="1408"/>
      <c r="KZZ1" s="1408"/>
      <c r="LAA1" s="1408"/>
      <c r="LAB1" s="1408"/>
      <c r="LAC1" s="1408"/>
      <c r="LAD1" s="1408"/>
      <c r="LAE1" s="1408"/>
      <c r="LAF1" s="1408"/>
      <c r="LAG1" s="1408"/>
      <c r="LAH1" s="1408"/>
      <c r="LAI1" s="1408"/>
      <c r="LAJ1" s="1408"/>
      <c r="LAK1" s="1408"/>
      <c r="LAL1" s="1408"/>
      <c r="LAM1" s="1408"/>
      <c r="LAN1" s="1408"/>
      <c r="LAO1" s="1408"/>
      <c r="LAP1" s="1408"/>
      <c r="LAQ1" s="1408"/>
      <c r="LAR1" s="1408"/>
      <c r="LAS1" s="1408"/>
      <c r="LAT1" s="1408"/>
      <c r="LAU1" s="1408"/>
      <c r="LAV1" s="1408"/>
      <c r="LAW1" s="1408"/>
      <c r="LAX1" s="1408"/>
      <c r="LAY1" s="1408"/>
      <c r="LAZ1" s="1408"/>
      <c r="LBA1" s="1408"/>
      <c r="LBB1" s="1408"/>
      <c r="LBC1" s="1408"/>
      <c r="LBD1" s="1408"/>
      <c r="LBE1" s="1408"/>
      <c r="LBF1" s="1408"/>
      <c r="LBG1" s="1408"/>
      <c r="LBH1" s="1408"/>
      <c r="LBI1" s="1408"/>
      <c r="LBJ1" s="1408"/>
      <c r="LBK1" s="1408"/>
      <c r="LBL1" s="1408"/>
      <c r="LBM1" s="1408"/>
      <c r="LBN1" s="1408"/>
      <c r="LBO1" s="1408"/>
      <c r="LBP1" s="1408"/>
      <c r="LBQ1" s="1408"/>
      <c r="LBR1" s="1408"/>
      <c r="LBS1" s="1408"/>
      <c r="LBT1" s="1408"/>
      <c r="LBU1" s="1408"/>
      <c r="LBV1" s="1408"/>
      <c r="LBW1" s="1408"/>
      <c r="LBX1" s="1408"/>
      <c r="LBY1" s="1408"/>
      <c r="LBZ1" s="1408"/>
      <c r="LCA1" s="1408"/>
      <c r="LCB1" s="1408"/>
      <c r="LCC1" s="1408"/>
      <c r="LCD1" s="1408"/>
      <c r="LCE1" s="1408"/>
      <c r="LCF1" s="1408"/>
      <c r="LCG1" s="1408"/>
      <c r="LCH1" s="1408"/>
      <c r="LCI1" s="1408"/>
      <c r="LCJ1" s="1408"/>
      <c r="LCK1" s="1408"/>
      <c r="LCL1" s="1408"/>
      <c r="LCM1" s="1408"/>
      <c r="LCN1" s="1408"/>
      <c r="LCO1" s="1408"/>
      <c r="LCP1" s="1408"/>
      <c r="LCQ1" s="1408"/>
      <c r="LCR1" s="1408"/>
      <c r="LCS1" s="1408"/>
      <c r="LCT1" s="1408"/>
      <c r="LCU1" s="1408"/>
      <c r="LCV1" s="1408"/>
      <c r="LCW1" s="1408"/>
      <c r="LCX1" s="1408"/>
      <c r="LCY1" s="1408"/>
      <c r="LCZ1" s="1408"/>
      <c r="LDA1" s="1408"/>
      <c r="LDB1" s="1408"/>
      <c r="LDC1" s="1408"/>
      <c r="LDD1" s="1408"/>
      <c r="LDE1" s="1408"/>
      <c r="LDF1" s="1408"/>
      <c r="LDG1" s="1408"/>
      <c r="LDH1" s="1408"/>
      <c r="LDI1" s="1408"/>
      <c r="LDJ1" s="1408"/>
      <c r="LDK1" s="1408"/>
      <c r="LDL1" s="1408"/>
      <c r="LDM1" s="1408"/>
      <c r="LDN1" s="1408"/>
      <c r="LDO1" s="1408"/>
      <c r="LDP1" s="1408"/>
      <c r="LDQ1" s="1408"/>
      <c r="LDR1" s="1408"/>
      <c r="LDS1" s="1408"/>
      <c r="LDT1" s="1408"/>
      <c r="LDU1" s="1408"/>
      <c r="LDV1" s="1408"/>
      <c r="LDW1" s="1408"/>
      <c r="LDX1" s="1408"/>
      <c r="LDY1" s="1408"/>
      <c r="LDZ1" s="1408"/>
      <c r="LEA1" s="1408"/>
      <c r="LEB1" s="1408"/>
      <c r="LEC1" s="1408"/>
      <c r="LED1" s="1408"/>
      <c r="LEE1" s="1408"/>
      <c r="LEF1" s="1408"/>
      <c r="LEG1" s="1408"/>
      <c r="LEH1" s="1408"/>
      <c r="LEI1" s="1408"/>
      <c r="LEJ1" s="1408"/>
      <c r="LEK1" s="1408"/>
      <c r="LEL1" s="1408"/>
      <c r="LEM1" s="1408"/>
      <c r="LEN1" s="1408"/>
      <c r="LEO1" s="1408"/>
      <c r="LEP1" s="1408"/>
      <c r="LEQ1" s="1408"/>
      <c r="LER1" s="1408"/>
      <c r="LES1" s="1408"/>
      <c r="LET1" s="1408"/>
      <c r="LEU1" s="1408"/>
      <c r="LEV1" s="1408"/>
      <c r="LEW1" s="1408"/>
      <c r="LEX1" s="1408"/>
      <c r="LEY1" s="1408"/>
      <c r="LEZ1" s="1408"/>
      <c r="LFA1" s="1408"/>
      <c r="LFB1" s="1408"/>
      <c r="LFC1" s="1408"/>
      <c r="LFD1" s="1408"/>
      <c r="LFE1" s="1408"/>
      <c r="LFF1" s="1408"/>
      <c r="LFG1" s="1408"/>
      <c r="LFH1" s="1408"/>
      <c r="LFI1" s="1408"/>
      <c r="LFJ1" s="1408"/>
      <c r="LFK1" s="1408"/>
      <c r="LFL1" s="1408"/>
      <c r="LFM1" s="1408"/>
      <c r="LFN1" s="1408"/>
      <c r="LFO1" s="1408"/>
      <c r="LFP1" s="1408"/>
      <c r="LFQ1" s="1408"/>
      <c r="LFR1" s="1408"/>
      <c r="LFS1" s="1408"/>
      <c r="LFT1" s="1408"/>
      <c r="LFU1" s="1408"/>
      <c r="LFV1" s="1408"/>
      <c r="LFW1" s="1408"/>
      <c r="LFX1" s="1408"/>
      <c r="LFY1" s="1408"/>
      <c r="LFZ1" s="1408"/>
      <c r="LGA1" s="1408"/>
      <c r="LGB1" s="1408"/>
      <c r="LGC1" s="1408"/>
      <c r="LGD1" s="1408"/>
      <c r="LGE1" s="1408"/>
      <c r="LGF1" s="1408"/>
      <c r="LGG1" s="1408"/>
      <c r="LGH1" s="1408"/>
      <c r="LGI1" s="1408"/>
      <c r="LGJ1" s="1408"/>
      <c r="LGK1" s="1408"/>
      <c r="LGL1" s="1408"/>
      <c r="LGM1" s="1408"/>
      <c r="LGN1" s="1408"/>
      <c r="LGO1" s="1408"/>
      <c r="LGP1" s="1408"/>
      <c r="LGQ1" s="1408"/>
      <c r="LGR1" s="1408"/>
      <c r="LGS1" s="1408"/>
      <c r="LGT1" s="1408"/>
      <c r="LGU1" s="1408"/>
      <c r="LGV1" s="1408"/>
      <c r="LGW1" s="1408"/>
      <c r="LGX1" s="1408"/>
      <c r="LGY1" s="1408"/>
      <c r="LGZ1" s="1408"/>
      <c r="LHA1" s="1408"/>
      <c r="LHB1" s="1408"/>
      <c r="LHC1" s="1408"/>
      <c r="LHD1" s="1408"/>
      <c r="LHE1" s="1408"/>
      <c r="LHF1" s="1408"/>
      <c r="LHG1" s="1408"/>
      <c r="LHH1" s="1408"/>
      <c r="LHI1" s="1408"/>
      <c r="LHJ1" s="1408"/>
      <c r="LHK1" s="1408"/>
      <c r="LHL1" s="1408"/>
      <c r="LHM1" s="1408"/>
      <c r="LHN1" s="1408"/>
      <c r="LHO1" s="1408"/>
      <c r="LHP1" s="1408"/>
      <c r="LHQ1" s="1408"/>
      <c r="LHR1" s="1408"/>
      <c r="LHS1" s="1408"/>
      <c r="LHT1" s="1408"/>
      <c r="LHU1" s="1408"/>
      <c r="LHV1" s="1408"/>
      <c r="LHW1" s="1408"/>
      <c r="LHX1" s="1408"/>
      <c r="LHY1" s="1408"/>
      <c r="LHZ1" s="1408"/>
      <c r="LIA1" s="1408"/>
      <c r="LIB1" s="1408"/>
      <c r="LIC1" s="1408"/>
      <c r="LID1" s="1408"/>
      <c r="LIE1" s="1408"/>
      <c r="LIF1" s="1408"/>
      <c r="LIG1" s="1408"/>
      <c r="LIH1" s="1408"/>
      <c r="LII1" s="1408"/>
      <c r="LIJ1" s="1408"/>
      <c r="LIK1" s="1408"/>
      <c r="LIL1" s="1408"/>
      <c r="LIM1" s="1408"/>
      <c r="LIN1" s="1408"/>
      <c r="LIO1" s="1408"/>
      <c r="LIP1" s="1408"/>
      <c r="LIQ1" s="1408"/>
      <c r="LIR1" s="1408"/>
      <c r="LIS1" s="1408"/>
      <c r="LIT1" s="1408"/>
      <c r="LIU1" s="1408"/>
      <c r="LIV1" s="1408"/>
      <c r="LIW1" s="1408"/>
      <c r="LIX1" s="1408"/>
      <c r="LIY1" s="1408"/>
      <c r="LIZ1" s="1408"/>
      <c r="LJA1" s="1408"/>
      <c r="LJB1" s="1408"/>
      <c r="LJC1" s="1408"/>
      <c r="LJD1" s="1408"/>
      <c r="LJE1" s="1408"/>
      <c r="LJF1" s="1408"/>
      <c r="LJG1" s="1408"/>
      <c r="LJH1" s="1408"/>
      <c r="LJI1" s="1408"/>
      <c r="LJJ1" s="1408"/>
      <c r="LJK1" s="1408"/>
      <c r="LJL1" s="1408"/>
      <c r="LJM1" s="1408"/>
      <c r="LJN1" s="1408"/>
      <c r="LJO1" s="1408"/>
      <c r="LJP1" s="1408"/>
      <c r="LJQ1" s="1408"/>
      <c r="LJR1" s="1408"/>
      <c r="LJS1" s="1408"/>
      <c r="LJT1" s="1408"/>
      <c r="LJU1" s="1408"/>
      <c r="LJV1" s="1408"/>
      <c r="LJW1" s="1408"/>
      <c r="LJX1" s="1408"/>
      <c r="LJY1" s="1408"/>
      <c r="LJZ1" s="1408"/>
      <c r="LKA1" s="1408"/>
      <c r="LKB1" s="1408"/>
      <c r="LKC1" s="1408"/>
      <c r="LKD1" s="1408"/>
      <c r="LKE1" s="1408"/>
      <c r="LKF1" s="1408"/>
      <c r="LKG1" s="1408"/>
      <c r="LKH1" s="1408"/>
      <c r="LKI1" s="1408"/>
      <c r="LKJ1" s="1408"/>
      <c r="LKK1" s="1408"/>
      <c r="LKL1" s="1408"/>
      <c r="LKM1" s="1408"/>
      <c r="LKN1" s="1408"/>
      <c r="LKO1" s="1408"/>
      <c r="LKP1" s="1408"/>
      <c r="LKQ1" s="1408"/>
      <c r="LKR1" s="1408"/>
      <c r="LKS1" s="1408"/>
      <c r="LKT1" s="1408"/>
      <c r="LKU1" s="1408"/>
      <c r="LKV1" s="1408"/>
      <c r="LKW1" s="1408"/>
      <c r="LKX1" s="1408"/>
      <c r="LKY1" s="1408"/>
      <c r="LKZ1" s="1408"/>
      <c r="LLA1" s="1408"/>
      <c r="LLB1" s="1408"/>
      <c r="LLC1" s="1408"/>
      <c r="LLD1" s="1408"/>
      <c r="LLE1" s="1408"/>
      <c r="LLF1" s="1408"/>
      <c r="LLG1" s="1408"/>
      <c r="LLH1" s="1408"/>
      <c r="LLI1" s="1408"/>
      <c r="LLJ1" s="1408"/>
      <c r="LLK1" s="1408"/>
      <c r="LLL1" s="1408"/>
      <c r="LLM1" s="1408"/>
      <c r="LLN1" s="1408"/>
      <c r="LLO1" s="1408"/>
      <c r="LLP1" s="1408"/>
      <c r="LLQ1" s="1408"/>
      <c r="LLR1" s="1408"/>
      <c r="LLS1" s="1408"/>
      <c r="LLT1" s="1408"/>
      <c r="LLU1" s="1408"/>
      <c r="LLV1" s="1408"/>
      <c r="LLW1" s="1408"/>
      <c r="LLX1" s="1408"/>
      <c r="LLY1" s="1408"/>
      <c r="LLZ1" s="1408"/>
      <c r="LMA1" s="1408"/>
      <c r="LMB1" s="1408"/>
      <c r="LMC1" s="1408"/>
      <c r="LMD1" s="1408"/>
      <c r="LME1" s="1408"/>
      <c r="LMF1" s="1408"/>
      <c r="LMG1" s="1408"/>
      <c r="LMH1" s="1408"/>
      <c r="LMI1" s="1408"/>
      <c r="LMJ1" s="1408"/>
      <c r="LMK1" s="1408"/>
      <c r="LML1" s="1408"/>
      <c r="LMM1" s="1408"/>
      <c r="LMN1" s="1408"/>
      <c r="LMO1" s="1408"/>
      <c r="LMP1" s="1408"/>
      <c r="LMQ1" s="1408"/>
      <c r="LMR1" s="1408"/>
      <c r="LMS1" s="1408"/>
      <c r="LMT1" s="1408"/>
      <c r="LMU1" s="1408"/>
      <c r="LMV1" s="1408"/>
      <c r="LMW1" s="1408"/>
      <c r="LMX1" s="1408"/>
      <c r="LMY1" s="1408"/>
      <c r="LMZ1" s="1408"/>
      <c r="LNA1" s="1408"/>
      <c r="LNB1" s="1408"/>
      <c r="LNC1" s="1408"/>
      <c r="LND1" s="1408"/>
      <c r="LNE1" s="1408"/>
      <c r="LNF1" s="1408"/>
      <c r="LNG1" s="1408"/>
      <c r="LNH1" s="1408"/>
      <c r="LNI1" s="1408"/>
      <c r="LNJ1" s="1408"/>
      <c r="LNK1" s="1408"/>
      <c r="LNL1" s="1408"/>
      <c r="LNM1" s="1408"/>
      <c r="LNN1" s="1408"/>
      <c r="LNO1" s="1408"/>
      <c r="LNP1" s="1408"/>
      <c r="LNQ1" s="1408"/>
      <c r="LNR1" s="1408"/>
      <c r="LNS1" s="1408"/>
      <c r="LNT1" s="1408"/>
      <c r="LNU1" s="1408"/>
      <c r="LNV1" s="1408"/>
      <c r="LNW1" s="1408"/>
      <c r="LNX1" s="1408"/>
      <c r="LNY1" s="1408"/>
      <c r="LNZ1" s="1408"/>
      <c r="LOA1" s="1408"/>
      <c r="LOB1" s="1408"/>
      <c r="LOC1" s="1408"/>
      <c r="LOD1" s="1408"/>
      <c r="LOE1" s="1408"/>
      <c r="LOF1" s="1408"/>
      <c r="LOG1" s="1408"/>
      <c r="LOH1" s="1408"/>
      <c r="LOI1" s="1408"/>
      <c r="LOJ1" s="1408"/>
      <c r="LOK1" s="1408"/>
      <c r="LOL1" s="1408"/>
      <c r="LOM1" s="1408"/>
      <c r="LON1" s="1408"/>
      <c r="LOO1" s="1408"/>
      <c r="LOP1" s="1408"/>
      <c r="LOQ1" s="1408"/>
      <c r="LOR1" s="1408"/>
      <c r="LOS1" s="1408"/>
      <c r="LOT1" s="1408"/>
      <c r="LOU1" s="1408"/>
      <c r="LOV1" s="1408"/>
      <c r="LOW1" s="1408"/>
      <c r="LOX1" s="1408"/>
      <c r="LOY1" s="1408"/>
      <c r="LOZ1" s="1408"/>
      <c r="LPA1" s="1408"/>
      <c r="LPB1" s="1408"/>
      <c r="LPC1" s="1408"/>
      <c r="LPD1" s="1408"/>
      <c r="LPE1" s="1408"/>
      <c r="LPF1" s="1408"/>
      <c r="LPG1" s="1408"/>
      <c r="LPH1" s="1408"/>
      <c r="LPI1" s="1408"/>
      <c r="LPJ1" s="1408"/>
      <c r="LPK1" s="1408"/>
      <c r="LPL1" s="1408"/>
      <c r="LPM1" s="1408"/>
      <c r="LPN1" s="1408"/>
      <c r="LPO1" s="1408"/>
      <c r="LPP1" s="1408"/>
      <c r="LPQ1" s="1408"/>
      <c r="LPR1" s="1408"/>
      <c r="LPS1" s="1408"/>
      <c r="LPT1" s="1408"/>
      <c r="LPU1" s="1408"/>
      <c r="LPV1" s="1408"/>
      <c r="LPW1" s="1408"/>
      <c r="LPX1" s="1408"/>
      <c r="LPY1" s="1408"/>
      <c r="LPZ1" s="1408"/>
      <c r="LQA1" s="1408"/>
      <c r="LQB1" s="1408"/>
      <c r="LQC1" s="1408"/>
      <c r="LQD1" s="1408"/>
      <c r="LQE1" s="1408"/>
      <c r="LQF1" s="1408"/>
      <c r="LQG1" s="1408"/>
      <c r="LQH1" s="1408"/>
      <c r="LQI1" s="1408"/>
      <c r="LQJ1" s="1408"/>
      <c r="LQK1" s="1408"/>
      <c r="LQL1" s="1408"/>
      <c r="LQM1" s="1408"/>
      <c r="LQN1" s="1408"/>
      <c r="LQO1" s="1408"/>
      <c r="LQP1" s="1408"/>
      <c r="LQQ1" s="1408"/>
      <c r="LQR1" s="1408"/>
      <c r="LQS1" s="1408"/>
      <c r="LQT1" s="1408"/>
      <c r="LQU1" s="1408"/>
      <c r="LQV1" s="1408"/>
      <c r="LQW1" s="1408"/>
      <c r="LQX1" s="1408"/>
      <c r="LQY1" s="1408"/>
      <c r="LQZ1" s="1408"/>
      <c r="LRA1" s="1408"/>
      <c r="LRB1" s="1408"/>
      <c r="LRC1" s="1408"/>
      <c r="LRD1" s="1408"/>
      <c r="LRE1" s="1408"/>
      <c r="LRF1" s="1408"/>
      <c r="LRG1" s="1408"/>
      <c r="LRH1" s="1408"/>
      <c r="LRI1" s="1408"/>
      <c r="LRJ1" s="1408"/>
      <c r="LRK1" s="1408"/>
      <c r="LRL1" s="1408"/>
      <c r="LRM1" s="1408"/>
      <c r="LRN1" s="1408"/>
      <c r="LRO1" s="1408"/>
      <c r="LRP1" s="1408"/>
      <c r="LRQ1" s="1408"/>
      <c r="LRR1" s="1408"/>
      <c r="LRS1" s="1408"/>
      <c r="LRT1" s="1408"/>
      <c r="LRU1" s="1408"/>
      <c r="LRV1" s="1408"/>
      <c r="LRW1" s="1408"/>
      <c r="LRX1" s="1408"/>
      <c r="LRY1" s="1408"/>
      <c r="LRZ1" s="1408"/>
      <c r="LSA1" s="1408"/>
      <c r="LSB1" s="1408"/>
      <c r="LSC1" s="1408"/>
      <c r="LSD1" s="1408"/>
      <c r="LSE1" s="1408"/>
      <c r="LSF1" s="1408"/>
      <c r="LSG1" s="1408"/>
      <c r="LSH1" s="1408"/>
      <c r="LSI1" s="1408"/>
      <c r="LSJ1" s="1408"/>
      <c r="LSK1" s="1408"/>
      <c r="LSL1" s="1408"/>
      <c r="LSM1" s="1408"/>
      <c r="LSN1" s="1408"/>
      <c r="LSO1" s="1408"/>
      <c r="LSP1" s="1408"/>
      <c r="LSQ1" s="1408"/>
      <c r="LSR1" s="1408"/>
      <c r="LSS1" s="1408"/>
      <c r="LST1" s="1408"/>
      <c r="LSU1" s="1408"/>
      <c r="LSV1" s="1408"/>
      <c r="LSW1" s="1408"/>
      <c r="LSX1" s="1408"/>
      <c r="LSY1" s="1408"/>
      <c r="LSZ1" s="1408"/>
      <c r="LTA1" s="1408"/>
      <c r="LTB1" s="1408"/>
      <c r="LTC1" s="1408"/>
      <c r="LTD1" s="1408"/>
      <c r="LTE1" s="1408"/>
      <c r="LTF1" s="1408"/>
      <c r="LTG1" s="1408"/>
      <c r="LTH1" s="1408"/>
      <c r="LTI1" s="1408"/>
      <c r="LTJ1" s="1408"/>
      <c r="LTK1" s="1408"/>
      <c r="LTL1" s="1408"/>
      <c r="LTM1" s="1408"/>
      <c r="LTN1" s="1408"/>
      <c r="LTO1" s="1408"/>
      <c r="LTP1" s="1408"/>
      <c r="LTQ1" s="1408"/>
      <c r="LTR1" s="1408"/>
      <c r="LTS1" s="1408"/>
      <c r="LTT1" s="1408"/>
      <c r="LTU1" s="1408"/>
      <c r="LTV1" s="1408"/>
      <c r="LTW1" s="1408"/>
      <c r="LTX1" s="1408"/>
      <c r="LTY1" s="1408"/>
      <c r="LTZ1" s="1408"/>
      <c r="LUA1" s="1408"/>
      <c r="LUB1" s="1408"/>
      <c r="LUC1" s="1408"/>
      <c r="LUD1" s="1408"/>
      <c r="LUE1" s="1408"/>
      <c r="LUF1" s="1408"/>
      <c r="LUG1" s="1408"/>
      <c r="LUH1" s="1408"/>
      <c r="LUI1" s="1408"/>
      <c r="LUJ1" s="1408"/>
      <c r="LUK1" s="1408"/>
      <c r="LUL1" s="1408"/>
      <c r="LUM1" s="1408"/>
      <c r="LUN1" s="1408"/>
      <c r="LUO1" s="1408"/>
      <c r="LUP1" s="1408"/>
      <c r="LUQ1" s="1408"/>
      <c r="LUR1" s="1408"/>
      <c r="LUS1" s="1408"/>
      <c r="LUT1" s="1408"/>
      <c r="LUU1" s="1408"/>
      <c r="LUV1" s="1408"/>
      <c r="LUW1" s="1408"/>
      <c r="LUX1" s="1408"/>
      <c r="LUY1" s="1408"/>
      <c r="LUZ1" s="1408"/>
      <c r="LVA1" s="1408"/>
      <c r="LVB1" s="1408"/>
      <c r="LVC1" s="1408"/>
      <c r="LVD1" s="1408"/>
      <c r="LVE1" s="1408"/>
      <c r="LVF1" s="1408"/>
      <c r="LVG1" s="1408"/>
      <c r="LVH1" s="1408"/>
      <c r="LVI1" s="1408"/>
      <c r="LVJ1" s="1408"/>
      <c r="LVK1" s="1408"/>
      <c r="LVL1" s="1408"/>
      <c r="LVM1" s="1408"/>
      <c r="LVN1" s="1408"/>
      <c r="LVO1" s="1408"/>
      <c r="LVP1" s="1408"/>
      <c r="LVQ1" s="1408"/>
      <c r="LVR1" s="1408"/>
      <c r="LVS1" s="1408"/>
      <c r="LVT1" s="1408"/>
      <c r="LVU1" s="1408"/>
      <c r="LVV1" s="1408"/>
      <c r="LVW1" s="1408"/>
      <c r="LVX1" s="1408"/>
      <c r="LVY1" s="1408"/>
      <c r="LVZ1" s="1408"/>
      <c r="LWA1" s="1408"/>
      <c r="LWB1" s="1408"/>
      <c r="LWC1" s="1408"/>
      <c r="LWD1" s="1408"/>
      <c r="LWE1" s="1408"/>
      <c r="LWF1" s="1408"/>
      <c r="LWG1" s="1408"/>
      <c r="LWH1" s="1408"/>
      <c r="LWI1" s="1408"/>
      <c r="LWJ1" s="1408"/>
      <c r="LWK1" s="1408"/>
      <c r="LWL1" s="1408"/>
      <c r="LWM1" s="1408"/>
      <c r="LWN1" s="1408"/>
      <c r="LWO1" s="1408"/>
      <c r="LWP1" s="1408"/>
      <c r="LWQ1" s="1408"/>
      <c r="LWR1" s="1408"/>
      <c r="LWS1" s="1408"/>
      <c r="LWT1" s="1408"/>
      <c r="LWU1" s="1408"/>
      <c r="LWV1" s="1408"/>
      <c r="LWW1" s="1408"/>
      <c r="LWX1" s="1408"/>
      <c r="LWY1" s="1408"/>
      <c r="LWZ1" s="1408"/>
      <c r="LXA1" s="1408"/>
      <c r="LXB1" s="1408"/>
      <c r="LXC1" s="1408"/>
      <c r="LXD1" s="1408"/>
      <c r="LXE1" s="1408"/>
      <c r="LXF1" s="1408"/>
      <c r="LXG1" s="1408"/>
      <c r="LXH1" s="1408"/>
      <c r="LXI1" s="1408"/>
      <c r="LXJ1" s="1408"/>
      <c r="LXK1" s="1408"/>
      <c r="LXL1" s="1408"/>
      <c r="LXM1" s="1408"/>
      <c r="LXN1" s="1408"/>
      <c r="LXO1" s="1408"/>
      <c r="LXP1" s="1408"/>
      <c r="LXQ1" s="1408"/>
      <c r="LXR1" s="1408"/>
      <c r="LXS1" s="1408"/>
      <c r="LXT1" s="1408"/>
      <c r="LXU1" s="1408"/>
      <c r="LXV1" s="1408"/>
      <c r="LXW1" s="1408"/>
      <c r="LXX1" s="1408"/>
      <c r="LXY1" s="1408"/>
      <c r="LXZ1" s="1408"/>
      <c r="LYA1" s="1408"/>
      <c r="LYB1" s="1408"/>
      <c r="LYC1" s="1408"/>
      <c r="LYD1" s="1408"/>
      <c r="LYE1" s="1408"/>
      <c r="LYF1" s="1408"/>
      <c r="LYG1" s="1408"/>
      <c r="LYH1" s="1408"/>
      <c r="LYI1" s="1408"/>
      <c r="LYJ1" s="1408"/>
      <c r="LYK1" s="1408"/>
      <c r="LYL1" s="1408"/>
      <c r="LYM1" s="1408"/>
      <c r="LYN1" s="1408"/>
      <c r="LYO1" s="1408"/>
      <c r="LYP1" s="1408"/>
      <c r="LYQ1" s="1408"/>
      <c r="LYR1" s="1408"/>
      <c r="LYS1" s="1408"/>
      <c r="LYT1" s="1408"/>
      <c r="LYU1" s="1408"/>
      <c r="LYV1" s="1408"/>
      <c r="LYW1" s="1408"/>
      <c r="LYX1" s="1408"/>
      <c r="LYY1" s="1408"/>
      <c r="LYZ1" s="1408"/>
      <c r="LZA1" s="1408"/>
      <c r="LZB1" s="1408"/>
      <c r="LZC1" s="1408"/>
      <c r="LZD1" s="1408"/>
      <c r="LZE1" s="1408"/>
      <c r="LZF1" s="1408"/>
      <c r="LZG1" s="1408"/>
      <c r="LZH1" s="1408"/>
      <c r="LZI1" s="1408"/>
      <c r="LZJ1" s="1408"/>
      <c r="LZK1" s="1408"/>
      <c r="LZL1" s="1408"/>
      <c r="LZM1" s="1408"/>
      <c r="LZN1" s="1408"/>
      <c r="LZO1" s="1408"/>
      <c r="LZP1" s="1408"/>
      <c r="LZQ1" s="1408"/>
      <c r="LZR1" s="1408"/>
      <c r="LZS1" s="1408"/>
      <c r="LZT1" s="1408"/>
      <c r="LZU1" s="1408"/>
      <c r="LZV1" s="1408"/>
      <c r="LZW1" s="1408"/>
      <c r="LZX1" s="1408"/>
      <c r="LZY1" s="1408"/>
      <c r="LZZ1" s="1408"/>
      <c r="MAA1" s="1408"/>
      <c r="MAB1" s="1408"/>
      <c r="MAC1" s="1408"/>
      <c r="MAD1" s="1408"/>
      <c r="MAE1" s="1408"/>
      <c r="MAF1" s="1408"/>
      <c r="MAG1" s="1408"/>
      <c r="MAH1" s="1408"/>
      <c r="MAI1" s="1408"/>
      <c r="MAJ1" s="1408"/>
      <c r="MAK1" s="1408"/>
      <c r="MAL1" s="1408"/>
      <c r="MAM1" s="1408"/>
      <c r="MAN1" s="1408"/>
      <c r="MAO1" s="1408"/>
      <c r="MAP1" s="1408"/>
      <c r="MAQ1" s="1408"/>
      <c r="MAR1" s="1408"/>
      <c r="MAS1" s="1408"/>
      <c r="MAT1" s="1408"/>
      <c r="MAU1" s="1408"/>
      <c r="MAV1" s="1408"/>
      <c r="MAW1" s="1408"/>
      <c r="MAX1" s="1408"/>
      <c r="MAY1" s="1408"/>
      <c r="MAZ1" s="1408"/>
      <c r="MBA1" s="1408"/>
      <c r="MBB1" s="1408"/>
      <c r="MBC1" s="1408"/>
      <c r="MBD1" s="1408"/>
      <c r="MBE1" s="1408"/>
      <c r="MBF1" s="1408"/>
      <c r="MBG1" s="1408"/>
      <c r="MBH1" s="1408"/>
      <c r="MBI1" s="1408"/>
      <c r="MBJ1" s="1408"/>
      <c r="MBK1" s="1408"/>
      <c r="MBL1" s="1408"/>
      <c r="MBM1" s="1408"/>
      <c r="MBN1" s="1408"/>
      <c r="MBO1" s="1408"/>
      <c r="MBP1" s="1408"/>
      <c r="MBQ1" s="1408"/>
      <c r="MBR1" s="1408"/>
      <c r="MBS1" s="1408"/>
      <c r="MBT1" s="1408"/>
      <c r="MBU1" s="1408"/>
      <c r="MBV1" s="1408"/>
      <c r="MBW1" s="1408"/>
      <c r="MBX1" s="1408"/>
      <c r="MBY1" s="1408"/>
      <c r="MBZ1" s="1408"/>
      <c r="MCA1" s="1408"/>
      <c r="MCB1" s="1408"/>
      <c r="MCC1" s="1408"/>
      <c r="MCD1" s="1408"/>
      <c r="MCE1" s="1408"/>
      <c r="MCF1" s="1408"/>
      <c r="MCG1" s="1408"/>
      <c r="MCH1" s="1408"/>
      <c r="MCI1" s="1408"/>
      <c r="MCJ1" s="1408"/>
      <c r="MCK1" s="1408"/>
      <c r="MCL1" s="1408"/>
      <c r="MCM1" s="1408"/>
      <c r="MCN1" s="1408"/>
      <c r="MCO1" s="1408"/>
      <c r="MCP1" s="1408"/>
      <c r="MCQ1" s="1408"/>
      <c r="MCR1" s="1408"/>
      <c r="MCS1" s="1408"/>
      <c r="MCT1" s="1408"/>
      <c r="MCU1" s="1408"/>
      <c r="MCV1" s="1408"/>
      <c r="MCW1" s="1408"/>
      <c r="MCX1" s="1408"/>
      <c r="MCY1" s="1408"/>
      <c r="MCZ1" s="1408"/>
      <c r="MDA1" s="1408"/>
      <c r="MDB1" s="1408"/>
      <c r="MDC1" s="1408"/>
      <c r="MDD1" s="1408"/>
      <c r="MDE1" s="1408"/>
      <c r="MDF1" s="1408"/>
      <c r="MDG1" s="1408"/>
      <c r="MDH1" s="1408"/>
      <c r="MDI1" s="1408"/>
      <c r="MDJ1" s="1408"/>
      <c r="MDK1" s="1408"/>
      <c r="MDL1" s="1408"/>
      <c r="MDM1" s="1408"/>
      <c r="MDN1" s="1408"/>
      <c r="MDO1" s="1408"/>
      <c r="MDP1" s="1408"/>
      <c r="MDQ1" s="1408"/>
      <c r="MDR1" s="1408"/>
      <c r="MDS1" s="1408"/>
      <c r="MDT1" s="1408"/>
      <c r="MDU1" s="1408"/>
      <c r="MDV1" s="1408"/>
      <c r="MDW1" s="1408"/>
      <c r="MDX1" s="1408"/>
      <c r="MDY1" s="1408"/>
      <c r="MDZ1" s="1408"/>
      <c r="MEA1" s="1408"/>
      <c r="MEB1" s="1408"/>
      <c r="MEC1" s="1408"/>
      <c r="MED1" s="1408"/>
      <c r="MEE1" s="1408"/>
      <c r="MEF1" s="1408"/>
      <c r="MEG1" s="1408"/>
      <c r="MEH1" s="1408"/>
      <c r="MEI1" s="1408"/>
      <c r="MEJ1" s="1408"/>
      <c r="MEK1" s="1408"/>
      <c r="MEL1" s="1408"/>
      <c r="MEM1" s="1408"/>
      <c r="MEN1" s="1408"/>
      <c r="MEO1" s="1408"/>
      <c r="MEP1" s="1408"/>
      <c r="MEQ1" s="1408"/>
      <c r="MER1" s="1408"/>
      <c r="MES1" s="1408"/>
      <c r="MET1" s="1408"/>
      <c r="MEU1" s="1408"/>
      <c r="MEV1" s="1408"/>
      <c r="MEW1" s="1408"/>
      <c r="MEX1" s="1408"/>
      <c r="MEY1" s="1408"/>
      <c r="MEZ1" s="1408"/>
      <c r="MFA1" s="1408"/>
      <c r="MFB1" s="1408"/>
      <c r="MFC1" s="1408"/>
      <c r="MFD1" s="1408"/>
      <c r="MFE1" s="1408"/>
      <c r="MFF1" s="1408"/>
      <c r="MFG1" s="1408"/>
      <c r="MFH1" s="1408"/>
      <c r="MFI1" s="1408"/>
      <c r="MFJ1" s="1408"/>
      <c r="MFK1" s="1408"/>
      <c r="MFL1" s="1408"/>
      <c r="MFM1" s="1408"/>
      <c r="MFN1" s="1408"/>
      <c r="MFO1" s="1408"/>
      <c r="MFP1" s="1408"/>
      <c r="MFQ1" s="1408"/>
      <c r="MFR1" s="1408"/>
      <c r="MFS1" s="1408"/>
      <c r="MFT1" s="1408"/>
      <c r="MFU1" s="1408"/>
      <c r="MFV1" s="1408"/>
      <c r="MFW1" s="1408"/>
      <c r="MFX1" s="1408"/>
      <c r="MFY1" s="1408"/>
      <c r="MFZ1" s="1408"/>
      <c r="MGA1" s="1408"/>
      <c r="MGB1" s="1408"/>
      <c r="MGC1" s="1408"/>
      <c r="MGD1" s="1408"/>
      <c r="MGE1" s="1408"/>
      <c r="MGF1" s="1408"/>
      <c r="MGG1" s="1408"/>
      <c r="MGH1" s="1408"/>
      <c r="MGI1" s="1408"/>
      <c r="MGJ1" s="1408"/>
      <c r="MGK1" s="1408"/>
      <c r="MGL1" s="1408"/>
      <c r="MGM1" s="1408"/>
      <c r="MGN1" s="1408"/>
      <c r="MGO1" s="1408"/>
      <c r="MGP1" s="1408"/>
      <c r="MGQ1" s="1408"/>
      <c r="MGR1" s="1408"/>
      <c r="MGS1" s="1408"/>
      <c r="MGT1" s="1408"/>
      <c r="MGU1" s="1408"/>
      <c r="MGV1" s="1408"/>
      <c r="MGW1" s="1408"/>
      <c r="MGX1" s="1408"/>
      <c r="MGY1" s="1408"/>
      <c r="MGZ1" s="1408"/>
      <c r="MHA1" s="1408"/>
      <c r="MHB1" s="1408"/>
      <c r="MHC1" s="1408"/>
      <c r="MHD1" s="1408"/>
      <c r="MHE1" s="1408"/>
      <c r="MHF1" s="1408"/>
      <c r="MHG1" s="1408"/>
      <c r="MHH1" s="1408"/>
      <c r="MHI1" s="1408"/>
      <c r="MHJ1" s="1408"/>
      <c r="MHK1" s="1408"/>
      <c r="MHL1" s="1408"/>
      <c r="MHM1" s="1408"/>
      <c r="MHN1" s="1408"/>
      <c r="MHO1" s="1408"/>
      <c r="MHP1" s="1408"/>
      <c r="MHQ1" s="1408"/>
      <c r="MHR1" s="1408"/>
      <c r="MHS1" s="1408"/>
      <c r="MHT1" s="1408"/>
      <c r="MHU1" s="1408"/>
      <c r="MHV1" s="1408"/>
      <c r="MHW1" s="1408"/>
      <c r="MHX1" s="1408"/>
      <c r="MHY1" s="1408"/>
      <c r="MHZ1" s="1408"/>
      <c r="MIA1" s="1408"/>
      <c r="MIB1" s="1408"/>
      <c r="MIC1" s="1408"/>
      <c r="MID1" s="1408"/>
      <c r="MIE1" s="1408"/>
      <c r="MIF1" s="1408"/>
      <c r="MIG1" s="1408"/>
      <c r="MIH1" s="1408"/>
      <c r="MII1" s="1408"/>
      <c r="MIJ1" s="1408"/>
      <c r="MIK1" s="1408"/>
      <c r="MIL1" s="1408"/>
      <c r="MIM1" s="1408"/>
      <c r="MIN1" s="1408"/>
      <c r="MIO1" s="1408"/>
      <c r="MIP1" s="1408"/>
      <c r="MIQ1" s="1408"/>
      <c r="MIR1" s="1408"/>
      <c r="MIS1" s="1408"/>
      <c r="MIT1" s="1408"/>
      <c r="MIU1" s="1408"/>
      <c r="MIV1" s="1408"/>
      <c r="MIW1" s="1408"/>
      <c r="MIX1" s="1408"/>
      <c r="MIY1" s="1408"/>
      <c r="MIZ1" s="1408"/>
      <c r="MJA1" s="1408"/>
      <c r="MJB1" s="1408"/>
      <c r="MJC1" s="1408"/>
      <c r="MJD1" s="1408"/>
      <c r="MJE1" s="1408"/>
      <c r="MJF1" s="1408"/>
      <c r="MJG1" s="1408"/>
      <c r="MJH1" s="1408"/>
      <c r="MJI1" s="1408"/>
      <c r="MJJ1" s="1408"/>
      <c r="MJK1" s="1408"/>
      <c r="MJL1" s="1408"/>
      <c r="MJM1" s="1408"/>
      <c r="MJN1" s="1408"/>
      <c r="MJO1" s="1408"/>
      <c r="MJP1" s="1408"/>
      <c r="MJQ1" s="1408"/>
      <c r="MJR1" s="1408"/>
      <c r="MJS1" s="1408"/>
      <c r="MJT1" s="1408"/>
      <c r="MJU1" s="1408"/>
      <c r="MJV1" s="1408"/>
      <c r="MJW1" s="1408"/>
      <c r="MJX1" s="1408"/>
      <c r="MJY1" s="1408"/>
      <c r="MJZ1" s="1408"/>
      <c r="MKA1" s="1408"/>
      <c r="MKB1" s="1408"/>
      <c r="MKC1" s="1408"/>
      <c r="MKD1" s="1408"/>
      <c r="MKE1" s="1408"/>
      <c r="MKF1" s="1408"/>
      <c r="MKG1" s="1408"/>
      <c r="MKH1" s="1408"/>
      <c r="MKI1" s="1408"/>
      <c r="MKJ1" s="1408"/>
      <c r="MKK1" s="1408"/>
      <c r="MKL1" s="1408"/>
      <c r="MKM1" s="1408"/>
      <c r="MKN1" s="1408"/>
      <c r="MKO1" s="1408"/>
      <c r="MKP1" s="1408"/>
      <c r="MKQ1" s="1408"/>
      <c r="MKR1" s="1408"/>
      <c r="MKS1" s="1408"/>
      <c r="MKT1" s="1408"/>
      <c r="MKU1" s="1408"/>
      <c r="MKV1" s="1408"/>
      <c r="MKW1" s="1408"/>
      <c r="MKX1" s="1408"/>
      <c r="MKY1" s="1408"/>
      <c r="MKZ1" s="1408"/>
      <c r="MLA1" s="1408"/>
      <c r="MLB1" s="1408"/>
      <c r="MLC1" s="1408"/>
      <c r="MLD1" s="1408"/>
      <c r="MLE1" s="1408"/>
      <c r="MLF1" s="1408"/>
      <c r="MLG1" s="1408"/>
      <c r="MLH1" s="1408"/>
      <c r="MLI1" s="1408"/>
      <c r="MLJ1" s="1408"/>
      <c r="MLK1" s="1408"/>
      <c r="MLL1" s="1408"/>
      <c r="MLM1" s="1408"/>
      <c r="MLN1" s="1408"/>
      <c r="MLO1" s="1408"/>
      <c r="MLP1" s="1408"/>
      <c r="MLQ1" s="1408"/>
      <c r="MLR1" s="1408"/>
      <c r="MLS1" s="1408"/>
      <c r="MLT1" s="1408"/>
      <c r="MLU1" s="1408"/>
      <c r="MLV1" s="1408"/>
      <c r="MLW1" s="1408"/>
      <c r="MLX1" s="1408"/>
      <c r="MLY1" s="1408"/>
      <c r="MLZ1" s="1408"/>
      <c r="MMA1" s="1408"/>
      <c r="MMB1" s="1408"/>
      <c r="MMC1" s="1408"/>
      <c r="MMD1" s="1408"/>
      <c r="MME1" s="1408"/>
      <c r="MMF1" s="1408"/>
      <c r="MMG1" s="1408"/>
      <c r="MMH1" s="1408"/>
      <c r="MMI1" s="1408"/>
      <c r="MMJ1" s="1408"/>
      <c r="MMK1" s="1408"/>
      <c r="MML1" s="1408"/>
      <c r="MMM1" s="1408"/>
      <c r="MMN1" s="1408"/>
      <c r="MMO1" s="1408"/>
      <c r="MMP1" s="1408"/>
      <c r="MMQ1" s="1408"/>
      <c r="MMR1" s="1408"/>
      <c r="MMS1" s="1408"/>
      <c r="MMT1" s="1408"/>
      <c r="MMU1" s="1408"/>
      <c r="MMV1" s="1408"/>
      <c r="MMW1" s="1408"/>
      <c r="MMX1" s="1408"/>
      <c r="MMY1" s="1408"/>
      <c r="MMZ1" s="1408"/>
      <c r="MNA1" s="1408"/>
      <c r="MNB1" s="1408"/>
      <c r="MNC1" s="1408"/>
      <c r="MND1" s="1408"/>
      <c r="MNE1" s="1408"/>
      <c r="MNF1" s="1408"/>
      <c r="MNG1" s="1408"/>
      <c r="MNH1" s="1408"/>
      <c r="MNI1" s="1408"/>
      <c r="MNJ1" s="1408"/>
      <c r="MNK1" s="1408"/>
      <c r="MNL1" s="1408"/>
      <c r="MNM1" s="1408"/>
      <c r="MNN1" s="1408"/>
      <c r="MNO1" s="1408"/>
      <c r="MNP1" s="1408"/>
      <c r="MNQ1" s="1408"/>
      <c r="MNR1" s="1408"/>
      <c r="MNS1" s="1408"/>
      <c r="MNT1" s="1408"/>
      <c r="MNU1" s="1408"/>
      <c r="MNV1" s="1408"/>
      <c r="MNW1" s="1408"/>
      <c r="MNX1" s="1408"/>
      <c r="MNY1" s="1408"/>
      <c r="MNZ1" s="1408"/>
      <c r="MOA1" s="1408"/>
      <c r="MOB1" s="1408"/>
      <c r="MOC1" s="1408"/>
      <c r="MOD1" s="1408"/>
      <c r="MOE1" s="1408"/>
      <c r="MOF1" s="1408"/>
      <c r="MOG1" s="1408"/>
      <c r="MOH1" s="1408"/>
      <c r="MOI1" s="1408"/>
      <c r="MOJ1" s="1408"/>
      <c r="MOK1" s="1408"/>
      <c r="MOL1" s="1408"/>
      <c r="MOM1" s="1408"/>
      <c r="MON1" s="1408"/>
      <c r="MOO1" s="1408"/>
      <c r="MOP1" s="1408"/>
      <c r="MOQ1" s="1408"/>
      <c r="MOR1" s="1408"/>
      <c r="MOS1" s="1408"/>
      <c r="MOT1" s="1408"/>
      <c r="MOU1" s="1408"/>
      <c r="MOV1" s="1408"/>
      <c r="MOW1" s="1408"/>
      <c r="MOX1" s="1408"/>
      <c r="MOY1" s="1408"/>
      <c r="MOZ1" s="1408"/>
      <c r="MPA1" s="1408"/>
      <c r="MPB1" s="1408"/>
      <c r="MPC1" s="1408"/>
      <c r="MPD1" s="1408"/>
      <c r="MPE1" s="1408"/>
      <c r="MPF1" s="1408"/>
      <c r="MPG1" s="1408"/>
      <c r="MPH1" s="1408"/>
      <c r="MPI1" s="1408"/>
      <c r="MPJ1" s="1408"/>
      <c r="MPK1" s="1408"/>
      <c r="MPL1" s="1408"/>
      <c r="MPM1" s="1408"/>
      <c r="MPN1" s="1408"/>
      <c r="MPO1" s="1408"/>
      <c r="MPP1" s="1408"/>
      <c r="MPQ1" s="1408"/>
      <c r="MPR1" s="1408"/>
      <c r="MPS1" s="1408"/>
      <c r="MPT1" s="1408"/>
      <c r="MPU1" s="1408"/>
      <c r="MPV1" s="1408"/>
      <c r="MPW1" s="1408"/>
      <c r="MPX1" s="1408"/>
      <c r="MPY1" s="1408"/>
      <c r="MPZ1" s="1408"/>
      <c r="MQA1" s="1408"/>
      <c r="MQB1" s="1408"/>
      <c r="MQC1" s="1408"/>
      <c r="MQD1" s="1408"/>
      <c r="MQE1" s="1408"/>
      <c r="MQF1" s="1408"/>
      <c r="MQG1" s="1408"/>
      <c r="MQH1" s="1408"/>
      <c r="MQI1" s="1408"/>
      <c r="MQJ1" s="1408"/>
      <c r="MQK1" s="1408"/>
      <c r="MQL1" s="1408"/>
      <c r="MQM1" s="1408"/>
      <c r="MQN1" s="1408"/>
      <c r="MQO1" s="1408"/>
      <c r="MQP1" s="1408"/>
      <c r="MQQ1" s="1408"/>
      <c r="MQR1" s="1408"/>
      <c r="MQS1" s="1408"/>
      <c r="MQT1" s="1408"/>
      <c r="MQU1" s="1408"/>
      <c r="MQV1" s="1408"/>
      <c r="MQW1" s="1408"/>
      <c r="MQX1" s="1408"/>
      <c r="MQY1" s="1408"/>
      <c r="MQZ1" s="1408"/>
      <c r="MRA1" s="1408"/>
      <c r="MRB1" s="1408"/>
      <c r="MRC1" s="1408"/>
      <c r="MRD1" s="1408"/>
      <c r="MRE1" s="1408"/>
      <c r="MRF1" s="1408"/>
      <c r="MRG1" s="1408"/>
      <c r="MRH1" s="1408"/>
      <c r="MRI1" s="1408"/>
      <c r="MRJ1" s="1408"/>
      <c r="MRK1" s="1408"/>
      <c r="MRL1" s="1408"/>
      <c r="MRM1" s="1408"/>
      <c r="MRN1" s="1408"/>
      <c r="MRO1" s="1408"/>
      <c r="MRP1" s="1408"/>
      <c r="MRQ1" s="1408"/>
      <c r="MRR1" s="1408"/>
      <c r="MRS1" s="1408"/>
      <c r="MRT1" s="1408"/>
      <c r="MRU1" s="1408"/>
      <c r="MRV1" s="1408"/>
      <c r="MRW1" s="1408"/>
      <c r="MRX1" s="1408"/>
      <c r="MRY1" s="1408"/>
      <c r="MRZ1" s="1408"/>
      <c r="MSA1" s="1408"/>
      <c r="MSB1" s="1408"/>
      <c r="MSC1" s="1408"/>
      <c r="MSD1" s="1408"/>
      <c r="MSE1" s="1408"/>
      <c r="MSF1" s="1408"/>
      <c r="MSG1" s="1408"/>
      <c r="MSH1" s="1408"/>
      <c r="MSI1" s="1408"/>
      <c r="MSJ1" s="1408"/>
      <c r="MSK1" s="1408"/>
      <c r="MSL1" s="1408"/>
      <c r="MSM1" s="1408"/>
      <c r="MSN1" s="1408"/>
      <c r="MSO1" s="1408"/>
      <c r="MSP1" s="1408"/>
      <c r="MSQ1" s="1408"/>
      <c r="MSR1" s="1408"/>
      <c r="MSS1" s="1408"/>
      <c r="MST1" s="1408"/>
      <c r="MSU1" s="1408"/>
      <c r="MSV1" s="1408"/>
      <c r="MSW1" s="1408"/>
      <c r="MSX1" s="1408"/>
      <c r="MSY1" s="1408"/>
      <c r="MSZ1" s="1408"/>
      <c r="MTA1" s="1408"/>
      <c r="MTB1" s="1408"/>
      <c r="MTC1" s="1408"/>
      <c r="MTD1" s="1408"/>
      <c r="MTE1" s="1408"/>
      <c r="MTF1" s="1408"/>
      <c r="MTG1" s="1408"/>
      <c r="MTH1" s="1408"/>
      <c r="MTI1" s="1408"/>
      <c r="MTJ1" s="1408"/>
      <c r="MTK1" s="1408"/>
      <c r="MTL1" s="1408"/>
      <c r="MTM1" s="1408"/>
      <c r="MTN1" s="1408"/>
      <c r="MTO1" s="1408"/>
      <c r="MTP1" s="1408"/>
      <c r="MTQ1" s="1408"/>
      <c r="MTR1" s="1408"/>
      <c r="MTS1" s="1408"/>
      <c r="MTT1" s="1408"/>
      <c r="MTU1" s="1408"/>
      <c r="MTV1" s="1408"/>
      <c r="MTW1" s="1408"/>
      <c r="MTX1" s="1408"/>
      <c r="MTY1" s="1408"/>
      <c r="MTZ1" s="1408"/>
      <c r="MUA1" s="1408"/>
      <c r="MUB1" s="1408"/>
      <c r="MUC1" s="1408"/>
      <c r="MUD1" s="1408"/>
      <c r="MUE1" s="1408"/>
      <c r="MUF1" s="1408"/>
      <c r="MUG1" s="1408"/>
      <c r="MUH1" s="1408"/>
      <c r="MUI1" s="1408"/>
      <c r="MUJ1" s="1408"/>
      <c r="MUK1" s="1408"/>
      <c r="MUL1" s="1408"/>
      <c r="MUM1" s="1408"/>
      <c r="MUN1" s="1408"/>
      <c r="MUO1" s="1408"/>
      <c r="MUP1" s="1408"/>
      <c r="MUQ1" s="1408"/>
      <c r="MUR1" s="1408"/>
      <c r="MUS1" s="1408"/>
      <c r="MUT1" s="1408"/>
      <c r="MUU1" s="1408"/>
      <c r="MUV1" s="1408"/>
      <c r="MUW1" s="1408"/>
      <c r="MUX1" s="1408"/>
      <c r="MUY1" s="1408"/>
      <c r="MUZ1" s="1408"/>
      <c r="MVA1" s="1408"/>
      <c r="MVB1" s="1408"/>
      <c r="MVC1" s="1408"/>
      <c r="MVD1" s="1408"/>
      <c r="MVE1" s="1408"/>
      <c r="MVF1" s="1408"/>
      <c r="MVG1" s="1408"/>
      <c r="MVH1" s="1408"/>
      <c r="MVI1" s="1408"/>
      <c r="MVJ1" s="1408"/>
      <c r="MVK1" s="1408"/>
      <c r="MVL1" s="1408"/>
      <c r="MVM1" s="1408"/>
      <c r="MVN1" s="1408"/>
      <c r="MVO1" s="1408"/>
      <c r="MVP1" s="1408"/>
      <c r="MVQ1" s="1408"/>
      <c r="MVR1" s="1408"/>
      <c r="MVS1" s="1408"/>
      <c r="MVT1" s="1408"/>
      <c r="MVU1" s="1408"/>
      <c r="MVV1" s="1408"/>
      <c r="MVW1" s="1408"/>
      <c r="MVX1" s="1408"/>
      <c r="MVY1" s="1408"/>
      <c r="MVZ1" s="1408"/>
      <c r="MWA1" s="1408"/>
      <c r="MWB1" s="1408"/>
      <c r="MWC1" s="1408"/>
      <c r="MWD1" s="1408"/>
      <c r="MWE1" s="1408"/>
      <c r="MWF1" s="1408"/>
      <c r="MWG1" s="1408"/>
      <c r="MWH1" s="1408"/>
      <c r="MWI1" s="1408"/>
      <c r="MWJ1" s="1408"/>
      <c r="MWK1" s="1408"/>
      <c r="MWL1" s="1408"/>
      <c r="MWM1" s="1408"/>
      <c r="MWN1" s="1408"/>
      <c r="MWO1" s="1408"/>
      <c r="MWP1" s="1408"/>
      <c r="MWQ1" s="1408"/>
      <c r="MWR1" s="1408"/>
      <c r="MWS1" s="1408"/>
      <c r="MWT1" s="1408"/>
      <c r="MWU1" s="1408"/>
      <c r="MWV1" s="1408"/>
      <c r="MWW1" s="1408"/>
      <c r="MWX1" s="1408"/>
      <c r="MWY1" s="1408"/>
      <c r="MWZ1" s="1408"/>
      <c r="MXA1" s="1408"/>
      <c r="MXB1" s="1408"/>
      <c r="MXC1" s="1408"/>
      <c r="MXD1" s="1408"/>
      <c r="MXE1" s="1408"/>
      <c r="MXF1" s="1408"/>
      <c r="MXG1" s="1408"/>
      <c r="MXH1" s="1408"/>
      <c r="MXI1" s="1408"/>
      <c r="MXJ1" s="1408"/>
      <c r="MXK1" s="1408"/>
      <c r="MXL1" s="1408"/>
      <c r="MXM1" s="1408"/>
      <c r="MXN1" s="1408"/>
      <c r="MXO1" s="1408"/>
      <c r="MXP1" s="1408"/>
      <c r="MXQ1" s="1408"/>
      <c r="MXR1" s="1408"/>
      <c r="MXS1" s="1408"/>
      <c r="MXT1" s="1408"/>
      <c r="MXU1" s="1408"/>
      <c r="MXV1" s="1408"/>
      <c r="MXW1" s="1408"/>
      <c r="MXX1" s="1408"/>
      <c r="MXY1" s="1408"/>
      <c r="MXZ1" s="1408"/>
      <c r="MYA1" s="1408"/>
      <c r="MYB1" s="1408"/>
      <c r="MYC1" s="1408"/>
      <c r="MYD1" s="1408"/>
      <c r="MYE1" s="1408"/>
      <c r="MYF1" s="1408"/>
      <c r="MYG1" s="1408"/>
      <c r="MYH1" s="1408"/>
      <c r="MYI1" s="1408"/>
      <c r="MYJ1" s="1408"/>
      <c r="MYK1" s="1408"/>
      <c r="MYL1" s="1408"/>
      <c r="MYM1" s="1408"/>
      <c r="MYN1" s="1408"/>
      <c r="MYO1" s="1408"/>
      <c r="MYP1" s="1408"/>
      <c r="MYQ1" s="1408"/>
      <c r="MYR1" s="1408"/>
      <c r="MYS1" s="1408"/>
      <c r="MYT1" s="1408"/>
      <c r="MYU1" s="1408"/>
      <c r="MYV1" s="1408"/>
      <c r="MYW1" s="1408"/>
      <c r="MYX1" s="1408"/>
      <c r="MYY1" s="1408"/>
      <c r="MYZ1" s="1408"/>
      <c r="MZA1" s="1408"/>
      <c r="MZB1" s="1408"/>
      <c r="MZC1" s="1408"/>
      <c r="MZD1" s="1408"/>
      <c r="MZE1" s="1408"/>
      <c r="MZF1" s="1408"/>
      <c r="MZG1" s="1408"/>
      <c r="MZH1" s="1408"/>
      <c r="MZI1" s="1408"/>
      <c r="MZJ1" s="1408"/>
      <c r="MZK1" s="1408"/>
      <c r="MZL1" s="1408"/>
      <c r="MZM1" s="1408"/>
      <c r="MZN1" s="1408"/>
      <c r="MZO1" s="1408"/>
      <c r="MZP1" s="1408"/>
      <c r="MZQ1" s="1408"/>
      <c r="MZR1" s="1408"/>
      <c r="MZS1" s="1408"/>
      <c r="MZT1" s="1408"/>
      <c r="MZU1" s="1408"/>
      <c r="MZV1" s="1408"/>
      <c r="MZW1" s="1408"/>
      <c r="MZX1" s="1408"/>
      <c r="MZY1" s="1408"/>
      <c r="MZZ1" s="1408"/>
      <c r="NAA1" s="1408"/>
      <c r="NAB1" s="1408"/>
      <c r="NAC1" s="1408"/>
      <c r="NAD1" s="1408"/>
      <c r="NAE1" s="1408"/>
      <c r="NAF1" s="1408"/>
      <c r="NAG1" s="1408"/>
      <c r="NAH1" s="1408"/>
      <c r="NAI1" s="1408"/>
      <c r="NAJ1" s="1408"/>
      <c r="NAK1" s="1408"/>
      <c r="NAL1" s="1408"/>
      <c r="NAM1" s="1408"/>
      <c r="NAN1" s="1408"/>
      <c r="NAO1" s="1408"/>
      <c r="NAP1" s="1408"/>
      <c r="NAQ1" s="1408"/>
      <c r="NAR1" s="1408"/>
      <c r="NAS1" s="1408"/>
      <c r="NAT1" s="1408"/>
      <c r="NAU1" s="1408"/>
      <c r="NAV1" s="1408"/>
      <c r="NAW1" s="1408"/>
      <c r="NAX1" s="1408"/>
      <c r="NAY1" s="1408"/>
      <c r="NAZ1" s="1408"/>
      <c r="NBA1" s="1408"/>
      <c r="NBB1" s="1408"/>
      <c r="NBC1" s="1408"/>
      <c r="NBD1" s="1408"/>
      <c r="NBE1" s="1408"/>
      <c r="NBF1" s="1408"/>
      <c r="NBG1" s="1408"/>
      <c r="NBH1" s="1408"/>
      <c r="NBI1" s="1408"/>
      <c r="NBJ1" s="1408"/>
      <c r="NBK1" s="1408"/>
      <c r="NBL1" s="1408"/>
      <c r="NBM1" s="1408"/>
      <c r="NBN1" s="1408"/>
      <c r="NBO1" s="1408"/>
      <c r="NBP1" s="1408"/>
      <c r="NBQ1" s="1408"/>
      <c r="NBR1" s="1408"/>
      <c r="NBS1" s="1408"/>
      <c r="NBT1" s="1408"/>
      <c r="NBU1" s="1408"/>
      <c r="NBV1" s="1408"/>
      <c r="NBW1" s="1408"/>
      <c r="NBX1" s="1408"/>
      <c r="NBY1" s="1408"/>
      <c r="NBZ1" s="1408"/>
      <c r="NCA1" s="1408"/>
      <c r="NCB1" s="1408"/>
      <c r="NCC1" s="1408"/>
      <c r="NCD1" s="1408"/>
      <c r="NCE1" s="1408"/>
      <c r="NCF1" s="1408"/>
      <c r="NCG1" s="1408"/>
      <c r="NCH1" s="1408"/>
      <c r="NCI1" s="1408"/>
      <c r="NCJ1" s="1408"/>
      <c r="NCK1" s="1408"/>
      <c r="NCL1" s="1408"/>
      <c r="NCM1" s="1408"/>
      <c r="NCN1" s="1408"/>
      <c r="NCO1" s="1408"/>
      <c r="NCP1" s="1408"/>
      <c r="NCQ1" s="1408"/>
      <c r="NCR1" s="1408"/>
      <c r="NCS1" s="1408"/>
      <c r="NCT1" s="1408"/>
      <c r="NCU1" s="1408"/>
      <c r="NCV1" s="1408"/>
      <c r="NCW1" s="1408"/>
      <c r="NCX1" s="1408"/>
      <c r="NCY1" s="1408"/>
      <c r="NCZ1" s="1408"/>
      <c r="NDA1" s="1408"/>
      <c r="NDB1" s="1408"/>
      <c r="NDC1" s="1408"/>
      <c r="NDD1" s="1408"/>
      <c r="NDE1" s="1408"/>
      <c r="NDF1" s="1408"/>
      <c r="NDG1" s="1408"/>
      <c r="NDH1" s="1408"/>
      <c r="NDI1" s="1408"/>
      <c r="NDJ1" s="1408"/>
      <c r="NDK1" s="1408"/>
      <c r="NDL1" s="1408"/>
      <c r="NDM1" s="1408"/>
      <c r="NDN1" s="1408"/>
      <c r="NDO1" s="1408"/>
      <c r="NDP1" s="1408"/>
      <c r="NDQ1" s="1408"/>
      <c r="NDR1" s="1408"/>
      <c r="NDS1" s="1408"/>
      <c r="NDT1" s="1408"/>
      <c r="NDU1" s="1408"/>
      <c r="NDV1" s="1408"/>
      <c r="NDW1" s="1408"/>
      <c r="NDX1" s="1408"/>
      <c r="NDY1" s="1408"/>
      <c r="NDZ1" s="1408"/>
      <c r="NEA1" s="1408"/>
      <c r="NEB1" s="1408"/>
      <c r="NEC1" s="1408"/>
      <c r="NED1" s="1408"/>
      <c r="NEE1" s="1408"/>
      <c r="NEF1" s="1408"/>
      <c r="NEG1" s="1408"/>
      <c r="NEH1" s="1408"/>
      <c r="NEI1" s="1408"/>
      <c r="NEJ1" s="1408"/>
      <c r="NEK1" s="1408"/>
      <c r="NEL1" s="1408"/>
      <c r="NEM1" s="1408"/>
      <c r="NEN1" s="1408"/>
      <c r="NEO1" s="1408"/>
      <c r="NEP1" s="1408"/>
      <c r="NEQ1" s="1408"/>
      <c r="NER1" s="1408"/>
      <c r="NES1" s="1408"/>
      <c r="NET1" s="1408"/>
      <c r="NEU1" s="1408"/>
      <c r="NEV1" s="1408"/>
      <c r="NEW1" s="1408"/>
      <c r="NEX1" s="1408"/>
      <c r="NEY1" s="1408"/>
      <c r="NEZ1" s="1408"/>
      <c r="NFA1" s="1408"/>
      <c r="NFB1" s="1408"/>
      <c r="NFC1" s="1408"/>
      <c r="NFD1" s="1408"/>
      <c r="NFE1" s="1408"/>
      <c r="NFF1" s="1408"/>
      <c r="NFG1" s="1408"/>
      <c r="NFH1" s="1408"/>
      <c r="NFI1" s="1408"/>
      <c r="NFJ1" s="1408"/>
      <c r="NFK1" s="1408"/>
      <c r="NFL1" s="1408"/>
      <c r="NFM1" s="1408"/>
      <c r="NFN1" s="1408"/>
      <c r="NFO1" s="1408"/>
      <c r="NFP1" s="1408"/>
      <c r="NFQ1" s="1408"/>
      <c r="NFR1" s="1408"/>
      <c r="NFS1" s="1408"/>
      <c r="NFT1" s="1408"/>
      <c r="NFU1" s="1408"/>
      <c r="NFV1" s="1408"/>
      <c r="NFW1" s="1408"/>
      <c r="NFX1" s="1408"/>
      <c r="NFY1" s="1408"/>
      <c r="NFZ1" s="1408"/>
      <c r="NGA1" s="1408"/>
      <c r="NGB1" s="1408"/>
      <c r="NGC1" s="1408"/>
      <c r="NGD1" s="1408"/>
      <c r="NGE1" s="1408"/>
      <c r="NGF1" s="1408"/>
      <c r="NGG1" s="1408"/>
      <c r="NGH1" s="1408"/>
      <c r="NGI1" s="1408"/>
      <c r="NGJ1" s="1408"/>
      <c r="NGK1" s="1408"/>
      <c r="NGL1" s="1408"/>
      <c r="NGM1" s="1408"/>
      <c r="NGN1" s="1408"/>
      <c r="NGO1" s="1408"/>
      <c r="NGP1" s="1408"/>
      <c r="NGQ1" s="1408"/>
      <c r="NGR1" s="1408"/>
      <c r="NGS1" s="1408"/>
      <c r="NGT1" s="1408"/>
      <c r="NGU1" s="1408"/>
      <c r="NGV1" s="1408"/>
      <c r="NGW1" s="1408"/>
      <c r="NGX1" s="1408"/>
      <c r="NGY1" s="1408"/>
      <c r="NGZ1" s="1408"/>
      <c r="NHA1" s="1408"/>
      <c r="NHB1" s="1408"/>
      <c r="NHC1" s="1408"/>
      <c r="NHD1" s="1408"/>
      <c r="NHE1" s="1408"/>
      <c r="NHF1" s="1408"/>
      <c r="NHG1" s="1408"/>
      <c r="NHH1" s="1408"/>
      <c r="NHI1" s="1408"/>
      <c r="NHJ1" s="1408"/>
      <c r="NHK1" s="1408"/>
      <c r="NHL1" s="1408"/>
      <c r="NHM1" s="1408"/>
      <c r="NHN1" s="1408"/>
      <c r="NHO1" s="1408"/>
      <c r="NHP1" s="1408"/>
      <c r="NHQ1" s="1408"/>
      <c r="NHR1" s="1408"/>
      <c r="NHS1" s="1408"/>
      <c r="NHT1" s="1408"/>
      <c r="NHU1" s="1408"/>
      <c r="NHV1" s="1408"/>
      <c r="NHW1" s="1408"/>
      <c r="NHX1" s="1408"/>
      <c r="NHY1" s="1408"/>
      <c r="NHZ1" s="1408"/>
      <c r="NIA1" s="1408"/>
      <c r="NIB1" s="1408"/>
      <c r="NIC1" s="1408"/>
      <c r="NID1" s="1408"/>
      <c r="NIE1" s="1408"/>
      <c r="NIF1" s="1408"/>
      <c r="NIG1" s="1408"/>
      <c r="NIH1" s="1408"/>
      <c r="NII1" s="1408"/>
      <c r="NIJ1" s="1408"/>
      <c r="NIK1" s="1408"/>
      <c r="NIL1" s="1408"/>
      <c r="NIM1" s="1408"/>
      <c r="NIN1" s="1408"/>
      <c r="NIO1" s="1408"/>
      <c r="NIP1" s="1408"/>
      <c r="NIQ1" s="1408"/>
      <c r="NIR1" s="1408"/>
      <c r="NIS1" s="1408"/>
      <c r="NIT1" s="1408"/>
      <c r="NIU1" s="1408"/>
      <c r="NIV1" s="1408"/>
      <c r="NIW1" s="1408"/>
      <c r="NIX1" s="1408"/>
      <c r="NIY1" s="1408"/>
      <c r="NIZ1" s="1408"/>
      <c r="NJA1" s="1408"/>
      <c r="NJB1" s="1408"/>
      <c r="NJC1" s="1408"/>
      <c r="NJD1" s="1408"/>
      <c r="NJE1" s="1408"/>
      <c r="NJF1" s="1408"/>
      <c r="NJG1" s="1408"/>
      <c r="NJH1" s="1408"/>
      <c r="NJI1" s="1408"/>
      <c r="NJJ1" s="1408"/>
      <c r="NJK1" s="1408"/>
      <c r="NJL1" s="1408"/>
      <c r="NJM1" s="1408"/>
      <c r="NJN1" s="1408"/>
      <c r="NJO1" s="1408"/>
      <c r="NJP1" s="1408"/>
      <c r="NJQ1" s="1408"/>
      <c r="NJR1" s="1408"/>
      <c r="NJS1" s="1408"/>
      <c r="NJT1" s="1408"/>
      <c r="NJU1" s="1408"/>
      <c r="NJV1" s="1408"/>
      <c r="NJW1" s="1408"/>
      <c r="NJX1" s="1408"/>
      <c r="NJY1" s="1408"/>
      <c r="NJZ1" s="1408"/>
      <c r="NKA1" s="1408"/>
      <c r="NKB1" s="1408"/>
      <c r="NKC1" s="1408"/>
      <c r="NKD1" s="1408"/>
      <c r="NKE1" s="1408"/>
      <c r="NKF1" s="1408"/>
      <c r="NKG1" s="1408"/>
      <c r="NKH1" s="1408"/>
      <c r="NKI1" s="1408"/>
      <c r="NKJ1" s="1408"/>
      <c r="NKK1" s="1408"/>
      <c r="NKL1" s="1408"/>
      <c r="NKM1" s="1408"/>
      <c r="NKN1" s="1408"/>
      <c r="NKO1" s="1408"/>
      <c r="NKP1" s="1408"/>
      <c r="NKQ1" s="1408"/>
      <c r="NKR1" s="1408"/>
      <c r="NKS1" s="1408"/>
      <c r="NKT1" s="1408"/>
      <c r="NKU1" s="1408"/>
      <c r="NKV1" s="1408"/>
      <c r="NKW1" s="1408"/>
      <c r="NKX1" s="1408"/>
      <c r="NKY1" s="1408"/>
      <c r="NKZ1" s="1408"/>
      <c r="NLA1" s="1408"/>
      <c r="NLB1" s="1408"/>
      <c r="NLC1" s="1408"/>
      <c r="NLD1" s="1408"/>
      <c r="NLE1" s="1408"/>
      <c r="NLF1" s="1408"/>
      <c r="NLG1" s="1408"/>
      <c r="NLH1" s="1408"/>
      <c r="NLI1" s="1408"/>
      <c r="NLJ1" s="1408"/>
      <c r="NLK1" s="1408"/>
      <c r="NLL1" s="1408"/>
      <c r="NLM1" s="1408"/>
      <c r="NLN1" s="1408"/>
      <c r="NLO1" s="1408"/>
      <c r="NLP1" s="1408"/>
      <c r="NLQ1" s="1408"/>
      <c r="NLR1" s="1408"/>
      <c r="NLS1" s="1408"/>
      <c r="NLT1" s="1408"/>
      <c r="NLU1" s="1408"/>
      <c r="NLV1" s="1408"/>
      <c r="NLW1" s="1408"/>
      <c r="NLX1" s="1408"/>
      <c r="NLY1" s="1408"/>
      <c r="NLZ1" s="1408"/>
      <c r="NMA1" s="1408"/>
      <c r="NMB1" s="1408"/>
      <c r="NMC1" s="1408"/>
      <c r="NMD1" s="1408"/>
      <c r="NME1" s="1408"/>
      <c r="NMF1" s="1408"/>
      <c r="NMG1" s="1408"/>
      <c r="NMH1" s="1408"/>
      <c r="NMI1" s="1408"/>
      <c r="NMJ1" s="1408"/>
      <c r="NMK1" s="1408"/>
      <c r="NML1" s="1408"/>
      <c r="NMM1" s="1408"/>
      <c r="NMN1" s="1408"/>
      <c r="NMO1" s="1408"/>
      <c r="NMP1" s="1408"/>
      <c r="NMQ1" s="1408"/>
      <c r="NMR1" s="1408"/>
      <c r="NMS1" s="1408"/>
      <c r="NMT1" s="1408"/>
      <c r="NMU1" s="1408"/>
      <c r="NMV1" s="1408"/>
      <c r="NMW1" s="1408"/>
      <c r="NMX1" s="1408"/>
      <c r="NMY1" s="1408"/>
      <c r="NMZ1" s="1408"/>
      <c r="NNA1" s="1408"/>
      <c r="NNB1" s="1408"/>
      <c r="NNC1" s="1408"/>
      <c r="NND1" s="1408"/>
      <c r="NNE1" s="1408"/>
      <c r="NNF1" s="1408"/>
      <c r="NNG1" s="1408"/>
      <c r="NNH1" s="1408"/>
      <c r="NNI1" s="1408"/>
      <c r="NNJ1" s="1408"/>
      <c r="NNK1" s="1408"/>
      <c r="NNL1" s="1408"/>
      <c r="NNM1" s="1408"/>
      <c r="NNN1" s="1408"/>
      <c r="NNO1" s="1408"/>
      <c r="NNP1" s="1408"/>
      <c r="NNQ1" s="1408"/>
      <c r="NNR1" s="1408"/>
      <c r="NNS1" s="1408"/>
      <c r="NNT1" s="1408"/>
      <c r="NNU1" s="1408"/>
      <c r="NNV1" s="1408"/>
      <c r="NNW1" s="1408"/>
      <c r="NNX1" s="1408"/>
      <c r="NNY1" s="1408"/>
      <c r="NNZ1" s="1408"/>
      <c r="NOA1" s="1408"/>
      <c r="NOB1" s="1408"/>
      <c r="NOC1" s="1408"/>
      <c r="NOD1" s="1408"/>
      <c r="NOE1" s="1408"/>
      <c r="NOF1" s="1408"/>
      <c r="NOG1" s="1408"/>
      <c r="NOH1" s="1408"/>
      <c r="NOI1" s="1408"/>
      <c r="NOJ1" s="1408"/>
      <c r="NOK1" s="1408"/>
      <c r="NOL1" s="1408"/>
      <c r="NOM1" s="1408"/>
      <c r="NON1" s="1408"/>
      <c r="NOO1" s="1408"/>
      <c r="NOP1" s="1408"/>
      <c r="NOQ1" s="1408"/>
      <c r="NOR1" s="1408"/>
      <c r="NOS1" s="1408"/>
      <c r="NOT1" s="1408"/>
      <c r="NOU1" s="1408"/>
      <c r="NOV1" s="1408"/>
      <c r="NOW1" s="1408"/>
      <c r="NOX1" s="1408"/>
      <c r="NOY1" s="1408"/>
      <c r="NOZ1" s="1408"/>
      <c r="NPA1" s="1408"/>
      <c r="NPB1" s="1408"/>
      <c r="NPC1" s="1408"/>
      <c r="NPD1" s="1408"/>
      <c r="NPE1" s="1408"/>
      <c r="NPF1" s="1408"/>
      <c r="NPG1" s="1408"/>
      <c r="NPH1" s="1408"/>
      <c r="NPI1" s="1408"/>
      <c r="NPJ1" s="1408"/>
      <c r="NPK1" s="1408"/>
      <c r="NPL1" s="1408"/>
      <c r="NPM1" s="1408"/>
      <c r="NPN1" s="1408"/>
      <c r="NPO1" s="1408"/>
      <c r="NPP1" s="1408"/>
      <c r="NPQ1" s="1408"/>
      <c r="NPR1" s="1408"/>
      <c r="NPS1" s="1408"/>
      <c r="NPT1" s="1408"/>
      <c r="NPU1" s="1408"/>
      <c r="NPV1" s="1408"/>
      <c r="NPW1" s="1408"/>
      <c r="NPX1" s="1408"/>
      <c r="NPY1" s="1408"/>
      <c r="NPZ1" s="1408"/>
      <c r="NQA1" s="1408"/>
      <c r="NQB1" s="1408"/>
      <c r="NQC1" s="1408"/>
      <c r="NQD1" s="1408"/>
      <c r="NQE1" s="1408"/>
      <c r="NQF1" s="1408"/>
      <c r="NQG1" s="1408"/>
      <c r="NQH1" s="1408"/>
      <c r="NQI1" s="1408"/>
      <c r="NQJ1" s="1408"/>
      <c r="NQK1" s="1408"/>
      <c r="NQL1" s="1408"/>
      <c r="NQM1" s="1408"/>
      <c r="NQN1" s="1408"/>
      <c r="NQO1" s="1408"/>
      <c r="NQP1" s="1408"/>
      <c r="NQQ1" s="1408"/>
      <c r="NQR1" s="1408"/>
      <c r="NQS1" s="1408"/>
      <c r="NQT1" s="1408"/>
      <c r="NQU1" s="1408"/>
      <c r="NQV1" s="1408"/>
      <c r="NQW1" s="1408"/>
      <c r="NQX1" s="1408"/>
      <c r="NQY1" s="1408"/>
      <c r="NQZ1" s="1408"/>
      <c r="NRA1" s="1408"/>
      <c r="NRB1" s="1408"/>
      <c r="NRC1" s="1408"/>
      <c r="NRD1" s="1408"/>
      <c r="NRE1" s="1408"/>
      <c r="NRF1" s="1408"/>
      <c r="NRG1" s="1408"/>
      <c r="NRH1" s="1408"/>
      <c r="NRI1" s="1408"/>
      <c r="NRJ1" s="1408"/>
      <c r="NRK1" s="1408"/>
      <c r="NRL1" s="1408"/>
      <c r="NRM1" s="1408"/>
      <c r="NRN1" s="1408"/>
      <c r="NRO1" s="1408"/>
      <c r="NRP1" s="1408"/>
      <c r="NRQ1" s="1408"/>
      <c r="NRR1" s="1408"/>
      <c r="NRS1" s="1408"/>
      <c r="NRT1" s="1408"/>
      <c r="NRU1" s="1408"/>
      <c r="NRV1" s="1408"/>
      <c r="NRW1" s="1408"/>
      <c r="NRX1" s="1408"/>
      <c r="NRY1" s="1408"/>
      <c r="NRZ1" s="1408"/>
      <c r="NSA1" s="1408"/>
      <c r="NSB1" s="1408"/>
      <c r="NSC1" s="1408"/>
      <c r="NSD1" s="1408"/>
      <c r="NSE1" s="1408"/>
      <c r="NSF1" s="1408"/>
      <c r="NSG1" s="1408"/>
      <c r="NSH1" s="1408"/>
      <c r="NSI1" s="1408"/>
      <c r="NSJ1" s="1408"/>
      <c r="NSK1" s="1408"/>
      <c r="NSL1" s="1408"/>
      <c r="NSM1" s="1408"/>
      <c r="NSN1" s="1408"/>
      <c r="NSO1" s="1408"/>
      <c r="NSP1" s="1408"/>
      <c r="NSQ1" s="1408"/>
      <c r="NSR1" s="1408"/>
      <c r="NSS1" s="1408"/>
      <c r="NST1" s="1408"/>
      <c r="NSU1" s="1408"/>
      <c r="NSV1" s="1408"/>
      <c r="NSW1" s="1408"/>
      <c r="NSX1" s="1408"/>
      <c r="NSY1" s="1408"/>
      <c r="NSZ1" s="1408"/>
      <c r="NTA1" s="1408"/>
      <c r="NTB1" s="1408"/>
      <c r="NTC1" s="1408"/>
      <c r="NTD1" s="1408"/>
      <c r="NTE1" s="1408"/>
      <c r="NTF1" s="1408"/>
      <c r="NTG1" s="1408"/>
      <c r="NTH1" s="1408"/>
      <c r="NTI1" s="1408"/>
      <c r="NTJ1" s="1408"/>
      <c r="NTK1" s="1408"/>
      <c r="NTL1" s="1408"/>
      <c r="NTM1" s="1408"/>
      <c r="NTN1" s="1408"/>
      <c r="NTO1" s="1408"/>
      <c r="NTP1" s="1408"/>
      <c r="NTQ1" s="1408"/>
      <c r="NTR1" s="1408"/>
      <c r="NTS1" s="1408"/>
      <c r="NTT1" s="1408"/>
      <c r="NTU1" s="1408"/>
      <c r="NTV1" s="1408"/>
      <c r="NTW1" s="1408"/>
      <c r="NTX1" s="1408"/>
      <c r="NTY1" s="1408"/>
      <c r="NTZ1" s="1408"/>
      <c r="NUA1" s="1408"/>
      <c r="NUB1" s="1408"/>
      <c r="NUC1" s="1408"/>
      <c r="NUD1" s="1408"/>
      <c r="NUE1" s="1408"/>
      <c r="NUF1" s="1408"/>
      <c r="NUG1" s="1408"/>
      <c r="NUH1" s="1408"/>
      <c r="NUI1" s="1408"/>
      <c r="NUJ1" s="1408"/>
      <c r="NUK1" s="1408"/>
      <c r="NUL1" s="1408"/>
      <c r="NUM1" s="1408"/>
      <c r="NUN1" s="1408"/>
      <c r="NUO1" s="1408"/>
      <c r="NUP1" s="1408"/>
      <c r="NUQ1" s="1408"/>
      <c r="NUR1" s="1408"/>
      <c r="NUS1" s="1408"/>
      <c r="NUT1" s="1408"/>
      <c r="NUU1" s="1408"/>
      <c r="NUV1" s="1408"/>
      <c r="NUW1" s="1408"/>
      <c r="NUX1" s="1408"/>
      <c r="NUY1" s="1408"/>
      <c r="NUZ1" s="1408"/>
      <c r="NVA1" s="1408"/>
      <c r="NVB1" s="1408"/>
      <c r="NVC1" s="1408"/>
      <c r="NVD1" s="1408"/>
      <c r="NVE1" s="1408"/>
      <c r="NVF1" s="1408"/>
      <c r="NVG1" s="1408"/>
      <c r="NVH1" s="1408"/>
      <c r="NVI1" s="1408"/>
      <c r="NVJ1" s="1408"/>
      <c r="NVK1" s="1408"/>
      <c r="NVL1" s="1408"/>
      <c r="NVM1" s="1408"/>
      <c r="NVN1" s="1408"/>
      <c r="NVO1" s="1408"/>
      <c r="NVP1" s="1408"/>
      <c r="NVQ1" s="1408"/>
      <c r="NVR1" s="1408"/>
      <c r="NVS1" s="1408"/>
      <c r="NVT1" s="1408"/>
      <c r="NVU1" s="1408"/>
      <c r="NVV1" s="1408"/>
      <c r="NVW1" s="1408"/>
      <c r="NVX1" s="1408"/>
      <c r="NVY1" s="1408"/>
      <c r="NVZ1" s="1408"/>
      <c r="NWA1" s="1408"/>
      <c r="NWB1" s="1408"/>
      <c r="NWC1" s="1408"/>
      <c r="NWD1" s="1408"/>
      <c r="NWE1" s="1408"/>
      <c r="NWF1" s="1408"/>
      <c r="NWG1" s="1408"/>
      <c r="NWH1" s="1408"/>
      <c r="NWI1" s="1408"/>
      <c r="NWJ1" s="1408"/>
      <c r="NWK1" s="1408"/>
      <c r="NWL1" s="1408"/>
      <c r="NWM1" s="1408"/>
      <c r="NWN1" s="1408"/>
      <c r="NWO1" s="1408"/>
      <c r="NWP1" s="1408"/>
      <c r="NWQ1" s="1408"/>
      <c r="NWR1" s="1408"/>
      <c r="NWS1" s="1408"/>
      <c r="NWT1" s="1408"/>
      <c r="NWU1" s="1408"/>
      <c r="NWV1" s="1408"/>
      <c r="NWW1" s="1408"/>
      <c r="NWX1" s="1408"/>
      <c r="NWY1" s="1408"/>
      <c r="NWZ1" s="1408"/>
      <c r="NXA1" s="1408"/>
      <c r="NXB1" s="1408"/>
      <c r="NXC1" s="1408"/>
      <c r="NXD1" s="1408"/>
      <c r="NXE1" s="1408"/>
      <c r="NXF1" s="1408"/>
      <c r="NXG1" s="1408"/>
      <c r="NXH1" s="1408"/>
      <c r="NXI1" s="1408"/>
      <c r="NXJ1" s="1408"/>
      <c r="NXK1" s="1408"/>
      <c r="NXL1" s="1408"/>
      <c r="NXM1" s="1408"/>
      <c r="NXN1" s="1408"/>
      <c r="NXO1" s="1408"/>
      <c r="NXP1" s="1408"/>
      <c r="NXQ1" s="1408"/>
      <c r="NXR1" s="1408"/>
      <c r="NXS1" s="1408"/>
      <c r="NXT1" s="1408"/>
      <c r="NXU1" s="1408"/>
      <c r="NXV1" s="1408"/>
      <c r="NXW1" s="1408"/>
      <c r="NXX1" s="1408"/>
      <c r="NXY1" s="1408"/>
      <c r="NXZ1" s="1408"/>
      <c r="NYA1" s="1408"/>
      <c r="NYB1" s="1408"/>
      <c r="NYC1" s="1408"/>
      <c r="NYD1" s="1408"/>
      <c r="NYE1" s="1408"/>
      <c r="NYF1" s="1408"/>
      <c r="NYG1" s="1408"/>
      <c r="NYH1" s="1408"/>
      <c r="NYI1" s="1408"/>
      <c r="NYJ1" s="1408"/>
      <c r="NYK1" s="1408"/>
      <c r="NYL1" s="1408"/>
      <c r="NYM1" s="1408"/>
      <c r="NYN1" s="1408"/>
      <c r="NYO1" s="1408"/>
      <c r="NYP1" s="1408"/>
      <c r="NYQ1" s="1408"/>
      <c r="NYR1" s="1408"/>
      <c r="NYS1" s="1408"/>
      <c r="NYT1" s="1408"/>
      <c r="NYU1" s="1408"/>
      <c r="NYV1" s="1408"/>
      <c r="NYW1" s="1408"/>
      <c r="NYX1" s="1408"/>
      <c r="NYY1" s="1408"/>
      <c r="NYZ1" s="1408"/>
      <c r="NZA1" s="1408"/>
      <c r="NZB1" s="1408"/>
      <c r="NZC1" s="1408"/>
      <c r="NZD1" s="1408"/>
      <c r="NZE1" s="1408"/>
      <c r="NZF1" s="1408"/>
      <c r="NZG1" s="1408"/>
      <c r="NZH1" s="1408"/>
      <c r="NZI1" s="1408"/>
      <c r="NZJ1" s="1408"/>
      <c r="NZK1" s="1408"/>
      <c r="NZL1" s="1408"/>
      <c r="NZM1" s="1408"/>
      <c r="NZN1" s="1408"/>
      <c r="NZO1" s="1408"/>
      <c r="NZP1" s="1408"/>
      <c r="NZQ1" s="1408"/>
      <c r="NZR1" s="1408"/>
      <c r="NZS1" s="1408"/>
      <c r="NZT1" s="1408"/>
      <c r="NZU1" s="1408"/>
      <c r="NZV1" s="1408"/>
      <c r="NZW1" s="1408"/>
      <c r="NZX1" s="1408"/>
      <c r="NZY1" s="1408"/>
      <c r="NZZ1" s="1408"/>
      <c r="OAA1" s="1408"/>
      <c r="OAB1" s="1408"/>
      <c r="OAC1" s="1408"/>
      <c r="OAD1" s="1408"/>
      <c r="OAE1" s="1408"/>
      <c r="OAF1" s="1408"/>
      <c r="OAG1" s="1408"/>
      <c r="OAH1" s="1408"/>
      <c r="OAI1" s="1408"/>
      <c r="OAJ1" s="1408"/>
      <c r="OAK1" s="1408"/>
      <c r="OAL1" s="1408"/>
      <c r="OAM1" s="1408"/>
      <c r="OAN1" s="1408"/>
      <c r="OAO1" s="1408"/>
      <c r="OAP1" s="1408"/>
      <c r="OAQ1" s="1408"/>
      <c r="OAR1" s="1408"/>
      <c r="OAS1" s="1408"/>
      <c r="OAT1" s="1408"/>
      <c r="OAU1" s="1408"/>
      <c r="OAV1" s="1408"/>
      <c r="OAW1" s="1408"/>
      <c r="OAX1" s="1408"/>
      <c r="OAY1" s="1408"/>
      <c r="OAZ1" s="1408"/>
      <c r="OBA1" s="1408"/>
      <c r="OBB1" s="1408"/>
      <c r="OBC1" s="1408"/>
      <c r="OBD1" s="1408"/>
      <c r="OBE1" s="1408"/>
      <c r="OBF1" s="1408"/>
      <c r="OBG1" s="1408"/>
      <c r="OBH1" s="1408"/>
      <c r="OBI1" s="1408"/>
      <c r="OBJ1" s="1408"/>
      <c r="OBK1" s="1408"/>
      <c r="OBL1" s="1408"/>
      <c r="OBM1" s="1408"/>
      <c r="OBN1" s="1408"/>
      <c r="OBO1" s="1408"/>
      <c r="OBP1" s="1408"/>
      <c r="OBQ1" s="1408"/>
      <c r="OBR1" s="1408"/>
      <c r="OBS1" s="1408"/>
      <c r="OBT1" s="1408"/>
      <c r="OBU1" s="1408"/>
      <c r="OBV1" s="1408"/>
      <c r="OBW1" s="1408"/>
      <c r="OBX1" s="1408"/>
      <c r="OBY1" s="1408"/>
      <c r="OBZ1" s="1408"/>
      <c r="OCA1" s="1408"/>
      <c r="OCB1" s="1408"/>
      <c r="OCC1" s="1408"/>
      <c r="OCD1" s="1408"/>
      <c r="OCE1" s="1408"/>
      <c r="OCF1" s="1408"/>
      <c r="OCG1" s="1408"/>
      <c r="OCH1" s="1408"/>
      <c r="OCI1" s="1408"/>
      <c r="OCJ1" s="1408"/>
      <c r="OCK1" s="1408"/>
      <c r="OCL1" s="1408"/>
      <c r="OCM1" s="1408"/>
      <c r="OCN1" s="1408"/>
      <c r="OCO1" s="1408"/>
      <c r="OCP1" s="1408"/>
      <c r="OCQ1" s="1408"/>
      <c r="OCR1" s="1408"/>
      <c r="OCS1" s="1408"/>
      <c r="OCT1" s="1408"/>
      <c r="OCU1" s="1408"/>
      <c r="OCV1" s="1408"/>
      <c r="OCW1" s="1408"/>
      <c r="OCX1" s="1408"/>
      <c r="OCY1" s="1408"/>
      <c r="OCZ1" s="1408"/>
      <c r="ODA1" s="1408"/>
      <c r="ODB1" s="1408"/>
      <c r="ODC1" s="1408"/>
      <c r="ODD1" s="1408"/>
      <c r="ODE1" s="1408"/>
      <c r="ODF1" s="1408"/>
      <c r="ODG1" s="1408"/>
      <c r="ODH1" s="1408"/>
      <c r="ODI1" s="1408"/>
      <c r="ODJ1" s="1408"/>
      <c r="ODK1" s="1408"/>
      <c r="ODL1" s="1408"/>
      <c r="ODM1" s="1408"/>
      <c r="ODN1" s="1408"/>
      <c r="ODO1" s="1408"/>
      <c r="ODP1" s="1408"/>
      <c r="ODQ1" s="1408"/>
      <c r="ODR1" s="1408"/>
      <c r="ODS1" s="1408"/>
      <c r="ODT1" s="1408"/>
      <c r="ODU1" s="1408"/>
      <c r="ODV1" s="1408"/>
      <c r="ODW1" s="1408"/>
      <c r="ODX1" s="1408"/>
      <c r="ODY1" s="1408"/>
      <c r="ODZ1" s="1408"/>
      <c r="OEA1" s="1408"/>
      <c r="OEB1" s="1408"/>
      <c r="OEC1" s="1408"/>
      <c r="OED1" s="1408"/>
      <c r="OEE1" s="1408"/>
      <c r="OEF1" s="1408"/>
      <c r="OEG1" s="1408"/>
      <c r="OEH1" s="1408"/>
      <c r="OEI1" s="1408"/>
      <c r="OEJ1" s="1408"/>
      <c r="OEK1" s="1408"/>
      <c r="OEL1" s="1408"/>
      <c r="OEM1" s="1408"/>
      <c r="OEN1" s="1408"/>
      <c r="OEO1" s="1408"/>
      <c r="OEP1" s="1408"/>
      <c r="OEQ1" s="1408"/>
      <c r="OER1" s="1408"/>
      <c r="OES1" s="1408"/>
      <c r="OET1" s="1408"/>
      <c r="OEU1" s="1408"/>
      <c r="OEV1" s="1408"/>
      <c r="OEW1" s="1408"/>
      <c r="OEX1" s="1408"/>
      <c r="OEY1" s="1408"/>
      <c r="OEZ1" s="1408"/>
      <c r="OFA1" s="1408"/>
      <c r="OFB1" s="1408"/>
      <c r="OFC1" s="1408"/>
      <c r="OFD1" s="1408"/>
      <c r="OFE1" s="1408"/>
      <c r="OFF1" s="1408"/>
      <c r="OFG1" s="1408"/>
      <c r="OFH1" s="1408"/>
      <c r="OFI1" s="1408"/>
      <c r="OFJ1" s="1408"/>
      <c r="OFK1" s="1408"/>
      <c r="OFL1" s="1408"/>
      <c r="OFM1" s="1408"/>
      <c r="OFN1" s="1408"/>
      <c r="OFO1" s="1408"/>
      <c r="OFP1" s="1408"/>
      <c r="OFQ1" s="1408"/>
      <c r="OFR1" s="1408"/>
      <c r="OFS1" s="1408"/>
      <c r="OFT1" s="1408"/>
      <c r="OFU1" s="1408"/>
      <c r="OFV1" s="1408"/>
      <c r="OFW1" s="1408"/>
      <c r="OFX1" s="1408"/>
      <c r="OFY1" s="1408"/>
      <c r="OFZ1" s="1408"/>
      <c r="OGA1" s="1408"/>
      <c r="OGB1" s="1408"/>
      <c r="OGC1" s="1408"/>
      <c r="OGD1" s="1408"/>
      <c r="OGE1" s="1408"/>
      <c r="OGF1" s="1408"/>
      <c r="OGG1" s="1408"/>
      <c r="OGH1" s="1408"/>
      <c r="OGI1" s="1408"/>
      <c r="OGJ1" s="1408"/>
      <c r="OGK1" s="1408"/>
      <c r="OGL1" s="1408"/>
      <c r="OGM1" s="1408"/>
      <c r="OGN1" s="1408"/>
      <c r="OGO1" s="1408"/>
      <c r="OGP1" s="1408"/>
      <c r="OGQ1" s="1408"/>
      <c r="OGR1" s="1408"/>
      <c r="OGS1" s="1408"/>
      <c r="OGT1" s="1408"/>
      <c r="OGU1" s="1408"/>
      <c r="OGV1" s="1408"/>
      <c r="OGW1" s="1408"/>
      <c r="OGX1" s="1408"/>
      <c r="OGY1" s="1408"/>
      <c r="OGZ1" s="1408"/>
      <c r="OHA1" s="1408"/>
      <c r="OHB1" s="1408"/>
      <c r="OHC1" s="1408"/>
      <c r="OHD1" s="1408"/>
      <c r="OHE1" s="1408"/>
      <c r="OHF1" s="1408"/>
      <c r="OHG1" s="1408"/>
      <c r="OHH1" s="1408"/>
      <c r="OHI1" s="1408"/>
      <c r="OHJ1" s="1408"/>
      <c r="OHK1" s="1408"/>
      <c r="OHL1" s="1408"/>
      <c r="OHM1" s="1408"/>
      <c r="OHN1" s="1408"/>
      <c r="OHO1" s="1408"/>
      <c r="OHP1" s="1408"/>
      <c r="OHQ1" s="1408"/>
      <c r="OHR1" s="1408"/>
      <c r="OHS1" s="1408"/>
      <c r="OHT1" s="1408"/>
      <c r="OHU1" s="1408"/>
      <c r="OHV1" s="1408"/>
      <c r="OHW1" s="1408"/>
      <c r="OHX1" s="1408"/>
      <c r="OHY1" s="1408"/>
      <c r="OHZ1" s="1408"/>
      <c r="OIA1" s="1408"/>
      <c r="OIB1" s="1408"/>
      <c r="OIC1" s="1408"/>
      <c r="OID1" s="1408"/>
      <c r="OIE1" s="1408"/>
      <c r="OIF1" s="1408"/>
      <c r="OIG1" s="1408"/>
      <c r="OIH1" s="1408"/>
      <c r="OII1" s="1408"/>
      <c r="OIJ1" s="1408"/>
      <c r="OIK1" s="1408"/>
      <c r="OIL1" s="1408"/>
      <c r="OIM1" s="1408"/>
      <c r="OIN1" s="1408"/>
      <c r="OIO1" s="1408"/>
      <c r="OIP1" s="1408"/>
      <c r="OIQ1" s="1408"/>
      <c r="OIR1" s="1408"/>
      <c r="OIS1" s="1408"/>
      <c r="OIT1" s="1408"/>
      <c r="OIU1" s="1408"/>
      <c r="OIV1" s="1408"/>
      <c r="OIW1" s="1408"/>
      <c r="OIX1" s="1408"/>
      <c r="OIY1" s="1408"/>
      <c r="OIZ1" s="1408"/>
      <c r="OJA1" s="1408"/>
      <c r="OJB1" s="1408"/>
      <c r="OJC1" s="1408"/>
      <c r="OJD1" s="1408"/>
      <c r="OJE1" s="1408"/>
      <c r="OJF1" s="1408"/>
      <c r="OJG1" s="1408"/>
      <c r="OJH1" s="1408"/>
      <c r="OJI1" s="1408"/>
      <c r="OJJ1" s="1408"/>
      <c r="OJK1" s="1408"/>
      <c r="OJL1" s="1408"/>
      <c r="OJM1" s="1408"/>
      <c r="OJN1" s="1408"/>
      <c r="OJO1" s="1408"/>
      <c r="OJP1" s="1408"/>
      <c r="OJQ1" s="1408"/>
      <c r="OJR1" s="1408"/>
      <c r="OJS1" s="1408"/>
      <c r="OJT1" s="1408"/>
      <c r="OJU1" s="1408"/>
      <c r="OJV1" s="1408"/>
      <c r="OJW1" s="1408"/>
      <c r="OJX1" s="1408"/>
      <c r="OJY1" s="1408"/>
      <c r="OJZ1" s="1408"/>
      <c r="OKA1" s="1408"/>
      <c r="OKB1" s="1408"/>
      <c r="OKC1" s="1408"/>
      <c r="OKD1" s="1408"/>
      <c r="OKE1" s="1408"/>
      <c r="OKF1" s="1408"/>
      <c r="OKG1" s="1408"/>
      <c r="OKH1" s="1408"/>
      <c r="OKI1" s="1408"/>
      <c r="OKJ1" s="1408"/>
      <c r="OKK1" s="1408"/>
      <c r="OKL1" s="1408"/>
      <c r="OKM1" s="1408"/>
      <c r="OKN1" s="1408"/>
      <c r="OKO1" s="1408"/>
      <c r="OKP1" s="1408"/>
      <c r="OKQ1" s="1408"/>
      <c r="OKR1" s="1408"/>
      <c r="OKS1" s="1408"/>
      <c r="OKT1" s="1408"/>
      <c r="OKU1" s="1408"/>
      <c r="OKV1" s="1408"/>
      <c r="OKW1" s="1408"/>
      <c r="OKX1" s="1408"/>
      <c r="OKY1" s="1408"/>
      <c r="OKZ1" s="1408"/>
      <c r="OLA1" s="1408"/>
      <c r="OLB1" s="1408"/>
      <c r="OLC1" s="1408"/>
      <c r="OLD1" s="1408"/>
      <c r="OLE1" s="1408"/>
      <c r="OLF1" s="1408"/>
      <c r="OLG1" s="1408"/>
      <c r="OLH1" s="1408"/>
      <c r="OLI1" s="1408"/>
      <c r="OLJ1" s="1408"/>
      <c r="OLK1" s="1408"/>
      <c r="OLL1" s="1408"/>
      <c r="OLM1" s="1408"/>
      <c r="OLN1" s="1408"/>
      <c r="OLO1" s="1408"/>
      <c r="OLP1" s="1408"/>
      <c r="OLQ1" s="1408"/>
      <c r="OLR1" s="1408"/>
      <c r="OLS1" s="1408"/>
      <c r="OLT1" s="1408"/>
      <c r="OLU1" s="1408"/>
      <c r="OLV1" s="1408"/>
      <c r="OLW1" s="1408"/>
      <c r="OLX1" s="1408"/>
      <c r="OLY1" s="1408"/>
      <c r="OLZ1" s="1408"/>
      <c r="OMA1" s="1408"/>
      <c r="OMB1" s="1408"/>
      <c r="OMC1" s="1408"/>
      <c r="OMD1" s="1408"/>
      <c r="OME1" s="1408"/>
      <c r="OMF1" s="1408"/>
      <c r="OMG1" s="1408"/>
      <c r="OMH1" s="1408"/>
      <c r="OMI1" s="1408"/>
      <c r="OMJ1" s="1408"/>
      <c r="OMK1" s="1408"/>
      <c r="OML1" s="1408"/>
      <c r="OMM1" s="1408"/>
      <c r="OMN1" s="1408"/>
      <c r="OMO1" s="1408"/>
      <c r="OMP1" s="1408"/>
      <c r="OMQ1" s="1408"/>
      <c r="OMR1" s="1408"/>
      <c r="OMS1" s="1408"/>
      <c r="OMT1" s="1408"/>
      <c r="OMU1" s="1408"/>
      <c r="OMV1" s="1408"/>
      <c r="OMW1" s="1408"/>
      <c r="OMX1" s="1408"/>
      <c r="OMY1" s="1408"/>
      <c r="OMZ1" s="1408"/>
      <c r="ONA1" s="1408"/>
      <c r="ONB1" s="1408"/>
      <c r="ONC1" s="1408"/>
      <c r="OND1" s="1408"/>
      <c r="ONE1" s="1408"/>
      <c r="ONF1" s="1408"/>
      <c r="ONG1" s="1408"/>
      <c r="ONH1" s="1408"/>
      <c r="ONI1" s="1408"/>
      <c r="ONJ1" s="1408"/>
      <c r="ONK1" s="1408"/>
      <c r="ONL1" s="1408"/>
      <c r="ONM1" s="1408"/>
      <c r="ONN1" s="1408"/>
      <c r="ONO1" s="1408"/>
      <c r="ONP1" s="1408"/>
      <c r="ONQ1" s="1408"/>
      <c r="ONR1" s="1408"/>
      <c r="ONS1" s="1408"/>
      <c r="ONT1" s="1408"/>
      <c r="ONU1" s="1408"/>
      <c r="ONV1" s="1408"/>
      <c r="ONW1" s="1408"/>
      <c r="ONX1" s="1408"/>
      <c r="ONY1" s="1408"/>
      <c r="ONZ1" s="1408"/>
      <c r="OOA1" s="1408"/>
      <c r="OOB1" s="1408"/>
      <c r="OOC1" s="1408"/>
      <c r="OOD1" s="1408"/>
      <c r="OOE1" s="1408"/>
      <c r="OOF1" s="1408"/>
      <c r="OOG1" s="1408"/>
      <c r="OOH1" s="1408"/>
      <c r="OOI1" s="1408"/>
      <c r="OOJ1" s="1408"/>
      <c r="OOK1" s="1408"/>
      <c r="OOL1" s="1408"/>
      <c r="OOM1" s="1408"/>
      <c r="OON1" s="1408"/>
      <c r="OOO1" s="1408"/>
      <c r="OOP1" s="1408"/>
      <c r="OOQ1" s="1408"/>
      <c r="OOR1" s="1408"/>
      <c r="OOS1" s="1408"/>
      <c r="OOT1" s="1408"/>
      <c r="OOU1" s="1408"/>
      <c r="OOV1" s="1408"/>
      <c r="OOW1" s="1408"/>
      <c r="OOX1" s="1408"/>
      <c r="OOY1" s="1408"/>
      <c r="OOZ1" s="1408"/>
      <c r="OPA1" s="1408"/>
      <c r="OPB1" s="1408"/>
      <c r="OPC1" s="1408"/>
      <c r="OPD1" s="1408"/>
      <c r="OPE1" s="1408"/>
      <c r="OPF1" s="1408"/>
      <c r="OPG1" s="1408"/>
      <c r="OPH1" s="1408"/>
      <c r="OPI1" s="1408"/>
      <c r="OPJ1" s="1408"/>
      <c r="OPK1" s="1408"/>
      <c r="OPL1" s="1408"/>
      <c r="OPM1" s="1408"/>
      <c r="OPN1" s="1408"/>
      <c r="OPO1" s="1408"/>
      <c r="OPP1" s="1408"/>
      <c r="OPQ1" s="1408"/>
      <c r="OPR1" s="1408"/>
      <c r="OPS1" s="1408"/>
      <c r="OPT1" s="1408"/>
      <c r="OPU1" s="1408"/>
      <c r="OPV1" s="1408"/>
      <c r="OPW1" s="1408"/>
      <c r="OPX1" s="1408"/>
      <c r="OPY1" s="1408"/>
      <c r="OPZ1" s="1408"/>
      <c r="OQA1" s="1408"/>
      <c r="OQB1" s="1408"/>
      <c r="OQC1" s="1408"/>
      <c r="OQD1" s="1408"/>
      <c r="OQE1" s="1408"/>
      <c r="OQF1" s="1408"/>
      <c r="OQG1" s="1408"/>
      <c r="OQH1" s="1408"/>
      <c r="OQI1" s="1408"/>
      <c r="OQJ1" s="1408"/>
      <c r="OQK1" s="1408"/>
      <c r="OQL1" s="1408"/>
      <c r="OQM1" s="1408"/>
      <c r="OQN1" s="1408"/>
      <c r="OQO1" s="1408"/>
      <c r="OQP1" s="1408"/>
      <c r="OQQ1" s="1408"/>
      <c r="OQR1" s="1408"/>
      <c r="OQS1" s="1408"/>
      <c r="OQT1" s="1408"/>
      <c r="OQU1" s="1408"/>
      <c r="OQV1" s="1408"/>
      <c r="OQW1" s="1408"/>
      <c r="OQX1" s="1408"/>
      <c r="OQY1" s="1408"/>
      <c r="OQZ1" s="1408"/>
      <c r="ORA1" s="1408"/>
      <c r="ORB1" s="1408"/>
      <c r="ORC1" s="1408"/>
      <c r="ORD1" s="1408"/>
      <c r="ORE1" s="1408"/>
      <c r="ORF1" s="1408"/>
      <c r="ORG1" s="1408"/>
      <c r="ORH1" s="1408"/>
      <c r="ORI1" s="1408"/>
      <c r="ORJ1" s="1408"/>
      <c r="ORK1" s="1408"/>
      <c r="ORL1" s="1408"/>
      <c r="ORM1" s="1408"/>
      <c r="ORN1" s="1408"/>
      <c r="ORO1" s="1408"/>
      <c r="ORP1" s="1408"/>
      <c r="ORQ1" s="1408"/>
      <c r="ORR1" s="1408"/>
      <c r="ORS1" s="1408"/>
      <c r="ORT1" s="1408"/>
      <c r="ORU1" s="1408"/>
      <c r="ORV1" s="1408"/>
      <c r="ORW1" s="1408"/>
      <c r="ORX1" s="1408"/>
      <c r="ORY1" s="1408"/>
      <c r="ORZ1" s="1408"/>
      <c r="OSA1" s="1408"/>
      <c r="OSB1" s="1408"/>
      <c r="OSC1" s="1408"/>
      <c r="OSD1" s="1408"/>
      <c r="OSE1" s="1408"/>
      <c r="OSF1" s="1408"/>
      <c r="OSG1" s="1408"/>
      <c r="OSH1" s="1408"/>
      <c r="OSI1" s="1408"/>
      <c r="OSJ1" s="1408"/>
      <c r="OSK1" s="1408"/>
      <c r="OSL1" s="1408"/>
      <c r="OSM1" s="1408"/>
      <c r="OSN1" s="1408"/>
      <c r="OSO1" s="1408"/>
      <c r="OSP1" s="1408"/>
      <c r="OSQ1" s="1408"/>
      <c r="OSR1" s="1408"/>
      <c r="OSS1" s="1408"/>
      <c r="OST1" s="1408"/>
      <c r="OSU1" s="1408"/>
      <c r="OSV1" s="1408"/>
      <c r="OSW1" s="1408"/>
      <c r="OSX1" s="1408"/>
      <c r="OSY1" s="1408"/>
      <c r="OSZ1" s="1408"/>
      <c r="OTA1" s="1408"/>
      <c r="OTB1" s="1408"/>
      <c r="OTC1" s="1408"/>
      <c r="OTD1" s="1408"/>
      <c r="OTE1" s="1408"/>
      <c r="OTF1" s="1408"/>
      <c r="OTG1" s="1408"/>
      <c r="OTH1" s="1408"/>
      <c r="OTI1" s="1408"/>
      <c r="OTJ1" s="1408"/>
      <c r="OTK1" s="1408"/>
      <c r="OTL1" s="1408"/>
      <c r="OTM1" s="1408"/>
      <c r="OTN1" s="1408"/>
      <c r="OTO1" s="1408"/>
      <c r="OTP1" s="1408"/>
      <c r="OTQ1" s="1408"/>
      <c r="OTR1" s="1408"/>
      <c r="OTS1" s="1408"/>
      <c r="OTT1" s="1408"/>
      <c r="OTU1" s="1408"/>
      <c r="OTV1" s="1408"/>
      <c r="OTW1" s="1408"/>
      <c r="OTX1" s="1408"/>
      <c r="OTY1" s="1408"/>
      <c r="OTZ1" s="1408"/>
      <c r="OUA1" s="1408"/>
      <c r="OUB1" s="1408"/>
      <c r="OUC1" s="1408"/>
      <c r="OUD1" s="1408"/>
      <c r="OUE1" s="1408"/>
      <c r="OUF1" s="1408"/>
      <c r="OUG1" s="1408"/>
      <c r="OUH1" s="1408"/>
      <c r="OUI1" s="1408"/>
      <c r="OUJ1" s="1408"/>
      <c r="OUK1" s="1408"/>
      <c r="OUL1" s="1408"/>
      <c r="OUM1" s="1408"/>
      <c r="OUN1" s="1408"/>
      <c r="OUO1" s="1408"/>
      <c r="OUP1" s="1408"/>
      <c r="OUQ1" s="1408"/>
      <c r="OUR1" s="1408"/>
      <c r="OUS1" s="1408"/>
      <c r="OUT1" s="1408"/>
      <c r="OUU1" s="1408"/>
      <c r="OUV1" s="1408"/>
      <c r="OUW1" s="1408"/>
      <c r="OUX1" s="1408"/>
      <c r="OUY1" s="1408"/>
      <c r="OUZ1" s="1408"/>
      <c r="OVA1" s="1408"/>
      <c r="OVB1" s="1408"/>
      <c r="OVC1" s="1408"/>
      <c r="OVD1" s="1408"/>
      <c r="OVE1" s="1408"/>
      <c r="OVF1" s="1408"/>
      <c r="OVG1" s="1408"/>
      <c r="OVH1" s="1408"/>
      <c r="OVI1" s="1408"/>
      <c r="OVJ1" s="1408"/>
      <c r="OVK1" s="1408"/>
      <c r="OVL1" s="1408"/>
      <c r="OVM1" s="1408"/>
      <c r="OVN1" s="1408"/>
      <c r="OVO1" s="1408"/>
      <c r="OVP1" s="1408"/>
      <c r="OVQ1" s="1408"/>
      <c r="OVR1" s="1408"/>
      <c r="OVS1" s="1408"/>
      <c r="OVT1" s="1408"/>
      <c r="OVU1" s="1408"/>
      <c r="OVV1" s="1408"/>
      <c r="OVW1" s="1408"/>
      <c r="OVX1" s="1408"/>
      <c r="OVY1" s="1408"/>
      <c r="OVZ1" s="1408"/>
      <c r="OWA1" s="1408"/>
      <c r="OWB1" s="1408"/>
      <c r="OWC1" s="1408"/>
      <c r="OWD1" s="1408"/>
      <c r="OWE1" s="1408"/>
      <c r="OWF1" s="1408"/>
      <c r="OWG1" s="1408"/>
      <c r="OWH1" s="1408"/>
      <c r="OWI1" s="1408"/>
      <c r="OWJ1" s="1408"/>
      <c r="OWK1" s="1408"/>
      <c r="OWL1" s="1408"/>
      <c r="OWM1" s="1408"/>
      <c r="OWN1" s="1408"/>
      <c r="OWO1" s="1408"/>
      <c r="OWP1" s="1408"/>
      <c r="OWQ1" s="1408"/>
      <c r="OWR1" s="1408"/>
      <c r="OWS1" s="1408"/>
      <c r="OWT1" s="1408"/>
      <c r="OWU1" s="1408"/>
      <c r="OWV1" s="1408"/>
      <c r="OWW1" s="1408"/>
      <c r="OWX1" s="1408"/>
      <c r="OWY1" s="1408"/>
      <c r="OWZ1" s="1408"/>
      <c r="OXA1" s="1408"/>
      <c r="OXB1" s="1408"/>
      <c r="OXC1" s="1408"/>
      <c r="OXD1" s="1408"/>
      <c r="OXE1" s="1408"/>
      <c r="OXF1" s="1408"/>
      <c r="OXG1" s="1408"/>
      <c r="OXH1" s="1408"/>
      <c r="OXI1" s="1408"/>
      <c r="OXJ1" s="1408"/>
      <c r="OXK1" s="1408"/>
      <c r="OXL1" s="1408"/>
      <c r="OXM1" s="1408"/>
      <c r="OXN1" s="1408"/>
      <c r="OXO1" s="1408"/>
      <c r="OXP1" s="1408"/>
      <c r="OXQ1" s="1408"/>
      <c r="OXR1" s="1408"/>
      <c r="OXS1" s="1408"/>
      <c r="OXT1" s="1408"/>
      <c r="OXU1" s="1408"/>
      <c r="OXV1" s="1408"/>
      <c r="OXW1" s="1408"/>
      <c r="OXX1" s="1408"/>
      <c r="OXY1" s="1408"/>
      <c r="OXZ1" s="1408"/>
      <c r="OYA1" s="1408"/>
      <c r="OYB1" s="1408"/>
      <c r="OYC1" s="1408"/>
      <c r="OYD1" s="1408"/>
      <c r="OYE1" s="1408"/>
      <c r="OYF1" s="1408"/>
      <c r="OYG1" s="1408"/>
      <c r="OYH1" s="1408"/>
      <c r="OYI1" s="1408"/>
      <c r="OYJ1" s="1408"/>
      <c r="OYK1" s="1408"/>
      <c r="OYL1" s="1408"/>
      <c r="OYM1" s="1408"/>
      <c r="OYN1" s="1408"/>
      <c r="OYO1" s="1408"/>
      <c r="OYP1" s="1408"/>
      <c r="OYQ1" s="1408"/>
      <c r="OYR1" s="1408"/>
      <c r="OYS1" s="1408"/>
      <c r="OYT1" s="1408"/>
      <c r="OYU1" s="1408"/>
      <c r="OYV1" s="1408"/>
      <c r="OYW1" s="1408"/>
      <c r="OYX1" s="1408"/>
      <c r="OYY1" s="1408"/>
      <c r="OYZ1" s="1408"/>
      <c r="OZA1" s="1408"/>
      <c r="OZB1" s="1408"/>
      <c r="OZC1" s="1408"/>
      <c r="OZD1" s="1408"/>
      <c r="OZE1" s="1408"/>
      <c r="OZF1" s="1408"/>
      <c r="OZG1" s="1408"/>
      <c r="OZH1" s="1408"/>
      <c r="OZI1" s="1408"/>
      <c r="OZJ1" s="1408"/>
      <c r="OZK1" s="1408"/>
      <c r="OZL1" s="1408"/>
      <c r="OZM1" s="1408"/>
      <c r="OZN1" s="1408"/>
      <c r="OZO1" s="1408"/>
      <c r="OZP1" s="1408"/>
      <c r="OZQ1" s="1408"/>
      <c r="OZR1" s="1408"/>
      <c r="OZS1" s="1408"/>
      <c r="OZT1" s="1408"/>
      <c r="OZU1" s="1408"/>
      <c r="OZV1" s="1408"/>
      <c r="OZW1" s="1408"/>
      <c r="OZX1" s="1408"/>
      <c r="OZY1" s="1408"/>
      <c r="OZZ1" s="1408"/>
      <c r="PAA1" s="1408"/>
      <c r="PAB1" s="1408"/>
      <c r="PAC1" s="1408"/>
      <c r="PAD1" s="1408"/>
      <c r="PAE1" s="1408"/>
      <c r="PAF1" s="1408"/>
      <c r="PAG1" s="1408"/>
      <c r="PAH1" s="1408"/>
      <c r="PAI1" s="1408"/>
      <c r="PAJ1" s="1408"/>
      <c r="PAK1" s="1408"/>
      <c r="PAL1" s="1408"/>
      <c r="PAM1" s="1408"/>
      <c r="PAN1" s="1408"/>
      <c r="PAO1" s="1408"/>
      <c r="PAP1" s="1408"/>
      <c r="PAQ1" s="1408"/>
      <c r="PAR1" s="1408"/>
      <c r="PAS1" s="1408"/>
      <c r="PAT1" s="1408"/>
      <c r="PAU1" s="1408"/>
      <c r="PAV1" s="1408"/>
      <c r="PAW1" s="1408"/>
      <c r="PAX1" s="1408"/>
      <c r="PAY1" s="1408"/>
      <c r="PAZ1" s="1408"/>
      <c r="PBA1" s="1408"/>
      <c r="PBB1" s="1408"/>
      <c r="PBC1" s="1408"/>
      <c r="PBD1" s="1408"/>
      <c r="PBE1" s="1408"/>
      <c r="PBF1" s="1408"/>
      <c r="PBG1" s="1408"/>
      <c r="PBH1" s="1408"/>
      <c r="PBI1" s="1408"/>
      <c r="PBJ1" s="1408"/>
      <c r="PBK1" s="1408"/>
      <c r="PBL1" s="1408"/>
      <c r="PBM1" s="1408"/>
      <c r="PBN1" s="1408"/>
      <c r="PBO1" s="1408"/>
      <c r="PBP1" s="1408"/>
      <c r="PBQ1" s="1408"/>
      <c r="PBR1" s="1408"/>
      <c r="PBS1" s="1408"/>
      <c r="PBT1" s="1408"/>
      <c r="PBU1" s="1408"/>
      <c r="PBV1" s="1408"/>
      <c r="PBW1" s="1408"/>
      <c r="PBX1" s="1408"/>
      <c r="PBY1" s="1408"/>
      <c r="PBZ1" s="1408"/>
      <c r="PCA1" s="1408"/>
      <c r="PCB1" s="1408"/>
      <c r="PCC1" s="1408"/>
      <c r="PCD1" s="1408"/>
      <c r="PCE1" s="1408"/>
      <c r="PCF1" s="1408"/>
      <c r="PCG1" s="1408"/>
      <c r="PCH1" s="1408"/>
      <c r="PCI1" s="1408"/>
      <c r="PCJ1" s="1408"/>
      <c r="PCK1" s="1408"/>
      <c r="PCL1" s="1408"/>
      <c r="PCM1" s="1408"/>
      <c r="PCN1" s="1408"/>
      <c r="PCO1" s="1408"/>
      <c r="PCP1" s="1408"/>
      <c r="PCQ1" s="1408"/>
      <c r="PCR1" s="1408"/>
      <c r="PCS1" s="1408"/>
      <c r="PCT1" s="1408"/>
      <c r="PCU1" s="1408"/>
      <c r="PCV1" s="1408"/>
      <c r="PCW1" s="1408"/>
      <c r="PCX1" s="1408"/>
      <c r="PCY1" s="1408"/>
      <c r="PCZ1" s="1408"/>
      <c r="PDA1" s="1408"/>
      <c r="PDB1" s="1408"/>
      <c r="PDC1" s="1408"/>
      <c r="PDD1" s="1408"/>
      <c r="PDE1" s="1408"/>
      <c r="PDF1" s="1408"/>
      <c r="PDG1" s="1408"/>
      <c r="PDH1" s="1408"/>
      <c r="PDI1" s="1408"/>
      <c r="PDJ1" s="1408"/>
      <c r="PDK1" s="1408"/>
      <c r="PDL1" s="1408"/>
      <c r="PDM1" s="1408"/>
      <c r="PDN1" s="1408"/>
      <c r="PDO1" s="1408"/>
      <c r="PDP1" s="1408"/>
      <c r="PDQ1" s="1408"/>
      <c r="PDR1" s="1408"/>
      <c r="PDS1" s="1408"/>
      <c r="PDT1" s="1408"/>
      <c r="PDU1" s="1408"/>
      <c r="PDV1" s="1408"/>
      <c r="PDW1" s="1408"/>
      <c r="PDX1" s="1408"/>
      <c r="PDY1" s="1408"/>
      <c r="PDZ1" s="1408"/>
      <c r="PEA1" s="1408"/>
      <c r="PEB1" s="1408"/>
      <c r="PEC1" s="1408"/>
      <c r="PED1" s="1408"/>
      <c r="PEE1" s="1408"/>
      <c r="PEF1" s="1408"/>
      <c r="PEG1" s="1408"/>
      <c r="PEH1" s="1408"/>
      <c r="PEI1" s="1408"/>
      <c r="PEJ1" s="1408"/>
      <c r="PEK1" s="1408"/>
      <c r="PEL1" s="1408"/>
      <c r="PEM1" s="1408"/>
      <c r="PEN1" s="1408"/>
      <c r="PEO1" s="1408"/>
      <c r="PEP1" s="1408"/>
      <c r="PEQ1" s="1408"/>
      <c r="PER1" s="1408"/>
      <c r="PES1" s="1408"/>
      <c r="PET1" s="1408"/>
      <c r="PEU1" s="1408"/>
      <c r="PEV1" s="1408"/>
      <c r="PEW1" s="1408"/>
      <c r="PEX1" s="1408"/>
      <c r="PEY1" s="1408"/>
      <c r="PEZ1" s="1408"/>
      <c r="PFA1" s="1408"/>
      <c r="PFB1" s="1408"/>
      <c r="PFC1" s="1408"/>
      <c r="PFD1" s="1408"/>
      <c r="PFE1" s="1408"/>
      <c r="PFF1" s="1408"/>
      <c r="PFG1" s="1408"/>
      <c r="PFH1" s="1408"/>
      <c r="PFI1" s="1408"/>
      <c r="PFJ1" s="1408"/>
      <c r="PFK1" s="1408"/>
      <c r="PFL1" s="1408"/>
      <c r="PFM1" s="1408"/>
      <c r="PFN1" s="1408"/>
      <c r="PFO1" s="1408"/>
      <c r="PFP1" s="1408"/>
      <c r="PFQ1" s="1408"/>
      <c r="PFR1" s="1408"/>
      <c r="PFS1" s="1408"/>
      <c r="PFT1" s="1408"/>
      <c r="PFU1" s="1408"/>
      <c r="PFV1" s="1408"/>
      <c r="PFW1" s="1408"/>
      <c r="PFX1" s="1408"/>
      <c r="PFY1" s="1408"/>
      <c r="PFZ1" s="1408"/>
      <c r="PGA1" s="1408"/>
      <c r="PGB1" s="1408"/>
      <c r="PGC1" s="1408"/>
      <c r="PGD1" s="1408"/>
      <c r="PGE1" s="1408"/>
      <c r="PGF1" s="1408"/>
      <c r="PGG1" s="1408"/>
      <c r="PGH1" s="1408"/>
      <c r="PGI1" s="1408"/>
      <c r="PGJ1" s="1408"/>
      <c r="PGK1" s="1408"/>
      <c r="PGL1" s="1408"/>
      <c r="PGM1" s="1408"/>
      <c r="PGN1" s="1408"/>
      <c r="PGO1" s="1408"/>
      <c r="PGP1" s="1408"/>
      <c r="PGQ1" s="1408"/>
      <c r="PGR1" s="1408"/>
      <c r="PGS1" s="1408"/>
      <c r="PGT1" s="1408"/>
      <c r="PGU1" s="1408"/>
      <c r="PGV1" s="1408"/>
      <c r="PGW1" s="1408"/>
      <c r="PGX1" s="1408"/>
      <c r="PGY1" s="1408"/>
      <c r="PGZ1" s="1408"/>
      <c r="PHA1" s="1408"/>
      <c r="PHB1" s="1408"/>
      <c r="PHC1" s="1408"/>
      <c r="PHD1" s="1408"/>
      <c r="PHE1" s="1408"/>
      <c r="PHF1" s="1408"/>
      <c r="PHG1" s="1408"/>
      <c r="PHH1" s="1408"/>
      <c r="PHI1" s="1408"/>
      <c r="PHJ1" s="1408"/>
      <c r="PHK1" s="1408"/>
      <c r="PHL1" s="1408"/>
      <c r="PHM1" s="1408"/>
      <c r="PHN1" s="1408"/>
      <c r="PHO1" s="1408"/>
      <c r="PHP1" s="1408"/>
      <c r="PHQ1" s="1408"/>
      <c r="PHR1" s="1408"/>
      <c r="PHS1" s="1408"/>
      <c r="PHT1" s="1408"/>
      <c r="PHU1" s="1408"/>
      <c r="PHV1" s="1408"/>
      <c r="PHW1" s="1408"/>
      <c r="PHX1" s="1408"/>
      <c r="PHY1" s="1408"/>
      <c r="PHZ1" s="1408"/>
      <c r="PIA1" s="1408"/>
      <c r="PIB1" s="1408"/>
      <c r="PIC1" s="1408"/>
      <c r="PID1" s="1408"/>
      <c r="PIE1" s="1408"/>
      <c r="PIF1" s="1408"/>
      <c r="PIG1" s="1408"/>
      <c r="PIH1" s="1408"/>
      <c r="PII1" s="1408"/>
      <c r="PIJ1" s="1408"/>
      <c r="PIK1" s="1408"/>
      <c r="PIL1" s="1408"/>
      <c r="PIM1" s="1408"/>
      <c r="PIN1" s="1408"/>
      <c r="PIO1" s="1408"/>
      <c r="PIP1" s="1408"/>
      <c r="PIQ1" s="1408"/>
      <c r="PIR1" s="1408"/>
      <c r="PIS1" s="1408"/>
      <c r="PIT1" s="1408"/>
      <c r="PIU1" s="1408"/>
      <c r="PIV1" s="1408"/>
      <c r="PIW1" s="1408"/>
      <c r="PIX1" s="1408"/>
      <c r="PIY1" s="1408"/>
      <c r="PIZ1" s="1408"/>
      <c r="PJA1" s="1408"/>
      <c r="PJB1" s="1408"/>
      <c r="PJC1" s="1408"/>
      <c r="PJD1" s="1408"/>
      <c r="PJE1" s="1408"/>
      <c r="PJF1" s="1408"/>
      <c r="PJG1" s="1408"/>
      <c r="PJH1" s="1408"/>
      <c r="PJI1" s="1408"/>
      <c r="PJJ1" s="1408"/>
      <c r="PJK1" s="1408"/>
      <c r="PJL1" s="1408"/>
      <c r="PJM1" s="1408"/>
      <c r="PJN1" s="1408"/>
      <c r="PJO1" s="1408"/>
      <c r="PJP1" s="1408"/>
      <c r="PJQ1" s="1408"/>
      <c r="PJR1" s="1408"/>
      <c r="PJS1" s="1408"/>
      <c r="PJT1" s="1408"/>
      <c r="PJU1" s="1408"/>
      <c r="PJV1" s="1408"/>
      <c r="PJW1" s="1408"/>
      <c r="PJX1" s="1408"/>
      <c r="PJY1" s="1408"/>
      <c r="PJZ1" s="1408"/>
      <c r="PKA1" s="1408"/>
      <c r="PKB1" s="1408"/>
      <c r="PKC1" s="1408"/>
      <c r="PKD1" s="1408"/>
      <c r="PKE1" s="1408"/>
      <c r="PKF1" s="1408"/>
      <c r="PKG1" s="1408"/>
      <c r="PKH1" s="1408"/>
      <c r="PKI1" s="1408"/>
      <c r="PKJ1" s="1408"/>
      <c r="PKK1" s="1408"/>
      <c r="PKL1" s="1408"/>
      <c r="PKM1" s="1408"/>
      <c r="PKN1" s="1408"/>
      <c r="PKO1" s="1408"/>
      <c r="PKP1" s="1408"/>
      <c r="PKQ1" s="1408"/>
      <c r="PKR1" s="1408"/>
      <c r="PKS1" s="1408"/>
      <c r="PKT1" s="1408"/>
      <c r="PKU1" s="1408"/>
      <c r="PKV1" s="1408"/>
      <c r="PKW1" s="1408"/>
      <c r="PKX1" s="1408"/>
      <c r="PKY1" s="1408"/>
      <c r="PKZ1" s="1408"/>
      <c r="PLA1" s="1408"/>
      <c r="PLB1" s="1408"/>
      <c r="PLC1" s="1408"/>
      <c r="PLD1" s="1408"/>
      <c r="PLE1" s="1408"/>
      <c r="PLF1" s="1408"/>
      <c r="PLG1" s="1408"/>
      <c r="PLH1" s="1408"/>
      <c r="PLI1" s="1408"/>
      <c r="PLJ1" s="1408"/>
      <c r="PLK1" s="1408"/>
      <c r="PLL1" s="1408"/>
      <c r="PLM1" s="1408"/>
      <c r="PLN1" s="1408"/>
      <c r="PLO1" s="1408"/>
      <c r="PLP1" s="1408"/>
      <c r="PLQ1" s="1408"/>
      <c r="PLR1" s="1408"/>
      <c r="PLS1" s="1408"/>
      <c r="PLT1" s="1408"/>
      <c r="PLU1" s="1408"/>
      <c r="PLV1" s="1408"/>
      <c r="PLW1" s="1408"/>
      <c r="PLX1" s="1408"/>
      <c r="PLY1" s="1408"/>
      <c r="PLZ1" s="1408"/>
      <c r="PMA1" s="1408"/>
      <c r="PMB1" s="1408"/>
      <c r="PMC1" s="1408"/>
      <c r="PMD1" s="1408"/>
      <c r="PME1" s="1408"/>
      <c r="PMF1" s="1408"/>
      <c r="PMG1" s="1408"/>
      <c r="PMH1" s="1408"/>
      <c r="PMI1" s="1408"/>
      <c r="PMJ1" s="1408"/>
      <c r="PMK1" s="1408"/>
      <c r="PML1" s="1408"/>
      <c r="PMM1" s="1408"/>
      <c r="PMN1" s="1408"/>
      <c r="PMO1" s="1408"/>
      <c r="PMP1" s="1408"/>
      <c r="PMQ1" s="1408"/>
      <c r="PMR1" s="1408"/>
      <c r="PMS1" s="1408"/>
      <c r="PMT1" s="1408"/>
      <c r="PMU1" s="1408"/>
      <c r="PMV1" s="1408"/>
      <c r="PMW1" s="1408"/>
      <c r="PMX1" s="1408"/>
      <c r="PMY1" s="1408"/>
      <c r="PMZ1" s="1408"/>
      <c r="PNA1" s="1408"/>
      <c r="PNB1" s="1408"/>
      <c r="PNC1" s="1408"/>
      <c r="PND1" s="1408"/>
      <c r="PNE1" s="1408"/>
      <c r="PNF1" s="1408"/>
      <c r="PNG1" s="1408"/>
      <c r="PNH1" s="1408"/>
      <c r="PNI1" s="1408"/>
      <c r="PNJ1" s="1408"/>
      <c r="PNK1" s="1408"/>
      <c r="PNL1" s="1408"/>
      <c r="PNM1" s="1408"/>
      <c r="PNN1" s="1408"/>
      <c r="PNO1" s="1408"/>
      <c r="PNP1" s="1408"/>
      <c r="PNQ1" s="1408"/>
      <c r="PNR1" s="1408"/>
      <c r="PNS1" s="1408"/>
      <c r="PNT1" s="1408"/>
      <c r="PNU1" s="1408"/>
      <c r="PNV1" s="1408"/>
      <c r="PNW1" s="1408"/>
      <c r="PNX1" s="1408"/>
      <c r="PNY1" s="1408"/>
      <c r="PNZ1" s="1408"/>
      <c r="POA1" s="1408"/>
      <c r="POB1" s="1408"/>
      <c r="POC1" s="1408"/>
      <c r="POD1" s="1408"/>
      <c r="POE1" s="1408"/>
      <c r="POF1" s="1408"/>
      <c r="POG1" s="1408"/>
      <c r="POH1" s="1408"/>
      <c r="POI1" s="1408"/>
      <c r="POJ1" s="1408"/>
      <c r="POK1" s="1408"/>
      <c r="POL1" s="1408"/>
      <c r="POM1" s="1408"/>
      <c r="PON1" s="1408"/>
      <c r="POO1" s="1408"/>
      <c r="POP1" s="1408"/>
      <c r="POQ1" s="1408"/>
      <c r="POR1" s="1408"/>
      <c r="POS1" s="1408"/>
      <c r="POT1" s="1408"/>
      <c r="POU1" s="1408"/>
      <c r="POV1" s="1408"/>
      <c r="POW1" s="1408"/>
      <c r="POX1" s="1408"/>
      <c r="POY1" s="1408"/>
      <c r="POZ1" s="1408"/>
      <c r="PPA1" s="1408"/>
      <c r="PPB1" s="1408"/>
      <c r="PPC1" s="1408"/>
      <c r="PPD1" s="1408"/>
      <c r="PPE1" s="1408"/>
      <c r="PPF1" s="1408"/>
      <c r="PPG1" s="1408"/>
      <c r="PPH1" s="1408"/>
      <c r="PPI1" s="1408"/>
      <c r="PPJ1" s="1408"/>
      <c r="PPK1" s="1408"/>
      <c r="PPL1" s="1408"/>
      <c r="PPM1" s="1408"/>
      <c r="PPN1" s="1408"/>
      <c r="PPO1" s="1408"/>
      <c r="PPP1" s="1408"/>
      <c r="PPQ1" s="1408"/>
      <c r="PPR1" s="1408"/>
      <c r="PPS1" s="1408"/>
      <c r="PPT1" s="1408"/>
      <c r="PPU1" s="1408"/>
      <c r="PPV1" s="1408"/>
      <c r="PPW1" s="1408"/>
      <c r="PPX1" s="1408"/>
      <c r="PPY1" s="1408"/>
      <c r="PPZ1" s="1408"/>
      <c r="PQA1" s="1408"/>
      <c r="PQB1" s="1408"/>
      <c r="PQC1" s="1408"/>
      <c r="PQD1" s="1408"/>
      <c r="PQE1" s="1408"/>
      <c r="PQF1" s="1408"/>
      <c r="PQG1" s="1408"/>
      <c r="PQH1" s="1408"/>
      <c r="PQI1" s="1408"/>
      <c r="PQJ1" s="1408"/>
      <c r="PQK1" s="1408"/>
      <c r="PQL1" s="1408"/>
      <c r="PQM1" s="1408"/>
      <c r="PQN1" s="1408"/>
      <c r="PQO1" s="1408"/>
      <c r="PQP1" s="1408"/>
      <c r="PQQ1" s="1408"/>
      <c r="PQR1" s="1408"/>
      <c r="PQS1" s="1408"/>
      <c r="PQT1" s="1408"/>
      <c r="PQU1" s="1408"/>
      <c r="PQV1" s="1408"/>
      <c r="PQW1" s="1408"/>
      <c r="PQX1" s="1408"/>
      <c r="PQY1" s="1408"/>
      <c r="PQZ1" s="1408"/>
      <c r="PRA1" s="1408"/>
      <c r="PRB1" s="1408"/>
      <c r="PRC1" s="1408"/>
      <c r="PRD1" s="1408"/>
      <c r="PRE1" s="1408"/>
      <c r="PRF1" s="1408"/>
      <c r="PRG1" s="1408"/>
      <c r="PRH1" s="1408"/>
      <c r="PRI1" s="1408"/>
      <c r="PRJ1" s="1408"/>
      <c r="PRK1" s="1408"/>
      <c r="PRL1" s="1408"/>
      <c r="PRM1" s="1408"/>
      <c r="PRN1" s="1408"/>
      <c r="PRO1" s="1408"/>
      <c r="PRP1" s="1408"/>
      <c r="PRQ1" s="1408"/>
      <c r="PRR1" s="1408"/>
      <c r="PRS1" s="1408"/>
      <c r="PRT1" s="1408"/>
      <c r="PRU1" s="1408"/>
      <c r="PRV1" s="1408"/>
      <c r="PRW1" s="1408"/>
      <c r="PRX1" s="1408"/>
      <c r="PRY1" s="1408"/>
      <c r="PRZ1" s="1408"/>
      <c r="PSA1" s="1408"/>
      <c r="PSB1" s="1408"/>
      <c r="PSC1" s="1408"/>
      <c r="PSD1" s="1408"/>
      <c r="PSE1" s="1408"/>
      <c r="PSF1" s="1408"/>
      <c r="PSG1" s="1408"/>
      <c r="PSH1" s="1408"/>
      <c r="PSI1" s="1408"/>
      <c r="PSJ1" s="1408"/>
      <c r="PSK1" s="1408"/>
      <c r="PSL1" s="1408"/>
      <c r="PSM1" s="1408"/>
      <c r="PSN1" s="1408"/>
      <c r="PSO1" s="1408"/>
      <c r="PSP1" s="1408"/>
      <c r="PSQ1" s="1408"/>
      <c r="PSR1" s="1408"/>
      <c r="PSS1" s="1408"/>
      <c r="PST1" s="1408"/>
      <c r="PSU1" s="1408"/>
      <c r="PSV1" s="1408"/>
      <c r="PSW1" s="1408"/>
      <c r="PSX1" s="1408"/>
      <c r="PSY1" s="1408"/>
      <c r="PSZ1" s="1408"/>
      <c r="PTA1" s="1408"/>
      <c r="PTB1" s="1408"/>
      <c r="PTC1" s="1408"/>
      <c r="PTD1" s="1408"/>
      <c r="PTE1" s="1408"/>
      <c r="PTF1" s="1408"/>
      <c r="PTG1" s="1408"/>
      <c r="PTH1" s="1408"/>
      <c r="PTI1" s="1408"/>
      <c r="PTJ1" s="1408"/>
      <c r="PTK1" s="1408"/>
      <c r="PTL1" s="1408"/>
      <c r="PTM1" s="1408"/>
      <c r="PTN1" s="1408"/>
      <c r="PTO1" s="1408"/>
      <c r="PTP1" s="1408"/>
      <c r="PTQ1" s="1408"/>
      <c r="PTR1" s="1408"/>
      <c r="PTS1" s="1408"/>
      <c r="PTT1" s="1408"/>
      <c r="PTU1" s="1408"/>
      <c r="PTV1" s="1408"/>
      <c r="PTW1" s="1408"/>
      <c r="PTX1" s="1408"/>
      <c r="PTY1" s="1408"/>
      <c r="PTZ1" s="1408"/>
      <c r="PUA1" s="1408"/>
      <c r="PUB1" s="1408"/>
      <c r="PUC1" s="1408"/>
      <c r="PUD1" s="1408"/>
      <c r="PUE1" s="1408"/>
      <c r="PUF1" s="1408"/>
      <c r="PUG1" s="1408"/>
      <c r="PUH1" s="1408"/>
      <c r="PUI1" s="1408"/>
      <c r="PUJ1" s="1408"/>
      <c r="PUK1" s="1408"/>
      <c r="PUL1" s="1408"/>
      <c r="PUM1" s="1408"/>
      <c r="PUN1" s="1408"/>
      <c r="PUO1" s="1408"/>
      <c r="PUP1" s="1408"/>
      <c r="PUQ1" s="1408"/>
      <c r="PUR1" s="1408"/>
      <c r="PUS1" s="1408"/>
      <c r="PUT1" s="1408"/>
      <c r="PUU1" s="1408"/>
      <c r="PUV1" s="1408"/>
      <c r="PUW1" s="1408"/>
      <c r="PUX1" s="1408"/>
      <c r="PUY1" s="1408"/>
      <c r="PUZ1" s="1408"/>
      <c r="PVA1" s="1408"/>
      <c r="PVB1" s="1408"/>
      <c r="PVC1" s="1408"/>
      <c r="PVD1" s="1408"/>
      <c r="PVE1" s="1408"/>
      <c r="PVF1" s="1408"/>
      <c r="PVG1" s="1408"/>
      <c r="PVH1" s="1408"/>
      <c r="PVI1" s="1408"/>
      <c r="PVJ1" s="1408"/>
      <c r="PVK1" s="1408"/>
      <c r="PVL1" s="1408"/>
      <c r="PVM1" s="1408"/>
      <c r="PVN1" s="1408"/>
      <c r="PVO1" s="1408"/>
      <c r="PVP1" s="1408"/>
      <c r="PVQ1" s="1408"/>
      <c r="PVR1" s="1408"/>
      <c r="PVS1" s="1408"/>
      <c r="PVT1" s="1408"/>
      <c r="PVU1" s="1408"/>
      <c r="PVV1" s="1408"/>
      <c r="PVW1" s="1408"/>
      <c r="PVX1" s="1408"/>
      <c r="PVY1" s="1408"/>
      <c r="PVZ1" s="1408"/>
      <c r="PWA1" s="1408"/>
      <c r="PWB1" s="1408"/>
      <c r="PWC1" s="1408"/>
      <c r="PWD1" s="1408"/>
      <c r="PWE1" s="1408"/>
      <c r="PWF1" s="1408"/>
      <c r="PWG1" s="1408"/>
      <c r="PWH1" s="1408"/>
      <c r="PWI1" s="1408"/>
      <c r="PWJ1" s="1408"/>
      <c r="PWK1" s="1408"/>
      <c r="PWL1" s="1408"/>
      <c r="PWM1" s="1408"/>
      <c r="PWN1" s="1408"/>
      <c r="PWO1" s="1408"/>
      <c r="PWP1" s="1408"/>
      <c r="PWQ1" s="1408"/>
      <c r="PWR1" s="1408"/>
      <c r="PWS1" s="1408"/>
      <c r="PWT1" s="1408"/>
      <c r="PWU1" s="1408"/>
      <c r="PWV1" s="1408"/>
      <c r="PWW1" s="1408"/>
      <c r="PWX1" s="1408"/>
      <c r="PWY1" s="1408"/>
      <c r="PWZ1" s="1408"/>
      <c r="PXA1" s="1408"/>
      <c r="PXB1" s="1408"/>
      <c r="PXC1" s="1408"/>
      <c r="PXD1" s="1408"/>
      <c r="PXE1" s="1408"/>
      <c r="PXF1" s="1408"/>
      <c r="PXG1" s="1408"/>
      <c r="PXH1" s="1408"/>
      <c r="PXI1" s="1408"/>
      <c r="PXJ1" s="1408"/>
      <c r="PXK1" s="1408"/>
      <c r="PXL1" s="1408"/>
      <c r="PXM1" s="1408"/>
      <c r="PXN1" s="1408"/>
      <c r="PXO1" s="1408"/>
      <c r="PXP1" s="1408"/>
      <c r="PXQ1" s="1408"/>
      <c r="PXR1" s="1408"/>
      <c r="PXS1" s="1408"/>
      <c r="PXT1" s="1408"/>
      <c r="PXU1" s="1408"/>
      <c r="PXV1" s="1408"/>
      <c r="PXW1" s="1408"/>
      <c r="PXX1" s="1408"/>
      <c r="PXY1" s="1408"/>
      <c r="PXZ1" s="1408"/>
      <c r="PYA1" s="1408"/>
      <c r="PYB1" s="1408"/>
      <c r="PYC1" s="1408"/>
      <c r="PYD1" s="1408"/>
      <c r="PYE1" s="1408"/>
      <c r="PYF1" s="1408"/>
      <c r="PYG1" s="1408"/>
      <c r="PYH1" s="1408"/>
      <c r="PYI1" s="1408"/>
      <c r="PYJ1" s="1408"/>
      <c r="PYK1" s="1408"/>
      <c r="PYL1" s="1408"/>
      <c r="PYM1" s="1408"/>
      <c r="PYN1" s="1408"/>
      <c r="PYO1" s="1408"/>
      <c r="PYP1" s="1408"/>
      <c r="PYQ1" s="1408"/>
      <c r="PYR1" s="1408"/>
      <c r="PYS1" s="1408"/>
      <c r="PYT1" s="1408"/>
      <c r="PYU1" s="1408"/>
      <c r="PYV1" s="1408"/>
      <c r="PYW1" s="1408"/>
      <c r="PYX1" s="1408"/>
      <c r="PYY1" s="1408"/>
      <c r="PYZ1" s="1408"/>
      <c r="PZA1" s="1408"/>
      <c r="PZB1" s="1408"/>
      <c r="PZC1" s="1408"/>
      <c r="PZD1" s="1408"/>
      <c r="PZE1" s="1408"/>
      <c r="PZF1" s="1408"/>
      <c r="PZG1" s="1408"/>
      <c r="PZH1" s="1408"/>
      <c r="PZI1" s="1408"/>
      <c r="PZJ1" s="1408"/>
      <c r="PZK1" s="1408"/>
      <c r="PZL1" s="1408"/>
      <c r="PZM1" s="1408"/>
      <c r="PZN1" s="1408"/>
      <c r="PZO1" s="1408"/>
      <c r="PZP1" s="1408"/>
      <c r="PZQ1" s="1408"/>
      <c r="PZR1" s="1408"/>
      <c r="PZS1" s="1408"/>
      <c r="PZT1" s="1408"/>
      <c r="PZU1" s="1408"/>
      <c r="PZV1" s="1408"/>
      <c r="PZW1" s="1408"/>
      <c r="PZX1" s="1408"/>
      <c r="PZY1" s="1408"/>
      <c r="PZZ1" s="1408"/>
      <c r="QAA1" s="1408"/>
      <c r="QAB1" s="1408"/>
      <c r="QAC1" s="1408"/>
      <c r="QAD1" s="1408"/>
      <c r="QAE1" s="1408"/>
      <c r="QAF1" s="1408"/>
      <c r="QAG1" s="1408"/>
      <c r="QAH1" s="1408"/>
      <c r="QAI1" s="1408"/>
      <c r="QAJ1" s="1408"/>
      <c r="QAK1" s="1408"/>
      <c r="QAL1" s="1408"/>
      <c r="QAM1" s="1408"/>
      <c r="QAN1" s="1408"/>
      <c r="QAO1" s="1408"/>
      <c r="QAP1" s="1408"/>
      <c r="QAQ1" s="1408"/>
      <c r="QAR1" s="1408"/>
      <c r="QAS1" s="1408"/>
      <c r="QAT1" s="1408"/>
      <c r="QAU1" s="1408"/>
      <c r="QAV1" s="1408"/>
      <c r="QAW1" s="1408"/>
      <c r="QAX1" s="1408"/>
      <c r="QAY1" s="1408"/>
      <c r="QAZ1" s="1408"/>
      <c r="QBA1" s="1408"/>
      <c r="QBB1" s="1408"/>
      <c r="QBC1" s="1408"/>
      <c r="QBD1" s="1408"/>
      <c r="QBE1" s="1408"/>
      <c r="QBF1" s="1408"/>
      <c r="QBG1" s="1408"/>
      <c r="QBH1" s="1408"/>
      <c r="QBI1" s="1408"/>
      <c r="QBJ1" s="1408"/>
      <c r="QBK1" s="1408"/>
      <c r="QBL1" s="1408"/>
      <c r="QBM1" s="1408"/>
      <c r="QBN1" s="1408"/>
      <c r="QBO1" s="1408"/>
      <c r="QBP1" s="1408"/>
      <c r="QBQ1" s="1408"/>
      <c r="QBR1" s="1408"/>
      <c r="QBS1" s="1408"/>
      <c r="QBT1" s="1408"/>
      <c r="QBU1" s="1408"/>
      <c r="QBV1" s="1408"/>
      <c r="QBW1" s="1408"/>
      <c r="QBX1" s="1408"/>
      <c r="QBY1" s="1408"/>
      <c r="QBZ1" s="1408"/>
      <c r="QCA1" s="1408"/>
      <c r="QCB1" s="1408"/>
      <c r="QCC1" s="1408"/>
      <c r="QCD1" s="1408"/>
      <c r="QCE1" s="1408"/>
      <c r="QCF1" s="1408"/>
      <c r="QCG1" s="1408"/>
      <c r="QCH1" s="1408"/>
      <c r="QCI1" s="1408"/>
      <c r="QCJ1" s="1408"/>
      <c r="QCK1" s="1408"/>
      <c r="QCL1" s="1408"/>
      <c r="QCM1" s="1408"/>
      <c r="QCN1" s="1408"/>
      <c r="QCO1" s="1408"/>
      <c r="QCP1" s="1408"/>
      <c r="QCQ1" s="1408"/>
      <c r="QCR1" s="1408"/>
      <c r="QCS1" s="1408"/>
      <c r="QCT1" s="1408"/>
      <c r="QCU1" s="1408"/>
      <c r="QCV1" s="1408"/>
      <c r="QCW1" s="1408"/>
      <c r="QCX1" s="1408"/>
      <c r="QCY1" s="1408"/>
      <c r="QCZ1" s="1408"/>
      <c r="QDA1" s="1408"/>
      <c r="QDB1" s="1408"/>
      <c r="QDC1" s="1408"/>
      <c r="QDD1" s="1408"/>
      <c r="QDE1" s="1408"/>
      <c r="QDF1" s="1408"/>
      <c r="QDG1" s="1408"/>
      <c r="QDH1" s="1408"/>
      <c r="QDI1" s="1408"/>
      <c r="QDJ1" s="1408"/>
      <c r="QDK1" s="1408"/>
      <c r="QDL1" s="1408"/>
      <c r="QDM1" s="1408"/>
      <c r="QDN1" s="1408"/>
      <c r="QDO1" s="1408"/>
      <c r="QDP1" s="1408"/>
      <c r="QDQ1" s="1408"/>
      <c r="QDR1" s="1408"/>
      <c r="QDS1" s="1408"/>
      <c r="QDT1" s="1408"/>
      <c r="QDU1" s="1408"/>
      <c r="QDV1" s="1408"/>
      <c r="QDW1" s="1408"/>
      <c r="QDX1" s="1408"/>
      <c r="QDY1" s="1408"/>
      <c r="QDZ1" s="1408"/>
      <c r="QEA1" s="1408"/>
      <c r="QEB1" s="1408"/>
      <c r="QEC1" s="1408"/>
      <c r="QED1" s="1408"/>
      <c r="QEE1" s="1408"/>
      <c r="QEF1" s="1408"/>
      <c r="QEG1" s="1408"/>
      <c r="QEH1" s="1408"/>
      <c r="QEI1" s="1408"/>
      <c r="QEJ1" s="1408"/>
      <c r="QEK1" s="1408"/>
      <c r="QEL1" s="1408"/>
      <c r="QEM1" s="1408"/>
      <c r="QEN1" s="1408"/>
      <c r="QEO1" s="1408"/>
      <c r="QEP1" s="1408"/>
      <c r="QEQ1" s="1408"/>
      <c r="QER1" s="1408"/>
      <c r="QES1" s="1408"/>
      <c r="QET1" s="1408"/>
      <c r="QEU1" s="1408"/>
      <c r="QEV1" s="1408"/>
      <c r="QEW1" s="1408"/>
      <c r="QEX1" s="1408"/>
      <c r="QEY1" s="1408"/>
      <c r="QEZ1" s="1408"/>
      <c r="QFA1" s="1408"/>
      <c r="QFB1" s="1408"/>
      <c r="QFC1" s="1408"/>
      <c r="QFD1" s="1408"/>
      <c r="QFE1" s="1408"/>
      <c r="QFF1" s="1408"/>
      <c r="QFG1" s="1408"/>
      <c r="QFH1" s="1408"/>
      <c r="QFI1" s="1408"/>
      <c r="QFJ1" s="1408"/>
      <c r="QFK1" s="1408"/>
      <c r="QFL1" s="1408"/>
      <c r="QFM1" s="1408"/>
      <c r="QFN1" s="1408"/>
      <c r="QFO1" s="1408"/>
      <c r="QFP1" s="1408"/>
      <c r="QFQ1" s="1408"/>
      <c r="QFR1" s="1408"/>
      <c r="QFS1" s="1408"/>
      <c r="QFT1" s="1408"/>
      <c r="QFU1" s="1408"/>
      <c r="QFV1" s="1408"/>
      <c r="QFW1" s="1408"/>
      <c r="QFX1" s="1408"/>
      <c r="QFY1" s="1408"/>
      <c r="QFZ1" s="1408"/>
      <c r="QGA1" s="1408"/>
      <c r="QGB1" s="1408"/>
      <c r="QGC1" s="1408"/>
      <c r="QGD1" s="1408"/>
      <c r="QGE1" s="1408"/>
      <c r="QGF1" s="1408"/>
      <c r="QGG1" s="1408"/>
      <c r="QGH1" s="1408"/>
      <c r="QGI1" s="1408"/>
      <c r="QGJ1" s="1408"/>
      <c r="QGK1" s="1408"/>
      <c r="QGL1" s="1408"/>
      <c r="QGM1" s="1408"/>
      <c r="QGN1" s="1408"/>
      <c r="QGO1" s="1408"/>
      <c r="QGP1" s="1408"/>
      <c r="QGQ1" s="1408"/>
      <c r="QGR1" s="1408"/>
      <c r="QGS1" s="1408"/>
      <c r="QGT1" s="1408"/>
      <c r="QGU1" s="1408"/>
      <c r="QGV1" s="1408"/>
      <c r="QGW1" s="1408"/>
      <c r="QGX1" s="1408"/>
      <c r="QGY1" s="1408"/>
      <c r="QGZ1" s="1408"/>
      <c r="QHA1" s="1408"/>
      <c r="QHB1" s="1408"/>
      <c r="QHC1" s="1408"/>
      <c r="QHD1" s="1408"/>
      <c r="QHE1" s="1408"/>
      <c r="QHF1" s="1408"/>
      <c r="QHG1" s="1408"/>
      <c r="QHH1" s="1408"/>
      <c r="QHI1" s="1408"/>
      <c r="QHJ1" s="1408"/>
      <c r="QHK1" s="1408"/>
      <c r="QHL1" s="1408"/>
      <c r="QHM1" s="1408"/>
      <c r="QHN1" s="1408"/>
      <c r="QHO1" s="1408"/>
      <c r="QHP1" s="1408"/>
      <c r="QHQ1" s="1408"/>
      <c r="QHR1" s="1408"/>
      <c r="QHS1" s="1408"/>
      <c r="QHT1" s="1408"/>
      <c r="QHU1" s="1408"/>
      <c r="QHV1" s="1408"/>
      <c r="QHW1" s="1408"/>
      <c r="QHX1" s="1408"/>
      <c r="QHY1" s="1408"/>
      <c r="QHZ1" s="1408"/>
      <c r="QIA1" s="1408"/>
      <c r="QIB1" s="1408"/>
      <c r="QIC1" s="1408"/>
      <c r="QID1" s="1408"/>
      <c r="QIE1" s="1408"/>
      <c r="QIF1" s="1408"/>
      <c r="QIG1" s="1408"/>
      <c r="QIH1" s="1408"/>
      <c r="QII1" s="1408"/>
      <c r="QIJ1" s="1408"/>
      <c r="QIK1" s="1408"/>
      <c r="QIL1" s="1408"/>
      <c r="QIM1" s="1408"/>
      <c r="QIN1" s="1408"/>
      <c r="QIO1" s="1408"/>
      <c r="QIP1" s="1408"/>
      <c r="QIQ1" s="1408"/>
      <c r="QIR1" s="1408"/>
      <c r="QIS1" s="1408"/>
      <c r="QIT1" s="1408"/>
      <c r="QIU1" s="1408"/>
      <c r="QIV1" s="1408"/>
      <c r="QIW1" s="1408"/>
      <c r="QIX1" s="1408"/>
      <c r="QIY1" s="1408"/>
      <c r="QIZ1" s="1408"/>
      <c r="QJA1" s="1408"/>
      <c r="QJB1" s="1408"/>
      <c r="QJC1" s="1408"/>
      <c r="QJD1" s="1408"/>
      <c r="QJE1" s="1408"/>
      <c r="QJF1" s="1408"/>
      <c r="QJG1" s="1408"/>
      <c r="QJH1" s="1408"/>
      <c r="QJI1" s="1408"/>
      <c r="QJJ1" s="1408"/>
      <c r="QJK1" s="1408"/>
      <c r="QJL1" s="1408"/>
      <c r="QJM1" s="1408"/>
      <c r="QJN1" s="1408"/>
      <c r="QJO1" s="1408"/>
      <c r="QJP1" s="1408"/>
      <c r="QJQ1" s="1408"/>
      <c r="QJR1" s="1408"/>
      <c r="QJS1" s="1408"/>
      <c r="QJT1" s="1408"/>
      <c r="QJU1" s="1408"/>
      <c r="QJV1" s="1408"/>
      <c r="QJW1" s="1408"/>
      <c r="QJX1" s="1408"/>
      <c r="QJY1" s="1408"/>
      <c r="QJZ1" s="1408"/>
      <c r="QKA1" s="1408"/>
      <c r="QKB1" s="1408"/>
      <c r="QKC1" s="1408"/>
      <c r="QKD1" s="1408"/>
      <c r="QKE1" s="1408"/>
      <c r="QKF1" s="1408"/>
      <c r="QKG1" s="1408"/>
      <c r="QKH1" s="1408"/>
      <c r="QKI1" s="1408"/>
      <c r="QKJ1" s="1408"/>
      <c r="QKK1" s="1408"/>
      <c r="QKL1" s="1408"/>
      <c r="QKM1" s="1408"/>
      <c r="QKN1" s="1408"/>
      <c r="QKO1" s="1408"/>
      <c r="QKP1" s="1408"/>
      <c r="QKQ1" s="1408"/>
      <c r="QKR1" s="1408"/>
      <c r="QKS1" s="1408"/>
      <c r="QKT1" s="1408"/>
      <c r="QKU1" s="1408"/>
      <c r="QKV1" s="1408"/>
      <c r="QKW1" s="1408"/>
      <c r="QKX1" s="1408"/>
      <c r="QKY1" s="1408"/>
      <c r="QKZ1" s="1408"/>
      <c r="QLA1" s="1408"/>
      <c r="QLB1" s="1408"/>
      <c r="QLC1" s="1408"/>
      <c r="QLD1" s="1408"/>
      <c r="QLE1" s="1408"/>
      <c r="QLF1" s="1408"/>
      <c r="QLG1" s="1408"/>
      <c r="QLH1" s="1408"/>
      <c r="QLI1" s="1408"/>
      <c r="QLJ1" s="1408"/>
      <c r="QLK1" s="1408"/>
      <c r="QLL1" s="1408"/>
      <c r="QLM1" s="1408"/>
      <c r="QLN1" s="1408"/>
      <c r="QLO1" s="1408"/>
      <c r="QLP1" s="1408"/>
      <c r="QLQ1" s="1408"/>
      <c r="QLR1" s="1408"/>
      <c r="QLS1" s="1408"/>
      <c r="QLT1" s="1408"/>
      <c r="QLU1" s="1408"/>
      <c r="QLV1" s="1408"/>
      <c r="QLW1" s="1408"/>
      <c r="QLX1" s="1408"/>
      <c r="QLY1" s="1408"/>
      <c r="QLZ1" s="1408"/>
      <c r="QMA1" s="1408"/>
      <c r="QMB1" s="1408"/>
      <c r="QMC1" s="1408"/>
      <c r="QMD1" s="1408"/>
      <c r="QME1" s="1408"/>
      <c r="QMF1" s="1408"/>
      <c r="QMG1" s="1408"/>
      <c r="QMH1" s="1408"/>
      <c r="QMI1" s="1408"/>
      <c r="QMJ1" s="1408"/>
      <c r="QMK1" s="1408"/>
      <c r="QML1" s="1408"/>
      <c r="QMM1" s="1408"/>
      <c r="QMN1" s="1408"/>
      <c r="QMO1" s="1408"/>
      <c r="QMP1" s="1408"/>
      <c r="QMQ1" s="1408"/>
      <c r="QMR1" s="1408"/>
      <c r="QMS1" s="1408"/>
      <c r="QMT1" s="1408"/>
      <c r="QMU1" s="1408"/>
      <c r="QMV1" s="1408"/>
      <c r="QMW1" s="1408"/>
      <c r="QMX1" s="1408"/>
      <c r="QMY1" s="1408"/>
      <c r="QMZ1" s="1408"/>
      <c r="QNA1" s="1408"/>
      <c r="QNB1" s="1408"/>
      <c r="QNC1" s="1408"/>
      <c r="QND1" s="1408"/>
      <c r="QNE1" s="1408"/>
      <c r="QNF1" s="1408"/>
      <c r="QNG1" s="1408"/>
      <c r="QNH1" s="1408"/>
      <c r="QNI1" s="1408"/>
      <c r="QNJ1" s="1408"/>
      <c r="QNK1" s="1408"/>
      <c r="QNL1" s="1408"/>
      <c r="QNM1" s="1408"/>
      <c r="QNN1" s="1408"/>
      <c r="QNO1" s="1408"/>
      <c r="QNP1" s="1408"/>
      <c r="QNQ1" s="1408"/>
      <c r="QNR1" s="1408"/>
      <c r="QNS1" s="1408"/>
      <c r="QNT1" s="1408"/>
      <c r="QNU1" s="1408"/>
      <c r="QNV1" s="1408"/>
      <c r="QNW1" s="1408"/>
      <c r="QNX1" s="1408"/>
      <c r="QNY1" s="1408"/>
      <c r="QNZ1" s="1408"/>
      <c r="QOA1" s="1408"/>
      <c r="QOB1" s="1408"/>
      <c r="QOC1" s="1408"/>
      <c r="QOD1" s="1408"/>
      <c r="QOE1" s="1408"/>
      <c r="QOF1" s="1408"/>
      <c r="QOG1" s="1408"/>
      <c r="QOH1" s="1408"/>
      <c r="QOI1" s="1408"/>
      <c r="QOJ1" s="1408"/>
      <c r="QOK1" s="1408"/>
      <c r="QOL1" s="1408"/>
      <c r="QOM1" s="1408"/>
      <c r="QON1" s="1408"/>
      <c r="QOO1" s="1408"/>
      <c r="QOP1" s="1408"/>
      <c r="QOQ1" s="1408"/>
      <c r="QOR1" s="1408"/>
      <c r="QOS1" s="1408"/>
      <c r="QOT1" s="1408"/>
      <c r="QOU1" s="1408"/>
      <c r="QOV1" s="1408"/>
      <c r="QOW1" s="1408"/>
      <c r="QOX1" s="1408"/>
      <c r="QOY1" s="1408"/>
      <c r="QOZ1" s="1408"/>
      <c r="QPA1" s="1408"/>
      <c r="QPB1" s="1408"/>
      <c r="QPC1" s="1408"/>
      <c r="QPD1" s="1408"/>
      <c r="QPE1" s="1408"/>
      <c r="QPF1" s="1408"/>
      <c r="QPG1" s="1408"/>
      <c r="QPH1" s="1408"/>
      <c r="QPI1" s="1408"/>
      <c r="QPJ1" s="1408"/>
      <c r="QPK1" s="1408"/>
      <c r="QPL1" s="1408"/>
      <c r="QPM1" s="1408"/>
      <c r="QPN1" s="1408"/>
      <c r="QPO1" s="1408"/>
      <c r="QPP1" s="1408"/>
      <c r="QPQ1" s="1408"/>
      <c r="QPR1" s="1408"/>
      <c r="QPS1" s="1408"/>
      <c r="QPT1" s="1408"/>
      <c r="QPU1" s="1408"/>
      <c r="QPV1" s="1408"/>
      <c r="QPW1" s="1408"/>
      <c r="QPX1" s="1408"/>
      <c r="QPY1" s="1408"/>
      <c r="QPZ1" s="1408"/>
      <c r="QQA1" s="1408"/>
      <c r="QQB1" s="1408"/>
      <c r="QQC1" s="1408"/>
      <c r="QQD1" s="1408"/>
      <c r="QQE1" s="1408"/>
      <c r="QQF1" s="1408"/>
      <c r="QQG1" s="1408"/>
      <c r="QQH1" s="1408"/>
      <c r="QQI1" s="1408"/>
      <c r="QQJ1" s="1408"/>
      <c r="QQK1" s="1408"/>
      <c r="QQL1" s="1408"/>
      <c r="QQM1" s="1408"/>
      <c r="QQN1" s="1408"/>
      <c r="QQO1" s="1408"/>
      <c r="QQP1" s="1408"/>
      <c r="QQQ1" s="1408"/>
      <c r="QQR1" s="1408"/>
      <c r="QQS1" s="1408"/>
      <c r="QQT1" s="1408"/>
      <c r="QQU1" s="1408"/>
      <c r="QQV1" s="1408"/>
      <c r="QQW1" s="1408"/>
      <c r="QQX1" s="1408"/>
      <c r="QQY1" s="1408"/>
      <c r="QQZ1" s="1408"/>
      <c r="QRA1" s="1408"/>
      <c r="QRB1" s="1408"/>
      <c r="QRC1" s="1408"/>
      <c r="QRD1" s="1408"/>
      <c r="QRE1" s="1408"/>
      <c r="QRF1" s="1408"/>
      <c r="QRG1" s="1408"/>
      <c r="QRH1" s="1408"/>
      <c r="QRI1" s="1408"/>
      <c r="QRJ1" s="1408"/>
      <c r="QRK1" s="1408"/>
      <c r="QRL1" s="1408"/>
      <c r="QRM1" s="1408"/>
      <c r="QRN1" s="1408"/>
      <c r="QRO1" s="1408"/>
      <c r="QRP1" s="1408"/>
      <c r="QRQ1" s="1408"/>
      <c r="QRR1" s="1408"/>
      <c r="QRS1" s="1408"/>
      <c r="QRT1" s="1408"/>
      <c r="QRU1" s="1408"/>
      <c r="QRV1" s="1408"/>
      <c r="QRW1" s="1408"/>
      <c r="QRX1" s="1408"/>
      <c r="QRY1" s="1408"/>
      <c r="QRZ1" s="1408"/>
      <c r="QSA1" s="1408"/>
      <c r="QSB1" s="1408"/>
      <c r="QSC1" s="1408"/>
      <c r="QSD1" s="1408"/>
      <c r="QSE1" s="1408"/>
      <c r="QSF1" s="1408"/>
      <c r="QSG1" s="1408"/>
      <c r="QSH1" s="1408"/>
      <c r="QSI1" s="1408"/>
      <c r="QSJ1" s="1408"/>
      <c r="QSK1" s="1408"/>
      <c r="QSL1" s="1408"/>
      <c r="QSM1" s="1408"/>
      <c r="QSN1" s="1408"/>
      <c r="QSO1" s="1408"/>
      <c r="QSP1" s="1408"/>
      <c r="QSQ1" s="1408"/>
      <c r="QSR1" s="1408"/>
      <c r="QSS1" s="1408"/>
      <c r="QST1" s="1408"/>
      <c r="QSU1" s="1408"/>
      <c r="QSV1" s="1408"/>
      <c r="QSW1" s="1408"/>
      <c r="QSX1" s="1408"/>
      <c r="QSY1" s="1408"/>
      <c r="QSZ1" s="1408"/>
      <c r="QTA1" s="1408"/>
      <c r="QTB1" s="1408"/>
      <c r="QTC1" s="1408"/>
      <c r="QTD1" s="1408"/>
      <c r="QTE1" s="1408"/>
      <c r="QTF1" s="1408"/>
      <c r="QTG1" s="1408"/>
      <c r="QTH1" s="1408"/>
      <c r="QTI1" s="1408"/>
      <c r="QTJ1" s="1408"/>
      <c r="QTK1" s="1408"/>
      <c r="QTL1" s="1408"/>
      <c r="QTM1" s="1408"/>
      <c r="QTN1" s="1408"/>
      <c r="QTO1" s="1408"/>
      <c r="QTP1" s="1408"/>
      <c r="QTQ1" s="1408"/>
      <c r="QTR1" s="1408"/>
      <c r="QTS1" s="1408"/>
      <c r="QTT1" s="1408"/>
      <c r="QTU1" s="1408"/>
      <c r="QTV1" s="1408"/>
      <c r="QTW1" s="1408"/>
      <c r="QTX1" s="1408"/>
      <c r="QTY1" s="1408"/>
      <c r="QTZ1" s="1408"/>
      <c r="QUA1" s="1408"/>
      <c r="QUB1" s="1408"/>
      <c r="QUC1" s="1408"/>
      <c r="QUD1" s="1408"/>
      <c r="QUE1" s="1408"/>
      <c r="QUF1" s="1408"/>
      <c r="QUG1" s="1408"/>
      <c r="QUH1" s="1408"/>
      <c r="QUI1" s="1408"/>
      <c r="QUJ1" s="1408"/>
      <c r="QUK1" s="1408"/>
      <c r="QUL1" s="1408"/>
      <c r="QUM1" s="1408"/>
      <c r="QUN1" s="1408"/>
      <c r="QUO1" s="1408"/>
      <c r="QUP1" s="1408"/>
      <c r="QUQ1" s="1408"/>
      <c r="QUR1" s="1408"/>
      <c r="QUS1" s="1408"/>
      <c r="QUT1" s="1408"/>
      <c r="QUU1" s="1408"/>
      <c r="QUV1" s="1408"/>
      <c r="QUW1" s="1408"/>
      <c r="QUX1" s="1408"/>
      <c r="QUY1" s="1408"/>
      <c r="QUZ1" s="1408"/>
      <c r="QVA1" s="1408"/>
      <c r="QVB1" s="1408"/>
      <c r="QVC1" s="1408"/>
      <c r="QVD1" s="1408"/>
      <c r="QVE1" s="1408"/>
      <c r="QVF1" s="1408"/>
      <c r="QVG1" s="1408"/>
      <c r="QVH1" s="1408"/>
      <c r="QVI1" s="1408"/>
      <c r="QVJ1" s="1408"/>
      <c r="QVK1" s="1408"/>
      <c r="QVL1" s="1408"/>
      <c r="QVM1" s="1408"/>
      <c r="QVN1" s="1408"/>
      <c r="QVO1" s="1408"/>
      <c r="QVP1" s="1408"/>
      <c r="QVQ1" s="1408"/>
      <c r="QVR1" s="1408"/>
      <c r="QVS1" s="1408"/>
      <c r="QVT1" s="1408"/>
      <c r="QVU1" s="1408"/>
      <c r="QVV1" s="1408"/>
      <c r="QVW1" s="1408"/>
      <c r="QVX1" s="1408"/>
      <c r="QVY1" s="1408"/>
      <c r="QVZ1" s="1408"/>
      <c r="QWA1" s="1408"/>
      <c r="QWB1" s="1408"/>
      <c r="QWC1" s="1408"/>
      <c r="QWD1" s="1408"/>
      <c r="QWE1" s="1408"/>
      <c r="QWF1" s="1408"/>
      <c r="QWG1" s="1408"/>
      <c r="QWH1" s="1408"/>
      <c r="QWI1" s="1408"/>
      <c r="QWJ1" s="1408"/>
      <c r="QWK1" s="1408"/>
      <c r="QWL1" s="1408"/>
      <c r="QWM1" s="1408"/>
      <c r="QWN1" s="1408"/>
      <c r="QWO1" s="1408"/>
      <c r="QWP1" s="1408"/>
      <c r="QWQ1" s="1408"/>
      <c r="QWR1" s="1408"/>
      <c r="QWS1" s="1408"/>
      <c r="QWT1" s="1408"/>
      <c r="QWU1" s="1408"/>
      <c r="QWV1" s="1408"/>
      <c r="QWW1" s="1408"/>
      <c r="QWX1" s="1408"/>
      <c r="QWY1" s="1408"/>
      <c r="QWZ1" s="1408"/>
      <c r="QXA1" s="1408"/>
      <c r="QXB1" s="1408"/>
      <c r="QXC1" s="1408"/>
      <c r="QXD1" s="1408"/>
      <c r="QXE1" s="1408"/>
      <c r="QXF1" s="1408"/>
      <c r="QXG1" s="1408"/>
      <c r="QXH1" s="1408"/>
      <c r="QXI1" s="1408"/>
      <c r="QXJ1" s="1408"/>
      <c r="QXK1" s="1408"/>
      <c r="QXL1" s="1408"/>
      <c r="QXM1" s="1408"/>
      <c r="QXN1" s="1408"/>
      <c r="QXO1" s="1408"/>
      <c r="QXP1" s="1408"/>
      <c r="QXQ1" s="1408"/>
      <c r="QXR1" s="1408"/>
      <c r="QXS1" s="1408"/>
      <c r="QXT1" s="1408"/>
      <c r="QXU1" s="1408"/>
      <c r="QXV1" s="1408"/>
      <c r="QXW1" s="1408"/>
      <c r="QXX1" s="1408"/>
      <c r="QXY1" s="1408"/>
      <c r="QXZ1" s="1408"/>
      <c r="QYA1" s="1408"/>
      <c r="QYB1" s="1408"/>
      <c r="QYC1" s="1408"/>
      <c r="QYD1" s="1408"/>
      <c r="QYE1" s="1408"/>
      <c r="QYF1" s="1408"/>
      <c r="QYG1" s="1408"/>
      <c r="QYH1" s="1408"/>
      <c r="QYI1" s="1408"/>
      <c r="QYJ1" s="1408"/>
      <c r="QYK1" s="1408"/>
      <c r="QYL1" s="1408"/>
      <c r="QYM1" s="1408"/>
      <c r="QYN1" s="1408"/>
      <c r="QYO1" s="1408"/>
      <c r="QYP1" s="1408"/>
      <c r="QYQ1" s="1408"/>
      <c r="QYR1" s="1408"/>
      <c r="QYS1" s="1408"/>
      <c r="QYT1" s="1408"/>
      <c r="QYU1" s="1408"/>
      <c r="QYV1" s="1408"/>
      <c r="QYW1" s="1408"/>
      <c r="QYX1" s="1408"/>
      <c r="QYY1" s="1408"/>
      <c r="QYZ1" s="1408"/>
      <c r="QZA1" s="1408"/>
      <c r="QZB1" s="1408"/>
      <c r="QZC1" s="1408"/>
      <c r="QZD1" s="1408"/>
      <c r="QZE1" s="1408"/>
      <c r="QZF1" s="1408"/>
      <c r="QZG1" s="1408"/>
      <c r="QZH1" s="1408"/>
      <c r="QZI1" s="1408"/>
      <c r="QZJ1" s="1408"/>
      <c r="QZK1" s="1408"/>
      <c r="QZL1" s="1408"/>
      <c r="QZM1" s="1408"/>
      <c r="QZN1" s="1408"/>
      <c r="QZO1" s="1408"/>
      <c r="QZP1" s="1408"/>
      <c r="QZQ1" s="1408"/>
      <c r="QZR1" s="1408"/>
      <c r="QZS1" s="1408"/>
      <c r="QZT1" s="1408"/>
      <c r="QZU1" s="1408"/>
      <c r="QZV1" s="1408"/>
      <c r="QZW1" s="1408"/>
      <c r="QZX1" s="1408"/>
      <c r="QZY1" s="1408"/>
      <c r="QZZ1" s="1408"/>
      <c r="RAA1" s="1408"/>
      <c r="RAB1" s="1408"/>
      <c r="RAC1" s="1408"/>
      <c r="RAD1" s="1408"/>
      <c r="RAE1" s="1408"/>
      <c r="RAF1" s="1408"/>
      <c r="RAG1" s="1408"/>
      <c r="RAH1" s="1408"/>
      <c r="RAI1" s="1408"/>
      <c r="RAJ1" s="1408"/>
      <c r="RAK1" s="1408"/>
      <c r="RAL1" s="1408"/>
      <c r="RAM1" s="1408"/>
      <c r="RAN1" s="1408"/>
      <c r="RAO1" s="1408"/>
      <c r="RAP1" s="1408"/>
      <c r="RAQ1" s="1408"/>
      <c r="RAR1" s="1408"/>
      <c r="RAS1" s="1408"/>
      <c r="RAT1" s="1408"/>
      <c r="RAU1" s="1408"/>
      <c r="RAV1" s="1408"/>
      <c r="RAW1" s="1408"/>
      <c r="RAX1" s="1408"/>
      <c r="RAY1" s="1408"/>
      <c r="RAZ1" s="1408"/>
      <c r="RBA1" s="1408"/>
      <c r="RBB1" s="1408"/>
      <c r="RBC1" s="1408"/>
      <c r="RBD1" s="1408"/>
      <c r="RBE1" s="1408"/>
      <c r="RBF1" s="1408"/>
      <c r="RBG1" s="1408"/>
      <c r="RBH1" s="1408"/>
      <c r="RBI1" s="1408"/>
      <c r="RBJ1" s="1408"/>
      <c r="RBK1" s="1408"/>
      <c r="RBL1" s="1408"/>
      <c r="RBM1" s="1408"/>
      <c r="RBN1" s="1408"/>
      <c r="RBO1" s="1408"/>
      <c r="RBP1" s="1408"/>
      <c r="RBQ1" s="1408"/>
      <c r="RBR1" s="1408"/>
      <c r="RBS1" s="1408"/>
      <c r="RBT1" s="1408"/>
      <c r="RBU1" s="1408"/>
      <c r="RBV1" s="1408"/>
      <c r="RBW1" s="1408"/>
      <c r="RBX1" s="1408"/>
      <c r="RBY1" s="1408"/>
      <c r="RBZ1" s="1408"/>
      <c r="RCA1" s="1408"/>
      <c r="RCB1" s="1408"/>
      <c r="RCC1" s="1408"/>
      <c r="RCD1" s="1408"/>
      <c r="RCE1" s="1408"/>
      <c r="RCF1" s="1408"/>
      <c r="RCG1" s="1408"/>
      <c r="RCH1" s="1408"/>
      <c r="RCI1" s="1408"/>
      <c r="RCJ1" s="1408"/>
      <c r="RCK1" s="1408"/>
      <c r="RCL1" s="1408"/>
      <c r="RCM1" s="1408"/>
      <c r="RCN1" s="1408"/>
      <c r="RCO1" s="1408"/>
      <c r="RCP1" s="1408"/>
      <c r="RCQ1" s="1408"/>
      <c r="RCR1" s="1408"/>
      <c r="RCS1" s="1408"/>
      <c r="RCT1" s="1408"/>
      <c r="RCU1" s="1408"/>
      <c r="RCV1" s="1408"/>
      <c r="RCW1" s="1408"/>
      <c r="RCX1" s="1408"/>
      <c r="RCY1" s="1408"/>
      <c r="RCZ1" s="1408"/>
      <c r="RDA1" s="1408"/>
      <c r="RDB1" s="1408"/>
      <c r="RDC1" s="1408"/>
      <c r="RDD1" s="1408"/>
      <c r="RDE1" s="1408"/>
      <c r="RDF1" s="1408"/>
      <c r="RDG1" s="1408"/>
      <c r="RDH1" s="1408"/>
      <c r="RDI1" s="1408"/>
      <c r="RDJ1" s="1408"/>
      <c r="RDK1" s="1408"/>
      <c r="RDL1" s="1408"/>
      <c r="RDM1" s="1408"/>
      <c r="RDN1" s="1408"/>
      <c r="RDO1" s="1408"/>
      <c r="RDP1" s="1408"/>
      <c r="RDQ1" s="1408"/>
      <c r="RDR1" s="1408"/>
      <c r="RDS1" s="1408"/>
      <c r="RDT1" s="1408"/>
      <c r="RDU1" s="1408"/>
      <c r="RDV1" s="1408"/>
      <c r="RDW1" s="1408"/>
      <c r="RDX1" s="1408"/>
      <c r="RDY1" s="1408"/>
      <c r="RDZ1" s="1408"/>
      <c r="REA1" s="1408"/>
      <c r="REB1" s="1408"/>
      <c r="REC1" s="1408"/>
      <c r="RED1" s="1408"/>
      <c r="REE1" s="1408"/>
      <c r="REF1" s="1408"/>
      <c r="REG1" s="1408"/>
      <c r="REH1" s="1408"/>
      <c r="REI1" s="1408"/>
      <c r="REJ1" s="1408"/>
      <c r="REK1" s="1408"/>
      <c r="REL1" s="1408"/>
      <c r="REM1" s="1408"/>
      <c r="REN1" s="1408"/>
      <c r="REO1" s="1408"/>
      <c r="REP1" s="1408"/>
      <c r="REQ1" s="1408"/>
      <c r="RER1" s="1408"/>
      <c r="RES1" s="1408"/>
      <c r="RET1" s="1408"/>
      <c r="REU1" s="1408"/>
      <c r="REV1" s="1408"/>
      <c r="REW1" s="1408"/>
      <c r="REX1" s="1408"/>
      <c r="REY1" s="1408"/>
      <c r="REZ1" s="1408"/>
      <c r="RFA1" s="1408"/>
      <c r="RFB1" s="1408"/>
      <c r="RFC1" s="1408"/>
      <c r="RFD1" s="1408"/>
      <c r="RFE1" s="1408"/>
      <c r="RFF1" s="1408"/>
      <c r="RFG1" s="1408"/>
      <c r="RFH1" s="1408"/>
      <c r="RFI1" s="1408"/>
      <c r="RFJ1" s="1408"/>
      <c r="RFK1" s="1408"/>
      <c r="RFL1" s="1408"/>
      <c r="RFM1" s="1408"/>
      <c r="RFN1" s="1408"/>
      <c r="RFO1" s="1408"/>
      <c r="RFP1" s="1408"/>
      <c r="RFQ1" s="1408"/>
      <c r="RFR1" s="1408"/>
      <c r="RFS1" s="1408"/>
      <c r="RFT1" s="1408"/>
      <c r="RFU1" s="1408"/>
      <c r="RFV1" s="1408"/>
      <c r="RFW1" s="1408"/>
      <c r="RFX1" s="1408"/>
      <c r="RFY1" s="1408"/>
      <c r="RFZ1" s="1408"/>
      <c r="RGA1" s="1408"/>
      <c r="RGB1" s="1408"/>
      <c r="RGC1" s="1408"/>
      <c r="RGD1" s="1408"/>
      <c r="RGE1" s="1408"/>
      <c r="RGF1" s="1408"/>
      <c r="RGG1" s="1408"/>
      <c r="RGH1" s="1408"/>
      <c r="RGI1" s="1408"/>
      <c r="RGJ1" s="1408"/>
      <c r="RGK1" s="1408"/>
      <c r="RGL1" s="1408"/>
      <c r="RGM1" s="1408"/>
      <c r="RGN1" s="1408"/>
      <c r="RGO1" s="1408"/>
      <c r="RGP1" s="1408"/>
      <c r="RGQ1" s="1408"/>
      <c r="RGR1" s="1408"/>
      <c r="RGS1" s="1408"/>
      <c r="RGT1" s="1408"/>
      <c r="RGU1" s="1408"/>
      <c r="RGV1" s="1408"/>
      <c r="RGW1" s="1408"/>
      <c r="RGX1" s="1408"/>
      <c r="RGY1" s="1408"/>
      <c r="RGZ1" s="1408"/>
      <c r="RHA1" s="1408"/>
      <c r="RHB1" s="1408"/>
      <c r="RHC1" s="1408"/>
      <c r="RHD1" s="1408"/>
      <c r="RHE1" s="1408"/>
      <c r="RHF1" s="1408"/>
      <c r="RHG1" s="1408"/>
      <c r="RHH1" s="1408"/>
      <c r="RHI1" s="1408"/>
      <c r="RHJ1" s="1408"/>
      <c r="RHK1" s="1408"/>
      <c r="RHL1" s="1408"/>
      <c r="RHM1" s="1408"/>
      <c r="RHN1" s="1408"/>
      <c r="RHO1" s="1408"/>
      <c r="RHP1" s="1408"/>
      <c r="RHQ1" s="1408"/>
      <c r="RHR1" s="1408"/>
      <c r="RHS1" s="1408"/>
      <c r="RHT1" s="1408"/>
      <c r="RHU1" s="1408"/>
      <c r="RHV1" s="1408"/>
      <c r="RHW1" s="1408"/>
      <c r="RHX1" s="1408"/>
      <c r="RHY1" s="1408"/>
      <c r="RHZ1" s="1408"/>
      <c r="RIA1" s="1408"/>
      <c r="RIB1" s="1408"/>
      <c r="RIC1" s="1408"/>
      <c r="RID1" s="1408"/>
      <c r="RIE1" s="1408"/>
      <c r="RIF1" s="1408"/>
      <c r="RIG1" s="1408"/>
      <c r="RIH1" s="1408"/>
      <c r="RII1" s="1408"/>
      <c r="RIJ1" s="1408"/>
      <c r="RIK1" s="1408"/>
      <c r="RIL1" s="1408"/>
      <c r="RIM1" s="1408"/>
      <c r="RIN1" s="1408"/>
      <c r="RIO1" s="1408"/>
      <c r="RIP1" s="1408"/>
      <c r="RIQ1" s="1408"/>
      <c r="RIR1" s="1408"/>
      <c r="RIS1" s="1408"/>
      <c r="RIT1" s="1408"/>
      <c r="RIU1" s="1408"/>
      <c r="RIV1" s="1408"/>
      <c r="RIW1" s="1408"/>
      <c r="RIX1" s="1408"/>
      <c r="RIY1" s="1408"/>
      <c r="RIZ1" s="1408"/>
      <c r="RJA1" s="1408"/>
      <c r="RJB1" s="1408"/>
      <c r="RJC1" s="1408"/>
      <c r="RJD1" s="1408"/>
      <c r="RJE1" s="1408"/>
      <c r="RJF1" s="1408"/>
      <c r="RJG1" s="1408"/>
      <c r="RJH1" s="1408"/>
      <c r="RJI1" s="1408"/>
      <c r="RJJ1" s="1408"/>
      <c r="RJK1" s="1408"/>
      <c r="RJL1" s="1408"/>
      <c r="RJM1" s="1408"/>
      <c r="RJN1" s="1408"/>
      <c r="RJO1" s="1408"/>
      <c r="RJP1" s="1408"/>
      <c r="RJQ1" s="1408"/>
      <c r="RJR1" s="1408"/>
      <c r="RJS1" s="1408"/>
      <c r="RJT1" s="1408"/>
      <c r="RJU1" s="1408"/>
      <c r="RJV1" s="1408"/>
      <c r="RJW1" s="1408"/>
      <c r="RJX1" s="1408"/>
      <c r="RJY1" s="1408"/>
      <c r="RJZ1" s="1408"/>
      <c r="RKA1" s="1408"/>
      <c r="RKB1" s="1408"/>
      <c r="RKC1" s="1408"/>
      <c r="RKD1" s="1408"/>
      <c r="RKE1" s="1408"/>
      <c r="RKF1" s="1408"/>
      <c r="RKG1" s="1408"/>
      <c r="RKH1" s="1408"/>
      <c r="RKI1" s="1408"/>
      <c r="RKJ1" s="1408"/>
      <c r="RKK1" s="1408"/>
      <c r="RKL1" s="1408"/>
      <c r="RKM1" s="1408"/>
      <c r="RKN1" s="1408"/>
      <c r="RKO1" s="1408"/>
      <c r="RKP1" s="1408"/>
      <c r="RKQ1" s="1408"/>
      <c r="RKR1" s="1408"/>
      <c r="RKS1" s="1408"/>
      <c r="RKT1" s="1408"/>
      <c r="RKU1" s="1408"/>
      <c r="RKV1" s="1408"/>
      <c r="RKW1" s="1408"/>
      <c r="RKX1" s="1408"/>
      <c r="RKY1" s="1408"/>
      <c r="RKZ1" s="1408"/>
      <c r="RLA1" s="1408"/>
      <c r="RLB1" s="1408"/>
      <c r="RLC1" s="1408"/>
      <c r="RLD1" s="1408"/>
      <c r="RLE1" s="1408"/>
      <c r="RLF1" s="1408"/>
      <c r="RLG1" s="1408"/>
      <c r="RLH1" s="1408"/>
      <c r="RLI1" s="1408"/>
      <c r="RLJ1" s="1408"/>
      <c r="RLK1" s="1408"/>
      <c r="RLL1" s="1408"/>
      <c r="RLM1" s="1408"/>
      <c r="RLN1" s="1408"/>
      <c r="RLO1" s="1408"/>
      <c r="RLP1" s="1408"/>
      <c r="RLQ1" s="1408"/>
      <c r="RLR1" s="1408"/>
      <c r="RLS1" s="1408"/>
      <c r="RLT1" s="1408"/>
      <c r="RLU1" s="1408"/>
      <c r="RLV1" s="1408"/>
      <c r="RLW1" s="1408"/>
      <c r="RLX1" s="1408"/>
      <c r="RLY1" s="1408"/>
      <c r="RLZ1" s="1408"/>
      <c r="RMA1" s="1408"/>
      <c r="RMB1" s="1408"/>
      <c r="RMC1" s="1408"/>
      <c r="RMD1" s="1408"/>
      <c r="RME1" s="1408"/>
      <c r="RMF1" s="1408"/>
      <c r="RMG1" s="1408"/>
      <c r="RMH1" s="1408"/>
      <c r="RMI1" s="1408"/>
      <c r="RMJ1" s="1408"/>
      <c r="RMK1" s="1408"/>
      <c r="RML1" s="1408"/>
      <c r="RMM1" s="1408"/>
      <c r="RMN1" s="1408"/>
      <c r="RMO1" s="1408"/>
      <c r="RMP1" s="1408"/>
      <c r="RMQ1" s="1408"/>
      <c r="RMR1" s="1408"/>
      <c r="RMS1" s="1408"/>
      <c r="RMT1" s="1408"/>
      <c r="RMU1" s="1408"/>
      <c r="RMV1" s="1408"/>
      <c r="RMW1" s="1408"/>
      <c r="RMX1" s="1408"/>
      <c r="RMY1" s="1408"/>
      <c r="RMZ1" s="1408"/>
      <c r="RNA1" s="1408"/>
      <c r="RNB1" s="1408"/>
      <c r="RNC1" s="1408"/>
      <c r="RND1" s="1408"/>
      <c r="RNE1" s="1408"/>
      <c r="RNF1" s="1408"/>
      <c r="RNG1" s="1408"/>
      <c r="RNH1" s="1408"/>
      <c r="RNI1" s="1408"/>
      <c r="RNJ1" s="1408"/>
      <c r="RNK1" s="1408"/>
      <c r="RNL1" s="1408"/>
      <c r="RNM1" s="1408"/>
      <c r="RNN1" s="1408"/>
      <c r="RNO1" s="1408"/>
      <c r="RNP1" s="1408"/>
      <c r="RNQ1" s="1408"/>
      <c r="RNR1" s="1408"/>
      <c r="RNS1" s="1408"/>
      <c r="RNT1" s="1408"/>
      <c r="RNU1" s="1408"/>
      <c r="RNV1" s="1408"/>
      <c r="RNW1" s="1408"/>
      <c r="RNX1" s="1408"/>
      <c r="RNY1" s="1408"/>
      <c r="RNZ1" s="1408"/>
      <c r="ROA1" s="1408"/>
      <c r="ROB1" s="1408"/>
      <c r="ROC1" s="1408"/>
      <c r="ROD1" s="1408"/>
      <c r="ROE1" s="1408"/>
      <c r="ROF1" s="1408"/>
      <c r="ROG1" s="1408"/>
      <c r="ROH1" s="1408"/>
      <c r="ROI1" s="1408"/>
      <c r="ROJ1" s="1408"/>
      <c r="ROK1" s="1408"/>
      <c r="ROL1" s="1408"/>
      <c r="ROM1" s="1408"/>
      <c r="RON1" s="1408"/>
      <c r="ROO1" s="1408"/>
      <c r="ROP1" s="1408"/>
      <c r="ROQ1" s="1408"/>
      <c r="ROR1" s="1408"/>
      <c r="ROS1" s="1408"/>
      <c r="ROT1" s="1408"/>
      <c r="ROU1" s="1408"/>
      <c r="ROV1" s="1408"/>
      <c r="ROW1" s="1408"/>
      <c r="ROX1" s="1408"/>
      <c r="ROY1" s="1408"/>
      <c r="ROZ1" s="1408"/>
      <c r="RPA1" s="1408"/>
      <c r="RPB1" s="1408"/>
      <c r="RPC1" s="1408"/>
      <c r="RPD1" s="1408"/>
      <c r="RPE1" s="1408"/>
      <c r="RPF1" s="1408"/>
      <c r="RPG1" s="1408"/>
      <c r="RPH1" s="1408"/>
      <c r="RPI1" s="1408"/>
      <c r="RPJ1" s="1408"/>
      <c r="RPK1" s="1408"/>
      <c r="RPL1" s="1408"/>
      <c r="RPM1" s="1408"/>
      <c r="RPN1" s="1408"/>
      <c r="RPO1" s="1408"/>
      <c r="RPP1" s="1408"/>
      <c r="RPQ1" s="1408"/>
      <c r="RPR1" s="1408"/>
      <c r="RPS1" s="1408"/>
      <c r="RPT1" s="1408"/>
      <c r="RPU1" s="1408"/>
      <c r="RPV1" s="1408"/>
      <c r="RPW1" s="1408"/>
      <c r="RPX1" s="1408"/>
      <c r="RPY1" s="1408"/>
      <c r="RPZ1" s="1408"/>
      <c r="RQA1" s="1408"/>
      <c r="RQB1" s="1408"/>
      <c r="RQC1" s="1408"/>
      <c r="RQD1" s="1408"/>
      <c r="RQE1" s="1408"/>
      <c r="RQF1" s="1408"/>
      <c r="RQG1" s="1408"/>
      <c r="RQH1" s="1408"/>
      <c r="RQI1" s="1408"/>
      <c r="RQJ1" s="1408"/>
      <c r="RQK1" s="1408"/>
      <c r="RQL1" s="1408"/>
      <c r="RQM1" s="1408"/>
      <c r="RQN1" s="1408"/>
      <c r="RQO1" s="1408"/>
      <c r="RQP1" s="1408"/>
      <c r="RQQ1" s="1408"/>
      <c r="RQR1" s="1408"/>
      <c r="RQS1" s="1408"/>
      <c r="RQT1" s="1408"/>
      <c r="RQU1" s="1408"/>
      <c r="RQV1" s="1408"/>
      <c r="RQW1" s="1408"/>
      <c r="RQX1" s="1408"/>
      <c r="RQY1" s="1408"/>
      <c r="RQZ1" s="1408"/>
      <c r="RRA1" s="1408"/>
      <c r="RRB1" s="1408"/>
      <c r="RRC1" s="1408"/>
      <c r="RRD1" s="1408"/>
      <c r="RRE1" s="1408"/>
      <c r="RRF1" s="1408"/>
      <c r="RRG1" s="1408"/>
      <c r="RRH1" s="1408"/>
      <c r="RRI1" s="1408"/>
      <c r="RRJ1" s="1408"/>
      <c r="RRK1" s="1408"/>
      <c r="RRL1" s="1408"/>
      <c r="RRM1" s="1408"/>
      <c r="RRN1" s="1408"/>
      <c r="RRO1" s="1408"/>
      <c r="RRP1" s="1408"/>
      <c r="RRQ1" s="1408"/>
      <c r="RRR1" s="1408"/>
      <c r="RRS1" s="1408"/>
      <c r="RRT1" s="1408"/>
      <c r="RRU1" s="1408"/>
      <c r="RRV1" s="1408"/>
      <c r="RRW1" s="1408"/>
      <c r="RRX1" s="1408"/>
      <c r="RRY1" s="1408"/>
      <c r="RRZ1" s="1408"/>
      <c r="RSA1" s="1408"/>
      <c r="RSB1" s="1408"/>
      <c r="RSC1" s="1408"/>
      <c r="RSD1" s="1408"/>
      <c r="RSE1" s="1408"/>
      <c r="RSF1" s="1408"/>
      <c r="RSG1" s="1408"/>
      <c r="RSH1" s="1408"/>
      <c r="RSI1" s="1408"/>
      <c r="RSJ1" s="1408"/>
      <c r="RSK1" s="1408"/>
      <c r="RSL1" s="1408"/>
      <c r="RSM1" s="1408"/>
      <c r="RSN1" s="1408"/>
      <c r="RSO1" s="1408"/>
      <c r="RSP1" s="1408"/>
      <c r="RSQ1" s="1408"/>
      <c r="RSR1" s="1408"/>
      <c r="RSS1" s="1408"/>
      <c r="RST1" s="1408"/>
      <c r="RSU1" s="1408"/>
      <c r="RSV1" s="1408"/>
      <c r="RSW1" s="1408"/>
      <c r="RSX1" s="1408"/>
      <c r="RSY1" s="1408"/>
      <c r="RSZ1" s="1408"/>
      <c r="RTA1" s="1408"/>
      <c r="RTB1" s="1408"/>
      <c r="RTC1" s="1408"/>
      <c r="RTD1" s="1408"/>
      <c r="RTE1" s="1408"/>
      <c r="RTF1" s="1408"/>
      <c r="RTG1" s="1408"/>
      <c r="RTH1" s="1408"/>
      <c r="RTI1" s="1408"/>
      <c r="RTJ1" s="1408"/>
      <c r="RTK1" s="1408"/>
      <c r="RTL1" s="1408"/>
      <c r="RTM1" s="1408"/>
      <c r="RTN1" s="1408"/>
      <c r="RTO1" s="1408"/>
      <c r="RTP1" s="1408"/>
      <c r="RTQ1" s="1408"/>
      <c r="RTR1" s="1408"/>
      <c r="RTS1" s="1408"/>
      <c r="RTT1" s="1408"/>
      <c r="RTU1" s="1408"/>
      <c r="RTV1" s="1408"/>
      <c r="RTW1" s="1408"/>
      <c r="RTX1" s="1408"/>
      <c r="RTY1" s="1408"/>
      <c r="RTZ1" s="1408"/>
      <c r="RUA1" s="1408"/>
      <c r="RUB1" s="1408"/>
      <c r="RUC1" s="1408"/>
      <c r="RUD1" s="1408"/>
      <c r="RUE1" s="1408"/>
      <c r="RUF1" s="1408"/>
      <c r="RUG1" s="1408"/>
      <c r="RUH1" s="1408"/>
      <c r="RUI1" s="1408"/>
      <c r="RUJ1" s="1408"/>
      <c r="RUK1" s="1408"/>
      <c r="RUL1" s="1408"/>
      <c r="RUM1" s="1408"/>
      <c r="RUN1" s="1408"/>
      <c r="RUO1" s="1408"/>
      <c r="RUP1" s="1408"/>
      <c r="RUQ1" s="1408"/>
      <c r="RUR1" s="1408"/>
      <c r="RUS1" s="1408"/>
      <c r="RUT1" s="1408"/>
      <c r="RUU1" s="1408"/>
      <c r="RUV1" s="1408"/>
      <c r="RUW1" s="1408"/>
      <c r="RUX1" s="1408"/>
      <c r="RUY1" s="1408"/>
      <c r="RUZ1" s="1408"/>
      <c r="RVA1" s="1408"/>
      <c r="RVB1" s="1408"/>
      <c r="RVC1" s="1408"/>
      <c r="RVD1" s="1408"/>
      <c r="RVE1" s="1408"/>
      <c r="RVF1" s="1408"/>
      <c r="RVG1" s="1408"/>
      <c r="RVH1" s="1408"/>
      <c r="RVI1" s="1408"/>
      <c r="RVJ1" s="1408"/>
      <c r="RVK1" s="1408"/>
      <c r="RVL1" s="1408"/>
      <c r="RVM1" s="1408"/>
      <c r="RVN1" s="1408"/>
      <c r="RVO1" s="1408"/>
      <c r="RVP1" s="1408"/>
      <c r="RVQ1" s="1408"/>
      <c r="RVR1" s="1408"/>
      <c r="RVS1" s="1408"/>
      <c r="RVT1" s="1408"/>
      <c r="RVU1" s="1408"/>
      <c r="RVV1" s="1408"/>
      <c r="RVW1" s="1408"/>
      <c r="RVX1" s="1408"/>
      <c r="RVY1" s="1408"/>
      <c r="RVZ1" s="1408"/>
      <c r="RWA1" s="1408"/>
      <c r="RWB1" s="1408"/>
      <c r="RWC1" s="1408"/>
      <c r="RWD1" s="1408"/>
      <c r="RWE1" s="1408"/>
      <c r="RWF1" s="1408"/>
      <c r="RWG1" s="1408"/>
      <c r="RWH1" s="1408"/>
      <c r="RWI1" s="1408"/>
      <c r="RWJ1" s="1408"/>
      <c r="RWK1" s="1408"/>
      <c r="RWL1" s="1408"/>
      <c r="RWM1" s="1408"/>
      <c r="RWN1" s="1408"/>
      <c r="RWO1" s="1408"/>
      <c r="RWP1" s="1408"/>
      <c r="RWQ1" s="1408"/>
      <c r="RWR1" s="1408"/>
      <c r="RWS1" s="1408"/>
      <c r="RWT1" s="1408"/>
      <c r="RWU1" s="1408"/>
      <c r="RWV1" s="1408"/>
      <c r="RWW1" s="1408"/>
      <c r="RWX1" s="1408"/>
      <c r="RWY1" s="1408"/>
      <c r="RWZ1" s="1408"/>
      <c r="RXA1" s="1408"/>
      <c r="RXB1" s="1408"/>
      <c r="RXC1" s="1408"/>
      <c r="RXD1" s="1408"/>
      <c r="RXE1" s="1408"/>
      <c r="RXF1" s="1408"/>
      <c r="RXG1" s="1408"/>
      <c r="RXH1" s="1408"/>
      <c r="RXI1" s="1408"/>
      <c r="RXJ1" s="1408"/>
      <c r="RXK1" s="1408"/>
      <c r="RXL1" s="1408"/>
      <c r="RXM1" s="1408"/>
      <c r="RXN1" s="1408"/>
      <c r="RXO1" s="1408"/>
      <c r="RXP1" s="1408"/>
      <c r="RXQ1" s="1408"/>
      <c r="RXR1" s="1408"/>
      <c r="RXS1" s="1408"/>
      <c r="RXT1" s="1408"/>
      <c r="RXU1" s="1408"/>
      <c r="RXV1" s="1408"/>
      <c r="RXW1" s="1408"/>
      <c r="RXX1" s="1408"/>
      <c r="RXY1" s="1408"/>
      <c r="RXZ1" s="1408"/>
      <c r="RYA1" s="1408"/>
      <c r="RYB1" s="1408"/>
      <c r="RYC1" s="1408"/>
      <c r="RYD1" s="1408"/>
      <c r="RYE1" s="1408"/>
      <c r="RYF1" s="1408"/>
      <c r="RYG1" s="1408"/>
      <c r="RYH1" s="1408"/>
      <c r="RYI1" s="1408"/>
      <c r="RYJ1" s="1408"/>
      <c r="RYK1" s="1408"/>
      <c r="RYL1" s="1408"/>
      <c r="RYM1" s="1408"/>
      <c r="RYN1" s="1408"/>
      <c r="RYO1" s="1408"/>
      <c r="RYP1" s="1408"/>
      <c r="RYQ1" s="1408"/>
      <c r="RYR1" s="1408"/>
      <c r="RYS1" s="1408"/>
      <c r="RYT1" s="1408"/>
      <c r="RYU1" s="1408"/>
      <c r="RYV1" s="1408"/>
      <c r="RYW1" s="1408"/>
      <c r="RYX1" s="1408"/>
      <c r="RYY1" s="1408"/>
      <c r="RYZ1" s="1408"/>
      <c r="RZA1" s="1408"/>
      <c r="RZB1" s="1408"/>
      <c r="RZC1" s="1408"/>
      <c r="RZD1" s="1408"/>
      <c r="RZE1" s="1408"/>
      <c r="RZF1" s="1408"/>
      <c r="RZG1" s="1408"/>
      <c r="RZH1" s="1408"/>
      <c r="RZI1" s="1408"/>
      <c r="RZJ1" s="1408"/>
      <c r="RZK1" s="1408"/>
      <c r="RZL1" s="1408"/>
      <c r="RZM1" s="1408"/>
      <c r="RZN1" s="1408"/>
      <c r="RZO1" s="1408"/>
      <c r="RZP1" s="1408"/>
      <c r="RZQ1" s="1408"/>
      <c r="RZR1" s="1408"/>
      <c r="RZS1" s="1408"/>
      <c r="RZT1" s="1408"/>
      <c r="RZU1" s="1408"/>
      <c r="RZV1" s="1408"/>
      <c r="RZW1" s="1408"/>
      <c r="RZX1" s="1408"/>
      <c r="RZY1" s="1408"/>
      <c r="RZZ1" s="1408"/>
      <c r="SAA1" s="1408"/>
      <c r="SAB1" s="1408"/>
      <c r="SAC1" s="1408"/>
      <c r="SAD1" s="1408"/>
      <c r="SAE1" s="1408"/>
      <c r="SAF1" s="1408"/>
      <c r="SAG1" s="1408"/>
      <c r="SAH1" s="1408"/>
      <c r="SAI1" s="1408"/>
      <c r="SAJ1" s="1408"/>
      <c r="SAK1" s="1408"/>
      <c r="SAL1" s="1408"/>
      <c r="SAM1" s="1408"/>
      <c r="SAN1" s="1408"/>
      <c r="SAO1" s="1408"/>
      <c r="SAP1" s="1408"/>
      <c r="SAQ1" s="1408"/>
      <c r="SAR1" s="1408"/>
      <c r="SAS1" s="1408"/>
      <c r="SAT1" s="1408"/>
      <c r="SAU1" s="1408"/>
      <c r="SAV1" s="1408"/>
      <c r="SAW1" s="1408"/>
      <c r="SAX1" s="1408"/>
      <c r="SAY1" s="1408"/>
      <c r="SAZ1" s="1408"/>
      <c r="SBA1" s="1408"/>
      <c r="SBB1" s="1408"/>
      <c r="SBC1" s="1408"/>
      <c r="SBD1" s="1408"/>
      <c r="SBE1" s="1408"/>
      <c r="SBF1" s="1408"/>
      <c r="SBG1" s="1408"/>
      <c r="SBH1" s="1408"/>
      <c r="SBI1" s="1408"/>
      <c r="SBJ1" s="1408"/>
      <c r="SBK1" s="1408"/>
      <c r="SBL1" s="1408"/>
      <c r="SBM1" s="1408"/>
      <c r="SBN1" s="1408"/>
      <c r="SBO1" s="1408"/>
      <c r="SBP1" s="1408"/>
      <c r="SBQ1" s="1408"/>
      <c r="SBR1" s="1408"/>
      <c r="SBS1" s="1408"/>
      <c r="SBT1" s="1408"/>
      <c r="SBU1" s="1408"/>
      <c r="SBV1" s="1408"/>
      <c r="SBW1" s="1408"/>
      <c r="SBX1" s="1408"/>
      <c r="SBY1" s="1408"/>
      <c r="SBZ1" s="1408"/>
      <c r="SCA1" s="1408"/>
      <c r="SCB1" s="1408"/>
      <c r="SCC1" s="1408"/>
      <c r="SCD1" s="1408"/>
      <c r="SCE1" s="1408"/>
      <c r="SCF1" s="1408"/>
      <c r="SCG1" s="1408"/>
      <c r="SCH1" s="1408"/>
      <c r="SCI1" s="1408"/>
      <c r="SCJ1" s="1408"/>
      <c r="SCK1" s="1408"/>
      <c r="SCL1" s="1408"/>
      <c r="SCM1" s="1408"/>
      <c r="SCN1" s="1408"/>
      <c r="SCO1" s="1408"/>
      <c r="SCP1" s="1408"/>
      <c r="SCQ1" s="1408"/>
      <c r="SCR1" s="1408"/>
      <c r="SCS1" s="1408"/>
      <c r="SCT1" s="1408"/>
      <c r="SCU1" s="1408"/>
      <c r="SCV1" s="1408"/>
      <c r="SCW1" s="1408"/>
      <c r="SCX1" s="1408"/>
      <c r="SCY1" s="1408"/>
      <c r="SCZ1" s="1408"/>
      <c r="SDA1" s="1408"/>
      <c r="SDB1" s="1408"/>
      <c r="SDC1" s="1408"/>
      <c r="SDD1" s="1408"/>
      <c r="SDE1" s="1408"/>
      <c r="SDF1" s="1408"/>
      <c r="SDG1" s="1408"/>
      <c r="SDH1" s="1408"/>
      <c r="SDI1" s="1408"/>
      <c r="SDJ1" s="1408"/>
      <c r="SDK1" s="1408"/>
      <c r="SDL1" s="1408"/>
      <c r="SDM1" s="1408"/>
      <c r="SDN1" s="1408"/>
      <c r="SDO1" s="1408"/>
      <c r="SDP1" s="1408"/>
      <c r="SDQ1" s="1408"/>
      <c r="SDR1" s="1408"/>
      <c r="SDS1" s="1408"/>
      <c r="SDT1" s="1408"/>
      <c r="SDU1" s="1408"/>
      <c r="SDV1" s="1408"/>
      <c r="SDW1" s="1408"/>
      <c r="SDX1" s="1408"/>
      <c r="SDY1" s="1408"/>
      <c r="SDZ1" s="1408"/>
      <c r="SEA1" s="1408"/>
      <c r="SEB1" s="1408"/>
      <c r="SEC1" s="1408"/>
      <c r="SED1" s="1408"/>
      <c r="SEE1" s="1408"/>
      <c r="SEF1" s="1408"/>
      <c r="SEG1" s="1408"/>
      <c r="SEH1" s="1408"/>
      <c r="SEI1" s="1408"/>
      <c r="SEJ1" s="1408"/>
      <c r="SEK1" s="1408"/>
      <c r="SEL1" s="1408"/>
      <c r="SEM1" s="1408"/>
      <c r="SEN1" s="1408"/>
      <c r="SEO1" s="1408"/>
      <c r="SEP1" s="1408"/>
      <c r="SEQ1" s="1408"/>
      <c r="SER1" s="1408"/>
      <c r="SES1" s="1408"/>
      <c r="SET1" s="1408"/>
      <c r="SEU1" s="1408"/>
      <c r="SEV1" s="1408"/>
      <c r="SEW1" s="1408"/>
      <c r="SEX1" s="1408"/>
      <c r="SEY1" s="1408"/>
      <c r="SEZ1" s="1408"/>
      <c r="SFA1" s="1408"/>
      <c r="SFB1" s="1408"/>
      <c r="SFC1" s="1408"/>
      <c r="SFD1" s="1408"/>
      <c r="SFE1" s="1408"/>
      <c r="SFF1" s="1408"/>
      <c r="SFG1" s="1408"/>
      <c r="SFH1" s="1408"/>
      <c r="SFI1" s="1408"/>
      <c r="SFJ1" s="1408"/>
      <c r="SFK1" s="1408"/>
      <c r="SFL1" s="1408"/>
      <c r="SFM1" s="1408"/>
      <c r="SFN1" s="1408"/>
      <c r="SFO1" s="1408"/>
      <c r="SFP1" s="1408"/>
      <c r="SFQ1" s="1408"/>
      <c r="SFR1" s="1408"/>
      <c r="SFS1" s="1408"/>
      <c r="SFT1" s="1408"/>
      <c r="SFU1" s="1408"/>
      <c r="SFV1" s="1408"/>
      <c r="SFW1" s="1408"/>
      <c r="SFX1" s="1408"/>
      <c r="SFY1" s="1408"/>
      <c r="SFZ1" s="1408"/>
      <c r="SGA1" s="1408"/>
      <c r="SGB1" s="1408"/>
      <c r="SGC1" s="1408"/>
      <c r="SGD1" s="1408"/>
      <c r="SGE1" s="1408"/>
      <c r="SGF1" s="1408"/>
      <c r="SGG1" s="1408"/>
      <c r="SGH1" s="1408"/>
      <c r="SGI1" s="1408"/>
      <c r="SGJ1" s="1408"/>
      <c r="SGK1" s="1408"/>
      <c r="SGL1" s="1408"/>
      <c r="SGM1" s="1408"/>
      <c r="SGN1" s="1408"/>
      <c r="SGO1" s="1408"/>
      <c r="SGP1" s="1408"/>
      <c r="SGQ1" s="1408"/>
      <c r="SGR1" s="1408"/>
      <c r="SGS1" s="1408"/>
      <c r="SGT1" s="1408"/>
      <c r="SGU1" s="1408"/>
      <c r="SGV1" s="1408"/>
      <c r="SGW1" s="1408"/>
      <c r="SGX1" s="1408"/>
      <c r="SGY1" s="1408"/>
      <c r="SGZ1" s="1408"/>
      <c r="SHA1" s="1408"/>
      <c r="SHB1" s="1408"/>
      <c r="SHC1" s="1408"/>
      <c r="SHD1" s="1408"/>
      <c r="SHE1" s="1408"/>
      <c r="SHF1" s="1408"/>
      <c r="SHG1" s="1408"/>
      <c r="SHH1" s="1408"/>
      <c r="SHI1" s="1408"/>
      <c r="SHJ1" s="1408"/>
      <c r="SHK1" s="1408"/>
      <c r="SHL1" s="1408"/>
      <c r="SHM1" s="1408"/>
      <c r="SHN1" s="1408"/>
      <c r="SHO1" s="1408"/>
      <c r="SHP1" s="1408"/>
      <c r="SHQ1" s="1408"/>
      <c r="SHR1" s="1408"/>
      <c r="SHS1" s="1408"/>
      <c r="SHT1" s="1408"/>
      <c r="SHU1" s="1408"/>
      <c r="SHV1" s="1408"/>
      <c r="SHW1" s="1408"/>
      <c r="SHX1" s="1408"/>
      <c r="SHY1" s="1408"/>
      <c r="SHZ1" s="1408"/>
      <c r="SIA1" s="1408"/>
      <c r="SIB1" s="1408"/>
      <c r="SIC1" s="1408"/>
      <c r="SID1" s="1408"/>
      <c r="SIE1" s="1408"/>
      <c r="SIF1" s="1408"/>
      <c r="SIG1" s="1408"/>
      <c r="SIH1" s="1408"/>
      <c r="SII1" s="1408"/>
      <c r="SIJ1" s="1408"/>
      <c r="SIK1" s="1408"/>
      <c r="SIL1" s="1408"/>
      <c r="SIM1" s="1408"/>
      <c r="SIN1" s="1408"/>
      <c r="SIO1" s="1408"/>
      <c r="SIP1" s="1408"/>
      <c r="SIQ1" s="1408"/>
      <c r="SIR1" s="1408"/>
      <c r="SIS1" s="1408"/>
      <c r="SIT1" s="1408"/>
      <c r="SIU1" s="1408"/>
      <c r="SIV1" s="1408"/>
      <c r="SIW1" s="1408"/>
      <c r="SIX1" s="1408"/>
      <c r="SIY1" s="1408"/>
      <c r="SIZ1" s="1408"/>
      <c r="SJA1" s="1408"/>
      <c r="SJB1" s="1408"/>
      <c r="SJC1" s="1408"/>
      <c r="SJD1" s="1408"/>
      <c r="SJE1" s="1408"/>
      <c r="SJF1" s="1408"/>
      <c r="SJG1" s="1408"/>
      <c r="SJH1" s="1408"/>
      <c r="SJI1" s="1408"/>
      <c r="SJJ1" s="1408"/>
      <c r="SJK1" s="1408"/>
      <c r="SJL1" s="1408"/>
      <c r="SJM1" s="1408"/>
      <c r="SJN1" s="1408"/>
      <c r="SJO1" s="1408"/>
      <c r="SJP1" s="1408"/>
      <c r="SJQ1" s="1408"/>
      <c r="SJR1" s="1408"/>
      <c r="SJS1" s="1408"/>
      <c r="SJT1" s="1408"/>
      <c r="SJU1" s="1408"/>
      <c r="SJV1" s="1408"/>
      <c r="SJW1" s="1408"/>
      <c r="SJX1" s="1408"/>
      <c r="SJY1" s="1408"/>
      <c r="SJZ1" s="1408"/>
      <c r="SKA1" s="1408"/>
      <c r="SKB1" s="1408"/>
      <c r="SKC1" s="1408"/>
      <c r="SKD1" s="1408"/>
      <c r="SKE1" s="1408"/>
      <c r="SKF1" s="1408"/>
      <c r="SKG1" s="1408"/>
      <c r="SKH1" s="1408"/>
      <c r="SKI1" s="1408"/>
      <c r="SKJ1" s="1408"/>
      <c r="SKK1" s="1408"/>
      <c r="SKL1" s="1408"/>
      <c r="SKM1" s="1408"/>
      <c r="SKN1" s="1408"/>
      <c r="SKO1" s="1408"/>
      <c r="SKP1" s="1408"/>
      <c r="SKQ1" s="1408"/>
      <c r="SKR1" s="1408"/>
      <c r="SKS1" s="1408"/>
      <c r="SKT1" s="1408"/>
      <c r="SKU1" s="1408"/>
      <c r="SKV1" s="1408"/>
      <c r="SKW1" s="1408"/>
      <c r="SKX1" s="1408"/>
      <c r="SKY1" s="1408"/>
      <c r="SKZ1" s="1408"/>
      <c r="SLA1" s="1408"/>
      <c r="SLB1" s="1408"/>
      <c r="SLC1" s="1408"/>
      <c r="SLD1" s="1408"/>
      <c r="SLE1" s="1408"/>
      <c r="SLF1" s="1408"/>
      <c r="SLG1" s="1408"/>
      <c r="SLH1" s="1408"/>
      <c r="SLI1" s="1408"/>
      <c r="SLJ1" s="1408"/>
      <c r="SLK1" s="1408"/>
      <c r="SLL1" s="1408"/>
      <c r="SLM1" s="1408"/>
      <c r="SLN1" s="1408"/>
      <c r="SLO1" s="1408"/>
      <c r="SLP1" s="1408"/>
      <c r="SLQ1" s="1408"/>
      <c r="SLR1" s="1408"/>
      <c r="SLS1" s="1408"/>
      <c r="SLT1" s="1408"/>
      <c r="SLU1" s="1408"/>
      <c r="SLV1" s="1408"/>
      <c r="SLW1" s="1408"/>
      <c r="SLX1" s="1408"/>
      <c r="SLY1" s="1408"/>
      <c r="SLZ1" s="1408"/>
      <c r="SMA1" s="1408"/>
      <c r="SMB1" s="1408"/>
      <c r="SMC1" s="1408"/>
      <c r="SMD1" s="1408"/>
      <c r="SME1" s="1408"/>
      <c r="SMF1" s="1408"/>
      <c r="SMG1" s="1408"/>
      <c r="SMH1" s="1408"/>
      <c r="SMI1" s="1408"/>
      <c r="SMJ1" s="1408"/>
      <c r="SMK1" s="1408"/>
      <c r="SML1" s="1408"/>
      <c r="SMM1" s="1408"/>
      <c r="SMN1" s="1408"/>
      <c r="SMO1" s="1408"/>
      <c r="SMP1" s="1408"/>
      <c r="SMQ1" s="1408"/>
      <c r="SMR1" s="1408"/>
      <c r="SMS1" s="1408"/>
      <c r="SMT1" s="1408"/>
      <c r="SMU1" s="1408"/>
      <c r="SMV1" s="1408"/>
      <c r="SMW1" s="1408"/>
      <c r="SMX1" s="1408"/>
      <c r="SMY1" s="1408"/>
      <c r="SMZ1" s="1408"/>
      <c r="SNA1" s="1408"/>
      <c r="SNB1" s="1408"/>
      <c r="SNC1" s="1408"/>
      <c r="SND1" s="1408"/>
      <c r="SNE1" s="1408"/>
      <c r="SNF1" s="1408"/>
      <c r="SNG1" s="1408"/>
      <c r="SNH1" s="1408"/>
      <c r="SNI1" s="1408"/>
      <c r="SNJ1" s="1408"/>
      <c r="SNK1" s="1408"/>
      <c r="SNL1" s="1408"/>
      <c r="SNM1" s="1408"/>
      <c r="SNN1" s="1408"/>
      <c r="SNO1" s="1408"/>
      <c r="SNP1" s="1408"/>
      <c r="SNQ1" s="1408"/>
      <c r="SNR1" s="1408"/>
      <c r="SNS1" s="1408"/>
      <c r="SNT1" s="1408"/>
      <c r="SNU1" s="1408"/>
      <c r="SNV1" s="1408"/>
      <c r="SNW1" s="1408"/>
      <c r="SNX1" s="1408"/>
      <c r="SNY1" s="1408"/>
      <c r="SNZ1" s="1408"/>
      <c r="SOA1" s="1408"/>
      <c r="SOB1" s="1408"/>
      <c r="SOC1" s="1408"/>
      <c r="SOD1" s="1408"/>
      <c r="SOE1" s="1408"/>
      <c r="SOF1" s="1408"/>
      <c r="SOG1" s="1408"/>
      <c r="SOH1" s="1408"/>
      <c r="SOI1" s="1408"/>
      <c r="SOJ1" s="1408"/>
      <c r="SOK1" s="1408"/>
      <c r="SOL1" s="1408"/>
      <c r="SOM1" s="1408"/>
      <c r="SON1" s="1408"/>
      <c r="SOO1" s="1408"/>
      <c r="SOP1" s="1408"/>
      <c r="SOQ1" s="1408"/>
      <c r="SOR1" s="1408"/>
      <c r="SOS1" s="1408"/>
      <c r="SOT1" s="1408"/>
      <c r="SOU1" s="1408"/>
      <c r="SOV1" s="1408"/>
      <c r="SOW1" s="1408"/>
      <c r="SOX1" s="1408"/>
      <c r="SOY1" s="1408"/>
      <c r="SOZ1" s="1408"/>
      <c r="SPA1" s="1408"/>
      <c r="SPB1" s="1408"/>
      <c r="SPC1" s="1408"/>
      <c r="SPD1" s="1408"/>
      <c r="SPE1" s="1408"/>
      <c r="SPF1" s="1408"/>
      <c r="SPG1" s="1408"/>
      <c r="SPH1" s="1408"/>
      <c r="SPI1" s="1408"/>
      <c r="SPJ1" s="1408"/>
      <c r="SPK1" s="1408"/>
      <c r="SPL1" s="1408"/>
      <c r="SPM1" s="1408"/>
      <c r="SPN1" s="1408"/>
      <c r="SPO1" s="1408"/>
      <c r="SPP1" s="1408"/>
      <c r="SPQ1" s="1408"/>
      <c r="SPR1" s="1408"/>
      <c r="SPS1" s="1408"/>
      <c r="SPT1" s="1408"/>
      <c r="SPU1" s="1408"/>
      <c r="SPV1" s="1408"/>
      <c r="SPW1" s="1408"/>
      <c r="SPX1" s="1408"/>
      <c r="SPY1" s="1408"/>
      <c r="SPZ1" s="1408"/>
      <c r="SQA1" s="1408"/>
      <c r="SQB1" s="1408"/>
      <c r="SQC1" s="1408"/>
      <c r="SQD1" s="1408"/>
      <c r="SQE1" s="1408"/>
      <c r="SQF1" s="1408"/>
      <c r="SQG1" s="1408"/>
      <c r="SQH1" s="1408"/>
      <c r="SQI1" s="1408"/>
      <c r="SQJ1" s="1408"/>
      <c r="SQK1" s="1408"/>
      <c r="SQL1" s="1408"/>
      <c r="SQM1" s="1408"/>
      <c r="SQN1" s="1408"/>
      <c r="SQO1" s="1408"/>
      <c r="SQP1" s="1408"/>
      <c r="SQQ1" s="1408"/>
      <c r="SQR1" s="1408"/>
      <c r="SQS1" s="1408"/>
      <c r="SQT1" s="1408"/>
      <c r="SQU1" s="1408"/>
      <c r="SQV1" s="1408"/>
      <c r="SQW1" s="1408"/>
      <c r="SQX1" s="1408"/>
      <c r="SQY1" s="1408"/>
      <c r="SQZ1" s="1408"/>
      <c r="SRA1" s="1408"/>
      <c r="SRB1" s="1408"/>
      <c r="SRC1" s="1408"/>
      <c r="SRD1" s="1408"/>
      <c r="SRE1" s="1408"/>
      <c r="SRF1" s="1408"/>
      <c r="SRG1" s="1408"/>
      <c r="SRH1" s="1408"/>
      <c r="SRI1" s="1408"/>
      <c r="SRJ1" s="1408"/>
      <c r="SRK1" s="1408"/>
      <c r="SRL1" s="1408"/>
      <c r="SRM1" s="1408"/>
      <c r="SRN1" s="1408"/>
      <c r="SRO1" s="1408"/>
      <c r="SRP1" s="1408"/>
      <c r="SRQ1" s="1408"/>
      <c r="SRR1" s="1408"/>
      <c r="SRS1" s="1408"/>
      <c r="SRT1" s="1408"/>
      <c r="SRU1" s="1408"/>
      <c r="SRV1" s="1408"/>
      <c r="SRW1" s="1408"/>
      <c r="SRX1" s="1408"/>
      <c r="SRY1" s="1408"/>
      <c r="SRZ1" s="1408"/>
      <c r="SSA1" s="1408"/>
      <c r="SSB1" s="1408"/>
      <c r="SSC1" s="1408"/>
      <c r="SSD1" s="1408"/>
      <c r="SSE1" s="1408"/>
      <c r="SSF1" s="1408"/>
      <c r="SSG1" s="1408"/>
      <c r="SSH1" s="1408"/>
      <c r="SSI1" s="1408"/>
      <c r="SSJ1" s="1408"/>
      <c r="SSK1" s="1408"/>
      <c r="SSL1" s="1408"/>
      <c r="SSM1" s="1408"/>
      <c r="SSN1" s="1408"/>
      <c r="SSO1" s="1408"/>
      <c r="SSP1" s="1408"/>
      <c r="SSQ1" s="1408"/>
      <c r="SSR1" s="1408"/>
      <c r="SSS1" s="1408"/>
      <c r="SST1" s="1408"/>
      <c r="SSU1" s="1408"/>
      <c r="SSV1" s="1408"/>
      <c r="SSW1" s="1408"/>
      <c r="SSX1" s="1408"/>
      <c r="SSY1" s="1408"/>
      <c r="SSZ1" s="1408"/>
      <c r="STA1" s="1408"/>
      <c r="STB1" s="1408"/>
      <c r="STC1" s="1408"/>
      <c r="STD1" s="1408"/>
      <c r="STE1" s="1408"/>
      <c r="STF1" s="1408"/>
      <c r="STG1" s="1408"/>
      <c r="STH1" s="1408"/>
      <c r="STI1" s="1408"/>
      <c r="STJ1" s="1408"/>
      <c r="STK1" s="1408"/>
      <c r="STL1" s="1408"/>
      <c r="STM1" s="1408"/>
      <c r="STN1" s="1408"/>
      <c r="STO1" s="1408"/>
      <c r="STP1" s="1408"/>
      <c r="STQ1" s="1408"/>
      <c r="STR1" s="1408"/>
      <c r="STS1" s="1408"/>
      <c r="STT1" s="1408"/>
      <c r="STU1" s="1408"/>
      <c r="STV1" s="1408"/>
      <c r="STW1" s="1408"/>
      <c r="STX1" s="1408"/>
      <c r="STY1" s="1408"/>
      <c r="STZ1" s="1408"/>
      <c r="SUA1" s="1408"/>
      <c r="SUB1" s="1408"/>
      <c r="SUC1" s="1408"/>
      <c r="SUD1" s="1408"/>
      <c r="SUE1" s="1408"/>
      <c r="SUF1" s="1408"/>
      <c r="SUG1" s="1408"/>
      <c r="SUH1" s="1408"/>
      <c r="SUI1" s="1408"/>
      <c r="SUJ1" s="1408"/>
      <c r="SUK1" s="1408"/>
      <c r="SUL1" s="1408"/>
      <c r="SUM1" s="1408"/>
      <c r="SUN1" s="1408"/>
      <c r="SUO1" s="1408"/>
      <c r="SUP1" s="1408"/>
      <c r="SUQ1" s="1408"/>
      <c r="SUR1" s="1408"/>
      <c r="SUS1" s="1408"/>
      <c r="SUT1" s="1408"/>
      <c r="SUU1" s="1408"/>
      <c r="SUV1" s="1408"/>
      <c r="SUW1" s="1408"/>
      <c r="SUX1" s="1408"/>
      <c r="SUY1" s="1408"/>
      <c r="SUZ1" s="1408"/>
      <c r="SVA1" s="1408"/>
      <c r="SVB1" s="1408"/>
      <c r="SVC1" s="1408"/>
      <c r="SVD1" s="1408"/>
      <c r="SVE1" s="1408"/>
      <c r="SVF1" s="1408"/>
      <c r="SVG1" s="1408"/>
      <c r="SVH1" s="1408"/>
      <c r="SVI1" s="1408"/>
      <c r="SVJ1" s="1408"/>
      <c r="SVK1" s="1408"/>
      <c r="SVL1" s="1408"/>
      <c r="SVM1" s="1408"/>
      <c r="SVN1" s="1408"/>
      <c r="SVO1" s="1408"/>
      <c r="SVP1" s="1408"/>
      <c r="SVQ1" s="1408"/>
      <c r="SVR1" s="1408"/>
      <c r="SVS1" s="1408"/>
      <c r="SVT1" s="1408"/>
      <c r="SVU1" s="1408"/>
      <c r="SVV1" s="1408"/>
      <c r="SVW1" s="1408"/>
      <c r="SVX1" s="1408"/>
      <c r="SVY1" s="1408"/>
      <c r="SVZ1" s="1408"/>
      <c r="SWA1" s="1408"/>
      <c r="SWB1" s="1408"/>
      <c r="SWC1" s="1408"/>
      <c r="SWD1" s="1408"/>
      <c r="SWE1" s="1408"/>
      <c r="SWF1" s="1408"/>
      <c r="SWG1" s="1408"/>
      <c r="SWH1" s="1408"/>
      <c r="SWI1" s="1408"/>
      <c r="SWJ1" s="1408"/>
      <c r="SWK1" s="1408"/>
      <c r="SWL1" s="1408"/>
      <c r="SWM1" s="1408"/>
      <c r="SWN1" s="1408"/>
      <c r="SWO1" s="1408"/>
      <c r="SWP1" s="1408"/>
      <c r="SWQ1" s="1408"/>
      <c r="SWR1" s="1408"/>
      <c r="SWS1" s="1408"/>
      <c r="SWT1" s="1408"/>
      <c r="SWU1" s="1408"/>
      <c r="SWV1" s="1408"/>
      <c r="SWW1" s="1408"/>
      <c r="SWX1" s="1408"/>
      <c r="SWY1" s="1408"/>
      <c r="SWZ1" s="1408"/>
      <c r="SXA1" s="1408"/>
      <c r="SXB1" s="1408"/>
      <c r="SXC1" s="1408"/>
      <c r="SXD1" s="1408"/>
      <c r="SXE1" s="1408"/>
      <c r="SXF1" s="1408"/>
      <c r="SXG1" s="1408"/>
      <c r="SXH1" s="1408"/>
      <c r="SXI1" s="1408"/>
      <c r="SXJ1" s="1408"/>
      <c r="SXK1" s="1408"/>
      <c r="SXL1" s="1408"/>
      <c r="SXM1" s="1408"/>
      <c r="SXN1" s="1408"/>
      <c r="SXO1" s="1408"/>
      <c r="SXP1" s="1408"/>
      <c r="SXQ1" s="1408"/>
      <c r="SXR1" s="1408"/>
      <c r="SXS1" s="1408"/>
      <c r="SXT1" s="1408"/>
      <c r="SXU1" s="1408"/>
      <c r="SXV1" s="1408"/>
      <c r="SXW1" s="1408"/>
      <c r="SXX1" s="1408"/>
      <c r="SXY1" s="1408"/>
      <c r="SXZ1" s="1408"/>
      <c r="SYA1" s="1408"/>
      <c r="SYB1" s="1408"/>
      <c r="SYC1" s="1408"/>
      <c r="SYD1" s="1408"/>
      <c r="SYE1" s="1408"/>
      <c r="SYF1" s="1408"/>
      <c r="SYG1" s="1408"/>
      <c r="SYH1" s="1408"/>
      <c r="SYI1" s="1408"/>
      <c r="SYJ1" s="1408"/>
      <c r="SYK1" s="1408"/>
      <c r="SYL1" s="1408"/>
      <c r="SYM1" s="1408"/>
      <c r="SYN1" s="1408"/>
      <c r="SYO1" s="1408"/>
      <c r="SYP1" s="1408"/>
      <c r="SYQ1" s="1408"/>
      <c r="SYR1" s="1408"/>
      <c r="SYS1" s="1408"/>
      <c r="SYT1" s="1408"/>
      <c r="SYU1" s="1408"/>
      <c r="SYV1" s="1408"/>
      <c r="SYW1" s="1408"/>
      <c r="SYX1" s="1408"/>
      <c r="SYY1" s="1408"/>
      <c r="SYZ1" s="1408"/>
      <c r="SZA1" s="1408"/>
      <c r="SZB1" s="1408"/>
      <c r="SZC1" s="1408"/>
      <c r="SZD1" s="1408"/>
      <c r="SZE1" s="1408"/>
      <c r="SZF1" s="1408"/>
      <c r="SZG1" s="1408"/>
      <c r="SZH1" s="1408"/>
      <c r="SZI1" s="1408"/>
      <c r="SZJ1" s="1408"/>
      <c r="SZK1" s="1408"/>
      <c r="SZL1" s="1408"/>
      <c r="SZM1" s="1408"/>
      <c r="SZN1" s="1408"/>
      <c r="SZO1" s="1408"/>
      <c r="SZP1" s="1408"/>
      <c r="SZQ1" s="1408"/>
      <c r="SZR1" s="1408"/>
      <c r="SZS1" s="1408"/>
      <c r="SZT1" s="1408"/>
      <c r="SZU1" s="1408"/>
      <c r="SZV1" s="1408"/>
      <c r="SZW1" s="1408"/>
      <c r="SZX1" s="1408"/>
      <c r="SZY1" s="1408"/>
      <c r="SZZ1" s="1408"/>
      <c r="TAA1" s="1408"/>
      <c r="TAB1" s="1408"/>
      <c r="TAC1" s="1408"/>
      <c r="TAD1" s="1408"/>
      <c r="TAE1" s="1408"/>
      <c r="TAF1" s="1408"/>
      <c r="TAG1" s="1408"/>
      <c r="TAH1" s="1408"/>
      <c r="TAI1" s="1408"/>
      <c r="TAJ1" s="1408"/>
      <c r="TAK1" s="1408"/>
      <c r="TAL1" s="1408"/>
      <c r="TAM1" s="1408"/>
      <c r="TAN1" s="1408"/>
      <c r="TAO1" s="1408"/>
      <c r="TAP1" s="1408"/>
      <c r="TAQ1" s="1408"/>
      <c r="TAR1" s="1408"/>
      <c r="TAS1" s="1408"/>
      <c r="TAT1" s="1408"/>
      <c r="TAU1" s="1408"/>
      <c r="TAV1" s="1408"/>
      <c r="TAW1" s="1408"/>
      <c r="TAX1" s="1408"/>
      <c r="TAY1" s="1408"/>
      <c r="TAZ1" s="1408"/>
      <c r="TBA1" s="1408"/>
      <c r="TBB1" s="1408"/>
      <c r="TBC1" s="1408"/>
      <c r="TBD1" s="1408"/>
      <c r="TBE1" s="1408"/>
      <c r="TBF1" s="1408"/>
      <c r="TBG1" s="1408"/>
      <c r="TBH1" s="1408"/>
      <c r="TBI1" s="1408"/>
      <c r="TBJ1" s="1408"/>
      <c r="TBK1" s="1408"/>
      <c r="TBL1" s="1408"/>
      <c r="TBM1" s="1408"/>
      <c r="TBN1" s="1408"/>
      <c r="TBO1" s="1408"/>
      <c r="TBP1" s="1408"/>
      <c r="TBQ1" s="1408"/>
      <c r="TBR1" s="1408"/>
      <c r="TBS1" s="1408"/>
      <c r="TBT1" s="1408"/>
      <c r="TBU1" s="1408"/>
      <c r="TBV1" s="1408"/>
      <c r="TBW1" s="1408"/>
      <c r="TBX1" s="1408"/>
      <c r="TBY1" s="1408"/>
      <c r="TBZ1" s="1408"/>
      <c r="TCA1" s="1408"/>
      <c r="TCB1" s="1408"/>
      <c r="TCC1" s="1408"/>
      <c r="TCD1" s="1408"/>
      <c r="TCE1" s="1408"/>
      <c r="TCF1" s="1408"/>
      <c r="TCG1" s="1408"/>
      <c r="TCH1" s="1408"/>
      <c r="TCI1" s="1408"/>
      <c r="TCJ1" s="1408"/>
      <c r="TCK1" s="1408"/>
      <c r="TCL1" s="1408"/>
      <c r="TCM1" s="1408"/>
      <c r="TCN1" s="1408"/>
      <c r="TCO1" s="1408"/>
      <c r="TCP1" s="1408"/>
      <c r="TCQ1" s="1408"/>
      <c r="TCR1" s="1408"/>
      <c r="TCS1" s="1408"/>
      <c r="TCT1" s="1408"/>
      <c r="TCU1" s="1408"/>
      <c r="TCV1" s="1408"/>
      <c r="TCW1" s="1408"/>
      <c r="TCX1" s="1408"/>
      <c r="TCY1" s="1408"/>
      <c r="TCZ1" s="1408"/>
      <c r="TDA1" s="1408"/>
      <c r="TDB1" s="1408"/>
      <c r="TDC1" s="1408"/>
      <c r="TDD1" s="1408"/>
      <c r="TDE1" s="1408"/>
      <c r="TDF1" s="1408"/>
      <c r="TDG1" s="1408"/>
      <c r="TDH1" s="1408"/>
      <c r="TDI1" s="1408"/>
      <c r="TDJ1" s="1408"/>
      <c r="TDK1" s="1408"/>
      <c r="TDL1" s="1408"/>
      <c r="TDM1" s="1408"/>
      <c r="TDN1" s="1408"/>
      <c r="TDO1" s="1408"/>
      <c r="TDP1" s="1408"/>
      <c r="TDQ1" s="1408"/>
      <c r="TDR1" s="1408"/>
      <c r="TDS1" s="1408"/>
      <c r="TDT1" s="1408"/>
      <c r="TDU1" s="1408"/>
      <c r="TDV1" s="1408"/>
      <c r="TDW1" s="1408"/>
      <c r="TDX1" s="1408"/>
      <c r="TDY1" s="1408"/>
      <c r="TDZ1" s="1408"/>
      <c r="TEA1" s="1408"/>
      <c r="TEB1" s="1408"/>
      <c r="TEC1" s="1408"/>
      <c r="TED1" s="1408"/>
      <c r="TEE1" s="1408"/>
      <c r="TEF1" s="1408"/>
      <c r="TEG1" s="1408"/>
      <c r="TEH1" s="1408"/>
      <c r="TEI1" s="1408"/>
      <c r="TEJ1" s="1408"/>
      <c r="TEK1" s="1408"/>
      <c r="TEL1" s="1408"/>
      <c r="TEM1" s="1408"/>
      <c r="TEN1" s="1408"/>
      <c r="TEO1" s="1408"/>
      <c r="TEP1" s="1408"/>
      <c r="TEQ1" s="1408"/>
      <c r="TER1" s="1408"/>
      <c r="TES1" s="1408"/>
      <c r="TET1" s="1408"/>
      <c r="TEU1" s="1408"/>
      <c r="TEV1" s="1408"/>
      <c r="TEW1" s="1408"/>
      <c r="TEX1" s="1408"/>
      <c r="TEY1" s="1408"/>
      <c r="TEZ1" s="1408"/>
      <c r="TFA1" s="1408"/>
      <c r="TFB1" s="1408"/>
      <c r="TFC1" s="1408"/>
      <c r="TFD1" s="1408"/>
      <c r="TFE1" s="1408"/>
      <c r="TFF1" s="1408"/>
      <c r="TFG1" s="1408"/>
      <c r="TFH1" s="1408"/>
      <c r="TFI1" s="1408"/>
      <c r="TFJ1" s="1408"/>
      <c r="TFK1" s="1408"/>
      <c r="TFL1" s="1408"/>
      <c r="TFM1" s="1408"/>
      <c r="TFN1" s="1408"/>
      <c r="TFO1" s="1408"/>
      <c r="TFP1" s="1408"/>
      <c r="TFQ1" s="1408"/>
      <c r="TFR1" s="1408"/>
      <c r="TFS1" s="1408"/>
      <c r="TFT1" s="1408"/>
      <c r="TFU1" s="1408"/>
      <c r="TFV1" s="1408"/>
      <c r="TFW1" s="1408"/>
      <c r="TFX1" s="1408"/>
      <c r="TFY1" s="1408"/>
      <c r="TFZ1" s="1408"/>
      <c r="TGA1" s="1408"/>
      <c r="TGB1" s="1408"/>
      <c r="TGC1" s="1408"/>
      <c r="TGD1" s="1408"/>
      <c r="TGE1" s="1408"/>
      <c r="TGF1" s="1408"/>
      <c r="TGG1" s="1408"/>
      <c r="TGH1" s="1408"/>
      <c r="TGI1" s="1408"/>
      <c r="TGJ1" s="1408"/>
      <c r="TGK1" s="1408"/>
      <c r="TGL1" s="1408"/>
      <c r="TGM1" s="1408"/>
      <c r="TGN1" s="1408"/>
      <c r="TGO1" s="1408"/>
      <c r="TGP1" s="1408"/>
      <c r="TGQ1" s="1408"/>
      <c r="TGR1" s="1408"/>
      <c r="TGS1" s="1408"/>
      <c r="TGT1" s="1408"/>
      <c r="TGU1" s="1408"/>
      <c r="TGV1" s="1408"/>
      <c r="TGW1" s="1408"/>
      <c r="TGX1" s="1408"/>
      <c r="TGY1" s="1408"/>
      <c r="TGZ1" s="1408"/>
      <c r="THA1" s="1408"/>
      <c r="THB1" s="1408"/>
      <c r="THC1" s="1408"/>
      <c r="THD1" s="1408"/>
      <c r="THE1" s="1408"/>
      <c r="THF1" s="1408"/>
      <c r="THG1" s="1408"/>
      <c r="THH1" s="1408"/>
      <c r="THI1" s="1408"/>
      <c r="THJ1" s="1408"/>
      <c r="THK1" s="1408"/>
      <c r="THL1" s="1408"/>
      <c r="THM1" s="1408"/>
      <c r="THN1" s="1408"/>
      <c r="THO1" s="1408"/>
      <c r="THP1" s="1408"/>
      <c r="THQ1" s="1408"/>
      <c r="THR1" s="1408"/>
      <c r="THS1" s="1408"/>
      <c r="THT1" s="1408"/>
      <c r="THU1" s="1408"/>
      <c r="THV1" s="1408"/>
      <c r="THW1" s="1408"/>
      <c r="THX1" s="1408"/>
      <c r="THY1" s="1408"/>
      <c r="THZ1" s="1408"/>
      <c r="TIA1" s="1408"/>
      <c r="TIB1" s="1408"/>
      <c r="TIC1" s="1408"/>
      <c r="TID1" s="1408"/>
      <c r="TIE1" s="1408"/>
      <c r="TIF1" s="1408"/>
      <c r="TIG1" s="1408"/>
      <c r="TIH1" s="1408"/>
      <c r="TII1" s="1408"/>
      <c r="TIJ1" s="1408"/>
      <c r="TIK1" s="1408"/>
      <c r="TIL1" s="1408"/>
      <c r="TIM1" s="1408"/>
      <c r="TIN1" s="1408"/>
      <c r="TIO1" s="1408"/>
      <c r="TIP1" s="1408"/>
      <c r="TIQ1" s="1408"/>
      <c r="TIR1" s="1408"/>
      <c r="TIS1" s="1408"/>
      <c r="TIT1" s="1408"/>
      <c r="TIU1" s="1408"/>
      <c r="TIV1" s="1408"/>
      <c r="TIW1" s="1408"/>
      <c r="TIX1" s="1408"/>
      <c r="TIY1" s="1408"/>
      <c r="TIZ1" s="1408"/>
      <c r="TJA1" s="1408"/>
      <c r="TJB1" s="1408"/>
      <c r="TJC1" s="1408"/>
      <c r="TJD1" s="1408"/>
      <c r="TJE1" s="1408"/>
      <c r="TJF1" s="1408"/>
      <c r="TJG1" s="1408"/>
      <c r="TJH1" s="1408"/>
      <c r="TJI1" s="1408"/>
      <c r="TJJ1" s="1408"/>
      <c r="TJK1" s="1408"/>
      <c r="TJL1" s="1408"/>
      <c r="TJM1" s="1408"/>
      <c r="TJN1" s="1408"/>
      <c r="TJO1" s="1408"/>
      <c r="TJP1" s="1408"/>
      <c r="TJQ1" s="1408"/>
      <c r="TJR1" s="1408"/>
      <c r="TJS1" s="1408"/>
      <c r="TJT1" s="1408"/>
      <c r="TJU1" s="1408"/>
      <c r="TJV1" s="1408"/>
      <c r="TJW1" s="1408"/>
      <c r="TJX1" s="1408"/>
      <c r="TJY1" s="1408"/>
      <c r="TJZ1" s="1408"/>
      <c r="TKA1" s="1408"/>
      <c r="TKB1" s="1408"/>
      <c r="TKC1" s="1408"/>
      <c r="TKD1" s="1408"/>
      <c r="TKE1" s="1408"/>
      <c r="TKF1" s="1408"/>
      <c r="TKG1" s="1408"/>
      <c r="TKH1" s="1408"/>
      <c r="TKI1" s="1408"/>
      <c r="TKJ1" s="1408"/>
      <c r="TKK1" s="1408"/>
      <c r="TKL1" s="1408"/>
      <c r="TKM1" s="1408"/>
      <c r="TKN1" s="1408"/>
      <c r="TKO1" s="1408"/>
      <c r="TKP1" s="1408"/>
      <c r="TKQ1" s="1408"/>
      <c r="TKR1" s="1408"/>
      <c r="TKS1" s="1408"/>
      <c r="TKT1" s="1408"/>
      <c r="TKU1" s="1408"/>
      <c r="TKV1" s="1408"/>
      <c r="TKW1" s="1408"/>
      <c r="TKX1" s="1408"/>
      <c r="TKY1" s="1408"/>
      <c r="TKZ1" s="1408"/>
      <c r="TLA1" s="1408"/>
      <c r="TLB1" s="1408"/>
      <c r="TLC1" s="1408"/>
      <c r="TLD1" s="1408"/>
      <c r="TLE1" s="1408"/>
      <c r="TLF1" s="1408"/>
      <c r="TLG1" s="1408"/>
      <c r="TLH1" s="1408"/>
      <c r="TLI1" s="1408"/>
      <c r="TLJ1" s="1408"/>
      <c r="TLK1" s="1408"/>
      <c r="TLL1" s="1408"/>
      <c r="TLM1" s="1408"/>
      <c r="TLN1" s="1408"/>
      <c r="TLO1" s="1408"/>
      <c r="TLP1" s="1408"/>
      <c r="TLQ1" s="1408"/>
      <c r="TLR1" s="1408"/>
      <c r="TLS1" s="1408"/>
      <c r="TLT1" s="1408"/>
      <c r="TLU1" s="1408"/>
      <c r="TLV1" s="1408"/>
      <c r="TLW1" s="1408"/>
      <c r="TLX1" s="1408"/>
      <c r="TLY1" s="1408"/>
      <c r="TLZ1" s="1408"/>
      <c r="TMA1" s="1408"/>
      <c r="TMB1" s="1408"/>
      <c r="TMC1" s="1408"/>
      <c r="TMD1" s="1408"/>
      <c r="TME1" s="1408"/>
      <c r="TMF1" s="1408"/>
      <c r="TMG1" s="1408"/>
      <c r="TMH1" s="1408"/>
      <c r="TMI1" s="1408"/>
      <c r="TMJ1" s="1408"/>
      <c r="TMK1" s="1408"/>
      <c r="TML1" s="1408"/>
      <c r="TMM1" s="1408"/>
      <c r="TMN1" s="1408"/>
      <c r="TMO1" s="1408"/>
      <c r="TMP1" s="1408"/>
      <c r="TMQ1" s="1408"/>
      <c r="TMR1" s="1408"/>
      <c r="TMS1" s="1408"/>
      <c r="TMT1" s="1408"/>
      <c r="TMU1" s="1408"/>
      <c r="TMV1" s="1408"/>
      <c r="TMW1" s="1408"/>
      <c r="TMX1" s="1408"/>
      <c r="TMY1" s="1408"/>
      <c r="TMZ1" s="1408"/>
      <c r="TNA1" s="1408"/>
      <c r="TNB1" s="1408"/>
      <c r="TNC1" s="1408"/>
      <c r="TND1" s="1408"/>
      <c r="TNE1" s="1408"/>
      <c r="TNF1" s="1408"/>
      <c r="TNG1" s="1408"/>
      <c r="TNH1" s="1408"/>
      <c r="TNI1" s="1408"/>
      <c r="TNJ1" s="1408"/>
      <c r="TNK1" s="1408"/>
      <c r="TNL1" s="1408"/>
      <c r="TNM1" s="1408"/>
      <c r="TNN1" s="1408"/>
      <c r="TNO1" s="1408"/>
      <c r="TNP1" s="1408"/>
      <c r="TNQ1" s="1408"/>
      <c r="TNR1" s="1408"/>
      <c r="TNS1" s="1408"/>
      <c r="TNT1" s="1408"/>
      <c r="TNU1" s="1408"/>
      <c r="TNV1" s="1408"/>
      <c r="TNW1" s="1408"/>
      <c r="TNX1" s="1408"/>
      <c r="TNY1" s="1408"/>
      <c r="TNZ1" s="1408"/>
      <c r="TOA1" s="1408"/>
      <c r="TOB1" s="1408"/>
      <c r="TOC1" s="1408"/>
      <c r="TOD1" s="1408"/>
      <c r="TOE1" s="1408"/>
      <c r="TOF1" s="1408"/>
      <c r="TOG1" s="1408"/>
      <c r="TOH1" s="1408"/>
      <c r="TOI1" s="1408"/>
      <c r="TOJ1" s="1408"/>
      <c r="TOK1" s="1408"/>
      <c r="TOL1" s="1408"/>
      <c r="TOM1" s="1408"/>
      <c r="TON1" s="1408"/>
      <c r="TOO1" s="1408"/>
      <c r="TOP1" s="1408"/>
      <c r="TOQ1" s="1408"/>
      <c r="TOR1" s="1408"/>
      <c r="TOS1" s="1408"/>
      <c r="TOT1" s="1408"/>
      <c r="TOU1" s="1408"/>
      <c r="TOV1" s="1408"/>
      <c r="TOW1" s="1408"/>
      <c r="TOX1" s="1408"/>
      <c r="TOY1" s="1408"/>
      <c r="TOZ1" s="1408"/>
      <c r="TPA1" s="1408"/>
      <c r="TPB1" s="1408"/>
      <c r="TPC1" s="1408"/>
      <c r="TPD1" s="1408"/>
      <c r="TPE1" s="1408"/>
      <c r="TPF1" s="1408"/>
      <c r="TPG1" s="1408"/>
      <c r="TPH1" s="1408"/>
      <c r="TPI1" s="1408"/>
      <c r="TPJ1" s="1408"/>
      <c r="TPK1" s="1408"/>
      <c r="TPL1" s="1408"/>
      <c r="TPM1" s="1408"/>
      <c r="TPN1" s="1408"/>
      <c r="TPO1" s="1408"/>
      <c r="TPP1" s="1408"/>
      <c r="TPQ1" s="1408"/>
      <c r="TPR1" s="1408"/>
      <c r="TPS1" s="1408"/>
      <c r="TPT1" s="1408"/>
      <c r="TPU1" s="1408"/>
      <c r="TPV1" s="1408"/>
      <c r="TPW1" s="1408"/>
      <c r="TPX1" s="1408"/>
      <c r="TPY1" s="1408"/>
      <c r="TPZ1" s="1408"/>
      <c r="TQA1" s="1408"/>
      <c r="TQB1" s="1408"/>
      <c r="TQC1" s="1408"/>
      <c r="TQD1" s="1408"/>
      <c r="TQE1" s="1408"/>
      <c r="TQF1" s="1408"/>
      <c r="TQG1" s="1408"/>
      <c r="TQH1" s="1408"/>
      <c r="TQI1" s="1408"/>
      <c r="TQJ1" s="1408"/>
      <c r="TQK1" s="1408"/>
      <c r="TQL1" s="1408"/>
      <c r="TQM1" s="1408"/>
      <c r="TQN1" s="1408"/>
      <c r="TQO1" s="1408"/>
      <c r="TQP1" s="1408"/>
      <c r="TQQ1" s="1408"/>
      <c r="TQR1" s="1408"/>
      <c r="TQS1" s="1408"/>
      <c r="TQT1" s="1408"/>
      <c r="TQU1" s="1408"/>
      <c r="TQV1" s="1408"/>
      <c r="TQW1" s="1408"/>
      <c r="TQX1" s="1408"/>
      <c r="TQY1" s="1408"/>
      <c r="TQZ1" s="1408"/>
      <c r="TRA1" s="1408"/>
      <c r="TRB1" s="1408"/>
      <c r="TRC1" s="1408"/>
      <c r="TRD1" s="1408"/>
      <c r="TRE1" s="1408"/>
      <c r="TRF1" s="1408"/>
      <c r="TRG1" s="1408"/>
      <c r="TRH1" s="1408"/>
      <c r="TRI1" s="1408"/>
      <c r="TRJ1" s="1408"/>
      <c r="TRK1" s="1408"/>
      <c r="TRL1" s="1408"/>
      <c r="TRM1" s="1408"/>
      <c r="TRN1" s="1408"/>
      <c r="TRO1" s="1408"/>
      <c r="TRP1" s="1408"/>
      <c r="TRQ1" s="1408"/>
      <c r="TRR1" s="1408"/>
      <c r="TRS1" s="1408"/>
      <c r="TRT1" s="1408"/>
      <c r="TRU1" s="1408"/>
      <c r="TRV1" s="1408"/>
      <c r="TRW1" s="1408"/>
      <c r="TRX1" s="1408"/>
      <c r="TRY1" s="1408"/>
      <c r="TRZ1" s="1408"/>
      <c r="TSA1" s="1408"/>
      <c r="TSB1" s="1408"/>
      <c r="TSC1" s="1408"/>
      <c r="TSD1" s="1408"/>
      <c r="TSE1" s="1408"/>
      <c r="TSF1" s="1408"/>
      <c r="TSG1" s="1408"/>
      <c r="TSH1" s="1408"/>
      <c r="TSI1" s="1408"/>
      <c r="TSJ1" s="1408"/>
      <c r="TSK1" s="1408"/>
      <c r="TSL1" s="1408"/>
      <c r="TSM1" s="1408"/>
      <c r="TSN1" s="1408"/>
      <c r="TSO1" s="1408"/>
      <c r="TSP1" s="1408"/>
      <c r="TSQ1" s="1408"/>
      <c r="TSR1" s="1408"/>
      <c r="TSS1" s="1408"/>
      <c r="TST1" s="1408"/>
      <c r="TSU1" s="1408"/>
      <c r="TSV1" s="1408"/>
      <c r="TSW1" s="1408"/>
      <c r="TSX1" s="1408"/>
      <c r="TSY1" s="1408"/>
      <c r="TSZ1" s="1408"/>
      <c r="TTA1" s="1408"/>
      <c r="TTB1" s="1408"/>
      <c r="TTC1" s="1408"/>
      <c r="TTD1" s="1408"/>
      <c r="TTE1" s="1408"/>
      <c r="TTF1" s="1408"/>
      <c r="TTG1" s="1408"/>
      <c r="TTH1" s="1408"/>
      <c r="TTI1" s="1408"/>
      <c r="TTJ1" s="1408"/>
      <c r="TTK1" s="1408"/>
      <c r="TTL1" s="1408"/>
      <c r="TTM1" s="1408"/>
      <c r="TTN1" s="1408"/>
      <c r="TTO1" s="1408"/>
      <c r="TTP1" s="1408"/>
      <c r="TTQ1" s="1408"/>
      <c r="TTR1" s="1408"/>
      <c r="TTS1" s="1408"/>
      <c r="TTT1" s="1408"/>
      <c r="TTU1" s="1408"/>
      <c r="TTV1" s="1408"/>
      <c r="TTW1" s="1408"/>
      <c r="TTX1" s="1408"/>
      <c r="TTY1" s="1408"/>
      <c r="TTZ1" s="1408"/>
      <c r="TUA1" s="1408"/>
      <c r="TUB1" s="1408"/>
      <c r="TUC1" s="1408"/>
      <c r="TUD1" s="1408"/>
      <c r="TUE1" s="1408"/>
      <c r="TUF1" s="1408"/>
      <c r="TUG1" s="1408"/>
      <c r="TUH1" s="1408"/>
      <c r="TUI1" s="1408"/>
      <c r="TUJ1" s="1408"/>
      <c r="TUK1" s="1408"/>
      <c r="TUL1" s="1408"/>
      <c r="TUM1" s="1408"/>
      <c r="TUN1" s="1408"/>
      <c r="TUO1" s="1408"/>
      <c r="TUP1" s="1408"/>
      <c r="TUQ1" s="1408"/>
      <c r="TUR1" s="1408"/>
      <c r="TUS1" s="1408"/>
      <c r="TUT1" s="1408"/>
      <c r="TUU1" s="1408"/>
      <c r="TUV1" s="1408"/>
      <c r="TUW1" s="1408"/>
      <c r="TUX1" s="1408"/>
      <c r="TUY1" s="1408"/>
      <c r="TUZ1" s="1408"/>
      <c r="TVA1" s="1408"/>
      <c r="TVB1" s="1408"/>
      <c r="TVC1" s="1408"/>
      <c r="TVD1" s="1408"/>
      <c r="TVE1" s="1408"/>
      <c r="TVF1" s="1408"/>
      <c r="TVG1" s="1408"/>
      <c r="TVH1" s="1408"/>
      <c r="TVI1" s="1408"/>
      <c r="TVJ1" s="1408"/>
      <c r="TVK1" s="1408"/>
      <c r="TVL1" s="1408"/>
      <c r="TVM1" s="1408"/>
      <c r="TVN1" s="1408"/>
      <c r="TVO1" s="1408"/>
      <c r="TVP1" s="1408"/>
      <c r="TVQ1" s="1408"/>
      <c r="TVR1" s="1408"/>
      <c r="TVS1" s="1408"/>
      <c r="TVT1" s="1408"/>
      <c r="TVU1" s="1408"/>
      <c r="TVV1" s="1408"/>
      <c r="TVW1" s="1408"/>
      <c r="TVX1" s="1408"/>
      <c r="TVY1" s="1408"/>
      <c r="TVZ1" s="1408"/>
      <c r="TWA1" s="1408"/>
      <c r="TWB1" s="1408"/>
      <c r="TWC1" s="1408"/>
      <c r="TWD1" s="1408"/>
      <c r="TWE1" s="1408"/>
      <c r="TWF1" s="1408"/>
      <c r="TWG1" s="1408"/>
      <c r="TWH1" s="1408"/>
      <c r="TWI1" s="1408"/>
      <c r="TWJ1" s="1408"/>
      <c r="TWK1" s="1408"/>
      <c r="TWL1" s="1408"/>
      <c r="TWM1" s="1408"/>
      <c r="TWN1" s="1408"/>
      <c r="TWO1" s="1408"/>
      <c r="TWP1" s="1408"/>
      <c r="TWQ1" s="1408"/>
      <c r="TWR1" s="1408"/>
      <c r="TWS1" s="1408"/>
      <c r="TWT1" s="1408"/>
      <c r="TWU1" s="1408"/>
      <c r="TWV1" s="1408"/>
      <c r="TWW1" s="1408"/>
      <c r="TWX1" s="1408"/>
      <c r="TWY1" s="1408"/>
      <c r="TWZ1" s="1408"/>
      <c r="TXA1" s="1408"/>
      <c r="TXB1" s="1408"/>
      <c r="TXC1" s="1408"/>
      <c r="TXD1" s="1408"/>
      <c r="TXE1" s="1408"/>
      <c r="TXF1" s="1408"/>
      <c r="TXG1" s="1408"/>
      <c r="TXH1" s="1408"/>
      <c r="TXI1" s="1408"/>
      <c r="TXJ1" s="1408"/>
      <c r="TXK1" s="1408"/>
      <c r="TXL1" s="1408"/>
      <c r="TXM1" s="1408"/>
      <c r="TXN1" s="1408"/>
      <c r="TXO1" s="1408"/>
      <c r="TXP1" s="1408"/>
      <c r="TXQ1" s="1408"/>
      <c r="TXR1" s="1408"/>
      <c r="TXS1" s="1408"/>
      <c r="TXT1" s="1408"/>
      <c r="TXU1" s="1408"/>
      <c r="TXV1" s="1408"/>
      <c r="TXW1" s="1408"/>
      <c r="TXX1" s="1408"/>
      <c r="TXY1" s="1408"/>
      <c r="TXZ1" s="1408"/>
      <c r="TYA1" s="1408"/>
      <c r="TYB1" s="1408"/>
      <c r="TYC1" s="1408"/>
      <c r="TYD1" s="1408"/>
      <c r="TYE1" s="1408"/>
      <c r="TYF1" s="1408"/>
      <c r="TYG1" s="1408"/>
      <c r="TYH1" s="1408"/>
      <c r="TYI1" s="1408"/>
      <c r="TYJ1" s="1408"/>
      <c r="TYK1" s="1408"/>
      <c r="TYL1" s="1408"/>
      <c r="TYM1" s="1408"/>
      <c r="TYN1" s="1408"/>
      <c r="TYO1" s="1408"/>
      <c r="TYP1" s="1408"/>
      <c r="TYQ1" s="1408"/>
      <c r="TYR1" s="1408"/>
      <c r="TYS1" s="1408"/>
      <c r="TYT1" s="1408"/>
      <c r="TYU1" s="1408"/>
      <c r="TYV1" s="1408"/>
      <c r="TYW1" s="1408"/>
      <c r="TYX1" s="1408"/>
      <c r="TYY1" s="1408"/>
      <c r="TYZ1" s="1408"/>
      <c r="TZA1" s="1408"/>
      <c r="TZB1" s="1408"/>
      <c r="TZC1" s="1408"/>
      <c r="TZD1" s="1408"/>
      <c r="TZE1" s="1408"/>
      <c r="TZF1" s="1408"/>
      <c r="TZG1" s="1408"/>
      <c r="TZH1" s="1408"/>
      <c r="TZI1" s="1408"/>
      <c r="TZJ1" s="1408"/>
      <c r="TZK1" s="1408"/>
      <c r="TZL1" s="1408"/>
      <c r="TZM1" s="1408"/>
      <c r="TZN1" s="1408"/>
      <c r="TZO1" s="1408"/>
      <c r="TZP1" s="1408"/>
      <c r="TZQ1" s="1408"/>
      <c r="TZR1" s="1408"/>
      <c r="TZS1" s="1408"/>
      <c r="TZT1" s="1408"/>
      <c r="TZU1" s="1408"/>
      <c r="TZV1" s="1408"/>
      <c r="TZW1" s="1408"/>
      <c r="TZX1" s="1408"/>
      <c r="TZY1" s="1408"/>
      <c r="TZZ1" s="1408"/>
      <c r="UAA1" s="1408"/>
      <c r="UAB1" s="1408"/>
      <c r="UAC1" s="1408"/>
      <c r="UAD1" s="1408"/>
      <c r="UAE1" s="1408"/>
      <c r="UAF1" s="1408"/>
      <c r="UAG1" s="1408"/>
      <c r="UAH1" s="1408"/>
      <c r="UAI1" s="1408"/>
      <c r="UAJ1" s="1408"/>
      <c r="UAK1" s="1408"/>
      <c r="UAL1" s="1408"/>
      <c r="UAM1" s="1408"/>
      <c r="UAN1" s="1408"/>
      <c r="UAO1" s="1408"/>
      <c r="UAP1" s="1408"/>
      <c r="UAQ1" s="1408"/>
      <c r="UAR1" s="1408"/>
      <c r="UAS1" s="1408"/>
      <c r="UAT1" s="1408"/>
      <c r="UAU1" s="1408"/>
      <c r="UAV1" s="1408"/>
      <c r="UAW1" s="1408"/>
      <c r="UAX1" s="1408"/>
      <c r="UAY1" s="1408"/>
      <c r="UAZ1" s="1408"/>
      <c r="UBA1" s="1408"/>
      <c r="UBB1" s="1408"/>
      <c r="UBC1" s="1408"/>
      <c r="UBD1" s="1408"/>
      <c r="UBE1" s="1408"/>
      <c r="UBF1" s="1408"/>
      <c r="UBG1" s="1408"/>
      <c r="UBH1" s="1408"/>
      <c r="UBI1" s="1408"/>
      <c r="UBJ1" s="1408"/>
      <c r="UBK1" s="1408"/>
      <c r="UBL1" s="1408"/>
      <c r="UBM1" s="1408"/>
      <c r="UBN1" s="1408"/>
      <c r="UBO1" s="1408"/>
      <c r="UBP1" s="1408"/>
      <c r="UBQ1" s="1408"/>
      <c r="UBR1" s="1408"/>
      <c r="UBS1" s="1408"/>
      <c r="UBT1" s="1408"/>
      <c r="UBU1" s="1408"/>
      <c r="UBV1" s="1408"/>
      <c r="UBW1" s="1408"/>
      <c r="UBX1" s="1408"/>
      <c r="UBY1" s="1408"/>
      <c r="UBZ1" s="1408"/>
      <c r="UCA1" s="1408"/>
      <c r="UCB1" s="1408"/>
      <c r="UCC1" s="1408"/>
      <c r="UCD1" s="1408"/>
      <c r="UCE1" s="1408"/>
      <c r="UCF1" s="1408"/>
      <c r="UCG1" s="1408"/>
      <c r="UCH1" s="1408"/>
      <c r="UCI1" s="1408"/>
      <c r="UCJ1" s="1408"/>
      <c r="UCK1" s="1408"/>
      <c r="UCL1" s="1408"/>
      <c r="UCM1" s="1408"/>
      <c r="UCN1" s="1408"/>
      <c r="UCO1" s="1408"/>
      <c r="UCP1" s="1408"/>
      <c r="UCQ1" s="1408"/>
      <c r="UCR1" s="1408"/>
      <c r="UCS1" s="1408"/>
      <c r="UCT1" s="1408"/>
      <c r="UCU1" s="1408"/>
      <c r="UCV1" s="1408"/>
      <c r="UCW1" s="1408"/>
      <c r="UCX1" s="1408"/>
      <c r="UCY1" s="1408"/>
      <c r="UCZ1" s="1408"/>
      <c r="UDA1" s="1408"/>
      <c r="UDB1" s="1408"/>
      <c r="UDC1" s="1408"/>
      <c r="UDD1" s="1408"/>
      <c r="UDE1" s="1408"/>
      <c r="UDF1" s="1408"/>
      <c r="UDG1" s="1408"/>
      <c r="UDH1" s="1408"/>
      <c r="UDI1" s="1408"/>
      <c r="UDJ1" s="1408"/>
      <c r="UDK1" s="1408"/>
      <c r="UDL1" s="1408"/>
      <c r="UDM1" s="1408"/>
      <c r="UDN1" s="1408"/>
      <c r="UDO1" s="1408"/>
      <c r="UDP1" s="1408"/>
      <c r="UDQ1" s="1408"/>
      <c r="UDR1" s="1408"/>
      <c r="UDS1" s="1408"/>
      <c r="UDT1" s="1408"/>
      <c r="UDU1" s="1408"/>
      <c r="UDV1" s="1408"/>
      <c r="UDW1" s="1408"/>
      <c r="UDX1" s="1408"/>
      <c r="UDY1" s="1408"/>
      <c r="UDZ1" s="1408"/>
      <c r="UEA1" s="1408"/>
      <c r="UEB1" s="1408"/>
      <c r="UEC1" s="1408"/>
      <c r="UED1" s="1408"/>
      <c r="UEE1" s="1408"/>
      <c r="UEF1" s="1408"/>
      <c r="UEG1" s="1408"/>
      <c r="UEH1" s="1408"/>
      <c r="UEI1" s="1408"/>
      <c r="UEJ1" s="1408"/>
      <c r="UEK1" s="1408"/>
      <c r="UEL1" s="1408"/>
      <c r="UEM1" s="1408"/>
      <c r="UEN1" s="1408"/>
      <c r="UEO1" s="1408"/>
      <c r="UEP1" s="1408"/>
      <c r="UEQ1" s="1408"/>
      <c r="UER1" s="1408"/>
      <c r="UES1" s="1408"/>
      <c r="UET1" s="1408"/>
      <c r="UEU1" s="1408"/>
      <c r="UEV1" s="1408"/>
      <c r="UEW1" s="1408"/>
      <c r="UEX1" s="1408"/>
      <c r="UEY1" s="1408"/>
      <c r="UEZ1" s="1408"/>
      <c r="UFA1" s="1408"/>
      <c r="UFB1" s="1408"/>
      <c r="UFC1" s="1408"/>
      <c r="UFD1" s="1408"/>
      <c r="UFE1" s="1408"/>
      <c r="UFF1" s="1408"/>
      <c r="UFG1" s="1408"/>
      <c r="UFH1" s="1408"/>
      <c r="UFI1" s="1408"/>
      <c r="UFJ1" s="1408"/>
      <c r="UFK1" s="1408"/>
      <c r="UFL1" s="1408"/>
      <c r="UFM1" s="1408"/>
      <c r="UFN1" s="1408"/>
      <c r="UFO1" s="1408"/>
      <c r="UFP1" s="1408"/>
      <c r="UFQ1" s="1408"/>
      <c r="UFR1" s="1408"/>
      <c r="UFS1" s="1408"/>
      <c r="UFT1" s="1408"/>
      <c r="UFU1" s="1408"/>
      <c r="UFV1" s="1408"/>
      <c r="UFW1" s="1408"/>
      <c r="UFX1" s="1408"/>
      <c r="UFY1" s="1408"/>
      <c r="UFZ1" s="1408"/>
      <c r="UGA1" s="1408"/>
      <c r="UGB1" s="1408"/>
      <c r="UGC1" s="1408"/>
      <c r="UGD1" s="1408"/>
      <c r="UGE1" s="1408"/>
      <c r="UGF1" s="1408"/>
      <c r="UGG1" s="1408"/>
      <c r="UGH1" s="1408"/>
      <c r="UGI1" s="1408"/>
      <c r="UGJ1" s="1408"/>
      <c r="UGK1" s="1408"/>
      <c r="UGL1" s="1408"/>
      <c r="UGM1" s="1408"/>
      <c r="UGN1" s="1408"/>
      <c r="UGO1" s="1408"/>
      <c r="UGP1" s="1408"/>
      <c r="UGQ1" s="1408"/>
      <c r="UGR1" s="1408"/>
      <c r="UGS1" s="1408"/>
      <c r="UGT1" s="1408"/>
      <c r="UGU1" s="1408"/>
      <c r="UGV1" s="1408"/>
      <c r="UGW1" s="1408"/>
      <c r="UGX1" s="1408"/>
      <c r="UGY1" s="1408"/>
      <c r="UGZ1" s="1408"/>
      <c r="UHA1" s="1408"/>
      <c r="UHB1" s="1408"/>
      <c r="UHC1" s="1408"/>
      <c r="UHD1" s="1408"/>
      <c r="UHE1" s="1408"/>
      <c r="UHF1" s="1408"/>
      <c r="UHG1" s="1408"/>
      <c r="UHH1" s="1408"/>
      <c r="UHI1" s="1408"/>
      <c r="UHJ1" s="1408"/>
      <c r="UHK1" s="1408"/>
      <c r="UHL1" s="1408"/>
      <c r="UHM1" s="1408"/>
      <c r="UHN1" s="1408"/>
      <c r="UHO1" s="1408"/>
      <c r="UHP1" s="1408"/>
      <c r="UHQ1" s="1408"/>
      <c r="UHR1" s="1408"/>
      <c r="UHS1" s="1408"/>
      <c r="UHT1" s="1408"/>
      <c r="UHU1" s="1408"/>
      <c r="UHV1" s="1408"/>
      <c r="UHW1" s="1408"/>
      <c r="UHX1" s="1408"/>
      <c r="UHY1" s="1408"/>
      <c r="UHZ1" s="1408"/>
      <c r="UIA1" s="1408"/>
      <c r="UIB1" s="1408"/>
      <c r="UIC1" s="1408"/>
      <c r="UID1" s="1408"/>
      <c r="UIE1" s="1408"/>
      <c r="UIF1" s="1408"/>
      <c r="UIG1" s="1408"/>
      <c r="UIH1" s="1408"/>
      <c r="UII1" s="1408"/>
      <c r="UIJ1" s="1408"/>
      <c r="UIK1" s="1408"/>
      <c r="UIL1" s="1408"/>
      <c r="UIM1" s="1408"/>
      <c r="UIN1" s="1408"/>
      <c r="UIO1" s="1408"/>
      <c r="UIP1" s="1408"/>
      <c r="UIQ1" s="1408"/>
      <c r="UIR1" s="1408"/>
      <c r="UIS1" s="1408"/>
      <c r="UIT1" s="1408"/>
      <c r="UIU1" s="1408"/>
      <c r="UIV1" s="1408"/>
      <c r="UIW1" s="1408"/>
      <c r="UIX1" s="1408"/>
      <c r="UIY1" s="1408"/>
      <c r="UIZ1" s="1408"/>
      <c r="UJA1" s="1408"/>
      <c r="UJB1" s="1408"/>
      <c r="UJC1" s="1408"/>
      <c r="UJD1" s="1408"/>
      <c r="UJE1" s="1408"/>
      <c r="UJF1" s="1408"/>
      <c r="UJG1" s="1408"/>
      <c r="UJH1" s="1408"/>
      <c r="UJI1" s="1408"/>
      <c r="UJJ1" s="1408"/>
      <c r="UJK1" s="1408"/>
      <c r="UJL1" s="1408"/>
      <c r="UJM1" s="1408"/>
      <c r="UJN1" s="1408"/>
      <c r="UJO1" s="1408"/>
      <c r="UJP1" s="1408"/>
      <c r="UJQ1" s="1408"/>
      <c r="UJR1" s="1408"/>
      <c r="UJS1" s="1408"/>
      <c r="UJT1" s="1408"/>
      <c r="UJU1" s="1408"/>
      <c r="UJV1" s="1408"/>
      <c r="UJW1" s="1408"/>
      <c r="UJX1" s="1408"/>
      <c r="UJY1" s="1408"/>
      <c r="UJZ1" s="1408"/>
      <c r="UKA1" s="1408"/>
      <c r="UKB1" s="1408"/>
      <c r="UKC1" s="1408"/>
      <c r="UKD1" s="1408"/>
      <c r="UKE1" s="1408"/>
      <c r="UKF1" s="1408"/>
      <c r="UKG1" s="1408"/>
      <c r="UKH1" s="1408"/>
      <c r="UKI1" s="1408"/>
      <c r="UKJ1" s="1408"/>
      <c r="UKK1" s="1408"/>
      <c r="UKL1" s="1408"/>
      <c r="UKM1" s="1408"/>
      <c r="UKN1" s="1408"/>
      <c r="UKO1" s="1408"/>
      <c r="UKP1" s="1408"/>
      <c r="UKQ1" s="1408"/>
      <c r="UKR1" s="1408"/>
      <c r="UKS1" s="1408"/>
      <c r="UKT1" s="1408"/>
      <c r="UKU1" s="1408"/>
      <c r="UKV1" s="1408"/>
      <c r="UKW1" s="1408"/>
      <c r="UKX1" s="1408"/>
      <c r="UKY1" s="1408"/>
      <c r="UKZ1" s="1408"/>
      <c r="ULA1" s="1408"/>
      <c r="ULB1" s="1408"/>
      <c r="ULC1" s="1408"/>
      <c r="ULD1" s="1408"/>
      <c r="ULE1" s="1408"/>
      <c r="ULF1" s="1408"/>
      <c r="ULG1" s="1408"/>
      <c r="ULH1" s="1408"/>
      <c r="ULI1" s="1408"/>
      <c r="ULJ1" s="1408"/>
      <c r="ULK1" s="1408"/>
      <c r="ULL1" s="1408"/>
      <c r="ULM1" s="1408"/>
      <c r="ULN1" s="1408"/>
      <c r="ULO1" s="1408"/>
      <c r="ULP1" s="1408"/>
      <c r="ULQ1" s="1408"/>
      <c r="ULR1" s="1408"/>
      <c r="ULS1" s="1408"/>
      <c r="ULT1" s="1408"/>
      <c r="ULU1" s="1408"/>
      <c r="ULV1" s="1408"/>
      <c r="ULW1" s="1408"/>
      <c r="ULX1" s="1408"/>
      <c r="ULY1" s="1408"/>
      <c r="ULZ1" s="1408"/>
      <c r="UMA1" s="1408"/>
      <c r="UMB1" s="1408"/>
      <c r="UMC1" s="1408"/>
      <c r="UMD1" s="1408"/>
      <c r="UME1" s="1408"/>
      <c r="UMF1" s="1408"/>
      <c r="UMG1" s="1408"/>
      <c r="UMH1" s="1408"/>
      <c r="UMI1" s="1408"/>
      <c r="UMJ1" s="1408"/>
      <c r="UMK1" s="1408"/>
      <c r="UML1" s="1408"/>
      <c r="UMM1" s="1408"/>
      <c r="UMN1" s="1408"/>
      <c r="UMO1" s="1408"/>
      <c r="UMP1" s="1408"/>
      <c r="UMQ1" s="1408"/>
      <c r="UMR1" s="1408"/>
      <c r="UMS1" s="1408"/>
      <c r="UMT1" s="1408"/>
      <c r="UMU1" s="1408"/>
      <c r="UMV1" s="1408"/>
      <c r="UMW1" s="1408"/>
      <c r="UMX1" s="1408"/>
      <c r="UMY1" s="1408"/>
      <c r="UMZ1" s="1408"/>
      <c r="UNA1" s="1408"/>
      <c r="UNB1" s="1408"/>
      <c r="UNC1" s="1408"/>
      <c r="UND1" s="1408"/>
      <c r="UNE1" s="1408"/>
      <c r="UNF1" s="1408"/>
      <c r="UNG1" s="1408"/>
      <c r="UNH1" s="1408"/>
      <c r="UNI1" s="1408"/>
      <c r="UNJ1" s="1408"/>
      <c r="UNK1" s="1408"/>
      <c r="UNL1" s="1408"/>
      <c r="UNM1" s="1408"/>
      <c r="UNN1" s="1408"/>
      <c r="UNO1" s="1408"/>
      <c r="UNP1" s="1408"/>
      <c r="UNQ1" s="1408"/>
      <c r="UNR1" s="1408"/>
      <c r="UNS1" s="1408"/>
      <c r="UNT1" s="1408"/>
      <c r="UNU1" s="1408"/>
      <c r="UNV1" s="1408"/>
      <c r="UNW1" s="1408"/>
      <c r="UNX1" s="1408"/>
      <c r="UNY1" s="1408"/>
      <c r="UNZ1" s="1408"/>
      <c r="UOA1" s="1408"/>
      <c r="UOB1" s="1408"/>
      <c r="UOC1" s="1408"/>
      <c r="UOD1" s="1408"/>
      <c r="UOE1" s="1408"/>
      <c r="UOF1" s="1408"/>
      <c r="UOG1" s="1408"/>
      <c r="UOH1" s="1408"/>
      <c r="UOI1" s="1408"/>
      <c r="UOJ1" s="1408"/>
      <c r="UOK1" s="1408"/>
      <c r="UOL1" s="1408"/>
      <c r="UOM1" s="1408"/>
      <c r="UON1" s="1408"/>
      <c r="UOO1" s="1408"/>
      <c r="UOP1" s="1408"/>
      <c r="UOQ1" s="1408"/>
      <c r="UOR1" s="1408"/>
      <c r="UOS1" s="1408"/>
      <c r="UOT1" s="1408"/>
      <c r="UOU1" s="1408"/>
      <c r="UOV1" s="1408"/>
      <c r="UOW1" s="1408"/>
      <c r="UOX1" s="1408"/>
      <c r="UOY1" s="1408"/>
      <c r="UOZ1" s="1408"/>
      <c r="UPA1" s="1408"/>
      <c r="UPB1" s="1408"/>
      <c r="UPC1" s="1408"/>
      <c r="UPD1" s="1408"/>
      <c r="UPE1" s="1408"/>
      <c r="UPF1" s="1408"/>
      <c r="UPG1" s="1408"/>
      <c r="UPH1" s="1408"/>
      <c r="UPI1" s="1408"/>
      <c r="UPJ1" s="1408"/>
      <c r="UPK1" s="1408"/>
      <c r="UPL1" s="1408"/>
      <c r="UPM1" s="1408"/>
      <c r="UPN1" s="1408"/>
      <c r="UPO1" s="1408"/>
      <c r="UPP1" s="1408"/>
      <c r="UPQ1" s="1408"/>
      <c r="UPR1" s="1408"/>
      <c r="UPS1" s="1408"/>
      <c r="UPT1" s="1408"/>
      <c r="UPU1" s="1408"/>
      <c r="UPV1" s="1408"/>
      <c r="UPW1" s="1408"/>
      <c r="UPX1" s="1408"/>
      <c r="UPY1" s="1408"/>
      <c r="UPZ1" s="1408"/>
      <c r="UQA1" s="1408"/>
      <c r="UQB1" s="1408"/>
      <c r="UQC1" s="1408"/>
      <c r="UQD1" s="1408"/>
      <c r="UQE1" s="1408"/>
      <c r="UQF1" s="1408"/>
      <c r="UQG1" s="1408"/>
      <c r="UQH1" s="1408"/>
      <c r="UQI1" s="1408"/>
      <c r="UQJ1" s="1408"/>
      <c r="UQK1" s="1408"/>
      <c r="UQL1" s="1408"/>
      <c r="UQM1" s="1408"/>
      <c r="UQN1" s="1408"/>
      <c r="UQO1" s="1408"/>
      <c r="UQP1" s="1408"/>
      <c r="UQQ1" s="1408"/>
      <c r="UQR1" s="1408"/>
      <c r="UQS1" s="1408"/>
      <c r="UQT1" s="1408"/>
      <c r="UQU1" s="1408"/>
      <c r="UQV1" s="1408"/>
      <c r="UQW1" s="1408"/>
      <c r="UQX1" s="1408"/>
      <c r="UQY1" s="1408"/>
      <c r="UQZ1" s="1408"/>
      <c r="URA1" s="1408"/>
      <c r="URB1" s="1408"/>
      <c r="URC1" s="1408"/>
      <c r="URD1" s="1408"/>
      <c r="URE1" s="1408"/>
      <c r="URF1" s="1408"/>
      <c r="URG1" s="1408"/>
      <c r="URH1" s="1408"/>
      <c r="URI1" s="1408"/>
      <c r="URJ1" s="1408"/>
      <c r="URK1" s="1408"/>
      <c r="URL1" s="1408"/>
      <c r="URM1" s="1408"/>
      <c r="URN1" s="1408"/>
      <c r="URO1" s="1408"/>
      <c r="URP1" s="1408"/>
      <c r="URQ1" s="1408"/>
      <c r="URR1" s="1408"/>
      <c r="URS1" s="1408"/>
      <c r="URT1" s="1408"/>
      <c r="URU1" s="1408"/>
      <c r="URV1" s="1408"/>
      <c r="URW1" s="1408"/>
      <c r="URX1" s="1408"/>
      <c r="URY1" s="1408"/>
      <c r="URZ1" s="1408"/>
      <c r="USA1" s="1408"/>
      <c r="USB1" s="1408"/>
      <c r="USC1" s="1408"/>
      <c r="USD1" s="1408"/>
      <c r="USE1" s="1408"/>
      <c r="USF1" s="1408"/>
      <c r="USG1" s="1408"/>
      <c r="USH1" s="1408"/>
      <c r="USI1" s="1408"/>
      <c r="USJ1" s="1408"/>
      <c r="USK1" s="1408"/>
      <c r="USL1" s="1408"/>
      <c r="USM1" s="1408"/>
      <c r="USN1" s="1408"/>
      <c r="USO1" s="1408"/>
      <c r="USP1" s="1408"/>
      <c r="USQ1" s="1408"/>
      <c r="USR1" s="1408"/>
      <c r="USS1" s="1408"/>
      <c r="UST1" s="1408"/>
      <c r="USU1" s="1408"/>
      <c r="USV1" s="1408"/>
      <c r="USW1" s="1408"/>
      <c r="USX1" s="1408"/>
      <c r="USY1" s="1408"/>
      <c r="USZ1" s="1408"/>
      <c r="UTA1" s="1408"/>
      <c r="UTB1" s="1408"/>
      <c r="UTC1" s="1408"/>
      <c r="UTD1" s="1408"/>
      <c r="UTE1" s="1408"/>
      <c r="UTF1" s="1408"/>
      <c r="UTG1" s="1408"/>
      <c r="UTH1" s="1408"/>
      <c r="UTI1" s="1408"/>
      <c r="UTJ1" s="1408"/>
      <c r="UTK1" s="1408"/>
      <c r="UTL1" s="1408"/>
      <c r="UTM1" s="1408"/>
      <c r="UTN1" s="1408"/>
      <c r="UTO1" s="1408"/>
      <c r="UTP1" s="1408"/>
      <c r="UTQ1" s="1408"/>
      <c r="UTR1" s="1408"/>
      <c r="UTS1" s="1408"/>
      <c r="UTT1" s="1408"/>
      <c r="UTU1" s="1408"/>
      <c r="UTV1" s="1408"/>
      <c r="UTW1" s="1408"/>
      <c r="UTX1" s="1408"/>
      <c r="UTY1" s="1408"/>
      <c r="UTZ1" s="1408"/>
      <c r="UUA1" s="1408"/>
      <c r="UUB1" s="1408"/>
      <c r="UUC1" s="1408"/>
      <c r="UUD1" s="1408"/>
      <c r="UUE1" s="1408"/>
      <c r="UUF1" s="1408"/>
      <c r="UUG1" s="1408"/>
      <c r="UUH1" s="1408"/>
      <c r="UUI1" s="1408"/>
      <c r="UUJ1" s="1408"/>
      <c r="UUK1" s="1408"/>
      <c r="UUL1" s="1408"/>
      <c r="UUM1" s="1408"/>
      <c r="UUN1" s="1408"/>
      <c r="UUO1" s="1408"/>
      <c r="UUP1" s="1408"/>
      <c r="UUQ1" s="1408"/>
      <c r="UUR1" s="1408"/>
      <c r="UUS1" s="1408"/>
      <c r="UUT1" s="1408"/>
      <c r="UUU1" s="1408"/>
      <c r="UUV1" s="1408"/>
      <c r="UUW1" s="1408"/>
      <c r="UUX1" s="1408"/>
      <c r="UUY1" s="1408"/>
      <c r="UUZ1" s="1408"/>
      <c r="UVA1" s="1408"/>
      <c r="UVB1" s="1408"/>
      <c r="UVC1" s="1408"/>
      <c r="UVD1" s="1408"/>
      <c r="UVE1" s="1408"/>
      <c r="UVF1" s="1408"/>
      <c r="UVG1" s="1408"/>
      <c r="UVH1" s="1408"/>
      <c r="UVI1" s="1408"/>
      <c r="UVJ1" s="1408"/>
      <c r="UVK1" s="1408"/>
      <c r="UVL1" s="1408"/>
      <c r="UVM1" s="1408"/>
      <c r="UVN1" s="1408"/>
      <c r="UVO1" s="1408"/>
      <c r="UVP1" s="1408"/>
      <c r="UVQ1" s="1408"/>
      <c r="UVR1" s="1408"/>
      <c r="UVS1" s="1408"/>
      <c r="UVT1" s="1408"/>
      <c r="UVU1" s="1408"/>
      <c r="UVV1" s="1408"/>
      <c r="UVW1" s="1408"/>
      <c r="UVX1" s="1408"/>
      <c r="UVY1" s="1408"/>
      <c r="UVZ1" s="1408"/>
      <c r="UWA1" s="1408"/>
      <c r="UWB1" s="1408"/>
      <c r="UWC1" s="1408"/>
      <c r="UWD1" s="1408"/>
      <c r="UWE1" s="1408"/>
      <c r="UWF1" s="1408"/>
      <c r="UWG1" s="1408"/>
      <c r="UWH1" s="1408"/>
      <c r="UWI1" s="1408"/>
      <c r="UWJ1" s="1408"/>
      <c r="UWK1" s="1408"/>
      <c r="UWL1" s="1408"/>
      <c r="UWM1" s="1408"/>
      <c r="UWN1" s="1408"/>
      <c r="UWO1" s="1408"/>
      <c r="UWP1" s="1408"/>
      <c r="UWQ1" s="1408"/>
      <c r="UWR1" s="1408"/>
      <c r="UWS1" s="1408"/>
      <c r="UWT1" s="1408"/>
      <c r="UWU1" s="1408"/>
      <c r="UWV1" s="1408"/>
      <c r="UWW1" s="1408"/>
      <c r="UWX1" s="1408"/>
      <c r="UWY1" s="1408"/>
      <c r="UWZ1" s="1408"/>
      <c r="UXA1" s="1408"/>
      <c r="UXB1" s="1408"/>
      <c r="UXC1" s="1408"/>
      <c r="UXD1" s="1408"/>
      <c r="UXE1" s="1408"/>
      <c r="UXF1" s="1408"/>
      <c r="UXG1" s="1408"/>
      <c r="UXH1" s="1408"/>
      <c r="UXI1" s="1408"/>
      <c r="UXJ1" s="1408"/>
      <c r="UXK1" s="1408"/>
      <c r="UXL1" s="1408"/>
      <c r="UXM1" s="1408"/>
      <c r="UXN1" s="1408"/>
      <c r="UXO1" s="1408"/>
      <c r="UXP1" s="1408"/>
      <c r="UXQ1" s="1408"/>
      <c r="UXR1" s="1408"/>
      <c r="UXS1" s="1408"/>
      <c r="UXT1" s="1408"/>
      <c r="UXU1" s="1408"/>
      <c r="UXV1" s="1408"/>
      <c r="UXW1" s="1408"/>
      <c r="UXX1" s="1408"/>
      <c r="UXY1" s="1408"/>
      <c r="UXZ1" s="1408"/>
      <c r="UYA1" s="1408"/>
      <c r="UYB1" s="1408"/>
      <c r="UYC1" s="1408"/>
      <c r="UYD1" s="1408"/>
      <c r="UYE1" s="1408"/>
      <c r="UYF1" s="1408"/>
      <c r="UYG1" s="1408"/>
      <c r="UYH1" s="1408"/>
      <c r="UYI1" s="1408"/>
      <c r="UYJ1" s="1408"/>
      <c r="UYK1" s="1408"/>
      <c r="UYL1" s="1408"/>
      <c r="UYM1" s="1408"/>
      <c r="UYN1" s="1408"/>
      <c r="UYO1" s="1408"/>
      <c r="UYP1" s="1408"/>
      <c r="UYQ1" s="1408"/>
      <c r="UYR1" s="1408"/>
      <c r="UYS1" s="1408"/>
      <c r="UYT1" s="1408"/>
      <c r="UYU1" s="1408"/>
      <c r="UYV1" s="1408"/>
      <c r="UYW1" s="1408"/>
      <c r="UYX1" s="1408"/>
      <c r="UYY1" s="1408"/>
      <c r="UYZ1" s="1408"/>
      <c r="UZA1" s="1408"/>
      <c r="UZB1" s="1408"/>
      <c r="UZC1" s="1408"/>
      <c r="UZD1" s="1408"/>
      <c r="UZE1" s="1408"/>
      <c r="UZF1" s="1408"/>
      <c r="UZG1" s="1408"/>
      <c r="UZH1" s="1408"/>
      <c r="UZI1" s="1408"/>
      <c r="UZJ1" s="1408"/>
      <c r="UZK1" s="1408"/>
      <c r="UZL1" s="1408"/>
      <c r="UZM1" s="1408"/>
      <c r="UZN1" s="1408"/>
      <c r="UZO1" s="1408"/>
      <c r="UZP1" s="1408"/>
      <c r="UZQ1" s="1408"/>
      <c r="UZR1" s="1408"/>
      <c r="UZS1" s="1408"/>
      <c r="UZT1" s="1408"/>
      <c r="UZU1" s="1408"/>
      <c r="UZV1" s="1408"/>
      <c r="UZW1" s="1408"/>
      <c r="UZX1" s="1408"/>
      <c r="UZY1" s="1408"/>
      <c r="UZZ1" s="1408"/>
      <c r="VAA1" s="1408"/>
      <c r="VAB1" s="1408"/>
      <c r="VAC1" s="1408"/>
      <c r="VAD1" s="1408"/>
      <c r="VAE1" s="1408"/>
      <c r="VAF1" s="1408"/>
      <c r="VAG1" s="1408"/>
      <c r="VAH1" s="1408"/>
      <c r="VAI1" s="1408"/>
      <c r="VAJ1" s="1408"/>
      <c r="VAK1" s="1408"/>
      <c r="VAL1" s="1408"/>
      <c r="VAM1" s="1408"/>
      <c r="VAN1" s="1408"/>
      <c r="VAO1" s="1408"/>
      <c r="VAP1" s="1408"/>
      <c r="VAQ1" s="1408"/>
      <c r="VAR1" s="1408"/>
      <c r="VAS1" s="1408"/>
      <c r="VAT1" s="1408"/>
      <c r="VAU1" s="1408"/>
      <c r="VAV1" s="1408"/>
      <c r="VAW1" s="1408"/>
      <c r="VAX1" s="1408"/>
      <c r="VAY1" s="1408"/>
      <c r="VAZ1" s="1408"/>
      <c r="VBA1" s="1408"/>
      <c r="VBB1" s="1408"/>
      <c r="VBC1" s="1408"/>
      <c r="VBD1" s="1408"/>
      <c r="VBE1" s="1408"/>
      <c r="VBF1" s="1408"/>
      <c r="VBG1" s="1408"/>
      <c r="VBH1" s="1408"/>
      <c r="VBI1" s="1408"/>
      <c r="VBJ1" s="1408"/>
      <c r="VBK1" s="1408"/>
      <c r="VBL1" s="1408"/>
      <c r="VBM1" s="1408"/>
      <c r="VBN1" s="1408"/>
      <c r="VBO1" s="1408"/>
      <c r="VBP1" s="1408"/>
      <c r="VBQ1" s="1408"/>
      <c r="VBR1" s="1408"/>
      <c r="VBS1" s="1408"/>
      <c r="VBT1" s="1408"/>
      <c r="VBU1" s="1408"/>
      <c r="VBV1" s="1408"/>
      <c r="VBW1" s="1408"/>
      <c r="VBX1" s="1408"/>
      <c r="VBY1" s="1408"/>
      <c r="VBZ1" s="1408"/>
      <c r="VCA1" s="1408"/>
      <c r="VCB1" s="1408"/>
      <c r="VCC1" s="1408"/>
      <c r="VCD1" s="1408"/>
      <c r="VCE1" s="1408"/>
      <c r="VCF1" s="1408"/>
      <c r="VCG1" s="1408"/>
      <c r="VCH1" s="1408"/>
      <c r="VCI1" s="1408"/>
      <c r="VCJ1" s="1408"/>
      <c r="VCK1" s="1408"/>
      <c r="VCL1" s="1408"/>
      <c r="VCM1" s="1408"/>
      <c r="VCN1" s="1408"/>
      <c r="VCO1" s="1408"/>
      <c r="VCP1" s="1408"/>
      <c r="VCQ1" s="1408"/>
      <c r="VCR1" s="1408"/>
      <c r="VCS1" s="1408"/>
      <c r="VCT1" s="1408"/>
      <c r="VCU1" s="1408"/>
      <c r="VCV1" s="1408"/>
      <c r="VCW1" s="1408"/>
      <c r="VCX1" s="1408"/>
      <c r="VCY1" s="1408"/>
      <c r="VCZ1" s="1408"/>
      <c r="VDA1" s="1408"/>
      <c r="VDB1" s="1408"/>
      <c r="VDC1" s="1408"/>
      <c r="VDD1" s="1408"/>
      <c r="VDE1" s="1408"/>
      <c r="VDF1" s="1408"/>
      <c r="VDG1" s="1408"/>
      <c r="VDH1" s="1408"/>
      <c r="VDI1" s="1408"/>
      <c r="VDJ1" s="1408"/>
      <c r="VDK1" s="1408"/>
      <c r="VDL1" s="1408"/>
      <c r="VDM1" s="1408"/>
      <c r="VDN1" s="1408"/>
      <c r="VDO1" s="1408"/>
      <c r="VDP1" s="1408"/>
      <c r="VDQ1" s="1408"/>
      <c r="VDR1" s="1408"/>
      <c r="VDS1" s="1408"/>
      <c r="VDT1" s="1408"/>
      <c r="VDU1" s="1408"/>
      <c r="VDV1" s="1408"/>
      <c r="VDW1" s="1408"/>
      <c r="VDX1" s="1408"/>
      <c r="VDY1" s="1408"/>
      <c r="VDZ1" s="1408"/>
      <c r="VEA1" s="1408"/>
      <c r="VEB1" s="1408"/>
      <c r="VEC1" s="1408"/>
      <c r="VED1" s="1408"/>
      <c r="VEE1" s="1408"/>
      <c r="VEF1" s="1408"/>
      <c r="VEG1" s="1408"/>
      <c r="VEH1" s="1408"/>
      <c r="VEI1" s="1408"/>
      <c r="VEJ1" s="1408"/>
      <c r="VEK1" s="1408"/>
      <c r="VEL1" s="1408"/>
      <c r="VEM1" s="1408"/>
      <c r="VEN1" s="1408"/>
      <c r="VEO1" s="1408"/>
      <c r="VEP1" s="1408"/>
      <c r="VEQ1" s="1408"/>
      <c r="VER1" s="1408"/>
      <c r="VES1" s="1408"/>
      <c r="VET1" s="1408"/>
      <c r="VEU1" s="1408"/>
      <c r="VEV1" s="1408"/>
      <c r="VEW1" s="1408"/>
      <c r="VEX1" s="1408"/>
      <c r="VEY1" s="1408"/>
      <c r="VEZ1" s="1408"/>
      <c r="VFA1" s="1408"/>
      <c r="VFB1" s="1408"/>
      <c r="VFC1" s="1408"/>
      <c r="VFD1" s="1408"/>
      <c r="VFE1" s="1408"/>
      <c r="VFF1" s="1408"/>
      <c r="VFG1" s="1408"/>
      <c r="VFH1" s="1408"/>
      <c r="VFI1" s="1408"/>
      <c r="VFJ1" s="1408"/>
      <c r="VFK1" s="1408"/>
      <c r="VFL1" s="1408"/>
      <c r="VFM1" s="1408"/>
      <c r="VFN1" s="1408"/>
      <c r="VFO1" s="1408"/>
      <c r="VFP1" s="1408"/>
      <c r="VFQ1" s="1408"/>
      <c r="VFR1" s="1408"/>
      <c r="VFS1" s="1408"/>
      <c r="VFT1" s="1408"/>
      <c r="VFU1" s="1408"/>
      <c r="VFV1" s="1408"/>
      <c r="VFW1" s="1408"/>
      <c r="VFX1" s="1408"/>
      <c r="VFY1" s="1408"/>
      <c r="VFZ1" s="1408"/>
      <c r="VGA1" s="1408"/>
      <c r="VGB1" s="1408"/>
      <c r="VGC1" s="1408"/>
      <c r="VGD1" s="1408"/>
      <c r="VGE1" s="1408"/>
      <c r="VGF1" s="1408"/>
      <c r="VGG1" s="1408"/>
      <c r="VGH1" s="1408"/>
      <c r="VGI1" s="1408"/>
      <c r="VGJ1" s="1408"/>
      <c r="VGK1" s="1408"/>
      <c r="VGL1" s="1408"/>
      <c r="VGM1" s="1408"/>
      <c r="VGN1" s="1408"/>
      <c r="VGO1" s="1408"/>
      <c r="VGP1" s="1408"/>
      <c r="VGQ1" s="1408"/>
      <c r="VGR1" s="1408"/>
      <c r="VGS1" s="1408"/>
      <c r="VGT1" s="1408"/>
      <c r="VGU1" s="1408"/>
      <c r="VGV1" s="1408"/>
      <c r="VGW1" s="1408"/>
      <c r="VGX1" s="1408"/>
      <c r="VGY1" s="1408"/>
      <c r="VGZ1" s="1408"/>
      <c r="VHA1" s="1408"/>
      <c r="VHB1" s="1408"/>
      <c r="VHC1" s="1408"/>
      <c r="VHD1" s="1408"/>
      <c r="VHE1" s="1408"/>
      <c r="VHF1" s="1408"/>
      <c r="VHG1" s="1408"/>
      <c r="VHH1" s="1408"/>
      <c r="VHI1" s="1408"/>
      <c r="VHJ1" s="1408"/>
      <c r="VHK1" s="1408"/>
      <c r="VHL1" s="1408"/>
      <c r="VHM1" s="1408"/>
      <c r="VHN1" s="1408"/>
      <c r="VHO1" s="1408"/>
      <c r="VHP1" s="1408"/>
      <c r="VHQ1" s="1408"/>
      <c r="VHR1" s="1408"/>
      <c r="VHS1" s="1408"/>
      <c r="VHT1" s="1408"/>
      <c r="VHU1" s="1408"/>
      <c r="VHV1" s="1408"/>
      <c r="VHW1" s="1408"/>
      <c r="VHX1" s="1408"/>
      <c r="VHY1" s="1408"/>
      <c r="VHZ1" s="1408"/>
      <c r="VIA1" s="1408"/>
      <c r="VIB1" s="1408"/>
      <c r="VIC1" s="1408"/>
      <c r="VID1" s="1408"/>
      <c r="VIE1" s="1408"/>
      <c r="VIF1" s="1408"/>
      <c r="VIG1" s="1408"/>
      <c r="VIH1" s="1408"/>
      <c r="VII1" s="1408"/>
      <c r="VIJ1" s="1408"/>
      <c r="VIK1" s="1408"/>
      <c r="VIL1" s="1408"/>
      <c r="VIM1" s="1408"/>
      <c r="VIN1" s="1408"/>
      <c r="VIO1" s="1408"/>
      <c r="VIP1" s="1408"/>
      <c r="VIQ1" s="1408"/>
      <c r="VIR1" s="1408"/>
      <c r="VIS1" s="1408"/>
      <c r="VIT1" s="1408"/>
      <c r="VIU1" s="1408"/>
      <c r="VIV1" s="1408"/>
      <c r="VIW1" s="1408"/>
      <c r="VIX1" s="1408"/>
      <c r="VIY1" s="1408"/>
      <c r="VIZ1" s="1408"/>
      <c r="VJA1" s="1408"/>
      <c r="VJB1" s="1408"/>
      <c r="VJC1" s="1408"/>
      <c r="VJD1" s="1408"/>
      <c r="VJE1" s="1408"/>
      <c r="VJF1" s="1408"/>
      <c r="VJG1" s="1408"/>
      <c r="VJH1" s="1408"/>
      <c r="VJI1" s="1408"/>
      <c r="VJJ1" s="1408"/>
      <c r="VJK1" s="1408"/>
      <c r="VJL1" s="1408"/>
      <c r="VJM1" s="1408"/>
      <c r="VJN1" s="1408"/>
      <c r="VJO1" s="1408"/>
      <c r="VJP1" s="1408"/>
      <c r="VJQ1" s="1408"/>
      <c r="VJR1" s="1408"/>
      <c r="VJS1" s="1408"/>
      <c r="VJT1" s="1408"/>
      <c r="VJU1" s="1408"/>
      <c r="VJV1" s="1408"/>
      <c r="VJW1" s="1408"/>
      <c r="VJX1" s="1408"/>
      <c r="VJY1" s="1408"/>
      <c r="VJZ1" s="1408"/>
      <c r="VKA1" s="1408"/>
      <c r="VKB1" s="1408"/>
      <c r="VKC1" s="1408"/>
      <c r="VKD1" s="1408"/>
      <c r="VKE1" s="1408"/>
      <c r="VKF1" s="1408"/>
      <c r="VKG1" s="1408"/>
      <c r="VKH1" s="1408"/>
      <c r="VKI1" s="1408"/>
      <c r="VKJ1" s="1408"/>
      <c r="VKK1" s="1408"/>
      <c r="VKL1" s="1408"/>
      <c r="VKM1" s="1408"/>
      <c r="VKN1" s="1408"/>
      <c r="VKO1" s="1408"/>
      <c r="VKP1" s="1408"/>
      <c r="VKQ1" s="1408"/>
      <c r="VKR1" s="1408"/>
      <c r="VKS1" s="1408"/>
      <c r="VKT1" s="1408"/>
      <c r="VKU1" s="1408"/>
      <c r="VKV1" s="1408"/>
      <c r="VKW1" s="1408"/>
      <c r="VKX1" s="1408"/>
      <c r="VKY1" s="1408"/>
      <c r="VKZ1" s="1408"/>
      <c r="VLA1" s="1408"/>
      <c r="VLB1" s="1408"/>
      <c r="VLC1" s="1408"/>
      <c r="VLD1" s="1408"/>
      <c r="VLE1" s="1408"/>
      <c r="VLF1" s="1408"/>
      <c r="VLG1" s="1408"/>
      <c r="VLH1" s="1408"/>
      <c r="VLI1" s="1408"/>
      <c r="VLJ1" s="1408"/>
      <c r="VLK1" s="1408"/>
      <c r="VLL1" s="1408"/>
      <c r="VLM1" s="1408"/>
      <c r="VLN1" s="1408"/>
      <c r="VLO1" s="1408"/>
      <c r="VLP1" s="1408"/>
      <c r="VLQ1" s="1408"/>
      <c r="VLR1" s="1408"/>
      <c r="VLS1" s="1408"/>
      <c r="VLT1" s="1408"/>
      <c r="VLU1" s="1408"/>
      <c r="VLV1" s="1408"/>
      <c r="VLW1" s="1408"/>
      <c r="VLX1" s="1408"/>
      <c r="VLY1" s="1408"/>
      <c r="VLZ1" s="1408"/>
      <c r="VMA1" s="1408"/>
      <c r="VMB1" s="1408"/>
      <c r="VMC1" s="1408"/>
      <c r="VMD1" s="1408"/>
      <c r="VME1" s="1408"/>
      <c r="VMF1" s="1408"/>
      <c r="VMG1" s="1408"/>
      <c r="VMH1" s="1408"/>
      <c r="VMI1" s="1408"/>
      <c r="VMJ1" s="1408"/>
      <c r="VMK1" s="1408"/>
      <c r="VML1" s="1408"/>
      <c r="VMM1" s="1408"/>
      <c r="VMN1" s="1408"/>
      <c r="VMO1" s="1408"/>
      <c r="VMP1" s="1408"/>
      <c r="VMQ1" s="1408"/>
      <c r="VMR1" s="1408"/>
      <c r="VMS1" s="1408"/>
      <c r="VMT1" s="1408"/>
      <c r="VMU1" s="1408"/>
      <c r="VMV1" s="1408"/>
      <c r="VMW1" s="1408"/>
      <c r="VMX1" s="1408"/>
      <c r="VMY1" s="1408"/>
      <c r="VMZ1" s="1408"/>
      <c r="VNA1" s="1408"/>
      <c r="VNB1" s="1408"/>
      <c r="VNC1" s="1408"/>
      <c r="VND1" s="1408"/>
      <c r="VNE1" s="1408"/>
      <c r="VNF1" s="1408"/>
      <c r="VNG1" s="1408"/>
      <c r="VNH1" s="1408"/>
      <c r="VNI1" s="1408"/>
      <c r="VNJ1" s="1408"/>
      <c r="VNK1" s="1408"/>
      <c r="VNL1" s="1408"/>
      <c r="VNM1" s="1408"/>
      <c r="VNN1" s="1408"/>
      <c r="VNO1" s="1408"/>
      <c r="VNP1" s="1408"/>
      <c r="VNQ1" s="1408"/>
      <c r="VNR1" s="1408"/>
      <c r="VNS1" s="1408"/>
      <c r="VNT1" s="1408"/>
      <c r="VNU1" s="1408"/>
      <c r="VNV1" s="1408"/>
      <c r="VNW1" s="1408"/>
      <c r="VNX1" s="1408"/>
      <c r="VNY1" s="1408"/>
      <c r="VNZ1" s="1408"/>
      <c r="VOA1" s="1408"/>
      <c r="VOB1" s="1408"/>
      <c r="VOC1" s="1408"/>
      <c r="VOD1" s="1408"/>
      <c r="VOE1" s="1408"/>
      <c r="VOF1" s="1408"/>
      <c r="VOG1" s="1408"/>
      <c r="VOH1" s="1408"/>
      <c r="VOI1" s="1408"/>
      <c r="VOJ1" s="1408"/>
      <c r="VOK1" s="1408"/>
      <c r="VOL1" s="1408"/>
      <c r="VOM1" s="1408"/>
      <c r="VON1" s="1408"/>
      <c r="VOO1" s="1408"/>
      <c r="VOP1" s="1408"/>
      <c r="VOQ1" s="1408"/>
      <c r="VOR1" s="1408"/>
      <c r="VOS1" s="1408"/>
      <c r="VOT1" s="1408"/>
      <c r="VOU1" s="1408"/>
      <c r="VOV1" s="1408"/>
      <c r="VOW1" s="1408"/>
      <c r="VOX1" s="1408"/>
      <c r="VOY1" s="1408"/>
      <c r="VOZ1" s="1408"/>
      <c r="VPA1" s="1408"/>
      <c r="VPB1" s="1408"/>
      <c r="VPC1" s="1408"/>
      <c r="VPD1" s="1408"/>
      <c r="VPE1" s="1408"/>
      <c r="VPF1" s="1408"/>
      <c r="VPG1" s="1408"/>
      <c r="VPH1" s="1408"/>
      <c r="VPI1" s="1408"/>
      <c r="VPJ1" s="1408"/>
      <c r="VPK1" s="1408"/>
      <c r="VPL1" s="1408"/>
      <c r="VPM1" s="1408"/>
      <c r="VPN1" s="1408"/>
      <c r="VPO1" s="1408"/>
      <c r="VPP1" s="1408"/>
      <c r="VPQ1" s="1408"/>
      <c r="VPR1" s="1408"/>
      <c r="VPS1" s="1408"/>
      <c r="VPT1" s="1408"/>
      <c r="VPU1" s="1408"/>
      <c r="VPV1" s="1408"/>
      <c r="VPW1" s="1408"/>
      <c r="VPX1" s="1408"/>
      <c r="VPY1" s="1408"/>
      <c r="VPZ1" s="1408"/>
      <c r="VQA1" s="1408"/>
      <c r="VQB1" s="1408"/>
      <c r="VQC1" s="1408"/>
      <c r="VQD1" s="1408"/>
      <c r="VQE1" s="1408"/>
      <c r="VQF1" s="1408"/>
      <c r="VQG1" s="1408"/>
      <c r="VQH1" s="1408"/>
      <c r="VQI1" s="1408"/>
      <c r="VQJ1" s="1408"/>
      <c r="VQK1" s="1408"/>
      <c r="VQL1" s="1408"/>
      <c r="VQM1" s="1408"/>
      <c r="VQN1" s="1408"/>
      <c r="VQO1" s="1408"/>
      <c r="VQP1" s="1408"/>
      <c r="VQQ1" s="1408"/>
      <c r="VQR1" s="1408"/>
      <c r="VQS1" s="1408"/>
      <c r="VQT1" s="1408"/>
      <c r="VQU1" s="1408"/>
      <c r="VQV1" s="1408"/>
      <c r="VQW1" s="1408"/>
      <c r="VQX1" s="1408"/>
      <c r="VQY1" s="1408"/>
      <c r="VQZ1" s="1408"/>
      <c r="VRA1" s="1408"/>
      <c r="VRB1" s="1408"/>
      <c r="VRC1" s="1408"/>
      <c r="VRD1" s="1408"/>
      <c r="VRE1" s="1408"/>
      <c r="VRF1" s="1408"/>
      <c r="VRG1" s="1408"/>
      <c r="VRH1" s="1408"/>
      <c r="VRI1" s="1408"/>
      <c r="VRJ1" s="1408"/>
      <c r="VRK1" s="1408"/>
      <c r="VRL1" s="1408"/>
      <c r="VRM1" s="1408"/>
      <c r="VRN1" s="1408"/>
      <c r="VRO1" s="1408"/>
      <c r="VRP1" s="1408"/>
      <c r="VRQ1" s="1408"/>
      <c r="VRR1" s="1408"/>
      <c r="VRS1" s="1408"/>
      <c r="VRT1" s="1408"/>
      <c r="VRU1" s="1408"/>
      <c r="VRV1" s="1408"/>
      <c r="VRW1" s="1408"/>
      <c r="VRX1" s="1408"/>
      <c r="VRY1" s="1408"/>
      <c r="VRZ1" s="1408"/>
      <c r="VSA1" s="1408"/>
      <c r="VSB1" s="1408"/>
      <c r="VSC1" s="1408"/>
      <c r="VSD1" s="1408"/>
      <c r="VSE1" s="1408"/>
      <c r="VSF1" s="1408"/>
      <c r="VSG1" s="1408"/>
      <c r="VSH1" s="1408"/>
      <c r="VSI1" s="1408"/>
      <c r="VSJ1" s="1408"/>
      <c r="VSK1" s="1408"/>
      <c r="VSL1" s="1408"/>
      <c r="VSM1" s="1408"/>
      <c r="VSN1" s="1408"/>
      <c r="VSO1" s="1408"/>
      <c r="VSP1" s="1408"/>
      <c r="VSQ1" s="1408"/>
      <c r="VSR1" s="1408"/>
      <c r="VSS1" s="1408"/>
      <c r="VST1" s="1408"/>
      <c r="VSU1" s="1408"/>
      <c r="VSV1" s="1408"/>
      <c r="VSW1" s="1408"/>
      <c r="VSX1" s="1408"/>
      <c r="VSY1" s="1408"/>
      <c r="VSZ1" s="1408"/>
      <c r="VTA1" s="1408"/>
      <c r="VTB1" s="1408"/>
      <c r="VTC1" s="1408"/>
      <c r="VTD1" s="1408"/>
      <c r="VTE1" s="1408"/>
      <c r="VTF1" s="1408"/>
      <c r="VTG1" s="1408"/>
      <c r="VTH1" s="1408"/>
      <c r="VTI1" s="1408"/>
      <c r="VTJ1" s="1408"/>
      <c r="VTK1" s="1408"/>
      <c r="VTL1" s="1408"/>
      <c r="VTM1" s="1408"/>
      <c r="VTN1" s="1408"/>
      <c r="VTO1" s="1408"/>
      <c r="VTP1" s="1408"/>
      <c r="VTQ1" s="1408"/>
      <c r="VTR1" s="1408"/>
      <c r="VTS1" s="1408"/>
      <c r="VTT1" s="1408"/>
      <c r="VTU1" s="1408"/>
      <c r="VTV1" s="1408"/>
      <c r="VTW1" s="1408"/>
      <c r="VTX1" s="1408"/>
      <c r="VTY1" s="1408"/>
      <c r="VTZ1" s="1408"/>
      <c r="VUA1" s="1408"/>
      <c r="VUB1" s="1408"/>
      <c r="VUC1" s="1408"/>
      <c r="VUD1" s="1408"/>
      <c r="VUE1" s="1408"/>
      <c r="VUF1" s="1408"/>
      <c r="VUG1" s="1408"/>
      <c r="VUH1" s="1408"/>
      <c r="VUI1" s="1408"/>
      <c r="VUJ1" s="1408"/>
      <c r="VUK1" s="1408"/>
      <c r="VUL1" s="1408"/>
      <c r="VUM1" s="1408"/>
      <c r="VUN1" s="1408"/>
      <c r="VUO1" s="1408"/>
      <c r="VUP1" s="1408"/>
      <c r="VUQ1" s="1408"/>
      <c r="VUR1" s="1408"/>
      <c r="VUS1" s="1408"/>
      <c r="VUT1" s="1408"/>
      <c r="VUU1" s="1408"/>
      <c r="VUV1" s="1408"/>
      <c r="VUW1" s="1408"/>
      <c r="VUX1" s="1408"/>
      <c r="VUY1" s="1408"/>
      <c r="VUZ1" s="1408"/>
      <c r="VVA1" s="1408"/>
      <c r="VVB1" s="1408"/>
      <c r="VVC1" s="1408"/>
      <c r="VVD1" s="1408"/>
      <c r="VVE1" s="1408"/>
      <c r="VVF1" s="1408"/>
      <c r="VVG1" s="1408"/>
      <c r="VVH1" s="1408"/>
      <c r="VVI1" s="1408"/>
      <c r="VVJ1" s="1408"/>
      <c r="VVK1" s="1408"/>
      <c r="VVL1" s="1408"/>
      <c r="VVM1" s="1408"/>
      <c r="VVN1" s="1408"/>
      <c r="VVO1" s="1408"/>
      <c r="VVP1" s="1408"/>
      <c r="VVQ1" s="1408"/>
      <c r="VVR1" s="1408"/>
      <c r="VVS1" s="1408"/>
      <c r="VVT1" s="1408"/>
      <c r="VVU1" s="1408"/>
      <c r="VVV1" s="1408"/>
      <c r="VVW1" s="1408"/>
      <c r="VVX1" s="1408"/>
      <c r="VVY1" s="1408"/>
      <c r="VVZ1" s="1408"/>
      <c r="VWA1" s="1408"/>
      <c r="VWB1" s="1408"/>
      <c r="VWC1" s="1408"/>
      <c r="VWD1" s="1408"/>
      <c r="VWE1" s="1408"/>
      <c r="VWF1" s="1408"/>
      <c r="VWG1" s="1408"/>
      <c r="VWH1" s="1408"/>
      <c r="VWI1" s="1408"/>
      <c r="VWJ1" s="1408"/>
      <c r="VWK1" s="1408"/>
      <c r="VWL1" s="1408"/>
      <c r="VWM1" s="1408"/>
      <c r="VWN1" s="1408"/>
      <c r="VWO1" s="1408"/>
      <c r="VWP1" s="1408"/>
      <c r="VWQ1" s="1408"/>
      <c r="VWR1" s="1408"/>
      <c r="VWS1" s="1408"/>
      <c r="VWT1" s="1408"/>
      <c r="VWU1" s="1408"/>
      <c r="VWV1" s="1408"/>
      <c r="VWW1" s="1408"/>
      <c r="VWX1" s="1408"/>
      <c r="VWY1" s="1408"/>
      <c r="VWZ1" s="1408"/>
      <c r="VXA1" s="1408"/>
      <c r="VXB1" s="1408"/>
      <c r="VXC1" s="1408"/>
      <c r="VXD1" s="1408"/>
      <c r="VXE1" s="1408"/>
      <c r="VXF1" s="1408"/>
      <c r="VXG1" s="1408"/>
      <c r="VXH1" s="1408"/>
      <c r="VXI1" s="1408"/>
      <c r="VXJ1" s="1408"/>
      <c r="VXK1" s="1408"/>
      <c r="VXL1" s="1408"/>
      <c r="VXM1" s="1408"/>
      <c r="VXN1" s="1408"/>
      <c r="VXO1" s="1408"/>
      <c r="VXP1" s="1408"/>
      <c r="VXQ1" s="1408"/>
      <c r="VXR1" s="1408"/>
      <c r="VXS1" s="1408"/>
      <c r="VXT1" s="1408"/>
      <c r="VXU1" s="1408"/>
      <c r="VXV1" s="1408"/>
      <c r="VXW1" s="1408"/>
      <c r="VXX1" s="1408"/>
      <c r="VXY1" s="1408"/>
      <c r="VXZ1" s="1408"/>
      <c r="VYA1" s="1408"/>
      <c r="VYB1" s="1408"/>
      <c r="VYC1" s="1408"/>
      <c r="VYD1" s="1408"/>
      <c r="VYE1" s="1408"/>
      <c r="VYF1" s="1408"/>
      <c r="VYG1" s="1408"/>
      <c r="VYH1" s="1408"/>
      <c r="VYI1" s="1408"/>
      <c r="VYJ1" s="1408"/>
      <c r="VYK1" s="1408"/>
      <c r="VYL1" s="1408"/>
      <c r="VYM1" s="1408"/>
      <c r="VYN1" s="1408"/>
      <c r="VYO1" s="1408"/>
      <c r="VYP1" s="1408"/>
      <c r="VYQ1" s="1408"/>
      <c r="VYR1" s="1408"/>
      <c r="VYS1" s="1408"/>
      <c r="VYT1" s="1408"/>
      <c r="VYU1" s="1408"/>
      <c r="VYV1" s="1408"/>
      <c r="VYW1" s="1408"/>
      <c r="VYX1" s="1408"/>
      <c r="VYY1" s="1408"/>
      <c r="VYZ1" s="1408"/>
      <c r="VZA1" s="1408"/>
      <c r="VZB1" s="1408"/>
      <c r="VZC1" s="1408"/>
      <c r="VZD1" s="1408"/>
      <c r="VZE1" s="1408"/>
      <c r="VZF1" s="1408"/>
      <c r="VZG1" s="1408"/>
      <c r="VZH1" s="1408"/>
      <c r="VZI1" s="1408"/>
      <c r="VZJ1" s="1408"/>
      <c r="VZK1" s="1408"/>
      <c r="VZL1" s="1408"/>
      <c r="VZM1" s="1408"/>
      <c r="VZN1" s="1408"/>
      <c r="VZO1" s="1408"/>
      <c r="VZP1" s="1408"/>
      <c r="VZQ1" s="1408"/>
      <c r="VZR1" s="1408"/>
      <c r="VZS1" s="1408"/>
      <c r="VZT1" s="1408"/>
      <c r="VZU1" s="1408"/>
      <c r="VZV1" s="1408"/>
      <c r="VZW1" s="1408"/>
      <c r="VZX1" s="1408"/>
      <c r="VZY1" s="1408"/>
      <c r="VZZ1" s="1408"/>
      <c r="WAA1" s="1408"/>
      <c r="WAB1" s="1408"/>
      <c r="WAC1" s="1408"/>
      <c r="WAD1" s="1408"/>
      <c r="WAE1" s="1408"/>
      <c r="WAF1" s="1408"/>
      <c r="WAG1" s="1408"/>
      <c r="WAH1" s="1408"/>
      <c r="WAI1" s="1408"/>
      <c r="WAJ1" s="1408"/>
      <c r="WAK1" s="1408"/>
      <c r="WAL1" s="1408"/>
      <c r="WAM1" s="1408"/>
      <c r="WAN1" s="1408"/>
      <c r="WAO1" s="1408"/>
      <c r="WAP1" s="1408"/>
      <c r="WAQ1" s="1408"/>
      <c r="WAR1" s="1408"/>
      <c r="WAS1" s="1408"/>
      <c r="WAT1" s="1408"/>
      <c r="WAU1" s="1408"/>
      <c r="WAV1" s="1408"/>
      <c r="WAW1" s="1408"/>
      <c r="WAX1" s="1408"/>
      <c r="WAY1" s="1408"/>
      <c r="WAZ1" s="1408"/>
      <c r="WBA1" s="1408"/>
      <c r="WBB1" s="1408"/>
      <c r="WBC1" s="1408"/>
      <c r="WBD1" s="1408"/>
      <c r="WBE1" s="1408"/>
      <c r="WBF1" s="1408"/>
      <c r="WBG1" s="1408"/>
      <c r="WBH1" s="1408"/>
      <c r="WBI1" s="1408"/>
      <c r="WBJ1" s="1408"/>
      <c r="WBK1" s="1408"/>
      <c r="WBL1" s="1408"/>
      <c r="WBM1" s="1408"/>
      <c r="WBN1" s="1408"/>
      <c r="WBO1" s="1408"/>
      <c r="WBP1" s="1408"/>
      <c r="WBQ1" s="1408"/>
      <c r="WBR1" s="1408"/>
      <c r="WBS1" s="1408"/>
      <c r="WBT1" s="1408"/>
      <c r="WBU1" s="1408"/>
      <c r="WBV1" s="1408"/>
      <c r="WBW1" s="1408"/>
      <c r="WBX1" s="1408"/>
      <c r="WBY1" s="1408"/>
      <c r="WBZ1" s="1408"/>
      <c r="WCA1" s="1408"/>
      <c r="WCB1" s="1408"/>
      <c r="WCC1" s="1408"/>
      <c r="WCD1" s="1408"/>
      <c r="WCE1" s="1408"/>
      <c r="WCF1" s="1408"/>
      <c r="WCG1" s="1408"/>
      <c r="WCH1" s="1408"/>
      <c r="WCI1" s="1408"/>
      <c r="WCJ1" s="1408"/>
      <c r="WCK1" s="1408"/>
      <c r="WCL1" s="1408"/>
      <c r="WCM1" s="1408"/>
      <c r="WCN1" s="1408"/>
      <c r="WCO1" s="1408"/>
      <c r="WCP1" s="1408"/>
      <c r="WCQ1" s="1408"/>
      <c r="WCR1" s="1408"/>
      <c r="WCS1" s="1408"/>
      <c r="WCT1" s="1408"/>
      <c r="WCU1" s="1408"/>
      <c r="WCV1" s="1408"/>
      <c r="WCW1" s="1408"/>
      <c r="WCX1" s="1408"/>
      <c r="WCY1" s="1408"/>
      <c r="WCZ1" s="1408"/>
      <c r="WDA1" s="1408"/>
      <c r="WDB1" s="1408"/>
      <c r="WDC1" s="1408"/>
      <c r="WDD1" s="1408"/>
      <c r="WDE1" s="1408"/>
      <c r="WDF1" s="1408"/>
      <c r="WDG1" s="1408"/>
      <c r="WDH1" s="1408"/>
      <c r="WDI1" s="1408"/>
      <c r="WDJ1" s="1408"/>
      <c r="WDK1" s="1408"/>
      <c r="WDL1" s="1408"/>
      <c r="WDM1" s="1408"/>
      <c r="WDN1" s="1408"/>
      <c r="WDO1" s="1408"/>
      <c r="WDP1" s="1408"/>
      <c r="WDQ1" s="1408"/>
      <c r="WDR1" s="1408"/>
      <c r="WDS1" s="1408"/>
      <c r="WDT1" s="1408"/>
      <c r="WDU1" s="1408"/>
      <c r="WDV1" s="1408"/>
      <c r="WDW1" s="1408"/>
      <c r="WDX1" s="1408"/>
      <c r="WDY1" s="1408"/>
      <c r="WDZ1" s="1408"/>
      <c r="WEA1" s="1408"/>
      <c r="WEB1" s="1408"/>
      <c r="WEC1" s="1408"/>
      <c r="WED1" s="1408"/>
      <c r="WEE1" s="1408"/>
      <c r="WEF1" s="1408"/>
      <c r="WEG1" s="1408"/>
      <c r="WEH1" s="1408"/>
      <c r="WEI1" s="1408"/>
      <c r="WEJ1" s="1408"/>
      <c r="WEK1" s="1408"/>
      <c r="WEL1" s="1408"/>
      <c r="WEM1" s="1408"/>
      <c r="WEN1" s="1408"/>
      <c r="WEO1" s="1408"/>
      <c r="WEP1" s="1408"/>
      <c r="WEQ1" s="1408"/>
      <c r="WER1" s="1408"/>
      <c r="WES1" s="1408"/>
      <c r="WET1" s="1408"/>
      <c r="WEU1" s="1408"/>
      <c r="WEV1" s="1408"/>
      <c r="WEW1" s="1408"/>
      <c r="WEX1" s="1408"/>
      <c r="WEY1" s="1408"/>
      <c r="WEZ1" s="1408"/>
      <c r="WFA1" s="1408"/>
      <c r="WFB1" s="1408"/>
      <c r="WFC1" s="1408"/>
      <c r="WFD1" s="1408"/>
      <c r="WFE1" s="1408"/>
      <c r="WFF1" s="1408"/>
      <c r="WFG1" s="1408"/>
      <c r="WFH1" s="1408"/>
      <c r="WFI1" s="1408"/>
      <c r="WFJ1" s="1408"/>
      <c r="WFK1" s="1408"/>
      <c r="WFL1" s="1408"/>
      <c r="WFM1" s="1408"/>
      <c r="WFN1" s="1408"/>
      <c r="WFO1" s="1408"/>
      <c r="WFP1" s="1408"/>
      <c r="WFQ1" s="1408"/>
      <c r="WFR1" s="1408"/>
      <c r="WFS1" s="1408"/>
      <c r="WFT1" s="1408"/>
      <c r="WFU1" s="1408"/>
      <c r="WFV1" s="1408"/>
      <c r="WFW1" s="1408"/>
      <c r="WFX1" s="1408"/>
      <c r="WFY1" s="1408"/>
      <c r="WFZ1" s="1408"/>
      <c r="WGA1" s="1408"/>
      <c r="WGB1" s="1408"/>
      <c r="WGC1" s="1408"/>
      <c r="WGD1" s="1408"/>
      <c r="WGE1" s="1408"/>
      <c r="WGF1" s="1408"/>
      <c r="WGG1" s="1408"/>
      <c r="WGH1" s="1408"/>
      <c r="WGI1" s="1408"/>
      <c r="WGJ1" s="1408"/>
      <c r="WGK1" s="1408"/>
      <c r="WGL1" s="1408"/>
      <c r="WGM1" s="1408"/>
      <c r="WGN1" s="1408"/>
      <c r="WGO1" s="1408"/>
      <c r="WGP1" s="1408"/>
      <c r="WGQ1" s="1408"/>
      <c r="WGR1" s="1408"/>
      <c r="WGS1" s="1408"/>
      <c r="WGT1" s="1408"/>
      <c r="WGU1" s="1408"/>
      <c r="WGV1" s="1408"/>
      <c r="WGW1" s="1408"/>
      <c r="WGX1" s="1408"/>
      <c r="WGY1" s="1408"/>
      <c r="WGZ1" s="1408"/>
      <c r="WHA1" s="1408"/>
      <c r="WHB1" s="1408"/>
      <c r="WHC1" s="1408"/>
      <c r="WHD1" s="1408"/>
      <c r="WHE1" s="1408"/>
      <c r="WHF1" s="1408"/>
      <c r="WHG1" s="1408"/>
      <c r="WHH1" s="1408"/>
      <c r="WHI1" s="1408"/>
      <c r="WHJ1" s="1408"/>
      <c r="WHK1" s="1408"/>
      <c r="WHL1" s="1408"/>
      <c r="WHM1" s="1408"/>
      <c r="WHN1" s="1408"/>
      <c r="WHO1" s="1408"/>
      <c r="WHP1" s="1408"/>
      <c r="WHQ1" s="1408"/>
      <c r="WHR1" s="1408"/>
      <c r="WHS1" s="1408"/>
      <c r="WHT1" s="1408"/>
      <c r="WHU1" s="1408"/>
      <c r="WHV1" s="1408"/>
      <c r="WHW1" s="1408"/>
      <c r="WHX1" s="1408"/>
      <c r="WHY1" s="1408"/>
      <c r="WHZ1" s="1408"/>
      <c r="WIA1" s="1408"/>
      <c r="WIB1" s="1408"/>
      <c r="WIC1" s="1408"/>
      <c r="WID1" s="1408"/>
      <c r="WIE1" s="1408"/>
      <c r="WIF1" s="1408"/>
      <c r="WIG1" s="1408"/>
      <c r="WIH1" s="1408"/>
      <c r="WII1" s="1408"/>
      <c r="WIJ1" s="1408"/>
      <c r="WIK1" s="1408"/>
      <c r="WIL1" s="1408"/>
      <c r="WIM1" s="1408"/>
      <c r="WIN1" s="1408"/>
      <c r="WIO1" s="1408"/>
      <c r="WIP1" s="1408"/>
      <c r="WIQ1" s="1408"/>
      <c r="WIR1" s="1408"/>
      <c r="WIS1" s="1408"/>
      <c r="WIT1" s="1408"/>
      <c r="WIU1" s="1408"/>
      <c r="WIV1" s="1408"/>
      <c r="WIW1" s="1408"/>
      <c r="WIX1" s="1408"/>
      <c r="WIY1" s="1408"/>
      <c r="WIZ1" s="1408"/>
      <c r="WJA1" s="1408"/>
      <c r="WJB1" s="1408"/>
      <c r="WJC1" s="1408"/>
      <c r="WJD1" s="1408"/>
      <c r="WJE1" s="1408"/>
      <c r="WJF1" s="1408"/>
      <c r="WJG1" s="1408"/>
      <c r="WJH1" s="1408"/>
      <c r="WJI1" s="1408"/>
      <c r="WJJ1" s="1408"/>
      <c r="WJK1" s="1408"/>
      <c r="WJL1" s="1408"/>
      <c r="WJM1" s="1408"/>
      <c r="WJN1" s="1408"/>
      <c r="WJO1" s="1408"/>
      <c r="WJP1" s="1408"/>
      <c r="WJQ1" s="1408"/>
      <c r="WJR1" s="1408"/>
      <c r="WJS1" s="1408"/>
      <c r="WJT1" s="1408"/>
      <c r="WJU1" s="1408"/>
      <c r="WJV1" s="1408"/>
      <c r="WJW1" s="1408"/>
      <c r="WJX1" s="1408"/>
      <c r="WJY1" s="1408"/>
      <c r="WJZ1" s="1408"/>
      <c r="WKA1" s="1408"/>
      <c r="WKB1" s="1408"/>
      <c r="WKC1" s="1408"/>
      <c r="WKD1" s="1408"/>
      <c r="WKE1" s="1408"/>
      <c r="WKF1" s="1408"/>
      <c r="WKG1" s="1408"/>
      <c r="WKH1" s="1408"/>
      <c r="WKI1" s="1408"/>
      <c r="WKJ1" s="1408"/>
      <c r="WKK1" s="1408"/>
      <c r="WKL1" s="1408"/>
      <c r="WKM1" s="1408"/>
      <c r="WKN1" s="1408"/>
      <c r="WKO1" s="1408"/>
      <c r="WKP1" s="1408"/>
      <c r="WKQ1" s="1408"/>
      <c r="WKR1" s="1408"/>
      <c r="WKS1" s="1408"/>
      <c r="WKT1" s="1408"/>
      <c r="WKU1" s="1408"/>
      <c r="WKV1" s="1408"/>
      <c r="WKW1" s="1408"/>
      <c r="WKX1" s="1408"/>
      <c r="WKY1" s="1408"/>
      <c r="WKZ1" s="1408"/>
      <c r="WLA1" s="1408"/>
      <c r="WLB1" s="1408"/>
      <c r="WLC1" s="1408"/>
      <c r="WLD1" s="1408"/>
      <c r="WLE1" s="1408"/>
      <c r="WLF1" s="1408"/>
      <c r="WLG1" s="1408"/>
      <c r="WLH1" s="1408"/>
      <c r="WLI1" s="1408"/>
      <c r="WLJ1" s="1408"/>
      <c r="WLK1" s="1408"/>
      <c r="WLL1" s="1408"/>
      <c r="WLM1" s="1408"/>
      <c r="WLN1" s="1408"/>
      <c r="WLO1" s="1408"/>
      <c r="WLP1" s="1408"/>
      <c r="WLQ1" s="1408"/>
      <c r="WLR1" s="1408"/>
      <c r="WLS1" s="1408"/>
      <c r="WLT1" s="1408"/>
      <c r="WLU1" s="1408"/>
      <c r="WLV1" s="1408"/>
      <c r="WLW1" s="1408"/>
      <c r="WLX1" s="1408"/>
      <c r="WLY1" s="1408"/>
      <c r="WLZ1" s="1408"/>
      <c r="WMA1" s="1408"/>
      <c r="WMB1" s="1408"/>
      <c r="WMC1" s="1408"/>
      <c r="WMD1" s="1408"/>
      <c r="WME1" s="1408"/>
      <c r="WMF1" s="1408"/>
      <c r="WMG1" s="1408"/>
      <c r="WMH1" s="1408"/>
      <c r="WMI1" s="1408"/>
      <c r="WMJ1" s="1408"/>
      <c r="WMK1" s="1408"/>
      <c r="WML1" s="1408"/>
      <c r="WMM1" s="1408"/>
      <c r="WMN1" s="1408"/>
      <c r="WMO1" s="1408"/>
      <c r="WMP1" s="1408"/>
      <c r="WMQ1" s="1408"/>
      <c r="WMR1" s="1408"/>
      <c r="WMS1" s="1408"/>
      <c r="WMT1" s="1408"/>
      <c r="WMU1" s="1408"/>
      <c r="WMV1" s="1408"/>
      <c r="WMW1" s="1408"/>
      <c r="WMX1" s="1408"/>
      <c r="WMY1" s="1408"/>
      <c r="WMZ1" s="1408"/>
      <c r="WNA1" s="1408"/>
      <c r="WNB1" s="1408"/>
      <c r="WNC1" s="1408"/>
      <c r="WND1" s="1408"/>
      <c r="WNE1" s="1408"/>
      <c r="WNF1" s="1408"/>
      <c r="WNG1" s="1408"/>
      <c r="WNH1" s="1408"/>
      <c r="WNI1" s="1408"/>
      <c r="WNJ1" s="1408"/>
      <c r="WNK1" s="1408"/>
      <c r="WNL1" s="1408"/>
      <c r="WNM1" s="1408"/>
      <c r="WNN1" s="1408"/>
      <c r="WNO1" s="1408"/>
      <c r="WNP1" s="1408"/>
      <c r="WNQ1" s="1408"/>
      <c r="WNR1" s="1408"/>
      <c r="WNS1" s="1408"/>
      <c r="WNT1" s="1408"/>
      <c r="WNU1" s="1408"/>
      <c r="WNV1" s="1408"/>
      <c r="WNW1" s="1408"/>
      <c r="WNX1" s="1408"/>
      <c r="WNY1" s="1408"/>
      <c r="WNZ1" s="1408"/>
      <c r="WOA1" s="1408"/>
      <c r="WOB1" s="1408"/>
      <c r="WOC1" s="1408"/>
      <c r="WOD1" s="1408"/>
      <c r="WOE1" s="1408"/>
      <c r="WOF1" s="1408"/>
      <c r="WOG1" s="1408"/>
      <c r="WOH1" s="1408"/>
      <c r="WOI1" s="1408"/>
      <c r="WOJ1" s="1408"/>
      <c r="WOK1" s="1408"/>
      <c r="WOL1" s="1408"/>
      <c r="WOM1" s="1408"/>
      <c r="WON1" s="1408"/>
      <c r="WOO1" s="1408"/>
      <c r="WOP1" s="1408"/>
      <c r="WOQ1" s="1408"/>
      <c r="WOR1" s="1408"/>
      <c r="WOS1" s="1408"/>
      <c r="WOT1" s="1408"/>
      <c r="WOU1" s="1408"/>
      <c r="WOV1" s="1408"/>
      <c r="WOW1" s="1408"/>
      <c r="WOX1" s="1408"/>
      <c r="WOY1" s="1408"/>
      <c r="WOZ1" s="1408"/>
      <c r="WPA1" s="1408"/>
      <c r="WPB1" s="1408"/>
      <c r="WPC1" s="1408"/>
      <c r="WPD1" s="1408"/>
      <c r="WPE1" s="1408"/>
      <c r="WPF1" s="1408"/>
      <c r="WPG1" s="1408"/>
      <c r="WPH1" s="1408"/>
      <c r="WPI1" s="1408"/>
      <c r="WPJ1" s="1408"/>
      <c r="WPK1" s="1408"/>
      <c r="WPL1" s="1408"/>
      <c r="WPM1" s="1408"/>
      <c r="WPN1" s="1408"/>
      <c r="WPO1" s="1408"/>
      <c r="WPP1" s="1408"/>
      <c r="WPQ1" s="1408"/>
      <c r="WPR1" s="1408"/>
      <c r="WPS1" s="1408"/>
      <c r="WPT1" s="1408"/>
      <c r="WPU1" s="1408"/>
      <c r="WPV1" s="1408"/>
      <c r="WPW1" s="1408"/>
      <c r="WPX1" s="1408"/>
      <c r="WPY1" s="1408"/>
      <c r="WPZ1" s="1408"/>
      <c r="WQA1" s="1408"/>
      <c r="WQB1" s="1408"/>
      <c r="WQC1" s="1408"/>
      <c r="WQD1" s="1408"/>
      <c r="WQE1" s="1408"/>
      <c r="WQF1" s="1408"/>
      <c r="WQG1" s="1408"/>
      <c r="WQH1" s="1408"/>
      <c r="WQI1" s="1408"/>
      <c r="WQJ1" s="1408"/>
      <c r="WQK1" s="1408"/>
      <c r="WQL1" s="1408"/>
      <c r="WQM1" s="1408"/>
      <c r="WQN1" s="1408"/>
      <c r="WQO1" s="1408"/>
      <c r="WQP1" s="1408"/>
      <c r="WQQ1" s="1408"/>
      <c r="WQR1" s="1408"/>
      <c r="WQS1" s="1408"/>
      <c r="WQT1" s="1408"/>
      <c r="WQU1" s="1408"/>
      <c r="WQV1" s="1408"/>
      <c r="WQW1" s="1408"/>
      <c r="WQX1" s="1408"/>
      <c r="WQY1" s="1408"/>
      <c r="WQZ1" s="1408"/>
      <c r="WRA1" s="1408"/>
      <c r="WRB1" s="1408"/>
      <c r="WRC1" s="1408"/>
      <c r="WRD1" s="1408"/>
      <c r="WRE1" s="1408"/>
      <c r="WRF1" s="1408"/>
      <c r="WRG1" s="1408"/>
      <c r="WRH1" s="1408"/>
      <c r="WRI1" s="1408"/>
      <c r="WRJ1" s="1408"/>
      <c r="WRK1" s="1408"/>
      <c r="WRL1" s="1408"/>
      <c r="WRM1" s="1408"/>
      <c r="WRN1" s="1408"/>
      <c r="WRO1" s="1408"/>
      <c r="WRP1" s="1408"/>
      <c r="WRQ1" s="1408"/>
      <c r="WRR1" s="1408"/>
      <c r="WRS1" s="1408"/>
      <c r="WRT1" s="1408"/>
      <c r="WRU1" s="1408"/>
      <c r="WRV1" s="1408"/>
      <c r="WRW1" s="1408"/>
      <c r="WRX1" s="1408"/>
      <c r="WRY1" s="1408"/>
      <c r="WRZ1" s="1408"/>
      <c r="WSA1" s="1408"/>
      <c r="WSB1" s="1408"/>
      <c r="WSC1" s="1408"/>
      <c r="WSD1" s="1408"/>
      <c r="WSE1" s="1408"/>
      <c r="WSF1" s="1408"/>
      <c r="WSG1" s="1408"/>
      <c r="WSH1" s="1408"/>
      <c r="WSI1" s="1408"/>
      <c r="WSJ1" s="1408"/>
      <c r="WSK1" s="1408"/>
      <c r="WSL1" s="1408"/>
      <c r="WSM1" s="1408"/>
      <c r="WSN1" s="1408"/>
      <c r="WSO1" s="1408"/>
      <c r="WSP1" s="1408"/>
      <c r="WSQ1" s="1408"/>
      <c r="WSR1" s="1408"/>
      <c r="WSS1" s="1408"/>
      <c r="WST1" s="1408"/>
      <c r="WSU1" s="1408"/>
      <c r="WSV1" s="1408"/>
      <c r="WSW1" s="1408"/>
      <c r="WSX1" s="1408"/>
      <c r="WSY1" s="1408"/>
      <c r="WSZ1" s="1408"/>
      <c r="WTA1" s="1408"/>
      <c r="WTB1" s="1408"/>
      <c r="WTC1" s="1408"/>
      <c r="WTD1" s="1408"/>
      <c r="WTE1" s="1408"/>
      <c r="WTF1" s="1408"/>
      <c r="WTG1" s="1408"/>
      <c r="WTH1" s="1408"/>
      <c r="WTI1" s="1408"/>
      <c r="WTJ1" s="1408"/>
      <c r="WTK1" s="1408"/>
      <c r="WTL1" s="1408"/>
      <c r="WTM1" s="1408"/>
      <c r="WTN1" s="1408"/>
      <c r="WTO1" s="1408"/>
      <c r="WTP1" s="1408"/>
      <c r="WTQ1" s="1408"/>
      <c r="WTR1" s="1408"/>
      <c r="WTS1" s="1408"/>
      <c r="WTT1" s="1408"/>
      <c r="WTU1" s="1408"/>
      <c r="WTV1" s="1408"/>
      <c r="WTW1" s="1408"/>
      <c r="WTX1" s="1408"/>
      <c r="WTY1" s="1408"/>
      <c r="WTZ1" s="1408"/>
      <c r="WUA1" s="1408"/>
      <c r="WUB1" s="1408"/>
      <c r="WUC1" s="1408"/>
      <c r="WUD1" s="1408"/>
      <c r="WUE1" s="1408"/>
      <c r="WUF1" s="1408"/>
      <c r="WUG1" s="1408"/>
      <c r="WUH1" s="1408"/>
      <c r="WUI1" s="1408"/>
      <c r="WUJ1" s="1408"/>
      <c r="WUK1" s="1408"/>
      <c r="WUL1" s="1408"/>
      <c r="WUM1" s="1408"/>
      <c r="WUN1" s="1408"/>
      <c r="WUO1" s="1408"/>
      <c r="WUP1" s="1408"/>
      <c r="WUQ1" s="1408"/>
      <c r="WUR1" s="1408"/>
      <c r="WUS1" s="1408"/>
      <c r="WUT1" s="1408"/>
      <c r="WUU1" s="1408"/>
      <c r="WUV1" s="1408"/>
      <c r="WUW1" s="1408"/>
      <c r="WUX1" s="1408"/>
      <c r="WUY1" s="1408"/>
      <c r="WUZ1" s="1408"/>
      <c r="WVA1" s="1408"/>
      <c r="WVB1" s="1408"/>
      <c r="WVC1" s="1408"/>
      <c r="WVD1" s="1408"/>
      <c r="WVE1" s="1408"/>
      <c r="WVF1" s="1408"/>
      <c r="WVG1" s="1408"/>
      <c r="WVH1" s="1408"/>
      <c r="WVI1" s="1408"/>
      <c r="WVJ1" s="1408"/>
      <c r="WVK1" s="1408"/>
      <c r="WVL1" s="1408"/>
      <c r="WVM1" s="1408"/>
      <c r="WVN1" s="1408"/>
      <c r="WVO1" s="1408"/>
      <c r="WVP1" s="1408"/>
      <c r="WVQ1" s="1408"/>
      <c r="WVR1" s="1408"/>
      <c r="WVS1" s="1408"/>
      <c r="WVT1" s="1408"/>
      <c r="WVU1" s="1408"/>
      <c r="WVV1" s="1408"/>
      <c r="WVW1" s="1408"/>
      <c r="WVX1" s="1408"/>
      <c r="WVY1" s="1408"/>
      <c r="WVZ1" s="1408"/>
      <c r="WWA1" s="1408"/>
      <c r="WWB1" s="1408"/>
      <c r="WWC1" s="1408"/>
      <c r="WWD1" s="1408"/>
      <c r="WWE1" s="1408"/>
      <c r="WWF1" s="1408"/>
      <c r="WWG1" s="1408"/>
      <c r="WWH1" s="1408"/>
      <c r="WWI1" s="1408"/>
      <c r="WWJ1" s="1408"/>
      <c r="WWK1" s="1408"/>
      <c r="WWL1" s="1408"/>
      <c r="WWM1" s="1408"/>
      <c r="WWN1" s="1408"/>
      <c r="WWO1" s="1408"/>
      <c r="WWP1" s="1408"/>
      <c r="WWQ1" s="1408"/>
      <c r="WWR1" s="1408"/>
      <c r="WWS1" s="1408"/>
      <c r="WWT1" s="1408"/>
      <c r="WWU1" s="1408"/>
      <c r="WWV1" s="1408"/>
      <c r="WWW1" s="1408"/>
      <c r="WWX1" s="1408"/>
      <c r="WWY1" s="1408"/>
      <c r="WWZ1" s="1408"/>
      <c r="WXA1" s="1408"/>
      <c r="WXB1" s="1408"/>
      <c r="WXC1" s="1408"/>
      <c r="WXD1" s="1408"/>
      <c r="WXE1" s="1408"/>
      <c r="WXF1" s="1408"/>
      <c r="WXG1" s="1408"/>
      <c r="WXH1" s="1408"/>
      <c r="WXI1" s="1408"/>
      <c r="WXJ1" s="1408"/>
      <c r="WXK1" s="1408"/>
      <c r="WXL1" s="1408"/>
      <c r="WXM1" s="1408"/>
      <c r="WXN1" s="1408"/>
      <c r="WXO1" s="1408"/>
      <c r="WXP1" s="1408"/>
      <c r="WXQ1" s="1408"/>
      <c r="WXR1" s="1408"/>
      <c r="WXS1" s="1408"/>
      <c r="WXT1" s="1408"/>
      <c r="WXU1" s="1408"/>
      <c r="WXV1" s="1408"/>
      <c r="WXW1" s="1408"/>
      <c r="WXX1" s="1408"/>
      <c r="WXY1" s="1408"/>
      <c r="WXZ1" s="1408"/>
      <c r="WYA1" s="1408"/>
      <c r="WYB1" s="1408"/>
      <c r="WYC1" s="1408"/>
      <c r="WYD1" s="1408"/>
      <c r="WYE1" s="1408"/>
      <c r="WYF1" s="1408"/>
      <c r="WYG1" s="1408"/>
      <c r="WYH1" s="1408"/>
      <c r="WYI1" s="1408"/>
      <c r="WYJ1" s="1408"/>
      <c r="WYK1" s="1408"/>
      <c r="WYL1" s="1408"/>
      <c r="WYM1" s="1408"/>
      <c r="WYN1" s="1408"/>
      <c r="WYO1" s="1408"/>
      <c r="WYP1" s="1408"/>
      <c r="WYQ1" s="1408"/>
      <c r="WYR1" s="1408"/>
      <c r="WYS1" s="1408"/>
      <c r="WYT1" s="1408"/>
      <c r="WYU1" s="1408"/>
      <c r="WYV1" s="1408"/>
      <c r="WYW1" s="1408"/>
      <c r="WYX1" s="1408"/>
      <c r="WYY1" s="1408"/>
      <c r="WYZ1" s="1408"/>
      <c r="WZA1" s="1408"/>
      <c r="WZB1" s="1408"/>
      <c r="WZC1" s="1408"/>
      <c r="WZD1" s="1408"/>
      <c r="WZE1" s="1408"/>
      <c r="WZF1" s="1408"/>
      <c r="WZG1" s="1408"/>
      <c r="WZH1" s="1408"/>
      <c r="WZI1" s="1408"/>
      <c r="WZJ1" s="1408"/>
      <c r="WZK1" s="1408"/>
      <c r="WZL1" s="1408"/>
      <c r="WZM1" s="1408"/>
      <c r="WZN1" s="1408"/>
      <c r="WZO1" s="1408"/>
      <c r="WZP1" s="1408"/>
      <c r="WZQ1" s="1408"/>
      <c r="WZR1" s="1408"/>
      <c r="WZS1" s="1408"/>
      <c r="WZT1" s="1408"/>
      <c r="WZU1" s="1408"/>
      <c r="WZV1" s="1408"/>
      <c r="WZW1" s="1408"/>
      <c r="WZX1" s="1408"/>
      <c r="WZY1" s="1408"/>
      <c r="WZZ1" s="1408"/>
      <c r="XAA1" s="1408"/>
      <c r="XAB1" s="1408"/>
      <c r="XAC1" s="1408"/>
      <c r="XAD1" s="1408"/>
      <c r="XAE1" s="1408"/>
      <c r="XAF1" s="1408"/>
      <c r="XAG1" s="1408"/>
      <c r="XAH1" s="1408"/>
      <c r="XAI1" s="1408"/>
      <c r="XAJ1" s="1408"/>
      <c r="XAK1" s="1408"/>
      <c r="XAL1" s="1408"/>
      <c r="XAM1" s="1408"/>
      <c r="XAN1" s="1408"/>
      <c r="XAO1" s="1408"/>
      <c r="XAP1" s="1408"/>
      <c r="XAQ1" s="1408"/>
      <c r="XAR1" s="1408"/>
      <c r="XAS1" s="1408"/>
      <c r="XAT1" s="1408"/>
      <c r="XAU1" s="1408"/>
      <c r="XAV1" s="1408"/>
      <c r="XAW1" s="1408"/>
      <c r="XAX1" s="1408"/>
      <c r="XAY1" s="1408"/>
      <c r="XAZ1" s="1408"/>
      <c r="XBA1" s="1408"/>
      <c r="XBB1" s="1408"/>
      <c r="XBC1" s="1408"/>
      <c r="XBD1" s="1408"/>
      <c r="XBE1" s="1408"/>
      <c r="XBF1" s="1408"/>
      <c r="XBG1" s="1408"/>
      <c r="XBH1" s="1408"/>
      <c r="XBI1" s="1408"/>
      <c r="XBJ1" s="1408"/>
      <c r="XBK1" s="1408"/>
      <c r="XBL1" s="1408"/>
      <c r="XBM1" s="1408"/>
      <c r="XBN1" s="1408"/>
      <c r="XBO1" s="1408"/>
      <c r="XBP1" s="1408"/>
      <c r="XBQ1" s="1408"/>
      <c r="XBR1" s="1408"/>
      <c r="XBS1" s="1408"/>
      <c r="XBT1" s="1408"/>
      <c r="XBU1" s="1408"/>
      <c r="XBV1" s="1408"/>
      <c r="XBW1" s="1408"/>
      <c r="XBX1" s="1408"/>
      <c r="XBY1" s="1408"/>
      <c r="XBZ1" s="1408"/>
      <c r="XCA1" s="1408"/>
      <c r="XCB1" s="1408"/>
      <c r="XCC1" s="1408"/>
      <c r="XCD1" s="1408"/>
      <c r="XCE1" s="1408"/>
      <c r="XCF1" s="1408"/>
      <c r="XCG1" s="1408"/>
      <c r="XCH1" s="1408"/>
      <c r="XCI1" s="1408"/>
      <c r="XCJ1" s="1408"/>
      <c r="XCK1" s="1408"/>
      <c r="XCL1" s="1408"/>
      <c r="XCM1" s="1408"/>
      <c r="XCN1" s="1408"/>
      <c r="XCO1" s="1408"/>
      <c r="XCP1" s="1408"/>
      <c r="XCQ1" s="1408"/>
      <c r="XCR1" s="1408"/>
      <c r="XCS1" s="1408"/>
      <c r="XCT1" s="1408"/>
      <c r="XCU1" s="1408"/>
      <c r="XCV1" s="1408"/>
      <c r="XCW1" s="1408"/>
      <c r="XCX1" s="1408"/>
      <c r="XCY1" s="1408"/>
      <c r="XCZ1" s="1408"/>
      <c r="XDA1" s="1408"/>
      <c r="XDB1" s="1408"/>
      <c r="XDC1" s="1408"/>
      <c r="XDD1" s="1408"/>
      <c r="XDE1" s="1408"/>
      <c r="XDF1" s="1408"/>
      <c r="XDG1" s="1408"/>
      <c r="XDH1" s="1408"/>
      <c r="XDI1" s="1408"/>
      <c r="XDJ1" s="1408"/>
      <c r="XDK1" s="1408"/>
      <c r="XDL1" s="1408"/>
      <c r="XDM1" s="1408"/>
      <c r="XDN1" s="1408"/>
      <c r="XDO1" s="1408"/>
      <c r="XDP1" s="1408"/>
      <c r="XDQ1" s="1408"/>
      <c r="XDR1" s="1408"/>
      <c r="XDS1" s="1408"/>
      <c r="XDT1" s="1408"/>
      <c r="XDU1" s="1408"/>
      <c r="XDV1" s="1408"/>
      <c r="XDW1" s="1408"/>
      <c r="XDX1" s="1408"/>
      <c r="XDY1" s="1408"/>
      <c r="XDZ1" s="1408"/>
      <c r="XEA1" s="1408"/>
      <c r="XEB1" s="1408"/>
      <c r="XEC1" s="1408"/>
      <c r="XED1" s="1408"/>
      <c r="XEE1" s="1408"/>
      <c r="XEF1" s="1408"/>
      <c r="XEG1" s="1408"/>
      <c r="XEH1" s="1408"/>
      <c r="XEI1" s="1408"/>
      <c r="XEJ1" s="1408"/>
      <c r="XEK1" s="1408"/>
      <c r="XEL1" s="1408"/>
      <c r="XEM1" s="1408"/>
      <c r="XEN1" s="1408"/>
      <c r="XEO1" s="1408"/>
      <c r="XEP1" s="1408"/>
      <c r="XEQ1" s="1408"/>
      <c r="XER1" s="1408"/>
      <c r="XES1" s="1408"/>
      <c r="XET1" s="1408"/>
      <c r="XEU1" s="1408"/>
      <c r="XEV1" s="1408"/>
      <c r="XEW1" s="1408"/>
      <c r="XEX1" s="1408"/>
      <c r="XEY1" s="1408"/>
      <c r="XEZ1" s="1408"/>
      <c r="XFA1" s="1408"/>
      <c r="XFB1" s="1408"/>
    </row>
    <row r="2" spans="1:16382" ht="14.45" x14ac:dyDescent="0.3">
      <c r="A2" s="1409">
        <v>1</v>
      </c>
      <c r="B2" s="1410" t="s">
        <v>857</v>
      </c>
      <c r="C2" s="1411">
        <v>1230332</v>
      </c>
      <c r="D2" s="1411">
        <v>3375340</v>
      </c>
      <c r="E2" s="1411">
        <v>287</v>
      </c>
      <c r="F2" s="1411">
        <v>2476584.2800000003</v>
      </c>
      <c r="G2" s="1411">
        <v>271</v>
      </c>
      <c r="H2" s="1411">
        <v>1259401</v>
      </c>
      <c r="I2" s="1411">
        <v>1871657</v>
      </c>
      <c r="J2" s="1411">
        <v>2639028.6</v>
      </c>
      <c r="K2" s="1411">
        <v>1613239.5699999998</v>
      </c>
      <c r="L2" s="1411">
        <v>1860888</v>
      </c>
      <c r="M2" s="1412"/>
      <c r="N2" s="1412"/>
      <c r="O2" s="1412"/>
      <c r="P2" s="1412"/>
      <c r="Q2" s="1412"/>
      <c r="R2" s="1412"/>
      <c r="S2" s="1412"/>
      <c r="T2" s="1412"/>
      <c r="U2" s="1412"/>
      <c r="V2" s="1412"/>
      <c r="W2" s="1412"/>
      <c r="X2" s="1412"/>
      <c r="Y2" s="1412"/>
      <c r="Z2" s="1412"/>
      <c r="AA2" s="1412"/>
      <c r="AB2" s="1412"/>
      <c r="AC2" s="1412"/>
      <c r="AD2" s="1412"/>
      <c r="AE2" s="1412"/>
      <c r="AF2" s="1412"/>
      <c r="AG2" s="1412"/>
      <c r="AH2" s="1412"/>
      <c r="AI2" s="1412"/>
      <c r="AJ2" s="1412"/>
      <c r="AK2" s="1412"/>
      <c r="AL2" s="1412"/>
      <c r="AM2" s="1412"/>
      <c r="AN2" s="1412"/>
      <c r="AO2" s="1412"/>
      <c r="AP2" s="1412"/>
      <c r="AQ2" s="1412"/>
      <c r="AR2" s="1412"/>
      <c r="AS2" s="1412"/>
      <c r="AT2" s="1412"/>
      <c r="AU2" s="1412"/>
      <c r="AV2" s="1412"/>
      <c r="AW2" s="1412"/>
      <c r="AX2" s="1412"/>
      <c r="AY2" s="1412"/>
      <c r="AZ2" s="1412"/>
      <c r="BA2" s="1412"/>
      <c r="BB2" s="1412"/>
      <c r="BC2" s="1412"/>
      <c r="BD2" s="1412"/>
      <c r="BE2" s="1412"/>
      <c r="BF2" s="1412"/>
      <c r="BG2" s="1412"/>
      <c r="BH2" s="1412"/>
      <c r="BI2" s="1412"/>
      <c r="BJ2" s="1412"/>
      <c r="BK2" s="1412"/>
      <c r="BL2" s="1412"/>
      <c r="BM2" s="1412"/>
      <c r="BN2" s="1412"/>
      <c r="BO2" s="1412"/>
      <c r="BP2" s="1412"/>
      <c r="BQ2" s="1412"/>
      <c r="BR2" s="1412"/>
      <c r="BS2" s="1412"/>
      <c r="BT2" s="1412"/>
      <c r="BU2" s="1412"/>
      <c r="BV2" s="1412"/>
      <c r="BW2" s="1412"/>
      <c r="BX2" s="1412"/>
      <c r="BY2" s="1412"/>
      <c r="BZ2" s="1412"/>
      <c r="CA2" s="1412"/>
      <c r="CB2" s="1412"/>
      <c r="CC2" s="1412"/>
      <c r="CD2" s="1412"/>
      <c r="CE2" s="1412"/>
      <c r="CF2" s="1412"/>
      <c r="CG2" s="1412"/>
      <c r="CH2" s="1412"/>
      <c r="CI2" s="1412"/>
      <c r="CJ2" s="1412"/>
      <c r="CK2" s="1412"/>
      <c r="CL2" s="1412"/>
      <c r="CM2" s="1412"/>
      <c r="CN2" s="1412"/>
      <c r="CO2" s="1412"/>
      <c r="CP2" s="1412"/>
      <c r="CQ2" s="1412"/>
      <c r="CR2" s="1412"/>
      <c r="CS2" s="1412"/>
      <c r="CT2" s="1412"/>
      <c r="CU2" s="1412"/>
      <c r="CV2" s="1412"/>
      <c r="CW2" s="1412"/>
      <c r="CX2" s="1412"/>
      <c r="CY2" s="1412"/>
      <c r="CZ2" s="1412"/>
      <c r="DA2" s="1412"/>
      <c r="DB2" s="1412"/>
      <c r="DC2" s="1412"/>
      <c r="DD2" s="1412"/>
      <c r="DE2" s="1412"/>
      <c r="DF2" s="1412"/>
      <c r="DG2" s="1412"/>
      <c r="DH2" s="1412"/>
      <c r="DI2" s="1412"/>
      <c r="DJ2" s="1412"/>
      <c r="DK2" s="1412"/>
      <c r="DL2" s="1412"/>
      <c r="DM2" s="1412"/>
      <c r="DN2" s="1412"/>
      <c r="DO2" s="1412"/>
      <c r="DP2" s="1412"/>
      <c r="DQ2" s="1412"/>
      <c r="DR2" s="1412"/>
      <c r="DS2" s="1412"/>
      <c r="DT2" s="1412"/>
      <c r="DU2" s="1412"/>
      <c r="DV2" s="1412"/>
      <c r="DW2" s="1412"/>
      <c r="DX2" s="1412"/>
      <c r="DY2" s="1412"/>
      <c r="DZ2" s="1412"/>
      <c r="EA2" s="1412"/>
      <c r="EB2" s="1412"/>
      <c r="EC2" s="1412"/>
      <c r="ED2" s="1412"/>
      <c r="EE2" s="1412"/>
      <c r="EF2" s="1412"/>
      <c r="EG2" s="1412"/>
      <c r="EH2" s="1412"/>
      <c r="EI2" s="1412"/>
      <c r="EJ2" s="1412"/>
      <c r="EK2" s="1412"/>
      <c r="EL2" s="1412"/>
      <c r="EM2" s="1412"/>
      <c r="EN2" s="1412"/>
      <c r="EO2" s="1412"/>
      <c r="EP2" s="1412"/>
      <c r="EQ2" s="1412"/>
      <c r="ER2" s="1412"/>
      <c r="ES2" s="1412"/>
      <c r="ET2" s="1412"/>
      <c r="EU2" s="1412"/>
      <c r="EV2" s="1412"/>
      <c r="EW2" s="1412"/>
      <c r="EX2" s="1412"/>
      <c r="EY2" s="1412"/>
      <c r="EZ2" s="1412"/>
      <c r="FA2" s="1412"/>
      <c r="FB2" s="1412"/>
      <c r="FC2" s="1412"/>
      <c r="FD2" s="1412"/>
      <c r="FE2" s="1412"/>
      <c r="FF2" s="1412"/>
      <c r="FG2" s="1412"/>
      <c r="FH2" s="1412"/>
      <c r="FI2" s="1412"/>
      <c r="FJ2" s="1412"/>
      <c r="FK2" s="1412"/>
      <c r="FL2" s="1412"/>
      <c r="FM2" s="1412"/>
      <c r="FN2" s="1412"/>
      <c r="FO2" s="1412"/>
      <c r="FP2" s="1412"/>
      <c r="FQ2" s="1412"/>
      <c r="FR2" s="1412"/>
      <c r="FS2" s="1412"/>
      <c r="FT2" s="1412"/>
      <c r="FU2" s="1412"/>
      <c r="FV2" s="1412"/>
      <c r="FW2" s="1412"/>
      <c r="FX2" s="1412"/>
      <c r="FY2" s="1412"/>
      <c r="FZ2" s="1412"/>
      <c r="GA2" s="1412"/>
      <c r="GB2" s="1412"/>
      <c r="GC2" s="1412"/>
      <c r="GD2" s="1412"/>
      <c r="GE2" s="1412"/>
      <c r="GF2" s="1412"/>
      <c r="GG2" s="1412"/>
      <c r="GH2" s="1412"/>
      <c r="GI2" s="1412"/>
      <c r="GJ2" s="1412"/>
      <c r="GK2" s="1412"/>
      <c r="GL2" s="1412"/>
      <c r="GM2" s="1412"/>
      <c r="GN2" s="1412"/>
      <c r="GO2" s="1412"/>
      <c r="GP2" s="1412"/>
      <c r="GQ2" s="1412"/>
      <c r="GR2" s="1412"/>
      <c r="GS2" s="1412"/>
      <c r="GT2" s="1412"/>
      <c r="GU2" s="1412"/>
      <c r="GV2" s="1412"/>
      <c r="GW2" s="1412"/>
      <c r="GX2" s="1412"/>
      <c r="GY2" s="1412"/>
      <c r="GZ2" s="1412"/>
      <c r="HA2" s="1412"/>
      <c r="HB2" s="1412"/>
      <c r="HC2" s="1412"/>
      <c r="HD2" s="1412"/>
      <c r="HE2" s="1412"/>
      <c r="HF2" s="1412"/>
      <c r="HG2" s="1412"/>
      <c r="HH2" s="1412"/>
      <c r="HI2" s="1412"/>
      <c r="HJ2" s="1412"/>
      <c r="HK2" s="1412"/>
      <c r="HL2" s="1412"/>
      <c r="HM2" s="1412"/>
      <c r="HN2" s="1412"/>
      <c r="HO2" s="1412"/>
      <c r="HP2" s="1412"/>
      <c r="HQ2" s="1412"/>
      <c r="HR2" s="1412"/>
      <c r="HS2" s="1412"/>
      <c r="HT2" s="1412"/>
      <c r="HU2" s="1412"/>
      <c r="HV2" s="1412"/>
      <c r="HW2" s="1412"/>
      <c r="HX2" s="1412"/>
      <c r="HY2" s="1412"/>
      <c r="HZ2" s="1412"/>
      <c r="IA2" s="1412"/>
      <c r="IB2" s="1412"/>
      <c r="IC2" s="1412"/>
      <c r="ID2" s="1412"/>
      <c r="IE2" s="1412"/>
      <c r="IF2" s="1412"/>
      <c r="IG2" s="1412"/>
      <c r="IH2" s="1412"/>
      <c r="II2" s="1412"/>
      <c r="IJ2" s="1412"/>
      <c r="IK2" s="1412"/>
      <c r="IL2" s="1412"/>
      <c r="IM2" s="1412"/>
      <c r="IN2" s="1412"/>
      <c r="IO2" s="1412"/>
      <c r="IP2" s="1412"/>
      <c r="IQ2" s="1412"/>
      <c r="IR2" s="1412"/>
      <c r="IS2" s="1412"/>
      <c r="IT2" s="1412"/>
      <c r="IU2" s="1412"/>
      <c r="IV2" s="1412"/>
      <c r="IW2" s="1412"/>
      <c r="IX2" s="1412"/>
      <c r="IY2" s="1412"/>
      <c r="IZ2" s="1412"/>
      <c r="JA2" s="1412"/>
      <c r="JB2" s="1412"/>
      <c r="JC2" s="1412"/>
      <c r="JD2" s="1412"/>
      <c r="JE2" s="1412"/>
      <c r="JF2" s="1412"/>
      <c r="JG2" s="1412"/>
      <c r="JH2" s="1412"/>
      <c r="JI2" s="1412"/>
      <c r="JJ2" s="1412"/>
      <c r="JK2" s="1412"/>
      <c r="JL2" s="1412"/>
      <c r="JM2" s="1412"/>
      <c r="JN2" s="1412"/>
      <c r="JO2" s="1412"/>
      <c r="JP2" s="1412"/>
      <c r="JQ2" s="1412"/>
      <c r="JR2" s="1412"/>
      <c r="JS2" s="1412"/>
      <c r="JT2" s="1412"/>
      <c r="JU2" s="1412"/>
      <c r="JV2" s="1412"/>
      <c r="JW2" s="1412"/>
      <c r="JX2" s="1412"/>
      <c r="JY2" s="1412"/>
      <c r="JZ2" s="1412"/>
      <c r="KA2" s="1412"/>
      <c r="KB2" s="1412"/>
      <c r="KC2" s="1412"/>
      <c r="KD2" s="1412"/>
      <c r="KE2" s="1412"/>
      <c r="KF2" s="1412"/>
      <c r="KG2" s="1412"/>
      <c r="KH2" s="1412"/>
      <c r="KI2" s="1412"/>
      <c r="KJ2" s="1412"/>
      <c r="KK2" s="1412"/>
      <c r="KL2" s="1412"/>
      <c r="KM2" s="1412"/>
      <c r="KN2" s="1412"/>
      <c r="KO2" s="1412"/>
      <c r="KP2" s="1412"/>
      <c r="KQ2" s="1412"/>
      <c r="KR2" s="1412"/>
      <c r="KS2" s="1412"/>
      <c r="KT2" s="1412"/>
      <c r="KU2" s="1412"/>
      <c r="KV2" s="1412"/>
      <c r="KW2" s="1412"/>
      <c r="KX2" s="1412"/>
      <c r="KY2" s="1412"/>
      <c r="KZ2" s="1412"/>
      <c r="LA2" s="1412"/>
      <c r="LB2" s="1412"/>
      <c r="LC2" s="1412"/>
      <c r="LD2" s="1412"/>
      <c r="LE2" s="1412"/>
      <c r="LF2" s="1412"/>
      <c r="LG2" s="1412"/>
      <c r="LH2" s="1412"/>
      <c r="LI2" s="1412"/>
      <c r="LJ2" s="1412"/>
      <c r="LK2" s="1412"/>
      <c r="LL2" s="1412"/>
      <c r="LM2" s="1412"/>
      <c r="LN2" s="1412"/>
      <c r="LO2" s="1412"/>
      <c r="LP2" s="1412"/>
      <c r="LQ2" s="1412"/>
      <c r="LR2" s="1412"/>
      <c r="LS2" s="1412"/>
      <c r="LT2" s="1412"/>
      <c r="LU2" s="1412"/>
      <c r="LV2" s="1412"/>
      <c r="LW2" s="1412"/>
      <c r="LX2" s="1412"/>
      <c r="LY2" s="1412"/>
      <c r="LZ2" s="1412"/>
      <c r="MA2" s="1412"/>
      <c r="MB2" s="1412"/>
      <c r="MC2" s="1412"/>
      <c r="MD2" s="1412"/>
      <c r="ME2" s="1412"/>
      <c r="MF2" s="1412"/>
      <c r="MG2" s="1412"/>
      <c r="MH2" s="1412"/>
      <c r="MI2" s="1412"/>
      <c r="MJ2" s="1412"/>
      <c r="MK2" s="1412"/>
      <c r="ML2" s="1412"/>
      <c r="MM2" s="1412"/>
      <c r="MN2" s="1412"/>
      <c r="MO2" s="1412"/>
      <c r="MP2" s="1412"/>
      <c r="MQ2" s="1412"/>
      <c r="MR2" s="1412"/>
      <c r="MS2" s="1412"/>
      <c r="MT2" s="1412"/>
      <c r="MU2" s="1412"/>
      <c r="MV2" s="1412"/>
      <c r="MW2" s="1412"/>
      <c r="MX2" s="1412"/>
      <c r="MY2" s="1412"/>
      <c r="MZ2" s="1412"/>
      <c r="NA2" s="1412"/>
      <c r="NB2" s="1412"/>
      <c r="NC2" s="1412"/>
      <c r="ND2" s="1412"/>
      <c r="NE2" s="1412"/>
      <c r="NF2" s="1412"/>
      <c r="NG2" s="1412"/>
      <c r="NH2" s="1412"/>
      <c r="NI2" s="1412"/>
      <c r="NJ2" s="1412"/>
      <c r="NK2" s="1412"/>
      <c r="NL2" s="1412"/>
      <c r="NM2" s="1412"/>
      <c r="NN2" s="1412"/>
      <c r="NO2" s="1412"/>
      <c r="NP2" s="1412"/>
      <c r="NQ2" s="1412"/>
      <c r="NR2" s="1412"/>
      <c r="NS2" s="1412"/>
      <c r="NT2" s="1412"/>
      <c r="NU2" s="1412"/>
      <c r="NV2" s="1412"/>
      <c r="NW2" s="1412"/>
      <c r="NX2" s="1412"/>
      <c r="NY2" s="1412"/>
      <c r="NZ2" s="1412"/>
      <c r="OA2" s="1412"/>
      <c r="OB2" s="1412"/>
      <c r="OC2" s="1412"/>
      <c r="OD2" s="1412"/>
      <c r="OE2" s="1412"/>
      <c r="OF2" s="1412"/>
      <c r="OG2" s="1412"/>
      <c r="OH2" s="1412"/>
      <c r="OI2" s="1412"/>
      <c r="OJ2" s="1412"/>
      <c r="OK2" s="1412"/>
      <c r="OL2" s="1412"/>
      <c r="OM2" s="1412"/>
      <c r="ON2" s="1412"/>
      <c r="OO2" s="1412"/>
      <c r="OP2" s="1412"/>
      <c r="OQ2" s="1412"/>
      <c r="OR2" s="1412"/>
      <c r="OS2" s="1412"/>
      <c r="OT2" s="1412"/>
      <c r="OU2" s="1412"/>
      <c r="OV2" s="1412"/>
      <c r="OW2" s="1412"/>
      <c r="OX2" s="1412"/>
      <c r="OY2" s="1412"/>
      <c r="OZ2" s="1412"/>
      <c r="PA2" s="1412"/>
      <c r="PB2" s="1412"/>
      <c r="PC2" s="1412"/>
      <c r="PD2" s="1412"/>
      <c r="PE2" s="1412"/>
      <c r="PF2" s="1412"/>
      <c r="PG2" s="1412"/>
      <c r="PH2" s="1412"/>
      <c r="PI2" s="1412"/>
      <c r="PJ2" s="1412"/>
      <c r="PK2" s="1412"/>
      <c r="PL2" s="1412"/>
      <c r="PM2" s="1412"/>
      <c r="PN2" s="1412"/>
      <c r="PO2" s="1412"/>
      <c r="PP2" s="1412"/>
      <c r="PQ2" s="1412"/>
      <c r="PR2" s="1412"/>
      <c r="PS2" s="1412"/>
      <c r="PT2" s="1412"/>
      <c r="PU2" s="1412"/>
      <c r="PV2" s="1412"/>
      <c r="PW2" s="1412"/>
      <c r="PX2" s="1412"/>
      <c r="PY2" s="1412"/>
      <c r="PZ2" s="1412"/>
      <c r="QA2" s="1412"/>
      <c r="QB2" s="1412"/>
      <c r="QC2" s="1412"/>
      <c r="QD2" s="1412"/>
      <c r="QE2" s="1412"/>
      <c r="QF2" s="1412"/>
      <c r="QG2" s="1412"/>
      <c r="QH2" s="1412"/>
      <c r="QI2" s="1412"/>
      <c r="QJ2" s="1412"/>
      <c r="QK2" s="1412"/>
      <c r="QL2" s="1412"/>
      <c r="QM2" s="1412"/>
      <c r="QN2" s="1412"/>
      <c r="QO2" s="1412"/>
      <c r="QP2" s="1412"/>
      <c r="QQ2" s="1412"/>
      <c r="QR2" s="1412"/>
      <c r="QS2" s="1412"/>
      <c r="QT2" s="1412"/>
      <c r="QU2" s="1412"/>
      <c r="QV2" s="1412"/>
      <c r="QW2" s="1412"/>
      <c r="QX2" s="1412"/>
      <c r="QY2" s="1412"/>
      <c r="QZ2" s="1412"/>
      <c r="RA2" s="1412"/>
      <c r="RB2" s="1412"/>
      <c r="RC2" s="1412"/>
      <c r="RD2" s="1412"/>
      <c r="RE2" s="1412"/>
      <c r="RF2" s="1412"/>
      <c r="RG2" s="1412"/>
      <c r="RH2" s="1412"/>
      <c r="RI2" s="1412"/>
      <c r="RJ2" s="1412"/>
      <c r="RK2" s="1412"/>
      <c r="RL2" s="1412"/>
      <c r="RM2" s="1412"/>
      <c r="RN2" s="1412"/>
      <c r="RO2" s="1412"/>
      <c r="RP2" s="1412"/>
      <c r="RQ2" s="1412"/>
      <c r="RR2" s="1412"/>
      <c r="RS2" s="1412"/>
      <c r="RT2" s="1412"/>
      <c r="RU2" s="1412"/>
      <c r="RV2" s="1412"/>
      <c r="RW2" s="1412"/>
      <c r="RX2" s="1412"/>
      <c r="RY2" s="1412"/>
      <c r="RZ2" s="1412"/>
      <c r="SA2" s="1412"/>
      <c r="SB2" s="1412"/>
      <c r="SC2" s="1412"/>
      <c r="SD2" s="1412"/>
      <c r="SE2" s="1412"/>
      <c r="SF2" s="1412"/>
      <c r="SG2" s="1412"/>
      <c r="SH2" s="1412"/>
      <c r="SI2" s="1412"/>
      <c r="SJ2" s="1412"/>
      <c r="SK2" s="1412"/>
      <c r="SL2" s="1412"/>
      <c r="SM2" s="1412"/>
      <c r="SN2" s="1412"/>
      <c r="SO2" s="1412"/>
      <c r="SP2" s="1412"/>
      <c r="SQ2" s="1412"/>
      <c r="SR2" s="1412"/>
      <c r="SS2" s="1412"/>
      <c r="ST2" s="1412"/>
      <c r="SU2" s="1412"/>
      <c r="SV2" s="1412"/>
      <c r="SW2" s="1412"/>
      <c r="SX2" s="1412"/>
      <c r="SY2" s="1412"/>
      <c r="SZ2" s="1412"/>
      <c r="TA2" s="1412"/>
      <c r="TB2" s="1412"/>
      <c r="TC2" s="1412"/>
      <c r="TD2" s="1412"/>
      <c r="TE2" s="1412"/>
      <c r="TF2" s="1412"/>
      <c r="TG2" s="1412"/>
      <c r="TH2" s="1412"/>
      <c r="TI2" s="1412"/>
      <c r="TJ2" s="1412"/>
      <c r="TK2" s="1412"/>
      <c r="TL2" s="1412"/>
      <c r="TM2" s="1412"/>
      <c r="TN2" s="1412"/>
      <c r="TO2" s="1412"/>
      <c r="TP2" s="1412"/>
      <c r="TQ2" s="1412"/>
      <c r="TR2" s="1412"/>
      <c r="TS2" s="1412"/>
      <c r="TT2" s="1412"/>
      <c r="TU2" s="1412"/>
      <c r="TV2" s="1412"/>
      <c r="TW2" s="1412"/>
      <c r="TX2" s="1412"/>
      <c r="TY2" s="1412"/>
      <c r="TZ2" s="1412"/>
      <c r="UA2" s="1412"/>
      <c r="UB2" s="1412"/>
      <c r="UC2" s="1412"/>
      <c r="UD2" s="1412"/>
      <c r="UE2" s="1412"/>
      <c r="UF2" s="1412"/>
      <c r="UG2" s="1412"/>
      <c r="UH2" s="1412"/>
      <c r="UI2" s="1412"/>
      <c r="UJ2" s="1412"/>
      <c r="UK2" s="1412"/>
      <c r="UL2" s="1412"/>
      <c r="UM2" s="1412"/>
      <c r="UN2" s="1412"/>
      <c r="UO2" s="1412"/>
      <c r="UP2" s="1412"/>
      <c r="UQ2" s="1412"/>
      <c r="UR2" s="1412"/>
      <c r="US2" s="1412"/>
      <c r="UT2" s="1412"/>
      <c r="UU2" s="1412"/>
      <c r="UV2" s="1412"/>
      <c r="UW2" s="1412"/>
      <c r="UX2" s="1412"/>
      <c r="UY2" s="1412"/>
      <c r="UZ2" s="1412"/>
      <c r="VA2" s="1412"/>
      <c r="VB2" s="1412"/>
      <c r="VC2" s="1412"/>
      <c r="VD2" s="1412"/>
      <c r="VE2" s="1412"/>
      <c r="VF2" s="1412"/>
      <c r="VG2" s="1412"/>
      <c r="VH2" s="1412"/>
      <c r="VI2" s="1412"/>
      <c r="VJ2" s="1412"/>
      <c r="VK2" s="1412"/>
      <c r="VL2" s="1412"/>
      <c r="VM2" s="1412"/>
      <c r="VN2" s="1412"/>
      <c r="VO2" s="1412"/>
      <c r="VP2" s="1412"/>
      <c r="VQ2" s="1412"/>
      <c r="VR2" s="1412"/>
      <c r="VS2" s="1412"/>
      <c r="VT2" s="1412"/>
      <c r="VU2" s="1412"/>
      <c r="VV2" s="1412"/>
      <c r="VW2" s="1412"/>
      <c r="VX2" s="1412"/>
      <c r="VY2" s="1412"/>
      <c r="VZ2" s="1412"/>
      <c r="WA2" s="1412"/>
      <c r="WB2" s="1412"/>
      <c r="WC2" s="1412"/>
      <c r="WD2" s="1412"/>
      <c r="WE2" s="1412"/>
      <c r="WF2" s="1412"/>
      <c r="WG2" s="1412"/>
      <c r="WH2" s="1412"/>
      <c r="WI2" s="1412"/>
      <c r="WJ2" s="1412"/>
      <c r="WK2" s="1412"/>
      <c r="WL2" s="1412"/>
      <c r="WM2" s="1412"/>
      <c r="WN2" s="1412"/>
      <c r="WO2" s="1412"/>
      <c r="WP2" s="1412"/>
      <c r="WQ2" s="1412"/>
      <c r="WR2" s="1412"/>
      <c r="WS2" s="1412"/>
      <c r="WT2" s="1412"/>
      <c r="WU2" s="1412"/>
      <c r="WV2" s="1412"/>
      <c r="WW2" s="1412"/>
      <c r="WX2" s="1412"/>
      <c r="WY2" s="1412"/>
      <c r="WZ2" s="1412"/>
      <c r="XA2" s="1412"/>
      <c r="XB2" s="1412"/>
      <c r="XC2" s="1412"/>
      <c r="XD2" s="1412"/>
      <c r="XE2" s="1412"/>
      <c r="XF2" s="1412"/>
      <c r="XG2" s="1412"/>
      <c r="XH2" s="1412"/>
      <c r="XI2" s="1412"/>
      <c r="XJ2" s="1412"/>
      <c r="XK2" s="1412"/>
      <c r="XL2" s="1412"/>
      <c r="XM2" s="1412"/>
      <c r="XN2" s="1412"/>
      <c r="XO2" s="1412"/>
      <c r="XP2" s="1412"/>
      <c r="XQ2" s="1412"/>
      <c r="XR2" s="1412"/>
      <c r="XS2" s="1412"/>
      <c r="XT2" s="1412"/>
      <c r="XU2" s="1412"/>
      <c r="XV2" s="1412"/>
      <c r="XW2" s="1412"/>
      <c r="XX2" s="1412"/>
      <c r="XY2" s="1412"/>
      <c r="XZ2" s="1412"/>
      <c r="YA2" s="1412"/>
      <c r="YB2" s="1412"/>
      <c r="YC2" s="1412"/>
      <c r="YD2" s="1412"/>
      <c r="YE2" s="1412"/>
      <c r="YF2" s="1412"/>
      <c r="YG2" s="1412"/>
      <c r="YH2" s="1412"/>
      <c r="YI2" s="1412"/>
      <c r="YJ2" s="1412"/>
      <c r="YK2" s="1412"/>
      <c r="YL2" s="1412"/>
      <c r="YM2" s="1412"/>
      <c r="YN2" s="1412"/>
      <c r="YO2" s="1412"/>
      <c r="YP2" s="1412"/>
      <c r="YQ2" s="1412"/>
      <c r="YR2" s="1412"/>
      <c r="YS2" s="1412"/>
      <c r="YT2" s="1412"/>
      <c r="YU2" s="1412"/>
      <c r="YV2" s="1412"/>
      <c r="YW2" s="1412"/>
      <c r="YX2" s="1412"/>
      <c r="YY2" s="1412"/>
      <c r="YZ2" s="1412"/>
      <c r="ZA2" s="1412"/>
      <c r="ZB2" s="1412"/>
      <c r="ZC2" s="1412"/>
      <c r="ZD2" s="1412"/>
      <c r="ZE2" s="1412"/>
      <c r="ZF2" s="1412"/>
      <c r="ZG2" s="1412"/>
      <c r="ZH2" s="1412"/>
      <c r="ZI2" s="1412"/>
      <c r="ZJ2" s="1412"/>
      <c r="ZK2" s="1412"/>
      <c r="ZL2" s="1412"/>
      <c r="ZM2" s="1412"/>
      <c r="ZN2" s="1412"/>
      <c r="ZO2" s="1412"/>
      <c r="ZP2" s="1412"/>
      <c r="ZQ2" s="1412"/>
      <c r="ZR2" s="1412"/>
      <c r="ZS2" s="1412"/>
      <c r="ZT2" s="1412"/>
      <c r="ZU2" s="1412"/>
      <c r="ZV2" s="1412"/>
      <c r="ZW2" s="1412"/>
      <c r="ZX2" s="1412"/>
      <c r="ZY2" s="1412"/>
      <c r="ZZ2" s="1412"/>
      <c r="AAA2" s="1412"/>
      <c r="AAB2" s="1412"/>
      <c r="AAC2" s="1412"/>
      <c r="AAD2" s="1412"/>
      <c r="AAE2" s="1412"/>
      <c r="AAF2" s="1412"/>
      <c r="AAG2" s="1412"/>
      <c r="AAH2" s="1412"/>
      <c r="AAI2" s="1412"/>
      <c r="AAJ2" s="1412"/>
      <c r="AAK2" s="1412"/>
      <c r="AAL2" s="1412"/>
      <c r="AAM2" s="1412"/>
      <c r="AAN2" s="1412"/>
      <c r="AAO2" s="1412"/>
      <c r="AAP2" s="1412"/>
      <c r="AAQ2" s="1412"/>
      <c r="AAR2" s="1412"/>
      <c r="AAS2" s="1412"/>
      <c r="AAT2" s="1412"/>
      <c r="AAU2" s="1412"/>
      <c r="AAV2" s="1412"/>
      <c r="AAW2" s="1412"/>
      <c r="AAX2" s="1412"/>
      <c r="AAY2" s="1412"/>
      <c r="AAZ2" s="1412"/>
      <c r="ABA2" s="1412"/>
      <c r="ABB2" s="1412"/>
      <c r="ABC2" s="1412"/>
      <c r="ABD2" s="1412"/>
      <c r="ABE2" s="1412"/>
      <c r="ABF2" s="1412"/>
      <c r="ABG2" s="1412"/>
      <c r="ABH2" s="1412"/>
      <c r="ABI2" s="1412"/>
      <c r="ABJ2" s="1412"/>
      <c r="ABK2" s="1412"/>
      <c r="ABL2" s="1412"/>
      <c r="ABM2" s="1412"/>
      <c r="ABN2" s="1412"/>
      <c r="ABO2" s="1412"/>
      <c r="ABP2" s="1412"/>
      <c r="ABQ2" s="1412"/>
      <c r="ABR2" s="1412"/>
      <c r="ABS2" s="1412"/>
      <c r="ABT2" s="1412"/>
      <c r="ABU2" s="1412"/>
      <c r="ABV2" s="1412"/>
      <c r="ABW2" s="1412"/>
      <c r="ABX2" s="1412"/>
      <c r="ABY2" s="1412"/>
      <c r="ABZ2" s="1412"/>
      <c r="ACA2" s="1412"/>
      <c r="ACB2" s="1412"/>
      <c r="ACC2" s="1412"/>
      <c r="ACD2" s="1412"/>
      <c r="ACE2" s="1412"/>
      <c r="ACF2" s="1412"/>
      <c r="ACG2" s="1412"/>
      <c r="ACH2" s="1412"/>
      <c r="ACI2" s="1412"/>
      <c r="ACJ2" s="1412"/>
      <c r="ACK2" s="1412"/>
      <c r="ACL2" s="1412"/>
      <c r="ACM2" s="1412"/>
      <c r="ACN2" s="1412"/>
      <c r="ACO2" s="1412"/>
      <c r="ACP2" s="1412"/>
      <c r="ACQ2" s="1412"/>
      <c r="ACR2" s="1412"/>
      <c r="ACS2" s="1412"/>
      <c r="ACT2" s="1412"/>
      <c r="ACU2" s="1412"/>
      <c r="ACV2" s="1412"/>
      <c r="ACW2" s="1412"/>
      <c r="ACX2" s="1412"/>
      <c r="ACY2" s="1412"/>
      <c r="ACZ2" s="1412"/>
      <c r="ADA2" s="1412"/>
      <c r="ADB2" s="1412"/>
      <c r="ADC2" s="1412"/>
      <c r="ADD2" s="1412"/>
      <c r="ADE2" s="1412"/>
      <c r="ADF2" s="1412"/>
      <c r="ADG2" s="1412"/>
      <c r="ADH2" s="1412"/>
      <c r="ADI2" s="1412"/>
      <c r="ADJ2" s="1412"/>
      <c r="ADK2" s="1412"/>
      <c r="ADL2" s="1412"/>
      <c r="ADM2" s="1412"/>
      <c r="ADN2" s="1412"/>
      <c r="ADO2" s="1412"/>
      <c r="ADP2" s="1412"/>
      <c r="ADQ2" s="1412"/>
      <c r="ADR2" s="1412"/>
      <c r="ADS2" s="1412"/>
      <c r="ADT2" s="1412"/>
      <c r="ADU2" s="1412"/>
      <c r="ADV2" s="1412"/>
      <c r="ADW2" s="1412"/>
      <c r="ADX2" s="1412"/>
      <c r="ADY2" s="1412"/>
      <c r="ADZ2" s="1412"/>
      <c r="AEA2" s="1412"/>
      <c r="AEB2" s="1412"/>
      <c r="AEC2" s="1412"/>
      <c r="AED2" s="1412"/>
      <c r="AEE2" s="1412"/>
      <c r="AEF2" s="1412"/>
      <c r="AEG2" s="1412"/>
      <c r="AEH2" s="1412"/>
      <c r="AEI2" s="1412"/>
      <c r="AEJ2" s="1412"/>
      <c r="AEK2" s="1412"/>
      <c r="AEL2" s="1412"/>
      <c r="AEM2" s="1412"/>
      <c r="AEN2" s="1412"/>
      <c r="AEO2" s="1412"/>
      <c r="AEP2" s="1412"/>
      <c r="AEQ2" s="1412"/>
      <c r="AER2" s="1412"/>
      <c r="AES2" s="1412"/>
      <c r="AET2" s="1412"/>
      <c r="AEU2" s="1412"/>
      <c r="AEV2" s="1412"/>
      <c r="AEW2" s="1412"/>
      <c r="AEX2" s="1412"/>
      <c r="AEY2" s="1412"/>
      <c r="AEZ2" s="1412"/>
      <c r="AFA2" s="1412"/>
      <c r="AFB2" s="1412"/>
      <c r="AFC2" s="1412"/>
      <c r="AFD2" s="1412"/>
      <c r="AFE2" s="1412"/>
      <c r="AFF2" s="1412"/>
      <c r="AFG2" s="1412"/>
      <c r="AFH2" s="1412"/>
      <c r="AFI2" s="1412"/>
      <c r="AFJ2" s="1412"/>
      <c r="AFK2" s="1412"/>
      <c r="AFL2" s="1412"/>
      <c r="AFM2" s="1412"/>
      <c r="AFN2" s="1412"/>
      <c r="AFO2" s="1412"/>
      <c r="AFP2" s="1412"/>
      <c r="AFQ2" s="1412"/>
      <c r="AFR2" s="1412"/>
      <c r="AFS2" s="1412"/>
      <c r="AFT2" s="1412"/>
      <c r="AFU2" s="1412"/>
      <c r="AFV2" s="1412"/>
      <c r="AFW2" s="1412"/>
      <c r="AFX2" s="1412"/>
      <c r="AFY2" s="1412"/>
      <c r="AFZ2" s="1412"/>
      <c r="AGA2" s="1412"/>
      <c r="AGB2" s="1412"/>
      <c r="AGC2" s="1412"/>
      <c r="AGD2" s="1412"/>
      <c r="AGE2" s="1412"/>
      <c r="AGF2" s="1412"/>
      <c r="AGG2" s="1412"/>
      <c r="AGH2" s="1412"/>
      <c r="AGI2" s="1412"/>
      <c r="AGJ2" s="1412"/>
      <c r="AGK2" s="1412"/>
      <c r="AGL2" s="1412"/>
      <c r="AGM2" s="1412"/>
      <c r="AGN2" s="1412"/>
      <c r="AGO2" s="1412"/>
      <c r="AGP2" s="1412"/>
      <c r="AGQ2" s="1412"/>
      <c r="AGR2" s="1412"/>
      <c r="AGS2" s="1412"/>
      <c r="AGT2" s="1412"/>
      <c r="AGU2" s="1412"/>
      <c r="AGV2" s="1412"/>
      <c r="AGW2" s="1412"/>
      <c r="AGX2" s="1412"/>
      <c r="AGY2" s="1412"/>
      <c r="AGZ2" s="1412"/>
      <c r="AHA2" s="1412"/>
      <c r="AHB2" s="1412"/>
      <c r="AHC2" s="1412"/>
      <c r="AHD2" s="1412"/>
      <c r="AHE2" s="1412"/>
      <c r="AHF2" s="1412"/>
      <c r="AHG2" s="1412"/>
      <c r="AHH2" s="1412"/>
      <c r="AHI2" s="1412"/>
      <c r="AHJ2" s="1412"/>
      <c r="AHK2" s="1412"/>
      <c r="AHL2" s="1412"/>
      <c r="AHM2" s="1412"/>
      <c r="AHN2" s="1412"/>
      <c r="AHO2" s="1412"/>
      <c r="AHP2" s="1412"/>
      <c r="AHQ2" s="1412"/>
      <c r="AHR2" s="1412"/>
      <c r="AHS2" s="1412"/>
      <c r="AHT2" s="1412"/>
      <c r="AHU2" s="1412"/>
      <c r="AHV2" s="1412"/>
      <c r="AHW2" s="1412"/>
      <c r="AHX2" s="1412"/>
      <c r="AHY2" s="1412"/>
      <c r="AHZ2" s="1412"/>
      <c r="AIA2" s="1412"/>
      <c r="AIB2" s="1412"/>
      <c r="AIC2" s="1412"/>
      <c r="AID2" s="1412"/>
      <c r="AIE2" s="1412"/>
      <c r="AIF2" s="1412"/>
      <c r="AIG2" s="1412"/>
      <c r="AIH2" s="1412"/>
      <c r="AII2" s="1412"/>
      <c r="AIJ2" s="1412"/>
      <c r="AIK2" s="1412"/>
      <c r="AIL2" s="1412"/>
      <c r="AIM2" s="1412"/>
      <c r="AIN2" s="1412"/>
      <c r="AIO2" s="1412"/>
      <c r="AIP2" s="1412"/>
      <c r="AIQ2" s="1412"/>
      <c r="AIR2" s="1412"/>
      <c r="AIS2" s="1412"/>
      <c r="AIT2" s="1412"/>
      <c r="AIU2" s="1412"/>
      <c r="AIV2" s="1412"/>
      <c r="AIW2" s="1412"/>
      <c r="AIX2" s="1412"/>
      <c r="AIY2" s="1412"/>
      <c r="AIZ2" s="1412"/>
      <c r="AJA2" s="1412"/>
      <c r="AJB2" s="1412"/>
      <c r="AJC2" s="1412"/>
      <c r="AJD2" s="1412"/>
      <c r="AJE2" s="1412"/>
      <c r="AJF2" s="1412"/>
      <c r="AJG2" s="1412"/>
      <c r="AJH2" s="1412"/>
      <c r="AJI2" s="1412"/>
      <c r="AJJ2" s="1412"/>
      <c r="AJK2" s="1412"/>
      <c r="AJL2" s="1412"/>
      <c r="AJM2" s="1412"/>
      <c r="AJN2" s="1412"/>
      <c r="AJO2" s="1412"/>
      <c r="AJP2" s="1412"/>
      <c r="AJQ2" s="1412"/>
      <c r="AJR2" s="1412"/>
      <c r="AJS2" s="1412"/>
      <c r="AJT2" s="1412"/>
      <c r="AJU2" s="1412"/>
      <c r="AJV2" s="1412"/>
      <c r="AJW2" s="1412"/>
      <c r="AJX2" s="1412"/>
      <c r="AJY2" s="1412"/>
      <c r="AJZ2" s="1412"/>
      <c r="AKA2" s="1412"/>
      <c r="AKB2" s="1412"/>
      <c r="AKC2" s="1412"/>
      <c r="AKD2" s="1412"/>
      <c r="AKE2" s="1412"/>
      <c r="AKF2" s="1412"/>
      <c r="AKG2" s="1412"/>
      <c r="AKH2" s="1412"/>
      <c r="AKI2" s="1412"/>
      <c r="AKJ2" s="1412"/>
      <c r="AKK2" s="1412"/>
      <c r="AKL2" s="1412"/>
      <c r="AKM2" s="1412"/>
      <c r="AKN2" s="1412"/>
      <c r="AKO2" s="1412"/>
      <c r="AKP2" s="1412"/>
      <c r="AKQ2" s="1412"/>
      <c r="AKR2" s="1412"/>
      <c r="AKS2" s="1412"/>
      <c r="AKT2" s="1412"/>
      <c r="AKU2" s="1412"/>
      <c r="AKV2" s="1412"/>
      <c r="AKW2" s="1412"/>
      <c r="AKX2" s="1412"/>
      <c r="AKY2" s="1412"/>
      <c r="AKZ2" s="1412"/>
      <c r="ALA2" s="1412"/>
      <c r="ALB2" s="1412"/>
      <c r="ALC2" s="1412"/>
      <c r="ALD2" s="1412"/>
      <c r="ALE2" s="1412"/>
      <c r="ALF2" s="1412"/>
      <c r="ALG2" s="1412"/>
      <c r="ALH2" s="1412"/>
      <c r="ALI2" s="1412"/>
      <c r="ALJ2" s="1412"/>
      <c r="ALK2" s="1412"/>
      <c r="ALL2" s="1412"/>
      <c r="ALM2" s="1412"/>
      <c r="ALN2" s="1412"/>
      <c r="ALO2" s="1412"/>
      <c r="ALP2" s="1412"/>
      <c r="ALQ2" s="1412"/>
      <c r="ALR2" s="1412"/>
      <c r="ALS2" s="1412"/>
      <c r="ALT2" s="1412"/>
      <c r="ALU2" s="1412"/>
      <c r="ALV2" s="1412"/>
      <c r="ALW2" s="1412"/>
      <c r="ALX2" s="1412"/>
      <c r="ALY2" s="1412"/>
      <c r="ALZ2" s="1412"/>
      <c r="AMA2" s="1412"/>
      <c r="AMB2" s="1412"/>
      <c r="AMC2" s="1412"/>
      <c r="AMD2" s="1412"/>
      <c r="AME2" s="1412"/>
      <c r="AMF2" s="1412"/>
      <c r="AMG2" s="1412"/>
      <c r="AMH2" s="1412"/>
      <c r="AMI2" s="1412"/>
      <c r="AMJ2" s="1412"/>
      <c r="AMK2" s="1412"/>
      <c r="AML2" s="1412"/>
      <c r="AMM2" s="1412"/>
      <c r="AMN2" s="1412"/>
      <c r="AMO2" s="1412"/>
      <c r="AMP2" s="1412"/>
      <c r="AMQ2" s="1412"/>
      <c r="AMR2" s="1412"/>
      <c r="AMS2" s="1412"/>
      <c r="AMT2" s="1412"/>
      <c r="AMU2" s="1412"/>
      <c r="AMV2" s="1412"/>
      <c r="AMW2" s="1412"/>
      <c r="AMX2" s="1412"/>
      <c r="AMY2" s="1412"/>
      <c r="AMZ2" s="1412"/>
      <c r="ANA2" s="1412"/>
      <c r="ANB2" s="1412"/>
      <c r="ANC2" s="1412"/>
      <c r="AND2" s="1412"/>
      <c r="ANE2" s="1412"/>
      <c r="ANF2" s="1412"/>
      <c r="ANG2" s="1412"/>
      <c r="ANH2" s="1412"/>
      <c r="ANI2" s="1412"/>
      <c r="ANJ2" s="1412"/>
      <c r="ANK2" s="1412"/>
      <c r="ANL2" s="1412"/>
      <c r="ANM2" s="1412"/>
      <c r="ANN2" s="1412"/>
      <c r="ANO2" s="1412"/>
      <c r="ANP2" s="1412"/>
      <c r="ANQ2" s="1412"/>
      <c r="ANR2" s="1412"/>
      <c r="ANS2" s="1412"/>
      <c r="ANT2" s="1412"/>
      <c r="ANU2" s="1412"/>
      <c r="ANV2" s="1412"/>
      <c r="ANW2" s="1412"/>
      <c r="ANX2" s="1412"/>
      <c r="ANY2" s="1412"/>
      <c r="ANZ2" s="1412"/>
      <c r="AOA2" s="1412"/>
      <c r="AOB2" s="1412"/>
      <c r="AOC2" s="1412"/>
      <c r="AOD2" s="1412"/>
      <c r="AOE2" s="1412"/>
      <c r="AOF2" s="1412"/>
      <c r="AOG2" s="1412"/>
      <c r="AOH2" s="1412"/>
      <c r="AOI2" s="1412"/>
      <c r="AOJ2" s="1412"/>
      <c r="AOK2" s="1412"/>
      <c r="AOL2" s="1412"/>
      <c r="AOM2" s="1412"/>
      <c r="AON2" s="1412"/>
      <c r="AOO2" s="1412"/>
      <c r="AOP2" s="1412"/>
      <c r="AOQ2" s="1412"/>
      <c r="AOR2" s="1412"/>
      <c r="AOS2" s="1412"/>
      <c r="AOT2" s="1412"/>
      <c r="AOU2" s="1412"/>
      <c r="AOV2" s="1412"/>
      <c r="AOW2" s="1412"/>
      <c r="AOX2" s="1412"/>
      <c r="AOY2" s="1412"/>
      <c r="AOZ2" s="1412"/>
      <c r="APA2" s="1412"/>
      <c r="APB2" s="1412"/>
      <c r="APC2" s="1412"/>
      <c r="APD2" s="1412"/>
      <c r="APE2" s="1412"/>
      <c r="APF2" s="1412"/>
      <c r="APG2" s="1412"/>
      <c r="APH2" s="1412"/>
      <c r="API2" s="1412"/>
      <c r="APJ2" s="1412"/>
      <c r="APK2" s="1412"/>
      <c r="APL2" s="1412"/>
      <c r="APM2" s="1412"/>
      <c r="APN2" s="1412"/>
      <c r="APO2" s="1412"/>
      <c r="APP2" s="1412"/>
      <c r="APQ2" s="1412"/>
      <c r="APR2" s="1412"/>
      <c r="APS2" s="1412"/>
      <c r="APT2" s="1412"/>
      <c r="APU2" s="1412"/>
      <c r="APV2" s="1412"/>
      <c r="APW2" s="1412"/>
      <c r="APX2" s="1412"/>
      <c r="APY2" s="1412"/>
      <c r="APZ2" s="1412"/>
      <c r="AQA2" s="1412"/>
      <c r="AQB2" s="1412"/>
      <c r="AQC2" s="1412"/>
      <c r="AQD2" s="1412"/>
      <c r="AQE2" s="1412"/>
      <c r="AQF2" s="1412"/>
      <c r="AQG2" s="1412"/>
      <c r="AQH2" s="1412"/>
      <c r="AQI2" s="1412"/>
      <c r="AQJ2" s="1412"/>
      <c r="AQK2" s="1412"/>
      <c r="AQL2" s="1412"/>
      <c r="AQM2" s="1412"/>
      <c r="AQN2" s="1412"/>
      <c r="AQO2" s="1412"/>
      <c r="AQP2" s="1412"/>
      <c r="AQQ2" s="1412"/>
      <c r="AQR2" s="1412"/>
      <c r="AQS2" s="1412"/>
      <c r="AQT2" s="1412"/>
      <c r="AQU2" s="1412"/>
      <c r="AQV2" s="1412"/>
      <c r="AQW2" s="1412"/>
      <c r="AQX2" s="1412"/>
      <c r="AQY2" s="1412"/>
      <c r="AQZ2" s="1412"/>
      <c r="ARA2" s="1412"/>
      <c r="ARB2" s="1412"/>
      <c r="ARC2" s="1412"/>
      <c r="ARD2" s="1412"/>
      <c r="ARE2" s="1412"/>
      <c r="ARF2" s="1412"/>
      <c r="ARG2" s="1412"/>
      <c r="ARH2" s="1412"/>
      <c r="ARI2" s="1412"/>
      <c r="ARJ2" s="1412"/>
      <c r="ARK2" s="1412"/>
      <c r="ARL2" s="1412"/>
      <c r="ARM2" s="1412"/>
      <c r="ARN2" s="1412"/>
      <c r="ARO2" s="1412"/>
      <c r="ARP2" s="1412"/>
      <c r="ARQ2" s="1412"/>
      <c r="ARR2" s="1412"/>
      <c r="ARS2" s="1412"/>
      <c r="ART2" s="1412"/>
      <c r="ARU2" s="1412"/>
      <c r="ARV2" s="1412"/>
      <c r="ARW2" s="1412"/>
      <c r="ARX2" s="1412"/>
      <c r="ARY2" s="1412"/>
      <c r="ARZ2" s="1412"/>
      <c r="ASA2" s="1412"/>
      <c r="ASB2" s="1412"/>
      <c r="ASC2" s="1412"/>
      <c r="ASD2" s="1412"/>
      <c r="ASE2" s="1412"/>
      <c r="ASF2" s="1412"/>
      <c r="ASG2" s="1412"/>
      <c r="ASH2" s="1412"/>
      <c r="ASI2" s="1412"/>
      <c r="ASJ2" s="1412"/>
      <c r="ASK2" s="1412"/>
      <c r="ASL2" s="1412"/>
      <c r="ASM2" s="1412"/>
      <c r="ASN2" s="1412"/>
      <c r="ASO2" s="1412"/>
      <c r="ASP2" s="1412"/>
      <c r="ASQ2" s="1412"/>
      <c r="ASR2" s="1412"/>
      <c r="ASS2" s="1412"/>
      <c r="AST2" s="1412"/>
      <c r="ASU2" s="1412"/>
      <c r="ASV2" s="1412"/>
      <c r="ASW2" s="1412"/>
      <c r="ASX2" s="1412"/>
      <c r="ASY2" s="1412"/>
      <c r="ASZ2" s="1412"/>
      <c r="ATA2" s="1412"/>
      <c r="ATB2" s="1412"/>
      <c r="ATC2" s="1412"/>
      <c r="ATD2" s="1412"/>
      <c r="ATE2" s="1412"/>
      <c r="ATF2" s="1412"/>
      <c r="ATG2" s="1412"/>
      <c r="ATH2" s="1412"/>
      <c r="ATI2" s="1412"/>
      <c r="ATJ2" s="1412"/>
      <c r="ATK2" s="1412"/>
      <c r="ATL2" s="1412"/>
      <c r="ATM2" s="1412"/>
      <c r="ATN2" s="1412"/>
      <c r="ATO2" s="1412"/>
      <c r="ATP2" s="1412"/>
      <c r="ATQ2" s="1412"/>
      <c r="ATR2" s="1412"/>
      <c r="ATS2" s="1412"/>
      <c r="ATT2" s="1412"/>
      <c r="ATU2" s="1412"/>
      <c r="ATV2" s="1412"/>
      <c r="ATW2" s="1412"/>
      <c r="ATX2" s="1412"/>
      <c r="ATY2" s="1412"/>
      <c r="ATZ2" s="1412"/>
      <c r="AUA2" s="1412"/>
      <c r="AUB2" s="1412"/>
      <c r="AUC2" s="1412"/>
      <c r="AUD2" s="1412"/>
      <c r="AUE2" s="1412"/>
      <c r="AUF2" s="1412"/>
      <c r="AUG2" s="1412"/>
      <c r="AUH2" s="1412"/>
      <c r="AUI2" s="1412"/>
      <c r="AUJ2" s="1412"/>
      <c r="AUK2" s="1412"/>
      <c r="AUL2" s="1412"/>
      <c r="AUM2" s="1412"/>
      <c r="AUN2" s="1412"/>
      <c r="AUO2" s="1412"/>
      <c r="AUP2" s="1412"/>
      <c r="AUQ2" s="1412"/>
      <c r="AUR2" s="1412"/>
      <c r="AUS2" s="1412"/>
      <c r="AUT2" s="1412"/>
      <c r="AUU2" s="1412"/>
      <c r="AUV2" s="1412"/>
      <c r="AUW2" s="1412"/>
      <c r="AUX2" s="1412"/>
      <c r="AUY2" s="1412"/>
      <c r="AUZ2" s="1412"/>
      <c r="AVA2" s="1412"/>
      <c r="AVB2" s="1412"/>
      <c r="AVC2" s="1412"/>
      <c r="AVD2" s="1412"/>
      <c r="AVE2" s="1412"/>
      <c r="AVF2" s="1412"/>
      <c r="AVG2" s="1412"/>
      <c r="AVH2" s="1412"/>
      <c r="AVI2" s="1412"/>
      <c r="AVJ2" s="1412"/>
      <c r="AVK2" s="1412"/>
      <c r="AVL2" s="1412"/>
      <c r="AVM2" s="1412"/>
      <c r="AVN2" s="1412"/>
      <c r="AVO2" s="1412"/>
      <c r="AVP2" s="1412"/>
      <c r="AVQ2" s="1412"/>
      <c r="AVR2" s="1412"/>
      <c r="AVS2" s="1412"/>
      <c r="AVT2" s="1412"/>
      <c r="AVU2" s="1412"/>
      <c r="AVV2" s="1412"/>
      <c r="AVW2" s="1412"/>
      <c r="AVX2" s="1412"/>
      <c r="AVY2" s="1412"/>
      <c r="AVZ2" s="1412"/>
      <c r="AWA2" s="1412"/>
      <c r="AWB2" s="1412"/>
      <c r="AWC2" s="1412"/>
      <c r="AWD2" s="1412"/>
      <c r="AWE2" s="1412"/>
      <c r="AWF2" s="1412"/>
      <c r="AWG2" s="1412"/>
      <c r="AWH2" s="1412"/>
      <c r="AWI2" s="1412"/>
      <c r="AWJ2" s="1412"/>
      <c r="AWK2" s="1412"/>
      <c r="AWL2" s="1412"/>
      <c r="AWM2" s="1412"/>
      <c r="AWN2" s="1412"/>
      <c r="AWO2" s="1412"/>
      <c r="AWP2" s="1412"/>
      <c r="AWQ2" s="1412"/>
      <c r="AWR2" s="1412"/>
      <c r="AWS2" s="1412"/>
      <c r="AWT2" s="1412"/>
      <c r="AWU2" s="1412"/>
      <c r="AWV2" s="1412"/>
      <c r="AWW2" s="1412"/>
      <c r="AWX2" s="1412"/>
      <c r="AWY2" s="1412"/>
      <c r="AWZ2" s="1412"/>
      <c r="AXA2" s="1412"/>
      <c r="AXB2" s="1412"/>
      <c r="AXC2" s="1412"/>
      <c r="AXD2" s="1412"/>
      <c r="AXE2" s="1412"/>
      <c r="AXF2" s="1412"/>
      <c r="AXG2" s="1412"/>
      <c r="AXH2" s="1412"/>
      <c r="AXI2" s="1412"/>
      <c r="AXJ2" s="1412"/>
      <c r="AXK2" s="1412"/>
      <c r="AXL2" s="1412"/>
      <c r="AXM2" s="1412"/>
      <c r="AXN2" s="1412"/>
      <c r="AXO2" s="1412"/>
      <c r="AXP2" s="1412"/>
      <c r="AXQ2" s="1412"/>
      <c r="AXR2" s="1412"/>
      <c r="AXS2" s="1412"/>
      <c r="AXT2" s="1412"/>
      <c r="AXU2" s="1412"/>
      <c r="AXV2" s="1412"/>
      <c r="AXW2" s="1412"/>
      <c r="AXX2" s="1412"/>
      <c r="AXY2" s="1412"/>
      <c r="AXZ2" s="1412"/>
      <c r="AYA2" s="1412"/>
      <c r="AYB2" s="1412"/>
      <c r="AYC2" s="1412"/>
      <c r="AYD2" s="1412"/>
      <c r="AYE2" s="1412"/>
      <c r="AYF2" s="1412"/>
      <c r="AYG2" s="1412"/>
      <c r="AYH2" s="1412"/>
      <c r="AYI2" s="1412"/>
      <c r="AYJ2" s="1412"/>
      <c r="AYK2" s="1412"/>
      <c r="AYL2" s="1412"/>
      <c r="AYM2" s="1412"/>
      <c r="AYN2" s="1412"/>
      <c r="AYO2" s="1412"/>
      <c r="AYP2" s="1412"/>
      <c r="AYQ2" s="1412"/>
      <c r="AYR2" s="1412"/>
      <c r="AYS2" s="1412"/>
      <c r="AYT2" s="1412"/>
      <c r="AYU2" s="1412"/>
      <c r="AYV2" s="1412"/>
      <c r="AYW2" s="1412"/>
      <c r="AYX2" s="1412"/>
      <c r="AYY2" s="1412"/>
      <c r="AYZ2" s="1412"/>
      <c r="AZA2" s="1412"/>
      <c r="AZB2" s="1412"/>
      <c r="AZC2" s="1412"/>
      <c r="AZD2" s="1412"/>
      <c r="AZE2" s="1412"/>
      <c r="AZF2" s="1412"/>
      <c r="AZG2" s="1412"/>
      <c r="AZH2" s="1412"/>
      <c r="AZI2" s="1412"/>
      <c r="AZJ2" s="1412"/>
      <c r="AZK2" s="1412"/>
      <c r="AZL2" s="1412"/>
      <c r="AZM2" s="1412"/>
      <c r="AZN2" s="1412"/>
      <c r="AZO2" s="1412"/>
      <c r="AZP2" s="1412"/>
      <c r="AZQ2" s="1412"/>
      <c r="AZR2" s="1412"/>
      <c r="AZS2" s="1412"/>
      <c r="AZT2" s="1412"/>
      <c r="AZU2" s="1412"/>
      <c r="AZV2" s="1412"/>
      <c r="AZW2" s="1412"/>
      <c r="AZX2" s="1412"/>
      <c r="AZY2" s="1412"/>
      <c r="AZZ2" s="1412"/>
      <c r="BAA2" s="1412"/>
      <c r="BAB2" s="1412"/>
      <c r="BAC2" s="1412"/>
      <c r="BAD2" s="1412"/>
      <c r="BAE2" s="1412"/>
      <c r="BAF2" s="1412"/>
      <c r="BAG2" s="1412"/>
      <c r="BAH2" s="1412"/>
      <c r="BAI2" s="1412"/>
      <c r="BAJ2" s="1412"/>
      <c r="BAK2" s="1412"/>
      <c r="BAL2" s="1412"/>
      <c r="BAM2" s="1412"/>
      <c r="BAN2" s="1412"/>
      <c r="BAO2" s="1412"/>
      <c r="BAP2" s="1412"/>
      <c r="BAQ2" s="1412"/>
      <c r="BAR2" s="1412"/>
      <c r="BAS2" s="1412"/>
      <c r="BAT2" s="1412"/>
      <c r="BAU2" s="1412"/>
      <c r="BAV2" s="1412"/>
      <c r="BAW2" s="1412"/>
      <c r="BAX2" s="1412"/>
      <c r="BAY2" s="1412"/>
      <c r="BAZ2" s="1412"/>
      <c r="BBA2" s="1412"/>
      <c r="BBB2" s="1412"/>
      <c r="BBC2" s="1412"/>
      <c r="BBD2" s="1412"/>
      <c r="BBE2" s="1412"/>
      <c r="BBF2" s="1412"/>
      <c r="BBG2" s="1412"/>
      <c r="BBH2" s="1412"/>
      <c r="BBI2" s="1412"/>
      <c r="BBJ2" s="1412"/>
      <c r="BBK2" s="1412"/>
      <c r="BBL2" s="1412"/>
      <c r="BBM2" s="1412"/>
      <c r="BBN2" s="1412"/>
      <c r="BBO2" s="1412"/>
      <c r="BBP2" s="1412"/>
      <c r="BBQ2" s="1412"/>
      <c r="BBR2" s="1412"/>
      <c r="BBS2" s="1412"/>
      <c r="BBT2" s="1412"/>
      <c r="BBU2" s="1412"/>
      <c r="BBV2" s="1412"/>
      <c r="BBW2" s="1412"/>
      <c r="BBX2" s="1412"/>
      <c r="BBY2" s="1412"/>
      <c r="BBZ2" s="1412"/>
      <c r="BCA2" s="1412"/>
      <c r="BCB2" s="1412"/>
      <c r="BCC2" s="1412"/>
      <c r="BCD2" s="1412"/>
      <c r="BCE2" s="1412"/>
      <c r="BCF2" s="1412"/>
      <c r="BCG2" s="1412"/>
      <c r="BCH2" s="1412"/>
      <c r="BCI2" s="1412"/>
      <c r="BCJ2" s="1412"/>
      <c r="BCK2" s="1412"/>
      <c r="BCL2" s="1412"/>
      <c r="BCM2" s="1412"/>
      <c r="BCN2" s="1412"/>
      <c r="BCO2" s="1412"/>
      <c r="BCP2" s="1412"/>
      <c r="BCQ2" s="1412"/>
      <c r="BCR2" s="1412"/>
      <c r="BCS2" s="1412"/>
      <c r="BCT2" s="1412"/>
      <c r="BCU2" s="1412"/>
      <c r="BCV2" s="1412"/>
      <c r="BCW2" s="1412"/>
      <c r="BCX2" s="1412"/>
      <c r="BCY2" s="1412"/>
      <c r="BCZ2" s="1412"/>
      <c r="BDA2" s="1412"/>
      <c r="BDB2" s="1412"/>
      <c r="BDC2" s="1412"/>
      <c r="BDD2" s="1412"/>
      <c r="BDE2" s="1412"/>
      <c r="BDF2" s="1412"/>
      <c r="BDG2" s="1412"/>
      <c r="BDH2" s="1412"/>
      <c r="BDI2" s="1412"/>
      <c r="BDJ2" s="1412"/>
      <c r="BDK2" s="1412"/>
      <c r="BDL2" s="1412"/>
      <c r="BDM2" s="1412"/>
      <c r="BDN2" s="1412"/>
      <c r="BDO2" s="1412"/>
      <c r="BDP2" s="1412"/>
      <c r="BDQ2" s="1412"/>
      <c r="BDR2" s="1412"/>
      <c r="BDS2" s="1412"/>
      <c r="BDT2" s="1412"/>
      <c r="BDU2" s="1412"/>
      <c r="BDV2" s="1412"/>
      <c r="BDW2" s="1412"/>
      <c r="BDX2" s="1412"/>
      <c r="BDY2" s="1412"/>
      <c r="BDZ2" s="1412"/>
      <c r="BEA2" s="1412"/>
      <c r="BEB2" s="1412"/>
      <c r="BEC2" s="1412"/>
      <c r="BED2" s="1412"/>
      <c r="BEE2" s="1412"/>
      <c r="BEF2" s="1412"/>
      <c r="BEG2" s="1412"/>
      <c r="BEH2" s="1412"/>
      <c r="BEI2" s="1412"/>
      <c r="BEJ2" s="1412"/>
      <c r="BEK2" s="1412"/>
      <c r="BEL2" s="1412"/>
      <c r="BEM2" s="1412"/>
      <c r="BEN2" s="1412"/>
      <c r="BEO2" s="1412"/>
      <c r="BEP2" s="1412"/>
      <c r="BEQ2" s="1412"/>
      <c r="BER2" s="1412"/>
      <c r="BES2" s="1412"/>
      <c r="BET2" s="1412"/>
      <c r="BEU2" s="1412"/>
      <c r="BEV2" s="1412"/>
      <c r="BEW2" s="1412"/>
      <c r="BEX2" s="1412"/>
      <c r="BEY2" s="1412"/>
      <c r="BEZ2" s="1412"/>
      <c r="BFA2" s="1412"/>
      <c r="BFB2" s="1412"/>
      <c r="BFC2" s="1412"/>
      <c r="BFD2" s="1412"/>
      <c r="BFE2" s="1412"/>
      <c r="BFF2" s="1412"/>
      <c r="BFG2" s="1412"/>
      <c r="BFH2" s="1412"/>
      <c r="BFI2" s="1412"/>
      <c r="BFJ2" s="1412"/>
      <c r="BFK2" s="1412"/>
      <c r="BFL2" s="1412"/>
      <c r="BFM2" s="1412"/>
      <c r="BFN2" s="1412"/>
      <c r="BFO2" s="1412"/>
      <c r="BFP2" s="1412"/>
      <c r="BFQ2" s="1412"/>
      <c r="BFR2" s="1412"/>
      <c r="BFS2" s="1412"/>
      <c r="BFT2" s="1412"/>
      <c r="BFU2" s="1412"/>
      <c r="BFV2" s="1412"/>
      <c r="BFW2" s="1412"/>
      <c r="BFX2" s="1412"/>
      <c r="BFY2" s="1412"/>
      <c r="BFZ2" s="1412"/>
      <c r="BGA2" s="1412"/>
      <c r="BGB2" s="1412"/>
      <c r="BGC2" s="1412"/>
      <c r="BGD2" s="1412"/>
      <c r="BGE2" s="1412"/>
      <c r="BGF2" s="1412"/>
      <c r="BGG2" s="1412"/>
      <c r="BGH2" s="1412"/>
      <c r="BGI2" s="1412"/>
      <c r="BGJ2" s="1412"/>
      <c r="BGK2" s="1412"/>
      <c r="BGL2" s="1412"/>
      <c r="BGM2" s="1412"/>
      <c r="BGN2" s="1412"/>
      <c r="BGO2" s="1412"/>
      <c r="BGP2" s="1412"/>
      <c r="BGQ2" s="1412"/>
      <c r="BGR2" s="1412"/>
      <c r="BGS2" s="1412"/>
      <c r="BGT2" s="1412"/>
      <c r="BGU2" s="1412"/>
      <c r="BGV2" s="1412"/>
      <c r="BGW2" s="1412"/>
      <c r="BGX2" s="1412"/>
      <c r="BGY2" s="1412"/>
      <c r="BGZ2" s="1412"/>
      <c r="BHA2" s="1412"/>
      <c r="BHB2" s="1412"/>
      <c r="BHC2" s="1412"/>
      <c r="BHD2" s="1412"/>
      <c r="BHE2" s="1412"/>
      <c r="BHF2" s="1412"/>
      <c r="BHG2" s="1412"/>
      <c r="BHH2" s="1412"/>
      <c r="BHI2" s="1412"/>
      <c r="BHJ2" s="1412"/>
      <c r="BHK2" s="1412"/>
      <c r="BHL2" s="1412"/>
      <c r="BHM2" s="1412"/>
      <c r="BHN2" s="1412"/>
      <c r="BHO2" s="1412"/>
      <c r="BHP2" s="1412"/>
      <c r="BHQ2" s="1412"/>
      <c r="BHR2" s="1412"/>
      <c r="BHS2" s="1412"/>
      <c r="BHT2" s="1412"/>
      <c r="BHU2" s="1412"/>
      <c r="BHV2" s="1412"/>
      <c r="BHW2" s="1412"/>
      <c r="BHX2" s="1412"/>
      <c r="BHY2" s="1412"/>
      <c r="BHZ2" s="1412"/>
      <c r="BIA2" s="1412"/>
      <c r="BIB2" s="1412"/>
      <c r="BIC2" s="1412"/>
      <c r="BID2" s="1412"/>
      <c r="BIE2" s="1412"/>
      <c r="BIF2" s="1412"/>
      <c r="BIG2" s="1412"/>
      <c r="BIH2" s="1412"/>
      <c r="BII2" s="1412"/>
      <c r="BIJ2" s="1412"/>
      <c r="BIK2" s="1412"/>
      <c r="BIL2" s="1412"/>
      <c r="BIM2" s="1412"/>
      <c r="BIN2" s="1412"/>
      <c r="BIO2" s="1412"/>
      <c r="BIP2" s="1412"/>
      <c r="BIQ2" s="1412"/>
      <c r="BIR2" s="1412"/>
      <c r="BIS2" s="1412"/>
      <c r="BIT2" s="1412"/>
      <c r="BIU2" s="1412"/>
      <c r="BIV2" s="1412"/>
      <c r="BIW2" s="1412"/>
      <c r="BIX2" s="1412"/>
      <c r="BIY2" s="1412"/>
      <c r="BIZ2" s="1412"/>
      <c r="BJA2" s="1412"/>
      <c r="BJB2" s="1412"/>
      <c r="BJC2" s="1412"/>
      <c r="BJD2" s="1412"/>
      <c r="BJE2" s="1412"/>
      <c r="BJF2" s="1412"/>
      <c r="BJG2" s="1412"/>
      <c r="BJH2" s="1412"/>
      <c r="BJI2" s="1412"/>
      <c r="BJJ2" s="1412"/>
      <c r="BJK2" s="1412"/>
      <c r="BJL2" s="1412"/>
      <c r="BJM2" s="1412"/>
      <c r="BJN2" s="1412"/>
      <c r="BJO2" s="1412"/>
      <c r="BJP2" s="1412"/>
      <c r="BJQ2" s="1412"/>
      <c r="BJR2" s="1412"/>
      <c r="BJS2" s="1412"/>
      <c r="BJT2" s="1412"/>
      <c r="BJU2" s="1412"/>
      <c r="BJV2" s="1412"/>
      <c r="BJW2" s="1412"/>
      <c r="BJX2" s="1412"/>
      <c r="BJY2" s="1412"/>
      <c r="BJZ2" s="1412"/>
      <c r="BKA2" s="1412"/>
      <c r="BKB2" s="1412"/>
      <c r="BKC2" s="1412"/>
      <c r="BKD2" s="1412"/>
      <c r="BKE2" s="1412"/>
      <c r="BKF2" s="1412"/>
      <c r="BKG2" s="1412"/>
      <c r="BKH2" s="1412"/>
      <c r="BKI2" s="1412"/>
      <c r="BKJ2" s="1412"/>
      <c r="BKK2" s="1412"/>
      <c r="BKL2" s="1412"/>
      <c r="BKM2" s="1412"/>
      <c r="BKN2" s="1412"/>
      <c r="BKO2" s="1412"/>
      <c r="BKP2" s="1412"/>
      <c r="BKQ2" s="1412"/>
      <c r="BKR2" s="1412"/>
      <c r="BKS2" s="1412"/>
      <c r="BKT2" s="1412"/>
      <c r="BKU2" s="1412"/>
      <c r="BKV2" s="1412"/>
      <c r="BKW2" s="1412"/>
      <c r="BKX2" s="1412"/>
      <c r="BKY2" s="1412"/>
      <c r="BKZ2" s="1412"/>
      <c r="BLA2" s="1412"/>
      <c r="BLB2" s="1412"/>
      <c r="BLC2" s="1412"/>
      <c r="BLD2" s="1412"/>
      <c r="BLE2" s="1412"/>
      <c r="BLF2" s="1412"/>
      <c r="BLG2" s="1412"/>
      <c r="BLH2" s="1412"/>
      <c r="BLI2" s="1412"/>
      <c r="BLJ2" s="1412"/>
      <c r="BLK2" s="1412"/>
      <c r="BLL2" s="1412"/>
      <c r="BLM2" s="1412"/>
      <c r="BLN2" s="1412"/>
      <c r="BLO2" s="1412"/>
      <c r="BLP2" s="1412"/>
      <c r="BLQ2" s="1412"/>
      <c r="BLR2" s="1412"/>
      <c r="BLS2" s="1412"/>
      <c r="BLT2" s="1412"/>
      <c r="BLU2" s="1412"/>
      <c r="BLV2" s="1412"/>
      <c r="BLW2" s="1412"/>
      <c r="BLX2" s="1412"/>
      <c r="BLY2" s="1412"/>
      <c r="BLZ2" s="1412"/>
      <c r="BMA2" s="1412"/>
      <c r="BMB2" s="1412"/>
      <c r="BMC2" s="1412"/>
      <c r="BMD2" s="1412"/>
      <c r="BME2" s="1412"/>
      <c r="BMF2" s="1412"/>
      <c r="BMG2" s="1412"/>
      <c r="BMH2" s="1412"/>
      <c r="BMI2" s="1412"/>
      <c r="BMJ2" s="1412"/>
      <c r="BMK2" s="1412"/>
      <c r="BML2" s="1412"/>
      <c r="BMM2" s="1412"/>
      <c r="BMN2" s="1412"/>
      <c r="BMO2" s="1412"/>
      <c r="BMP2" s="1412"/>
      <c r="BMQ2" s="1412"/>
      <c r="BMR2" s="1412"/>
      <c r="BMS2" s="1412"/>
      <c r="BMT2" s="1412"/>
      <c r="BMU2" s="1412"/>
      <c r="BMV2" s="1412"/>
      <c r="BMW2" s="1412"/>
      <c r="BMX2" s="1412"/>
      <c r="BMY2" s="1412"/>
      <c r="BMZ2" s="1412"/>
      <c r="BNA2" s="1412"/>
      <c r="BNB2" s="1412"/>
      <c r="BNC2" s="1412"/>
      <c r="BND2" s="1412"/>
      <c r="BNE2" s="1412"/>
      <c r="BNF2" s="1412"/>
      <c r="BNG2" s="1412"/>
      <c r="BNH2" s="1412"/>
      <c r="BNI2" s="1412"/>
      <c r="BNJ2" s="1412"/>
      <c r="BNK2" s="1412"/>
      <c r="BNL2" s="1412"/>
      <c r="BNM2" s="1412"/>
      <c r="BNN2" s="1412"/>
      <c r="BNO2" s="1412"/>
      <c r="BNP2" s="1412"/>
      <c r="BNQ2" s="1412"/>
      <c r="BNR2" s="1412"/>
      <c r="BNS2" s="1412"/>
      <c r="BNT2" s="1412"/>
      <c r="BNU2" s="1412"/>
      <c r="BNV2" s="1412"/>
      <c r="BNW2" s="1412"/>
      <c r="BNX2" s="1412"/>
      <c r="BNY2" s="1412"/>
      <c r="BNZ2" s="1412"/>
      <c r="BOA2" s="1412"/>
      <c r="BOB2" s="1412"/>
      <c r="BOC2" s="1412"/>
      <c r="BOD2" s="1412"/>
      <c r="BOE2" s="1412"/>
      <c r="BOF2" s="1412"/>
      <c r="BOG2" s="1412"/>
      <c r="BOH2" s="1412"/>
      <c r="BOI2" s="1412"/>
      <c r="BOJ2" s="1412"/>
      <c r="BOK2" s="1412"/>
      <c r="BOL2" s="1412"/>
      <c r="BOM2" s="1412"/>
      <c r="BON2" s="1412"/>
      <c r="BOO2" s="1412"/>
      <c r="BOP2" s="1412"/>
      <c r="BOQ2" s="1412"/>
      <c r="BOR2" s="1412"/>
      <c r="BOS2" s="1412"/>
      <c r="BOT2" s="1412"/>
      <c r="BOU2" s="1412"/>
      <c r="BOV2" s="1412"/>
      <c r="BOW2" s="1412"/>
      <c r="BOX2" s="1412"/>
      <c r="BOY2" s="1412"/>
      <c r="BOZ2" s="1412"/>
      <c r="BPA2" s="1412"/>
      <c r="BPB2" s="1412"/>
      <c r="BPC2" s="1412"/>
      <c r="BPD2" s="1412"/>
      <c r="BPE2" s="1412"/>
      <c r="BPF2" s="1412"/>
      <c r="BPG2" s="1412"/>
      <c r="BPH2" s="1412"/>
      <c r="BPI2" s="1412"/>
      <c r="BPJ2" s="1412"/>
      <c r="BPK2" s="1412"/>
      <c r="BPL2" s="1412"/>
      <c r="BPM2" s="1412"/>
      <c r="BPN2" s="1412"/>
      <c r="BPO2" s="1412"/>
      <c r="BPP2" s="1412"/>
      <c r="BPQ2" s="1412"/>
      <c r="BPR2" s="1412"/>
      <c r="BPS2" s="1412"/>
      <c r="BPT2" s="1412"/>
      <c r="BPU2" s="1412"/>
      <c r="BPV2" s="1412"/>
      <c r="BPW2" s="1412"/>
      <c r="BPX2" s="1412"/>
      <c r="BPY2" s="1412"/>
      <c r="BPZ2" s="1412"/>
      <c r="BQA2" s="1412"/>
      <c r="BQB2" s="1412"/>
      <c r="BQC2" s="1412"/>
      <c r="BQD2" s="1412"/>
      <c r="BQE2" s="1412"/>
      <c r="BQF2" s="1412"/>
      <c r="BQG2" s="1412"/>
      <c r="BQH2" s="1412"/>
      <c r="BQI2" s="1412"/>
      <c r="BQJ2" s="1412"/>
      <c r="BQK2" s="1412"/>
      <c r="BQL2" s="1412"/>
      <c r="BQM2" s="1412"/>
      <c r="BQN2" s="1412"/>
      <c r="BQO2" s="1412"/>
      <c r="BQP2" s="1412"/>
      <c r="BQQ2" s="1412"/>
      <c r="BQR2" s="1412"/>
      <c r="BQS2" s="1412"/>
      <c r="BQT2" s="1412"/>
      <c r="BQU2" s="1412"/>
      <c r="BQV2" s="1412"/>
      <c r="BQW2" s="1412"/>
      <c r="BQX2" s="1412"/>
      <c r="BQY2" s="1412"/>
      <c r="BQZ2" s="1412"/>
      <c r="BRA2" s="1412"/>
      <c r="BRB2" s="1412"/>
      <c r="BRC2" s="1412"/>
      <c r="BRD2" s="1412"/>
      <c r="BRE2" s="1412"/>
      <c r="BRF2" s="1412"/>
      <c r="BRG2" s="1412"/>
      <c r="BRH2" s="1412"/>
      <c r="BRI2" s="1412"/>
      <c r="BRJ2" s="1412"/>
      <c r="BRK2" s="1412"/>
      <c r="BRL2" s="1412"/>
      <c r="BRM2" s="1412"/>
      <c r="BRN2" s="1412"/>
      <c r="BRO2" s="1412"/>
      <c r="BRP2" s="1412"/>
      <c r="BRQ2" s="1412"/>
      <c r="BRR2" s="1412"/>
      <c r="BRS2" s="1412"/>
      <c r="BRT2" s="1412"/>
      <c r="BRU2" s="1412"/>
      <c r="BRV2" s="1412"/>
      <c r="BRW2" s="1412"/>
      <c r="BRX2" s="1412"/>
      <c r="BRY2" s="1412"/>
      <c r="BRZ2" s="1412"/>
      <c r="BSA2" s="1412"/>
      <c r="BSB2" s="1412"/>
      <c r="BSC2" s="1412"/>
      <c r="BSD2" s="1412"/>
      <c r="BSE2" s="1412"/>
      <c r="BSF2" s="1412"/>
      <c r="BSG2" s="1412"/>
      <c r="BSH2" s="1412"/>
      <c r="BSI2" s="1412"/>
      <c r="BSJ2" s="1412"/>
      <c r="BSK2" s="1412"/>
      <c r="BSL2" s="1412"/>
      <c r="BSM2" s="1412"/>
      <c r="BSN2" s="1412"/>
      <c r="BSO2" s="1412"/>
      <c r="BSP2" s="1412"/>
      <c r="BSQ2" s="1412"/>
      <c r="BSR2" s="1412"/>
      <c r="BSS2" s="1412"/>
      <c r="BST2" s="1412"/>
      <c r="BSU2" s="1412"/>
      <c r="BSV2" s="1412"/>
      <c r="BSW2" s="1412"/>
      <c r="BSX2" s="1412"/>
      <c r="BSY2" s="1412"/>
      <c r="BSZ2" s="1412"/>
      <c r="BTA2" s="1412"/>
      <c r="BTB2" s="1412"/>
      <c r="BTC2" s="1412"/>
      <c r="BTD2" s="1412"/>
      <c r="BTE2" s="1412"/>
      <c r="BTF2" s="1412"/>
      <c r="BTG2" s="1412"/>
      <c r="BTH2" s="1412"/>
      <c r="BTI2" s="1412"/>
      <c r="BTJ2" s="1412"/>
      <c r="BTK2" s="1412"/>
      <c r="BTL2" s="1412"/>
      <c r="BTM2" s="1412"/>
      <c r="BTN2" s="1412"/>
      <c r="BTO2" s="1412"/>
      <c r="BTP2" s="1412"/>
      <c r="BTQ2" s="1412"/>
      <c r="BTR2" s="1412"/>
      <c r="BTS2" s="1412"/>
      <c r="BTT2" s="1412"/>
      <c r="BTU2" s="1412"/>
      <c r="BTV2" s="1412"/>
      <c r="BTW2" s="1412"/>
      <c r="BTX2" s="1412"/>
      <c r="BTY2" s="1412"/>
      <c r="BTZ2" s="1412"/>
      <c r="BUA2" s="1412"/>
      <c r="BUB2" s="1412"/>
      <c r="BUC2" s="1412"/>
      <c r="BUD2" s="1412"/>
      <c r="BUE2" s="1412"/>
      <c r="BUF2" s="1412"/>
      <c r="BUG2" s="1412"/>
      <c r="BUH2" s="1412"/>
      <c r="BUI2" s="1412"/>
      <c r="BUJ2" s="1412"/>
      <c r="BUK2" s="1412"/>
      <c r="BUL2" s="1412"/>
      <c r="BUM2" s="1412"/>
      <c r="BUN2" s="1412"/>
      <c r="BUO2" s="1412"/>
      <c r="BUP2" s="1412"/>
      <c r="BUQ2" s="1412"/>
      <c r="BUR2" s="1412"/>
      <c r="BUS2" s="1412"/>
      <c r="BUT2" s="1412"/>
      <c r="BUU2" s="1412"/>
      <c r="BUV2" s="1412"/>
      <c r="BUW2" s="1412"/>
      <c r="BUX2" s="1412"/>
      <c r="BUY2" s="1412"/>
      <c r="BUZ2" s="1412"/>
      <c r="BVA2" s="1412"/>
      <c r="BVB2" s="1412"/>
      <c r="BVC2" s="1412"/>
      <c r="BVD2" s="1412"/>
      <c r="BVE2" s="1412"/>
      <c r="BVF2" s="1412"/>
      <c r="BVG2" s="1412"/>
      <c r="BVH2" s="1412"/>
      <c r="BVI2" s="1412"/>
      <c r="BVJ2" s="1412"/>
      <c r="BVK2" s="1412"/>
      <c r="BVL2" s="1412"/>
      <c r="BVM2" s="1412"/>
      <c r="BVN2" s="1412"/>
      <c r="BVO2" s="1412"/>
      <c r="BVP2" s="1412"/>
      <c r="BVQ2" s="1412"/>
      <c r="BVR2" s="1412"/>
      <c r="BVS2" s="1412"/>
      <c r="BVT2" s="1412"/>
      <c r="BVU2" s="1412"/>
      <c r="BVV2" s="1412"/>
      <c r="BVW2" s="1412"/>
      <c r="BVX2" s="1412"/>
      <c r="BVY2" s="1412"/>
      <c r="BVZ2" s="1412"/>
      <c r="BWA2" s="1412"/>
      <c r="BWB2" s="1412"/>
      <c r="BWC2" s="1412"/>
      <c r="BWD2" s="1412"/>
      <c r="BWE2" s="1412"/>
      <c r="BWF2" s="1412"/>
      <c r="BWG2" s="1412"/>
      <c r="BWH2" s="1412"/>
      <c r="BWI2" s="1412"/>
      <c r="BWJ2" s="1412"/>
      <c r="BWK2" s="1412"/>
      <c r="BWL2" s="1412"/>
      <c r="BWM2" s="1412"/>
      <c r="BWN2" s="1412"/>
      <c r="BWO2" s="1412"/>
      <c r="BWP2" s="1412"/>
      <c r="BWQ2" s="1412"/>
      <c r="BWR2" s="1412"/>
      <c r="BWS2" s="1412"/>
      <c r="BWT2" s="1412"/>
      <c r="BWU2" s="1412"/>
      <c r="BWV2" s="1412"/>
      <c r="BWW2" s="1412"/>
      <c r="BWX2" s="1412"/>
      <c r="BWY2" s="1412"/>
      <c r="BWZ2" s="1412"/>
      <c r="BXA2" s="1412"/>
      <c r="BXB2" s="1412"/>
      <c r="BXC2" s="1412"/>
      <c r="BXD2" s="1412"/>
      <c r="BXE2" s="1412"/>
      <c r="BXF2" s="1412"/>
      <c r="BXG2" s="1412"/>
      <c r="BXH2" s="1412"/>
      <c r="BXI2" s="1412"/>
      <c r="BXJ2" s="1412"/>
      <c r="BXK2" s="1412"/>
      <c r="BXL2" s="1412"/>
      <c r="BXM2" s="1412"/>
      <c r="BXN2" s="1412"/>
      <c r="BXO2" s="1412"/>
      <c r="BXP2" s="1412"/>
      <c r="BXQ2" s="1412"/>
      <c r="BXR2" s="1412"/>
      <c r="BXS2" s="1412"/>
      <c r="BXT2" s="1412"/>
      <c r="BXU2" s="1412"/>
      <c r="BXV2" s="1412"/>
      <c r="BXW2" s="1412"/>
      <c r="BXX2" s="1412"/>
      <c r="BXY2" s="1412"/>
      <c r="BXZ2" s="1412"/>
      <c r="BYA2" s="1412"/>
      <c r="BYB2" s="1412"/>
      <c r="BYC2" s="1412"/>
      <c r="BYD2" s="1412"/>
      <c r="BYE2" s="1412"/>
      <c r="BYF2" s="1412"/>
      <c r="BYG2" s="1412"/>
      <c r="BYH2" s="1412"/>
      <c r="BYI2" s="1412"/>
      <c r="BYJ2" s="1412"/>
      <c r="BYK2" s="1412"/>
      <c r="BYL2" s="1412"/>
      <c r="BYM2" s="1412"/>
      <c r="BYN2" s="1412"/>
      <c r="BYO2" s="1412"/>
      <c r="BYP2" s="1412"/>
      <c r="BYQ2" s="1412"/>
      <c r="BYR2" s="1412"/>
      <c r="BYS2" s="1412"/>
      <c r="BYT2" s="1412"/>
      <c r="BYU2" s="1412"/>
      <c r="BYV2" s="1412"/>
      <c r="BYW2" s="1412"/>
      <c r="BYX2" s="1412"/>
      <c r="BYY2" s="1412"/>
      <c r="BYZ2" s="1412"/>
      <c r="BZA2" s="1412"/>
      <c r="BZB2" s="1412"/>
      <c r="BZC2" s="1412"/>
      <c r="BZD2" s="1412"/>
      <c r="BZE2" s="1412"/>
      <c r="BZF2" s="1412"/>
      <c r="BZG2" s="1412"/>
      <c r="BZH2" s="1412"/>
      <c r="BZI2" s="1412"/>
      <c r="BZJ2" s="1412"/>
      <c r="BZK2" s="1412"/>
      <c r="BZL2" s="1412"/>
      <c r="BZM2" s="1412"/>
      <c r="BZN2" s="1412"/>
      <c r="BZO2" s="1412"/>
      <c r="BZP2" s="1412"/>
      <c r="BZQ2" s="1412"/>
      <c r="BZR2" s="1412"/>
      <c r="BZS2" s="1412"/>
      <c r="BZT2" s="1412"/>
      <c r="BZU2" s="1412"/>
      <c r="BZV2" s="1412"/>
      <c r="BZW2" s="1412"/>
      <c r="BZX2" s="1412"/>
      <c r="BZY2" s="1412"/>
      <c r="BZZ2" s="1412"/>
      <c r="CAA2" s="1412"/>
      <c r="CAB2" s="1412"/>
      <c r="CAC2" s="1412"/>
      <c r="CAD2" s="1412"/>
      <c r="CAE2" s="1412"/>
      <c r="CAF2" s="1412"/>
      <c r="CAG2" s="1412"/>
      <c r="CAH2" s="1412"/>
      <c r="CAI2" s="1412"/>
      <c r="CAJ2" s="1412"/>
      <c r="CAK2" s="1412"/>
      <c r="CAL2" s="1412"/>
      <c r="CAM2" s="1412"/>
      <c r="CAN2" s="1412"/>
      <c r="CAO2" s="1412"/>
      <c r="CAP2" s="1412"/>
      <c r="CAQ2" s="1412"/>
      <c r="CAR2" s="1412"/>
      <c r="CAS2" s="1412"/>
      <c r="CAT2" s="1412"/>
      <c r="CAU2" s="1412"/>
      <c r="CAV2" s="1412"/>
      <c r="CAW2" s="1412"/>
      <c r="CAX2" s="1412"/>
      <c r="CAY2" s="1412"/>
      <c r="CAZ2" s="1412"/>
      <c r="CBA2" s="1412"/>
      <c r="CBB2" s="1412"/>
      <c r="CBC2" s="1412"/>
      <c r="CBD2" s="1412"/>
      <c r="CBE2" s="1412"/>
      <c r="CBF2" s="1412"/>
      <c r="CBG2" s="1412"/>
      <c r="CBH2" s="1412"/>
      <c r="CBI2" s="1412"/>
      <c r="CBJ2" s="1412"/>
      <c r="CBK2" s="1412"/>
      <c r="CBL2" s="1412"/>
      <c r="CBM2" s="1412"/>
      <c r="CBN2" s="1412"/>
      <c r="CBO2" s="1412"/>
      <c r="CBP2" s="1412"/>
      <c r="CBQ2" s="1412"/>
      <c r="CBR2" s="1412"/>
      <c r="CBS2" s="1412"/>
      <c r="CBT2" s="1412"/>
      <c r="CBU2" s="1412"/>
      <c r="CBV2" s="1412"/>
      <c r="CBW2" s="1412"/>
      <c r="CBX2" s="1412"/>
      <c r="CBY2" s="1412"/>
      <c r="CBZ2" s="1412"/>
      <c r="CCA2" s="1412"/>
      <c r="CCB2" s="1412"/>
      <c r="CCC2" s="1412"/>
      <c r="CCD2" s="1412"/>
      <c r="CCE2" s="1412"/>
      <c r="CCF2" s="1412"/>
      <c r="CCG2" s="1412"/>
      <c r="CCH2" s="1412"/>
      <c r="CCI2" s="1412"/>
      <c r="CCJ2" s="1412"/>
      <c r="CCK2" s="1412"/>
      <c r="CCL2" s="1412"/>
      <c r="CCM2" s="1412"/>
      <c r="CCN2" s="1412"/>
      <c r="CCO2" s="1412"/>
      <c r="CCP2" s="1412"/>
      <c r="CCQ2" s="1412"/>
      <c r="CCR2" s="1412"/>
      <c r="CCS2" s="1412"/>
      <c r="CCT2" s="1412"/>
      <c r="CCU2" s="1412"/>
      <c r="CCV2" s="1412"/>
      <c r="CCW2" s="1412"/>
      <c r="CCX2" s="1412"/>
      <c r="CCY2" s="1412"/>
      <c r="CCZ2" s="1412"/>
      <c r="CDA2" s="1412"/>
      <c r="CDB2" s="1412"/>
      <c r="CDC2" s="1412"/>
      <c r="CDD2" s="1412"/>
      <c r="CDE2" s="1412"/>
      <c r="CDF2" s="1412"/>
      <c r="CDG2" s="1412"/>
      <c r="CDH2" s="1412"/>
      <c r="CDI2" s="1412"/>
      <c r="CDJ2" s="1412"/>
      <c r="CDK2" s="1412"/>
      <c r="CDL2" s="1412"/>
      <c r="CDM2" s="1412"/>
      <c r="CDN2" s="1412"/>
      <c r="CDO2" s="1412"/>
      <c r="CDP2" s="1412"/>
      <c r="CDQ2" s="1412"/>
      <c r="CDR2" s="1412"/>
      <c r="CDS2" s="1412"/>
      <c r="CDT2" s="1412"/>
      <c r="CDU2" s="1412"/>
      <c r="CDV2" s="1412"/>
      <c r="CDW2" s="1412"/>
      <c r="CDX2" s="1412"/>
      <c r="CDY2" s="1412"/>
      <c r="CDZ2" s="1412"/>
      <c r="CEA2" s="1412"/>
      <c r="CEB2" s="1412"/>
      <c r="CEC2" s="1412"/>
      <c r="CED2" s="1412"/>
      <c r="CEE2" s="1412"/>
      <c r="CEF2" s="1412"/>
      <c r="CEG2" s="1412"/>
      <c r="CEH2" s="1412"/>
      <c r="CEI2" s="1412"/>
      <c r="CEJ2" s="1412"/>
      <c r="CEK2" s="1412"/>
      <c r="CEL2" s="1412"/>
      <c r="CEM2" s="1412"/>
      <c r="CEN2" s="1412"/>
      <c r="CEO2" s="1412"/>
      <c r="CEP2" s="1412"/>
      <c r="CEQ2" s="1412"/>
      <c r="CER2" s="1412"/>
      <c r="CES2" s="1412"/>
      <c r="CET2" s="1412"/>
      <c r="CEU2" s="1412"/>
      <c r="CEV2" s="1412"/>
      <c r="CEW2" s="1412"/>
      <c r="CEX2" s="1412"/>
      <c r="CEY2" s="1412"/>
      <c r="CEZ2" s="1412"/>
      <c r="CFA2" s="1412"/>
      <c r="CFB2" s="1412"/>
      <c r="CFC2" s="1412"/>
      <c r="CFD2" s="1412"/>
      <c r="CFE2" s="1412"/>
      <c r="CFF2" s="1412"/>
      <c r="CFG2" s="1412"/>
      <c r="CFH2" s="1412"/>
      <c r="CFI2" s="1412"/>
      <c r="CFJ2" s="1412"/>
      <c r="CFK2" s="1412"/>
      <c r="CFL2" s="1412"/>
      <c r="CFM2" s="1412"/>
      <c r="CFN2" s="1412"/>
      <c r="CFO2" s="1412"/>
      <c r="CFP2" s="1412"/>
      <c r="CFQ2" s="1412"/>
      <c r="CFR2" s="1412"/>
      <c r="CFS2" s="1412"/>
      <c r="CFT2" s="1412"/>
      <c r="CFU2" s="1412"/>
      <c r="CFV2" s="1412"/>
      <c r="CFW2" s="1412"/>
      <c r="CFX2" s="1412"/>
      <c r="CFY2" s="1412"/>
      <c r="CFZ2" s="1412"/>
      <c r="CGA2" s="1412"/>
      <c r="CGB2" s="1412"/>
      <c r="CGC2" s="1412"/>
      <c r="CGD2" s="1412"/>
      <c r="CGE2" s="1412"/>
      <c r="CGF2" s="1412"/>
      <c r="CGG2" s="1412"/>
      <c r="CGH2" s="1412"/>
      <c r="CGI2" s="1412"/>
      <c r="CGJ2" s="1412"/>
      <c r="CGK2" s="1412"/>
      <c r="CGL2" s="1412"/>
      <c r="CGM2" s="1412"/>
      <c r="CGN2" s="1412"/>
      <c r="CGO2" s="1412"/>
      <c r="CGP2" s="1412"/>
      <c r="CGQ2" s="1412"/>
      <c r="CGR2" s="1412"/>
      <c r="CGS2" s="1412"/>
      <c r="CGT2" s="1412"/>
      <c r="CGU2" s="1412"/>
      <c r="CGV2" s="1412"/>
      <c r="CGW2" s="1412"/>
      <c r="CGX2" s="1412"/>
      <c r="CGY2" s="1412"/>
      <c r="CGZ2" s="1412"/>
      <c r="CHA2" s="1412"/>
      <c r="CHB2" s="1412"/>
      <c r="CHC2" s="1412"/>
      <c r="CHD2" s="1412"/>
      <c r="CHE2" s="1412"/>
      <c r="CHF2" s="1412"/>
      <c r="CHG2" s="1412"/>
      <c r="CHH2" s="1412"/>
      <c r="CHI2" s="1412"/>
      <c r="CHJ2" s="1412"/>
      <c r="CHK2" s="1412"/>
      <c r="CHL2" s="1412"/>
      <c r="CHM2" s="1412"/>
      <c r="CHN2" s="1412"/>
      <c r="CHO2" s="1412"/>
      <c r="CHP2" s="1412"/>
      <c r="CHQ2" s="1412"/>
      <c r="CHR2" s="1412"/>
      <c r="CHS2" s="1412"/>
      <c r="CHT2" s="1412"/>
      <c r="CHU2" s="1412"/>
      <c r="CHV2" s="1412"/>
      <c r="CHW2" s="1412"/>
      <c r="CHX2" s="1412"/>
      <c r="CHY2" s="1412"/>
      <c r="CHZ2" s="1412"/>
      <c r="CIA2" s="1412"/>
      <c r="CIB2" s="1412"/>
      <c r="CIC2" s="1412"/>
      <c r="CID2" s="1412"/>
      <c r="CIE2" s="1412"/>
      <c r="CIF2" s="1412"/>
      <c r="CIG2" s="1412"/>
      <c r="CIH2" s="1412"/>
      <c r="CII2" s="1412"/>
      <c r="CIJ2" s="1412"/>
      <c r="CIK2" s="1412"/>
      <c r="CIL2" s="1412"/>
      <c r="CIM2" s="1412"/>
      <c r="CIN2" s="1412"/>
      <c r="CIO2" s="1412"/>
      <c r="CIP2" s="1412"/>
      <c r="CIQ2" s="1412"/>
      <c r="CIR2" s="1412"/>
      <c r="CIS2" s="1412"/>
      <c r="CIT2" s="1412"/>
      <c r="CIU2" s="1412"/>
      <c r="CIV2" s="1412"/>
      <c r="CIW2" s="1412"/>
      <c r="CIX2" s="1412"/>
      <c r="CIY2" s="1412"/>
      <c r="CIZ2" s="1412"/>
      <c r="CJA2" s="1412"/>
      <c r="CJB2" s="1412"/>
      <c r="CJC2" s="1412"/>
      <c r="CJD2" s="1412"/>
      <c r="CJE2" s="1412"/>
      <c r="CJF2" s="1412"/>
      <c r="CJG2" s="1412"/>
      <c r="CJH2" s="1412"/>
      <c r="CJI2" s="1412"/>
      <c r="CJJ2" s="1412"/>
      <c r="CJK2" s="1412"/>
      <c r="CJL2" s="1412"/>
      <c r="CJM2" s="1412"/>
      <c r="CJN2" s="1412"/>
      <c r="CJO2" s="1412"/>
      <c r="CJP2" s="1412"/>
      <c r="CJQ2" s="1412"/>
      <c r="CJR2" s="1412"/>
      <c r="CJS2" s="1412"/>
      <c r="CJT2" s="1412"/>
      <c r="CJU2" s="1412"/>
      <c r="CJV2" s="1412"/>
      <c r="CJW2" s="1412"/>
      <c r="CJX2" s="1412"/>
      <c r="CJY2" s="1412"/>
      <c r="CJZ2" s="1412"/>
      <c r="CKA2" s="1412"/>
      <c r="CKB2" s="1412"/>
      <c r="CKC2" s="1412"/>
      <c r="CKD2" s="1412"/>
      <c r="CKE2" s="1412"/>
      <c r="CKF2" s="1412"/>
      <c r="CKG2" s="1412"/>
      <c r="CKH2" s="1412"/>
      <c r="CKI2" s="1412"/>
      <c r="CKJ2" s="1412"/>
      <c r="CKK2" s="1412"/>
      <c r="CKL2" s="1412"/>
      <c r="CKM2" s="1412"/>
      <c r="CKN2" s="1412"/>
      <c r="CKO2" s="1412"/>
      <c r="CKP2" s="1412"/>
      <c r="CKQ2" s="1412"/>
      <c r="CKR2" s="1412"/>
      <c r="CKS2" s="1412"/>
      <c r="CKT2" s="1412"/>
      <c r="CKU2" s="1412"/>
      <c r="CKV2" s="1412"/>
      <c r="CKW2" s="1412"/>
      <c r="CKX2" s="1412"/>
      <c r="CKY2" s="1412"/>
      <c r="CKZ2" s="1412"/>
      <c r="CLA2" s="1412"/>
      <c r="CLB2" s="1412"/>
      <c r="CLC2" s="1412"/>
      <c r="CLD2" s="1412"/>
      <c r="CLE2" s="1412"/>
      <c r="CLF2" s="1412"/>
      <c r="CLG2" s="1412"/>
      <c r="CLH2" s="1412"/>
      <c r="CLI2" s="1412"/>
      <c r="CLJ2" s="1412"/>
      <c r="CLK2" s="1412"/>
      <c r="CLL2" s="1412"/>
      <c r="CLM2" s="1412"/>
      <c r="CLN2" s="1412"/>
      <c r="CLO2" s="1412"/>
      <c r="CLP2" s="1412"/>
      <c r="CLQ2" s="1412"/>
      <c r="CLR2" s="1412"/>
      <c r="CLS2" s="1412"/>
      <c r="CLT2" s="1412"/>
      <c r="CLU2" s="1412"/>
      <c r="CLV2" s="1412"/>
      <c r="CLW2" s="1412"/>
      <c r="CLX2" s="1412"/>
      <c r="CLY2" s="1412"/>
      <c r="CLZ2" s="1412"/>
      <c r="CMA2" s="1412"/>
      <c r="CMB2" s="1412"/>
      <c r="CMC2" s="1412"/>
      <c r="CMD2" s="1412"/>
      <c r="CME2" s="1412"/>
      <c r="CMF2" s="1412"/>
      <c r="CMG2" s="1412"/>
      <c r="CMH2" s="1412"/>
      <c r="CMI2" s="1412"/>
      <c r="CMJ2" s="1412"/>
      <c r="CMK2" s="1412"/>
      <c r="CML2" s="1412"/>
      <c r="CMM2" s="1412"/>
      <c r="CMN2" s="1412"/>
      <c r="CMO2" s="1412"/>
      <c r="CMP2" s="1412"/>
      <c r="CMQ2" s="1412"/>
      <c r="CMR2" s="1412"/>
      <c r="CMS2" s="1412"/>
      <c r="CMT2" s="1412"/>
      <c r="CMU2" s="1412"/>
      <c r="CMV2" s="1412"/>
      <c r="CMW2" s="1412"/>
      <c r="CMX2" s="1412"/>
      <c r="CMY2" s="1412"/>
      <c r="CMZ2" s="1412"/>
      <c r="CNA2" s="1412"/>
      <c r="CNB2" s="1412"/>
      <c r="CNC2" s="1412"/>
      <c r="CND2" s="1412"/>
      <c r="CNE2" s="1412"/>
      <c r="CNF2" s="1412"/>
      <c r="CNG2" s="1412"/>
      <c r="CNH2" s="1412"/>
      <c r="CNI2" s="1412"/>
      <c r="CNJ2" s="1412"/>
      <c r="CNK2" s="1412"/>
      <c r="CNL2" s="1412"/>
      <c r="CNM2" s="1412"/>
      <c r="CNN2" s="1412"/>
      <c r="CNO2" s="1412"/>
      <c r="CNP2" s="1412"/>
      <c r="CNQ2" s="1412"/>
      <c r="CNR2" s="1412"/>
      <c r="CNS2" s="1412"/>
      <c r="CNT2" s="1412"/>
      <c r="CNU2" s="1412"/>
      <c r="CNV2" s="1412"/>
      <c r="CNW2" s="1412"/>
      <c r="CNX2" s="1412"/>
      <c r="CNY2" s="1412"/>
      <c r="CNZ2" s="1412"/>
      <c r="COA2" s="1412"/>
      <c r="COB2" s="1412"/>
      <c r="COC2" s="1412"/>
      <c r="COD2" s="1412"/>
      <c r="COE2" s="1412"/>
      <c r="COF2" s="1412"/>
      <c r="COG2" s="1412"/>
      <c r="COH2" s="1412"/>
      <c r="COI2" s="1412"/>
      <c r="COJ2" s="1412"/>
      <c r="COK2" s="1412"/>
      <c r="COL2" s="1412"/>
      <c r="COM2" s="1412"/>
      <c r="CON2" s="1412"/>
      <c r="COO2" s="1412"/>
      <c r="COP2" s="1412"/>
      <c r="COQ2" s="1412"/>
      <c r="COR2" s="1412"/>
      <c r="COS2" s="1412"/>
      <c r="COT2" s="1412"/>
      <c r="COU2" s="1412"/>
      <c r="COV2" s="1412"/>
      <c r="COW2" s="1412"/>
      <c r="COX2" s="1412"/>
      <c r="COY2" s="1412"/>
      <c r="COZ2" s="1412"/>
      <c r="CPA2" s="1412"/>
      <c r="CPB2" s="1412"/>
      <c r="CPC2" s="1412"/>
      <c r="CPD2" s="1412"/>
      <c r="CPE2" s="1412"/>
      <c r="CPF2" s="1412"/>
      <c r="CPG2" s="1412"/>
      <c r="CPH2" s="1412"/>
      <c r="CPI2" s="1412"/>
      <c r="CPJ2" s="1412"/>
      <c r="CPK2" s="1412"/>
      <c r="CPL2" s="1412"/>
      <c r="CPM2" s="1412"/>
      <c r="CPN2" s="1412"/>
      <c r="CPO2" s="1412"/>
      <c r="CPP2" s="1412"/>
      <c r="CPQ2" s="1412"/>
      <c r="CPR2" s="1412"/>
      <c r="CPS2" s="1412"/>
      <c r="CPT2" s="1412"/>
      <c r="CPU2" s="1412"/>
      <c r="CPV2" s="1412"/>
      <c r="CPW2" s="1412"/>
      <c r="CPX2" s="1412"/>
      <c r="CPY2" s="1412"/>
      <c r="CPZ2" s="1412"/>
      <c r="CQA2" s="1412"/>
      <c r="CQB2" s="1412"/>
      <c r="CQC2" s="1412"/>
      <c r="CQD2" s="1412"/>
      <c r="CQE2" s="1412"/>
      <c r="CQF2" s="1412"/>
      <c r="CQG2" s="1412"/>
      <c r="CQH2" s="1412"/>
      <c r="CQI2" s="1412"/>
      <c r="CQJ2" s="1412"/>
      <c r="CQK2" s="1412"/>
      <c r="CQL2" s="1412"/>
      <c r="CQM2" s="1412"/>
      <c r="CQN2" s="1412"/>
      <c r="CQO2" s="1412"/>
      <c r="CQP2" s="1412"/>
      <c r="CQQ2" s="1412"/>
      <c r="CQR2" s="1412"/>
      <c r="CQS2" s="1412"/>
      <c r="CQT2" s="1412"/>
      <c r="CQU2" s="1412"/>
      <c r="CQV2" s="1412"/>
      <c r="CQW2" s="1412"/>
      <c r="CQX2" s="1412"/>
      <c r="CQY2" s="1412"/>
      <c r="CQZ2" s="1412"/>
      <c r="CRA2" s="1412"/>
      <c r="CRB2" s="1412"/>
      <c r="CRC2" s="1412"/>
      <c r="CRD2" s="1412"/>
      <c r="CRE2" s="1412"/>
      <c r="CRF2" s="1412"/>
      <c r="CRG2" s="1412"/>
      <c r="CRH2" s="1412"/>
      <c r="CRI2" s="1412"/>
      <c r="CRJ2" s="1412"/>
      <c r="CRK2" s="1412"/>
      <c r="CRL2" s="1412"/>
      <c r="CRM2" s="1412"/>
      <c r="CRN2" s="1412"/>
      <c r="CRO2" s="1412"/>
      <c r="CRP2" s="1412"/>
      <c r="CRQ2" s="1412"/>
      <c r="CRR2" s="1412"/>
      <c r="CRS2" s="1412"/>
      <c r="CRT2" s="1412"/>
      <c r="CRU2" s="1412"/>
      <c r="CRV2" s="1412"/>
      <c r="CRW2" s="1412"/>
      <c r="CRX2" s="1412"/>
      <c r="CRY2" s="1412"/>
      <c r="CRZ2" s="1412"/>
      <c r="CSA2" s="1412"/>
      <c r="CSB2" s="1412"/>
      <c r="CSC2" s="1412"/>
      <c r="CSD2" s="1412"/>
      <c r="CSE2" s="1412"/>
      <c r="CSF2" s="1412"/>
      <c r="CSG2" s="1412"/>
      <c r="CSH2" s="1412"/>
      <c r="CSI2" s="1412"/>
      <c r="CSJ2" s="1412"/>
      <c r="CSK2" s="1412"/>
      <c r="CSL2" s="1412"/>
      <c r="CSM2" s="1412"/>
      <c r="CSN2" s="1412"/>
      <c r="CSO2" s="1412"/>
      <c r="CSP2" s="1412"/>
      <c r="CSQ2" s="1412"/>
      <c r="CSR2" s="1412"/>
      <c r="CSS2" s="1412"/>
      <c r="CST2" s="1412"/>
      <c r="CSU2" s="1412"/>
      <c r="CSV2" s="1412"/>
      <c r="CSW2" s="1412"/>
      <c r="CSX2" s="1412"/>
      <c r="CSY2" s="1412"/>
      <c r="CSZ2" s="1412"/>
      <c r="CTA2" s="1412"/>
      <c r="CTB2" s="1412"/>
      <c r="CTC2" s="1412"/>
      <c r="CTD2" s="1412"/>
      <c r="CTE2" s="1412"/>
      <c r="CTF2" s="1412"/>
      <c r="CTG2" s="1412"/>
      <c r="CTH2" s="1412"/>
      <c r="CTI2" s="1412"/>
      <c r="CTJ2" s="1412"/>
      <c r="CTK2" s="1412"/>
      <c r="CTL2" s="1412"/>
      <c r="CTM2" s="1412"/>
      <c r="CTN2" s="1412"/>
      <c r="CTO2" s="1412"/>
      <c r="CTP2" s="1412"/>
      <c r="CTQ2" s="1412"/>
      <c r="CTR2" s="1412"/>
      <c r="CTS2" s="1412"/>
      <c r="CTT2" s="1412"/>
      <c r="CTU2" s="1412"/>
      <c r="CTV2" s="1412"/>
      <c r="CTW2" s="1412"/>
      <c r="CTX2" s="1412"/>
      <c r="CTY2" s="1412"/>
      <c r="CTZ2" s="1412"/>
      <c r="CUA2" s="1412"/>
      <c r="CUB2" s="1412"/>
      <c r="CUC2" s="1412"/>
      <c r="CUD2" s="1412"/>
      <c r="CUE2" s="1412"/>
      <c r="CUF2" s="1412"/>
      <c r="CUG2" s="1412"/>
      <c r="CUH2" s="1412"/>
      <c r="CUI2" s="1412"/>
      <c r="CUJ2" s="1412"/>
      <c r="CUK2" s="1412"/>
      <c r="CUL2" s="1412"/>
      <c r="CUM2" s="1412"/>
      <c r="CUN2" s="1412"/>
      <c r="CUO2" s="1412"/>
      <c r="CUP2" s="1412"/>
      <c r="CUQ2" s="1412"/>
      <c r="CUR2" s="1412"/>
      <c r="CUS2" s="1412"/>
      <c r="CUT2" s="1412"/>
      <c r="CUU2" s="1412"/>
      <c r="CUV2" s="1412"/>
      <c r="CUW2" s="1412"/>
      <c r="CUX2" s="1412"/>
      <c r="CUY2" s="1412"/>
      <c r="CUZ2" s="1412"/>
      <c r="CVA2" s="1412"/>
      <c r="CVB2" s="1412"/>
      <c r="CVC2" s="1412"/>
      <c r="CVD2" s="1412"/>
      <c r="CVE2" s="1412"/>
      <c r="CVF2" s="1412"/>
      <c r="CVG2" s="1412"/>
      <c r="CVH2" s="1412"/>
      <c r="CVI2" s="1412"/>
      <c r="CVJ2" s="1412"/>
      <c r="CVK2" s="1412"/>
      <c r="CVL2" s="1412"/>
      <c r="CVM2" s="1412"/>
      <c r="CVN2" s="1412"/>
      <c r="CVO2" s="1412"/>
      <c r="CVP2" s="1412"/>
      <c r="CVQ2" s="1412"/>
      <c r="CVR2" s="1412"/>
      <c r="CVS2" s="1412"/>
      <c r="CVT2" s="1412"/>
      <c r="CVU2" s="1412"/>
      <c r="CVV2" s="1412"/>
      <c r="CVW2" s="1412"/>
      <c r="CVX2" s="1412"/>
      <c r="CVY2" s="1412"/>
      <c r="CVZ2" s="1412"/>
      <c r="CWA2" s="1412"/>
      <c r="CWB2" s="1412"/>
      <c r="CWC2" s="1412"/>
      <c r="CWD2" s="1412"/>
      <c r="CWE2" s="1412"/>
      <c r="CWF2" s="1412"/>
      <c r="CWG2" s="1412"/>
      <c r="CWH2" s="1412"/>
      <c r="CWI2" s="1412"/>
      <c r="CWJ2" s="1412"/>
      <c r="CWK2" s="1412"/>
      <c r="CWL2" s="1412"/>
      <c r="CWM2" s="1412"/>
      <c r="CWN2" s="1412"/>
      <c r="CWO2" s="1412"/>
      <c r="CWP2" s="1412"/>
      <c r="CWQ2" s="1412"/>
      <c r="CWR2" s="1412"/>
      <c r="CWS2" s="1412"/>
      <c r="CWT2" s="1412"/>
      <c r="CWU2" s="1412"/>
      <c r="CWV2" s="1412"/>
      <c r="CWW2" s="1412"/>
      <c r="CWX2" s="1412"/>
      <c r="CWY2" s="1412"/>
      <c r="CWZ2" s="1412"/>
      <c r="CXA2" s="1412"/>
      <c r="CXB2" s="1412"/>
      <c r="CXC2" s="1412"/>
      <c r="CXD2" s="1412"/>
      <c r="CXE2" s="1412"/>
      <c r="CXF2" s="1412"/>
      <c r="CXG2" s="1412"/>
      <c r="CXH2" s="1412"/>
      <c r="CXI2" s="1412"/>
      <c r="CXJ2" s="1412"/>
      <c r="CXK2" s="1412"/>
      <c r="CXL2" s="1412"/>
      <c r="CXM2" s="1412"/>
      <c r="CXN2" s="1412"/>
      <c r="CXO2" s="1412"/>
      <c r="CXP2" s="1412"/>
      <c r="CXQ2" s="1412"/>
      <c r="CXR2" s="1412"/>
      <c r="CXS2" s="1412"/>
      <c r="CXT2" s="1412"/>
      <c r="CXU2" s="1412"/>
      <c r="CXV2" s="1412"/>
      <c r="CXW2" s="1412"/>
      <c r="CXX2" s="1412"/>
      <c r="CXY2" s="1412"/>
      <c r="CXZ2" s="1412"/>
      <c r="CYA2" s="1412"/>
      <c r="CYB2" s="1412"/>
      <c r="CYC2" s="1412"/>
      <c r="CYD2" s="1412"/>
      <c r="CYE2" s="1412"/>
      <c r="CYF2" s="1412"/>
      <c r="CYG2" s="1412"/>
      <c r="CYH2" s="1412"/>
      <c r="CYI2" s="1412"/>
      <c r="CYJ2" s="1412"/>
      <c r="CYK2" s="1412"/>
      <c r="CYL2" s="1412"/>
      <c r="CYM2" s="1412"/>
      <c r="CYN2" s="1412"/>
      <c r="CYO2" s="1412"/>
      <c r="CYP2" s="1412"/>
      <c r="CYQ2" s="1412"/>
      <c r="CYR2" s="1412"/>
      <c r="CYS2" s="1412"/>
      <c r="CYT2" s="1412"/>
      <c r="CYU2" s="1412"/>
      <c r="CYV2" s="1412"/>
      <c r="CYW2" s="1412"/>
      <c r="CYX2" s="1412"/>
      <c r="CYY2" s="1412"/>
      <c r="CYZ2" s="1412"/>
      <c r="CZA2" s="1412"/>
      <c r="CZB2" s="1412"/>
      <c r="CZC2" s="1412"/>
      <c r="CZD2" s="1412"/>
      <c r="CZE2" s="1412"/>
      <c r="CZF2" s="1412"/>
      <c r="CZG2" s="1412"/>
      <c r="CZH2" s="1412"/>
      <c r="CZI2" s="1412"/>
      <c r="CZJ2" s="1412"/>
      <c r="CZK2" s="1412"/>
      <c r="CZL2" s="1412"/>
      <c r="CZM2" s="1412"/>
      <c r="CZN2" s="1412"/>
      <c r="CZO2" s="1412"/>
      <c r="CZP2" s="1412"/>
      <c r="CZQ2" s="1412"/>
      <c r="CZR2" s="1412"/>
      <c r="CZS2" s="1412"/>
      <c r="CZT2" s="1412"/>
      <c r="CZU2" s="1412"/>
      <c r="CZV2" s="1412"/>
      <c r="CZW2" s="1412"/>
      <c r="CZX2" s="1412"/>
      <c r="CZY2" s="1412"/>
      <c r="CZZ2" s="1412"/>
      <c r="DAA2" s="1412"/>
      <c r="DAB2" s="1412"/>
      <c r="DAC2" s="1412"/>
      <c r="DAD2" s="1412"/>
      <c r="DAE2" s="1412"/>
      <c r="DAF2" s="1412"/>
      <c r="DAG2" s="1412"/>
      <c r="DAH2" s="1412"/>
      <c r="DAI2" s="1412"/>
      <c r="DAJ2" s="1412"/>
      <c r="DAK2" s="1412"/>
      <c r="DAL2" s="1412"/>
      <c r="DAM2" s="1412"/>
      <c r="DAN2" s="1412"/>
      <c r="DAO2" s="1412"/>
      <c r="DAP2" s="1412"/>
      <c r="DAQ2" s="1412"/>
      <c r="DAR2" s="1412"/>
      <c r="DAS2" s="1412"/>
      <c r="DAT2" s="1412"/>
      <c r="DAU2" s="1412"/>
      <c r="DAV2" s="1412"/>
      <c r="DAW2" s="1412"/>
      <c r="DAX2" s="1412"/>
      <c r="DAY2" s="1412"/>
      <c r="DAZ2" s="1412"/>
      <c r="DBA2" s="1412"/>
      <c r="DBB2" s="1412"/>
      <c r="DBC2" s="1412"/>
      <c r="DBD2" s="1412"/>
      <c r="DBE2" s="1412"/>
      <c r="DBF2" s="1412"/>
      <c r="DBG2" s="1412"/>
      <c r="DBH2" s="1412"/>
      <c r="DBI2" s="1412"/>
      <c r="DBJ2" s="1412"/>
      <c r="DBK2" s="1412"/>
      <c r="DBL2" s="1412"/>
      <c r="DBM2" s="1412"/>
      <c r="DBN2" s="1412"/>
      <c r="DBO2" s="1412"/>
      <c r="DBP2" s="1412"/>
      <c r="DBQ2" s="1412"/>
      <c r="DBR2" s="1412"/>
      <c r="DBS2" s="1412"/>
      <c r="DBT2" s="1412"/>
      <c r="DBU2" s="1412"/>
      <c r="DBV2" s="1412"/>
      <c r="DBW2" s="1412"/>
      <c r="DBX2" s="1412"/>
      <c r="DBY2" s="1412"/>
      <c r="DBZ2" s="1412"/>
      <c r="DCA2" s="1412"/>
      <c r="DCB2" s="1412"/>
      <c r="DCC2" s="1412"/>
      <c r="DCD2" s="1412"/>
      <c r="DCE2" s="1412"/>
      <c r="DCF2" s="1412"/>
      <c r="DCG2" s="1412"/>
      <c r="DCH2" s="1412"/>
      <c r="DCI2" s="1412"/>
      <c r="DCJ2" s="1412"/>
      <c r="DCK2" s="1412"/>
      <c r="DCL2" s="1412"/>
      <c r="DCM2" s="1412"/>
      <c r="DCN2" s="1412"/>
      <c r="DCO2" s="1412"/>
      <c r="DCP2" s="1412"/>
      <c r="DCQ2" s="1412"/>
      <c r="DCR2" s="1412"/>
      <c r="DCS2" s="1412"/>
      <c r="DCT2" s="1412"/>
      <c r="DCU2" s="1412"/>
      <c r="DCV2" s="1412"/>
      <c r="DCW2" s="1412"/>
      <c r="DCX2" s="1412"/>
      <c r="DCY2" s="1412"/>
      <c r="DCZ2" s="1412"/>
      <c r="DDA2" s="1412"/>
      <c r="DDB2" s="1412"/>
      <c r="DDC2" s="1412"/>
      <c r="DDD2" s="1412"/>
      <c r="DDE2" s="1412"/>
      <c r="DDF2" s="1412"/>
      <c r="DDG2" s="1412"/>
      <c r="DDH2" s="1412"/>
      <c r="DDI2" s="1412"/>
      <c r="DDJ2" s="1412"/>
      <c r="DDK2" s="1412"/>
      <c r="DDL2" s="1412"/>
      <c r="DDM2" s="1412"/>
      <c r="DDN2" s="1412"/>
      <c r="DDO2" s="1412"/>
      <c r="DDP2" s="1412"/>
      <c r="DDQ2" s="1412"/>
      <c r="DDR2" s="1412"/>
      <c r="DDS2" s="1412"/>
      <c r="DDT2" s="1412"/>
      <c r="DDU2" s="1412"/>
      <c r="DDV2" s="1412"/>
      <c r="DDW2" s="1412"/>
      <c r="DDX2" s="1412"/>
      <c r="DDY2" s="1412"/>
      <c r="DDZ2" s="1412"/>
      <c r="DEA2" s="1412"/>
      <c r="DEB2" s="1412"/>
      <c r="DEC2" s="1412"/>
      <c r="DED2" s="1412"/>
      <c r="DEE2" s="1412"/>
      <c r="DEF2" s="1412"/>
      <c r="DEG2" s="1412"/>
      <c r="DEH2" s="1412"/>
      <c r="DEI2" s="1412"/>
      <c r="DEJ2" s="1412"/>
      <c r="DEK2" s="1412"/>
      <c r="DEL2" s="1412"/>
      <c r="DEM2" s="1412"/>
      <c r="DEN2" s="1412"/>
      <c r="DEO2" s="1412"/>
      <c r="DEP2" s="1412"/>
      <c r="DEQ2" s="1412"/>
      <c r="DER2" s="1412"/>
      <c r="DES2" s="1412"/>
      <c r="DET2" s="1412"/>
      <c r="DEU2" s="1412"/>
      <c r="DEV2" s="1412"/>
      <c r="DEW2" s="1412"/>
      <c r="DEX2" s="1412"/>
      <c r="DEY2" s="1412"/>
      <c r="DEZ2" s="1412"/>
      <c r="DFA2" s="1412"/>
      <c r="DFB2" s="1412"/>
      <c r="DFC2" s="1412"/>
      <c r="DFD2" s="1412"/>
      <c r="DFE2" s="1412"/>
      <c r="DFF2" s="1412"/>
      <c r="DFG2" s="1412"/>
      <c r="DFH2" s="1412"/>
      <c r="DFI2" s="1412"/>
      <c r="DFJ2" s="1412"/>
      <c r="DFK2" s="1412"/>
      <c r="DFL2" s="1412"/>
      <c r="DFM2" s="1412"/>
      <c r="DFN2" s="1412"/>
      <c r="DFO2" s="1412"/>
      <c r="DFP2" s="1412"/>
      <c r="DFQ2" s="1412"/>
      <c r="DFR2" s="1412"/>
      <c r="DFS2" s="1412"/>
      <c r="DFT2" s="1412"/>
      <c r="DFU2" s="1412"/>
      <c r="DFV2" s="1412"/>
      <c r="DFW2" s="1412"/>
      <c r="DFX2" s="1412"/>
      <c r="DFY2" s="1412"/>
      <c r="DFZ2" s="1412"/>
      <c r="DGA2" s="1412"/>
      <c r="DGB2" s="1412"/>
      <c r="DGC2" s="1412"/>
      <c r="DGD2" s="1412"/>
      <c r="DGE2" s="1412"/>
      <c r="DGF2" s="1412"/>
      <c r="DGG2" s="1412"/>
      <c r="DGH2" s="1412"/>
      <c r="DGI2" s="1412"/>
      <c r="DGJ2" s="1412"/>
      <c r="DGK2" s="1412"/>
      <c r="DGL2" s="1412"/>
      <c r="DGM2" s="1412"/>
      <c r="DGN2" s="1412"/>
      <c r="DGO2" s="1412"/>
      <c r="DGP2" s="1412"/>
      <c r="DGQ2" s="1412"/>
      <c r="DGR2" s="1412"/>
      <c r="DGS2" s="1412"/>
      <c r="DGT2" s="1412"/>
      <c r="DGU2" s="1412"/>
      <c r="DGV2" s="1412"/>
      <c r="DGW2" s="1412"/>
      <c r="DGX2" s="1412"/>
      <c r="DGY2" s="1412"/>
      <c r="DGZ2" s="1412"/>
      <c r="DHA2" s="1412"/>
      <c r="DHB2" s="1412"/>
      <c r="DHC2" s="1412"/>
      <c r="DHD2" s="1412"/>
      <c r="DHE2" s="1412"/>
      <c r="DHF2" s="1412"/>
      <c r="DHG2" s="1412"/>
      <c r="DHH2" s="1412"/>
      <c r="DHI2" s="1412"/>
      <c r="DHJ2" s="1412"/>
      <c r="DHK2" s="1412"/>
      <c r="DHL2" s="1412"/>
      <c r="DHM2" s="1412"/>
      <c r="DHN2" s="1412"/>
      <c r="DHO2" s="1412"/>
      <c r="DHP2" s="1412"/>
      <c r="DHQ2" s="1412"/>
      <c r="DHR2" s="1412"/>
      <c r="DHS2" s="1412"/>
      <c r="DHT2" s="1412"/>
      <c r="DHU2" s="1412"/>
      <c r="DHV2" s="1412"/>
      <c r="DHW2" s="1412"/>
      <c r="DHX2" s="1412"/>
      <c r="DHY2" s="1412"/>
      <c r="DHZ2" s="1412"/>
      <c r="DIA2" s="1412"/>
      <c r="DIB2" s="1412"/>
      <c r="DIC2" s="1412"/>
      <c r="DID2" s="1412"/>
      <c r="DIE2" s="1412"/>
      <c r="DIF2" s="1412"/>
      <c r="DIG2" s="1412"/>
      <c r="DIH2" s="1412"/>
      <c r="DII2" s="1412"/>
      <c r="DIJ2" s="1412"/>
      <c r="DIK2" s="1412"/>
      <c r="DIL2" s="1412"/>
      <c r="DIM2" s="1412"/>
      <c r="DIN2" s="1412"/>
      <c r="DIO2" s="1412"/>
      <c r="DIP2" s="1412"/>
      <c r="DIQ2" s="1412"/>
      <c r="DIR2" s="1412"/>
      <c r="DIS2" s="1412"/>
      <c r="DIT2" s="1412"/>
      <c r="DIU2" s="1412"/>
      <c r="DIV2" s="1412"/>
      <c r="DIW2" s="1412"/>
      <c r="DIX2" s="1412"/>
      <c r="DIY2" s="1412"/>
      <c r="DIZ2" s="1412"/>
      <c r="DJA2" s="1412"/>
      <c r="DJB2" s="1412"/>
      <c r="DJC2" s="1412"/>
      <c r="DJD2" s="1412"/>
      <c r="DJE2" s="1412"/>
      <c r="DJF2" s="1412"/>
      <c r="DJG2" s="1412"/>
      <c r="DJH2" s="1412"/>
      <c r="DJI2" s="1412"/>
      <c r="DJJ2" s="1412"/>
      <c r="DJK2" s="1412"/>
      <c r="DJL2" s="1412"/>
      <c r="DJM2" s="1412"/>
      <c r="DJN2" s="1412"/>
      <c r="DJO2" s="1412"/>
      <c r="DJP2" s="1412"/>
      <c r="DJQ2" s="1412"/>
      <c r="DJR2" s="1412"/>
      <c r="DJS2" s="1412"/>
      <c r="DJT2" s="1412"/>
      <c r="DJU2" s="1412"/>
      <c r="DJV2" s="1412"/>
      <c r="DJW2" s="1412"/>
      <c r="DJX2" s="1412"/>
      <c r="DJY2" s="1412"/>
      <c r="DJZ2" s="1412"/>
      <c r="DKA2" s="1412"/>
      <c r="DKB2" s="1412"/>
      <c r="DKC2" s="1412"/>
      <c r="DKD2" s="1412"/>
      <c r="DKE2" s="1412"/>
      <c r="DKF2" s="1412"/>
      <c r="DKG2" s="1412"/>
      <c r="DKH2" s="1412"/>
      <c r="DKI2" s="1412"/>
      <c r="DKJ2" s="1412"/>
      <c r="DKK2" s="1412"/>
      <c r="DKL2" s="1412"/>
      <c r="DKM2" s="1412"/>
      <c r="DKN2" s="1412"/>
      <c r="DKO2" s="1412"/>
      <c r="DKP2" s="1412"/>
      <c r="DKQ2" s="1412"/>
      <c r="DKR2" s="1412"/>
      <c r="DKS2" s="1412"/>
      <c r="DKT2" s="1412"/>
      <c r="DKU2" s="1412"/>
      <c r="DKV2" s="1412"/>
      <c r="DKW2" s="1412"/>
      <c r="DKX2" s="1412"/>
      <c r="DKY2" s="1412"/>
      <c r="DKZ2" s="1412"/>
      <c r="DLA2" s="1412"/>
      <c r="DLB2" s="1412"/>
      <c r="DLC2" s="1412"/>
      <c r="DLD2" s="1412"/>
      <c r="DLE2" s="1412"/>
      <c r="DLF2" s="1412"/>
      <c r="DLG2" s="1412"/>
      <c r="DLH2" s="1412"/>
      <c r="DLI2" s="1412"/>
      <c r="DLJ2" s="1412"/>
      <c r="DLK2" s="1412"/>
      <c r="DLL2" s="1412"/>
      <c r="DLM2" s="1412"/>
      <c r="DLN2" s="1412"/>
      <c r="DLO2" s="1412"/>
      <c r="DLP2" s="1412"/>
      <c r="DLQ2" s="1412"/>
      <c r="DLR2" s="1412"/>
      <c r="DLS2" s="1412"/>
      <c r="DLT2" s="1412"/>
      <c r="DLU2" s="1412"/>
      <c r="DLV2" s="1412"/>
      <c r="DLW2" s="1412"/>
      <c r="DLX2" s="1412"/>
      <c r="DLY2" s="1412"/>
      <c r="DLZ2" s="1412"/>
      <c r="DMA2" s="1412"/>
      <c r="DMB2" s="1412"/>
      <c r="DMC2" s="1412"/>
      <c r="DMD2" s="1412"/>
      <c r="DME2" s="1412"/>
      <c r="DMF2" s="1412"/>
      <c r="DMG2" s="1412"/>
      <c r="DMH2" s="1412"/>
      <c r="DMI2" s="1412"/>
      <c r="DMJ2" s="1412"/>
      <c r="DMK2" s="1412"/>
      <c r="DML2" s="1412"/>
      <c r="DMM2" s="1412"/>
      <c r="DMN2" s="1412"/>
      <c r="DMO2" s="1412"/>
      <c r="DMP2" s="1412"/>
      <c r="DMQ2" s="1412"/>
      <c r="DMR2" s="1412"/>
      <c r="DMS2" s="1412"/>
      <c r="DMT2" s="1412"/>
      <c r="DMU2" s="1412"/>
      <c r="DMV2" s="1412"/>
      <c r="DMW2" s="1412"/>
      <c r="DMX2" s="1412"/>
      <c r="DMY2" s="1412"/>
      <c r="DMZ2" s="1412"/>
      <c r="DNA2" s="1412"/>
      <c r="DNB2" s="1412"/>
      <c r="DNC2" s="1412"/>
      <c r="DND2" s="1412"/>
      <c r="DNE2" s="1412"/>
      <c r="DNF2" s="1412"/>
      <c r="DNG2" s="1412"/>
      <c r="DNH2" s="1412"/>
      <c r="DNI2" s="1412"/>
      <c r="DNJ2" s="1412"/>
      <c r="DNK2" s="1412"/>
      <c r="DNL2" s="1412"/>
      <c r="DNM2" s="1412"/>
      <c r="DNN2" s="1412"/>
      <c r="DNO2" s="1412"/>
      <c r="DNP2" s="1412"/>
      <c r="DNQ2" s="1412"/>
      <c r="DNR2" s="1412"/>
      <c r="DNS2" s="1412"/>
      <c r="DNT2" s="1412"/>
      <c r="DNU2" s="1412"/>
      <c r="DNV2" s="1412"/>
      <c r="DNW2" s="1412"/>
      <c r="DNX2" s="1412"/>
      <c r="DNY2" s="1412"/>
      <c r="DNZ2" s="1412"/>
      <c r="DOA2" s="1412"/>
      <c r="DOB2" s="1412"/>
      <c r="DOC2" s="1412"/>
      <c r="DOD2" s="1412"/>
      <c r="DOE2" s="1412"/>
      <c r="DOF2" s="1412"/>
      <c r="DOG2" s="1412"/>
      <c r="DOH2" s="1412"/>
      <c r="DOI2" s="1412"/>
      <c r="DOJ2" s="1412"/>
      <c r="DOK2" s="1412"/>
      <c r="DOL2" s="1412"/>
      <c r="DOM2" s="1412"/>
      <c r="DON2" s="1412"/>
      <c r="DOO2" s="1412"/>
      <c r="DOP2" s="1412"/>
      <c r="DOQ2" s="1412"/>
      <c r="DOR2" s="1412"/>
      <c r="DOS2" s="1412"/>
      <c r="DOT2" s="1412"/>
      <c r="DOU2" s="1412"/>
      <c r="DOV2" s="1412"/>
      <c r="DOW2" s="1412"/>
      <c r="DOX2" s="1412"/>
      <c r="DOY2" s="1412"/>
      <c r="DOZ2" s="1412"/>
      <c r="DPA2" s="1412"/>
      <c r="DPB2" s="1412"/>
      <c r="DPC2" s="1412"/>
      <c r="DPD2" s="1412"/>
      <c r="DPE2" s="1412"/>
      <c r="DPF2" s="1412"/>
      <c r="DPG2" s="1412"/>
      <c r="DPH2" s="1412"/>
      <c r="DPI2" s="1412"/>
      <c r="DPJ2" s="1412"/>
      <c r="DPK2" s="1412"/>
      <c r="DPL2" s="1412"/>
      <c r="DPM2" s="1412"/>
      <c r="DPN2" s="1412"/>
      <c r="DPO2" s="1412"/>
      <c r="DPP2" s="1412"/>
      <c r="DPQ2" s="1412"/>
      <c r="DPR2" s="1412"/>
      <c r="DPS2" s="1412"/>
      <c r="DPT2" s="1412"/>
      <c r="DPU2" s="1412"/>
      <c r="DPV2" s="1412"/>
      <c r="DPW2" s="1412"/>
      <c r="DPX2" s="1412"/>
      <c r="DPY2" s="1412"/>
      <c r="DPZ2" s="1412"/>
      <c r="DQA2" s="1412"/>
      <c r="DQB2" s="1412"/>
      <c r="DQC2" s="1412"/>
      <c r="DQD2" s="1412"/>
      <c r="DQE2" s="1412"/>
      <c r="DQF2" s="1412"/>
      <c r="DQG2" s="1412"/>
      <c r="DQH2" s="1412"/>
      <c r="DQI2" s="1412"/>
      <c r="DQJ2" s="1412"/>
      <c r="DQK2" s="1412"/>
      <c r="DQL2" s="1412"/>
      <c r="DQM2" s="1412"/>
      <c r="DQN2" s="1412"/>
      <c r="DQO2" s="1412"/>
      <c r="DQP2" s="1412"/>
      <c r="DQQ2" s="1412"/>
      <c r="DQR2" s="1412"/>
      <c r="DQS2" s="1412"/>
      <c r="DQT2" s="1412"/>
      <c r="DQU2" s="1412"/>
      <c r="DQV2" s="1412"/>
      <c r="DQW2" s="1412"/>
      <c r="DQX2" s="1412"/>
      <c r="DQY2" s="1412"/>
      <c r="DQZ2" s="1412"/>
      <c r="DRA2" s="1412"/>
      <c r="DRB2" s="1412"/>
      <c r="DRC2" s="1412"/>
      <c r="DRD2" s="1412"/>
      <c r="DRE2" s="1412"/>
      <c r="DRF2" s="1412"/>
      <c r="DRG2" s="1412"/>
      <c r="DRH2" s="1412"/>
      <c r="DRI2" s="1412"/>
      <c r="DRJ2" s="1412"/>
      <c r="DRK2" s="1412"/>
      <c r="DRL2" s="1412"/>
      <c r="DRM2" s="1412"/>
      <c r="DRN2" s="1412"/>
      <c r="DRO2" s="1412"/>
      <c r="DRP2" s="1412"/>
      <c r="DRQ2" s="1412"/>
      <c r="DRR2" s="1412"/>
      <c r="DRS2" s="1412"/>
      <c r="DRT2" s="1412"/>
      <c r="DRU2" s="1412"/>
      <c r="DRV2" s="1412"/>
      <c r="DRW2" s="1412"/>
      <c r="DRX2" s="1412"/>
      <c r="DRY2" s="1412"/>
      <c r="DRZ2" s="1412"/>
      <c r="DSA2" s="1412"/>
      <c r="DSB2" s="1412"/>
      <c r="DSC2" s="1412"/>
      <c r="DSD2" s="1412"/>
      <c r="DSE2" s="1412"/>
      <c r="DSF2" s="1412"/>
      <c r="DSG2" s="1412"/>
      <c r="DSH2" s="1412"/>
      <c r="DSI2" s="1412"/>
      <c r="DSJ2" s="1412"/>
      <c r="DSK2" s="1412"/>
      <c r="DSL2" s="1412"/>
      <c r="DSM2" s="1412"/>
      <c r="DSN2" s="1412"/>
      <c r="DSO2" s="1412"/>
      <c r="DSP2" s="1412"/>
      <c r="DSQ2" s="1412"/>
      <c r="DSR2" s="1412"/>
      <c r="DSS2" s="1412"/>
      <c r="DST2" s="1412"/>
      <c r="DSU2" s="1412"/>
      <c r="DSV2" s="1412"/>
      <c r="DSW2" s="1412"/>
      <c r="DSX2" s="1412"/>
      <c r="DSY2" s="1412"/>
      <c r="DSZ2" s="1412"/>
      <c r="DTA2" s="1412"/>
      <c r="DTB2" s="1412"/>
      <c r="DTC2" s="1412"/>
      <c r="DTD2" s="1412"/>
      <c r="DTE2" s="1412"/>
      <c r="DTF2" s="1412"/>
      <c r="DTG2" s="1412"/>
      <c r="DTH2" s="1412"/>
      <c r="DTI2" s="1412"/>
      <c r="DTJ2" s="1412"/>
      <c r="DTK2" s="1412"/>
      <c r="DTL2" s="1412"/>
      <c r="DTM2" s="1412"/>
      <c r="DTN2" s="1412"/>
      <c r="DTO2" s="1412"/>
      <c r="DTP2" s="1412"/>
      <c r="DTQ2" s="1412"/>
      <c r="DTR2" s="1412"/>
      <c r="DTS2" s="1412"/>
      <c r="DTT2" s="1412"/>
      <c r="DTU2" s="1412"/>
      <c r="DTV2" s="1412"/>
      <c r="DTW2" s="1412"/>
      <c r="DTX2" s="1412"/>
      <c r="DTY2" s="1412"/>
      <c r="DTZ2" s="1412"/>
      <c r="DUA2" s="1412"/>
      <c r="DUB2" s="1412"/>
      <c r="DUC2" s="1412"/>
      <c r="DUD2" s="1412"/>
      <c r="DUE2" s="1412"/>
      <c r="DUF2" s="1412"/>
      <c r="DUG2" s="1412"/>
      <c r="DUH2" s="1412"/>
      <c r="DUI2" s="1412"/>
      <c r="DUJ2" s="1412"/>
      <c r="DUK2" s="1412"/>
      <c r="DUL2" s="1412"/>
      <c r="DUM2" s="1412"/>
      <c r="DUN2" s="1412"/>
      <c r="DUO2" s="1412"/>
      <c r="DUP2" s="1412"/>
      <c r="DUQ2" s="1412"/>
      <c r="DUR2" s="1412"/>
      <c r="DUS2" s="1412"/>
      <c r="DUT2" s="1412"/>
      <c r="DUU2" s="1412"/>
      <c r="DUV2" s="1412"/>
      <c r="DUW2" s="1412"/>
      <c r="DUX2" s="1412"/>
      <c r="DUY2" s="1412"/>
      <c r="DUZ2" s="1412"/>
      <c r="DVA2" s="1412"/>
      <c r="DVB2" s="1412"/>
      <c r="DVC2" s="1412"/>
      <c r="DVD2" s="1412"/>
      <c r="DVE2" s="1412"/>
      <c r="DVF2" s="1412"/>
      <c r="DVG2" s="1412"/>
      <c r="DVH2" s="1412"/>
      <c r="DVI2" s="1412"/>
      <c r="DVJ2" s="1412"/>
      <c r="DVK2" s="1412"/>
      <c r="DVL2" s="1412"/>
      <c r="DVM2" s="1412"/>
      <c r="DVN2" s="1412"/>
      <c r="DVO2" s="1412"/>
      <c r="DVP2" s="1412"/>
      <c r="DVQ2" s="1412"/>
      <c r="DVR2" s="1412"/>
      <c r="DVS2" s="1412"/>
      <c r="DVT2" s="1412"/>
      <c r="DVU2" s="1412"/>
      <c r="DVV2" s="1412"/>
      <c r="DVW2" s="1412"/>
      <c r="DVX2" s="1412"/>
      <c r="DVY2" s="1412"/>
      <c r="DVZ2" s="1412"/>
      <c r="DWA2" s="1412"/>
      <c r="DWB2" s="1412"/>
      <c r="DWC2" s="1412"/>
      <c r="DWD2" s="1412"/>
      <c r="DWE2" s="1412"/>
      <c r="DWF2" s="1412"/>
      <c r="DWG2" s="1412"/>
      <c r="DWH2" s="1412"/>
      <c r="DWI2" s="1412"/>
      <c r="DWJ2" s="1412"/>
      <c r="DWK2" s="1412"/>
      <c r="DWL2" s="1412"/>
      <c r="DWM2" s="1412"/>
      <c r="DWN2" s="1412"/>
      <c r="DWO2" s="1412"/>
      <c r="DWP2" s="1412"/>
      <c r="DWQ2" s="1412"/>
      <c r="DWR2" s="1412"/>
      <c r="DWS2" s="1412"/>
      <c r="DWT2" s="1412"/>
      <c r="DWU2" s="1412"/>
      <c r="DWV2" s="1412"/>
      <c r="DWW2" s="1412"/>
      <c r="DWX2" s="1412"/>
      <c r="DWY2" s="1412"/>
      <c r="DWZ2" s="1412"/>
      <c r="DXA2" s="1412"/>
      <c r="DXB2" s="1412"/>
      <c r="DXC2" s="1412"/>
      <c r="DXD2" s="1412"/>
      <c r="DXE2" s="1412"/>
      <c r="DXF2" s="1412"/>
      <c r="DXG2" s="1412"/>
      <c r="DXH2" s="1412"/>
      <c r="DXI2" s="1412"/>
      <c r="DXJ2" s="1412"/>
      <c r="DXK2" s="1412"/>
      <c r="DXL2" s="1412"/>
      <c r="DXM2" s="1412"/>
      <c r="DXN2" s="1412"/>
      <c r="DXO2" s="1412"/>
      <c r="DXP2" s="1412"/>
      <c r="DXQ2" s="1412"/>
      <c r="DXR2" s="1412"/>
      <c r="DXS2" s="1412"/>
      <c r="DXT2" s="1412"/>
      <c r="DXU2" s="1412"/>
      <c r="DXV2" s="1412"/>
      <c r="DXW2" s="1412"/>
      <c r="DXX2" s="1412"/>
      <c r="DXY2" s="1412"/>
      <c r="DXZ2" s="1412"/>
      <c r="DYA2" s="1412"/>
      <c r="DYB2" s="1412"/>
      <c r="DYC2" s="1412"/>
      <c r="DYD2" s="1412"/>
      <c r="DYE2" s="1412"/>
      <c r="DYF2" s="1412"/>
      <c r="DYG2" s="1412"/>
      <c r="DYH2" s="1412"/>
      <c r="DYI2" s="1412"/>
      <c r="DYJ2" s="1412"/>
      <c r="DYK2" s="1412"/>
      <c r="DYL2" s="1412"/>
      <c r="DYM2" s="1412"/>
      <c r="DYN2" s="1412"/>
      <c r="DYO2" s="1412"/>
      <c r="DYP2" s="1412"/>
      <c r="DYQ2" s="1412"/>
      <c r="DYR2" s="1412"/>
      <c r="DYS2" s="1412"/>
      <c r="DYT2" s="1412"/>
      <c r="DYU2" s="1412"/>
      <c r="DYV2" s="1412"/>
      <c r="DYW2" s="1412"/>
      <c r="DYX2" s="1412"/>
      <c r="DYY2" s="1412"/>
      <c r="DYZ2" s="1412"/>
      <c r="DZA2" s="1412"/>
      <c r="DZB2" s="1412"/>
      <c r="DZC2" s="1412"/>
      <c r="DZD2" s="1412"/>
      <c r="DZE2" s="1412"/>
      <c r="DZF2" s="1412"/>
      <c r="DZG2" s="1412"/>
      <c r="DZH2" s="1412"/>
      <c r="DZI2" s="1412"/>
      <c r="DZJ2" s="1412"/>
      <c r="DZK2" s="1412"/>
      <c r="DZL2" s="1412"/>
      <c r="DZM2" s="1412"/>
      <c r="DZN2" s="1412"/>
      <c r="DZO2" s="1412"/>
      <c r="DZP2" s="1412"/>
      <c r="DZQ2" s="1412"/>
      <c r="DZR2" s="1412"/>
      <c r="DZS2" s="1412"/>
      <c r="DZT2" s="1412"/>
      <c r="DZU2" s="1412"/>
      <c r="DZV2" s="1412"/>
      <c r="DZW2" s="1412"/>
      <c r="DZX2" s="1412"/>
      <c r="DZY2" s="1412"/>
      <c r="DZZ2" s="1412"/>
      <c r="EAA2" s="1412"/>
      <c r="EAB2" s="1412"/>
      <c r="EAC2" s="1412"/>
      <c r="EAD2" s="1412"/>
      <c r="EAE2" s="1412"/>
      <c r="EAF2" s="1412"/>
      <c r="EAG2" s="1412"/>
      <c r="EAH2" s="1412"/>
      <c r="EAI2" s="1412"/>
      <c r="EAJ2" s="1412"/>
      <c r="EAK2" s="1412"/>
      <c r="EAL2" s="1412"/>
      <c r="EAM2" s="1412"/>
      <c r="EAN2" s="1412"/>
      <c r="EAO2" s="1412"/>
      <c r="EAP2" s="1412"/>
      <c r="EAQ2" s="1412"/>
      <c r="EAR2" s="1412"/>
      <c r="EAS2" s="1412"/>
      <c r="EAT2" s="1412"/>
      <c r="EAU2" s="1412"/>
      <c r="EAV2" s="1412"/>
      <c r="EAW2" s="1412"/>
      <c r="EAX2" s="1412"/>
      <c r="EAY2" s="1412"/>
      <c r="EAZ2" s="1412"/>
      <c r="EBA2" s="1412"/>
      <c r="EBB2" s="1412"/>
      <c r="EBC2" s="1412"/>
      <c r="EBD2" s="1412"/>
      <c r="EBE2" s="1412"/>
      <c r="EBF2" s="1412"/>
      <c r="EBG2" s="1412"/>
      <c r="EBH2" s="1412"/>
      <c r="EBI2" s="1412"/>
      <c r="EBJ2" s="1412"/>
      <c r="EBK2" s="1412"/>
      <c r="EBL2" s="1412"/>
      <c r="EBM2" s="1412"/>
      <c r="EBN2" s="1412"/>
      <c r="EBO2" s="1412"/>
      <c r="EBP2" s="1412"/>
      <c r="EBQ2" s="1412"/>
      <c r="EBR2" s="1412"/>
      <c r="EBS2" s="1412"/>
      <c r="EBT2" s="1412"/>
      <c r="EBU2" s="1412"/>
      <c r="EBV2" s="1412"/>
      <c r="EBW2" s="1412"/>
      <c r="EBX2" s="1412"/>
      <c r="EBY2" s="1412"/>
      <c r="EBZ2" s="1412"/>
      <c r="ECA2" s="1412"/>
      <c r="ECB2" s="1412"/>
      <c r="ECC2" s="1412"/>
      <c r="ECD2" s="1412"/>
      <c r="ECE2" s="1412"/>
      <c r="ECF2" s="1412"/>
      <c r="ECG2" s="1412"/>
      <c r="ECH2" s="1412"/>
      <c r="ECI2" s="1412"/>
      <c r="ECJ2" s="1412"/>
      <c r="ECK2" s="1412"/>
      <c r="ECL2" s="1412"/>
      <c r="ECM2" s="1412"/>
      <c r="ECN2" s="1412"/>
      <c r="ECO2" s="1412"/>
      <c r="ECP2" s="1412"/>
      <c r="ECQ2" s="1412"/>
      <c r="ECR2" s="1412"/>
      <c r="ECS2" s="1412"/>
      <c r="ECT2" s="1412"/>
      <c r="ECU2" s="1412"/>
      <c r="ECV2" s="1412"/>
      <c r="ECW2" s="1412"/>
      <c r="ECX2" s="1412"/>
      <c r="ECY2" s="1412"/>
      <c r="ECZ2" s="1412"/>
      <c r="EDA2" s="1412"/>
      <c r="EDB2" s="1412"/>
      <c r="EDC2" s="1412"/>
      <c r="EDD2" s="1412"/>
      <c r="EDE2" s="1412"/>
      <c r="EDF2" s="1412"/>
      <c r="EDG2" s="1412"/>
      <c r="EDH2" s="1412"/>
      <c r="EDI2" s="1412"/>
      <c r="EDJ2" s="1412"/>
      <c r="EDK2" s="1412"/>
      <c r="EDL2" s="1412"/>
      <c r="EDM2" s="1412"/>
      <c r="EDN2" s="1412"/>
      <c r="EDO2" s="1412"/>
      <c r="EDP2" s="1412"/>
      <c r="EDQ2" s="1412"/>
      <c r="EDR2" s="1412"/>
      <c r="EDS2" s="1412"/>
      <c r="EDT2" s="1412"/>
      <c r="EDU2" s="1412"/>
      <c r="EDV2" s="1412"/>
      <c r="EDW2" s="1412"/>
      <c r="EDX2" s="1412"/>
      <c r="EDY2" s="1412"/>
      <c r="EDZ2" s="1412"/>
      <c r="EEA2" s="1412"/>
      <c r="EEB2" s="1412"/>
      <c r="EEC2" s="1412"/>
      <c r="EED2" s="1412"/>
      <c r="EEE2" s="1412"/>
      <c r="EEF2" s="1412"/>
      <c r="EEG2" s="1412"/>
      <c r="EEH2" s="1412"/>
      <c r="EEI2" s="1412"/>
      <c r="EEJ2" s="1412"/>
      <c r="EEK2" s="1412"/>
      <c r="EEL2" s="1412"/>
      <c r="EEM2" s="1412"/>
      <c r="EEN2" s="1412"/>
      <c r="EEO2" s="1412"/>
      <c r="EEP2" s="1412"/>
      <c r="EEQ2" s="1412"/>
      <c r="EER2" s="1412"/>
      <c r="EES2" s="1412"/>
      <c r="EET2" s="1412"/>
      <c r="EEU2" s="1412"/>
      <c r="EEV2" s="1412"/>
      <c r="EEW2" s="1412"/>
      <c r="EEX2" s="1412"/>
      <c r="EEY2" s="1412"/>
      <c r="EEZ2" s="1412"/>
      <c r="EFA2" s="1412"/>
      <c r="EFB2" s="1412"/>
      <c r="EFC2" s="1412"/>
      <c r="EFD2" s="1412"/>
      <c r="EFE2" s="1412"/>
      <c r="EFF2" s="1412"/>
      <c r="EFG2" s="1412"/>
      <c r="EFH2" s="1412"/>
      <c r="EFI2" s="1412"/>
      <c r="EFJ2" s="1412"/>
      <c r="EFK2" s="1412"/>
      <c r="EFL2" s="1412"/>
      <c r="EFM2" s="1412"/>
      <c r="EFN2" s="1412"/>
      <c r="EFO2" s="1412"/>
      <c r="EFP2" s="1412"/>
      <c r="EFQ2" s="1412"/>
      <c r="EFR2" s="1412"/>
      <c r="EFS2" s="1412"/>
      <c r="EFT2" s="1412"/>
      <c r="EFU2" s="1412"/>
      <c r="EFV2" s="1412"/>
      <c r="EFW2" s="1412"/>
      <c r="EFX2" s="1412"/>
      <c r="EFY2" s="1412"/>
      <c r="EFZ2" s="1412"/>
      <c r="EGA2" s="1412"/>
      <c r="EGB2" s="1412"/>
      <c r="EGC2" s="1412"/>
      <c r="EGD2" s="1412"/>
      <c r="EGE2" s="1412"/>
      <c r="EGF2" s="1412"/>
      <c r="EGG2" s="1412"/>
      <c r="EGH2" s="1412"/>
      <c r="EGI2" s="1412"/>
      <c r="EGJ2" s="1412"/>
      <c r="EGK2" s="1412"/>
      <c r="EGL2" s="1412"/>
      <c r="EGM2" s="1412"/>
      <c r="EGN2" s="1412"/>
      <c r="EGO2" s="1412"/>
      <c r="EGP2" s="1412"/>
      <c r="EGQ2" s="1412"/>
      <c r="EGR2" s="1412"/>
      <c r="EGS2" s="1412"/>
      <c r="EGT2" s="1412"/>
      <c r="EGU2" s="1412"/>
      <c r="EGV2" s="1412"/>
      <c r="EGW2" s="1412"/>
      <c r="EGX2" s="1412"/>
      <c r="EGY2" s="1412"/>
      <c r="EGZ2" s="1412"/>
      <c r="EHA2" s="1412"/>
      <c r="EHB2" s="1412"/>
      <c r="EHC2" s="1412"/>
      <c r="EHD2" s="1412"/>
      <c r="EHE2" s="1412"/>
      <c r="EHF2" s="1412"/>
      <c r="EHG2" s="1412"/>
      <c r="EHH2" s="1412"/>
      <c r="EHI2" s="1412"/>
      <c r="EHJ2" s="1412"/>
      <c r="EHK2" s="1412"/>
      <c r="EHL2" s="1412"/>
      <c r="EHM2" s="1412"/>
      <c r="EHN2" s="1412"/>
      <c r="EHO2" s="1412"/>
      <c r="EHP2" s="1412"/>
      <c r="EHQ2" s="1412"/>
      <c r="EHR2" s="1412"/>
      <c r="EHS2" s="1412"/>
      <c r="EHT2" s="1412"/>
      <c r="EHU2" s="1412"/>
      <c r="EHV2" s="1412"/>
      <c r="EHW2" s="1412"/>
      <c r="EHX2" s="1412"/>
      <c r="EHY2" s="1412"/>
      <c r="EHZ2" s="1412"/>
      <c r="EIA2" s="1412"/>
      <c r="EIB2" s="1412"/>
      <c r="EIC2" s="1412"/>
      <c r="EID2" s="1412"/>
      <c r="EIE2" s="1412"/>
      <c r="EIF2" s="1412"/>
      <c r="EIG2" s="1412"/>
      <c r="EIH2" s="1412"/>
      <c r="EII2" s="1412"/>
      <c r="EIJ2" s="1412"/>
      <c r="EIK2" s="1412"/>
      <c r="EIL2" s="1412"/>
      <c r="EIM2" s="1412"/>
      <c r="EIN2" s="1412"/>
      <c r="EIO2" s="1412"/>
      <c r="EIP2" s="1412"/>
      <c r="EIQ2" s="1412"/>
      <c r="EIR2" s="1412"/>
      <c r="EIS2" s="1412"/>
      <c r="EIT2" s="1412"/>
      <c r="EIU2" s="1412"/>
      <c r="EIV2" s="1412"/>
      <c r="EIW2" s="1412"/>
      <c r="EIX2" s="1412"/>
      <c r="EIY2" s="1412"/>
      <c r="EIZ2" s="1412"/>
      <c r="EJA2" s="1412"/>
      <c r="EJB2" s="1412"/>
      <c r="EJC2" s="1412"/>
      <c r="EJD2" s="1412"/>
      <c r="EJE2" s="1412"/>
      <c r="EJF2" s="1412"/>
      <c r="EJG2" s="1412"/>
      <c r="EJH2" s="1412"/>
      <c r="EJI2" s="1412"/>
      <c r="EJJ2" s="1412"/>
      <c r="EJK2" s="1412"/>
      <c r="EJL2" s="1412"/>
      <c r="EJM2" s="1412"/>
      <c r="EJN2" s="1412"/>
      <c r="EJO2" s="1412"/>
      <c r="EJP2" s="1412"/>
      <c r="EJQ2" s="1412"/>
      <c r="EJR2" s="1412"/>
      <c r="EJS2" s="1412"/>
      <c r="EJT2" s="1412"/>
      <c r="EJU2" s="1412"/>
      <c r="EJV2" s="1412"/>
      <c r="EJW2" s="1412"/>
      <c r="EJX2" s="1412"/>
      <c r="EJY2" s="1412"/>
      <c r="EJZ2" s="1412"/>
      <c r="EKA2" s="1412"/>
      <c r="EKB2" s="1412"/>
      <c r="EKC2" s="1412"/>
      <c r="EKD2" s="1412"/>
      <c r="EKE2" s="1412"/>
      <c r="EKF2" s="1412"/>
      <c r="EKG2" s="1412"/>
      <c r="EKH2" s="1412"/>
      <c r="EKI2" s="1412"/>
      <c r="EKJ2" s="1412"/>
      <c r="EKK2" s="1412"/>
      <c r="EKL2" s="1412"/>
      <c r="EKM2" s="1412"/>
      <c r="EKN2" s="1412"/>
      <c r="EKO2" s="1412"/>
      <c r="EKP2" s="1412"/>
      <c r="EKQ2" s="1412"/>
      <c r="EKR2" s="1412"/>
      <c r="EKS2" s="1412"/>
      <c r="EKT2" s="1412"/>
      <c r="EKU2" s="1412"/>
      <c r="EKV2" s="1412"/>
      <c r="EKW2" s="1412"/>
      <c r="EKX2" s="1412"/>
      <c r="EKY2" s="1412"/>
      <c r="EKZ2" s="1412"/>
      <c r="ELA2" s="1412"/>
      <c r="ELB2" s="1412"/>
      <c r="ELC2" s="1412"/>
      <c r="ELD2" s="1412"/>
      <c r="ELE2" s="1412"/>
      <c r="ELF2" s="1412"/>
      <c r="ELG2" s="1412"/>
      <c r="ELH2" s="1412"/>
      <c r="ELI2" s="1412"/>
      <c r="ELJ2" s="1412"/>
      <c r="ELK2" s="1412"/>
      <c r="ELL2" s="1412"/>
      <c r="ELM2" s="1412"/>
      <c r="ELN2" s="1412"/>
      <c r="ELO2" s="1412"/>
      <c r="ELP2" s="1412"/>
      <c r="ELQ2" s="1412"/>
      <c r="ELR2" s="1412"/>
      <c r="ELS2" s="1412"/>
      <c r="ELT2" s="1412"/>
      <c r="ELU2" s="1412"/>
      <c r="ELV2" s="1412"/>
      <c r="ELW2" s="1412"/>
      <c r="ELX2" s="1412"/>
      <c r="ELY2" s="1412"/>
      <c r="ELZ2" s="1412"/>
      <c r="EMA2" s="1412"/>
      <c r="EMB2" s="1412"/>
      <c r="EMC2" s="1412"/>
      <c r="EMD2" s="1412"/>
      <c r="EME2" s="1412"/>
      <c r="EMF2" s="1412"/>
      <c r="EMG2" s="1412"/>
      <c r="EMH2" s="1412"/>
      <c r="EMI2" s="1412"/>
      <c r="EMJ2" s="1412"/>
      <c r="EMK2" s="1412"/>
      <c r="EML2" s="1412"/>
      <c r="EMM2" s="1412"/>
      <c r="EMN2" s="1412"/>
      <c r="EMO2" s="1412"/>
      <c r="EMP2" s="1412"/>
      <c r="EMQ2" s="1412"/>
      <c r="EMR2" s="1412"/>
      <c r="EMS2" s="1412"/>
      <c r="EMT2" s="1412"/>
      <c r="EMU2" s="1412"/>
      <c r="EMV2" s="1412"/>
      <c r="EMW2" s="1412"/>
      <c r="EMX2" s="1412"/>
      <c r="EMY2" s="1412"/>
      <c r="EMZ2" s="1412"/>
      <c r="ENA2" s="1412"/>
      <c r="ENB2" s="1412"/>
      <c r="ENC2" s="1412"/>
      <c r="END2" s="1412"/>
      <c r="ENE2" s="1412"/>
      <c r="ENF2" s="1412"/>
      <c r="ENG2" s="1412"/>
      <c r="ENH2" s="1412"/>
      <c r="ENI2" s="1412"/>
      <c r="ENJ2" s="1412"/>
      <c r="ENK2" s="1412"/>
      <c r="ENL2" s="1412"/>
      <c r="ENM2" s="1412"/>
      <c r="ENN2" s="1412"/>
      <c r="ENO2" s="1412"/>
      <c r="ENP2" s="1412"/>
      <c r="ENQ2" s="1412"/>
      <c r="ENR2" s="1412"/>
      <c r="ENS2" s="1412"/>
      <c r="ENT2" s="1412"/>
      <c r="ENU2" s="1412"/>
      <c r="ENV2" s="1412"/>
      <c r="ENW2" s="1412"/>
      <c r="ENX2" s="1412"/>
      <c r="ENY2" s="1412"/>
      <c r="ENZ2" s="1412"/>
      <c r="EOA2" s="1412"/>
      <c r="EOB2" s="1412"/>
      <c r="EOC2" s="1412"/>
      <c r="EOD2" s="1412"/>
      <c r="EOE2" s="1412"/>
      <c r="EOF2" s="1412"/>
      <c r="EOG2" s="1412"/>
      <c r="EOH2" s="1412"/>
      <c r="EOI2" s="1412"/>
      <c r="EOJ2" s="1412"/>
      <c r="EOK2" s="1412"/>
      <c r="EOL2" s="1412"/>
      <c r="EOM2" s="1412"/>
      <c r="EON2" s="1412"/>
      <c r="EOO2" s="1412"/>
      <c r="EOP2" s="1412"/>
      <c r="EOQ2" s="1412"/>
      <c r="EOR2" s="1412"/>
      <c r="EOS2" s="1412"/>
      <c r="EOT2" s="1412"/>
      <c r="EOU2" s="1412"/>
      <c r="EOV2" s="1412"/>
      <c r="EOW2" s="1412"/>
      <c r="EOX2" s="1412"/>
      <c r="EOY2" s="1412"/>
      <c r="EOZ2" s="1412"/>
      <c r="EPA2" s="1412"/>
      <c r="EPB2" s="1412"/>
      <c r="EPC2" s="1412"/>
      <c r="EPD2" s="1412"/>
      <c r="EPE2" s="1412"/>
      <c r="EPF2" s="1412"/>
      <c r="EPG2" s="1412"/>
      <c r="EPH2" s="1412"/>
      <c r="EPI2" s="1412"/>
      <c r="EPJ2" s="1412"/>
      <c r="EPK2" s="1412"/>
      <c r="EPL2" s="1412"/>
      <c r="EPM2" s="1412"/>
      <c r="EPN2" s="1412"/>
      <c r="EPO2" s="1412"/>
      <c r="EPP2" s="1412"/>
      <c r="EPQ2" s="1412"/>
      <c r="EPR2" s="1412"/>
      <c r="EPS2" s="1412"/>
      <c r="EPT2" s="1412"/>
      <c r="EPU2" s="1412"/>
      <c r="EPV2" s="1412"/>
      <c r="EPW2" s="1412"/>
      <c r="EPX2" s="1412"/>
      <c r="EPY2" s="1412"/>
      <c r="EPZ2" s="1412"/>
      <c r="EQA2" s="1412"/>
      <c r="EQB2" s="1412"/>
      <c r="EQC2" s="1412"/>
      <c r="EQD2" s="1412"/>
      <c r="EQE2" s="1412"/>
      <c r="EQF2" s="1412"/>
      <c r="EQG2" s="1412"/>
      <c r="EQH2" s="1412"/>
      <c r="EQI2" s="1412"/>
      <c r="EQJ2" s="1412"/>
      <c r="EQK2" s="1412"/>
      <c r="EQL2" s="1412"/>
      <c r="EQM2" s="1412"/>
      <c r="EQN2" s="1412"/>
      <c r="EQO2" s="1412"/>
      <c r="EQP2" s="1412"/>
      <c r="EQQ2" s="1412"/>
      <c r="EQR2" s="1412"/>
      <c r="EQS2" s="1412"/>
      <c r="EQT2" s="1412"/>
      <c r="EQU2" s="1412"/>
      <c r="EQV2" s="1412"/>
      <c r="EQW2" s="1412"/>
      <c r="EQX2" s="1412"/>
      <c r="EQY2" s="1412"/>
      <c r="EQZ2" s="1412"/>
      <c r="ERA2" s="1412"/>
      <c r="ERB2" s="1412"/>
      <c r="ERC2" s="1412"/>
      <c r="ERD2" s="1412"/>
      <c r="ERE2" s="1412"/>
      <c r="ERF2" s="1412"/>
      <c r="ERG2" s="1412"/>
      <c r="ERH2" s="1412"/>
      <c r="ERI2" s="1412"/>
      <c r="ERJ2" s="1412"/>
      <c r="ERK2" s="1412"/>
      <c r="ERL2" s="1412"/>
      <c r="ERM2" s="1412"/>
      <c r="ERN2" s="1412"/>
      <c r="ERO2" s="1412"/>
      <c r="ERP2" s="1412"/>
      <c r="ERQ2" s="1412"/>
      <c r="ERR2" s="1412"/>
      <c r="ERS2" s="1412"/>
      <c r="ERT2" s="1412"/>
      <c r="ERU2" s="1412"/>
      <c r="ERV2" s="1412"/>
      <c r="ERW2" s="1412"/>
      <c r="ERX2" s="1412"/>
      <c r="ERY2" s="1412"/>
      <c r="ERZ2" s="1412"/>
      <c r="ESA2" s="1412"/>
      <c r="ESB2" s="1412"/>
      <c r="ESC2" s="1412"/>
      <c r="ESD2" s="1412"/>
      <c r="ESE2" s="1412"/>
      <c r="ESF2" s="1412"/>
      <c r="ESG2" s="1412"/>
      <c r="ESH2" s="1412"/>
      <c r="ESI2" s="1412"/>
      <c r="ESJ2" s="1412"/>
      <c r="ESK2" s="1412"/>
      <c r="ESL2" s="1412"/>
      <c r="ESM2" s="1412"/>
      <c r="ESN2" s="1412"/>
      <c r="ESO2" s="1412"/>
      <c r="ESP2" s="1412"/>
      <c r="ESQ2" s="1412"/>
      <c r="ESR2" s="1412"/>
      <c r="ESS2" s="1412"/>
      <c r="EST2" s="1412"/>
      <c r="ESU2" s="1412"/>
      <c r="ESV2" s="1412"/>
      <c r="ESW2" s="1412"/>
      <c r="ESX2" s="1412"/>
      <c r="ESY2" s="1412"/>
      <c r="ESZ2" s="1412"/>
      <c r="ETA2" s="1412"/>
      <c r="ETB2" s="1412"/>
      <c r="ETC2" s="1412"/>
      <c r="ETD2" s="1412"/>
      <c r="ETE2" s="1412"/>
      <c r="ETF2" s="1412"/>
      <c r="ETG2" s="1412"/>
      <c r="ETH2" s="1412"/>
      <c r="ETI2" s="1412"/>
      <c r="ETJ2" s="1412"/>
      <c r="ETK2" s="1412"/>
      <c r="ETL2" s="1412"/>
      <c r="ETM2" s="1412"/>
      <c r="ETN2" s="1412"/>
      <c r="ETO2" s="1412"/>
      <c r="ETP2" s="1412"/>
      <c r="ETQ2" s="1412"/>
      <c r="ETR2" s="1412"/>
      <c r="ETS2" s="1412"/>
      <c r="ETT2" s="1412"/>
      <c r="ETU2" s="1412"/>
      <c r="ETV2" s="1412"/>
      <c r="ETW2" s="1412"/>
      <c r="ETX2" s="1412"/>
      <c r="ETY2" s="1412"/>
      <c r="ETZ2" s="1412"/>
      <c r="EUA2" s="1412"/>
      <c r="EUB2" s="1412"/>
      <c r="EUC2" s="1412"/>
      <c r="EUD2" s="1412"/>
      <c r="EUE2" s="1412"/>
      <c r="EUF2" s="1412"/>
      <c r="EUG2" s="1412"/>
      <c r="EUH2" s="1412"/>
      <c r="EUI2" s="1412"/>
      <c r="EUJ2" s="1412"/>
      <c r="EUK2" s="1412"/>
      <c r="EUL2" s="1412"/>
      <c r="EUM2" s="1412"/>
      <c r="EUN2" s="1412"/>
      <c r="EUO2" s="1412"/>
      <c r="EUP2" s="1412"/>
      <c r="EUQ2" s="1412"/>
      <c r="EUR2" s="1412"/>
      <c r="EUS2" s="1412"/>
      <c r="EUT2" s="1412"/>
      <c r="EUU2" s="1412"/>
      <c r="EUV2" s="1412"/>
      <c r="EUW2" s="1412"/>
      <c r="EUX2" s="1412"/>
      <c r="EUY2" s="1412"/>
      <c r="EUZ2" s="1412"/>
      <c r="EVA2" s="1412"/>
      <c r="EVB2" s="1412"/>
      <c r="EVC2" s="1412"/>
      <c r="EVD2" s="1412"/>
      <c r="EVE2" s="1412"/>
      <c r="EVF2" s="1412"/>
      <c r="EVG2" s="1412"/>
      <c r="EVH2" s="1412"/>
      <c r="EVI2" s="1412"/>
      <c r="EVJ2" s="1412"/>
      <c r="EVK2" s="1412"/>
      <c r="EVL2" s="1412"/>
      <c r="EVM2" s="1412"/>
      <c r="EVN2" s="1412"/>
      <c r="EVO2" s="1412"/>
      <c r="EVP2" s="1412"/>
      <c r="EVQ2" s="1412"/>
      <c r="EVR2" s="1412"/>
      <c r="EVS2" s="1412"/>
      <c r="EVT2" s="1412"/>
      <c r="EVU2" s="1412"/>
      <c r="EVV2" s="1412"/>
      <c r="EVW2" s="1412"/>
      <c r="EVX2" s="1412"/>
      <c r="EVY2" s="1412"/>
      <c r="EVZ2" s="1412"/>
      <c r="EWA2" s="1412"/>
      <c r="EWB2" s="1412"/>
      <c r="EWC2" s="1412"/>
      <c r="EWD2" s="1412"/>
      <c r="EWE2" s="1412"/>
      <c r="EWF2" s="1412"/>
      <c r="EWG2" s="1412"/>
      <c r="EWH2" s="1412"/>
      <c r="EWI2" s="1412"/>
      <c r="EWJ2" s="1412"/>
      <c r="EWK2" s="1412"/>
      <c r="EWL2" s="1412"/>
      <c r="EWM2" s="1412"/>
      <c r="EWN2" s="1412"/>
      <c r="EWO2" s="1412"/>
      <c r="EWP2" s="1412"/>
      <c r="EWQ2" s="1412"/>
      <c r="EWR2" s="1412"/>
      <c r="EWS2" s="1412"/>
      <c r="EWT2" s="1412"/>
      <c r="EWU2" s="1412"/>
      <c r="EWV2" s="1412"/>
      <c r="EWW2" s="1412"/>
      <c r="EWX2" s="1412"/>
      <c r="EWY2" s="1412"/>
      <c r="EWZ2" s="1412"/>
      <c r="EXA2" s="1412"/>
      <c r="EXB2" s="1412"/>
      <c r="EXC2" s="1412"/>
      <c r="EXD2" s="1412"/>
      <c r="EXE2" s="1412"/>
      <c r="EXF2" s="1412"/>
      <c r="EXG2" s="1412"/>
      <c r="EXH2" s="1412"/>
      <c r="EXI2" s="1412"/>
      <c r="EXJ2" s="1412"/>
      <c r="EXK2" s="1412"/>
      <c r="EXL2" s="1412"/>
      <c r="EXM2" s="1412"/>
      <c r="EXN2" s="1412"/>
      <c r="EXO2" s="1412"/>
      <c r="EXP2" s="1412"/>
      <c r="EXQ2" s="1412"/>
      <c r="EXR2" s="1412"/>
      <c r="EXS2" s="1412"/>
      <c r="EXT2" s="1412"/>
      <c r="EXU2" s="1412"/>
      <c r="EXV2" s="1412"/>
      <c r="EXW2" s="1412"/>
      <c r="EXX2" s="1412"/>
      <c r="EXY2" s="1412"/>
      <c r="EXZ2" s="1412"/>
      <c r="EYA2" s="1412"/>
      <c r="EYB2" s="1412"/>
      <c r="EYC2" s="1412"/>
      <c r="EYD2" s="1412"/>
      <c r="EYE2" s="1412"/>
      <c r="EYF2" s="1412"/>
      <c r="EYG2" s="1412"/>
      <c r="EYH2" s="1412"/>
      <c r="EYI2" s="1412"/>
      <c r="EYJ2" s="1412"/>
      <c r="EYK2" s="1412"/>
      <c r="EYL2" s="1412"/>
      <c r="EYM2" s="1412"/>
      <c r="EYN2" s="1412"/>
      <c r="EYO2" s="1412"/>
      <c r="EYP2" s="1412"/>
      <c r="EYQ2" s="1412"/>
      <c r="EYR2" s="1412"/>
      <c r="EYS2" s="1412"/>
      <c r="EYT2" s="1412"/>
      <c r="EYU2" s="1412"/>
      <c r="EYV2" s="1412"/>
      <c r="EYW2" s="1412"/>
      <c r="EYX2" s="1412"/>
      <c r="EYY2" s="1412"/>
      <c r="EYZ2" s="1412"/>
      <c r="EZA2" s="1412"/>
      <c r="EZB2" s="1412"/>
      <c r="EZC2" s="1412"/>
      <c r="EZD2" s="1412"/>
      <c r="EZE2" s="1412"/>
      <c r="EZF2" s="1412"/>
      <c r="EZG2" s="1412"/>
      <c r="EZH2" s="1412"/>
      <c r="EZI2" s="1412"/>
      <c r="EZJ2" s="1412"/>
      <c r="EZK2" s="1412"/>
      <c r="EZL2" s="1412"/>
      <c r="EZM2" s="1412"/>
      <c r="EZN2" s="1412"/>
      <c r="EZO2" s="1412"/>
      <c r="EZP2" s="1412"/>
      <c r="EZQ2" s="1412"/>
      <c r="EZR2" s="1412"/>
      <c r="EZS2" s="1412"/>
      <c r="EZT2" s="1412"/>
      <c r="EZU2" s="1412"/>
      <c r="EZV2" s="1412"/>
      <c r="EZW2" s="1412"/>
      <c r="EZX2" s="1412"/>
      <c r="EZY2" s="1412"/>
      <c r="EZZ2" s="1412"/>
      <c r="FAA2" s="1412"/>
      <c r="FAB2" s="1412"/>
      <c r="FAC2" s="1412"/>
      <c r="FAD2" s="1412"/>
      <c r="FAE2" s="1412"/>
      <c r="FAF2" s="1412"/>
      <c r="FAG2" s="1412"/>
      <c r="FAH2" s="1412"/>
      <c r="FAI2" s="1412"/>
      <c r="FAJ2" s="1412"/>
      <c r="FAK2" s="1412"/>
      <c r="FAL2" s="1412"/>
      <c r="FAM2" s="1412"/>
      <c r="FAN2" s="1412"/>
      <c r="FAO2" s="1412"/>
      <c r="FAP2" s="1412"/>
      <c r="FAQ2" s="1412"/>
      <c r="FAR2" s="1412"/>
      <c r="FAS2" s="1412"/>
      <c r="FAT2" s="1412"/>
      <c r="FAU2" s="1412"/>
      <c r="FAV2" s="1412"/>
      <c r="FAW2" s="1412"/>
      <c r="FAX2" s="1412"/>
      <c r="FAY2" s="1412"/>
      <c r="FAZ2" s="1412"/>
      <c r="FBA2" s="1412"/>
      <c r="FBB2" s="1412"/>
      <c r="FBC2" s="1412"/>
      <c r="FBD2" s="1412"/>
      <c r="FBE2" s="1412"/>
      <c r="FBF2" s="1412"/>
      <c r="FBG2" s="1412"/>
      <c r="FBH2" s="1412"/>
      <c r="FBI2" s="1412"/>
      <c r="FBJ2" s="1412"/>
      <c r="FBK2" s="1412"/>
      <c r="FBL2" s="1412"/>
      <c r="FBM2" s="1412"/>
      <c r="FBN2" s="1412"/>
      <c r="FBO2" s="1412"/>
      <c r="FBP2" s="1412"/>
      <c r="FBQ2" s="1412"/>
      <c r="FBR2" s="1412"/>
      <c r="FBS2" s="1412"/>
      <c r="FBT2" s="1412"/>
      <c r="FBU2" s="1412"/>
      <c r="FBV2" s="1412"/>
      <c r="FBW2" s="1412"/>
      <c r="FBX2" s="1412"/>
      <c r="FBY2" s="1412"/>
      <c r="FBZ2" s="1412"/>
      <c r="FCA2" s="1412"/>
      <c r="FCB2" s="1412"/>
      <c r="FCC2" s="1412"/>
      <c r="FCD2" s="1412"/>
      <c r="FCE2" s="1412"/>
      <c r="FCF2" s="1412"/>
      <c r="FCG2" s="1412"/>
      <c r="FCH2" s="1412"/>
      <c r="FCI2" s="1412"/>
      <c r="FCJ2" s="1412"/>
      <c r="FCK2" s="1412"/>
      <c r="FCL2" s="1412"/>
      <c r="FCM2" s="1412"/>
      <c r="FCN2" s="1412"/>
      <c r="FCO2" s="1412"/>
      <c r="FCP2" s="1412"/>
      <c r="FCQ2" s="1412"/>
      <c r="FCR2" s="1412"/>
      <c r="FCS2" s="1412"/>
      <c r="FCT2" s="1412"/>
      <c r="FCU2" s="1412"/>
      <c r="FCV2" s="1412"/>
      <c r="FCW2" s="1412"/>
      <c r="FCX2" s="1412"/>
      <c r="FCY2" s="1412"/>
      <c r="FCZ2" s="1412"/>
      <c r="FDA2" s="1412"/>
      <c r="FDB2" s="1412"/>
      <c r="FDC2" s="1412"/>
      <c r="FDD2" s="1412"/>
      <c r="FDE2" s="1412"/>
      <c r="FDF2" s="1412"/>
      <c r="FDG2" s="1412"/>
      <c r="FDH2" s="1412"/>
      <c r="FDI2" s="1412"/>
      <c r="FDJ2" s="1412"/>
      <c r="FDK2" s="1412"/>
      <c r="FDL2" s="1412"/>
      <c r="FDM2" s="1412"/>
      <c r="FDN2" s="1412"/>
      <c r="FDO2" s="1412"/>
      <c r="FDP2" s="1412"/>
      <c r="FDQ2" s="1412"/>
      <c r="FDR2" s="1412"/>
      <c r="FDS2" s="1412"/>
      <c r="FDT2" s="1412"/>
      <c r="FDU2" s="1412"/>
      <c r="FDV2" s="1412"/>
      <c r="FDW2" s="1412"/>
      <c r="FDX2" s="1412"/>
      <c r="FDY2" s="1412"/>
      <c r="FDZ2" s="1412"/>
      <c r="FEA2" s="1412"/>
      <c r="FEB2" s="1412"/>
      <c r="FEC2" s="1412"/>
      <c r="FED2" s="1412"/>
      <c r="FEE2" s="1412"/>
      <c r="FEF2" s="1412"/>
      <c r="FEG2" s="1412"/>
      <c r="FEH2" s="1412"/>
      <c r="FEI2" s="1412"/>
      <c r="FEJ2" s="1412"/>
      <c r="FEK2" s="1412"/>
      <c r="FEL2" s="1412"/>
      <c r="FEM2" s="1412"/>
      <c r="FEN2" s="1412"/>
      <c r="FEO2" s="1412"/>
      <c r="FEP2" s="1412"/>
      <c r="FEQ2" s="1412"/>
      <c r="FER2" s="1412"/>
      <c r="FES2" s="1412"/>
      <c r="FET2" s="1412"/>
      <c r="FEU2" s="1412"/>
      <c r="FEV2" s="1412"/>
      <c r="FEW2" s="1412"/>
      <c r="FEX2" s="1412"/>
      <c r="FEY2" s="1412"/>
      <c r="FEZ2" s="1412"/>
      <c r="FFA2" s="1412"/>
      <c r="FFB2" s="1412"/>
      <c r="FFC2" s="1412"/>
      <c r="FFD2" s="1412"/>
      <c r="FFE2" s="1412"/>
      <c r="FFF2" s="1412"/>
      <c r="FFG2" s="1412"/>
      <c r="FFH2" s="1412"/>
      <c r="FFI2" s="1412"/>
      <c r="FFJ2" s="1412"/>
      <c r="FFK2" s="1412"/>
      <c r="FFL2" s="1412"/>
      <c r="FFM2" s="1412"/>
      <c r="FFN2" s="1412"/>
      <c r="FFO2" s="1412"/>
      <c r="FFP2" s="1412"/>
      <c r="FFQ2" s="1412"/>
      <c r="FFR2" s="1412"/>
      <c r="FFS2" s="1412"/>
      <c r="FFT2" s="1412"/>
      <c r="FFU2" s="1412"/>
      <c r="FFV2" s="1412"/>
      <c r="FFW2" s="1412"/>
      <c r="FFX2" s="1412"/>
      <c r="FFY2" s="1412"/>
      <c r="FFZ2" s="1412"/>
      <c r="FGA2" s="1412"/>
      <c r="FGB2" s="1412"/>
      <c r="FGC2" s="1412"/>
      <c r="FGD2" s="1412"/>
      <c r="FGE2" s="1412"/>
      <c r="FGF2" s="1412"/>
      <c r="FGG2" s="1412"/>
      <c r="FGH2" s="1412"/>
      <c r="FGI2" s="1412"/>
      <c r="FGJ2" s="1412"/>
      <c r="FGK2" s="1412"/>
      <c r="FGL2" s="1412"/>
      <c r="FGM2" s="1412"/>
      <c r="FGN2" s="1412"/>
      <c r="FGO2" s="1412"/>
      <c r="FGP2" s="1412"/>
      <c r="FGQ2" s="1412"/>
      <c r="FGR2" s="1412"/>
      <c r="FGS2" s="1412"/>
      <c r="FGT2" s="1412"/>
      <c r="FGU2" s="1412"/>
      <c r="FGV2" s="1412"/>
      <c r="FGW2" s="1412"/>
      <c r="FGX2" s="1412"/>
      <c r="FGY2" s="1412"/>
      <c r="FGZ2" s="1412"/>
      <c r="FHA2" s="1412"/>
      <c r="FHB2" s="1412"/>
      <c r="FHC2" s="1412"/>
      <c r="FHD2" s="1412"/>
      <c r="FHE2" s="1412"/>
      <c r="FHF2" s="1412"/>
      <c r="FHG2" s="1412"/>
      <c r="FHH2" s="1412"/>
      <c r="FHI2" s="1412"/>
      <c r="FHJ2" s="1412"/>
      <c r="FHK2" s="1412"/>
      <c r="FHL2" s="1412"/>
      <c r="FHM2" s="1412"/>
      <c r="FHN2" s="1412"/>
      <c r="FHO2" s="1412"/>
      <c r="FHP2" s="1412"/>
      <c r="FHQ2" s="1412"/>
      <c r="FHR2" s="1412"/>
      <c r="FHS2" s="1412"/>
      <c r="FHT2" s="1412"/>
      <c r="FHU2" s="1412"/>
      <c r="FHV2" s="1412"/>
      <c r="FHW2" s="1412"/>
      <c r="FHX2" s="1412"/>
      <c r="FHY2" s="1412"/>
      <c r="FHZ2" s="1412"/>
      <c r="FIA2" s="1412"/>
      <c r="FIB2" s="1412"/>
      <c r="FIC2" s="1412"/>
      <c r="FID2" s="1412"/>
      <c r="FIE2" s="1412"/>
      <c r="FIF2" s="1412"/>
      <c r="FIG2" s="1412"/>
      <c r="FIH2" s="1412"/>
      <c r="FII2" s="1412"/>
      <c r="FIJ2" s="1412"/>
      <c r="FIK2" s="1412"/>
      <c r="FIL2" s="1412"/>
      <c r="FIM2" s="1412"/>
      <c r="FIN2" s="1412"/>
      <c r="FIO2" s="1412"/>
      <c r="FIP2" s="1412"/>
      <c r="FIQ2" s="1412"/>
      <c r="FIR2" s="1412"/>
      <c r="FIS2" s="1412"/>
      <c r="FIT2" s="1412"/>
      <c r="FIU2" s="1412"/>
      <c r="FIV2" s="1412"/>
      <c r="FIW2" s="1412"/>
      <c r="FIX2" s="1412"/>
      <c r="FIY2" s="1412"/>
      <c r="FIZ2" s="1412"/>
      <c r="FJA2" s="1412"/>
      <c r="FJB2" s="1412"/>
      <c r="FJC2" s="1412"/>
      <c r="FJD2" s="1412"/>
      <c r="FJE2" s="1412"/>
      <c r="FJF2" s="1412"/>
      <c r="FJG2" s="1412"/>
      <c r="FJH2" s="1412"/>
      <c r="FJI2" s="1412"/>
      <c r="FJJ2" s="1412"/>
      <c r="FJK2" s="1412"/>
      <c r="FJL2" s="1412"/>
      <c r="FJM2" s="1412"/>
      <c r="FJN2" s="1412"/>
      <c r="FJO2" s="1412"/>
      <c r="FJP2" s="1412"/>
      <c r="FJQ2" s="1412"/>
      <c r="FJR2" s="1412"/>
      <c r="FJS2" s="1412"/>
      <c r="FJT2" s="1412"/>
      <c r="FJU2" s="1412"/>
      <c r="FJV2" s="1412"/>
      <c r="FJW2" s="1412"/>
      <c r="FJX2" s="1412"/>
      <c r="FJY2" s="1412"/>
      <c r="FJZ2" s="1412"/>
      <c r="FKA2" s="1412"/>
      <c r="FKB2" s="1412"/>
      <c r="FKC2" s="1412"/>
      <c r="FKD2" s="1412"/>
      <c r="FKE2" s="1412"/>
      <c r="FKF2" s="1412"/>
      <c r="FKG2" s="1412"/>
      <c r="FKH2" s="1412"/>
      <c r="FKI2" s="1412"/>
      <c r="FKJ2" s="1412"/>
      <c r="FKK2" s="1412"/>
      <c r="FKL2" s="1412"/>
      <c r="FKM2" s="1412"/>
      <c r="FKN2" s="1412"/>
      <c r="FKO2" s="1412"/>
      <c r="FKP2" s="1412"/>
      <c r="FKQ2" s="1412"/>
      <c r="FKR2" s="1412"/>
      <c r="FKS2" s="1412"/>
      <c r="FKT2" s="1412"/>
      <c r="FKU2" s="1412"/>
      <c r="FKV2" s="1412"/>
      <c r="FKW2" s="1412"/>
      <c r="FKX2" s="1412"/>
      <c r="FKY2" s="1412"/>
      <c r="FKZ2" s="1412"/>
      <c r="FLA2" s="1412"/>
      <c r="FLB2" s="1412"/>
      <c r="FLC2" s="1412"/>
      <c r="FLD2" s="1412"/>
      <c r="FLE2" s="1412"/>
      <c r="FLF2" s="1412"/>
      <c r="FLG2" s="1412"/>
      <c r="FLH2" s="1412"/>
      <c r="FLI2" s="1412"/>
      <c r="FLJ2" s="1412"/>
      <c r="FLK2" s="1412"/>
      <c r="FLL2" s="1412"/>
      <c r="FLM2" s="1412"/>
      <c r="FLN2" s="1412"/>
      <c r="FLO2" s="1412"/>
      <c r="FLP2" s="1412"/>
      <c r="FLQ2" s="1412"/>
      <c r="FLR2" s="1412"/>
      <c r="FLS2" s="1412"/>
      <c r="FLT2" s="1412"/>
      <c r="FLU2" s="1412"/>
      <c r="FLV2" s="1412"/>
      <c r="FLW2" s="1412"/>
      <c r="FLX2" s="1412"/>
      <c r="FLY2" s="1412"/>
      <c r="FLZ2" s="1412"/>
      <c r="FMA2" s="1412"/>
      <c r="FMB2" s="1412"/>
      <c r="FMC2" s="1412"/>
      <c r="FMD2" s="1412"/>
      <c r="FME2" s="1412"/>
      <c r="FMF2" s="1412"/>
      <c r="FMG2" s="1412"/>
      <c r="FMH2" s="1412"/>
      <c r="FMI2" s="1412"/>
      <c r="FMJ2" s="1412"/>
      <c r="FMK2" s="1412"/>
      <c r="FML2" s="1412"/>
      <c r="FMM2" s="1412"/>
      <c r="FMN2" s="1412"/>
      <c r="FMO2" s="1412"/>
      <c r="FMP2" s="1412"/>
      <c r="FMQ2" s="1412"/>
      <c r="FMR2" s="1412"/>
      <c r="FMS2" s="1412"/>
      <c r="FMT2" s="1412"/>
      <c r="FMU2" s="1412"/>
      <c r="FMV2" s="1412"/>
      <c r="FMW2" s="1412"/>
      <c r="FMX2" s="1412"/>
      <c r="FMY2" s="1412"/>
      <c r="FMZ2" s="1412"/>
      <c r="FNA2" s="1412"/>
      <c r="FNB2" s="1412"/>
      <c r="FNC2" s="1412"/>
      <c r="FND2" s="1412"/>
      <c r="FNE2" s="1412"/>
      <c r="FNF2" s="1412"/>
      <c r="FNG2" s="1412"/>
      <c r="FNH2" s="1412"/>
      <c r="FNI2" s="1412"/>
      <c r="FNJ2" s="1412"/>
      <c r="FNK2" s="1412"/>
      <c r="FNL2" s="1412"/>
      <c r="FNM2" s="1412"/>
      <c r="FNN2" s="1412"/>
      <c r="FNO2" s="1412"/>
      <c r="FNP2" s="1412"/>
      <c r="FNQ2" s="1412"/>
      <c r="FNR2" s="1412"/>
      <c r="FNS2" s="1412"/>
      <c r="FNT2" s="1412"/>
      <c r="FNU2" s="1412"/>
      <c r="FNV2" s="1412"/>
      <c r="FNW2" s="1412"/>
      <c r="FNX2" s="1412"/>
      <c r="FNY2" s="1412"/>
      <c r="FNZ2" s="1412"/>
      <c r="FOA2" s="1412"/>
      <c r="FOB2" s="1412"/>
      <c r="FOC2" s="1412"/>
      <c r="FOD2" s="1412"/>
      <c r="FOE2" s="1412"/>
      <c r="FOF2" s="1412"/>
      <c r="FOG2" s="1412"/>
      <c r="FOH2" s="1412"/>
      <c r="FOI2" s="1412"/>
      <c r="FOJ2" s="1412"/>
      <c r="FOK2" s="1412"/>
      <c r="FOL2" s="1412"/>
      <c r="FOM2" s="1412"/>
      <c r="FON2" s="1412"/>
      <c r="FOO2" s="1412"/>
      <c r="FOP2" s="1412"/>
      <c r="FOQ2" s="1412"/>
      <c r="FOR2" s="1412"/>
      <c r="FOS2" s="1412"/>
      <c r="FOT2" s="1412"/>
      <c r="FOU2" s="1412"/>
      <c r="FOV2" s="1412"/>
      <c r="FOW2" s="1412"/>
      <c r="FOX2" s="1412"/>
      <c r="FOY2" s="1412"/>
      <c r="FOZ2" s="1412"/>
      <c r="FPA2" s="1412"/>
      <c r="FPB2" s="1412"/>
      <c r="FPC2" s="1412"/>
      <c r="FPD2" s="1412"/>
      <c r="FPE2" s="1412"/>
      <c r="FPF2" s="1412"/>
      <c r="FPG2" s="1412"/>
      <c r="FPH2" s="1412"/>
      <c r="FPI2" s="1412"/>
      <c r="FPJ2" s="1412"/>
      <c r="FPK2" s="1412"/>
      <c r="FPL2" s="1412"/>
      <c r="FPM2" s="1412"/>
      <c r="FPN2" s="1412"/>
      <c r="FPO2" s="1412"/>
      <c r="FPP2" s="1412"/>
      <c r="FPQ2" s="1412"/>
      <c r="FPR2" s="1412"/>
      <c r="FPS2" s="1412"/>
      <c r="FPT2" s="1412"/>
      <c r="FPU2" s="1412"/>
      <c r="FPV2" s="1412"/>
      <c r="FPW2" s="1412"/>
      <c r="FPX2" s="1412"/>
      <c r="FPY2" s="1412"/>
      <c r="FPZ2" s="1412"/>
      <c r="FQA2" s="1412"/>
      <c r="FQB2" s="1412"/>
      <c r="FQC2" s="1412"/>
      <c r="FQD2" s="1412"/>
      <c r="FQE2" s="1412"/>
      <c r="FQF2" s="1412"/>
      <c r="FQG2" s="1412"/>
      <c r="FQH2" s="1412"/>
      <c r="FQI2" s="1412"/>
      <c r="FQJ2" s="1412"/>
      <c r="FQK2" s="1412"/>
      <c r="FQL2" s="1412"/>
      <c r="FQM2" s="1412"/>
      <c r="FQN2" s="1412"/>
      <c r="FQO2" s="1412"/>
      <c r="FQP2" s="1412"/>
      <c r="FQQ2" s="1412"/>
      <c r="FQR2" s="1412"/>
      <c r="FQS2" s="1412"/>
      <c r="FQT2" s="1412"/>
      <c r="FQU2" s="1412"/>
      <c r="FQV2" s="1412"/>
      <c r="FQW2" s="1412"/>
      <c r="FQX2" s="1412"/>
      <c r="FQY2" s="1412"/>
      <c r="FQZ2" s="1412"/>
      <c r="FRA2" s="1412"/>
      <c r="FRB2" s="1412"/>
      <c r="FRC2" s="1412"/>
      <c r="FRD2" s="1412"/>
      <c r="FRE2" s="1412"/>
      <c r="FRF2" s="1412"/>
      <c r="FRG2" s="1412"/>
      <c r="FRH2" s="1412"/>
      <c r="FRI2" s="1412"/>
      <c r="FRJ2" s="1412"/>
      <c r="FRK2" s="1412"/>
      <c r="FRL2" s="1412"/>
      <c r="FRM2" s="1412"/>
      <c r="FRN2" s="1412"/>
      <c r="FRO2" s="1412"/>
      <c r="FRP2" s="1412"/>
      <c r="FRQ2" s="1412"/>
      <c r="FRR2" s="1412"/>
      <c r="FRS2" s="1412"/>
      <c r="FRT2" s="1412"/>
      <c r="FRU2" s="1412"/>
      <c r="FRV2" s="1412"/>
      <c r="FRW2" s="1412"/>
      <c r="FRX2" s="1412"/>
      <c r="FRY2" s="1412"/>
      <c r="FRZ2" s="1412"/>
      <c r="FSA2" s="1412"/>
      <c r="FSB2" s="1412"/>
      <c r="FSC2" s="1412"/>
      <c r="FSD2" s="1412"/>
      <c r="FSE2" s="1412"/>
      <c r="FSF2" s="1412"/>
      <c r="FSG2" s="1412"/>
      <c r="FSH2" s="1412"/>
      <c r="FSI2" s="1412"/>
      <c r="FSJ2" s="1412"/>
      <c r="FSK2" s="1412"/>
      <c r="FSL2" s="1412"/>
      <c r="FSM2" s="1412"/>
      <c r="FSN2" s="1412"/>
      <c r="FSO2" s="1412"/>
      <c r="FSP2" s="1412"/>
      <c r="FSQ2" s="1412"/>
      <c r="FSR2" s="1412"/>
      <c r="FSS2" s="1412"/>
      <c r="FST2" s="1412"/>
      <c r="FSU2" s="1412"/>
      <c r="FSV2" s="1412"/>
      <c r="FSW2" s="1412"/>
      <c r="FSX2" s="1412"/>
      <c r="FSY2" s="1412"/>
      <c r="FSZ2" s="1412"/>
      <c r="FTA2" s="1412"/>
      <c r="FTB2" s="1412"/>
      <c r="FTC2" s="1412"/>
      <c r="FTD2" s="1412"/>
      <c r="FTE2" s="1412"/>
      <c r="FTF2" s="1412"/>
      <c r="FTG2" s="1412"/>
      <c r="FTH2" s="1412"/>
      <c r="FTI2" s="1412"/>
      <c r="FTJ2" s="1412"/>
      <c r="FTK2" s="1412"/>
      <c r="FTL2" s="1412"/>
      <c r="FTM2" s="1412"/>
      <c r="FTN2" s="1412"/>
      <c r="FTO2" s="1412"/>
      <c r="FTP2" s="1412"/>
      <c r="FTQ2" s="1412"/>
      <c r="FTR2" s="1412"/>
      <c r="FTS2" s="1412"/>
      <c r="FTT2" s="1412"/>
      <c r="FTU2" s="1412"/>
      <c r="FTV2" s="1412"/>
      <c r="FTW2" s="1412"/>
      <c r="FTX2" s="1412"/>
      <c r="FTY2" s="1412"/>
      <c r="FTZ2" s="1412"/>
      <c r="FUA2" s="1412"/>
      <c r="FUB2" s="1412"/>
      <c r="FUC2" s="1412"/>
      <c r="FUD2" s="1412"/>
      <c r="FUE2" s="1412"/>
      <c r="FUF2" s="1412"/>
      <c r="FUG2" s="1412"/>
      <c r="FUH2" s="1412"/>
      <c r="FUI2" s="1412"/>
      <c r="FUJ2" s="1412"/>
      <c r="FUK2" s="1412"/>
      <c r="FUL2" s="1412"/>
      <c r="FUM2" s="1412"/>
      <c r="FUN2" s="1412"/>
      <c r="FUO2" s="1412"/>
      <c r="FUP2" s="1412"/>
      <c r="FUQ2" s="1412"/>
      <c r="FUR2" s="1412"/>
      <c r="FUS2" s="1412"/>
      <c r="FUT2" s="1412"/>
      <c r="FUU2" s="1412"/>
      <c r="FUV2" s="1412"/>
      <c r="FUW2" s="1412"/>
      <c r="FUX2" s="1412"/>
      <c r="FUY2" s="1412"/>
      <c r="FUZ2" s="1412"/>
      <c r="FVA2" s="1412"/>
      <c r="FVB2" s="1412"/>
      <c r="FVC2" s="1412"/>
      <c r="FVD2" s="1412"/>
      <c r="FVE2" s="1412"/>
      <c r="FVF2" s="1412"/>
      <c r="FVG2" s="1412"/>
      <c r="FVH2" s="1412"/>
      <c r="FVI2" s="1412"/>
      <c r="FVJ2" s="1412"/>
      <c r="FVK2" s="1412"/>
      <c r="FVL2" s="1412"/>
      <c r="FVM2" s="1412"/>
      <c r="FVN2" s="1412"/>
      <c r="FVO2" s="1412"/>
      <c r="FVP2" s="1412"/>
      <c r="FVQ2" s="1412"/>
      <c r="FVR2" s="1412"/>
      <c r="FVS2" s="1412"/>
      <c r="FVT2" s="1412"/>
      <c r="FVU2" s="1412"/>
      <c r="FVV2" s="1412"/>
      <c r="FVW2" s="1412"/>
      <c r="FVX2" s="1412"/>
      <c r="FVY2" s="1412"/>
      <c r="FVZ2" s="1412"/>
      <c r="FWA2" s="1412"/>
      <c r="FWB2" s="1412"/>
      <c r="FWC2" s="1412"/>
      <c r="FWD2" s="1412"/>
      <c r="FWE2" s="1412"/>
      <c r="FWF2" s="1412"/>
      <c r="FWG2" s="1412"/>
      <c r="FWH2" s="1412"/>
      <c r="FWI2" s="1412"/>
      <c r="FWJ2" s="1412"/>
      <c r="FWK2" s="1412"/>
      <c r="FWL2" s="1412"/>
      <c r="FWM2" s="1412"/>
      <c r="FWN2" s="1412"/>
      <c r="FWO2" s="1412"/>
      <c r="FWP2" s="1412"/>
      <c r="FWQ2" s="1412"/>
      <c r="FWR2" s="1412"/>
      <c r="FWS2" s="1412"/>
      <c r="FWT2" s="1412"/>
      <c r="FWU2" s="1412"/>
      <c r="FWV2" s="1412"/>
      <c r="FWW2" s="1412"/>
      <c r="FWX2" s="1412"/>
      <c r="FWY2" s="1412"/>
      <c r="FWZ2" s="1412"/>
      <c r="FXA2" s="1412"/>
      <c r="FXB2" s="1412"/>
      <c r="FXC2" s="1412"/>
      <c r="FXD2" s="1412"/>
      <c r="FXE2" s="1412"/>
      <c r="FXF2" s="1412"/>
      <c r="FXG2" s="1412"/>
      <c r="FXH2" s="1412"/>
      <c r="FXI2" s="1412"/>
      <c r="FXJ2" s="1412"/>
      <c r="FXK2" s="1412"/>
      <c r="FXL2" s="1412"/>
      <c r="FXM2" s="1412"/>
      <c r="FXN2" s="1412"/>
      <c r="FXO2" s="1412"/>
      <c r="FXP2" s="1412"/>
      <c r="FXQ2" s="1412"/>
      <c r="FXR2" s="1412"/>
      <c r="FXS2" s="1412"/>
      <c r="FXT2" s="1412"/>
      <c r="FXU2" s="1412"/>
      <c r="FXV2" s="1412"/>
      <c r="FXW2" s="1412"/>
      <c r="FXX2" s="1412"/>
      <c r="FXY2" s="1412"/>
      <c r="FXZ2" s="1412"/>
      <c r="FYA2" s="1412"/>
      <c r="FYB2" s="1412"/>
      <c r="FYC2" s="1412"/>
      <c r="FYD2" s="1412"/>
      <c r="FYE2" s="1412"/>
      <c r="FYF2" s="1412"/>
      <c r="FYG2" s="1412"/>
      <c r="FYH2" s="1412"/>
      <c r="FYI2" s="1412"/>
      <c r="FYJ2" s="1412"/>
      <c r="FYK2" s="1412"/>
      <c r="FYL2" s="1412"/>
      <c r="FYM2" s="1412"/>
      <c r="FYN2" s="1412"/>
      <c r="FYO2" s="1412"/>
      <c r="FYP2" s="1412"/>
      <c r="FYQ2" s="1412"/>
      <c r="FYR2" s="1412"/>
      <c r="FYS2" s="1412"/>
      <c r="FYT2" s="1412"/>
      <c r="FYU2" s="1412"/>
      <c r="FYV2" s="1412"/>
      <c r="FYW2" s="1412"/>
      <c r="FYX2" s="1412"/>
      <c r="FYY2" s="1412"/>
      <c r="FYZ2" s="1412"/>
      <c r="FZA2" s="1412"/>
      <c r="FZB2" s="1412"/>
      <c r="FZC2" s="1412"/>
      <c r="FZD2" s="1412"/>
      <c r="FZE2" s="1412"/>
      <c r="FZF2" s="1412"/>
      <c r="FZG2" s="1412"/>
      <c r="FZH2" s="1412"/>
      <c r="FZI2" s="1412"/>
      <c r="FZJ2" s="1412"/>
      <c r="FZK2" s="1412"/>
      <c r="FZL2" s="1412"/>
      <c r="FZM2" s="1412"/>
      <c r="FZN2" s="1412"/>
      <c r="FZO2" s="1412"/>
      <c r="FZP2" s="1412"/>
      <c r="FZQ2" s="1412"/>
      <c r="FZR2" s="1412"/>
      <c r="FZS2" s="1412"/>
      <c r="FZT2" s="1412"/>
      <c r="FZU2" s="1412"/>
      <c r="FZV2" s="1412"/>
      <c r="FZW2" s="1412"/>
      <c r="FZX2" s="1412"/>
      <c r="FZY2" s="1412"/>
      <c r="FZZ2" s="1412"/>
      <c r="GAA2" s="1412"/>
      <c r="GAB2" s="1412"/>
      <c r="GAC2" s="1412"/>
      <c r="GAD2" s="1412"/>
      <c r="GAE2" s="1412"/>
      <c r="GAF2" s="1412"/>
      <c r="GAG2" s="1412"/>
      <c r="GAH2" s="1412"/>
      <c r="GAI2" s="1412"/>
      <c r="GAJ2" s="1412"/>
      <c r="GAK2" s="1412"/>
      <c r="GAL2" s="1412"/>
      <c r="GAM2" s="1412"/>
      <c r="GAN2" s="1412"/>
      <c r="GAO2" s="1412"/>
      <c r="GAP2" s="1412"/>
      <c r="GAQ2" s="1412"/>
      <c r="GAR2" s="1412"/>
      <c r="GAS2" s="1412"/>
      <c r="GAT2" s="1412"/>
      <c r="GAU2" s="1412"/>
      <c r="GAV2" s="1412"/>
      <c r="GAW2" s="1412"/>
      <c r="GAX2" s="1412"/>
      <c r="GAY2" s="1412"/>
      <c r="GAZ2" s="1412"/>
      <c r="GBA2" s="1412"/>
      <c r="GBB2" s="1412"/>
      <c r="GBC2" s="1412"/>
      <c r="GBD2" s="1412"/>
      <c r="GBE2" s="1412"/>
      <c r="GBF2" s="1412"/>
      <c r="GBG2" s="1412"/>
      <c r="GBH2" s="1412"/>
      <c r="GBI2" s="1412"/>
      <c r="GBJ2" s="1412"/>
      <c r="GBK2" s="1412"/>
      <c r="GBL2" s="1412"/>
      <c r="GBM2" s="1412"/>
      <c r="GBN2" s="1412"/>
      <c r="GBO2" s="1412"/>
      <c r="GBP2" s="1412"/>
      <c r="GBQ2" s="1412"/>
      <c r="GBR2" s="1412"/>
      <c r="GBS2" s="1412"/>
      <c r="GBT2" s="1412"/>
      <c r="GBU2" s="1412"/>
      <c r="GBV2" s="1412"/>
      <c r="GBW2" s="1412"/>
      <c r="GBX2" s="1412"/>
      <c r="GBY2" s="1412"/>
      <c r="GBZ2" s="1412"/>
      <c r="GCA2" s="1412"/>
      <c r="GCB2" s="1412"/>
      <c r="GCC2" s="1412"/>
      <c r="GCD2" s="1412"/>
      <c r="GCE2" s="1412"/>
      <c r="GCF2" s="1412"/>
      <c r="GCG2" s="1412"/>
      <c r="GCH2" s="1412"/>
      <c r="GCI2" s="1412"/>
      <c r="GCJ2" s="1412"/>
      <c r="GCK2" s="1412"/>
      <c r="GCL2" s="1412"/>
      <c r="GCM2" s="1412"/>
      <c r="GCN2" s="1412"/>
      <c r="GCO2" s="1412"/>
      <c r="GCP2" s="1412"/>
      <c r="GCQ2" s="1412"/>
      <c r="GCR2" s="1412"/>
      <c r="GCS2" s="1412"/>
      <c r="GCT2" s="1412"/>
      <c r="GCU2" s="1412"/>
      <c r="GCV2" s="1412"/>
      <c r="GCW2" s="1412"/>
      <c r="GCX2" s="1412"/>
      <c r="GCY2" s="1412"/>
      <c r="GCZ2" s="1412"/>
      <c r="GDA2" s="1412"/>
      <c r="GDB2" s="1412"/>
      <c r="GDC2" s="1412"/>
      <c r="GDD2" s="1412"/>
      <c r="GDE2" s="1412"/>
      <c r="GDF2" s="1412"/>
      <c r="GDG2" s="1412"/>
      <c r="GDH2" s="1412"/>
      <c r="GDI2" s="1412"/>
      <c r="GDJ2" s="1412"/>
      <c r="GDK2" s="1412"/>
      <c r="GDL2" s="1412"/>
      <c r="GDM2" s="1412"/>
      <c r="GDN2" s="1412"/>
      <c r="GDO2" s="1412"/>
      <c r="GDP2" s="1412"/>
      <c r="GDQ2" s="1412"/>
      <c r="GDR2" s="1412"/>
      <c r="GDS2" s="1412"/>
      <c r="GDT2" s="1412"/>
      <c r="GDU2" s="1412"/>
      <c r="GDV2" s="1412"/>
      <c r="GDW2" s="1412"/>
      <c r="GDX2" s="1412"/>
      <c r="GDY2" s="1412"/>
      <c r="GDZ2" s="1412"/>
      <c r="GEA2" s="1412"/>
      <c r="GEB2" s="1412"/>
      <c r="GEC2" s="1412"/>
      <c r="GED2" s="1412"/>
      <c r="GEE2" s="1412"/>
      <c r="GEF2" s="1412"/>
      <c r="GEG2" s="1412"/>
      <c r="GEH2" s="1412"/>
      <c r="GEI2" s="1412"/>
      <c r="GEJ2" s="1412"/>
      <c r="GEK2" s="1412"/>
      <c r="GEL2" s="1412"/>
      <c r="GEM2" s="1412"/>
      <c r="GEN2" s="1412"/>
      <c r="GEO2" s="1412"/>
      <c r="GEP2" s="1412"/>
      <c r="GEQ2" s="1412"/>
      <c r="GER2" s="1412"/>
      <c r="GES2" s="1412"/>
      <c r="GET2" s="1412"/>
      <c r="GEU2" s="1412"/>
      <c r="GEV2" s="1412"/>
      <c r="GEW2" s="1412"/>
      <c r="GEX2" s="1412"/>
      <c r="GEY2" s="1412"/>
      <c r="GEZ2" s="1412"/>
      <c r="GFA2" s="1412"/>
      <c r="GFB2" s="1412"/>
      <c r="GFC2" s="1412"/>
      <c r="GFD2" s="1412"/>
      <c r="GFE2" s="1412"/>
      <c r="GFF2" s="1412"/>
      <c r="GFG2" s="1412"/>
      <c r="GFH2" s="1412"/>
      <c r="GFI2" s="1412"/>
      <c r="GFJ2" s="1412"/>
      <c r="GFK2" s="1412"/>
      <c r="GFL2" s="1412"/>
      <c r="GFM2" s="1412"/>
      <c r="GFN2" s="1412"/>
      <c r="GFO2" s="1412"/>
      <c r="GFP2" s="1412"/>
      <c r="GFQ2" s="1412"/>
      <c r="GFR2" s="1412"/>
      <c r="GFS2" s="1412"/>
      <c r="GFT2" s="1412"/>
      <c r="GFU2" s="1412"/>
      <c r="GFV2" s="1412"/>
      <c r="GFW2" s="1412"/>
      <c r="GFX2" s="1412"/>
      <c r="GFY2" s="1412"/>
      <c r="GFZ2" s="1412"/>
      <c r="GGA2" s="1412"/>
      <c r="GGB2" s="1412"/>
      <c r="GGC2" s="1412"/>
      <c r="GGD2" s="1412"/>
      <c r="GGE2" s="1412"/>
      <c r="GGF2" s="1412"/>
      <c r="GGG2" s="1412"/>
      <c r="GGH2" s="1412"/>
      <c r="GGI2" s="1412"/>
      <c r="GGJ2" s="1412"/>
      <c r="GGK2" s="1412"/>
      <c r="GGL2" s="1412"/>
      <c r="GGM2" s="1412"/>
      <c r="GGN2" s="1412"/>
      <c r="GGO2" s="1412"/>
      <c r="GGP2" s="1412"/>
      <c r="GGQ2" s="1412"/>
      <c r="GGR2" s="1412"/>
      <c r="GGS2" s="1412"/>
      <c r="GGT2" s="1412"/>
      <c r="GGU2" s="1412"/>
      <c r="GGV2" s="1412"/>
      <c r="GGW2" s="1412"/>
      <c r="GGX2" s="1412"/>
      <c r="GGY2" s="1412"/>
      <c r="GGZ2" s="1412"/>
      <c r="GHA2" s="1412"/>
      <c r="GHB2" s="1412"/>
      <c r="GHC2" s="1412"/>
      <c r="GHD2" s="1412"/>
      <c r="GHE2" s="1412"/>
      <c r="GHF2" s="1412"/>
      <c r="GHG2" s="1412"/>
      <c r="GHH2" s="1412"/>
      <c r="GHI2" s="1412"/>
      <c r="GHJ2" s="1412"/>
      <c r="GHK2" s="1412"/>
      <c r="GHL2" s="1412"/>
      <c r="GHM2" s="1412"/>
      <c r="GHN2" s="1412"/>
      <c r="GHO2" s="1412"/>
      <c r="GHP2" s="1412"/>
      <c r="GHQ2" s="1412"/>
      <c r="GHR2" s="1412"/>
      <c r="GHS2" s="1412"/>
      <c r="GHT2" s="1412"/>
      <c r="GHU2" s="1412"/>
      <c r="GHV2" s="1412"/>
      <c r="GHW2" s="1412"/>
      <c r="GHX2" s="1412"/>
      <c r="GHY2" s="1412"/>
      <c r="GHZ2" s="1412"/>
      <c r="GIA2" s="1412"/>
      <c r="GIB2" s="1412"/>
      <c r="GIC2" s="1412"/>
      <c r="GID2" s="1412"/>
      <c r="GIE2" s="1412"/>
      <c r="GIF2" s="1412"/>
      <c r="GIG2" s="1412"/>
      <c r="GIH2" s="1412"/>
      <c r="GII2" s="1412"/>
      <c r="GIJ2" s="1412"/>
      <c r="GIK2" s="1412"/>
      <c r="GIL2" s="1412"/>
      <c r="GIM2" s="1412"/>
      <c r="GIN2" s="1412"/>
      <c r="GIO2" s="1412"/>
      <c r="GIP2" s="1412"/>
      <c r="GIQ2" s="1412"/>
      <c r="GIR2" s="1412"/>
      <c r="GIS2" s="1412"/>
      <c r="GIT2" s="1412"/>
      <c r="GIU2" s="1412"/>
      <c r="GIV2" s="1412"/>
      <c r="GIW2" s="1412"/>
      <c r="GIX2" s="1412"/>
      <c r="GIY2" s="1412"/>
      <c r="GIZ2" s="1412"/>
      <c r="GJA2" s="1412"/>
      <c r="GJB2" s="1412"/>
      <c r="GJC2" s="1412"/>
      <c r="GJD2" s="1412"/>
      <c r="GJE2" s="1412"/>
      <c r="GJF2" s="1412"/>
      <c r="GJG2" s="1412"/>
      <c r="GJH2" s="1412"/>
      <c r="GJI2" s="1412"/>
      <c r="GJJ2" s="1412"/>
      <c r="GJK2" s="1412"/>
      <c r="GJL2" s="1412"/>
      <c r="GJM2" s="1412"/>
      <c r="GJN2" s="1412"/>
      <c r="GJO2" s="1412"/>
      <c r="GJP2" s="1412"/>
      <c r="GJQ2" s="1412"/>
      <c r="GJR2" s="1412"/>
      <c r="GJS2" s="1412"/>
      <c r="GJT2" s="1412"/>
      <c r="GJU2" s="1412"/>
      <c r="GJV2" s="1412"/>
      <c r="GJW2" s="1412"/>
      <c r="GJX2" s="1412"/>
      <c r="GJY2" s="1412"/>
      <c r="GJZ2" s="1412"/>
      <c r="GKA2" s="1412"/>
      <c r="GKB2" s="1412"/>
      <c r="GKC2" s="1412"/>
      <c r="GKD2" s="1412"/>
      <c r="GKE2" s="1412"/>
      <c r="GKF2" s="1412"/>
      <c r="GKG2" s="1412"/>
      <c r="GKH2" s="1412"/>
      <c r="GKI2" s="1412"/>
      <c r="GKJ2" s="1412"/>
      <c r="GKK2" s="1412"/>
      <c r="GKL2" s="1412"/>
      <c r="GKM2" s="1412"/>
      <c r="GKN2" s="1412"/>
      <c r="GKO2" s="1412"/>
      <c r="GKP2" s="1412"/>
      <c r="GKQ2" s="1412"/>
      <c r="GKR2" s="1412"/>
      <c r="GKS2" s="1412"/>
      <c r="GKT2" s="1412"/>
      <c r="GKU2" s="1412"/>
      <c r="GKV2" s="1412"/>
      <c r="GKW2" s="1412"/>
      <c r="GKX2" s="1412"/>
      <c r="GKY2" s="1412"/>
      <c r="GKZ2" s="1412"/>
      <c r="GLA2" s="1412"/>
      <c r="GLB2" s="1412"/>
      <c r="GLC2" s="1412"/>
      <c r="GLD2" s="1412"/>
      <c r="GLE2" s="1412"/>
      <c r="GLF2" s="1412"/>
      <c r="GLG2" s="1412"/>
      <c r="GLH2" s="1412"/>
      <c r="GLI2" s="1412"/>
      <c r="GLJ2" s="1412"/>
      <c r="GLK2" s="1412"/>
      <c r="GLL2" s="1412"/>
      <c r="GLM2" s="1412"/>
      <c r="GLN2" s="1412"/>
      <c r="GLO2" s="1412"/>
      <c r="GLP2" s="1412"/>
      <c r="GLQ2" s="1412"/>
      <c r="GLR2" s="1412"/>
      <c r="GLS2" s="1412"/>
      <c r="GLT2" s="1412"/>
      <c r="GLU2" s="1412"/>
      <c r="GLV2" s="1412"/>
      <c r="GLW2" s="1412"/>
      <c r="GLX2" s="1412"/>
      <c r="GLY2" s="1412"/>
      <c r="GLZ2" s="1412"/>
      <c r="GMA2" s="1412"/>
      <c r="GMB2" s="1412"/>
      <c r="GMC2" s="1412"/>
      <c r="GMD2" s="1412"/>
      <c r="GME2" s="1412"/>
      <c r="GMF2" s="1412"/>
      <c r="GMG2" s="1412"/>
      <c r="GMH2" s="1412"/>
      <c r="GMI2" s="1412"/>
      <c r="GMJ2" s="1412"/>
      <c r="GMK2" s="1412"/>
      <c r="GML2" s="1412"/>
      <c r="GMM2" s="1412"/>
      <c r="GMN2" s="1412"/>
      <c r="GMO2" s="1412"/>
      <c r="GMP2" s="1412"/>
      <c r="GMQ2" s="1412"/>
      <c r="GMR2" s="1412"/>
      <c r="GMS2" s="1412"/>
      <c r="GMT2" s="1412"/>
      <c r="GMU2" s="1412"/>
      <c r="GMV2" s="1412"/>
      <c r="GMW2" s="1412"/>
      <c r="GMX2" s="1412"/>
      <c r="GMY2" s="1412"/>
      <c r="GMZ2" s="1412"/>
      <c r="GNA2" s="1412"/>
      <c r="GNB2" s="1412"/>
      <c r="GNC2" s="1412"/>
      <c r="GND2" s="1412"/>
      <c r="GNE2" s="1412"/>
      <c r="GNF2" s="1412"/>
      <c r="GNG2" s="1412"/>
      <c r="GNH2" s="1412"/>
      <c r="GNI2" s="1412"/>
      <c r="GNJ2" s="1412"/>
      <c r="GNK2" s="1412"/>
      <c r="GNL2" s="1412"/>
      <c r="GNM2" s="1412"/>
      <c r="GNN2" s="1412"/>
      <c r="GNO2" s="1412"/>
      <c r="GNP2" s="1412"/>
      <c r="GNQ2" s="1412"/>
      <c r="GNR2" s="1412"/>
      <c r="GNS2" s="1412"/>
      <c r="GNT2" s="1412"/>
      <c r="GNU2" s="1412"/>
      <c r="GNV2" s="1412"/>
      <c r="GNW2" s="1412"/>
      <c r="GNX2" s="1412"/>
      <c r="GNY2" s="1412"/>
      <c r="GNZ2" s="1412"/>
      <c r="GOA2" s="1412"/>
      <c r="GOB2" s="1412"/>
      <c r="GOC2" s="1412"/>
      <c r="GOD2" s="1412"/>
      <c r="GOE2" s="1412"/>
      <c r="GOF2" s="1412"/>
      <c r="GOG2" s="1412"/>
      <c r="GOH2" s="1412"/>
      <c r="GOI2" s="1412"/>
      <c r="GOJ2" s="1412"/>
      <c r="GOK2" s="1412"/>
      <c r="GOL2" s="1412"/>
      <c r="GOM2" s="1412"/>
      <c r="GON2" s="1412"/>
      <c r="GOO2" s="1412"/>
      <c r="GOP2" s="1412"/>
      <c r="GOQ2" s="1412"/>
      <c r="GOR2" s="1412"/>
      <c r="GOS2" s="1412"/>
      <c r="GOT2" s="1412"/>
      <c r="GOU2" s="1412"/>
      <c r="GOV2" s="1412"/>
      <c r="GOW2" s="1412"/>
      <c r="GOX2" s="1412"/>
      <c r="GOY2" s="1412"/>
      <c r="GOZ2" s="1412"/>
      <c r="GPA2" s="1412"/>
      <c r="GPB2" s="1412"/>
      <c r="GPC2" s="1412"/>
      <c r="GPD2" s="1412"/>
      <c r="GPE2" s="1412"/>
      <c r="GPF2" s="1412"/>
      <c r="GPG2" s="1412"/>
      <c r="GPH2" s="1412"/>
      <c r="GPI2" s="1412"/>
      <c r="GPJ2" s="1412"/>
      <c r="GPK2" s="1412"/>
      <c r="GPL2" s="1412"/>
      <c r="GPM2" s="1412"/>
      <c r="GPN2" s="1412"/>
      <c r="GPO2" s="1412"/>
      <c r="GPP2" s="1412"/>
      <c r="GPQ2" s="1412"/>
      <c r="GPR2" s="1412"/>
      <c r="GPS2" s="1412"/>
      <c r="GPT2" s="1412"/>
      <c r="GPU2" s="1412"/>
      <c r="GPV2" s="1412"/>
      <c r="GPW2" s="1412"/>
      <c r="GPX2" s="1412"/>
      <c r="GPY2" s="1412"/>
      <c r="GPZ2" s="1412"/>
      <c r="GQA2" s="1412"/>
      <c r="GQB2" s="1412"/>
      <c r="GQC2" s="1412"/>
      <c r="GQD2" s="1412"/>
      <c r="GQE2" s="1412"/>
      <c r="GQF2" s="1412"/>
      <c r="GQG2" s="1412"/>
      <c r="GQH2" s="1412"/>
      <c r="GQI2" s="1412"/>
      <c r="GQJ2" s="1412"/>
      <c r="GQK2" s="1412"/>
      <c r="GQL2" s="1412"/>
      <c r="GQM2" s="1412"/>
      <c r="GQN2" s="1412"/>
      <c r="GQO2" s="1412"/>
      <c r="GQP2" s="1412"/>
      <c r="GQQ2" s="1412"/>
      <c r="GQR2" s="1412"/>
      <c r="GQS2" s="1412"/>
      <c r="GQT2" s="1412"/>
      <c r="GQU2" s="1412"/>
      <c r="GQV2" s="1412"/>
      <c r="GQW2" s="1412"/>
      <c r="GQX2" s="1412"/>
      <c r="GQY2" s="1412"/>
      <c r="GQZ2" s="1412"/>
      <c r="GRA2" s="1412"/>
      <c r="GRB2" s="1412"/>
      <c r="GRC2" s="1412"/>
      <c r="GRD2" s="1412"/>
      <c r="GRE2" s="1412"/>
      <c r="GRF2" s="1412"/>
      <c r="GRG2" s="1412"/>
      <c r="GRH2" s="1412"/>
      <c r="GRI2" s="1412"/>
      <c r="GRJ2" s="1412"/>
      <c r="GRK2" s="1412"/>
      <c r="GRL2" s="1412"/>
      <c r="GRM2" s="1412"/>
      <c r="GRN2" s="1412"/>
      <c r="GRO2" s="1412"/>
      <c r="GRP2" s="1412"/>
      <c r="GRQ2" s="1412"/>
      <c r="GRR2" s="1412"/>
      <c r="GRS2" s="1412"/>
      <c r="GRT2" s="1412"/>
      <c r="GRU2" s="1412"/>
      <c r="GRV2" s="1412"/>
      <c r="GRW2" s="1412"/>
      <c r="GRX2" s="1412"/>
      <c r="GRY2" s="1412"/>
      <c r="GRZ2" s="1412"/>
      <c r="GSA2" s="1412"/>
      <c r="GSB2" s="1412"/>
      <c r="GSC2" s="1412"/>
      <c r="GSD2" s="1412"/>
      <c r="GSE2" s="1412"/>
      <c r="GSF2" s="1412"/>
      <c r="GSG2" s="1412"/>
      <c r="GSH2" s="1412"/>
      <c r="GSI2" s="1412"/>
      <c r="GSJ2" s="1412"/>
      <c r="GSK2" s="1412"/>
      <c r="GSL2" s="1412"/>
      <c r="GSM2" s="1412"/>
      <c r="GSN2" s="1412"/>
      <c r="GSO2" s="1412"/>
      <c r="GSP2" s="1412"/>
      <c r="GSQ2" s="1412"/>
      <c r="GSR2" s="1412"/>
      <c r="GSS2" s="1412"/>
      <c r="GST2" s="1412"/>
      <c r="GSU2" s="1412"/>
      <c r="GSV2" s="1412"/>
      <c r="GSW2" s="1412"/>
      <c r="GSX2" s="1412"/>
      <c r="GSY2" s="1412"/>
      <c r="GSZ2" s="1412"/>
      <c r="GTA2" s="1412"/>
      <c r="GTB2" s="1412"/>
      <c r="GTC2" s="1412"/>
      <c r="GTD2" s="1412"/>
      <c r="GTE2" s="1412"/>
      <c r="GTF2" s="1412"/>
      <c r="GTG2" s="1412"/>
      <c r="GTH2" s="1412"/>
      <c r="GTI2" s="1412"/>
      <c r="GTJ2" s="1412"/>
      <c r="GTK2" s="1412"/>
      <c r="GTL2" s="1412"/>
      <c r="GTM2" s="1412"/>
      <c r="GTN2" s="1412"/>
      <c r="GTO2" s="1412"/>
      <c r="GTP2" s="1412"/>
      <c r="GTQ2" s="1412"/>
      <c r="GTR2" s="1412"/>
      <c r="GTS2" s="1412"/>
      <c r="GTT2" s="1412"/>
      <c r="GTU2" s="1412"/>
      <c r="GTV2" s="1412"/>
      <c r="GTW2" s="1412"/>
      <c r="GTX2" s="1412"/>
      <c r="GTY2" s="1412"/>
      <c r="GTZ2" s="1412"/>
      <c r="GUA2" s="1412"/>
      <c r="GUB2" s="1412"/>
      <c r="GUC2" s="1412"/>
      <c r="GUD2" s="1412"/>
      <c r="GUE2" s="1412"/>
      <c r="GUF2" s="1412"/>
      <c r="GUG2" s="1412"/>
      <c r="GUH2" s="1412"/>
      <c r="GUI2" s="1412"/>
      <c r="GUJ2" s="1412"/>
      <c r="GUK2" s="1412"/>
      <c r="GUL2" s="1412"/>
      <c r="GUM2" s="1412"/>
      <c r="GUN2" s="1412"/>
      <c r="GUO2" s="1412"/>
      <c r="GUP2" s="1412"/>
      <c r="GUQ2" s="1412"/>
      <c r="GUR2" s="1412"/>
      <c r="GUS2" s="1412"/>
      <c r="GUT2" s="1412"/>
      <c r="GUU2" s="1412"/>
      <c r="GUV2" s="1412"/>
      <c r="GUW2" s="1412"/>
      <c r="GUX2" s="1412"/>
      <c r="GUY2" s="1412"/>
      <c r="GUZ2" s="1412"/>
      <c r="GVA2" s="1412"/>
      <c r="GVB2" s="1412"/>
      <c r="GVC2" s="1412"/>
      <c r="GVD2" s="1412"/>
      <c r="GVE2" s="1412"/>
      <c r="GVF2" s="1412"/>
      <c r="GVG2" s="1412"/>
      <c r="GVH2" s="1412"/>
      <c r="GVI2" s="1412"/>
      <c r="GVJ2" s="1412"/>
      <c r="GVK2" s="1412"/>
      <c r="GVL2" s="1412"/>
      <c r="GVM2" s="1412"/>
      <c r="GVN2" s="1412"/>
      <c r="GVO2" s="1412"/>
      <c r="GVP2" s="1412"/>
      <c r="GVQ2" s="1412"/>
      <c r="GVR2" s="1412"/>
      <c r="GVS2" s="1412"/>
      <c r="GVT2" s="1412"/>
      <c r="GVU2" s="1412"/>
      <c r="GVV2" s="1412"/>
      <c r="GVW2" s="1412"/>
      <c r="GVX2" s="1412"/>
      <c r="GVY2" s="1412"/>
      <c r="GVZ2" s="1412"/>
      <c r="GWA2" s="1412"/>
      <c r="GWB2" s="1412"/>
      <c r="GWC2" s="1412"/>
      <c r="GWD2" s="1412"/>
      <c r="GWE2" s="1412"/>
      <c r="GWF2" s="1412"/>
      <c r="GWG2" s="1412"/>
      <c r="GWH2" s="1412"/>
      <c r="GWI2" s="1412"/>
      <c r="GWJ2" s="1412"/>
      <c r="GWK2" s="1412"/>
      <c r="GWL2" s="1412"/>
      <c r="GWM2" s="1412"/>
      <c r="GWN2" s="1412"/>
      <c r="GWO2" s="1412"/>
      <c r="GWP2" s="1412"/>
      <c r="GWQ2" s="1412"/>
      <c r="GWR2" s="1412"/>
      <c r="GWS2" s="1412"/>
      <c r="GWT2" s="1412"/>
      <c r="GWU2" s="1412"/>
      <c r="GWV2" s="1412"/>
      <c r="GWW2" s="1412"/>
      <c r="GWX2" s="1412"/>
      <c r="GWY2" s="1412"/>
      <c r="GWZ2" s="1412"/>
      <c r="GXA2" s="1412"/>
      <c r="GXB2" s="1412"/>
      <c r="GXC2" s="1412"/>
      <c r="GXD2" s="1412"/>
      <c r="GXE2" s="1412"/>
      <c r="GXF2" s="1412"/>
      <c r="GXG2" s="1412"/>
      <c r="GXH2" s="1412"/>
      <c r="GXI2" s="1412"/>
      <c r="GXJ2" s="1412"/>
      <c r="GXK2" s="1412"/>
      <c r="GXL2" s="1412"/>
      <c r="GXM2" s="1412"/>
      <c r="GXN2" s="1412"/>
      <c r="GXO2" s="1412"/>
      <c r="GXP2" s="1412"/>
      <c r="GXQ2" s="1412"/>
      <c r="GXR2" s="1412"/>
      <c r="GXS2" s="1412"/>
      <c r="GXT2" s="1412"/>
      <c r="GXU2" s="1412"/>
      <c r="GXV2" s="1412"/>
      <c r="GXW2" s="1412"/>
      <c r="GXX2" s="1412"/>
      <c r="GXY2" s="1412"/>
      <c r="GXZ2" s="1412"/>
      <c r="GYA2" s="1412"/>
      <c r="GYB2" s="1412"/>
      <c r="GYC2" s="1412"/>
      <c r="GYD2" s="1412"/>
      <c r="GYE2" s="1412"/>
      <c r="GYF2" s="1412"/>
      <c r="GYG2" s="1412"/>
      <c r="GYH2" s="1412"/>
      <c r="GYI2" s="1412"/>
      <c r="GYJ2" s="1412"/>
      <c r="GYK2" s="1412"/>
      <c r="GYL2" s="1412"/>
      <c r="GYM2" s="1412"/>
      <c r="GYN2" s="1412"/>
      <c r="GYO2" s="1412"/>
      <c r="GYP2" s="1412"/>
      <c r="GYQ2" s="1412"/>
      <c r="GYR2" s="1412"/>
      <c r="GYS2" s="1412"/>
      <c r="GYT2" s="1412"/>
      <c r="GYU2" s="1412"/>
      <c r="GYV2" s="1412"/>
      <c r="GYW2" s="1412"/>
      <c r="GYX2" s="1412"/>
      <c r="GYY2" s="1412"/>
      <c r="GYZ2" s="1412"/>
      <c r="GZA2" s="1412"/>
      <c r="GZB2" s="1412"/>
      <c r="GZC2" s="1412"/>
      <c r="GZD2" s="1412"/>
      <c r="GZE2" s="1412"/>
      <c r="GZF2" s="1412"/>
      <c r="GZG2" s="1412"/>
      <c r="GZH2" s="1412"/>
      <c r="GZI2" s="1412"/>
      <c r="GZJ2" s="1412"/>
      <c r="GZK2" s="1412"/>
      <c r="GZL2" s="1412"/>
      <c r="GZM2" s="1412"/>
      <c r="GZN2" s="1412"/>
      <c r="GZO2" s="1412"/>
      <c r="GZP2" s="1412"/>
      <c r="GZQ2" s="1412"/>
      <c r="GZR2" s="1412"/>
      <c r="GZS2" s="1412"/>
      <c r="GZT2" s="1412"/>
      <c r="GZU2" s="1412"/>
      <c r="GZV2" s="1412"/>
      <c r="GZW2" s="1412"/>
      <c r="GZX2" s="1412"/>
      <c r="GZY2" s="1412"/>
      <c r="GZZ2" s="1412"/>
      <c r="HAA2" s="1412"/>
      <c r="HAB2" s="1412"/>
      <c r="HAC2" s="1412"/>
      <c r="HAD2" s="1412"/>
      <c r="HAE2" s="1412"/>
      <c r="HAF2" s="1412"/>
      <c r="HAG2" s="1412"/>
      <c r="HAH2" s="1412"/>
      <c r="HAI2" s="1412"/>
      <c r="HAJ2" s="1412"/>
      <c r="HAK2" s="1412"/>
      <c r="HAL2" s="1412"/>
      <c r="HAM2" s="1412"/>
      <c r="HAN2" s="1412"/>
      <c r="HAO2" s="1412"/>
      <c r="HAP2" s="1412"/>
      <c r="HAQ2" s="1412"/>
      <c r="HAR2" s="1412"/>
      <c r="HAS2" s="1412"/>
      <c r="HAT2" s="1412"/>
      <c r="HAU2" s="1412"/>
      <c r="HAV2" s="1412"/>
      <c r="HAW2" s="1412"/>
      <c r="HAX2" s="1412"/>
      <c r="HAY2" s="1412"/>
      <c r="HAZ2" s="1412"/>
      <c r="HBA2" s="1412"/>
      <c r="HBB2" s="1412"/>
      <c r="HBC2" s="1412"/>
      <c r="HBD2" s="1412"/>
      <c r="HBE2" s="1412"/>
      <c r="HBF2" s="1412"/>
      <c r="HBG2" s="1412"/>
      <c r="HBH2" s="1412"/>
      <c r="HBI2" s="1412"/>
      <c r="HBJ2" s="1412"/>
      <c r="HBK2" s="1412"/>
      <c r="HBL2" s="1412"/>
      <c r="HBM2" s="1412"/>
      <c r="HBN2" s="1412"/>
      <c r="HBO2" s="1412"/>
      <c r="HBP2" s="1412"/>
      <c r="HBQ2" s="1412"/>
      <c r="HBR2" s="1412"/>
      <c r="HBS2" s="1412"/>
      <c r="HBT2" s="1412"/>
      <c r="HBU2" s="1412"/>
      <c r="HBV2" s="1412"/>
      <c r="HBW2" s="1412"/>
      <c r="HBX2" s="1412"/>
      <c r="HBY2" s="1412"/>
      <c r="HBZ2" s="1412"/>
      <c r="HCA2" s="1412"/>
      <c r="HCB2" s="1412"/>
      <c r="HCC2" s="1412"/>
      <c r="HCD2" s="1412"/>
      <c r="HCE2" s="1412"/>
      <c r="HCF2" s="1412"/>
      <c r="HCG2" s="1412"/>
      <c r="HCH2" s="1412"/>
      <c r="HCI2" s="1412"/>
      <c r="HCJ2" s="1412"/>
      <c r="HCK2" s="1412"/>
      <c r="HCL2" s="1412"/>
      <c r="HCM2" s="1412"/>
      <c r="HCN2" s="1412"/>
      <c r="HCO2" s="1412"/>
      <c r="HCP2" s="1412"/>
      <c r="HCQ2" s="1412"/>
      <c r="HCR2" s="1412"/>
      <c r="HCS2" s="1412"/>
      <c r="HCT2" s="1412"/>
      <c r="HCU2" s="1412"/>
      <c r="HCV2" s="1412"/>
      <c r="HCW2" s="1412"/>
      <c r="HCX2" s="1412"/>
      <c r="HCY2" s="1412"/>
      <c r="HCZ2" s="1412"/>
      <c r="HDA2" s="1412"/>
      <c r="HDB2" s="1412"/>
      <c r="HDC2" s="1412"/>
      <c r="HDD2" s="1412"/>
      <c r="HDE2" s="1412"/>
      <c r="HDF2" s="1412"/>
      <c r="HDG2" s="1412"/>
      <c r="HDH2" s="1412"/>
      <c r="HDI2" s="1412"/>
      <c r="HDJ2" s="1412"/>
      <c r="HDK2" s="1412"/>
      <c r="HDL2" s="1412"/>
      <c r="HDM2" s="1412"/>
      <c r="HDN2" s="1412"/>
      <c r="HDO2" s="1412"/>
      <c r="HDP2" s="1412"/>
      <c r="HDQ2" s="1412"/>
      <c r="HDR2" s="1412"/>
      <c r="HDS2" s="1412"/>
      <c r="HDT2" s="1412"/>
      <c r="HDU2" s="1412"/>
      <c r="HDV2" s="1412"/>
      <c r="HDW2" s="1412"/>
      <c r="HDX2" s="1412"/>
      <c r="HDY2" s="1412"/>
      <c r="HDZ2" s="1412"/>
      <c r="HEA2" s="1412"/>
      <c r="HEB2" s="1412"/>
      <c r="HEC2" s="1412"/>
      <c r="HED2" s="1412"/>
      <c r="HEE2" s="1412"/>
      <c r="HEF2" s="1412"/>
      <c r="HEG2" s="1412"/>
      <c r="HEH2" s="1412"/>
      <c r="HEI2" s="1412"/>
      <c r="HEJ2" s="1412"/>
      <c r="HEK2" s="1412"/>
      <c r="HEL2" s="1412"/>
      <c r="HEM2" s="1412"/>
      <c r="HEN2" s="1412"/>
      <c r="HEO2" s="1412"/>
      <c r="HEP2" s="1412"/>
      <c r="HEQ2" s="1412"/>
      <c r="HER2" s="1412"/>
      <c r="HES2" s="1412"/>
      <c r="HET2" s="1412"/>
      <c r="HEU2" s="1412"/>
      <c r="HEV2" s="1412"/>
      <c r="HEW2" s="1412"/>
      <c r="HEX2" s="1412"/>
      <c r="HEY2" s="1412"/>
      <c r="HEZ2" s="1412"/>
      <c r="HFA2" s="1412"/>
      <c r="HFB2" s="1412"/>
      <c r="HFC2" s="1412"/>
      <c r="HFD2" s="1412"/>
      <c r="HFE2" s="1412"/>
      <c r="HFF2" s="1412"/>
      <c r="HFG2" s="1412"/>
      <c r="HFH2" s="1412"/>
      <c r="HFI2" s="1412"/>
      <c r="HFJ2" s="1412"/>
      <c r="HFK2" s="1412"/>
      <c r="HFL2" s="1412"/>
      <c r="HFM2" s="1412"/>
      <c r="HFN2" s="1412"/>
      <c r="HFO2" s="1412"/>
      <c r="HFP2" s="1412"/>
      <c r="HFQ2" s="1412"/>
      <c r="HFR2" s="1412"/>
      <c r="HFS2" s="1412"/>
      <c r="HFT2" s="1412"/>
      <c r="HFU2" s="1412"/>
      <c r="HFV2" s="1412"/>
      <c r="HFW2" s="1412"/>
      <c r="HFX2" s="1412"/>
      <c r="HFY2" s="1412"/>
      <c r="HFZ2" s="1412"/>
      <c r="HGA2" s="1412"/>
      <c r="HGB2" s="1412"/>
      <c r="HGC2" s="1412"/>
      <c r="HGD2" s="1412"/>
      <c r="HGE2" s="1412"/>
      <c r="HGF2" s="1412"/>
      <c r="HGG2" s="1412"/>
      <c r="HGH2" s="1412"/>
      <c r="HGI2" s="1412"/>
      <c r="HGJ2" s="1412"/>
      <c r="HGK2" s="1412"/>
      <c r="HGL2" s="1412"/>
      <c r="HGM2" s="1412"/>
      <c r="HGN2" s="1412"/>
      <c r="HGO2" s="1412"/>
      <c r="HGP2" s="1412"/>
      <c r="HGQ2" s="1412"/>
      <c r="HGR2" s="1412"/>
      <c r="HGS2" s="1412"/>
      <c r="HGT2" s="1412"/>
      <c r="HGU2" s="1412"/>
      <c r="HGV2" s="1412"/>
      <c r="HGW2" s="1412"/>
      <c r="HGX2" s="1412"/>
      <c r="HGY2" s="1412"/>
      <c r="HGZ2" s="1412"/>
      <c r="HHA2" s="1412"/>
      <c r="HHB2" s="1412"/>
      <c r="HHC2" s="1412"/>
      <c r="HHD2" s="1412"/>
      <c r="HHE2" s="1412"/>
      <c r="HHF2" s="1412"/>
      <c r="HHG2" s="1412"/>
      <c r="HHH2" s="1412"/>
      <c r="HHI2" s="1412"/>
      <c r="HHJ2" s="1412"/>
      <c r="HHK2" s="1412"/>
      <c r="HHL2" s="1412"/>
      <c r="HHM2" s="1412"/>
      <c r="HHN2" s="1412"/>
      <c r="HHO2" s="1412"/>
      <c r="HHP2" s="1412"/>
      <c r="HHQ2" s="1412"/>
      <c r="HHR2" s="1412"/>
      <c r="HHS2" s="1412"/>
      <c r="HHT2" s="1412"/>
      <c r="HHU2" s="1412"/>
      <c r="HHV2" s="1412"/>
      <c r="HHW2" s="1412"/>
      <c r="HHX2" s="1412"/>
      <c r="HHY2" s="1412"/>
      <c r="HHZ2" s="1412"/>
      <c r="HIA2" s="1412"/>
      <c r="HIB2" s="1412"/>
      <c r="HIC2" s="1412"/>
      <c r="HID2" s="1412"/>
      <c r="HIE2" s="1412"/>
      <c r="HIF2" s="1412"/>
      <c r="HIG2" s="1412"/>
      <c r="HIH2" s="1412"/>
      <c r="HII2" s="1412"/>
      <c r="HIJ2" s="1412"/>
      <c r="HIK2" s="1412"/>
      <c r="HIL2" s="1412"/>
      <c r="HIM2" s="1412"/>
      <c r="HIN2" s="1412"/>
      <c r="HIO2" s="1412"/>
      <c r="HIP2" s="1412"/>
      <c r="HIQ2" s="1412"/>
      <c r="HIR2" s="1412"/>
      <c r="HIS2" s="1412"/>
      <c r="HIT2" s="1412"/>
      <c r="HIU2" s="1412"/>
      <c r="HIV2" s="1412"/>
      <c r="HIW2" s="1412"/>
      <c r="HIX2" s="1412"/>
      <c r="HIY2" s="1412"/>
      <c r="HIZ2" s="1412"/>
      <c r="HJA2" s="1412"/>
      <c r="HJB2" s="1412"/>
      <c r="HJC2" s="1412"/>
      <c r="HJD2" s="1412"/>
      <c r="HJE2" s="1412"/>
      <c r="HJF2" s="1412"/>
      <c r="HJG2" s="1412"/>
      <c r="HJH2" s="1412"/>
      <c r="HJI2" s="1412"/>
      <c r="HJJ2" s="1412"/>
      <c r="HJK2" s="1412"/>
      <c r="HJL2" s="1412"/>
      <c r="HJM2" s="1412"/>
      <c r="HJN2" s="1412"/>
      <c r="HJO2" s="1412"/>
      <c r="HJP2" s="1412"/>
      <c r="HJQ2" s="1412"/>
      <c r="HJR2" s="1412"/>
      <c r="HJS2" s="1412"/>
      <c r="HJT2" s="1412"/>
      <c r="HJU2" s="1412"/>
      <c r="HJV2" s="1412"/>
      <c r="HJW2" s="1412"/>
      <c r="HJX2" s="1412"/>
      <c r="HJY2" s="1412"/>
      <c r="HJZ2" s="1412"/>
      <c r="HKA2" s="1412"/>
      <c r="HKB2" s="1412"/>
      <c r="HKC2" s="1412"/>
      <c r="HKD2" s="1412"/>
      <c r="HKE2" s="1412"/>
      <c r="HKF2" s="1412"/>
      <c r="HKG2" s="1412"/>
      <c r="HKH2" s="1412"/>
      <c r="HKI2" s="1412"/>
      <c r="HKJ2" s="1412"/>
      <c r="HKK2" s="1412"/>
      <c r="HKL2" s="1412"/>
      <c r="HKM2" s="1412"/>
      <c r="HKN2" s="1412"/>
      <c r="HKO2" s="1412"/>
      <c r="HKP2" s="1412"/>
      <c r="HKQ2" s="1412"/>
      <c r="HKR2" s="1412"/>
      <c r="HKS2" s="1412"/>
      <c r="HKT2" s="1412"/>
      <c r="HKU2" s="1412"/>
      <c r="HKV2" s="1412"/>
      <c r="HKW2" s="1412"/>
      <c r="HKX2" s="1412"/>
      <c r="HKY2" s="1412"/>
      <c r="HKZ2" s="1412"/>
      <c r="HLA2" s="1412"/>
      <c r="HLB2" s="1412"/>
      <c r="HLC2" s="1412"/>
      <c r="HLD2" s="1412"/>
      <c r="HLE2" s="1412"/>
      <c r="HLF2" s="1412"/>
      <c r="HLG2" s="1412"/>
      <c r="HLH2" s="1412"/>
      <c r="HLI2" s="1412"/>
      <c r="HLJ2" s="1412"/>
      <c r="HLK2" s="1412"/>
      <c r="HLL2" s="1412"/>
      <c r="HLM2" s="1412"/>
      <c r="HLN2" s="1412"/>
      <c r="HLO2" s="1412"/>
      <c r="HLP2" s="1412"/>
      <c r="HLQ2" s="1412"/>
      <c r="HLR2" s="1412"/>
      <c r="HLS2" s="1412"/>
      <c r="HLT2" s="1412"/>
      <c r="HLU2" s="1412"/>
      <c r="HLV2" s="1412"/>
      <c r="HLW2" s="1412"/>
      <c r="HLX2" s="1412"/>
      <c r="HLY2" s="1412"/>
      <c r="HLZ2" s="1412"/>
      <c r="HMA2" s="1412"/>
      <c r="HMB2" s="1412"/>
      <c r="HMC2" s="1412"/>
      <c r="HMD2" s="1412"/>
      <c r="HME2" s="1412"/>
      <c r="HMF2" s="1412"/>
      <c r="HMG2" s="1412"/>
      <c r="HMH2" s="1412"/>
      <c r="HMI2" s="1412"/>
      <c r="HMJ2" s="1412"/>
      <c r="HMK2" s="1412"/>
      <c r="HML2" s="1412"/>
      <c r="HMM2" s="1412"/>
      <c r="HMN2" s="1412"/>
      <c r="HMO2" s="1412"/>
      <c r="HMP2" s="1412"/>
      <c r="HMQ2" s="1412"/>
      <c r="HMR2" s="1412"/>
      <c r="HMS2" s="1412"/>
      <c r="HMT2" s="1412"/>
      <c r="HMU2" s="1412"/>
      <c r="HMV2" s="1412"/>
      <c r="HMW2" s="1412"/>
      <c r="HMX2" s="1412"/>
      <c r="HMY2" s="1412"/>
      <c r="HMZ2" s="1412"/>
      <c r="HNA2" s="1412"/>
      <c r="HNB2" s="1412"/>
      <c r="HNC2" s="1412"/>
      <c r="HND2" s="1412"/>
      <c r="HNE2" s="1412"/>
      <c r="HNF2" s="1412"/>
      <c r="HNG2" s="1412"/>
      <c r="HNH2" s="1412"/>
      <c r="HNI2" s="1412"/>
      <c r="HNJ2" s="1412"/>
      <c r="HNK2" s="1412"/>
      <c r="HNL2" s="1412"/>
      <c r="HNM2" s="1412"/>
      <c r="HNN2" s="1412"/>
      <c r="HNO2" s="1412"/>
      <c r="HNP2" s="1412"/>
      <c r="HNQ2" s="1412"/>
      <c r="HNR2" s="1412"/>
      <c r="HNS2" s="1412"/>
      <c r="HNT2" s="1412"/>
      <c r="HNU2" s="1412"/>
      <c r="HNV2" s="1412"/>
      <c r="HNW2" s="1412"/>
      <c r="HNX2" s="1412"/>
      <c r="HNY2" s="1412"/>
      <c r="HNZ2" s="1412"/>
      <c r="HOA2" s="1412"/>
      <c r="HOB2" s="1412"/>
      <c r="HOC2" s="1412"/>
      <c r="HOD2" s="1412"/>
      <c r="HOE2" s="1412"/>
      <c r="HOF2" s="1412"/>
      <c r="HOG2" s="1412"/>
      <c r="HOH2" s="1412"/>
      <c r="HOI2" s="1412"/>
      <c r="HOJ2" s="1412"/>
      <c r="HOK2" s="1412"/>
      <c r="HOL2" s="1412"/>
      <c r="HOM2" s="1412"/>
      <c r="HON2" s="1412"/>
      <c r="HOO2" s="1412"/>
      <c r="HOP2" s="1412"/>
      <c r="HOQ2" s="1412"/>
      <c r="HOR2" s="1412"/>
      <c r="HOS2" s="1412"/>
      <c r="HOT2" s="1412"/>
      <c r="HOU2" s="1412"/>
      <c r="HOV2" s="1412"/>
      <c r="HOW2" s="1412"/>
      <c r="HOX2" s="1412"/>
      <c r="HOY2" s="1412"/>
      <c r="HOZ2" s="1412"/>
      <c r="HPA2" s="1412"/>
      <c r="HPB2" s="1412"/>
      <c r="HPC2" s="1412"/>
      <c r="HPD2" s="1412"/>
      <c r="HPE2" s="1412"/>
      <c r="HPF2" s="1412"/>
      <c r="HPG2" s="1412"/>
      <c r="HPH2" s="1412"/>
      <c r="HPI2" s="1412"/>
      <c r="HPJ2" s="1412"/>
      <c r="HPK2" s="1412"/>
      <c r="HPL2" s="1412"/>
      <c r="HPM2" s="1412"/>
      <c r="HPN2" s="1412"/>
      <c r="HPO2" s="1412"/>
      <c r="HPP2" s="1412"/>
      <c r="HPQ2" s="1412"/>
      <c r="HPR2" s="1412"/>
      <c r="HPS2" s="1412"/>
      <c r="HPT2" s="1412"/>
      <c r="HPU2" s="1412"/>
      <c r="HPV2" s="1412"/>
      <c r="HPW2" s="1412"/>
      <c r="HPX2" s="1412"/>
      <c r="HPY2" s="1412"/>
      <c r="HPZ2" s="1412"/>
      <c r="HQA2" s="1412"/>
      <c r="HQB2" s="1412"/>
      <c r="HQC2" s="1412"/>
      <c r="HQD2" s="1412"/>
      <c r="HQE2" s="1412"/>
      <c r="HQF2" s="1412"/>
      <c r="HQG2" s="1412"/>
      <c r="HQH2" s="1412"/>
      <c r="HQI2" s="1412"/>
      <c r="HQJ2" s="1412"/>
      <c r="HQK2" s="1412"/>
      <c r="HQL2" s="1412"/>
      <c r="HQM2" s="1412"/>
      <c r="HQN2" s="1412"/>
      <c r="HQO2" s="1412"/>
      <c r="HQP2" s="1412"/>
      <c r="HQQ2" s="1412"/>
      <c r="HQR2" s="1412"/>
      <c r="HQS2" s="1412"/>
      <c r="HQT2" s="1412"/>
      <c r="HQU2" s="1412"/>
      <c r="HQV2" s="1412"/>
      <c r="HQW2" s="1412"/>
      <c r="HQX2" s="1412"/>
      <c r="HQY2" s="1412"/>
      <c r="HQZ2" s="1412"/>
      <c r="HRA2" s="1412"/>
      <c r="HRB2" s="1412"/>
      <c r="HRC2" s="1412"/>
      <c r="HRD2" s="1412"/>
      <c r="HRE2" s="1412"/>
      <c r="HRF2" s="1412"/>
      <c r="HRG2" s="1412"/>
      <c r="HRH2" s="1412"/>
      <c r="HRI2" s="1412"/>
      <c r="HRJ2" s="1412"/>
      <c r="HRK2" s="1412"/>
      <c r="HRL2" s="1412"/>
      <c r="HRM2" s="1412"/>
      <c r="HRN2" s="1412"/>
      <c r="HRO2" s="1412"/>
      <c r="HRP2" s="1412"/>
      <c r="HRQ2" s="1412"/>
      <c r="HRR2" s="1412"/>
      <c r="HRS2" s="1412"/>
      <c r="HRT2" s="1412"/>
      <c r="HRU2" s="1412"/>
      <c r="HRV2" s="1412"/>
      <c r="HRW2" s="1412"/>
      <c r="HRX2" s="1412"/>
      <c r="HRY2" s="1412"/>
      <c r="HRZ2" s="1412"/>
      <c r="HSA2" s="1412"/>
      <c r="HSB2" s="1412"/>
      <c r="HSC2" s="1412"/>
      <c r="HSD2" s="1412"/>
      <c r="HSE2" s="1412"/>
      <c r="HSF2" s="1412"/>
      <c r="HSG2" s="1412"/>
      <c r="HSH2" s="1412"/>
      <c r="HSI2" s="1412"/>
      <c r="HSJ2" s="1412"/>
      <c r="HSK2" s="1412"/>
      <c r="HSL2" s="1412"/>
      <c r="HSM2" s="1412"/>
      <c r="HSN2" s="1412"/>
      <c r="HSO2" s="1412"/>
      <c r="HSP2" s="1412"/>
      <c r="HSQ2" s="1412"/>
      <c r="HSR2" s="1412"/>
      <c r="HSS2" s="1412"/>
      <c r="HST2" s="1412"/>
      <c r="HSU2" s="1412"/>
      <c r="HSV2" s="1412"/>
      <c r="HSW2" s="1412"/>
      <c r="HSX2" s="1412"/>
      <c r="HSY2" s="1412"/>
      <c r="HSZ2" s="1412"/>
      <c r="HTA2" s="1412"/>
      <c r="HTB2" s="1412"/>
      <c r="HTC2" s="1412"/>
      <c r="HTD2" s="1412"/>
      <c r="HTE2" s="1412"/>
      <c r="HTF2" s="1412"/>
      <c r="HTG2" s="1412"/>
      <c r="HTH2" s="1412"/>
      <c r="HTI2" s="1412"/>
      <c r="HTJ2" s="1412"/>
      <c r="HTK2" s="1412"/>
      <c r="HTL2" s="1412"/>
      <c r="HTM2" s="1412"/>
      <c r="HTN2" s="1412"/>
      <c r="HTO2" s="1412"/>
      <c r="HTP2" s="1412"/>
      <c r="HTQ2" s="1412"/>
      <c r="HTR2" s="1412"/>
      <c r="HTS2" s="1412"/>
      <c r="HTT2" s="1412"/>
      <c r="HTU2" s="1412"/>
      <c r="HTV2" s="1412"/>
      <c r="HTW2" s="1412"/>
      <c r="HTX2" s="1412"/>
      <c r="HTY2" s="1412"/>
      <c r="HTZ2" s="1412"/>
      <c r="HUA2" s="1412"/>
      <c r="HUB2" s="1412"/>
      <c r="HUC2" s="1412"/>
      <c r="HUD2" s="1412"/>
      <c r="HUE2" s="1412"/>
      <c r="HUF2" s="1412"/>
      <c r="HUG2" s="1412"/>
      <c r="HUH2" s="1412"/>
      <c r="HUI2" s="1412"/>
      <c r="HUJ2" s="1412"/>
      <c r="HUK2" s="1412"/>
      <c r="HUL2" s="1412"/>
      <c r="HUM2" s="1412"/>
      <c r="HUN2" s="1412"/>
      <c r="HUO2" s="1412"/>
      <c r="HUP2" s="1412"/>
      <c r="HUQ2" s="1412"/>
      <c r="HUR2" s="1412"/>
      <c r="HUS2" s="1412"/>
      <c r="HUT2" s="1412"/>
      <c r="HUU2" s="1412"/>
      <c r="HUV2" s="1412"/>
      <c r="HUW2" s="1412"/>
      <c r="HUX2" s="1412"/>
      <c r="HUY2" s="1412"/>
      <c r="HUZ2" s="1412"/>
      <c r="HVA2" s="1412"/>
      <c r="HVB2" s="1412"/>
      <c r="HVC2" s="1412"/>
      <c r="HVD2" s="1412"/>
      <c r="HVE2" s="1412"/>
      <c r="HVF2" s="1412"/>
      <c r="HVG2" s="1412"/>
      <c r="HVH2" s="1412"/>
      <c r="HVI2" s="1412"/>
      <c r="HVJ2" s="1412"/>
      <c r="HVK2" s="1412"/>
      <c r="HVL2" s="1412"/>
      <c r="HVM2" s="1412"/>
      <c r="HVN2" s="1412"/>
      <c r="HVO2" s="1412"/>
      <c r="HVP2" s="1412"/>
      <c r="HVQ2" s="1412"/>
      <c r="HVR2" s="1412"/>
      <c r="HVS2" s="1412"/>
      <c r="HVT2" s="1412"/>
      <c r="HVU2" s="1412"/>
      <c r="HVV2" s="1412"/>
      <c r="HVW2" s="1412"/>
      <c r="HVX2" s="1412"/>
      <c r="HVY2" s="1412"/>
      <c r="HVZ2" s="1412"/>
      <c r="HWA2" s="1412"/>
      <c r="HWB2" s="1412"/>
      <c r="HWC2" s="1412"/>
      <c r="HWD2" s="1412"/>
      <c r="HWE2" s="1412"/>
      <c r="HWF2" s="1412"/>
      <c r="HWG2" s="1412"/>
      <c r="HWH2" s="1412"/>
      <c r="HWI2" s="1412"/>
      <c r="HWJ2" s="1412"/>
      <c r="HWK2" s="1412"/>
      <c r="HWL2" s="1412"/>
      <c r="HWM2" s="1412"/>
      <c r="HWN2" s="1412"/>
      <c r="HWO2" s="1412"/>
      <c r="HWP2" s="1412"/>
      <c r="HWQ2" s="1412"/>
      <c r="HWR2" s="1412"/>
      <c r="HWS2" s="1412"/>
      <c r="HWT2" s="1412"/>
      <c r="HWU2" s="1412"/>
      <c r="HWV2" s="1412"/>
      <c r="HWW2" s="1412"/>
      <c r="HWX2" s="1412"/>
      <c r="HWY2" s="1412"/>
      <c r="HWZ2" s="1412"/>
      <c r="HXA2" s="1412"/>
      <c r="HXB2" s="1412"/>
      <c r="HXC2" s="1412"/>
      <c r="HXD2" s="1412"/>
      <c r="HXE2" s="1412"/>
      <c r="HXF2" s="1412"/>
      <c r="HXG2" s="1412"/>
      <c r="HXH2" s="1412"/>
      <c r="HXI2" s="1412"/>
      <c r="HXJ2" s="1412"/>
      <c r="HXK2" s="1412"/>
      <c r="HXL2" s="1412"/>
      <c r="HXM2" s="1412"/>
      <c r="HXN2" s="1412"/>
      <c r="HXO2" s="1412"/>
      <c r="HXP2" s="1412"/>
      <c r="HXQ2" s="1412"/>
      <c r="HXR2" s="1412"/>
      <c r="HXS2" s="1412"/>
      <c r="HXT2" s="1412"/>
      <c r="HXU2" s="1412"/>
      <c r="HXV2" s="1412"/>
      <c r="HXW2" s="1412"/>
      <c r="HXX2" s="1412"/>
      <c r="HXY2" s="1412"/>
      <c r="HXZ2" s="1412"/>
      <c r="HYA2" s="1412"/>
      <c r="HYB2" s="1412"/>
      <c r="HYC2" s="1412"/>
      <c r="HYD2" s="1412"/>
      <c r="HYE2" s="1412"/>
      <c r="HYF2" s="1412"/>
      <c r="HYG2" s="1412"/>
      <c r="HYH2" s="1412"/>
      <c r="HYI2" s="1412"/>
      <c r="HYJ2" s="1412"/>
      <c r="HYK2" s="1412"/>
      <c r="HYL2" s="1412"/>
      <c r="HYM2" s="1412"/>
      <c r="HYN2" s="1412"/>
      <c r="HYO2" s="1412"/>
      <c r="HYP2" s="1412"/>
      <c r="HYQ2" s="1412"/>
      <c r="HYR2" s="1412"/>
      <c r="HYS2" s="1412"/>
      <c r="HYT2" s="1412"/>
      <c r="HYU2" s="1412"/>
      <c r="HYV2" s="1412"/>
      <c r="HYW2" s="1412"/>
      <c r="HYX2" s="1412"/>
      <c r="HYY2" s="1412"/>
      <c r="HYZ2" s="1412"/>
      <c r="HZA2" s="1412"/>
      <c r="HZB2" s="1412"/>
      <c r="HZC2" s="1412"/>
      <c r="HZD2" s="1412"/>
      <c r="HZE2" s="1412"/>
      <c r="HZF2" s="1412"/>
      <c r="HZG2" s="1412"/>
      <c r="HZH2" s="1412"/>
      <c r="HZI2" s="1412"/>
      <c r="HZJ2" s="1412"/>
      <c r="HZK2" s="1412"/>
      <c r="HZL2" s="1412"/>
      <c r="HZM2" s="1412"/>
      <c r="HZN2" s="1412"/>
      <c r="HZO2" s="1412"/>
      <c r="HZP2" s="1412"/>
      <c r="HZQ2" s="1412"/>
      <c r="HZR2" s="1412"/>
      <c r="HZS2" s="1412"/>
      <c r="HZT2" s="1412"/>
      <c r="HZU2" s="1412"/>
      <c r="HZV2" s="1412"/>
      <c r="HZW2" s="1412"/>
      <c r="HZX2" s="1412"/>
      <c r="HZY2" s="1412"/>
      <c r="HZZ2" s="1412"/>
      <c r="IAA2" s="1412"/>
      <c r="IAB2" s="1412"/>
      <c r="IAC2" s="1412"/>
      <c r="IAD2" s="1412"/>
      <c r="IAE2" s="1412"/>
      <c r="IAF2" s="1412"/>
      <c r="IAG2" s="1412"/>
      <c r="IAH2" s="1412"/>
      <c r="IAI2" s="1412"/>
      <c r="IAJ2" s="1412"/>
      <c r="IAK2" s="1412"/>
      <c r="IAL2" s="1412"/>
      <c r="IAM2" s="1412"/>
      <c r="IAN2" s="1412"/>
      <c r="IAO2" s="1412"/>
      <c r="IAP2" s="1412"/>
      <c r="IAQ2" s="1412"/>
      <c r="IAR2" s="1412"/>
      <c r="IAS2" s="1412"/>
      <c r="IAT2" s="1412"/>
      <c r="IAU2" s="1412"/>
      <c r="IAV2" s="1412"/>
      <c r="IAW2" s="1412"/>
      <c r="IAX2" s="1412"/>
      <c r="IAY2" s="1412"/>
      <c r="IAZ2" s="1412"/>
      <c r="IBA2" s="1412"/>
      <c r="IBB2" s="1412"/>
      <c r="IBC2" s="1412"/>
      <c r="IBD2" s="1412"/>
      <c r="IBE2" s="1412"/>
      <c r="IBF2" s="1412"/>
      <c r="IBG2" s="1412"/>
      <c r="IBH2" s="1412"/>
      <c r="IBI2" s="1412"/>
      <c r="IBJ2" s="1412"/>
      <c r="IBK2" s="1412"/>
      <c r="IBL2" s="1412"/>
      <c r="IBM2" s="1412"/>
      <c r="IBN2" s="1412"/>
      <c r="IBO2" s="1412"/>
      <c r="IBP2" s="1412"/>
      <c r="IBQ2" s="1412"/>
      <c r="IBR2" s="1412"/>
      <c r="IBS2" s="1412"/>
      <c r="IBT2" s="1412"/>
      <c r="IBU2" s="1412"/>
      <c r="IBV2" s="1412"/>
      <c r="IBW2" s="1412"/>
      <c r="IBX2" s="1412"/>
      <c r="IBY2" s="1412"/>
      <c r="IBZ2" s="1412"/>
      <c r="ICA2" s="1412"/>
      <c r="ICB2" s="1412"/>
      <c r="ICC2" s="1412"/>
      <c r="ICD2" s="1412"/>
      <c r="ICE2" s="1412"/>
      <c r="ICF2" s="1412"/>
      <c r="ICG2" s="1412"/>
      <c r="ICH2" s="1412"/>
      <c r="ICI2" s="1412"/>
      <c r="ICJ2" s="1412"/>
      <c r="ICK2" s="1412"/>
      <c r="ICL2" s="1412"/>
      <c r="ICM2" s="1412"/>
      <c r="ICN2" s="1412"/>
      <c r="ICO2" s="1412"/>
      <c r="ICP2" s="1412"/>
      <c r="ICQ2" s="1412"/>
      <c r="ICR2" s="1412"/>
      <c r="ICS2" s="1412"/>
      <c r="ICT2" s="1412"/>
      <c r="ICU2" s="1412"/>
      <c r="ICV2" s="1412"/>
      <c r="ICW2" s="1412"/>
      <c r="ICX2" s="1412"/>
      <c r="ICY2" s="1412"/>
      <c r="ICZ2" s="1412"/>
      <c r="IDA2" s="1412"/>
      <c r="IDB2" s="1412"/>
      <c r="IDC2" s="1412"/>
      <c r="IDD2" s="1412"/>
      <c r="IDE2" s="1412"/>
      <c r="IDF2" s="1412"/>
      <c r="IDG2" s="1412"/>
      <c r="IDH2" s="1412"/>
      <c r="IDI2" s="1412"/>
      <c r="IDJ2" s="1412"/>
      <c r="IDK2" s="1412"/>
      <c r="IDL2" s="1412"/>
      <c r="IDM2" s="1412"/>
      <c r="IDN2" s="1412"/>
      <c r="IDO2" s="1412"/>
      <c r="IDP2" s="1412"/>
      <c r="IDQ2" s="1412"/>
      <c r="IDR2" s="1412"/>
      <c r="IDS2" s="1412"/>
      <c r="IDT2" s="1412"/>
      <c r="IDU2" s="1412"/>
      <c r="IDV2" s="1412"/>
      <c r="IDW2" s="1412"/>
      <c r="IDX2" s="1412"/>
      <c r="IDY2" s="1412"/>
      <c r="IDZ2" s="1412"/>
      <c r="IEA2" s="1412"/>
      <c r="IEB2" s="1412"/>
      <c r="IEC2" s="1412"/>
      <c r="IED2" s="1412"/>
      <c r="IEE2" s="1412"/>
      <c r="IEF2" s="1412"/>
      <c r="IEG2" s="1412"/>
      <c r="IEH2" s="1412"/>
      <c r="IEI2" s="1412"/>
      <c r="IEJ2" s="1412"/>
      <c r="IEK2" s="1412"/>
      <c r="IEL2" s="1412"/>
      <c r="IEM2" s="1412"/>
      <c r="IEN2" s="1412"/>
      <c r="IEO2" s="1412"/>
      <c r="IEP2" s="1412"/>
      <c r="IEQ2" s="1412"/>
      <c r="IER2" s="1412"/>
      <c r="IES2" s="1412"/>
      <c r="IET2" s="1412"/>
      <c r="IEU2" s="1412"/>
      <c r="IEV2" s="1412"/>
      <c r="IEW2" s="1412"/>
      <c r="IEX2" s="1412"/>
      <c r="IEY2" s="1412"/>
      <c r="IEZ2" s="1412"/>
      <c r="IFA2" s="1412"/>
      <c r="IFB2" s="1412"/>
      <c r="IFC2" s="1412"/>
      <c r="IFD2" s="1412"/>
      <c r="IFE2" s="1412"/>
      <c r="IFF2" s="1412"/>
      <c r="IFG2" s="1412"/>
      <c r="IFH2" s="1412"/>
      <c r="IFI2" s="1412"/>
      <c r="IFJ2" s="1412"/>
      <c r="IFK2" s="1412"/>
      <c r="IFL2" s="1412"/>
      <c r="IFM2" s="1412"/>
      <c r="IFN2" s="1412"/>
      <c r="IFO2" s="1412"/>
      <c r="IFP2" s="1412"/>
      <c r="IFQ2" s="1412"/>
      <c r="IFR2" s="1412"/>
      <c r="IFS2" s="1412"/>
      <c r="IFT2" s="1412"/>
      <c r="IFU2" s="1412"/>
      <c r="IFV2" s="1412"/>
      <c r="IFW2" s="1412"/>
      <c r="IFX2" s="1412"/>
      <c r="IFY2" s="1412"/>
      <c r="IFZ2" s="1412"/>
      <c r="IGA2" s="1412"/>
      <c r="IGB2" s="1412"/>
      <c r="IGC2" s="1412"/>
      <c r="IGD2" s="1412"/>
      <c r="IGE2" s="1412"/>
      <c r="IGF2" s="1412"/>
      <c r="IGG2" s="1412"/>
      <c r="IGH2" s="1412"/>
      <c r="IGI2" s="1412"/>
      <c r="IGJ2" s="1412"/>
      <c r="IGK2" s="1412"/>
      <c r="IGL2" s="1412"/>
      <c r="IGM2" s="1412"/>
      <c r="IGN2" s="1412"/>
      <c r="IGO2" s="1412"/>
      <c r="IGP2" s="1412"/>
      <c r="IGQ2" s="1412"/>
      <c r="IGR2" s="1412"/>
      <c r="IGS2" s="1412"/>
      <c r="IGT2" s="1412"/>
      <c r="IGU2" s="1412"/>
      <c r="IGV2" s="1412"/>
      <c r="IGW2" s="1412"/>
      <c r="IGX2" s="1412"/>
      <c r="IGY2" s="1412"/>
      <c r="IGZ2" s="1412"/>
      <c r="IHA2" s="1412"/>
      <c r="IHB2" s="1412"/>
      <c r="IHC2" s="1412"/>
      <c r="IHD2" s="1412"/>
      <c r="IHE2" s="1412"/>
      <c r="IHF2" s="1412"/>
      <c r="IHG2" s="1412"/>
      <c r="IHH2" s="1412"/>
      <c r="IHI2" s="1412"/>
      <c r="IHJ2" s="1412"/>
      <c r="IHK2" s="1412"/>
      <c r="IHL2" s="1412"/>
      <c r="IHM2" s="1412"/>
      <c r="IHN2" s="1412"/>
      <c r="IHO2" s="1412"/>
      <c r="IHP2" s="1412"/>
      <c r="IHQ2" s="1412"/>
      <c r="IHR2" s="1412"/>
      <c r="IHS2" s="1412"/>
      <c r="IHT2" s="1412"/>
      <c r="IHU2" s="1412"/>
      <c r="IHV2" s="1412"/>
      <c r="IHW2" s="1412"/>
      <c r="IHX2" s="1412"/>
      <c r="IHY2" s="1412"/>
      <c r="IHZ2" s="1412"/>
      <c r="IIA2" s="1412"/>
      <c r="IIB2" s="1412"/>
      <c r="IIC2" s="1412"/>
      <c r="IID2" s="1412"/>
      <c r="IIE2" s="1412"/>
      <c r="IIF2" s="1412"/>
      <c r="IIG2" s="1412"/>
      <c r="IIH2" s="1412"/>
      <c r="III2" s="1412"/>
      <c r="IIJ2" s="1412"/>
      <c r="IIK2" s="1412"/>
      <c r="IIL2" s="1412"/>
      <c r="IIM2" s="1412"/>
      <c r="IIN2" s="1412"/>
      <c r="IIO2" s="1412"/>
      <c r="IIP2" s="1412"/>
      <c r="IIQ2" s="1412"/>
      <c r="IIR2" s="1412"/>
      <c r="IIS2" s="1412"/>
      <c r="IIT2" s="1412"/>
      <c r="IIU2" s="1412"/>
      <c r="IIV2" s="1412"/>
      <c r="IIW2" s="1412"/>
      <c r="IIX2" s="1412"/>
      <c r="IIY2" s="1412"/>
      <c r="IIZ2" s="1412"/>
      <c r="IJA2" s="1412"/>
      <c r="IJB2" s="1412"/>
      <c r="IJC2" s="1412"/>
      <c r="IJD2" s="1412"/>
      <c r="IJE2" s="1412"/>
      <c r="IJF2" s="1412"/>
      <c r="IJG2" s="1412"/>
      <c r="IJH2" s="1412"/>
      <c r="IJI2" s="1412"/>
      <c r="IJJ2" s="1412"/>
      <c r="IJK2" s="1412"/>
      <c r="IJL2" s="1412"/>
      <c r="IJM2" s="1412"/>
      <c r="IJN2" s="1412"/>
      <c r="IJO2" s="1412"/>
      <c r="IJP2" s="1412"/>
      <c r="IJQ2" s="1412"/>
      <c r="IJR2" s="1412"/>
      <c r="IJS2" s="1412"/>
      <c r="IJT2" s="1412"/>
      <c r="IJU2" s="1412"/>
      <c r="IJV2" s="1412"/>
      <c r="IJW2" s="1412"/>
      <c r="IJX2" s="1412"/>
      <c r="IJY2" s="1412"/>
      <c r="IJZ2" s="1412"/>
      <c r="IKA2" s="1412"/>
      <c r="IKB2" s="1412"/>
      <c r="IKC2" s="1412"/>
      <c r="IKD2" s="1412"/>
      <c r="IKE2" s="1412"/>
      <c r="IKF2" s="1412"/>
      <c r="IKG2" s="1412"/>
      <c r="IKH2" s="1412"/>
      <c r="IKI2" s="1412"/>
      <c r="IKJ2" s="1412"/>
      <c r="IKK2" s="1412"/>
      <c r="IKL2" s="1412"/>
      <c r="IKM2" s="1412"/>
      <c r="IKN2" s="1412"/>
      <c r="IKO2" s="1412"/>
      <c r="IKP2" s="1412"/>
      <c r="IKQ2" s="1412"/>
      <c r="IKR2" s="1412"/>
      <c r="IKS2" s="1412"/>
      <c r="IKT2" s="1412"/>
      <c r="IKU2" s="1412"/>
      <c r="IKV2" s="1412"/>
      <c r="IKW2" s="1412"/>
      <c r="IKX2" s="1412"/>
      <c r="IKY2" s="1412"/>
      <c r="IKZ2" s="1412"/>
      <c r="ILA2" s="1412"/>
      <c r="ILB2" s="1412"/>
      <c r="ILC2" s="1412"/>
      <c r="ILD2" s="1412"/>
      <c r="ILE2" s="1412"/>
      <c r="ILF2" s="1412"/>
      <c r="ILG2" s="1412"/>
      <c r="ILH2" s="1412"/>
      <c r="ILI2" s="1412"/>
      <c r="ILJ2" s="1412"/>
      <c r="ILK2" s="1412"/>
      <c r="ILL2" s="1412"/>
      <c r="ILM2" s="1412"/>
      <c r="ILN2" s="1412"/>
      <c r="ILO2" s="1412"/>
      <c r="ILP2" s="1412"/>
      <c r="ILQ2" s="1412"/>
      <c r="ILR2" s="1412"/>
      <c r="ILS2" s="1412"/>
      <c r="ILT2" s="1412"/>
      <c r="ILU2" s="1412"/>
      <c r="ILV2" s="1412"/>
      <c r="ILW2" s="1412"/>
      <c r="ILX2" s="1412"/>
      <c r="ILY2" s="1412"/>
      <c r="ILZ2" s="1412"/>
      <c r="IMA2" s="1412"/>
      <c r="IMB2" s="1412"/>
      <c r="IMC2" s="1412"/>
      <c r="IMD2" s="1412"/>
      <c r="IME2" s="1412"/>
      <c r="IMF2" s="1412"/>
      <c r="IMG2" s="1412"/>
      <c r="IMH2" s="1412"/>
      <c r="IMI2" s="1412"/>
      <c r="IMJ2" s="1412"/>
      <c r="IMK2" s="1412"/>
      <c r="IML2" s="1412"/>
      <c r="IMM2" s="1412"/>
      <c r="IMN2" s="1412"/>
      <c r="IMO2" s="1412"/>
      <c r="IMP2" s="1412"/>
      <c r="IMQ2" s="1412"/>
      <c r="IMR2" s="1412"/>
      <c r="IMS2" s="1412"/>
      <c r="IMT2" s="1412"/>
      <c r="IMU2" s="1412"/>
      <c r="IMV2" s="1412"/>
      <c r="IMW2" s="1412"/>
      <c r="IMX2" s="1412"/>
      <c r="IMY2" s="1412"/>
      <c r="IMZ2" s="1412"/>
      <c r="INA2" s="1412"/>
      <c r="INB2" s="1412"/>
      <c r="INC2" s="1412"/>
      <c r="IND2" s="1412"/>
      <c r="INE2" s="1412"/>
      <c r="INF2" s="1412"/>
      <c r="ING2" s="1412"/>
      <c r="INH2" s="1412"/>
      <c r="INI2" s="1412"/>
      <c r="INJ2" s="1412"/>
      <c r="INK2" s="1412"/>
      <c r="INL2" s="1412"/>
      <c r="INM2" s="1412"/>
      <c r="INN2" s="1412"/>
      <c r="INO2" s="1412"/>
      <c r="INP2" s="1412"/>
      <c r="INQ2" s="1412"/>
      <c r="INR2" s="1412"/>
      <c r="INS2" s="1412"/>
      <c r="INT2" s="1412"/>
      <c r="INU2" s="1412"/>
      <c r="INV2" s="1412"/>
      <c r="INW2" s="1412"/>
      <c r="INX2" s="1412"/>
      <c r="INY2" s="1412"/>
      <c r="INZ2" s="1412"/>
      <c r="IOA2" s="1412"/>
      <c r="IOB2" s="1412"/>
      <c r="IOC2" s="1412"/>
      <c r="IOD2" s="1412"/>
      <c r="IOE2" s="1412"/>
      <c r="IOF2" s="1412"/>
      <c r="IOG2" s="1412"/>
      <c r="IOH2" s="1412"/>
      <c r="IOI2" s="1412"/>
      <c r="IOJ2" s="1412"/>
      <c r="IOK2" s="1412"/>
      <c r="IOL2" s="1412"/>
      <c r="IOM2" s="1412"/>
      <c r="ION2" s="1412"/>
      <c r="IOO2" s="1412"/>
      <c r="IOP2" s="1412"/>
      <c r="IOQ2" s="1412"/>
      <c r="IOR2" s="1412"/>
      <c r="IOS2" s="1412"/>
      <c r="IOT2" s="1412"/>
      <c r="IOU2" s="1412"/>
      <c r="IOV2" s="1412"/>
      <c r="IOW2" s="1412"/>
      <c r="IOX2" s="1412"/>
      <c r="IOY2" s="1412"/>
      <c r="IOZ2" s="1412"/>
      <c r="IPA2" s="1412"/>
      <c r="IPB2" s="1412"/>
      <c r="IPC2" s="1412"/>
      <c r="IPD2" s="1412"/>
      <c r="IPE2" s="1412"/>
      <c r="IPF2" s="1412"/>
      <c r="IPG2" s="1412"/>
      <c r="IPH2" s="1412"/>
      <c r="IPI2" s="1412"/>
      <c r="IPJ2" s="1412"/>
      <c r="IPK2" s="1412"/>
      <c r="IPL2" s="1412"/>
      <c r="IPM2" s="1412"/>
      <c r="IPN2" s="1412"/>
      <c r="IPO2" s="1412"/>
      <c r="IPP2" s="1412"/>
      <c r="IPQ2" s="1412"/>
      <c r="IPR2" s="1412"/>
      <c r="IPS2" s="1412"/>
      <c r="IPT2" s="1412"/>
      <c r="IPU2" s="1412"/>
      <c r="IPV2" s="1412"/>
      <c r="IPW2" s="1412"/>
      <c r="IPX2" s="1412"/>
      <c r="IPY2" s="1412"/>
      <c r="IPZ2" s="1412"/>
      <c r="IQA2" s="1412"/>
      <c r="IQB2" s="1412"/>
      <c r="IQC2" s="1412"/>
      <c r="IQD2" s="1412"/>
      <c r="IQE2" s="1412"/>
      <c r="IQF2" s="1412"/>
      <c r="IQG2" s="1412"/>
      <c r="IQH2" s="1412"/>
      <c r="IQI2" s="1412"/>
      <c r="IQJ2" s="1412"/>
      <c r="IQK2" s="1412"/>
      <c r="IQL2" s="1412"/>
      <c r="IQM2" s="1412"/>
      <c r="IQN2" s="1412"/>
      <c r="IQO2" s="1412"/>
      <c r="IQP2" s="1412"/>
      <c r="IQQ2" s="1412"/>
      <c r="IQR2" s="1412"/>
      <c r="IQS2" s="1412"/>
      <c r="IQT2" s="1412"/>
      <c r="IQU2" s="1412"/>
      <c r="IQV2" s="1412"/>
      <c r="IQW2" s="1412"/>
      <c r="IQX2" s="1412"/>
      <c r="IQY2" s="1412"/>
      <c r="IQZ2" s="1412"/>
      <c r="IRA2" s="1412"/>
      <c r="IRB2" s="1412"/>
      <c r="IRC2" s="1412"/>
      <c r="IRD2" s="1412"/>
      <c r="IRE2" s="1412"/>
      <c r="IRF2" s="1412"/>
      <c r="IRG2" s="1412"/>
      <c r="IRH2" s="1412"/>
      <c r="IRI2" s="1412"/>
      <c r="IRJ2" s="1412"/>
      <c r="IRK2" s="1412"/>
      <c r="IRL2" s="1412"/>
      <c r="IRM2" s="1412"/>
      <c r="IRN2" s="1412"/>
      <c r="IRO2" s="1412"/>
      <c r="IRP2" s="1412"/>
      <c r="IRQ2" s="1412"/>
      <c r="IRR2" s="1412"/>
      <c r="IRS2" s="1412"/>
      <c r="IRT2" s="1412"/>
      <c r="IRU2" s="1412"/>
      <c r="IRV2" s="1412"/>
      <c r="IRW2" s="1412"/>
      <c r="IRX2" s="1412"/>
      <c r="IRY2" s="1412"/>
      <c r="IRZ2" s="1412"/>
      <c r="ISA2" s="1412"/>
      <c r="ISB2" s="1412"/>
      <c r="ISC2" s="1412"/>
      <c r="ISD2" s="1412"/>
      <c r="ISE2" s="1412"/>
      <c r="ISF2" s="1412"/>
      <c r="ISG2" s="1412"/>
      <c r="ISH2" s="1412"/>
      <c r="ISI2" s="1412"/>
      <c r="ISJ2" s="1412"/>
      <c r="ISK2" s="1412"/>
      <c r="ISL2" s="1412"/>
      <c r="ISM2" s="1412"/>
      <c r="ISN2" s="1412"/>
      <c r="ISO2" s="1412"/>
      <c r="ISP2" s="1412"/>
      <c r="ISQ2" s="1412"/>
      <c r="ISR2" s="1412"/>
      <c r="ISS2" s="1412"/>
      <c r="IST2" s="1412"/>
      <c r="ISU2" s="1412"/>
      <c r="ISV2" s="1412"/>
      <c r="ISW2" s="1412"/>
      <c r="ISX2" s="1412"/>
      <c r="ISY2" s="1412"/>
      <c r="ISZ2" s="1412"/>
      <c r="ITA2" s="1412"/>
      <c r="ITB2" s="1412"/>
      <c r="ITC2" s="1412"/>
      <c r="ITD2" s="1412"/>
      <c r="ITE2" s="1412"/>
      <c r="ITF2" s="1412"/>
      <c r="ITG2" s="1412"/>
      <c r="ITH2" s="1412"/>
      <c r="ITI2" s="1412"/>
      <c r="ITJ2" s="1412"/>
      <c r="ITK2" s="1412"/>
      <c r="ITL2" s="1412"/>
      <c r="ITM2" s="1412"/>
      <c r="ITN2" s="1412"/>
      <c r="ITO2" s="1412"/>
      <c r="ITP2" s="1412"/>
      <c r="ITQ2" s="1412"/>
      <c r="ITR2" s="1412"/>
      <c r="ITS2" s="1412"/>
      <c r="ITT2" s="1412"/>
      <c r="ITU2" s="1412"/>
      <c r="ITV2" s="1412"/>
      <c r="ITW2" s="1412"/>
      <c r="ITX2" s="1412"/>
      <c r="ITY2" s="1412"/>
      <c r="ITZ2" s="1412"/>
      <c r="IUA2" s="1412"/>
      <c r="IUB2" s="1412"/>
      <c r="IUC2" s="1412"/>
      <c r="IUD2" s="1412"/>
      <c r="IUE2" s="1412"/>
      <c r="IUF2" s="1412"/>
      <c r="IUG2" s="1412"/>
      <c r="IUH2" s="1412"/>
      <c r="IUI2" s="1412"/>
      <c r="IUJ2" s="1412"/>
      <c r="IUK2" s="1412"/>
      <c r="IUL2" s="1412"/>
      <c r="IUM2" s="1412"/>
      <c r="IUN2" s="1412"/>
      <c r="IUO2" s="1412"/>
      <c r="IUP2" s="1412"/>
      <c r="IUQ2" s="1412"/>
      <c r="IUR2" s="1412"/>
      <c r="IUS2" s="1412"/>
      <c r="IUT2" s="1412"/>
      <c r="IUU2" s="1412"/>
      <c r="IUV2" s="1412"/>
      <c r="IUW2" s="1412"/>
      <c r="IUX2" s="1412"/>
      <c r="IUY2" s="1412"/>
      <c r="IUZ2" s="1412"/>
      <c r="IVA2" s="1412"/>
      <c r="IVB2" s="1412"/>
      <c r="IVC2" s="1412"/>
      <c r="IVD2" s="1412"/>
      <c r="IVE2" s="1412"/>
      <c r="IVF2" s="1412"/>
      <c r="IVG2" s="1412"/>
      <c r="IVH2" s="1412"/>
      <c r="IVI2" s="1412"/>
      <c r="IVJ2" s="1412"/>
      <c r="IVK2" s="1412"/>
      <c r="IVL2" s="1412"/>
      <c r="IVM2" s="1412"/>
      <c r="IVN2" s="1412"/>
      <c r="IVO2" s="1412"/>
      <c r="IVP2" s="1412"/>
      <c r="IVQ2" s="1412"/>
      <c r="IVR2" s="1412"/>
      <c r="IVS2" s="1412"/>
      <c r="IVT2" s="1412"/>
      <c r="IVU2" s="1412"/>
      <c r="IVV2" s="1412"/>
      <c r="IVW2" s="1412"/>
      <c r="IVX2" s="1412"/>
      <c r="IVY2" s="1412"/>
      <c r="IVZ2" s="1412"/>
      <c r="IWA2" s="1412"/>
      <c r="IWB2" s="1412"/>
      <c r="IWC2" s="1412"/>
      <c r="IWD2" s="1412"/>
      <c r="IWE2" s="1412"/>
      <c r="IWF2" s="1412"/>
      <c r="IWG2" s="1412"/>
      <c r="IWH2" s="1412"/>
      <c r="IWI2" s="1412"/>
      <c r="IWJ2" s="1412"/>
      <c r="IWK2" s="1412"/>
      <c r="IWL2" s="1412"/>
      <c r="IWM2" s="1412"/>
      <c r="IWN2" s="1412"/>
      <c r="IWO2" s="1412"/>
      <c r="IWP2" s="1412"/>
      <c r="IWQ2" s="1412"/>
      <c r="IWR2" s="1412"/>
      <c r="IWS2" s="1412"/>
      <c r="IWT2" s="1412"/>
      <c r="IWU2" s="1412"/>
      <c r="IWV2" s="1412"/>
      <c r="IWW2" s="1412"/>
      <c r="IWX2" s="1412"/>
      <c r="IWY2" s="1412"/>
      <c r="IWZ2" s="1412"/>
      <c r="IXA2" s="1412"/>
      <c r="IXB2" s="1412"/>
      <c r="IXC2" s="1412"/>
      <c r="IXD2" s="1412"/>
      <c r="IXE2" s="1412"/>
      <c r="IXF2" s="1412"/>
      <c r="IXG2" s="1412"/>
      <c r="IXH2" s="1412"/>
      <c r="IXI2" s="1412"/>
      <c r="IXJ2" s="1412"/>
      <c r="IXK2" s="1412"/>
      <c r="IXL2" s="1412"/>
      <c r="IXM2" s="1412"/>
      <c r="IXN2" s="1412"/>
      <c r="IXO2" s="1412"/>
      <c r="IXP2" s="1412"/>
      <c r="IXQ2" s="1412"/>
      <c r="IXR2" s="1412"/>
      <c r="IXS2" s="1412"/>
      <c r="IXT2" s="1412"/>
      <c r="IXU2" s="1412"/>
      <c r="IXV2" s="1412"/>
      <c r="IXW2" s="1412"/>
      <c r="IXX2" s="1412"/>
      <c r="IXY2" s="1412"/>
      <c r="IXZ2" s="1412"/>
      <c r="IYA2" s="1412"/>
      <c r="IYB2" s="1412"/>
      <c r="IYC2" s="1412"/>
      <c r="IYD2" s="1412"/>
      <c r="IYE2" s="1412"/>
      <c r="IYF2" s="1412"/>
      <c r="IYG2" s="1412"/>
      <c r="IYH2" s="1412"/>
      <c r="IYI2" s="1412"/>
      <c r="IYJ2" s="1412"/>
      <c r="IYK2" s="1412"/>
      <c r="IYL2" s="1412"/>
      <c r="IYM2" s="1412"/>
      <c r="IYN2" s="1412"/>
      <c r="IYO2" s="1412"/>
      <c r="IYP2" s="1412"/>
      <c r="IYQ2" s="1412"/>
      <c r="IYR2" s="1412"/>
      <c r="IYS2" s="1412"/>
      <c r="IYT2" s="1412"/>
      <c r="IYU2" s="1412"/>
      <c r="IYV2" s="1412"/>
      <c r="IYW2" s="1412"/>
      <c r="IYX2" s="1412"/>
      <c r="IYY2" s="1412"/>
      <c r="IYZ2" s="1412"/>
      <c r="IZA2" s="1412"/>
      <c r="IZB2" s="1412"/>
      <c r="IZC2" s="1412"/>
      <c r="IZD2" s="1412"/>
      <c r="IZE2" s="1412"/>
      <c r="IZF2" s="1412"/>
      <c r="IZG2" s="1412"/>
      <c r="IZH2" s="1412"/>
      <c r="IZI2" s="1412"/>
      <c r="IZJ2" s="1412"/>
      <c r="IZK2" s="1412"/>
      <c r="IZL2" s="1412"/>
      <c r="IZM2" s="1412"/>
      <c r="IZN2" s="1412"/>
      <c r="IZO2" s="1412"/>
      <c r="IZP2" s="1412"/>
      <c r="IZQ2" s="1412"/>
      <c r="IZR2" s="1412"/>
      <c r="IZS2" s="1412"/>
      <c r="IZT2" s="1412"/>
      <c r="IZU2" s="1412"/>
      <c r="IZV2" s="1412"/>
      <c r="IZW2" s="1412"/>
      <c r="IZX2" s="1412"/>
      <c r="IZY2" s="1412"/>
      <c r="IZZ2" s="1412"/>
      <c r="JAA2" s="1412"/>
      <c r="JAB2" s="1412"/>
      <c r="JAC2" s="1412"/>
      <c r="JAD2" s="1412"/>
      <c r="JAE2" s="1412"/>
      <c r="JAF2" s="1412"/>
      <c r="JAG2" s="1412"/>
      <c r="JAH2" s="1412"/>
      <c r="JAI2" s="1412"/>
      <c r="JAJ2" s="1412"/>
      <c r="JAK2" s="1412"/>
      <c r="JAL2" s="1412"/>
      <c r="JAM2" s="1412"/>
      <c r="JAN2" s="1412"/>
      <c r="JAO2" s="1412"/>
      <c r="JAP2" s="1412"/>
      <c r="JAQ2" s="1412"/>
      <c r="JAR2" s="1412"/>
      <c r="JAS2" s="1412"/>
      <c r="JAT2" s="1412"/>
      <c r="JAU2" s="1412"/>
      <c r="JAV2" s="1412"/>
      <c r="JAW2" s="1412"/>
      <c r="JAX2" s="1412"/>
      <c r="JAY2" s="1412"/>
      <c r="JAZ2" s="1412"/>
      <c r="JBA2" s="1412"/>
      <c r="JBB2" s="1412"/>
      <c r="JBC2" s="1412"/>
      <c r="JBD2" s="1412"/>
      <c r="JBE2" s="1412"/>
      <c r="JBF2" s="1412"/>
      <c r="JBG2" s="1412"/>
      <c r="JBH2" s="1412"/>
      <c r="JBI2" s="1412"/>
      <c r="JBJ2" s="1412"/>
      <c r="JBK2" s="1412"/>
      <c r="JBL2" s="1412"/>
      <c r="JBM2" s="1412"/>
      <c r="JBN2" s="1412"/>
      <c r="JBO2" s="1412"/>
      <c r="JBP2" s="1412"/>
      <c r="JBQ2" s="1412"/>
      <c r="JBR2" s="1412"/>
      <c r="JBS2" s="1412"/>
      <c r="JBT2" s="1412"/>
      <c r="JBU2" s="1412"/>
      <c r="JBV2" s="1412"/>
      <c r="JBW2" s="1412"/>
      <c r="JBX2" s="1412"/>
      <c r="JBY2" s="1412"/>
      <c r="JBZ2" s="1412"/>
      <c r="JCA2" s="1412"/>
      <c r="JCB2" s="1412"/>
      <c r="JCC2" s="1412"/>
      <c r="JCD2" s="1412"/>
      <c r="JCE2" s="1412"/>
      <c r="JCF2" s="1412"/>
      <c r="JCG2" s="1412"/>
      <c r="JCH2" s="1412"/>
      <c r="JCI2" s="1412"/>
      <c r="JCJ2" s="1412"/>
      <c r="JCK2" s="1412"/>
      <c r="JCL2" s="1412"/>
      <c r="JCM2" s="1412"/>
      <c r="JCN2" s="1412"/>
      <c r="JCO2" s="1412"/>
      <c r="JCP2" s="1412"/>
      <c r="JCQ2" s="1412"/>
      <c r="JCR2" s="1412"/>
      <c r="JCS2" s="1412"/>
      <c r="JCT2" s="1412"/>
      <c r="JCU2" s="1412"/>
      <c r="JCV2" s="1412"/>
      <c r="JCW2" s="1412"/>
      <c r="JCX2" s="1412"/>
      <c r="JCY2" s="1412"/>
      <c r="JCZ2" s="1412"/>
      <c r="JDA2" s="1412"/>
      <c r="JDB2" s="1412"/>
      <c r="JDC2" s="1412"/>
      <c r="JDD2" s="1412"/>
      <c r="JDE2" s="1412"/>
      <c r="JDF2" s="1412"/>
      <c r="JDG2" s="1412"/>
      <c r="JDH2" s="1412"/>
      <c r="JDI2" s="1412"/>
      <c r="JDJ2" s="1412"/>
      <c r="JDK2" s="1412"/>
      <c r="JDL2" s="1412"/>
      <c r="JDM2" s="1412"/>
      <c r="JDN2" s="1412"/>
      <c r="JDO2" s="1412"/>
      <c r="JDP2" s="1412"/>
      <c r="JDQ2" s="1412"/>
      <c r="JDR2" s="1412"/>
      <c r="JDS2" s="1412"/>
      <c r="JDT2" s="1412"/>
      <c r="JDU2" s="1412"/>
      <c r="JDV2" s="1412"/>
      <c r="JDW2" s="1412"/>
      <c r="JDX2" s="1412"/>
      <c r="JDY2" s="1412"/>
      <c r="JDZ2" s="1412"/>
      <c r="JEA2" s="1412"/>
      <c r="JEB2" s="1412"/>
      <c r="JEC2" s="1412"/>
      <c r="JED2" s="1412"/>
      <c r="JEE2" s="1412"/>
      <c r="JEF2" s="1412"/>
      <c r="JEG2" s="1412"/>
      <c r="JEH2" s="1412"/>
      <c r="JEI2" s="1412"/>
      <c r="JEJ2" s="1412"/>
      <c r="JEK2" s="1412"/>
      <c r="JEL2" s="1412"/>
      <c r="JEM2" s="1412"/>
      <c r="JEN2" s="1412"/>
      <c r="JEO2" s="1412"/>
      <c r="JEP2" s="1412"/>
      <c r="JEQ2" s="1412"/>
      <c r="JER2" s="1412"/>
      <c r="JES2" s="1412"/>
      <c r="JET2" s="1412"/>
      <c r="JEU2" s="1412"/>
      <c r="JEV2" s="1412"/>
      <c r="JEW2" s="1412"/>
      <c r="JEX2" s="1412"/>
      <c r="JEY2" s="1412"/>
      <c r="JEZ2" s="1412"/>
      <c r="JFA2" s="1412"/>
      <c r="JFB2" s="1412"/>
      <c r="JFC2" s="1412"/>
      <c r="JFD2" s="1412"/>
      <c r="JFE2" s="1412"/>
      <c r="JFF2" s="1412"/>
      <c r="JFG2" s="1412"/>
      <c r="JFH2" s="1412"/>
      <c r="JFI2" s="1412"/>
      <c r="JFJ2" s="1412"/>
      <c r="JFK2" s="1412"/>
      <c r="JFL2" s="1412"/>
      <c r="JFM2" s="1412"/>
      <c r="JFN2" s="1412"/>
      <c r="JFO2" s="1412"/>
      <c r="JFP2" s="1412"/>
      <c r="JFQ2" s="1412"/>
      <c r="JFR2" s="1412"/>
      <c r="JFS2" s="1412"/>
      <c r="JFT2" s="1412"/>
      <c r="JFU2" s="1412"/>
      <c r="JFV2" s="1412"/>
      <c r="JFW2" s="1412"/>
      <c r="JFX2" s="1412"/>
      <c r="JFY2" s="1412"/>
      <c r="JFZ2" s="1412"/>
      <c r="JGA2" s="1412"/>
      <c r="JGB2" s="1412"/>
      <c r="JGC2" s="1412"/>
      <c r="JGD2" s="1412"/>
      <c r="JGE2" s="1412"/>
      <c r="JGF2" s="1412"/>
      <c r="JGG2" s="1412"/>
      <c r="JGH2" s="1412"/>
      <c r="JGI2" s="1412"/>
      <c r="JGJ2" s="1412"/>
      <c r="JGK2" s="1412"/>
      <c r="JGL2" s="1412"/>
      <c r="JGM2" s="1412"/>
      <c r="JGN2" s="1412"/>
      <c r="JGO2" s="1412"/>
      <c r="JGP2" s="1412"/>
      <c r="JGQ2" s="1412"/>
      <c r="JGR2" s="1412"/>
      <c r="JGS2" s="1412"/>
      <c r="JGT2" s="1412"/>
      <c r="JGU2" s="1412"/>
      <c r="JGV2" s="1412"/>
      <c r="JGW2" s="1412"/>
      <c r="JGX2" s="1412"/>
      <c r="JGY2" s="1412"/>
      <c r="JGZ2" s="1412"/>
      <c r="JHA2" s="1412"/>
      <c r="JHB2" s="1412"/>
      <c r="JHC2" s="1412"/>
      <c r="JHD2" s="1412"/>
      <c r="JHE2" s="1412"/>
      <c r="JHF2" s="1412"/>
      <c r="JHG2" s="1412"/>
      <c r="JHH2" s="1412"/>
      <c r="JHI2" s="1412"/>
      <c r="JHJ2" s="1412"/>
      <c r="JHK2" s="1412"/>
      <c r="JHL2" s="1412"/>
      <c r="JHM2" s="1412"/>
      <c r="JHN2" s="1412"/>
      <c r="JHO2" s="1412"/>
      <c r="JHP2" s="1412"/>
      <c r="JHQ2" s="1412"/>
      <c r="JHR2" s="1412"/>
      <c r="JHS2" s="1412"/>
      <c r="JHT2" s="1412"/>
      <c r="JHU2" s="1412"/>
      <c r="JHV2" s="1412"/>
      <c r="JHW2" s="1412"/>
      <c r="JHX2" s="1412"/>
      <c r="JHY2" s="1412"/>
      <c r="JHZ2" s="1412"/>
      <c r="JIA2" s="1412"/>
      <c r="JIB2" s="1412"/>
      <c r="JIC2" s="1412"/>
      <c r="JID2" s="1412"/>
      <c r="JIE2" s="1412"/>
      <c r="JIF2" s="1412"/>
      <c r="JIG2" s="1412"/>
      <c r="JIH2" s="1412"/>
      <c r="JII2" s="1412"/>
      <c r="JIJ2" s="1412"/>
      <c r="JIK2" s="1412"/>
      <c r="JIL2" s="1412"/>
      <c r="JIM2" s="1412"/>
      <c r="JIN2" s="1412"/>
      <c r="JIO2" s="1412"/>
      <c r="JIP2" s="1412"/>
      <c r="JIQ2" s="1412"/>
      <c r="JIR2" s="1412"/>
      <c r="JIS2" s="1412"/>
      <c r="JIT2" s="1412"/>
      <c r="JIU2" s="1412"/>
      <c r="JIV2" s="1412"/>
      <c r="JIW2" s="1412"/>
      <c r="JIX2" s="1412"/>
      <c r="JIY2" s="1412"/>
      <c r="JIZ2" s="1412"/>
      <c r="JJA2" s="1412"/>
      <c r="JJB2" s="1412"/>
      <c r="JJC2" s="1412"/>
      <c r="JJD2" s="1412"/>
      <c r="JJE2" s="1412"/>
      <c r="JJF2" s="1412"/>
      <c r="JJG2" s="1412"/>
      <c r="JJH2" s="1412"/>
      <c r="JJI2" s="1412"/>
      <c r="JJJ2" s="1412"/>
      <c r="JJK2" s="1412"/>
      <c r="JJL2" s="1412"/>
      <c r="JJM2" s="1412"/>
      <c r="JJN2" s="1412"/>
      <c r="JJO2" s="1412"/>
      <c r="JJP2" s="1412"/>
      <c r="JJQ2" s="1412"/>
      <c r="JJR2" s="1412"/>
      <c r="JJS2" s="1412"/>
      <c r="JJT2" s="1412"/>
      <c r="JJU2" s="1412"/>
      <c r="JJV2" s="1412"/>
      <c r="JJW2" s="1412"/>
      <c r="JJX2" s="1412"/>
      <c r="JJY2" s="1412"/>
      <c r="JJZ2" s="1412"/>
      <c r="JKA2" s="1412"/>
      <c r="JKB2" s="1412"/>
      <c r="JKC2" s="1412"/>
      <c r="JKD2" s="1412"/>
      <c r="JKE2" s="1412"/>
      <c r="JKF2" s="1412"/>
      <c r="JKG2" s="1412"/>
      <c r="JKH2" s="1412"/>
      <c r="JKI2" s="1412"/>
      <c r="JKJ2" s="1412"/>
      <c r="JKK2" s="1412"/>
      <c r="JKL2" s="1412"/>
      <c r="JKM2" s="1412"/>
      <c r="JKN2" s="1412"/>
      <c r="JKO2" s="1412"/>
      <c r="JKP2" s="1412"/>
      <c r="JKQ2" s="1412"/>
      <c r="JKR2" s="1412"/>
      <c r="JKS2" s="1412"/>
      <c r="JKT2" s="1412"/>
      <c r="JKU2" s="1412"/>
      <c r="JKV2" s="1412"/>
      <c r="JKW2" s="1412"/>
      <c r="JKX2" s="1412"/>
      <c r="JKY2" s="1412"/>
      <c r="JKZ2" s="1412"/>
      <c r="JLA2" s="1412"/>
      <c r="JLB2" s="1412"/>
      <c r="JLC2" s="1412"/>
      <c r="JLD2" s="1412"/>
      <c r="JLE2" s="1412"/>
      <c r="JLF2" s="1412"/>
      <c r="JLG2" s="1412"/>
      <c r="JLH2" s="1412"/>
      <c r="JLI2" s="1412"/>
      <c r="JLJ2" s="1412"/>
      <c r="JLK2" s="1412"/>
      <c r="JLL2" s="1412"/>
      <c r="JLM2" s="1412"/>
      <c r="JLN2" s="1412"/>
      <c r="JLO2" s="1412"/>
      <c r="JLP2" s="1412"/>
      <c r="JLQ2" s="1412"/>
      <c r="JLR2" s="1412"/>
      <c r="JLS2" s="1412"/>
      <c r="JLT2" s="1412"/>
      <c r="JLU2" s="1412"/>
      <c r="JLV2" s="1412"/>
      <c r="JLW2" s="1412"/>
      <c r="JLX2" s="1412"/>
      <c r="JLY2" s="1412"/>
      <c r="JLZ2" s="1412"/>
      <c r="JMA2" s="1412"/>
      <c r="JMB2" s="1412"/>
      <c r="JMC2" s="1412"/>
      <c r="JMD2" s="1412"/>
      <c r="JME2" s="1412"/>
      <c r="JMF2" s="1412"/>
      <c r="JMG2" s="1412"/>
      <c r="JMH2" s="1412"/>
      <c r="JMI2" s="1412"/>
      <c r="JMJ2" s="1412"/>
      <c r="JMK2" s="1412"/>
      <c r="JML2" s="1412"/>
      <c r="JMM2" s="1412"/>
      <c r="JMN2" s="1412"/>
      <c r="JMO2" s="1412"/>
      <c r="JMP2" s="1412"/>
      <c r="JMQ2" s="1412"/>
      <c r="JMR2" s="1412"/>
      <c r="JMS2" s="1412"/>
      <c r="JMT2" s="1412"/>
      <c r="JMU2" s="1412"/>
      <c r="JMV2" s="1412"/>
      <c r="JMW2" s="1412"/>
      <c r="JMX2" s="1412"/>
      <c r="JMY2" s="1412"/>
      <c r="JMZ2" s="1412"/>
      <c r="JNA2" s="1412"/>
      <c r="JNB2" s="1412"/>
      <c r="JNC2" s="1412"/>
      <c r="JND2" s="1412"/>
      <c r="JNE2" s="1412"/>
      <c r="JNF2" s="1412"/>
      <c r="JNG2" s="1412"/>
      <c r="JNH2" s="1412"/>
      <c r="JNI2" s="1412"/>
      <c r="JNJ2" s="1412"/>
      <c r="JNK2" s="1412"/>
      <c r="JNL2" s="1412"/>
      <c r="JNM2" s="1412"/>
      <c r="JNN2" s="1412"/>
      <c r="JNO2" s="1412"/>
      <c r="JNP2" s="1412"/>
      <c r="JNQ2" s="1412"/>
      <c r="JNR2" s="1412"/>
      <c r="JNS2" s="1412"/>
      <c r="JNT2" s="1412"/>
      <c r="JNU2" s="1412"/>
      <c r="JNV2" s="1412"/>
      <c r="JNW2" s="1412"/>
      <c r="JNX2" s="1412"/>
      <c r="JNY2" s="1412"/>
      <c r="JNZ2" s="1412"/>
      <c r="JOA2" s="1412"/>
      <c r="JOB2" s="1412"/>
      <c r="JOC2" s="1412"/>
      <c r="JOD2" s="1412"/>
      <c r="JOE2" s="1412"/>
      <c r="JOF2" s="1412"/>
      <c r="JOG2" s="1412"/>
      <c r="JOH2" s="1412"/>
      <c r="JOI2" s="1412"/>
      <c r="JOJ2" s="1412"/>
      <c r="JOK2" s="1412"/>
      <c r="JOL2" s="1412"/>
      <c r="JOM2" s="1412"/>
      <c r="JON2" s="1412"/>
      <c r="JOO2" s="1412"/>
      <c r="JOP2" s="1412"/>
      <c r="JOQ2" s="1412"/>
      <c r="JOR2" s="1412"/>
      <c r="JOS2" s="1412"/>
      <c r="JOT2" s="1412"/>
      <c r="JOU2" s="1412"/>
      <c r="JOV2" s="1412"/>
      <c r="JOW2" s="1412"/>
      <c r="JOX2" s="1412"/>
      <c r="JOY2" s="1412"/>
      <c r="JOZ2" s="1412"/>
      <c r="JPA2" s="1412"/>
      <c r="JPB2" s="1412"/>
      <c r="JPC2" s="1412"/>
      <c r="JPD2" s="1412"/>
      <c r="JPE2" s="1412"/>
      <c r="JPF2" s="1412"/>
      <c r="JPG2" s="1412"/>
      <c r="JPH2" s="1412"/>
      <c r="JPI2" s="1412"/>
      <c r="JPJ2" s="1412"/>
      <c r="JPK2" s="1412"/>
      <c r="JPL2" s="1412"/>
      <c r="JPM2" s="1412"/>
      <c r="JPN2" s="1412"/>
      <c r="JPO2" s="1412"/>
      <c r="JPP2" s="1412"/>
      <c r="JPQ2" s="1412"/>
      <c r="JPR2" s="1412"/>
      <c r="JPS2" s="1412"/>
      <c r="JPT2" s="1412"/>
      <c r="JPU2" s="1412"/>
      <c r="JPV2" s="1412"/>
      <c r="JPW2" s="1412"/>
      <c r="JPX2" s="1412"/>
      <c r="JPY2" s="1412"/>
      <c r="JPZ2" s="1412"/>
      <c r="JQA2" s="1412"/>
      <c r="JQB2" s="1412"/>
      <c r="JQC2" s="1412"/>
      <c r="JQD2" s="1412"/>
      <c r="JQE2" s="1412"/>
      <c r="JQF2" s="1412"/>
      <c r="JQG2" s="1412"/>
      <c r="JQH2" s="1412"/>
      <c r="JQI2" s="1412"/>
      <c r="JQJ2" s="1412"/>
      <c r="JQK2" s="1412"/>
      <c r="JQL2" s="1412"/>
      <c r="JQM2" s="1412"/>
      <c r="JQN2" s="1412"/>
      <c r="JQO2" s="1412"/>
      <c r="JQP2" s="1412"/>
      <c r="JQQ2" s="1412"/>
      <c r="JQR2" s="1412"/>
      <c r="JQS2" s="1412"/>
      <c r="JQT2" s="1412"/>
      <c r="JQU2" s="1412"/>
      <c r="JQV2" s="1412"/>
      <c r="JQW2" s="1412"/>
      <c r="JQX2" s="1412"/>
      <c r="JQY2" s="1412"/>
      <c r="JQZ2" s="1412"/>
      <c r="JRA2" s="1412"/>
      <c r="JRB2" s="1412"/>
      <c r="JRC2" s="1412"/>
      <c r="JRD2" s="1412"/>
      <c r="JRE2" s="1412"/>
      <c r="JRF2" s="1412"/>
      <c r="JRG2" s="1412"/>
      <c r="JRH2" s="1412"/>
      <c r="JRI2" s="1412"/>
      <c r="JRJ2" s="1412"/>
      <c r="JRK2" s="1412"/>
      <c r="JRL2" s="1412"/>
      <c r="JRM2" s="1412"/>
      <c r="JRN2" s="1412"/>
      <c r="JRO2" s="1412"/>
      <c r="JRP2" s="1412"/>
      <c r="JRQ2" s="1412"/>
      <c r="JRR2" s="1412"/>
      <c r="JRS2" s="1412"/>
      <c r="JRT2" s="1412"/>
      <c r="JRU2" s="1412"/>
      <c r="JRV2" s="1412"/>
      <c r="JRW2" s="1412"/>
      <c r="JRX2" s="1412"/>
      <c r="JRY2" s="1412"/>
      <c r="JRZ2" s="1412"/>
      <c r="JSA2" s="1412"/>
      <c r="JSB2" s="1412"/>
      <c r="JSC2" s="1412"/>
      <c r="JSD2" s="1412"/>
      <c r="JSE2" s="1412"/>
      <c r="JSF2" s="1412"/>
      <c r="JSG2" s="1412"/>
      <c r="JSH2" s="1412"/>
      <c r="JSI2" s="1412"/>
      <c r="JSJ2" s="1412"/>
      <c r="JSK2" s="1412"/>
      <c r="JSL2" s="1412"/>
      <c r="JSM2" s="1412"/>
      <c r="JSN2" s="1412"/>
      <c r="JSO2" s="1412"/>
      <c r="JSP2" s="1412"/>
      <c r="JSQ2" s="1412"/>
      <c r="JSR2" s="1412"/>
      <c r="JSS2" s="1412"/>
      <c r="JST2" s="1412"/>
      <c r="JSU2" s="1412"/>
      <c r="JSV2" s="1412"/>
      <c r="JSW2" s="1412"/>
      <c r="JSX2" s="1412"/>
      <c r="JSY2" s="1412"/>
      <c r="JSZ2" s="1412"/>
      <c r="JTA2" s="1412"/>
      <c r="JTB2" s="1412"/>
      <c r="JTC2" s="1412"/>
      <c r="JTD2" s="1412"/>
      <c r="JTE2" s="1412"/>
      <c r="JTF2" s="1412"/>
      <c r="JTG2" s="1412"/>
      <c r="JTH2" s="1412"/>
      <c r="JTI2" s="1412"/>
      <c r="JTJ2" s="1412"/>
      <c r="JTK2" s="1412"/>
      <c r="JTL2" s="1412"/>
      <c r="JTM2" s="1412"/>
      <c r="JTN2" s="1412"/>
      <c r="JTO2" s="1412"/>
      <c r="JTP2" s="1412"/>
      <c r="JTQ2" s="1412"/>
      <c r="JTR2" s="1412"/>
      <c r="JTS2" s="1412"/>
      <c r="JTT2" s="1412"/>
      <c r="JTU2" s="1412"/>
      <c r="JTV2" s="1412"/>
      <c r="JTW2" s="1412"/>
      <c r="JTX2" s="1412"/>
      <c r="JTY2" s="1412"/>
      <c r="JTZ2" s="1412"/>
      <c r="JUA2" s="1412"/>
      <c r="JUB2" s="1412"/>
      <c r="JUC2" s="1412"/>
      <c r="JUD2" s="1412"/>
      <c r="JUE2" s="1412"/>
      <c r="JUF2" s="1412"/>
      <c r="JUG2" s="1412"/>
      <c r="JUH2" s="1412"/>
      <c r="JUI2" s="1412"/>
      <c r="JUJ2" s="1412"/>
      <c r="JUK2" s="1412"/>
      <c r="JUL2" s="1412"/>
      <c r="JUM2" s="1412"/>
      <c r="JUN2" s="1412"/>
      <c r="JUO2" s="1412"/>
      <c r="JUP2" s="1412"/>
      <c r="JUQ2" s="1412"/>
      <c r="JUR2" s="1412"/>
      <c r="JUS2" s="1412"/>
      <c r="JUT2" s="1412"/>
      <c r="JUU2" s="1412"/>
      <c r="JUV2" s="1412"/>
      <c r="JUW2" s="1412"/>
      <c r="JUX2" s="1412"/>
      <c r="JUY2" s="1412"/>
      <c r="JUZ2" s="1412"/>
      <c r="JVA2" s="1412"/>
      <c r="JVB2" s="1412"/>
      <c r="JVC2" s="1412"/>
      <c r="JVD2" s="1412"/>
      <c r="JVE2" s="1412"/>
      <c r="JVF2" s="1412"/>
      <c r="JVG2" s="1412"/>
      <c r="JVH2" s="1412"/>
      <c r="JVI2" s="1412"/>
      <c r="JVJ2" s="1412"/>
      <c r="JVK2" s="1412"/>
      <c r="JVL2" s="1412"/>
      <c r="JVM2" s="1412"/>
      <c r="JVN2" s="1412"/>
      <c r="JVO2" s="1412"/>
      <c r="JVP2" s="1412"/>
      <c r="JVQ2" s="1412"/>
      <c r="JVR2" s="1412"/>
      <c r="JVS2" s="1412"/>
      <c r="JVT2" s="1412"/>
      <c r="JVU2" s="1412"/>
      <c r="JVV2" s="1412"/>
      <c r="JVW2" s="1412"/>
      <c r="JVX2" s="1412"/>
      <c r="JVY2" s="1412"/>
      <c r="JVZ2" s="1412"/>
      <c r="JWA2" s="1412"/>
      <c r="JWB2" s="1412"/>
      <c r="JWC2" s="1412"/>
      <c r="JWD2" s="1412"/>
      <c r="JWE2" s="1412"/>
      <c r="JWF2" s="1412"/>
      <c r="JWG2" s="1412"/>
      <c r="JWH2" s="1412"/>
      <c r="JWI2" s="1412"/>
      <c r="JWJ2" s="1412"/>
      <c r="JWK2" s="1412"/>
      <c r="JWL2" s="1412"/>
      <c r="JWM2" s="1412"/>
      <c r="JWN2" s="1412"/>
      <c r="JWO2" s="1412"/>
      <c r="JWP2" s="1412"/>
      <c r="JWQ2" s="1412"/>
      <c r="JWR2" s="1412"/>
      <c r="JWS2" s="1412"/>
      <c r="JWT2" s="1412"/>
      <c r="JWU2" s="1412"/>
      <c r="JWV2" s="1412"/>
      <c r="JWW2" s="1412"/>
      <c r="JWX2" s="1412"/>
      <c r="JWY2" s="1412"/>
      <c r="JWZ2" s="1412"/>
      <c r="JXA2" s="1412"/>
      <c r="JXB2" s="1412"/>
      <c r="JXC2" s="1412"/>
      <c r="JXD2" s="1412"/>
      <c r="JXE2" s="1412"/>
      <c r="JXF2" s="1412"/>
      <c r="JXG2" s="1412"/>
      <c r="JXH2" s="1412"/>
      <c r="JXI2" s="1412"/>
      <c r="JXJ2" s="1412"/>
      <c r="JXK2" s="1412"/>
      <c r="JXL2" s="1412"/>
      <c r="JXM2" s="1412"/>
      <c r="JXN2" s="1412"/>
      <c r="JXO2" s="1412"/>
      <c r="JXP2" s="1412"/>
      <c r="JXQ2" s="1412"/>
      <c r="JXR2" s="1412"/>
      <c r="JXS2" s="1412"/>
      <c r="JXT2" s="1412"/>
      <c r="JXU2" s="1412"/>
      <c r="JXV2" s="1412"/>
      <c r="JXW2" s="1412"/>
      <c r="JXX2" s="1412"/>
      <c r="JXY2" s="1412"/>
      <c r="JXZ2" s="1412"/>
      <c r="JYA2" s="1412"/>
      <c r="JYB2" s="1412"/>
      <c r="JYC2" s="1412"/>
      <c r="JYD2" s="1412"/>
      <c r="JYE2" s="1412"/>
      <c r="JYF2" s="1412"/>
      <c r="JYG2" s="1412"/>
      <c r="JYH2" s="1412"/>
      <c r="JYI2" s="1412"/>
      <c r="JYJ2" s="1412"/>
      <c r="JYK2" s="1412"/>
      <c r="JYL2" s="1412"/>
      <c r="JYM2" s="1412"/>
      <c r="JYN2" s="1412"/>
      <c r="JYO2" s="1412"/>
      <c r="JYP2" s="1412"/>
      <c r="JYQ2" s="1412"/>
      <c r="JYR2" s="1412"/>
      <c r="JYS2" s="1412"/>
      <c r="JYT2" s="1412"/>
      <c r="JYU2" s="1412"/>
      <c r="JYV2" s="1412"/>
      <c r="JYW2" s="1412"/>
      <c r="JYX2" s="1412"/>
      <c r="JYY2" s="1412"/>
      <c r="JYZ2" s="1412"/>
      <c r="JZA2" s="1412"/>
      <c r="JZB2" s="1412"/>
      <c r="JZC2" s="1412"/>
      <c r="JZD2" s="1412"/>
      <c r="JZE2" s="1412"/>
      <c r="JZF2" s="1412"/>
      <c r="JZG2" s="1412"/>
      <c r="JZH2" s="1412"/>
      <c r="JZI2" s="1412"/>
      <c r="JZJ2" s="1412"/>
      <c r="JZK2" s="1412"/>
      <c r="JZL2" s="1412"/>
      <c r="JZM2" s="1412"/>
      <c r="JZN2" s="1412"/>
      <c r="JZO2" s="1412"/>
      <c r="JZP2" s="1412"/>
      <c r="JZQ2" s="1412"/>
      <c r="JZR2" s="1412"/>
      <c r="JZS2" s="1412"/>
      <c r="JZT2" s="1412"/>
      <c r="JZU2" s="1412"/>
      <c r="JZV2" s="1412"/>
      <c r="JZW2" s="1412"/>
      <c r="JZX2" s="1412"/>
      <c r="JZY2" s="1412"/>
      <c r="JZZ2" s="1412"/>
      <c r="KAA2" s="1412"/>
      <c r="KAB2" s="1412"/>
      <c r="KAC2" s="1412"/>
      <c r="KAD2" s="1412"/>
      <c r="KAE2" s="1412"/>
      <c r="KAF2" s="1412"/>
      <c r="KAG2" s="1412"/>
      <c r="KAH2" s="1412"/>
      <c r="KAI2" s="1412"/>
      <c r="KAJ2" s="1412"/>
      <c r="KAK2" s="1412"/>
      <c r="KAL2" s="1412"/>
      <c r="KAM2" s="1412"/>
      <c r="KAN2" s="1412"/>
      <c r="KAO2" s="1412"/>
      <c r="KAP2" s="1412"/>
      <c r="KAQ2" s="1412"/>
      <c r="KAR2" s="1412"/>
      <c r="KAS2" s="1412"/>
      <c r="KAT2" s="1412"/>
      <c r="KAU2" s="1412"/>
      <c r="KAV2" s="1412"/>
      <c r="KAW2" s="1412"/>
      <c r="KAX2" s="1412"/>
      <c r="KAY2" s="1412"/>
      <c r="KAZ2" s="1412"/>
      <c r="KBA2" s="1412"/>
      <c r="KBB2" s="1412"/>
      <c r="KBC2" s="1412"/>
      <c r="KBD2" s="1412"/>
      <c r="KBE2" s="1412"/>
      <c r="KBF2" s="1412"/>
      <c r="KBG2" s="1412"/>
      <c r="KBH2" s="1412"/>
      <c r="KBI2" s="1412"/>
      <c r="KBJ2" s="1412"/>
      <c r="KBK2" s="1412"/>
      <c r="KBL2" s="1412"/>
      <c r="KBM2" s="1412"/>
      <c r="KBN2" s="1412"/>
      <c r="KBO2" s="1412"/>
      <c r="KBP2" s="1412"/>
      <c r="KBQ2" s="1412"/>
      <c r="KBR2" s="1412"/>
      <c r="KBS2" s="1412"/>
      <c r="KBT2" s="1412"/>
      <c r="KBU2" s="1412"/>
      <c r="KBV2" s="1412"/>
      <c r="KBW2" s="1412"/>
      <c r="KBX2" s="1412"/>
      <c r="KBY2" s="1412"/>
      <c r="KBZ2" s="1412"/>
      <c r="KCA2" s="1412"/>
      <c r="KCB2" s="1412"/>
      <c r="KCC2" s="1412"/>
      <c r="KCD2" s="1412"/>
      <c r="KCE2" s="1412"/>
      <c r="KCF2" s="1412"/>
      <c r="KCG2" s="1412"/>
      <c r="KCH2" s="1412"/>
      <c r="KCI2" s="1412"/>
      <c r="KCJ2" s="1412"/>
      <c r="KCK2" s="1412"/>
      <c r="KCL2" s="1412"/>
      <c r="KCM2" s="1412"/>
      <c r="KCN2" s="1412"/>
      <c r="KCO2" s="1412"/>
      <c r="KCP2" s="1412"/>
      <c r="KCQ2" s="1412"/>
      <c r="KCR2" s="1412"/>
      <c r="KCS2" s="1412"/>
      <c r="KCT2" s="1412"/>
      <c r="KCU2" s="1412"/>
      <c r="KCV2" s="1412"/>
      <c r="KCW2" s="1412"/>
      <c r="KCX2" s="1412"/>
      <c r="KCY2" s="1412"/>
      <c r="KCZ2" s="1412"/>
      <c r="KDA2" s="1412"/>
      <c r="KDB2" s="1412"/>
      <c r="KDC2" s="1412"/>
      <c r="KDD2" s="1412"/>
      <c r="KDE2" s="1412"/>
      <c r="KDF2" s="1412"/>
      <c r="KDG2" s="1412"/>
      <c r="KDH2" s="1412"/>
      <c r="KDI2" s="1412"/>
      <c r="KDJ2" s="1412"/>
      <c r="KDK2" s="1412"/>
      <c r="KDL2" s="1412"/>
      <c r="KDM2" s="1412"/>
      <c r="KDN2" s="1412"/>
      <c r="KDO2" s="1412"/>
      <c r="KDP2" s="1412"/>
      <c r="KDQ2" s="1412"/>
      <c r="KDR2" s="1412"/>
      <c r="KDS2" s="1412"/>
      <c r="KDT2" s="1412"/>
      <c r="KDU2" s="1412"/>
      <c r="KDV2" s="1412"/>
      <c r="KDW2" s="1412"/>
      <c r="KDX2" s="1412"/>
      <c r="KDY2" s="1412"/>
      <c r="KDZ2" s="1412"/>
      <c r="KEA2" s="1412"/>
      <c r="KEB2" s="1412"/>
      <c r="KEC2" s="1412"/>
      <c r="KED2" s="1412"/>
      <c r="KEE2" s="1412"/>
      <c r="KEF2" s="1412"/>
      <c r="KEG2" s="1412"/>
      <c r="KEH2" s="1412"/>
      <c r="KEI2" s="1412"/>
      <c r="KEJ2" s="1412"/>
      <c r="KEK2" s="1412"/>
      <c r="KEL2" s="1412"/>
      <c r="KEM2" s="1412"/>
      <c r="KEN2" s="1412"/>
      <c r="KEO2" s="1412"/>
      <c r="KEP2" s="1412"/>
      <c r="KEQ2" s="1412"/>
      <c r="KER2" s="1412"/>
      <c r="KES2" s="1412"/>
      <c r="KET2" s="1412"/>
      <c r="KEU2" s="1412"/>
      <c r="KEV2" s="1412"/>
      <c r="KEW2" s="1412"/>
      <c r="KEX2" s="1412"/>
      <c r="KEY2" s="1412"/>
      <c r="KEZ2" s="1412"/>
      <c r="KFA2" s="1412"/>
      <c r="KFB2" s="1412"/>
      <c r="KFC2" s="1412"/>
      <c r="KFD2" s="1412"/>
      <c r="KFE2" s="1412"/>
      <c r="KFF2" s="1412"/>
      <c r="KFG2" s="1412"/>
      <c r="KFH2" s="1412"/>
      <c r="KFI2" s="1412"/>
      <c r="KFJ2" s="1412"/>
      <c r="KFK2" s="1412"/>
      <c r="KFL2" s="1412"/>
      <c r="KFM2" s="1412"/>
      <c r="KFN2" s="1412"/>
      <c r="KFO2" s="1412"/>
      <c r="KFP2" s="1412"/>
      <c r="KFQ2" s="1412"/>
      <c r="KFR2" s="1412"/>
      <c r="KFS2" s="1412"/>
      <c r="KFT2" s="1412"/>
      <c r="KFU2" s="1412"/>
      <c r="KFV2" s="1412"/>
      <c r="KFW2" s="1412"/>
      <c r="KFX2" s="1412"/>
      <c r="KFY2" s="1412"/>
      <c r="KFZ2" s="1412"/>
      <c r="KGA2" s="1412"/>
      <c r="KGB2" s="1412"/>
      <c r="KGC2" s="1412"/>
      <c r="KGD2" s="1412"/>
      <c r="KGE2" s="1412"/>
      <c r="KGF2" s="1412"/>
      <c r="KGG2" s="1412"/>
      <c r="KGH2" s="1412"/>
      <c r="KGI2" s="1412"/>
      <c r="KGJ2" s="1412"/>
      <c r="KGK2" s="1412"/>
      <c r="KGL2" s="1412"/>
      <c r="KGM2" s="1412"/>
      <c r="KGN2" s="1412"/>
      <c r="KGO2" s="1412"/>
      <c r="KGP2" s="1412"/>
      <c r="KGQ2" s="1412"/>
      <c r="KGR2" s="1412"/>
      <c r="KGS2" s="1412"/>
      <c r="KGT2" s="1412"/>
      <c r="KGU2" s="1412"/>
      <c r="KGV2" s="1412"/>
      <c r="KGW2" s="1412"/>
      <c r="KGX2" s="1412"/>
      <c r="KGY2" s="1412"/>
      <c r="KGZ2" s="1412"/>
      <c r="KHA2" s="1412"/>
      <c r="KHB2" s="1412"/>
      <c r="KHC2" s="1412"/>
      <c r="KHD2" s="1412"/>
      <c r="KHE2" s="1412"/>
      <c r="KHF2" s="1412"/>
      <c r="KHG2" s="1412"/>
      <c r="KHH2" s="1412"/>
      <c r="KHI2" s="1412"/>
      <c r="KHJ2" s="1412"/>
      <c r="KHK2" s="1412"/>
      <c r="KHL2" s="1412"/>
      <c r="KHM2" s="1412"/>
      <c r="KHN2" s="1412"/>
      <c r="KHO2" s="1412"/>
      <c r="KHP2" s="1412"/>
      <c r="KHQ2" s="1412"/>
      <c r="KHR2" s="1412"/>
      <c r="KHS2" s="1412"/>
      <c r="KHT2" s="1412"/>
      <c r="KHU2" s="1412"/>
      <c r="KHV2" s="1412"/>
      <c r="KHW2" s="1412"/>
      <c r="KHX2" s="1412"/>
      <c r="KHY2" s="1412"/>
      <c r="KHZ2" s="1412"/>
      <c r="KIA2" s="1412"/>
      <c r="KIB2" s="1412"/>
      <c r="KIC2" s="1412"/>
      <c r="KID2" s="1412"/>
      <c r="KIE2" s="1412"/>
      <c r="KIF2" s="1412"/>
      <c r="KIG2" s="1412"/>
      <c r="KIH2" s="1412"/>
      <c r="KII2" s="1412"/>
      <c r="KIJ2" s="1412"/>
      <c r="KIK2" s="1412"/>
      <c r="KIL2" s="1412"/>
      <c r="KIM2" s="1412"/>
      <c r="KIN2" s="1412"/>
      <c r="KIO2" s="1412"/>
      <c r="KIP2" s="1412"/>
      <c r="KIQ2" s="1412"/>
      <c r="KIR2" s="1412"/>
      <c r="KIS2" s="1412"/>
      <c r="KIT2" s="1412"/>
      <c r="KIU2" s="1412"/>
      <c r="KIV2" s="1412"/>
      <c r="KIW2" s="1412"/>
      <c r="KIX2" s="1412"/>
      <c r="KIY2" s="1412"/>
      <c r="KIZ2" s="1412"/>
      <c r="KJA2" s="1412"/>
      <c r="KJB2" s="1412"/>
      <c r="KJC2" s="1412"/>
      <c r="KJD2" s="1412"/>
      <c r="KJE2" s="1412"/>
      <c r="KJF2" s="1412"/>
      <c r="KJG2" s="1412"/>
      <c r="KJH2" s="1412"/>
      <c r="KJI2" s="1412"/>
      <c r="KJJ2" s="1412"/>
      <c r="KJK2" s="1412"/>
      <c r="KJL2" s="1412"/>
      <c r="KJM2" s="1412"/>
      <c r="KJN2" s="1412"/>
      <c r="KJO2" s="1412"/>
      <c r="KJP2" s="1412"/>
      <c r="KJQ2" s="1412"/>
      <c r="KJR2" s="1412"/>
      <c r="KJS2" s="1412"/>
      <c r="KJT2" s="1412"/>
      <c r="KJU2" s="1412"/>
      <c r="KJV2" s="1412"/>
      <c r="KJW2" s="1412"/>
      <c r="KJX2" s="1412"/>
      <c r="KJY2" s="1412"/>
      <c r="KJZ2" s="1412"/>
      <c r="KKA2" s="1412"/>
      <c r="KKB2" s="1412"/>
      <c r="KKC2" s="1412"/>
      <c r="KKD2" s="1412"/>
      <c r="KKE2" s="1412"/>
      <c r="KKF2" s="1412"/>
      <c r="KKG2" s="1412"/>
      <c r="KKH2" s="1412"/>
      <c r="KKI2" s="1412"/>
      <c r="KKJ2" s="1412"/>
      <c r="KKK2" s="1412"/>
      <c r="KKL2" s="1412"/>
      <c r="KKM2" s="1412"/>
      <c r="KKN2" s="1412"/>
      <c r="KKO2" s="1412"/>
      <c r="KKP2" s="1412"/>
      <c r="KKQ2" s="1412"/>
      <c r="KKR2" s="1412"/>
      <c r="KKS2" s="1412"/>
      <c r="KKT2" s="1412"/>
      <c r="KKU2" s="1412"/>
      <c r="KKV2" s="1412"/>
      <c r="KKW2" s="1412"/>
      <c r="KKX2" s="1412"/>
      <c r="KKY2" s="1412"/>
      <c r="KKZ2" s="1412"/>
      <c r="KLA2" s="1412"/>
      <c r="KLB2" s="1412"/>
      <c r="KLC2" s="1412"/>
      <c r="KLD2" s="1412"/>
      <c r="KLE2" s="1412"/>
      <c r="KLF2" s="1412"/>
      <c r="KLG2" s="1412"/>
      <c r="KLH2" s="1412"/>
      <c r="KLI2" s="1412"/>
      <c r="KLJ2" s="1412"/>
      <c r="KLK2" s="1412"/>
      <c r="KLL2" s="1412"/>
      <c r="KLM2" s="1412"/>
      <c r="KLN2" s="1412"/>
      <c r="KLO2" s="1412"/>
      <c r="KLP2" s="1412"/>
      <c r="KLQ2" s="1412"/>
      <c r="KLR2" s="1412"/>
      <c r="KLS2" s="1412"/>
      <c r="KLT2" s="1412"/>
      <c r="KLU2" s="1412"/>
      <c r="KLV2" s="1412"/>
      <c r="KLW2" s="1412"/>
      <c r="KLX2" s="1412"/>
      <c r="KLY2" s="1412"/>
      <c r="KLZ2" s="1412"/>
      <c r="KMA2" s="1412"/>
      <c r="KMB2" s="1412"/>
      <c r="KMC2" s="1412"/>
      <c r="KMD2" s="1412"/>
      <c r="KME2" s="1412"/>
      <c r="KMF2" s="1412"/>
      <c r="KMG2" s="1412"/>
      <c r="KMH2" s="1412"/>
      <c r="KMI2" s="1412"/>
      <c r="KMJ2" s="1412"/>
      <c r="KMK2" s="1412"/>
      <c r="KML2" s="1412"/>
      <c r="KMM2" s="1412"/>
      <c r="KMN2" s="1412"/>
      <c r="KMO2" s="1412"/>
      <c r="KMP2" s="1412"/>
      <c r="KMQ2" s="1412"/>
      <c r="KMR2" s="1412"/>
      <c r="KMS2" s="1412"/>
      <c r="KMT2" s="1412"/>
      <c r="KMU2" s="1412"/>
      <c r="KMV2" s="1412"/>
      <c r="KMW2" s="1412"/>
      <c r="KMX2" s="1412"/>
      <c r="KMY2" s="1412"/>
      <c r="KMZ2" s="1412"/>
      <c r="KNA2" s="1412"/>
      <c r="KNB2" s="1412"/>
      <c r="KNC2" s="1412"/>
      <c r="KND2" s="1412"/>
      <c r="KNE2" s="1412"/>
      <c r="KNF2" s="1412"/>
      <c r="KNG2" s="1412"/>
      <c r="KNH2" s="1412"/>
      <c r="KNI2" s="1412"/>
      <c r="KNJ2" s="1412"/>
      <c r="KNK2" s="1412"/>
      <c r="KNL2" s="1412"/>
      <c r="KNM2" s="1412"/>
      <c r="KNN2" s="1412"/>
      <c r="KNO2" s="1412"/>
      <c r="KNP2" s="1412"/>
      <c r="KNQ2" s="1412"/>
      <c r="KNR2" s="1412"/>
      <c r="KNS2" s="1412"/>
      <c r="KNT2" s="1412"/>
      <c r="KNU2" s="1412"/>
      <c r="KNV2" s="1412"/>
      <c r="KNW2" s="1412"/>
      <c r="KNX2" s="1412"/>
      <c r="KNY2" s="1412"/>
      <c r="KNZ2" s="1412"/>
      <c r="KOA2" s="1412"/>
      <c r="KOB2" s="1412"/>
      <c r="KOC2" s="1412"/>
      <c r="KOD2" s="1412"/>
      <c r="KOE2" s="1412"/>
      <c r="KOF2" s="1412"/>
      <c r="KOG2" s="1412"/>
      <c r="KOH2" s="1412"/>
      <c r="KOI2" s="1412"/>
      <c r="KOJ2" s="1412"/>
      <c r="KOK2" s="1412"/>
      <c r="KOL2" s="1412"/>
      <c r="KOM2" s="1412"/>
      <c r="KON2" s="1412"/>
      <c r="KOO2" s="1412"/>
      <c r="KOP2" s="1412"/>
      <c r="KOQ2" s="1412"/>
      <c r="KOR2" s="1412"/>
      <c r="KOS2" s="1412"/>
      <c r="KOT2" s="1412"/>
      <c r="KOU2" s="1412"/>
      <c r="KOV2" s="1412"/>
      <c r="KOW2" s="1412"/>
      <c r="KOX2" s="1412"/>
      <c r="KOY2" s="1412"/>
      <c r="KOZ2" s="1412"/>
      <c r="KPA2" s="1412"/>
      <c r="KPB2" s="1412"/>
      <c r="KPC2" s="1412"/>
      <c r="KPD2" s="1412"/>
      <c r="KPE2" s="1412"/>
      <c r="KPF2" s="1412"/>
      <c r="KPG2" s="1412"/>
      <c r="KPH2" s="1412"/>
      <c r="KPI2" s="1412"/>
      <c r="KPJ2" s="1412"/>
      <c r="KPK2" s="1412"/>
      <c r="KPL2" s="1412"/>
      <c r="KPM2" s="1412"/>
      <c r="KPN2" s="1412"/>
      <c r="KPO2" s="1412"/>
      <c r="KPP2" s="1412"/>
      <c r="KPQ2" s="1412"/>
      <c r="KPR2" s="1412"/>
      <c r="KPS2" s="1412"/>
      <c r="KPT2" s="1412"/>
      <c r="KPU2" s="1412"/>
      <c r="KPV2" s="1412"/>
      <c r="KPW2" s="1412"/>
      <c r="KPX2" s="1412"/>
      <c r="KPY2" s="1412"/>
      <c r="KPZ2" s="1412"/>
      <c r="KQA2" s="1412"/>
      <c r="KQB2" s="1412"/>
      <c r="KQC2" s="1412"/>
      <c r="KQD2" s="1412"/>
      <c r="KQE2" s="1412"/>
      <c r="KQF2" s="1412"/>
      <c r="KQG2" s="1412"/>
      <c r="KQH2" s="1412"/>
      <c r="KQI2" s="1412"/>
      <c r="KQJ2" s="1412"/>
      <c r="KQK2" s="1412"/>
      <c r="KQL2" s="1412"/>
      <c r="KQM2" s="1412"/>
      <c r="KQN2" s="1412"/>
      <c r="KQO2" s="1412"/>
      <c r="KQP2" s="1412"/>
      <c r="KQQ2" s="1412"/>
      <c r="KQR2" s="1412"/>
      <c r="KQS2" s="1412"/>
      <c r="KQT2" s="1412"/>
      <c r="KQU2" s="1412"/>
      <c r="KQV2" s="1412"/>
      <c r="KQW2" s="1412"/>
      <c r="KQX2" s="1412"/>
      <c r="KQY2" s="1412"/>
      <c r="KQZ2" s="1412"/>
      <c r="KRA2" s="1412"/>
      <c r="KRB2" s="1412"/>
      <c r="KRC2" s="1412"/>
      <c r="KRD2" s="1412"/>
      <c r="KRE2" s="1412"/>
      <c r="KRF2" s="1412"/>
      <c r="KRG2" s="1412"/>
      <c r="KRH2" s="1412"/>
      <c r="KRI2" s="1412"/>
      <c r="KRJ2" s="1412"/>
      <c r="KRK2" s="1412"/>
      <c r="KRL2" s="1412"/>
      <c r="KRM2" s="1412"/>
      <c r="KRN2" s="1412"/>
      <c r="KRO2" s="1412"/>
      <c r="KRP2" s="1412"/>
      <c r="KRQ2" s="1412"/>
      <c r="KRR2" s="1412"/>
      <c r="KRS2" s="1412"/>
      <c r="KRT2" s="1412"/>
      <c r="KRU2" s="1412"/>
      <c r="KRV2" s="1412"/>
      <c r="KRW2" s="1412"/>
      <c r="KRX2" s="1412"/>
      <c r="KRY2" s="1412"/>
      <c r="KRZ2" s="1412"/>
      <c r="KSA2" s="1412"/>
      <c r="KSB2" s="1412"/>
      <c r="KSC2" s="1412"/>
      <c r="KSD2" s="1412"/>
      <c r="KSE2" s="1412"/>
      <c r="KSF2" s="1412"/>
      <c r="KSG2" s="1412"/>
      <c r="KSH2" s="1412"/>
      <c r="KSI2" s="1412"/>
      <c r="KSJ2" s="1412"/>
      <c r="KSK2" s="1412"/>
      <c r="KSL2" s="1412"/>
      <c r="KSM2" s="1412"/>
      <c r="KSN2" s="1412"/>
      <c r="KSO2" s="1412"/>
      <c r="KSP2" s="1412"/>
      <c r="KSQ2" s="1412"/>
      <c r="KSR2" s="1412"/>
      <c r="KSS2" s="1412"/>
      <c r="KST2" s="1412"/>
      <c r="KSU2" s="1412"/>
      <c r="KSV2" s="1412"/>
      <c r="KSW2" s="1412"/>
      <c r="KSX2" s="1412"/>
      <c r="KSY2" s="1412"/>
      <c r="KSZ2" s="1412"/>
      <c r="KTA2" s="1412"/>
      <c r="KTB2" s="1412"/>
      <c r="KTC2" s="1412"/>
      <c r="KTD2" s="1412"/>
      <c r="KTE2" s="1412"/>
      <c r="KTF2" s="1412"/>
      <c r="KTG2" s="1412"/>
      <c r="KTH2" s="1412"/>
      <c r="KTI2" s="1412"/>
      <c r="KTJ2" s="1412"/>
      <c r="KTK2" s="1412"/>
      <c r="KTL2" s="1412"/>
      <c r="KTM2" s="1412"/>
      <c r="KTN2" s="1412"/>
      <c r="KTO2" s="1412"/>
      <c r="KTP2" s="1412"/>
      <c r="KTQ2" s="1412"/>
      <c r="KTR2" s="1412"/>
      <c r="KTS2" s="1412"/>
      <c r="KTT2" s="1412"/>
      <c r="KTU2" s="1412"/>
      <c r="KTV2" s="1412"/>
      <c r="KTW2" s="1412"/>
      <c r="KTX2" s="1412"/>
      <c r="KTY2" s="1412"/>
      <c r="KTZ2" s="1412"/>
      <c r="KUA2" s="1412"/>
      <c r="KUB2" s="1412"/>
      <c r="KUC2" s="1412"/>
      <c r="KUD2" s="1412"/>
      <c r="KUE2" s="1412"/>
      <c r="KUF2" s="1412"/>
      <c r="KUG2" s="1412"/>
      <c r="KUH2" s="1412"/>
      <c r="KUI2" s="1412"/>
      <c r="KUJ2" s="1412"/>
      <c r="KUK2" s="1412"/>
      <c r="KUL2" s="1412"/>
      <c r="KUM2" s="1412"/>
      <c r="KUN2" s="1412"/>
      <c r="KUO2" s="1412"/>
      <c r="KUP2" s="1412"/>
      <c r="KUQ2" s="1412"/>
      <c r="KUR2" s="1412"/>
      <c r="KUS2" s="1412"/>
      <c r="KUT2" s="1412"/>
      <c r="KUU2" s="1412"/>
      <c r="KUV2" s="1412"/>
      <c r="KUW2" s="1412"/>
      <c r="KUX2" s="1412"/>
      <c r="KUY2" s="1412"/>
      <c r="KUZ2" s="1412"/>
      <c r="KVA2" s="1412"/>
      <c r="KVB2" s="1412"/>
      <c r="KVC2" s="1412"/>
      <c r="KVD2" s="1412"/>
      <c r="KVE2" s="1412"/>
      <c r="KVF2" s="1412"/>
      <c r="KVG2" s="1412"/>
      <c r="KVH2" s="1412"/>
      <c r="KVI2" s="1412"/>
      <c r="KVJ2" s="1412"/>
      <c r="KVK2" s="1412"/>
      <c r="KVL2" s="1412"/>
      <c r="KVM2" s="1412"/>
      <c r="KVN2" s="1412"/>
      <c r="KVO2" s="1412"/>
      <c r="KVP2" s="1412"/>
      <c r="KVQ2" s="1412"/>
      <c r="KVR2" s="1412"/>
      <c r="KVS2" s="1412"/>
      <c r="KVT2" s="1412"/>
      <c r="KVU2" s="1412"/>
      <c r="KVV2" s="1412"/>
      <c r="KVW2" s="1412"/>
      <c r="KVX2" s="1412"/>
      <c r="KVY2" s="1412"/>
      <c r="KVZ2" s="1412"/>
      <c r="KWA2" s="1412"/>
      <c r="KWB2" s="1412"/>
      <c r="KWC2" s="1412"/>
      <c r="KWD2" s="1412"/>
      <c r="KWE2" s="1412"/>
      <c r="KWF2" s="1412"/>
      <c r="KWG2" s="1412"/>
      <c r="KWH2" s="1412"/>
      <c r="KWI2" s="1412"/>
      <c r="KWJ2" s="1412"/>
      <c r="KWK2" s="1412"/>
      <c r="KWL2" s="1412"/>
      <c r="KWM2" s="1412"/>
      <c r="KWN2" s="1412"/>
      <c r="KWO2" s="1412"/>
      <c r="KWP2" s="1412"/>
      <c r="KWQ2" s="1412"/>
      <c r="KWR2" s="1412"/>
      <c r="KWS2" s="1412"/>
      <c r="KWT2" s="1412"/>
      <c r="KWU2" s="1412"/>
      <c r="KWV2" s="1412"/>
      <c r="KWW2" s="1412"/>
      <c r="KWX2" s="1412"/>
      <c r="KWY2" s="1412"/>
      <c r="KWZ2" s="1412"/>
      <c r="KXA2" s="1412"/>
      <c r="KXB2" s="1412"/>
      <c r="KXC2" s="1412"/>
      <c r="KXD2" s="1412"/>
      <c r="KXE2" s="1412"/>
      <c r="KXF2" s="1412"/>
      <c r="KXG2" s="1412"/>
      <c r="KXH2" s="1412"/>
      <c r="KXI2" s="1412"/>
      <c r="KXJ2" s="1412"/>
      <c r="KXK2" s="1412"/>
      <c r="KXL2" s="1412"/>
      <c r="KXM2" s="1412"/>
      <c r="KXN2" s="1412"/>
      <c r="KXO2" s="1412"/>
      <c r="KXP2" s="1412"/>
      <c r="KXQ2" s="1412"/>
      <c r="KXR2" s="1412"/>
      <c r="KXS2" s="1412"/>
      <c r="KXT2" s="1412"/>
      <c r="KXU2" s="1412"/>
      <c r="KXV2" s="1412"/>
      <c r="KXW2" s="1412"/>
      <c r="KXX2" s="1412"/>
      <c r="KXY2" s="1412"/>
      <c r="KXZ2" s="1412"/>
      <c r="KYA2" s="1412"/>
      <c r="KYB2" s="1412"/>
      <c r="KYC2" s="1412"/>
      <c r="KYD2" s="1412"/>
      <c r="KYE2" s="1412"/>
      <c r="KYF2" s="1412"/>
      <c r="KYG2" s="1412"/>
      <c r="KYH2" s="1412"/>
      <c r="KYI2" s="1412"/>
      <c r="KYJ2" s="1412"/>
      <c r="KYK2" s="1412"/>
      <c r="KYL2" s="1412"/>
      <c r="KYM2" s="1412"/>
      <c r="KYN2" s="1412"/>
      <c r="KYO2" s="1412"/>
      <c r="KYP2" s="1412"/>
      <c r="KYQ2" s="1412"/>
      <c r="KYR2" s="1412"/>
      <c r="KYS2" s="1412"/>
      <c r="KYT2" s="1412"/>
      <c r="KYU2" s="1412"/>
      <c r="KYV2" s="1412"/>
      <c r="KYW2" s="1412"/>
      <c r="KYX2" s="1412"/>
      <c r="KYY2" s="1412"/>
      <c r="KYZ2" s="1412"/>
      <c r="KZA2" s="1412"/>
      <c r="KZB2" s="1412"/>
      <c r="KZC2" s="1412"/>
      <c r="KZD2" s="1412"/>
      <c r="KZE2" s="1412"/>
      <c r="KZF2" s="1412"/>
      <c r="KZG2" s="1412"/>
      <c r="KZH2" s="1412"/>
      <c r="KZI2" s="1412"/>
      <c r="KZJ2" s="1412"/>
      <c r="KZK2" s="1412"/>
      <c r="KZL2" s="1412"/>
      <c r="KZM2" s="1412"/>
      <c r="KZN2" s="1412"/>
      <c r="KZO2" s="1412"/>
      <c r="KZP2" s="1412"/>
      <c r="KZQ2" s="1412"/>
      <c r="KZR2" s="1412"/>
      <c r="KZS2" s="1412"/>
      <c r="KZT2" s="1412"/>
      <c r="KZU2" s="1412"/>
      <c r="KZV2" s="1412"/>
      <c r="KZW2" s="1412"/>
      <c r="KZX2" s="1412"/>
      <c r="KZY2" s="1412"/>
      <c r="KZZ2" s="1412"/>
      <c r="LAA2" s="1412"/>
      <c r="LAB2" s="1412"/>
      <c r="LAC2" s="1412"/>
      <c r="LAD2" s="1412"/>
      <c r="LAE2" s="1412"/>
      <c r="LAF2" s="1412"/>
      <c r="LAG2" s="1412"/>
      <c r="LAH2" s="1412"/>
      <c r="LAI2" s="1412"/>
      <c r="LAJ2" s="1412"/>
      <c r="LAK2" s="1412"/>
      <c r="LAL2" s="1412"/>
      <c r="LAM2" s="1412"/>
      <c r="LAN2" s="1412"/>
      <c r="LAO2" s="1412"/>
      <c r="LAP2" s="1412"/>
      <c r="LAQ2" s="1412"/>
      <c r="LAR2" s="1412"/>
      <c r="LAS2" s="1412"/>
      <c r="LAT2" s="1412"/>
      <c r="LAU2" s="1412"/>
      <c r="LAV2" s="1412"/>
      <c r="LAW2" s="1412"/>
      <c r="LAX2" s="1412"/>
      <c r="LAY2" s="1412"/>
      <c r="LAZ2" s="1412"/>
      <c r="LBA2" s="1412"/>
      <c r="LBB2" s="1412"/>
      <c r="LBC2" s="1412"/>
      <c r="LBD2" s="1412"/>
      <c r="LBE2" s="1412"/>
      <c r="LBF2" s="1412"/>
      <c r="LBG2" s="1412"/>
      <c r="LBH2" s="1412"/>
      <c r="LBI2" s="1412"/>
      <c r="LBJ2" s="1412"/>
      <c r="LBK2" s="1412"/>
      <c r="LBL2" s="1412"/>
      <c r="LBM2" s="1412"/>
      <c r="LBN2" s="1412"/>
      <c r="LBO2" s="1412"/>
      <c r="LBP2" s="1412"/>
      <c r="LBQ2" s="1412"/>
      <c r="LBR2" s="1412"/>
      <c r="LBS2" s="1412"/>
      <c r="LBT2" s="1412"/>
      <c r="LBU2" s="1412"/>
      <c r="LBV2" s="1412"/>
      <c r="LBW2" s="1412"/>
      <c r="LBX2" s="1412"/>
      <c r="LBY2" s="1412"/>
      <c r="LBZ2" s="1412"/>
      <c r="LCA2" s="1412"/>
      <c r="LCB2" s="1412"/>
      <c r="LCC2" s="1412"/>
      <c r="LCD2" s="1412"/>
      <c r="LCE2" s="1412"/>
      <c r="LCF2" s="1412"/>
      <c r="LCG2" s="1412"/>
      <c r="LCH2" s="1412"/>
      <c r="LCI2" s="1412"/>
      <c r="LCJ2" s="1412"/>
      <c r="LCK2" s="1412"/>
      <c r="LCL2" s="1412"/>
      <c r="LCM2" s="1412"/>
      <c r="LCN2" s="1412"/>
      <c r="LCO2" s="1412"/>
      <c r="LCP2" s="1412"/>
      <c r="LCQ2" s="1412"/>
      <c r="LCR2" s="1412"/>
      <c r="LCS2" s="1412"/>
      <c r="LCT2" s="1412"/>
      <c r="LCU2" s="1412"/>
      <c r="LCV2" s="1412"/>
      <c r="LCW2" s="1412"/>
      <c r="LCX2" s="1412"/>
      <c r="LCY2" s="1412"/>
      <c r="LCZ2" s="1412"/>
      <c r="LDA2" s="1412"/>
      <c r="LDB2" s="1412"/>
      <c r="LDC2" s="1412"/>
      <c r="LDD2" s="1412"/>
      <c r="LDE2" s="1412"/>
      <c r="LDF2" s="1412"/>
      <c r="LDG2" s="1412"/>
      <c r="LDH2" s="1412"/>
      <c r="LDI2" s="1412"/>
      <c r="LDJ2" s="1412"/>
      <c r="LDK2" s="1412"/>
      <c r="LDL2" s="1412"/>
      <c r="LDM2" s="1412"/>
      <c r="LDN2" s="1412"/>
      <c r="LDO2" s="1412"/>
      <c r="LDP2" s="1412"/>
      <c r="LDQ2" s="1412"/>
      <c r="LDR2" s="1412"/>
      <c r="LDS2" s="1412"/>
      <c r="LDT2" s="1412"/>
      <c r="LDU2" s="1412"/>
      <c r="LDV2" s="1412"/>
      <c r="LDW2" s="1412"/>
      <c r="LDX2" s="1412"/>
      <c r="LDY2" s="1412"/>
      <c r="LDZ2" s="1412"/>
      <c r="LEA2" s="1412"/>
      <c r="LEB2" s="1412"/>
      <c r="LEC2" s="1412"/>
      <c r="LED2" s="1412"/>
      <c r="LEE2" s="1412"/>
      <c r="LEF2" s="1412"/>
      <c r="LEG2" s="1412"/>
      <c r="LEH2" s="1412"/>
      <c r="LEI2" s="1412"/>
      <c r="LEJ2" s="1412"/>
      <c r="LEK2" s="1412"/>
      <c r="LEL2" s="1412"/>
      <c r="LEM2" s="1412"/>
      <c r="LEN2" s="1412"/>
      <c r="LEO2" s="1412"/>
      <c r="LEP2" s="1412"/>
      <c r="LEQ2" s="1412"/>
      <c r="LER2" s="1412"/>
      <c r="LES2" s="1412"/>
      <c r="LET2" s="1412"/>
      <c r="LEU2" s="1412"/>
      <c r="LEV2" s="1412"/>
      <c r="LEW2" s="1412"/>
      <c r="LEX2" s="1412"/>
      <c r="LEY2" s="1412"/>
      <c r="LEZ2" s="1412"/>
      <c r="LFA2" s="1412"/>
      <c r="LFB2" s="1412"/>
      <c r="LFC2" s="1412"/>
      <c r="LFD2" s="1412"/>
      <c r="LFE2" s="1412"/>
      <c r="LFF2" s="1412"/>
      <c r="LFG2" s="1412"/>
      <c r="LFH2" s="1412"/>
      <c r="LFI2" s="1412"/>
      <c r="LFJ2" s="1412"/>
      <c r="LFK2" s="1412"/>
      <c r="LFL2" s="1412"/>
      <c r="LFM2" s="1412"/>
      <c r="LFN2" s="1412"/>
      <c r="LFO2" s="1412"/>
      <c r="LFP2" s="1412"/>
      <c r="LFQ2" s="1412"/>
      <c r="LFR2" s="1412"/>
      <c r="LFS2" s="1412"/>
      <c r="LFT2" s="1412"/>
      <c r="LFU2" s="1412"/>
      <c r="LFV2" s="1412"/>
      <c r="LFW2" s="1412"/>
      <c r="LFX2" s="1412"/>
      <c r="LFY2" s="1412"/>
      <c r="LFZ2" s="1412"/>
      <c r="LGA2" s="1412"/>
      <c r="LGB2" s="1412"/>
      <c r="LGC2" s="1412"/>
      <c r="LGD2" s="1412"/>
      <c r="LGE2" s="1412"/>
      <c r="LGF2" s="1412"/>
      <c r="LGG2" s="1412"/>
      <c r="LGH2" s="1412"/>
      <c r="LGI2" s="1412"/>
      <c r="LGJ2" s="1412"/>
      <c r="LGK2" s="1412"/>
      <c r="LGL2" s="1412"/>
      <c r="LGM2" s="1412"/>
      <c r="LGN2" s="1412"/>
      <c r="LGO2" s="1412"/>
      <c r="LGP2" s="1412"/>
      <c r="LGQ2" s="1412"/>
      <c r="LGR2" s="1412"/>
      <c r="LGS2" s="1412"/>
      <c r="LGT2" s="1412"/>
      <c r="LGU2" s="1412"/>
      <c r="LGV2" s="1412"/>
      <c r="LGW2" s="1412"/>
      <c r="LGX2" s="1412"/>
      <c r="LGY2" s="1412"/>
      <c r="LGZ2" s="1412"/>
      <c r="LHA2" s="1412"/>
      <c r="LHB2" s="1412"/>
      <c r="LHC2" s="1412"/>
      <c r="LHD2" s="1412"/>
      <c r="LHE2" s="1412"/>
      <c r="LHF2" s="1412"/>
      <c r="LHG2" s="1412"/>
      <c r="LHH2" s="1412"/>
      <c r="LHI2" s="1412"/>
      <c r="LHJ2" s="1412"/>
      <c r="LHK2" s="1412"/>
      <c r="LHL2" s="1412"/>
      <c r="LHM2" s="1412"/>
      <c r="LHN2" s="1412"/>
      <c r="LHO2" s="1412"/>
      <c r="LHP2" s="1412"/>
      <c r="LHQ2" s="1412"/>
      <c r="LHR2" s="1412"/>
      <c r="LHS2" s="1412"/>
      <c r="LHT2" s="1412"/>
      <c r="LHU2" s="1412"/>
      <c r="LHV2" s="1412"/>
      <c r="LHW2" s="1412"/>
      <c r="LHX2" s="1412"/>
      <c r="LHY2" s="1412"/>
      <c r="LHZ2" s="1412"/>
      <c r="LIA2" s="1412"/>
      <c r="LIB2" s="1412"/>
      <c r="LIC2" s="1412"/>
      <c r="LID2" s="1412"/>
      <c r="LIE2" s="1412"/>
      <c r="LIF2" s="1412"/>
      <c r="LIG2" s="1412"/>
      <c r="LIH2" s="1412"/>
      <c r="LII2" s="1412"/>
      <c r="LIJ2" s="1412"/>
      <c r="LIK2" s="1412"/>
      <c r="LIL2" s="1412"/>
      <c r="LIM2" s="1412"/>
      <c r="LIN2" s="1412"/>
      <c r="LIO2" s="1412"/>
      <c r="LIP2" s="1412"/>
      <c r="LIQ2" s="1412"/>
      <c r="LIR2" s="1412"/>
      <c r="LIS2" s="1412"/>
      <c r="LIT2" s="1412"/>
      <c r="LIU2" s="1412"/>
      <c r="LIV2" s="1412"/>
      <c r="LIW2" s="1412"/>
      <c r="LIX2" s="1412"/>
      <c r="LIY2" s="1412"/>
      <c r="LIZ2" s="1412"/>
      <c r="LJA2" s="1412"/>
      <c r="LJB2" s="1412"/>
      <c r="LJC2" s="1412"/>
      <c r="LJD2" s="1412"/>
      <c r="LJE2" s="1412"/>
      <c r="LJF2" s="1412"/>
      <c r="LJG2" s="1412"/>
      <c r="LJH2" s="1412"/>
      <c r="LJI2" s="1412"/>
      <c r="LJJ2" s="1412"/>
      <c r="LJK2" s="1412"/>
      <c r="LJL2" s="1412"/>
      <c r="LJM2" s="1412"/>
      <c r="LJN2" s="1412"/>
      <c r="LJO2" s="1412"/>
      <c r="LJP2" s="1412"/>
      <c r="LJQ2" s="1412"/>
      <c r="LJR2" s="1412"/>
      <c r="LJS2" s="1412"/>
      <c r="LJT2" s="1412"/>
      <c r="LJU2" s="1412"/>
      <c r="LJV2" s="1412"/>
      <c r="LJW2" s="1412"/>
      <c r="LJX2" s="1412"/>
      <c r="LJY2" s="1412"/>
      <c r="LJZ2" s="1412"/>
      <c r="LKA2" s="1412"/>
      <c r="LKB2" s="1412"/>
      <c r="LKC2" s="1412"/>
      <c r="LKD2" s="1412"/>
      <c r="LKE2" s="1412"/>
      <c r="LKF2" s="1412"/>
      <c r="LKG2" s="1412"/>
      <c r="LKH2" s="1412"/>
      <c r="LKI2" s="1412"/>
      <c r="LKJ2" s="1412"/>
      <c r="LKK2" s="1412"/>
      <c r="LKL2" s="1412"/>
      <c r="LKM2" s="1412"/>
      <c r="LKN2" s="1412"/>
      <c r="LKO2" s="1412"/>
      <c r="LKP2" s="1412"/>
      <c r="LKQ2" s="1412"/>
      <c r="LKR2" s="1412"/>
      <c r="LKS2" s="1412"/>
      <c r="LKT2" s="1412"/>
      <c r="LKU2" s="1412"/>
      <c r="LKV2" s="1412"/>
      <c r="LKW2" s="1412"/>
      <c r="LKX2" s="1412"/>
      <c r="LKY2" s="1412"/>
      <c r="LKZ2" s="1412"/>
      <c r="LLA2" s="1412"/>
      <c r="LLB2" s="1412"/>
      <c r="LLC2" s="1412"/>
      <c r="LLD2" s="1412"/>
      <c r="LLE2" s="1412"/>
      <c r="LLF2" s="1412"/>
      <c r="LLG2" s="1412"/>
      <c r="LLH2" s="1412"/>
      <c r="LLI2" s="1412"/>
      <c r="LLJ2" s="1412"/>
      <c r="LLK2" s="1412"/>
      <c r="LLL2" s="1412"/>
      <c r="LLM2" s="1412"/>
      <c r="LLN2" s="1412"/>
      <c r="LLO2" s="1412"/>
      <c r="LLP2" s="1412"/>
      <c r="LLQ2" s="1412"/>
      <c r="LLR2" s="1412"/>
      <c r="LLS2" s="1412"/>
      <c r="LLT2" s="1412"/>
      <c r="LLU2" s="1412"/>
      <c r="LLV2" s="1412"/>
      <c r="LLW2" s="1412"/>
      <c r="LLX2" s="1412"/>
      <c r="LLY2" s="1412"/>
      <c r="LLZ2" s="1412"/>
      <c r="LMA2" s="1412"/>
      <c r="LMB2" s="1412"/>
      <c r="LMC2" s="1412"/>
      <c r="LMD2" s="1412"/>
      <c r="LME2" s="1412"/>
      <c r="LMF2" s="1412"/>
      <c r="LMG2" s="1412"/>
      <c r="LMH2" s="1412"/>
      <c r="LMI2" s="1412"/>
      <c r="LMJ2" s="1412"/>
      <c r="LMK2" s="1412"/>
      <c r="LML2" s="1412"/>
      <c r="LMM2" s="1412"/>
      <c r="LMN2" s="1412"/>
      <c r="LMO2" s="1412"/>
      <c r="LMP2" s="1412"/>
      <c r="LMQ2" s="1412"/>
      <c r="LMR2" s="1412"/>
      <c r="LMS2" s="1412"/>
      <c r="LMT2" s="1412"/>
      <c r="LMU2" s="1412"/>
      <c r="LMV2" s="1412"/>
      <c r="LMW2" s="1412"/>
      <c r="LMX2" s="1412"/>
      <c r="LMY2" s="1412"/>
      <c r="LMZ2" s="1412"/>
      <c r="LNA2" s="1412"/>
      <c r="LNB2" s="1412"/>
      <c r="LNC2" s="1412"/>
      <c r="LND2" s="1412"/>
      <c r="LNE2" s="1412"/>
      <c r="LNF2" s="1412"/>
      <c r="LNG2" s="1412"/>
      <c r="LNH2" s="1412"/>
      <c r="LNI2" s="1412"/>
      <c r="LNJ2" s="1412"/>
      <c r="LNK2" s="1412"/>
      <c r="LNL2" s="1412"/>
      <c r="LNM2" s="1412"/>
      <c r="LNN2" s="1412"/>
      <c r="LNO2" s="1412"/>
      <c r="LNP2" s="1412"/>
      <c r="LNQ2" s="1412"/>
      <c r="LNR2" s="1412"/>
      <c r="LNS2" s="1412"/>
      <c r="LNT2" s="1412"/>
      <c r="LNU2" s="1412"/>
      <c r="LNV2" s="1412"/>
      <c r="LNW2" s="1412"/>
      <c r="LNX2" s="1412"/>
      <c r="LNY2" s="1412"/>
      <c r="LNZ2" s="1412"/>
      <c r="LOA2" s="1412"/>
      <c r="LOB2" s="1412"/>
      <c r="LOC2" s="1412"/>
      <c r="LOD2" s="1412"/>
      <c r="LOE2" s="1412"/>
      <c r="LOF2" s="1412"/>
      <c r="LOG2" s="1412"/>
      <c r="LOH2" s="1412"/>
      <c r="LOI2" s="1412"/>
      <c r="LOJ2" s="1412"/>
      <c r="LOK2" s="1412"/>
      <c r="LOL2" s="1412"/>
      <c r="LOM2" s="1412"/>
      <c r="LON2" s="1412"/>
      <c r="LOO2" s="1412"/>
      <c r="LOP2" s="1412"/>
      <c r="LOQ2" s="1412"/>
      <c r="LOR2" s="1412"/>
      <c r="LOS2" s="1412"/>
      <c r="LOT2" s="1412"/>
      <c r="LOU2" s="1412"/>
      <c r="LOV2" s="1412"/>
      <c r="LOW2" s="1412"/>
      <c r="LOX2" s="1412"/>
      <c r="LOY2" s="1412"/>
      <c r="LOZ2" s="1412"/>
      <c r="LPA2" s="1412"/>
      <c r="LPB2" s="1412"/>
      <c r="LPC2" s="1412"/>
      <c r="LPD2" s="1412"/>
      <c r="LPE2" s="1412"/>
      <c r="LPF2" s="1412"/>
      <c r="LPG2" s="1412"/>
      <c r="LPH2" s="1412"/>
      <c r="LPI2" s="1412"/>
      <c r="LPJ2" s="1412"/>
      <c r="LPK2" s="1412"/>
      <c r="LPL2" s="1412"/>
      <c r="LPM2" s="1412"/>
      <c r="LPN2" s="1412"/>
      <c r="LPO2" s="1412"/>
      <c r="LPP2" s="1412"/>
      <c r="LPQ2" s="1412"/>
      <c r="LPR2" s="1412"/>
      <c r="LPS2" s="1412"/>
      <c r="LPT2" s="1412"/>
      <c r="LPU2" s="1412"/>
      <c r="LPV2" s="1412"/>
      <c r="LPW2" s="1412"/>
      <c r="LPX2" s="1412"/>
      <c r="LPY2" s="1412"/>
      <c r="LPZ2" s="1412"/>
      <c r="LQA2" s="1412"/>
      <c r="LQB2" s="1412"/>
      <c r="LQC2" s="1412"/>
      <c r="LQD2" s="1412"/>
      <c r="LQE2" s="1412"/>
      <c r="LQF2" s="1412"/>
      <c r="LQG2" s="1412"/>
      <c r="LQH2" s="1412"/>
      <c r="LQI2" s="1412"/>
      <c r="LQJ2" s="1412"/>
      <c r="LQK2" s="1412"/>
      <c r="LQL2" s="1412"/>
      <c r="LQM2" s="1412"/>
      <c r="LQN2" s="1412"/>
      <c r="LQO2" s="1412"/>
      <c r="LQP2" s="1412"/>
      <c r="LQQ2" s="1412"/>
      <c r="LQR2" s="1412"/>
      <c r="LQS2" s="1412"/>
      <c r="LQT2" s="1412"/>
      <c r="LQU2" s="1412"/>
      <c r="LQV2" s="1412"/>
      <c r="LQW2" s="1412"/>
      <c r="LQX2" s="1412"/>
      <c r="LQY2" s="1412"/>
      <c r="LQZ2" s="1412"/>
      <c r="LRA2" s="1412"/>
      <c r="LRB2" s="1412"/>
      <c r="LRC2" s="1412"/>
      <c r="LRD2" s="1412"/>
      <c r="LRE2" s="1412"/>
      <c r="LRF2" s="1412"/>
      <c r="LRG2" s="1412"/>
      <c r="LRH2" s="1412"/>
      <c r="LRI2" s="1412"/>
      <c r="LRJ2" s="1412"/>
      <c r="LRK2" s="1412"/>
      <c r="LRL2" s="1412"/>
      <c r="LRM2" s="1412"/>
      <c r="LRN2" s="1412"/>
      <c r="LRO2" s="1412"/>
      <c r="LRP2" s="1412"/>
      <c r="LRQ2" s="1412"/>
      <c r="LRR2" s="1412"/>
      <c r="LRS2" s="1412"/>
      <c r="LRT2" s="1412"/>
      <c r="LRU2" s="1412"/>
      <c r="LRV2" s="1412"/>
      <c r="LRW2" s="1412"/>
      <c r="LRX2" s="1412"/>
      <c r="LRY2" s="1412"/>
      <c r="LRZ2" s="1412"/>
      <c r="LSA2" s="1412"/>
      <c r="LSB2" s="1412"/>
      <c r="LSC2" s="1412"/>
      <c r="LSD2" s="1412"/>
      <c r="LSE2" s="1412"/>
      <c r="LSF2" s="1412"/>
      <c r="LSG2" s="1412"/>
      <c r="LSH2" s="1412"/>
      <c r="LSI2" s="1412"/>
      <c r="LSJ2" s="1412"/>
      <c r="LSK2" s="1412"/>
      <c r="LSL2" s="1412"/>
      <c r="LSM2" s="1412"/>
      <c r="LSN2" s="1412"/>
      <c r="LSO2" s="1412"/>
      <c r="LSP2" s="1412"/>
      <c r="LSQ2" s="1412"/>
      <c r="LSR2" s="1412"/>
      <c r="LSS2" s="1412"/>
      <c r="LST2" s="1412"/>
      <c r="LSU2" s="1412"/>
      <c r="LSV2" s="1412"/>
      <c r="LSW2" s="1412"/>
      <c r="LSX2" s="1412"/>
      <c r="LSY2" s="1412"/>
      <c r="LSZ2" s="1412"/>
      <c r="LTA2" s="1412"/>
      <c r="LTB2" s="1412"/>
      <c r="LTC2" s="1412"/>
      <c r="LTD2" s="1412"/>
      <c r="LTE2" s="1412"/>
      <c r="LTF2" s="1412"/>
      <c r="LTG2" s="1412"/>
      <c r="LTH2" s="1412"/>
      <c r="LTI2" s="1412"/>
      <c r="LTJ2" s="1412"/>
      <c r="LTK2" s="1412"/>
      <c r="LTL2" s="1412"/>
      <c r="LTM2" s="1412"/>
      <c r="LTN2" s="1412"/>
      <c r="LTO2" s="1412"/>
      <c r="LTP2" s="1412"/>
      <c r="LTQ2" s="1412"/>
      <c r="LTR2" s="1412"/>
      <c r="LTS2" s="1412"/>
      <c r="LTT2" s="1412"/>
      <c r="LTU2" s="1412"/>
      <c r="LTV2" s="1412"/>
      <c r="LTW2" s="1412"/>
      <c r="LTX2" s="1412"/>
      <c r="LTY2" s="1412"/>
      <c r="LTZ2" s="1412"/>
      <c r="LUA2" s="1412"/>
      <c r="LUB2" s="1412"/>
      <c r="LUC2" s="1412"/>
      <c r="LUD2" s="1412"/>
      <c r="LUE2" s="1412"/>
      <c r="LUF2" s="1412"/>
      <c r="LUG2" s="1412"/>
      <c r="LUH2" s="1412"/>
      <c r="LUI2" s="1412"/>
      <c r="LUJ2" s="1412"/>
      <c r="LUK2" s="1412"/>
      <c r="LUL2" s="1412"/>
      <c r="LUM2" s="1412"/>
      <c r="LUN2" s="1412"/>
      <c r="LUO2" s="1412"/>
      <c r="LUP2" s="1412"/>
      <c r="LUQ2" s="1412"/>
      <c r="LUR2" s="1412"/>
      <c r="LUS2" s="1412"/>
      <c r="LUT2" s="1412"/>
      <c r="LUU2" s="1412"/>
      <c r="LUV2" s="1412"/>
      <c r="LUW2" s="1412"/>
      <c r="LUX2" s="1412"/>
      <c r="LUY2" s="1412"/>
      <c r="LUZ2" s="1412"/>
      <c r="LVA2" s="1412"/>
      <c r="LVB2" s="1412"/>
      <c r="LVC2" s="1412"/>
      <c r="LVD2" s="1412"/>
      <c r="LVE2" s="1412"/>
      <c r="LVF2" s="1412"/>
      <c r="LVG2" s="1412"/>
      <c r="LVH2" s="1412"/>
      <c r="LVI2" s="1412"/>
      <c r="LVJ2" s="1412"/>
      <c r="LVK2" s="1412"/>
      <c r="LVL2" s="1412"/>
      <c r="LVM2" s="1412"/>
      <c r="LVN2" s="1412"/>
      <c r="LVO2" s="1412"/>
      <c r="LVP2" s="1412"/>
      <c r="LVQ2" s="1412"/>
      <c r="LVR2" s="1412"/>
      <c r="LVS2" s="1412"/>
      <c r="LVT2" s="1412"/>
      <c r="LVU2" s="1412"/>
      <c r="LVV2" s="1412"/>
      <c r="LVW2" s="1412"/>
      <c r="LVX2" s="1412"/>
      <c r="LVY2" s="1412"/>
      <c r="LVZ2" s="1412"/>
      <c r="LWA2" s="1412"/>
      <c r="LWB2" s="1412"/>
      <c r="LWC2" s="1412"/>
      <c r="LWD2" s="1412"/>
      <c r="LWE2" s="1412"/>
      <c r="LWF2" s="1412"/>
      <c r="LWG2" s="1412"/>
      <c r="LWH2" s="1412"/>
      <c r="LWI2" s="1412"/>
      <c r="LWJ2" s="1412"/>
      <c r="LWK2" s="1412"/>
      <c r="LWL2" s="1412"/>
      <c r="LWM2" s="1412"/>
      <c r="LWN2" s="1412"/>
      <c r="LWO2" s="1412"/>
      <c r="LWP2" s="1412"/>
      <c r="LWQ2" s="1412"/>
      <c r="LWR2" s="1412"/>
      <c r="LWS2" s="1412"/>
      <c r="LWT2" s="1412"/>
      <c r="LWU2" s="1412"/>
      <c r="LWV2" s="1412"/>
      <c r="LWW2" s="1412"/>
      <c r="LWX2" s="1412"/>
      <c r="LWY2" s="1412"/>
      <c r="LWZ2" s="1412"/>
      <c r="LXA2" s="1412"/>
      <c r="LXB2" s="1412"/>
      <c r="LXC2" s="1412"/>
      <c r="LXD2" s="1412"/>
      <c r="LXE2" s="1412"/>
      <c r="LXF2" s="1412"/>
      <c r="LXG2" s="1412"/>
      <c r="LXH2" s="1412"/>
      <c r="LXI2" s="1412"/>
      <c r="LXJ2" s="1412"/>
      <c r="LXK2" s="1412"/>
      <c r="LXL2" s="1412"/>
      <c r="LXM2" s="1412"/>
      <c r="LXN2" s="1412"/>
      <c r="LXO2" s="1412"/>
      <c r="LXP2" s="1412"/>
      <c r="LXQ2" s="1412"/>
      <c r="LXR2" s="1412"/>
      <c r="LXS2" s="1412"/>
      <c r="LXT2" s="1412"/>
      <c r="LXU2" s="1412"/>
      <c r="LXV2" s="1412"/>
      <c r="LXW2" s="1412"/>
      <c r="LXX2" s="1412"/>
      <c r="LXY2" s="1412"/>
      <c r="LXZ2" s="1412"/>
      <c r="LYA2" s="1412"/>
      <c r="LYB2" s="1412"/>
      <c r="LYC2" s="1412"/>
      <c r="LYD2" s="1412"/>
      <c r="LYE2" s="1412"/>
      <c r="LYF2" s="1412"/>
      <c r="LYG2" s="1412"/>
      <c r="LYH2" s="1412"/>
      <c r="LYI2" s="1412"/>
      <c r="LYJ2" s="1412"/>
      <c r="LYK2" s="1412"/>
      <c r="LYL2" s="1412"/>
      <c r="LYM2" s="1412"/>
      <c r="LYN2" s="1412"/>
      <c r="LYO2" s="1412"/>
      <c r="LYP2" s="1412"/>
      <c r="LYQ2" s="1412"/>
      <c r="LYR2" s="1412"/>
      <c r="LYS2" s="1412"/>
      <c r="LYT2" s="1412"/>
      <c r="LYU2" s="1412"/>
      <c r="LYV2" s="1412"/>
      <c r="LYW2" s="1412"/>
      <c r="LYX2" s="1412"/>
      <c r="LYY2" s="1412"/>
      <c r="LYZ2" s="1412"/>
      <c r="LZA2" s="1412"/>
      <c r="LZB2" s="1412"/>
      <c r="LZC2" s="1412"/>
      <c r="LZD2" s="1412"/>
      <c r="LZE2" s="1412"/>
      <c r="LZF2" s="1412"/>
      <c r="LZG2" s="1412"/>
      <c r="LZH2" s="1412"/>
      <c r="LZI2" s="1412"/>
      <c r="LZJ2" s="1412"/>
      <c r="LZK2" s="1412"/>
      <c r="LZL2" s="1412"/>
      <c r="LZM2" s="1412"/>
      <c r="LZN2" s="1412"/>
      <c r="LZO2" s="1412"/>
      <c r="LZP2" s="1412"/>
      <c r="LZQ2" s="1412"/>
      <c r="LZR2" s="1412"/>
      <c r="LZS2" s="1412"/>
      <c r="LZT2" s="1412"/>
      <c r="LZU2" s="1412"/>
      <c r="LZV2" s="1412"/>
      <c r="LZW2" s="1412"/>
      <c r="LZX2" s="1412"/>
      <c r="LZY2" s="1412"/>
      <c r="LZZ2" s="1412"/>
      <c r="MAA2" s="1412"/>
      <c r="MAB2" s="1412"/>
      <c r="MAC2" s="1412"/>
      <c r="MAD2" s="1412"/>
      <c r="MAE2" s="1412"/>
      <c r="MAF2" s="1412"/>
      <c r="MAG2" s="1412"/>
      <c r="MAH2" s="1412"/>
      <c r="MAI2" s="1412"/>
      <c r="MAJ2" s="1412"/>
      <c r="MAK2" s="1412"/>
      <c r="MAL2" s="1412"/>
      <c r="MAM2" s="1412"/>
      <c r="MAN2" s="1412"/>
      <c r="MAO2" s="1412"/>
      <c r="MAP2" s="1412"/>
      <c r="MAQ2" s="1412"/>
      <c r="MAR2" s="1412"/>
      <c r="MAS2" s="1412"/>
      <c r="MAT2" s="1412"/>
      <c r="MAU2" s="1412"/>
      <c r="MAV2" s="1412"/>
      <c r="MAW2" s="1412"/>
      <c r="MAX2" s="1412"/>
      <c r="MAY2" s="1412"/>
      <c r="MAZ2" s="1412"/>
      <c r="MBA2" s="1412"/>
      <c r="MBB2" s="1412"/>
      <c r="MBC2" s="1412"/>
      <c r="MBD2" s="1412"/>
      <c r="MBE2" s="1412"/>
      <c r="MBF2" s="1412"/>
      <c r="MBG2" s="1412"/>
      <c r="MBH2" s="1412"/>
      <c r="MBI2" s="1412"/>
      <c r="MBJ2" s="1412"/>
      <c r="MBK2" s="1412"/>
      <c r="MBL2" s="1412"/>
      <c r="MBM2" s="1412"/>
      <c r="MBN2" s="1412"/>
      <c r="MBO2" s="1412"/>
      <c r="MBP2" s="1412"/>
      <c r="MBQ2" s="1412"/>
      <c r="MBR2" s="1412"/>
      <c r="MBS2" s="1412"/>
      <c r="MBT2" s="1412"/>
      <c r="MBU2" s="1412"/>
      <c r="MBV2" s="1412"/>
      <c r="MBW2" s="1412"/>
      <c r="MBX2" s="1412"/>
      <c r="MBY2" s="1412"/>
      <c r="MBZ2" s="1412"/>
      <c r="MCA2" s="1412"/>
      <c r="MCB2" s="1412"/>
      <c r="MCC2" s="1412"/>
      <c r="MCD2" s="1412"/>
      <c r="MCE2" s="1412"/>
      <c r="MCF2" s="1412"/>
      <c r="MCG2" s="1412"/>
      <c r="MCH2" s="1412"/>
      <c r="MCI2" s="1412"/>
      <c r="MCJ2" s="1412"/>
      <c r="MCK2" s="1412"/>
      <c r="MCL2" s="1412"/>
      <c r="MCM2" s="1412"/>
      <c r="MCN2" s="1412"/>
      <c r="MCO2" s="1412"/>
      <c r="MCP2" s="1412"/>
      <c r="MCQ2" s="1412"/>
      <c r="MCR2" s="1412"/>
      <c r="MCS2" s="1412"/>
      <c r="MCT2" s="1412"/>
      <c r="MCU2" s="1412"/>
      <c r="MCV2" s="1412"/>
      <c r="MCW2" s="1412"/>
      <c r="MCX2" s="1412"/>
      <c r="MCY2" s="1412"/>
      <c r="MCZ2" s="1412"/>
      <c r="MDA2" s="1412"/>
      <c r="MDB2" s="1412"/>
      <c r="MDC2" s="1412"/>
      <c r="MDD2" s="1412"/>
      <c r="MDE2" s="1412"/>
      <c r="MDF2" s="1412"/>
      <c r="MDG2" s="1412"/>
      <c r="MDH2" s="1412"/>
      <c r="MDI2" s="1412"/>
      <c r="MDJ2" s="1412"/>
      <c r="MDK2" s="1412"/>
      <c r="MDL2" s="1412"/>
      <c r="MDM2" s="1412"/>
      <c r="MDN2" s="1412"/>
      <c r="MDO2" s="1412"/>
      <c r="MDP2" s="1412"/>
      <c r="MDQ2" s="1412"/>
      <c r="MDR2" s="1412"/>
      <c r="MDS2" s="1412"/>
      <c r="MDT2" s="1412"/>
      <c r="MDU2" s="1412"/>
      <c r="MDV2" s="1412"/>
      <c r="MDW2" s="1412"/>
      <c r="MDX2" s="1412"/>
      <c r="MDY2" s="1412"/>
      <c r="MDZ2" s="1412"/>
      <c r="MEA2" s="1412"/>
      <c r="MEB2" s="1412"/>
      <c r="MEC2" s="1412"/>
      <c r="MED2" s="1412"/>
      <c r="MEE2" s="1412"/>
      <c r="MEF2" s="1412"/>
      <c r="MEG2" s="1412"/>
      <c r="MEH2" s="1412"/>
      <c r="MEI2" s="1412"/>
      <c r="MEJ2" s="1412"/>
      <c r="MEK2" s="1412"/>
      <c r="MEL2" s="1412"/>
      <c r="MEM2" s="1412"/>
      <c r="MEN2" s="1412"/>
      <c r="MEO2" s="1412"/>
      <c r="MEP2" s="1412"/>
      <c r="MEQ2" s="1412"/>
      <c r="MER2" s="1412"/>
      <c r="MES2" s="1412"/>
      <c r="MET2" s="1412"/>
      <c r="MEU2" s="1412"/>
      <c r="MEV2" s="1412"/>
      <c r="MEW2" s="1412"/>
      <c r="MEX2" s="1412"/>
      <c r="MEY2" s="1412"/>
      <c r="MEZ2" s="1412"/>
      <c r="MFA2" s="1412"/>
      <c r="MFB2" s="1412"/>
      <c r="MFC2" s="1412"/>
      <c r="MFD2" s="1412"/>
      <c r="MFE2" s="1412"/>
      <c r="MFF2" s="1412"/>
      <c r="MFG2" s="1412"/>
      <c r="MFH2" s="1412"/>
      <c r="MFI2" s="1412"/>
      <c r="MFJ2" s="1412"/>
      <c r="MFK2" s="1412"/>
      <c r="MFL2" s="1412"/>
      <c r="MFM2" s="1412"/>
      <c r="MFN2" s="1412"/>
      <c r="MFO2" s="1412"/>
      <c r="MFP2" s="1412"/>
      <c r="MFQ2" s="1412"/>
      <c r="MFR2" s="1412"/>
      <c r="MFS2" s="1412"/>
      <c r="MFT2" s="1412"/>
      <c r="MFU2" s="1412"/>
      <c r="MFV2" s="1412"/>
      <c r="MFW2" s="1412"/>
      <c r="MFX2" s="1412"/>
      <c r="MFY2" s="1412"/>
      <c r="MFZ2" s="1412"/>
      <c r="MGA2" s="1412"/>
      <c r="MGB2" s="1412"/>
      <c r="MGC2" s="1412"/>
      <c r="MGD2" s="1412"/>
      <c r="MGE2" s="1412"/>
      <c r="MGF2" s="1412"/>
      <c r="MGG2" s="1412"/>
      <c r="MGH2" s="1412"/>
      <c r="MGI2" s="1412"/>
      <c r="MGJ2" s="1412"/>
      <c r="MGK2" s="1412"/>
      <c r="MGL2" s="1412"/>
      <c r="MGM2" s="1412"/>
      <c r="MGN2" s="1412"/>
      <c r="MGO2" s="1412"/>
      <c r="MGP2" s="1412"/>
      <c r="MGQ2" s="1412"/>
      <c r="MGR2" s="1412"/>
      <c r="MGS2" s="1412"/>
      <c r="MGT2" s="1412"/>
      <c r="MGU2" s="1412"/>
      <c r="MGV2" s="1412"/>
      <c r="MGW2" s="1412"/>
      <c r="MGX2" s="1412"/>
      <c r="MGY2" s="1412"/>
      <c r="MGZ2" s="1412"/>
      <c r="MHA2" s="1412"/>
      <c r="MHB2" s="1412"/>
      <c r="MHC2" s="1412"/>
      <c r="MHD2" s="1412"/>
      <c r="MHE2" s="1412"/>
      <c r="MHF2" s="1412"/>
      <c r="MHG2" s="1412"/>
      <c r="MHH2" s="1412"/>
      <c r="MHI2" s="1412"/>
      <c r="MHJ2" s="1412"/>
      <c r="MHK2" s="1412"/>
      <c r="MHL2" s="1412"/>
      <c r="MHM2" s="1412"/>
      <c r="MHN2" s="1412"/>
      <c r="MHO2" s="1412"/>
      <c r="MHP2" s="1412"/>
      <c r="MHQ2" s="1412"/>
      <c r="MHR2" s="1412"/>
      <c r="MHS2" s="1412"/>
      <c r="MHT2" s="1412"/>
      <c r="MHU2" s="1412"/>
      <c r="MHV2" s="1412"/>
      <c r="MHW2" s="1412"/>
      <c r="MHX2" s="1412"/>
      <c r="MHY2" s="1412"/>
      <c r="MHZ2" s="1412"/>
      <c r="MIA2" s="1412"/>
      <c r="MIB2" s="1412"/>
      <c r="MIC2" s="1412"/>
      <c r="MID2" s="1412"/>
      <c r="MIE2" s="1412"/>
      <c r="MIF2" s="1412"/>
      <c r="MIG2" s="1412"/>
      <c r="MIH2" s="1412"/>
      <c r="MII2" s="1412"/>
      <c r="MIJ2" s="1412"/>
      <c r="MIK2" s="1412"/>
      <c r="MIL2" s="1412"/>
      <c r="MIM2" s="1412"/>
      <c r="MIN2" s="1412"/>
      <c r="MIO2" s="1412"/>
      <c r="MIP2" s="1412"/>
      <c r="MIQ2" s="1412"/>
      <c r="MIR2" s="1412"/>
      <c r="MIS2" s="1412"/>
      <c r="MIT2" s="1412"/>
      <c r="MIU2" s="1412"/>
      <c r="MIV2" s="1412"/>
      <c r="MIW2" s="1412"/>
      <c r="MIX2" s="1412"/>
      <c r="MIY2" s="1412"/>
      <c r="MIZ2" s="1412"/>
      <c r="MJA2" s="1412"/>
      <c r="MJB2" s="1412"/>
      <c r="MJC2" s="1412"/>
      <c r="MJD2" s="1412"/>
      <c r="MJE2" s="1412"/>
      <c r="MJF2" s="1412"/>
      <c r="MJG2" s="1412"/>
      <c r="MJH2" s="1412"/>
      <c r="MJI2" s="1412"/>
      <c r="MJJ2" s="1412"/>
      <c r="MJK2" s="1412"/>
      <c r="MJL2" s="1412"/>
      <c r="MJM2" s="1412"/>
      <c r="MJN2" s="1412"/>
      <c r="MJO2" s="1412"/>
      <c r="MJP2" s="1412"/>
      <c r="MJQ2" s="1412"/>
      <c r="MJR2" s="1412"/>
      <c r="MJS2" s="1412"/>
      <c r="MJT2" s="1412"/>
      <c r="MJU2" s="1412"/>
      <c r="MJV2" s="1412"/>
      <c r="MJW2" s="1412"/>
      <c r="MJX2" s="1412"/>
      <c r="MJY2" s="1412"/>
      <c r="MJZ2" s="1412"/>
      <c r="MKA2" s="1412"/>
      <c r="MKB2" s="1412"/>
      <c r="MKC2" s="1412"/>
      <c r="MKD2" s="1412"/>
      <c r="MKE2" s="1412"/>
      <c r="MKF2" s="1412"/>
      <c r="MKG2" s="1412"/>
      <c r="MKH2" s="1412"/>
      <c r="MKI2" s="1412"/>
      <c r="MKJ2" s="1412"/>
      <c r="MKK2" s="1412"/>
      <c r="MKL2" s="1412"/>
      <c r="MKM2" s="1412"/>
      <c r="MKN2" s="1412"/>
      <c r="MKO2" s="1412"/>
      <c r="MKP2" s="1412"/>
      <c r="MKQ2" s="1412"/>
      <c r="MKR2" s="1412"/>
      <c r="MKS2" s="1412"/>
      <c r="MKT2" s="1412"/>
      <c r="MKU2" s="1412"/>
      <c r="MKV2" s="1412"/>
      <c r="MKW2" s="1412"/>
      <c r="MKX2" s="1412"/>
      <c r="MKY2" s="1412"/>
      <c r="MKZ2" s="1412"/>
      <c r="MLA2" s="1412"/>
      <c r="MLB2" s="1412"/>
      <c r="MLC2" s="1412"/>
      <c r="MLD2" s="1412"/>
      <c r="MLE2" s="1412"/>
      <c r="MLF2" s="1412"/>
      <c r="MLG2" s="1412"/>
      <c r="MLH2" s="1412"/>
      <c r="MLI2" s="1412"/>
      <c r="MLJ2" s="1412"/>
      <c r="MLK2" s="1412"/>
      <c r="MLL2" s="1412"/>
      <c r="MLM2" s="1412"/>
      <c r="MLN2" s="1412"/>
      <c r="MLO2" s="1412"/>
      <c r="MLP2" s="1412"/>
      <c r="MLQ2" s="1412"/>
      <c r="MLR2" s="1412"/>
      <c r="MLS2" s="1412"/>
      <c r="MLT2" s="1412"/>
      <c r="MLU2" s="1412"/>
      <c r="MLV2" s="1412"/>
      <c r="MLW2" s="1412"/>
      <c r="MLX2" s="1412"/>
      <c r="MLY2" s="1412"/>
      <c r="MLZ2" s="1412"/>
      <c r="MMA2" s="1412"/>
      <c r="MMB2" s="1412"/>
      <c r="MMC2" s="1412"/>
      <c r="MMD2" s="1412"/>
      <c r="MME2" s="1412"/>
      <c r="MMF2" s="1412"/>
      <c r="MMG2" s="1412"/>
      <c r="MMH2" s="1412"/>
      <c r="MMI2" s="1412"/>
      <c r="MMJ2" s="1412"/>
      <c r="MMK2" s="1412"/>
      <c r="MML2" s="1412"/>
      <c r="MMM2" s="1412"/>
      <c r="MMN2" s="1412"/>
      <c r="MMO2" s="1412"/>
      <c r="MMP2" s="1412"/>
      <c r="MMQ2" s="1412"/>
      <c r="MMR2" s="1412"/>
      <c r="MMS2" s="1412"/>
      <c r="MMT2" s="1412"/>
      <c r="MMU2" s="1412"/>
      <c r="MMV2" s="1412"/>
      <c r="MMW2" s="1412"/>
      <c r="MMX2" s="1412"/>
      <c r="MMY2" s="1412"/>
      <c r="MMZ2" s="1412"/>
      <c r="MNA2" s="1412"/>
      <c r="MNB2" s="1412"/>
      <c r="MNC2" s="1412"/>
      <c r="MND2" s="1412"/>
      <c r="MNE2" s="1412"/>
      <c r="MNF2" s="1412"/>
      <c r="MNG2" s="1412"/>
      <c r="MNH2" s="1412"/>
      <c r="MNI2" s="1412"/>
      <c r="MNJ2" s="1412"/>
      <c r="MNK2" s="1412"/>
      <c r="MNL2" s="1412"/>
      <c r="MNM2" s="1412"/>
      <c r="MNN2" s="1412"/>
      <c r="MNO2" s="1412"/>
      <c r="MNP2" s="1412"/>
      <c r="MNQ2" s="1412"/>
      <c r="MNR2" s="1412"/>
      <c r="MNS2" s="1412"/>
      <c r="MNT2" s="1412"/>
      <c r="MNU2" s="1412"/>
      <c r="MNV2" s="1412"/>
      <c r="MNW2" s="1412"/>
      <c r="MNX2" s="1412"/>
      <c r="MNY2" s="1412"/>
      <c r="MNZ2" s="1412"/>
      <c r="MOA2" s="1412"/>
      <c r="MOB2" s="1412"/>
      <c r="MOC2" s="1412"/>
      <c r="MOD2" s="1412"/>
      <c r="MOE2" s="1412"/>
      <c r="MOF2" s="1412"/>
      <c r="MOG2" s="1412"/>
      <c r="MOH2" s="1412"/>
      <c r="MOI2" s="1412"/>
      <c r="MOJ2" s="1412"/>
      <c r="MOK2" s="1412"/>
      <c r="MOL2" s="1412"/>
      <c r="MOM2" s="1412"/>
      <c r="MON2" s="1412"/>
      <c r="MOO2" s="1412"/>
      <c r="MOP2" s="1412"/>
      <c r="MOQ2" s="1412"/>
      <c r="MOR2" s="1412"/>
      <c r="MOS2" s="1412"/>
      <c r="MOT2" s="1412"/>
      <c r="MOU2" s="1412"/>
      <c r="MOV2" s="1412"/>
      <c r="MOW2" s="1412"/>
      <c r="MOX2" s="1412"/>
      <c r="MOY2" s="1412"/>
      <c r="MOZ2" s="1412"/>
      <c r="MPA2" s="1412"/>
      <c r="MPB2" s="1412"/>
      <c r="MPC2" s="1412"/>
      <c r="MPD2" s="1412"/>
      <c r="MPE2" s="1412"/>
      <c r="MPF2" s="1412"/>
      <c r="MPG2" s="1412"/>
      <c r="MPH2" s="1412"/>
      <c r="MPI2" s="1412"/>
      <c r="MPJ2" s="1412"/>
      <c r="MPK2" s="1412"/>
      <c r="MPL2" s="1412"/>
      <c r="MPM2" s="1412"/>
      <c r="MPN2" s="1412"/>
      <c r="MPO2" s="1412"/>
      <c r="MPP2" s="1412"/>
      <c r="MPQ2" s="1412"/>
      <c r="MPR2" s="1412"/>
      <c r="MPS2" s="1412"/>
      <c r="MPT2" s="1412"/>
      <c r="MPU2" s="1412"/>
      <c r="MPV2" s="1412"/>
      <c r="MPW2" s="1412"/>
      <c r="MPX2" s="1412"/>
      <c r="MPY2" s="1412"/>
      <c r="MPZ2" s="1412"/>
      <c r="MQA2" s="1412"/>
      <c r="MQB2" s="1412"/>
      <c r="MQC2" s="1412"/>
      <c r="MQD2" s="1412"/>
      <c r="MQE2" s="1412"/>
      <c r="MQF2" s="1412"/>
      <c r="MQG2" s="1412"/>
      <c r="MQH2" s="1412"/>
      <c r="MQI2" s="1412"/>
      <c r="MQJ2" s="1412"/>
      <c r="MQK2" s="1412"/>
      <c r="MQL2" s="1412"/>
      <c r="MQM2" s="1412"/>
      <c r="MQN2" s="1412"/>
      <c r="MQO2" s="1412"/>
      <c r="MQP2" s="1412"/>
      <c r="MQQ2" s="1412"/>
      <c r="MQR2" s="1412"/>
      <c r="MQS2" s="1412"/>
      <c r="MQT2" s="1412"/>
      <c r="MQU2" s="1412"/>
      <c r="MQV2" s="1412"/>
      <c r="MQW2" s="1412"/>
      <c r="MQX2" s="1412"/>
      <c r="MQY2" s="1412"/>
      <c r="MQZ2" s="1412"/>
      <c r="MRA2" s="1412"/>
      <c r="MRB2" s="1412"/>
      <c r="MRC2" s="1412"/>
      <c r="MRD2" s="1412"/>
      <c r="MRE2" s="1412"/>
      <c r="MRF2" s="1412"/>
      <c r="MRG2" s="1412"/>
      <c r="MRH2" s="1412"/>
      <c r="MRI2" s="1412"/>
      <c r="MRJ2" s="1412"/>
      <c r="MRK2" s="1412"/>
      <c r="MRL2" s="1412"/>
      <c r="MRM2" s="1412"/>
      <c r="MRN2" s="1412"/>
      <c r="MRO2" s="1412"/>
      <c r="MRP2" s="1412"/>
      <c r="MRQ2" s="1412"/>
      <c r="MRR2" s="1412"/>
      <c r="MRS2" s="1412"/>
      <c r="MRT2" s="1412"/>
      <c r="MRU2" s="1412"/>
      <c r="MRV2" s="1412"/>
      <c r="MRW2" s="1412"/>
      <c r="MRX2" s="1412"/>
      <c r="MRY2" s="1412"/>
      <c r="MRZ2" s="1412"/>
      <c r="MSA2" s="1412"/>
      <c r="MSB2" s="1412"/>
      <c r="MSC2" s="1412"/>
      <c r="MSD2" s="1412"/>
      <c r="MSE2" s="1412"/>
      <c r="MSF2" s="1412"/>
      <c r="MSG2" s="1412"/>
      <c r="MSH2" s="1412"/>
      <c r="MSI2" s="1412"/>
      <c r="MSJ2" s="1412"/>
      <c r="MSK2" s="1412"/>
      <c r="MSL2" s="1412"/>
      <c r="MSM2" s="1412"/>
      <c r="MSN2" s="1412"/>
      <c r="MSO2" s="1412"/>
      <c r="MSP2" s="1412"/>
      <c r="MSQ2" s="1412"/>
      <c r="MSR2" s="1412"/>
      <c r="MSS2" s="1412"/>
      <c r="MST2" s="1412"/>
      <c r="MSU2" s="1412"/>
      <c r="MSV2" s="1412"/>
      <c r="MSW2" s="1412"/>
      <c r="MSX2" s="1412"/>
      <c r="MSY2" s="1412"/>
      <c r="MSZ2" s="1412"/>
      <c r="MTA2" s="1412"/>
      <c r="MTB2" s="1412"/>
      <c r="MTC2" s="1412"/>
      <c r="MTD2" s="1412"/>
      <c r="MTE2" s="1412"/>
      <c r="MTF2" s="1412"/>
      <c r="MTG2" s="1412"/>
      <c r="MTH2" s="1412"/>
      <c r="MTI2" s="1412"/>
      <c r="MTJ2" s="1412"/>
      <c r="MTK2" s="1412"/>
      <c r="MTL2" s="1412"/>
      <c r="MTM2" s="1412"/>
      <c r="MTN2" s="1412"/>
      <c r="MTO2" s="1412"/>
      <c r="MTP2" s="1412"/>
      <c r="MTQ2" s="1412"/>
      <c r="MTR2" s="1412"/>
      <c r="MTS2" s="1412"/>
      <c r="MTT2" s="1412"/>
      <c r="MTU2" s="1412"/>
      <c r="MTV2" s="1412"/>
      <c r="MTW2" s="1412"/>
      <c r="MTX2" s="1412"/>
      <c r="MTY2" s="1412"/>
      <c r="MTZ2" s="1412"/>
      <c r="MUA2" s="1412"/>
      <c r="MUB2" s="1412"/>
      <c r="MUC2" s="1412"/>
      <c r="MUD2" s="1412"/>
      <c r="MUE2" s="1412"/>
      <c r="MUF2" s="1412"/>
      <c r="MUG2" s="1412"/>
      <c r="MUH2" s="1412"/>
      <c r="MUI2" s="1412"/>
      <c r="MUJ2" s="1412"/>
      <c r="MUK2" s="1412"/>
      <c r="MUL2" s="1412"/>
      <c r="MUM2" s="1412"/>
      <c r="MUN2" s="1412"/>
      <c r="MUO2" s="1412"/>
      <c r="MUP2" s="1412"/>
      <c r="MUQ2" s="1412"/>
      <c r="MUR2" s="1412"/>
      <c r="MUS2" s="1412"/>
      <c r="MUT2" s="1412"/>
      <c r="MUU2" s="1412"/>
      <c r="MUV2" s="1412"/>
      <c r="MUW2" s="1412"/>
      <c r="MUX2" s="1412"/>
      <c r="MUY2" s="1412"/>
      <c r="MUZ2" s="1412"/>
      <c r="MVA2" s="1412"/>
      <c r="MVB2" s="1412"/>
      <c r="MVC2" s="1412"/>
      <c r="MVD2" s="1412"/>
      <c r="MVE2" s="1412"/>
      <c r="MVF2" s="1412"/>
      <c r="MVG2" s="1412"/>
      <c r="MVH2" s="1412"/>
      <c r="MVI2" s="1412"/>
      <c r="MVJ2" s="1412"/>
      <c r="MVK2" s="1412"/>
      <c r="MVL2" s="1412"/>
      <c r="MVM2" s="1412"/>
      <c r="MVN2" s="1412"/>
      <c r="MVO2" s="1412"/>
      <c r="MVP2" s="1412"/>
      <c r="MVQ2" s="1412"/>
      <c r="MVR2" s="1412"/>
      <c r="MVS2" s="1412"/>
      <c r="MVT2" s="1412"/>
      <c r="MVU2" s="1412"/>
      <c r="MVV2" s="1412"/>
      <c r="MVW2" s="1412"/>
      <c r="MVX2" s="1412"/>
      <c r="MVY2" s="1412"/>
      <c r="MVZ2" s="1412"/>
      <c r="MWA2" s="1412"/>
      <c r="MWB2" s="1412"/>
      <c r="MWC2" s="1412"/>
      <c r="MWD2" s="1412"/>
      <c r="MWE2" s="1412"/>
      <c r="MWF2" s="1412"/>
      <c r="MWG2" s="1412"/>
      <c r="MWH2" s="1412"/>
      <c r="MWI2" s="1412"/>
      <c r="MWJ2" s="1412"/>
      <c r="MWK2" s="1412"/>
      <c r="MWL2" s="1412"/>
      <c r="MWM2" s="1412"/>
      <c r="MWN2" s="1412"/>
      <c r="MWO2" s="1412"/>
      <c r="MWP2" s="1412"/>
      <c r="MWQ2" s="1412"/>
      <c r="MWR2" s="1412"/>
      <c r="MWS2" s="1412"/>
      <c r="MWT2" s="1412"/>
      <c r="MWU2" s="1412"/>
      <c r="MWV2" s="1412"/>
      <c r="MWW2" s="1412"/>
      <c r="MWX2" s="1412"/>
      <c r="MWY2" s="1412"/>
      <c r="MWZ2" s="1412"/>
      <c r="MXA2" s="1412"/>
      <c r="MXB2" s="1412"/>
      <c r="MXC2" s="1412"/>
      <c r="MXD2" s="1412"/>
      <c r="MXE2" s="1412"/>
      <c r="MXF2" s="1412"/>
      <c r="MXG2" s="1412"/>
      <c r="MXH2" s="1412"/>
      <c r="MXI2" s="1412"/>
      <c r="MXJ2" s="1412"/>
      <c r="MXK2" s="1412"/>
      <c r="MXL2" s="1412"/>
      <c r="MXM2" s="1412"/>
      <c r="MXN2" s="1412"/>
      <c r="MXO2" s="1412"/>
      <c r="MXP2" s="1412"/>
      <c r="MXQ2" s="1412"/>
      <c r="MXR2" s="1412"/>
      <c r="MXS2" s="1412"/>
      <c r="MXT2" s="1412"/>
      <c r="MXU2" s="1412"/>
      <c r="MXV2" s="1412"/>
      <c r="MXW2" s="1412"/>
      <c r="MXX2" s="1412"/>
      <c r="MXY2" s="1412"/>
      <c r="MXZ2" s="1412"/>
      <c r="MYA2" s="1412"/>
      <c r="MYB2" s="1412"/>
      <c r="MYC2" s="1412"/>
      <c r="MYD2" s="1412"/>
      <c r="MYE2" s="1412"/>
      <c r="MYF2" s="1412"/>
      <c r="MYG2" s="1412"/>
      <c r="MYH2" s="1412"/>
      <c r="MYI2" s="1412"/>
      <c r="MYJ2" s="1412"/>
      <c r="MYK2" s="1412"/>
      <c r="MYL2" s="1412"/>
      <c r="MYM2" s="1412"/>
      <c r="MYN2" s="1412"/>
      <c r="MYO2" s="1412"/>
      <c r="MYP2" s="1412"/>
      <c r="MYQ2" s="1412"/>
      <c r="MYR2" s="1412"/>
      <c r="MYS2" s="1412"/>
      <c r="MYT2" s="1412"/>
      <c r="MYU2" s="1412"/>
      <c r="MYV2" s="1412"/>
      <c r="MYW2" s="1412"/>
      <c r="MYX2" s="1412"/>
      <c r="MYY2" s="1412"/>
      <c r="MYZ2" s="1412"/>
      <c r="MZA2" s="1412"/>
      <c r="MZB2" s="1412"/>
      <c r="MZC2" s="1412"/>
      <c r="MZD2" s="1412"/>
      <c r="MZE2" s="1412"/>
      <c r="MZF2" s="1412"/>
      <c r="MZG2" s="1412"/>
      <c r="MZH2" s="1412"/>
      <c r="MZI2" s="1412"/>
      <c r="MZJ2" s="1412"/>
      <c r="MZK2" s="1412"/>
      <c r="MZL2" s="1412"/>
      <c r="MZM2" s="1412"/>
      <c r="MZN2" s="1412"/>
      <c r="MZO2" s="1412"/>
      <c r="MZP2" s="1412"/>
      <c r="MZQ2" s="1412"/>
      <c r="MZR2" s="1412"/>
      <c r="MZS2" s="1412"/>
      <c r="MZT2" s="1412"/>
      <c r="MZU2" s="1412"/>
      <c r="MZV2" s="1412"/>
      <c r="MZW2" s="1412"/>
      <c r="MZX2" s="1412"/>
      <c r="MZY2" s="1412"/>
      <c r="MZZ2" s="1412"/>
      <c r="NAA2" s="1412"/>
      <c r="NAB2" s="1412"/>
      <c r="NAC2" s="1412"/>
      <c r="NAD2" s="1412"/>
      <c r="NAE2" s="1412"/>
      <c r="NAF2" s="1412"/>
      <c r="NAG2" s="1412"/>
      <c r="NAH2" s="1412"/>
      <c r="NAI2" s="1412"/>
      <c r="NAJ2" s="1412"/>
      <c r="NAK2" s="1412"/>
      <c r="NAL2" s="1412"/>
      <c r="NAM2" s="1412"/>
      <c r="NAN2" s="1412"/>
      <c r="NAO2" s="1412"/>
      <c r="NAP2" s="1412"/>
      <c r="NAQ2" s="1412"/>
      <c r="NAR2" s="1412"/>
      <c r="NAS2" s="1412"/>
      <c r="NAT2" s="1412"/>
      <c r="NAU2" s="1412"/>
      <c r="NAV2" s="1412"/>
      <c r="NAW2" s="1412"/>
      <c r="NAX2" s="1412"/>
      <c r="NAY2" s="1412"/>
      <c r="NAZ2" s="1412"/>
      <c r="NBA2" s="1412"/>
      <c r="NBB2" s="1412"/>
      <c r="NBC2" s="1412"/>
      <c r="NBD2" s="1412"/>
      <c r="NBE2" s="1412"/>
      <c r="NBF2" s="1412"/>
      <c r="NBG2" s="1412"/>
      <c r="NBH2" s="1412"/>
      <c r="NBI2" s="1412"/>
      <c r="NBJ2" s="1412"/>
      <c r="NBK2" s="1412"/>
      <c r="NBL2" s="1412"/>
      <c r="NBM2" s="1412"/>
      <c r="NBN2" s="1412"/>
      <c r="NBO2" s="1412"/>
      <c r="NBP2" s="1412"/>
      <c r="NBQ2" s="1412"/>
      <c r="NBR2" s="1412"/>
      <c r="NBS2" s="1412"/>
      <c r="NBT2" s="1412"/>
      <c r="NBU2" s="1412"/>
      <c r="NBV2" s="1412"/>
      <c r="NBW2" s="1412"/>
      <c r="NBX2" s="1412"/>
      <c r="NBY2" s="1412"/>
      <c r="NBZ2" s="1412"/>
      <c r="NCA2" s="1412"/>
      <c r="NCB2" s="1412"/>
      <c r="NCC2" s="1412"/>
      <c r="NCD2" s="1412"/>
      <c r="NCE2" s="1412"/>
      <c r="NCF2" s="1412"/>
      <c r="NCG2" s="1412"/>
      <c r="NCH2" s="1412"/>
      <c r="NCI2" s="1412"/>
      <c r="NCJ2" s="1412"/>
      <c r="NCK2" s="1412"/>
      <c r="NCL2" s="1412"/>
      <c r="NCM2" s="1412"/>
      <c r="NCN2" s="1412"/>
      <c r="NCO2" s="1412"/>
      <c r="NCP2" s="1412"/>
      <c r="NCQ2" s="1412"/>
      <c r="NCR2" s="1412"/>
      <c r="NCS2" s="1412"/>
      <c r="NCT2" s="1412"/>
      <c r="NCU2" s="1412"/>
      <c r="NCV2" s="1412"/>
      <c r="NCW2" s="1412"/>
      <c r="NCX2" s="1412"/>
      <c r="NCY2" s="1412"/>
      <c r="NCZ2" s="1412"/>
      <c r="NDA2" s="1412"/>
      <c r="NDB2" s="1412"/>
      <c r="NDC2" s="1412"/>
      <c r="NDD2" s="1412"/>
      <c r="NDE2" s="1412"/>
      <c r="NDF2" s="1412"/>
      <c r="NDG2" s="1412"/>
      <c r="NDH2" s="1412"/>
      <c r="NDI2" s="1412"/>
      <c r="NDJ2" s="1412"/>
      <c r="NDK2" s="1412"/>
      <c r="NDL2" s="1412"/>
      <c r="NDM2" s="1412"/>
      <c r="NDN2" s="1412"/>
      <c r="NDO2" s="1412"/>
      <c r="NDP2" s="1412"/>
      <c r="NDQ2" s="1412"/>
      <c r="NDR2" s="1412"/>
      <c r="NDS2" s="1412"/>
      <c r="NDT2" s="1412"/>
      <c r="NDU2" s="1412"/>
      <c r="NDV2" s="1412"/>
      <c r="NDW2" s="1412"/>
      <c r="NDX2" s="1412"/>
      <c r="NDY2" s="1412"/>
      <c r="NDZ2" s="1412"/>
      <c r="NEA2" s="1412"/>
      <c r="NEB2" s="1412"/>
      <c r="NEC2" s="1412"/>
      <c r="NED2" s="1412"/>
      <c r="NEE2" s="1412"/>
      <c r="NEF2" s="1412"/>
      <c r="NEG2" s="1412"/>
      <c r="NEH2" s="1412"/>
      <c r="NEI2" s="1412"/>
      <c r="NEJ2" s="1412"/>
      <c r="NEK2" s="1412"/>
      <c r="NEL2" s="1412"/>
      <c r="NEM2" s="1412"/>
      <c r="NEN2" s="1412"/>
      <c r="NEO2" s="1412"/>
      <c r="NEP2" s="1412"/>
      <c r="NEQ2" s="1412"/>
      <c r="NER2" s="1412"/>
      <c r="NES2" s="1412"/>
      <c r="NET2" s="1412"/>
      <c r="NEU2" s="1412"/>
      <c r="NEV2" s="1412"/>
      <c r="NEW2" s="1412"/>
      <c r="NEX2" s="1412"/>
      <c r="NEY2" s="1412"/>
      <c r="NEZ2" s="1412"/>
      <c r="NFA2" s="1412"/>
      <c r="NFB2" s="1412"/>
      <c r="NFC2" s="1412"/>
      <c r="NFD2" s="1412"/>
      <c r="NFE2" s="1412"/>
      <c r="NFF2" s="1412"/>
      <c r="NFG2" s="1412"/>
      <c r="NFH2" s="1412"/>
      <c r="NFI2" s="1412"/>
      <c r="NFJ2" s="1412"/>
      <c r="NFK2" s="1412"/>
      <c r="NFL2" s="1412"/>
      <c r="NFM2" s="1412"/>
      <c r="NFN2" s="1412"/>
      <c r="NFO2" s="1412"/>
      <c r="NFP2" s="1412"/>
      <c r="NFQ2" s="1412"/>
      <c r="NFR2" s="1412"/>
      <c r="NFS2" s="1412"/>
      <c r="NFT2" s="1412"/>
      <c r="NFU2" s="1412"/>
      <c r="NFV2" s="1412"/>
      <c r="NFW2" s="1412"/>
      <c r="NFX2" s="1412"/>
      <c r="NFY2" s="1412"/>
      <c r="NFZ2" s="1412"/>
      <c r="NGA2" s="1412"/>
      <c r="NGB2" s="1412"/>
      <c r="NGC2" s="1412"/>
      <c r="NGD2" s="1412"/>
      <c r="NGE2" s="1412"/>
      <c r="NGF2" s="1412"/>
      <c r="NGG2" s="1412"/>
      <c r="NGH2" s="1412"/>
      <c r="NGI2" s="1412"/>
      <c r="NGJ2" s="1412"/>
      <c r="NGK2" s="1412"/>
      <c r="NGL2" s="1412"/>
      <c r="NGM2" s="1412"/>
      <c r="NGN2" s="1412"/>
      <c r="NGO2" s="1412"/>
      <c r="NGP2" s="1412"/>
      <c r="NGQ2" s="1412"/>
      <c r="NGR2" s="1412"/>
      <c r="NGS2" s="1412"/>
      <c r="NGT2" s="1412"/>
      <c r="NGU2" s="1412"/>
      <c r="NGV2" s="1412"/>
      <c r="NGW2" s="1412"/>
      <c r="NGX2" s="1412"/>
      <c r="NGY2" s="1412"/>
      <c r="NGZ2" s="1412"/>
      <c r="NHA2" s="1412"/>
      <c r="NHB2" s="1412"/>
      <c r="NHC2" s="1412"/>
      <c r="NHD2" s="1412"/>
      <c r="NHE2" s="1412"/>
      <c r="NHF2" s="1412"/>
      <c r="NHG2" s="1412"/>
      <c r="NHH2" s="1412"/>
      <c r="NHI2" s="1412"/>
      <c r="NHJ2" s="1412"/>
      <c r="NHK2" s="1412"/>
      <c r="NHL2" s="1412"/>
      <c r="NHM2" s="1412"/>
      <c r="NHN2" s="1412"/>
      <c r="NHO2" s="1412"/>
      <c r="NHP2" s="1412"/>
      <c r="NHQ2" s="1412"/>
      <c r="NHR2" s="1412"/>
      <c r="NHS2" s="1412"/>
      <c r="NHT2" s="1412"/>
      <c r="NHU2" s="1412"/>
      <c r="NHV2" s="1412"/>
      <c r="NHW2" s="1412"/>
      <c r="NHX2" s="1412"/>
      <c r="NHY2" s="1412"/>
      <c r="NHZ2" s="1412"/>
      <c r="NIA2" s="1412"/>
      <c r="NIB2" s="1412"/>
      <c r="NIC2" s="1412"/>
      <c r="NID2" s="1412"/>
      <c r="NIE2" s="1412"/>
      <c r="NIF2" s="1412"/>
      <c r="NIG2" s="1412"/>
      <c r="NIH2" s="1412"/>
      <c r="NII2" s="1412"/>
      <c r="NIJ2" s="1412"/>
      <c r="NIK2" s="1412"/>
      <c r="NIL2" s="1412"/>
      <c r="NIM2" s="1412"/>
      <c r="NIN2" s="1412"/>
      <c r="NIO2" s="1412"/>
      <c r="NIP2" s="1412"/>
      <c r="NIQ2" s="1412"/>
      <c r="NIR2" s="1412"/>
      <c r="NIS2" s="1412"/>
      <c r="NIT2" s="1412"/>
      <c r="NIU2" s="1412"/>
      <c r="NIV2" s="1412"/>
      <c r="NIW2" s="1412"/>
      <c r="NIX2" s="1412"/>
      <c r="NIY2" s="1412"/>
      <c r="NIZ2" s="1412"/>
      <c r="NJA2" s="1412"/>
      <c r="NJB2" s="1412"/>
      <c r="NJC2" s="1412"/>
      <c r="NJD2" s="1412"/>
      <c r="NJE2" s="1412"/>
      <c r="NJF2" s="1412"/>
      <c r="NJG2" s="1412"/>
      <c r="NJH2" s="1412"/>
      <c r="NJI2" s="1412"/>
      <c r="NJJ2" s="1412"/>
      <c r="NJK2" s="1412"/>
      <c r="NJL2" s="1412"/>
      <c r="NJM2" s="1412"/>
      <c r="NJN2" s="1412"/>
      <c r="NJO2" s="1412"/>
      <c r="NJP2" s="1412"/>
      <c r="NJQ2" s="1412"/>
      <c r="NJR2" s="1412"/>
      <c r="NJS2" s="1412"/>
      <c r="NJT2" s="1412"/>
      <c r="NJU2" s="1412"/>
      <c r="NJV2" s="1412"/>
      <c r="NJW2" s="1412"/>
      <c r="NJX2" s="1412"/>
      <c r="NJY2" s="1412"/>
      <c r="NJZ2" s="1412"/>
      <c r="NKA2" s="1412"/>
      <c r="NKB2" s="1412"/>
      <c r="NKC2" s="1412"/>
      <c r="NKD2" s="1412"/>
      <c r="NKE2" s="1412"/>
      <c r="NKF2" s="1412"/>
      <c r="NKG2" s="1412"/>
      <c r="NKH2" s="1412"/>
      <c r="NKI2" s="1412"/>
      <c r="NKJ2" s="1412"/>
      <c r="NKK2" s="1412"/>
      <c r="NKL2" s="1412"/>
      <c r="NKM2" s="1412"/>
      <c r="NKN2" s="1412"/>
      <c r="NKO2" s="1412"/>
      <c r="NKP2" s="1412"/>
      <c r="NKQ2" s="1412"/>
      <c r="NKR2" s="1412"/>
      <c r="NKS2" s="1412"/>
      <c r="NKT2" s="1412"/>
      <c r="NKU2" s="1412"/>
      <c r="NKV2" s="1412"/>
      <c r="NKW2" s="1412"/>
      <c r="NKX2" s="1412"/>
      <c r="NKY2" s="1412"/>
      <c r="NKZ2" s="1412"/>
      <c r="NLA2" s="1412"/>
      <c r="NLB2" s="1412"/>
      <c r="NLC2" s="1412"/>
      <c r="NLD2" s="1412"/>
      <c r="NLE2" s="1412"/>
      <c r="NLF2" s="1412"/>
      <c r="NLG2" s="1412"/>
      <c r="NLH2" s="1412"/>
      <c r="NLI2" s="1412"/>
      <c r="NLJ2" s="1412"/>
      <c r="NLK2" s="1412"/>
      <c r="NLL2" s="1412"/>
      <c r="NLM2" s="1412"/>
      <c r="NLN2" s="1412"/>
      <c r="NLO2" s="1412"/>
      <c r="NLP2" s="1412"/>
      <c r="NLQ2" s="1412"/>
      <c r="NLR2" s="1412"/>
      <c r="NLS2" s="1412"/>
      <c r="NLT2" s="1412"/>
      <c r="NLU2" s="1412"/>
      <c r="NLV2" s="1412"/>
      <c r="NLW2" s="1412"/>
      <c r="NLX2" s="1412"/>
      <c r="NLY2" s="1412"/>
      <c r="NLZ2" s="1412"/>
      <c r="NMA2" s="1412"/>
      <c r="NMB2" s="1412"/>
      <c r="NMC2" s="1412"/>
      <c r="NMD2" s="1412"/>
      <c r="NME2" s="1412"/>
      <c r="NMF2" s="1412"/>
      <c r="NMG2" s="1412"/>
      <c r="NMH2" s="1412"/>
      <c r="NMI2" s="1412"/>
      <c r="NMJ2" s="1412"/>
      <c r="NMK2" s="1412"/>
      <c r="NML2" s="1412"/>
      <c r="NMM2" s="1412"/>
      <c r="NMN2" s="1412"/>
      <c r="NMO2" s="1412"/>
      <c r="NMP2" s="1412"/>
      <c r="NMQ2" s="1412"/>
      <c r="NMR2" s="1412"/>
      <c r="NMS2" s="1412"/>
      <c r="NMT2" s="1412"/>
      <c r="NMU2" s="1412"/>
      <c r="NMV2" s="1412"/>
      <c r="NMW2" s="1412"/>
      <c r="NMX2" s="1412"/>
      <c r="NMY2" s="1412"/>
      <c r="NMZ2" s="1412"/>
      <c r="NNA2" s="1412"/>
      <c r="NNB2" s="1412"/>
      <c r="NNC2" s="1412"/>
      <c r="NND2" s="1412"/>
      <c r="NNE2" s="1412"/>
      <c r="NNF2" s="1412"/>
      <c r="NNG2" s="1412"/>
      <c r="NNH2" s="1412"/>
      <c r="NNI2" s="1412"/>
      <c r="NNJ2" s="1412"/>
      <c r="NNK2" s="1412"/>
      <c r="NNL2" s="1412"/>
      <c r="NNM2" s="1412"/>
      <c r="NNN2" s="1412"/>
      <c r="NNO2" s="1412"/>
      <c r="NNP2" s="1412"/>
      <c r="NNQ2" s="1412"/>
      <c r="NNR2" s="1412"/>
      <c r="NNS2" s="1412"/>
      <c r="NNT2" s="1412"/>
      <c r="NNU2" s="1412"/>
      <c r="NNV2" s="1412"/>
      <c r="NNW2" s="1412"/>
      <c r="NNX2" s="1412"/>
      <c r="NNY2" s="1412"/>
      <c r="NNZ2" s="1412"/>
      <c r="NOA2" s="1412"/>
      <c r="NOB2" s="1412"/>
      <c r="NOC2" s="1412"/>
      <c r="NOD2" s="1412"/>
      <c r="NOE2" s="1412"/>
      <c r="NOF2" s="1412"/>
      <c r="NOG2" s="1412"/>
      <c r="NOH2" s="1412"/>
      <c r="NOI2" s="1412"/>
      <c r="NOJ2" s="1412"/>
      <c r="NOK2" s="1412"/>
      <c r="NOL2" s="1412"/>
      <c r="NOM2" s="1412"/>
      <c r="NON2" s="1412"/>
      <c r="NOO2" s="1412"/>
      <c r="NOP2" s="1412"/>
      <c r="NOQ2" s="1412"/>
      <c r="NOR2" s="1412"/>
      <c r="NOS2" s="1412"/>
      <c r="NOT2" s="1412"/>
      <c r="NOU2" s="1412"/>
      <c r="NOV2" s="1412"/>
      <c r="NOW2" s="1412"/>
      <c r="NOX2" s="1412"/>
      <c r="NOY2" s="1412"/>
      <c r="NOZ2" s="1412"/>
      <c r="NPA2" s="1412"/>
      <c r="NPB2" s="1412"/>
      <c r="NPC2" s="1412"/>
      <c r="NPD2" s="1412"/>
      <c r="NPE2" s="1412"/>
      <c r="NPF2" s="1412"/>
      <c r="NPG2" s="1412"/>
      <c r="NPH2" s="1412"/>
      <c r="NPI2" s="1412"/>
      <c r="NPJ2" s="1412"/>
      <c r="NPK2" s="1412"/>
      <c r="NPL2" s="1412"/>
      <c r="NPM2" s="1412"/>
      <c r="NPN2" s="1412"/>
      <c r="NPO2" s="1412"/>
      <c r="NPP2" s="1412"/>
      <c r="NPQ2" s="1412"/>
      <c r="NPR2" s="1412"/>
      <c r="NPS2" s="1412"/>
      <c r="NPT2" s="1412"/>
      <c r="NPU2" s="1412"/>
      <c r="NPV2" s="1412"/>
      <c r="NPW2" s="1412"/>
      <c r="NPX2" s="1412"/>
      <c r="NPY2" s="1412"/>
      <c r="NPZ2" s="1412"/>
      <c r="NQA2" s="1412"/>
      <c r="NQB2" s="1412"/>
      <c r="NQC2" s="1412"/>
      <c r="NQD2" s="1412"/>
      <c r="NQE2" s="1412"/>
      <c r="NQF2" s="1412"/>
      <c r="NQG2" s="1412"/>
      <c r="NQH2" s="1412"/>
      <c r="NQI2" s="1412"/>
      <c r="NQJ2" s="1412"/>
      <c r="NQK2" s="1412"/>
      <c r="NQL2" s="1412"/>
      <c r="NQM2" s="1412"/>
      <c r="NQN2" s="1412"/>
      <c r="NQO2" s="1412"/>
      <c r="NQP2" s="1412"/>
      <c r="NQQ2" s="1412"/>
      <c r="NQR2" s="1412"/>
      <c r="NQS2" s="1412"/>
      <c r="NQT2" s="1412"/>
      <c r="NQU2" s="1412"/>
      <c r="NQV2" s="1412"/>
      <c r="NQW2" s="1412"/>
      <c r="NQX2" s="1412"/>
      <c r="NQY2" s="1412"/>
      <c r="NQZ2" s="1412"/>
      <c r="NRA2" s="1412"/>
      <c r="NRB2" s="1412"/>
      <c r="NRC2" s="1412"/>
      <c r="NRD2" s="1412"/>
      <c r="NRE2" s="1412"/>
      <c r="NRF2" s="1412"/>
      <c r="NRG2" s="1412"/>
      <c r="NRH2" s="1412"/>
      <c r="NRI2" s="1412"/>
      <c r="NRJ2" s="1412"/>
      <c r="NRK2" s="1412"/>
      <c r="NRL2" s="1412"/>
      <c r="NRM2" s="1412"/>
      <c r="NRN2" s="1412"/>
      <c r="NRO2" s="1412"/>
      <c r="NRP2" s="1412"/>
      <c r="NRQ2" s="1412"/>
      <c r="NRR2" s="1412"/>
      <c r="NRS2" s="1412"/>
      <c r="NRT2" s="1412"/>
      <c r="NRU2" s="1412"/>
      <c r="NRV2" s="1412"/>
      <c r="NRW2" s="1412"/>
      <c r="NRX2" s="1412"/>
      <c r="NRY2" s="1412"/>
      <c r="NRZ2" s="1412"/>
      <c r="NSA2" s="1412"/>
      <c r="NSB2" s="1412"/>
      <c r="NSC2" s="1412"/>
      <c r="NSD2" s="1412"/>
      <c r="NSE2" s="1412"/>
      <c r="NSF2" s="1412"/>
      <c r="NSG2" s="1412"/>
      <c r="NSH2" s="1412"/>
      <c r="NSI2" s="1412"/>
      <c r="NSJ2" s="1412"/>
      <c r="NSK2" s="1412"/>
      <c r="NSL2" s="1412"/>
      <c r="NSM2" s="1412"/>
      <c r="NSN2" s="1412"/>
      <c r="NSO2" s="1412"/>
      <c r="NSP2" s="1412"/>
      <c r="NSQ2" s="1412"/>
      <c r="NSR2" s="1412"/>
      <c r="NSS2" s="1412"/>
      <c r="NST2" s="1412"/>
      <c r="NSU2" s="1412"/>
      <c r="NSV2" s="1412"/>
      <c r="NSW2" s="1412"/>
      <c r="NSX2" s="1412"/>
      <c r="NSY2" s="1412"/>
      <c r="NSZ2" s="1412"/>
      <c r="NTA2" s="1412"/>
      <c r="NTB2" s="1412"/>
      <c r="NTC2" s="1412"/>
      <c r="NTD2" s="1412"/>
      <c r="NTE2" s="1412"/>
      <c r="NTF2" s="1412"/>
      <c r="NTG2" s="1412"/>
      <c r="NTH2" s="1412"/>
      <c r="NTI2" s="1412"/>
      <c r="NTJ2" s="1412"/>
      <c r="NTK2" s="1412"/>
      <c r="NTL2" s="1412"/>
      <c r="NTM2" s="1412"/>
      <c r="NTN2" s="1412"/>
      <c r="NTO2" s="1412"/>
      <c r="NTP2" s="1412"/>
      <c r="NTQ2" s="1412"/>
      <c r="NTR2" s="1412"/>
      <c r="NTS2" s="1412"/>
      <c r="NTT2" s="1412"/>
      <c r="NTU2" s="1412"/>
      <c r="NTV2" s="1412"/>
      <c r="NTW2" s="1412"/>
      <c r="NTX2" s="1412"/>
      <c r="NTY2" s="1412"/>
      <c r="NTZ2" s="1412"/>
      <c r="NUA2" s="1412"/>
      <c r="NUB2" s="1412"/>
      <c r="NUC2" s="1412"/>
      <c r="NUD2" s="1412"/>
      <c r="NUE2" s="1412"/>
      <c r="NUF2" s="1412"/>
      <c r="NUG2" s="1412"/>
      <c r="NUH2" s="1412"/>
      <c r="NUI2" s="1412"/>
      <c r="NUJ2" s="1412"/>
      <c r="NUK2" s="1412"/>
      <c r="NUL2" s="1412"/>
      <c r="NUM2" s="1412"/>
      <c r="NUN2" s="1412"/>
      <c r="NUO2" s="1412"/>
      <c r="NUP2" s="1412"/>
      <c r="NUQ2" s="1412"/>
      <c r="NUR2" s="1412"/>
      <c r="NUS2" s="1412"/>
      <c r="NUT2" s="1412"/>
      <c r="NUU2" s="1412"/>
      <c r="NUV2" s="1412"/>
      <c r="NUW2" s="1412"/>
      <c r="NUX2" s="1412"/>
      <c r="NUY2" s="1412"/>
      <c r="NUZ2" s="1412"/>
      <c r="NVA2" s="1412"/>
      <c r="NVB2" s="1412"/>
      <c r="NVC2" s="1412"/>
      <c r="NVD2" s="1412"/>
      <c r="NVE2" s="1412"/>
      <c r="NVF2" s="1412"/>
      <c r="NVG2" s="1412"/>
      <c r="NVH2" s="1412"/>
      <c r="NVI2" s="1412"/>
      <c r="NVJ2" s="1412"/>
      <c r="NVK2" s="1412"/>
      <c r="NVL2" s="1412"/>
      <c r="NVM2" s="1412"/>
      <c r="NVN2" s="1412"/>
      <c r="NVO2" s="1412"/>
      <c r="NVP2" s="1412"/>
      <c r="NVQ2" s="1412"/>
      <c r="NVR2" s="1412"/>
      <c r="NVS2" s="1412"/>
      <c r="NVT2" s="1412"/>
      <c r="NVU2" s="1412"/>
      <c r="NVV2" s="1412"/>
      <c r="NVW2" s="1412"/>
      <c r="NVX2" s="1412"/>
      <c r="NVY2" s="1412"/>
      <c r="NVZ2" s="1412"/>
      <c r="NWA2" s="1412"/>
      <c r="NWB2" s="1412"/>
      <c r="NWC2" s="1412"/>
      <c r="NWD2" s="1412"/>
      <c r="NWE2" s="1412"/>
      <c r="NWF2" s="1412"/>
      <c r="NWG2" s="1412"/>
      <c r="NWH2" s="1412"/>
      <c r="NWI2" s="1412"/>
      <c r="NWJ2" s="1412"/>
      <c r="NWK2" s="1412"/>
      <c r="NWL2" s="1412"/>
      <c r="NWM2" s="1412"/>
      <c r="NWN2" s="1412"/>
      <c r="NWO2" s="1412"/>
      <c r="NWP2" s="1412"/>
      <c r="NWQ2" s="1412"/>
      <c r="NWR2" s="1412"/>
      <c r="NWS2" s="1412"/>
      <c r="NWT2" s="1412"/>
      <c r="NWU2" s="1412"/>
      <c r="NWV2" s="1412"/>
      <c r="NWW2" s="1412"/>
      <c r="NWX2" s="1412"/>
      <c r="NWY2" s="1412"/>
      <c r="NWZ2" s="1412"/>
      <c r="NXA2" s="1412"/>
      <c r="NXB2" s="1412"/>
      <c r="NXC2" s="1412"/>
      <c r="NXD2" s="1412"/>
      <c r="NXE2" s="1412"/>
      <c r="NXF2" s="1412"/>
      <c r="NXG2" s="1412"/>
      <c r="NXH2" s="1412"/>
      <c r="NXI2" s="1412"/>
      <c r="NXJ2" s="1412"/>
      <c r="NXK2" s="1412"/>
      <c r="NXL2" s="1412"/>
      <c r="NXM2" s="1412"/>
      <c r="NXN2" s="1412"/>
      <c r="NXO2" s="1412"/>
      <c r="NXP2" s="1412"/>
      <c r="NXQ2" s="1412"/>
      <c r="NXR2" s="1412"/>
      <c r="NXS2" s="1412"/>
      <c r="NXT2" s="1412"/>
      <c r="NXU2" s="1412"/>
      <c r="NXV2" s="1412"/>
      <c r="NXW2" s="1412"/>
      <c r="NXX2" s="1412"/>
      <c r="NXY2" s="1412"/>
      <c r="NXZ2" s="1412"/>
      <c r="NYA2" s="1412"/>
      <c r="NYB2" s="1412"/>
      <c r="NYC2" s="1412"/>
      <c r="NYD2" s="1412"/>
      <c r="NYE2" s="1412"/>
      <c r="NYF2" s="1412"/>
      <c r="NYG2" s="1412"/>
      <c r="NYH2" s="1412"/>
      <c r="NYI2" s="1412"/>
      <c r="NYJ2" s="1412"/>
      <c r="NYK2" s="1412"/>
      <c r="NYL2" s="1412"/>
      <c r="NYM2" s="1412"/>
      <c r="NYN2" s="1412"/>
      <c r="NYO2" s="1412"/>
      <c r="NYP2" s="1412"/>
      <c r="NYQ2" s="1412"/>
      <c r="NYR2" s="1412"/>
      <c r="NYS2" s="1412"/>
      <c r="NYT2" s="1412"/>
      <c r="NYU2" s="1412"/>
      <c r="NYV2" s="1412"/>
      <c r="NYW2" s="1412"/>
      <c r="NYX2" s="1412"/>
      <c r="NYY2" s="1412"/>
      <c r="NYZ2" s="1412"/>
      <c r="NZA2" s="1412"/>
      <c r="NZB2" s="1412"/>
      <c r="NZC2" s="1412"/>
      <c r="NZD2" s="1412"/>
      <c r="NZE2" s="1412"/>
      <c r="NZF2" s="1412"/>
      <c r="NZG2" s="1412"/>
      <c r="NZH2" s="1412"/>
      <c r="NZI2" s="1412"/>
      <c r="NZJ2" s="1412"/>
      <c r="NZK2" s="1412"/>
      <c r="NZL2" s="1412"/>
      <c r="NZM2" s="1412"/>
      <c r="NZN2" s="1412"/>
      <c r="NZO2" s="1412"/>
      <c r="NZP2" s="1412"/>
      <c r="NZQ2" s="1412"/>
      <c r="NZR2" s="1412"/>
      <c r="NZS2" s="1412"/>
      <c r="NZT2" s="1412"/>
      <c r="NZU2" s="1412"/>
      <c r="NZV2" s="1412"/>
      <c r="NZW2" s="1412"/>
      <c r="NZX2" s="1412"/>
      <c r="NZY2" s="1412"/>
      <c r="NZZ2" s="1412"/>
      <c r="OAA2" s="1412"/>
      <c r="OAB2" s="1412"/>
      <c r="OAC2" s="1412"/>
      <c r="OAD2" s="1412"/>
      <c r="OAE2" s="1412"/>
      <c r="OAF2" s="1412"/>
      <c r="OAG2" s="1412"/>
      <c r="OAH2" s="1412"/>
      <c r="OAI2" s="1412"/>
      <c r="OAJ2" s="1412"/>
      <c r="OAK2" s="1412"/>
      <c r="OAL2" s="1412"/>
      <c r="OAM2" s="1412"/>
      <c r="OAN2" s="1412"/>
      <c r="OAO2" s="1412"/>
      <c r="OAP2" s="1412"/>
      <c r="OAQ2" s="1412"/>
      <c r="OAR2" s="1412"/>
      <c r="OAS2" s="1412"/>
      <c r="OAT2" s="1412"/>
      <c r="OAU2" s="1412"/>
      <c r="OAV2" s="1412"/>
      <c r="OAW2" s="1412"/>
      <c r="OAX2" s="1412"/>
      <c r="OAY2" s="1412"/>
      <c r="OAZ2" s="1412"/>
      <c r="OBA2" s="1412"/>
      <c r="OBB2" s="1412"/>
      <c r="OBC2" s="1412"/>
      <c r="OBD2" s="1412"/>
      <c r="OBE2" s="1412"/>
      <c r="OBF2" s="1412"/>
      <c r="OBG2" s="1412"/>
      <c r="OBH2" s="1412"/>
      <c r="OBI2" s="1412"/>
      <c r="OBJ2" s="1412"/>
      <c r="OBK2" s="1412"/>
      <c r="OBL2" s="1412"/>
      <c r="OBM2" s="1412"/>
      <c r="OBN2" s="1412"/>
      <c r="OBO2" s="1412"/>
      <c r="OBP2" s="1412"/>
      <c r="OBQ2" s="1412"/>
      <c r="OBR2" s="1412"/>
      <c r="OBS2" s="1412"/>
      <c r="OBT2" s="1412"/>
      <c r="OBU2" s="1412"/>
      <c r="OBV2" s="1412"/>
      <c r="OBW2" s="1412"/>
      <c r="OBX2" s="1412"/>
      <c r="OBY2" s="1412"/>
      <c r="OBZ2" s="1412"/>
      <c r="OCA2" s="1412"/>
      <c r="OCB2" s="1412"/>
      <c r="OCC2" s="1412"/>
      <c r="OCD2" s="1412"/>
      <c r="OCE2" s="1412"/>
      <c r="OCF2" s="1412"/>
      <c r="OCG2" s="1412"/>
      <c r="OCH2" s="1412"/>
      <c r="OCI2" s="1412"/>
      <c r="OCJ2" s="1412"/>
      <c r="OCK2" s="1412"/>
      <c r="OCL2" s="1412"/>
      <c r="OCM2" s="1412"/>
      <c r="OCN2" s="1412"/>
      <c r="OCO2" s="1412"/>
      <c r="OCP2" s="1412"/>
      <c r="OCQ2" s="1412"/>
      <c r="OCR2" s="1412"/>
      <c r="OCS2" s="1412"/>
      <c r="OCT2" s="1412"/>
      <c r="OCU2" s="1412"/>
      <c r="OCV2" s="1412"/>
      <c r="OCW2" s="1412"/>
      <c r="OCX2" s="1412"/>
      <c r="OCY2" s="1412"/>
      <c r="OCZ2" s="1412"/>
      <c r="ODA2" s="1412"/>
      <c r="ODB2" s="1412"/>
      <c r="ODC2" s="1412"/>
      <c r="ODD2" s="1412"/>
      <c r="ODE2" s="1412"/>
      <c r="ODF2" s="1412"/>
      <c r="ODG2" s="1412"/>
      <c r="ODH2" s="1412"/>
      <c r="ODI2" s="1412"/>
      <c r="ODJ2" s="1412"/>
      <c r="ODK2" s="1412"/>
      <c r="ODL2" s="1412"/>
      <c r="ODM2" s="1412"/>
      <c r="ODN2" s="1412"/>
      <c r="ODO2" s="1412"/>
      <c r="ODP2" s="1412"/>
      <c r="ODQ2" s="1412"/>
      <c r="ODR2" s="1412"/>
      <c r="ODS2" s="1412"/>
      <c r="ODT2" s="1412"/>
      <c r="ODU2" s="1412"/>
      <c r="ODV2" s="1412"/>
      <c r="ODW2" s="1412"/>
      <c r="ODX2" s="1412"/>
      <c r="ODY2" s="1412"/>
      <c r="ODZ2" s="1412"/>
      <c r="OEA2" s="1412"/>
      <c r="OEB2" s="1412"/>
      <c r="OEC2" s="1412"/>
      <c r="OED2" s="1412"/>
      <c r="OEE2" s="1412"/>
      <c r="OEF2" s="1412"/>
      <c r="OEG2" s="1412"/>
      <c r="OEH2" s="1412"/>
      <c r="OEI2" s="1412"/>
      <c r="OEJ2" s="1412"/>
      <c r="OEK2" s="1412"/>
      <c r="OEL2" s="1412"/>
      <c r="OEM2" s="1412"/>
      <c r="OEN2" s="1412"/>
      <c r="OEO2" s="1412"/>
      <c r="OEP2" s="1412"/>
      <c r="OEQ2" s="1412"/>
      <c r="OER2" s="1412"/>
      <c r="OES2" s="1412"/>
      <c r="OET2" s="1412"/>
      <c r="OEU2" s="1412"/>
      <c r="OEV2" s="1412"/>
      <c r="OEW2" s="1412"/>
      <c r="OEX2" s="1412"/>
      <c r="OEY2" s="1412"/>
      <c r="OEZ2" s="1412"/>
      <c r="OFA2" s="1412"/>
      <c r="OFB2" s="1412"/>
      <c r="OFC2" s="1412"/>
      <c r="OFD2" s="1412"/>
      <c r="OFE2" s="1412"/>
      <c r="OFF2" s="1412"/>
      <c r="OFG2" s="1412"/>
      <c r="OFH2" s="1412"/>
      <c r="OFI2" s="1412"/>
      <c r="OFJ2" s="1412"/>
      <c r="OFK2" s="1412"/>
      <c r="OFL2" s="1412"/>
      <c r="OFM2" s="1412"/>
      <c r="OFN2" s="1412"/>
      <c r="OFO2" s="1412"/>
      <c r="OFP2" s="1412"/>
      <c r="OFQ2" s="1412"/>
      <c r="OFR2" s="1412"/>
      <c r="OFS2" s="1412"/>
      <c r="OFT2" s="1412"/>
      <c r="OFU2" s="1412"/>
      <c r="OFV2" s="1412"/>
      <c r="OFW2" s="1412"/>
      <c r="OFX2" s="1412"/>
      <c r="OFY2" s="1412"/>
      <c r="OFZ2" s="1412"/>
      <c r="OGA2" s="1412"/>
      <c r="OGB2" s="1412"/>
      <c r="OGC2" s="1412"/>
      <c r="OGD2" s="1412"/>
      <c r="OGE2" s="1412"/>
      <c r="OGF2" s="1412"/>
      <c r="OGG2" s="1412"/>
      <c r="OGH2" s="1412"/>
      <c r="OGI2" s="1412"/>
      <c r="OGJ2" s="1412"/>
      <c r="OGK2" s="1412"/>
      <c r="OGL2" s="1412"/>
      <c r="OGM2" s="1412"/>
      <c r="OGN2" s="1412"/>
      <c r="OGO2" s="1412"/>
      <c r="OGP2" s="1412"/>
      <c r="OGQ2" s="1412"/>
      <c r="OGR2" s="1412"/>
      <c r="OGS2" s="1412"/>
      <c r="OGT2" s="1412"/>
      <c r="OGU2" s="1412"/>
      <c r="OGV2" s="1412"/>
      <c r="OGW2" s="1412"/>
      <c r="OGX2" s="1412"/>
      <c r="OGY2" s="1412"/>
      <c r="OGZ2" s="1412"/>
      <c r="OHA2" s="1412"/>
      <c r="OHB2" s="1412"/>
      <c r="OHC2" s="1412"/>
      <c r="OHD2" s="1412"/>
      <c r="OHE2" s="1412"/>
      <c r="OHF2" s="1412"/>
      <c r="OHG2" s="1412"/>
      <c r="OHH2" s="1412"/>
      <c r="OHI2" s="1412"/>
      <c r="OHJ2" s="1412"/>
      <c r="OHK2" s="1412"/>
      <c r="OHL2" s="1412"/>
      <c r="OHM2" s="1412"/>
      <c r="OHN2" s="1412"/>
      <c r="OHO2" s="1412"/>
      <c r="OHP2" s="1412"/>
      <c r="OHQ2" s="1412"/>
      <c r="OHR2" s="1412"/>
      <c r="OHS2" s="1412"/>
      <c r="OHT2" s="1412"/>
      <c r="OHU2" s="1412"/>
      <c r="OHV2" s="1412"/>
      <c r="OHW2" s="1412"/>
      <c r="OHX2" s="1412"/>
      <c r="OHY2" s="1412"/>
      <c r="OHZ2" s="1412"/>
      <c r="OIA2" s="1412"/>
      <c r="OIB2" s="1412"/>
      <c r="OIC2" s="1412"/>
      <c r="OID2" s="1412"/>
      <c r="OIE2" s="1412"/>
      <c r="OIF2" s="1412"/>
      <c r="OIG2" s="1412"/>
      <c r="OIH2" s="1412"/>
      <c r="OII2" s="1412"/>
      <c r="OIJ2" s="1412"/>
      <c r="OIK2" s="1412"/>
      <c r="OIL2" s="1412"/>
      <c r="OIM2" s="1412"/>
      <c r="OIN2" s="1412"/>
      <c r="OIO2" s="1412"/>
      <c r="OIP2" s="1412"/>
      <c r="OIQ2" s="1412"/>
      <c r="OIR2" s="1412"/>
      <c r="OIS2" s="1412"/>
      <c r="OIT2" s="1412"/>
      <c r="OIU2" s="1412"/>
      <c r="OIV2" s="1412"/>
      <c r="OIW2" s="1412"/>
      <c r="OIX2" s="1412"/>
      <c r="OIY2" s="1412"/>
      <c r="OIZ2" s="1412"/>
      <c r="OJA2" s="1412"/>
      <c r="OJB2" s="1412"/>
      <c r="OJC2" s="1412"/>
      <c r="OJD2" s="1412"/>
      <c r="OJE2" s="1412"/>
      <c r="OJF2" s="1412"/>
      <c r="OJG2" s="1412"/>
      <c r="OJH2" s="1412"/>
      <c r="OJI2" s="1412"/>
      <c r="OJJ2" s="1412"/>
      <c r="OJK2" s="1412"/>
      <c r="OJL2" s="1412"/>
      <c r="OJM2" s="1412"/>
      <c r="OJN2" s="1412"/>
      <c r="OJO2" s="1412"/>
      <c r="OJP2" s="1412"/>
      <c r="OJQ2" s="1412"/>
      <c r="OJR2" s="1412"/>
      <c r="OJS2" s="1412"/>
      <c r="OJT2" s="1412"/>
      <c r="OJU2" s="1412"/>
      <c r="OJV2" s="1412"/>
      <c r="OJW2" s="1412"/>
      <c r="OJX2" s="1412"/>
      <c r="OJY2" s="1412"/>
      <c r="OJZ2" s="1412"/>
      <c r="OKA2" s="1412"/>
      <c r="OKB2" s="1412"/>
      <c r="OKC2" s="1412"/>
      <c r="OKD2" s="1412"/>
      <c r="OKE2" s="1412"/>
      <c r="OKF2" s="1412"/>
      <c r="OKG2" s="1412"/>
      <c r="OKH2" s="1412"/>
      <c r="OKI2" s="1412"/>
      <c r="OKJ2" s="1412"/>
      <c r="OKK2" s="1412"/>
      <c r="OKL2" s="1412"/>
      <c r="OKM2" s="1412"/>
      <c r="OKN2" s="1412"/>
      <c r="OKO2" s="1412"/>
      <c r="OKP2" s="1412"/>
      <c r="OKQ2" s="1412"/>
      <c r="OKR2" s="1412"/>
      <c r="OKS2" s="1412"/>
      <c r="OKT2" s="1412"/>
      <c r="OKU2" s="1412"/>
      <c r="OKV2" s="1412"/>
      <c r="OKW2" s="1412"/>
      <c r="OKX2" s="1412"/>
      <c r="OKY2" s="1412"/>
      <c r="OKZ2" s="1412"/>
      <c r="OLA2" s="1412"/>
      <c r="OLB2" s="1412"/>
      <c r="OLC2" s="1412"/>
      <c r="OLD2" s="1412"/>
      <c r="OLE2" s="1412"/>
      <c r="OLF2" s="1412"/>
      <c r="OLG2" s="1412"/>
      <c r="OLH2" s="1412"/>
      <c r="OLI2" s="1412"/>
      <c r="OLJ2" s="1412"/>
      <c r="OLK2" s="1412"/>
      <c r="OLL2" s="1412"/>
      <c r="OLM2" s="1412"/>
      <c r="OLN2" s="1412"/>
      <c r="OLO2" s="1412"/>
      <c r="OLP2" s="1412"/>
      <c r="OLQ2" s="1412"/>
      <c r="OLR2" s="1412"/>
      <c r="OLS2" s="1412"/>
      <c r="OLT2" s="1412"/>
      <c r="OLU2" s="1412"/>
      <c r="OLV2" s="1412"/>
      <c r="OLW2" s="1412"/>
      <c r="OLX2" s="1412"/>
      <c r="OLY2" s="1412"/>
      <c r="OLZ2" s="1412"/>
      <c r="OMA2" s="1412"/>
      <c r="OMB2" s="1412"/>
      <c r="OMC2" s="1412"/>
      <c r="OMD2" s="1412"/>
      <c r="OME2" s="1412"/>
      <c r="OMF2" s="1412"/>
      <c r="OMG2" s="1412"/>
      <c r="OMH2" s="1412"/>
      <c r="OMI2" s="1412"/>
      <c r="OMJ2" s="1412"/>
      <c r="OMK2" s="1412"/>
      <c r="OML2" s="1412"/>
      <c r="OMM2" s="1412"/>
      <c r="OMN2" s="1412"/>
      <c r="OMO2" s="1412"/>
      <c r="OMP2" s="1412"/>
      <c r="OMQ2" s="1412"/>
      <c r="OMR2" s="1412"/>
      <c r="OMS2" s="1412"/>
      <c r="OMT2" s="1412"/>
      <c r="OMU2" s="1412"/>
      <c r="OMV2" s="1412"/>
      <c r="OMW2" s="1412"/>
      <c r="OMX2" s="1412"/>
      <c r="OMY2" s="1412"/>
      <c r="OMZ2" s="1412"/>
      <c r="ONA2" s="1412"/>
      <c r="ONB2" s="1412"/>
      <c r="ONC2" s="1412"/>
      <c r="OND2" s="1412"/>
      <c r="ONE2" s="1412"/>
      <c r="ONF2" s="1412"/>
      <c r="ONG2" s="1412"/>
      <c r="ONH2" s="1412"/>
      <c r="ONI2" s="1412"/>
      <c r="ONJ2" s="1412"/>
      <c r="ONK2" s="1412"/>
      <c r="ONL2" s="1412"/>
      <c r="ONM2" s="1412"/>
      <c r="ONN2" s="1412"/>
      <c r="ONO2" s="1412"/>
      <c r="ONP2" s="1412"/>
      <c r="ONQ2" s="1412"/>
      <c r="ONR2" s="1412"/>
      <c r="ONS2" s="1412"/>
      <c r="ONT2" s="1412"/>
      <c r="ONU2" s="1412"/>
      <c r="ONV2" s="1412"/>
      <c r="ONW2" s="1412"/>
      <c r="ONX2" s="1412"/>
      <c r="ONY2" s="1412"/>
      <c r="ONZ2" s="1412"/>
      <c r="OOA2" s="1412"/>
      <c r="OOB2" s="1412"/>
      <c r="OOC2" s="1412"/>
      <c r="OOD2" s="1412"/>
      <c r="OOE2" s="1412"/>
      <c r="OOF2" s="1412"/>
      <c r="OOG2" s="1412"/>
      <c r="OOH2" s="1412"/>
      <c r="OOI2" s="1412"/>
      <c r="OOJ2" s="1412"/>
      <c r="OOK2" s="1412"/>
      <c r="OOL2" s="1412"/>
      <c r="OOM2" s="1412"/>
      <c r="OON2" s="1412"/>
      <c r="OOO2" s="1412"/>
      <c r="OOP2" s="1412"/>
      <c r="OOQ2" s="1412"/>
      <c r="OOR2" s="1412"/>
      <c r="OOS2" s="1412"/>
      <c r="OOT2" s="1412"/>
      <c r="OOU2" s="1412"/>
      <c r="OOV2" s="1412"/>
      <c r="OOW2" s="1412"/>
      <c r="OOX2" s="1412"/>
      <c r="OOY2" s="1412"/>
      <c r="OOZ2" s="1412"/>
      <c r="OPA2" s="1412"/>
      <c r="OPB2" s="1412"/>
      <c r="OPC2" s="1412"/>
      <c r="OPD2" s="1412"/>
      <c r="OPE2" s="1412"/>
      <c r="OPF2" s="1412"/>
      <c r="OPG2" s="1412"/>
      <c r="OPH2" s="1412"/>
      <c r="OPI2" s="1412"/>
      <c r="OPJ2" s="1412"/>
      <c r="OPK2" s="1412"/>
      <c r="OPL2" s="1412"/>
      <c r="OPM2" s="1412"/>
      <c r="OPN2" s="1412"/>
      <c r="OPO2" s="1412"/>
      <c r="OPP2" s="1412"/>
      <c r="OPQ2" s="1412"/>
      <c r="OPR2" s="1412"/>
      <c r="OPS2" s="1412"/>
      <c r="OPT2" s="1412"/>
      <c r="OPU2" s="1412"/>
      <c r="OPV2" s="1412"/>
      <c r="OPW2" s="1412"/>
      <c r="OPX2" s="1412"/>
      <c r="OPY2" s="1412"/>
      <c r="OPZ2" s="1412"/>
      <c r="OQA2" s="1412"/>
      <c r="OQB2" s="1412"/>
      <c r="OQC2" s="1412"/>
      <c r="OQD2" s="1412"/>
      <c r="OQE2" s="1412"/>
      <c r="OQF2" s="1412"/>
      <c r="OQG2" s="1412"/>
      <c r="OQH2" s="1412"/>
      <c r="OQI2" s="1412"/>
      <c r="OQJ2" s="1412"/>
      <c r="OQK2" s="1412"/>
      <c r="OQL2" s="1412"/>
      <c r="OQM2" s="1412"/>
      <c r="OQN2" s="1412"/>
      <c r="OQO2" s="1412"/>
      <c r="OQP2" s="1412"/>
      <c r="OQQ2" s="1412"/>
      <c r="OQR2" s="1412"/>
      <c r="OQS2" s="1412"/>
      <c r="OQT2" s="1412"/>
      <c r="OQU2" s="1412"/>
      <c r="OQV2" s="1412"/>
      <c r="OQW2" s="1412"/>
      <c r="OQX2" s="1412"/>
      <c r="OQY2" s="1412"/>
      <c r="OQZ2" s="1412"/>
      <c r="ORA2" s="1412"/>
      <c r="ORB2" s="1412"/>
      <c r="ORC2" s="1412"/>
      <c r="ORD2" s="1412"/>
      <c r="ORE2" s="1412"/>
      <c r="ORF2" s="1412"/>
      <c r="ORG2" s="1412"/>
      <c r="ORH2" s="1412"/>
      <c r="ORI2" s="1412"/>
      <c r="ORJ2" s="1412"/>
      <c r="ORK2" s="1412"/>
      <c r="ORL2" s="1412"/>
      <c r="ORM2" s="1412"/>
      <c r="ORN2" s="1412"/>
      <c r="ORO2" s="1412"/>
      <c r="ORP2" s="1412"/>
      <c r="ORQ2" s="1412"/>
      <c r="ORR2" s="1412"/>
      <c r="ORS2" s="1412"/>
      <c r="ORT2" s="1412"/>
      <c r="ORU2" s="1412"/>
      <c r="ORV2" s="1412"/>
      <c r="ORW2" s="1412"/>
      <c r="ORX2" s="1412"/>
      <c r="ORY2" s="1412"/>
      <c r="ORZ2" s="1412"/>
      <c r="OSA2" s="1412"/>
      <c r="OSB2" s="1412"/>
      <c r="OSC2" s="1412"/>
      <c r="OSD2" s="1412"/>
      <c r="OSE2" s="1412"/>
      <c r="OSF2" s="1412"/>
      <c r="OSG2" s="1412"/>
      <c r="OSH2" s="1412"/>
      <c r="OSI2" s="1412"/>
      <c r="OSJ2" s="1412"/>
      <c r="OSK2" s="1412"/>
      <c r="OSL2" s="1412"/>
      <c r="OSM2" s="1412"/>
      <c r="OSN2" s="1412"/>
      <c r="OSO2" s="1412"/>
      <c r="OSP2" s="1412"/>
      <c r="OSQ2" s="1412"/>
      <c r="OSR2" s="1412"/>
      <c r="OSS2" s="1412"/>
      <c r="OST2" s="1412"/>
      <c r="OSU2" s="1412"/>
      <c r="OSV2" s="1412"/>
      <c r="OSW2" s="1412"/>
      <c r="OSX2" s="1412"/>
      <c r="OSY2" s="1412"/>
      <c r="OSZ2" s="1412"/>
      <c r="OTA2" s="1412"/>
      <c r="OTB2" s="1412"/>
      <c r="OTC2" s="1412"/>
      <c r="OTD2" s="1412"/>
      <c r="OTE2" s="1412"/>
      <c r="OTF2" s="1412"/>
      <c r="OTG2" s="1412"/>
      <c r="OTH2" s="1412"/>
      <c r="OTI2" s="1412"/>
      <c r="OTJ2" s="1412"/>
      <c r="OTK2" s="1412"/>
      <c r="OTL2" s="1412"/>
      <c r="OTM2" s="1412"/>
      <c r="OTN2" s="1412"/>
      <c r="OTO2" s="1412"/>
      <c r="OTP2" s="1412"/>
      <c r="OTQ2" s="1412"/>
      <c r="OTR2" s="1412"/>
      <c r="OTS2" s="1412"/>
      <c r="OTT2" s="1412"/>
      <c r="OTU2" s="1412"/>
      <c r="OTV2" s="1412"/>
      <c r="OTW2" s="1412"/>
      <c r="OTX2" s="1412"/>
      <c r="OTY2" s="1412"/>
      <c r="OTZ2" s="1412"/>
      <c r="OUA2" s="1412"/>
      <c r="OUB2" s="1412"/>
      <c r="OUC2" s="1412"/>
      <c r="OUD2" s="1412"/>
      <c r="OUE2" s="1412"/>
      <c r="OUF2" s="1412"/>
      <c r="OUG2" s="1412"/>
      <c r="OUH2" s="1412"/>
      <c r="OUI2" s="1412"/>
      <c r="OUJ2" s="1412"/>
      <c r="OUK2" s="1412"/>
      <c r="OUL2" s="1412"/>
      <c r="OUM2" s="1412"/>
      <c r="OUN2" s="1412"/>
      <c r="OUO2" s="1412"/>
      <c r="OUP2" s="1412"/>
      <c r="OUQ2" s="1412"/>
      <c r="OUR2" s="1412"/>
      <c r="OUS2" s="1412"/>
      <c r="OUT2" s="1412"/>
      <c r="OUU2" s="1412"/>
      <c r="OUV2" s="1412"/>
      <c r="OUW2" s="1412"/>
      <c r="OUX2" s="1412"/>
      <c r="OUY2" s="1412"/>
      <c r="OUZ2" s="1412"/>
      <c r="OVA2" s="1412"/>
      <c r="OVB2" s="1412"/>
      <c r="OVC2" s="1412"/>
      <c r="OVD2" s="1412"/>
      <c r="OVE2" s="1412"/>
      <c r="OVF2" s="1412"/>
      <c r="OVG2" s="1412"/>
      <c r="OVH2" s="1412"/>
      <c r="OVI2" s="1412"/>
      <c r="OVJ2" s="1412"/>
      <c r="OVK2" s="1412"/>
      <c r="OVL2" s="1412"/>
      <c r="OVM2" s="1412"/>
      <c r="OVN2" s="1412"/>
      <c r="OVO2" s="1412"/>
      <c r="OVP2" s="1412"/>
      <c r="OVQ2" s="1412"/>
      <c r="OVR2" s="1412"/>
      <c r="OVS2" s="1412"/>
      <c r="OVT2" s="1412"/>
      <c r="OVU2" s="1412"/>
      <c r="OVV2" s="1412"/>
      <c r="OVW2" s="1412"/>
      <c r="OVX2" s="1412"/>
      <c r="OVY2" s="1412"/>
      <c r="OVZ2" s="1412"/>
      <c r="OWA2" s="1412"/>
      <c r="OWB2" s="1412"/>
      <c r="OWC2" s="1412"/>
      <c r="OWD2" s="1412"/>
      <c r="OWE2" s="1412"/>
      <c r="OWF2" s="1412"/>
      <c r="OWG2" s="1412"/>
      <c r="OWH2" s="1412"/>
      <c r="OWI2" s="1412"/>
      <c r="OWJ2" s="1412"/>
      <c r="OWK2" s="1412"/>
      <c r="OWL2" s="1412"/>
      <c r="OWM2" s="1412"/>
      <c r="OWN2" s="1412"/>
      <c r="OWO2" s="1412"/>
      <c r="OWP2" s="1412"/>
      <c r="OWQ2" s="1412"/>
      <c r="OWR2" s="1412"/>
      <c r="OWS2" s="1412"/>
      <c r="OWT2" s="1412"/>
      <c r="OWU2" s="1412"/>
      <c r="OWV2" s="1412"/>
      <c r="OWW2" s="1412"/>
      <c r="OWX2" s="1412"/>
      <c r="OWY2" s="1412"/>
      <c r="OWZ2" s="1412"/>
      <c r="OXA2" s="1412"/>
      <c r="OXB2" s="1412"/>
      <c r="OXC2" s="1412"/>
      <c r="OXD2" s="1412"/>
      <c r="OXE2" s="1412"/>
      <c r="OXF2" s="1412"/>
      <c r="OXG2" s="1412"/>
      <c r="OXH2" s="1412"/>
      <c r="OXI2" s="1412"/>
      <c r="OXJ2" s="1412"/>
      <c r="OXK2" s="1412"/>
      <c r="OXL2" s="1412"/>
      <c r="OXM2" s="1412"/>
      <c r="OXN2" s="1412"/>
      <c r="OXO2" s="1412"/>
      <c r="OXP2" s="1412"/>
      <c r="OXQ2" s="1412"/>
      <c r="OXR2" s="1412"/>
      <c r="OXS2" s="1412"/>
      <c r="OXT2" s="1412"/>
      <c r="OXU2" s="1412"/>
      <c r="OXV2" s="1412"/>
      <c r="OXW2" s="1412"/>
      <c r="OXX2" s="1412"/>
      <c r="OXY2" s="1412"/>
      <c r="OXZ2" s="1412"/>
      <c r="OYA2" s="1412"/>
      <c r="OYB2" s="1412"/>
      <c r="OYC2" s="1412"/>
      <c r="OYD2" s="1412"/>
      <c r="OYE2" s="1412"/>
      <c r="OYF2" s="1412"/>
      <c r="OYG2" s="1412"/>
      <c r="OYH2" s="1412"/>
      <c r="OYI2" s="1412"/>
      <c r="OYJ2" s="1412"/>
      <c r="OYK2" s="1412"/>
      <c r="OYL2" s="1412"/>
      <c r="OYM2" s="1412"/>
      <c r="OYN2" s="1412"/>
      <c r="OYO2" s="1412"/>
      <c r="OYP2" s="1412"/>
      <c r="OYQ2" s="1412"/>
      <c r="OYR2" s="1412"/>
      <c r="OYS2" s="1412"/>
      <c r="OYT2" s="1412"/>
      <c r="OYU2" s="1412"/>
      <c r="OYV2" s="1412"/>
      <c r="OYW2" s="1412"/>
      <c r="OYX2" s="1412"/>
      <c r="OYY2" s="1412"/>
      <c r="OYZ2" s="1412"/>
      <c r="OZA2" s="1412"/>
      <c r="OZB2" s="1412"/>
      <c r="OZC2" s="1412"/>
      <c r="OZD2" s="1412"/>
      <c r="OZE2" s="1412"/>
      <c r="OZF2" s="1412"/>
      <c r="OZG2" s="1412"/>
      <c r="OZH2" s="1412"/>
      <c r="OZI2" s="1412"/>
      <c r="OZJ2" s="1412"/>
      <c r="OZK2" s="1412"/>
      <c r="OZL2" s="1412"/>
      <c r="OZM2" s="1412"/>
      <c r="OZN2" s="1412"/>
      <c r="OZO2" s="1412"/>
      <c r="OZP2" s="1412"/>
      <c r="OZQ2" s="1412"/>
      <c r="OZR2" s="1412"/>
      <c r="OZS2" s="1412"/>
      <c r="OZT2" s="1412"/>
      <c r="OZU2" s="1412"/>
      <c r="OZV2" s="1412"/>
      <c r="OZW2" s="1412"/>
      <c r="OZX2" s="1412"/>
      <c r="OZY2" s="1412"/>
      <c r="OZZ2" s="1412"/>
      <c r="PAA2" s="1412"/>
      <c r="PAB2" s="1412"/>
      <c r="PAC2" s="1412"/>
      <c r="PAD2" s="1412"/>
      <c r="PAE2" s="1412"/>
      <c r="PAF2" s="1412"/>
      <c r="PAG2" s="1412"/>
      <c r="PAH2" s="1412"/>
      <c r="PAI2" s="1412"/>
      <c r="PAJ2" s="1412"/>
      <c r="PAK2" s="1412"/>
      <c r="PAL2" s="1412"/>
      <c r="PAM2" s="1412"/>
      <c r="PAN2" s="1412"/>
      <c r="PAO2" s="1412"/>
      <c r="PAP2" s="1412"/>
      <c r="PAQ2" s="1412"/>
      <c r="PAR2" s="1412"/>
      <c r="PAS2" s="1412"/>
      <c r="PAT2" s="1412"/>
      <c r="PAU2" s="1412"/>
      <c r="PAV2" s="1412"/>
      <c r="PAW2" s="1412"/>
      <c r="PAX2" s="1412"/>
      <c r="PAY2" s="1412"/>
      <c r="PAZ2" s="1412"/>
      <c r="PBA2" s="1412"/>
      <c r="PBB2" s="1412"/>
      <c r="PBC2" s="1412"/>
      <c r="PBD2" s="1412"/>
      <c r="PBE2" s="1412"/>
      <c r="PBF2" s="1412"/>
      <c r="PBG2" s="1412"/>
      <c r="PBH2" s="1412"/>
      <c r="PBI2" s="1412"/>
      <c r="PBJ2" s="1412"/>
      <c r="PBK2" s="1412"/>
      <c r="PBL2" s="1412"/>
      <c r="PBM2" s="1412"/>
      <c r="PBN2" s="1412"/>
      <c r="PBO2" s="1412"/>
      <c r="PBP2" s="1412"/>
      <c r="PBQ2" s="1412"/>
      <c r="PBR2" s="1412"/>
      <c r="PBS2" s="1412"/>
      <c r="PBT2" s="1412"/>
      <c r="PBU2" s="1412"/>
      <c r="PBV2" s="1412"/>
      <c r="PBW2" s="1412"/>
      <c r="PBX2" s="1412"/>
      <c r="PBY2" s="1412"/>
      <c r="PBZ2" s="1412"/>
      <c r="PCA2" s="1412"/>
      <c r="PCB2" s="1412"/>
      <c r="PCC2" s="1412"/>
      <c r="PCD2" s="1412"/>
      <c r="PCE2" s="1412"/>
      <c r="PCF2" s="1412"/>
      <c r="PCG2" s="1412"/>
      <c r="PCH2" s="1412"/>
      <c r="PCI2" s="1412"/>
      <c r="PCJ2" s="1412"/>
      <c r="PCK2" s="1412"/>
      <c r="PCL2" s="1412"/>
      <c r="PCM2" s="1412"/>
      <c r="PCN2" s="1412"/>
      <c r="PCO2" s="1412"/>
      <c r="PCP2" s="1412"/>
      <c r="PCQ2" s="1412"/>
      <c r="PCR2" s="1412"/>
      <c r="PCS2" s="1412"/>
      <c r="PCT2" s="1412"/>
      <c r="PCU2" s="1412"/>
      <c r="PCV2" s="1412"/>
      <c r="PCW2" s="1412"/>
      <c r="PCX2" s="1412"/>
      <c r="PCY2" s="1412"/>
      <c r="PCZ2" s="1412"/>
      <c r="PDA2" s="1412"/>
      <c r="PDB2" s="1412"/>
      <c r="PDC2" s="1412"/>
      <c r="PDD2" s="1412"/>
      <c r="PDE2" s="1412"/>
      <c r="PDF2" s="1412"/>
      <c r="PDG2" s="1412"/>
      <c r="PDH2" s="1412"/>
      <c r="PDI2" s="1412"/>
      <c r="PDJ2" s="1412"/>
      <c r="PDK2" s="1412"/>
      <c r="PDL2" s="1412"/>
      <c r="PDM2" s="1412"/>
      <c r="PDN2" s="1412"/>
      <c r="PDO2" s="1412"/>
      <c r="PDP2" s="1412"/>
      <c r="PDQ2" s="1412"/>
      <c r="PDR2" s="1412"/>
      <c r="PDS2" s="1412"/>
      <c r="PDT2" s="1412"/>
      <c r="PDU2" s="1412"/>
      <c r="PDV2" s="1412"/>
      <c r="PDW2" s="1412"/>
      <c r="PDX2" s="1412"/>
      <c r="PDY2" s="1412"/>
      <c r="PDZ2" s="1412"/>
      <c r="PEA2" s="1412"/>
      <c r="PEB2" s="1412"/>
      <c r="PEC2" s="1412"/>
      <c r="PED2" s="1412"/>
      <c r="PEE2" s="1412"/>
      <c r="PEF2" s="1412"/>
      <c r="PEG2" s="1412"/>
      <c r="PEH2" s="1412"/>
      <c r="PEI2" s="1412"/>
      <c r="PEJ2" s="1412"/>
      <c r="PEK2" s="1412"/>
      <c r="PEL2" s="1412"/>
      <c r="PEM2" s="1412"/>
      <c r="PEN2" s="1412"/>
      <c r="PEO2" s="1412"/>
      <c r="PEP2" s="1412"/>
      <c r="PEQ2" s="1412"/>
      <c r="PER2" s="1412"/>
      <c r="PES2" s="1412"/>
      <c r="PET2" s="1412"/>
      <c r="PEU2" s="1412"/>
      <c r="PEV2" s="1412"/>
      <c r="PEW2" s="1412"/>
      <c r="PEX2" s="1412"/>
      <c r="PEY2" s="1412"/>
      <c r="PEZ2" s="1412"/>
      <c r="PFA2" s="1412"/>
      <c r="PFB2" s="1412"/>
      <c r="PFC2" s="1412"/>
      <c r="PFD2" s="1412"/>
      <c r="PFE2" s="1412"/>
      <c r="PFF2" s="1412"/>
      <c r="PFG2" s="1412"/>
      <c r="PFH2" s="1412"/>
      <c r="PFI2" s="1412"/>
      <c r="PFJ2" s="1412"/>
      <c r="PFK2" s="1412"/>
      <c r="PFL2" s="1412"/>
      <c r="PFM2" s="1412"/>
      <c r="PFN2" s="1412"/>
      <c r="PFO2" s="1412"/>
      <c r="PFP2" s="1412"/>
      <c r="PFQ2" s="1412"/>
      <c r="PFR2" s="1412"/>
      <c r="PFS2" s="1412"/>
      <c r="PFT2" s="1412"/>
      <c r="PFU2" s="1412"/>
      <c r="PFV2" s="1412"/>
      <c r="PFW2" s="1412"/>
      <c r="PFX2" s="1412"/>
      <c r="PFY2" s="1412"/>
      <c r="PFZ2" s="1412"/>
      <c r="PGA2" s="1412"/>
      <c r="PGB2" s="1412"/>
      <c r="PGC2" s="1412"/>
      <c r="PGD2" s="1412"/>
      <c r="PGE2" s="1412"/>
      <c r="PGF2" s="1412"/>
      <c r="PGG2" s="1412"/>
      <c r="PGH2" s="1412"/>
      <c r="PGI2" s="1412"/>
      <c r="PGJ2" s="1412"/>
      <c r="PGK2" s="1412"/>
      <c r="PGL2" s="1412"/>
      <c r="PGM2" s="1412"/>
      <c r="PGN2" s="1412"/>
      <c r="PGO2" s="1412"/>
      <c r="PGP2" s="1412"/>
      <c r="PGQ2" s="1412"/>
      <c r="PGR2" s="1412"/>
      <c r="PGS2" s="1412"/>
      <c r="PGT2" s="1412"/>
      <c r="PGU2" s="1412"/>
      <c r="PGV2" s="1412"/>
      <c r="PGW2" s="1412"/>
      <c r="PGX2" s="1412"/>
      <c r="PGY2" s="1412"/>
      <c r="PGZ2" s="1412"/>
      <c r="PHA2" s="1412"/>
      <c r="PHB2" s="1412"/>
      <c r="PHC2" s="1412"/>
      <c r="PHD2" s="1412"/>
      <c r="PHE2" s="1412"/>
      <c r="PHF2" s="1412"/>
      <c r="PHG2" s="1412"/>
      <c r="PHH2" s="1412"/>
      <c r="PHI2" s="1412"/>
      <c r="PHJ2" s="1412"/>
      <c r="PHK2" s="1412"/>
      <c r="PHL2" s="1412"/>
      <c r="PHM2" s="1412"/>
      <c r="PHN2" s="1412"/>
      <c r="PHO2" s="1412"/>
      <c r="PHP2" s="1412"/>
      <c r="PHQ2" s="1412"/>
      <c r="PHR2" s="1412"/>
      <c r="PHS2" s="1412"/>
      <c r="PHT2" s="1412"/>
      <c r="PHU2" s="1412"/>
      <c r="PHV2" s="1412"/>
      <c r="PHW2" s="1412"/>
      <c r="PHX2" s="1412"/>
      <c r="PHY2" s="1412"/>
      <c r="PHZ2" s="1412"/>
      <c r="PIA2" s="1412"/>
      <c r="PIB2" s="1412"/>
      <c r="PIC2" s="1412"/>
      <c r="PID2" s="1412"/>
      <c r="PIE2" s="1412"/>
      <c r="PIF2" s="1412"/>
      <c r="PIG2" s="1412"/>
      <c r="PIH2" s="1412"/>
      <c r="PII2" s="1412"/>
      <c r="PIJ2" s="1412"/>
      <c r="PIK2" s="1412"/>
      <c r="PIL2" s="1412"/>
      <c r="PIM2" s="1412"/>
      <c r="PIN2" s="1412"/>
      <c r="PIO2" s="1412"/>
      <c r="PIP2" s="1412"/>
      <c r="PIQ2" s="1412"/>
      <c r="PIR2" s="1412"/>
      <c r="PIS2" s="1412"/>
      <c r="PIT2" s="1412"/>
      <c r="PIU2" s="1412"/>
      <c r="PIV2" s="1412"/>
      <c r="PIW2" s="1412"/>
      <c r="PIX2" s="1412"/>
      <c r="PIY2" s="1412"/>
      <c r="PIZ2" s="1412"/>
      <c r="PJA2" s="1412"/>
      <c r="PJB2" s="1412"/>
      <c r="PJC2" s="1412"/>
      <c r="PJD2" s="1412"/>
      <c r="PJE2" s="1412"/>
      <c r="PJF2" s="1412"/>
      <c r="PJG2" s="1412"/>
      <c r="PJH2" s="1412"/>
      <c r="PJI2" s="1412"/>
      <c r="PJJ2" s="1412"/>
      <c r="PJK2" s="1412"/>
      <c r="PJL2" s="1412"/>
      <c r="PJM2" s="1412"/>
      <c r="PJN2" s="1412"/>
      <c r="PJO2" s="1412"/>
      <c r="PJP2" s="1412"/>
      <c r="PJQ2" s="1412"/>
      <c r="PJR2" s="1412"/>
      <c r="PJS2" s="1412"/>
      <c r="PJT2" s="1412"/>
      <c r="PJU2" s="1412"/>
      <c r="PJV2" s="1412"/>
      <c r="PJW2" s="1412"/>
      <c r="PJX2" s="1412"/>
      <c r="PJY2" s="1412"/>
      <c r="PJZ2" s="1412"/>
      <c r="PKA2" s="1412"/>
      <c r="PKB2" s="1412"/>
      <c r="PKC2" s="1412"/>
      <c r="PKD2" s="1412"/>
      <c r="PKE2" s="1412"/>
      <c r="PKF2" s="1412"/>
      <c r="PKG2" s="1412"/>
      <c r="PKH2" s="1412"/>
      <c r="PKI2" s="1412"/>
      <c r="PKJ2" s="1412"/>
      <c r="PKK2" s="1412"/>
      <c r="PKL2" s="1412"/>
      <c r="PKM2" s="1412"/>
      <c r="PKN2" s="1412"/>
      <c r="PKO2" s="1412"/>
      <c r="PKP2" s="1412"/>
      <c r="PKQ2" s="1412"/>
      <c r="PKR2" s="1412"/>
      <c r="PKS2" s="1412"/>
      <c r="PKT2" s="1412"/>
      <c r="PKU2" s="1412"/>
      <c r="PKV2" s="1412"/>
      <c r="PKW2" s="1412"/>
      <c r="PKX2" s="1412"/>
      <c r="PKY2" s="1412"/>
      <c r="PKZ2" s="1412"/>
      <c r="PLA2" s="1412"/>
      <c r="PLB2" s="1412"/>
      <c r="PLC2" s="1412"/>
      <c r="PLD2" s="1412"/>
      <c r="PLE2" s="1412"/>
      <c r="PLF2" s="1412"/>
      <c r="PLG2" s="1412"/>
      <c r="PLH2" s="1412"/>
      <c r="PLI2" s="1412"/>
      <c r="PLJ2" s="1412"/>
      <c r="PLK2" s="1412"/>
      <c r="PLL2" s="1412"/>
      <c r="PLM2" s="1412"/>
      <c r="PLN2" s="1412"/>
      <c r="PLO2" s="1412"/>
      <c r="PLP2" s="1412"/>
      <c r="PLQ2" s="1412"/>
      <c r="PLR2" s="1412"/>
      <c r="PLS2" s="1412"/>
      <c r="PLT2" s="1412"/>
      <c r="PLU2" s="1412"/>
      <c r="PLV2" s="1412"/>
      <c r="PLW2" s="1412"/>
      <c r="PLX2" s="1412"/>
      <c r="PLY2" s="1412"/>
      <c r="PLZ2" s="1412"/>
      <c r="PMA2" s="1412"/>
      <c r="PMB2" s="1412"/>
      <c r="PMC2" s="1412"/>
      <c r="PMD2" s="1412"/>
      <c r="PME2" s="1412"/>
      <c r="PMF2" s="1412"/>
      <c r="PMG2" s="1412"/>
      <c r="PMH2" s="1412"/>
      <c r="PMI2" s="1412"/>
      <c r="PMJ2" s="1412"/>
      <c r="PMK2" s="1412"/>
      <c r="PML2" s="1412"/>
      <c r="PMM2" s="1412"/>
      <c r="PMN2" s="1412"/>
      <c r="PMO2" s="1412"/>
      <c r="PMP2" s="1412"/>
      <c r="PMQ2" s="1412"/>
      <c r="PMR2" s="1412"/>
      <c r="PMS2" s="1412"/>
      <c r="PMT2" s="1412"/>
      <c r="PMU2" s="1412"/>
      <c r="PMV2" s="1412"/>
      <c r="PMW2" s="1412"/>
      <c r="PMX2" s="1412"/>
      <c r="PMY2" s="1412"/>
      <c r="PMZ2" s="1412"/>
      <c r="PNA2" s="1412"/>
      <c r="PNB2" s="1412"/>
      <c r="PNC2" s="1412"/>
      <c r="PND2" s="1412"/>
      <c r="PNE2" s="1412"/>
      <c r="PNF2" s="1412"/>
      <c r="PNG2" s="1412"/>
      <c r="PNH2" s="1412"/>
      <c r="PNI2" s="1412"/>
      <c r="PNJ2" s="1412"/>
      <c r="PNK2" s="1412"/>
      <c r="PNL2" s="1412"/>
      <c r="PNM2" s="1412"/>
      <c r="PNN2" s="1412"/>
      <c r="PNO2" s="1412"/>
      <c r="PNP2" s="1412"/>
      <c r="PNQ2" s="1412"/>
      <c r="PNR2" s="1412"/>
      <c r="PNS2" s="1412"/>
      <c r="PNT2" s="1412"/>
      <c r="PNU2" s="1412"/>
      <c r="PNV2" s="1412"/>
      <c r="PNW2" s="1412"/>
      <c r="PNX2" s="1412"/>
      <c r="PNY2" s="1412"/>
      <c r="PNZ2" s="1412"/>
      <c r="POA2" s="1412"/>
      <c r="POB2" s="1412"/>
      <c r="POC2" s="1412"/>
      <c r="POD2" s="1412"/>
      <c r="POE2" s="1412"/>
      <c r="POF2" s="1412"/>
      <c r="POG2" s="1412"/>
      <c r="POH2" s="1412"/>
      <c r="POI2" s="1412"/>
      <c r="POJ2" s="1412"/>
      <c r="POK2" s="1412"/>
      <c r="POL2" s="1412"/>
      <c r="POM2" s="1412"/>
      <c r="PON2" s="1412"/>
      <c r="POO2" s="1412"/>
      <c r="POP2" s="1412"/>
      <c r="POQ2" s="1412"/>
      <c r="POR2" s="1412"/>
      <c r="POS2" s="1412"/>
      <c r="POT2" s="1412"/>
      <c r="POU2" s="1412"/>
      <c r="POV2" s="1412"/>
      <c r="POW2" s="1412"/>
      <c r="POX2" s="1412"/>
      <c r="POY2" s="1412"/>
      <c r="POZ2" s="1412"/>
      <c r="PPA2" s="1412"/>
      <c r="PPB2" s="1412"/>
      <c r="PPC2" s="1412"/>
      <c r="PPD2" s="1412"/>
      <c r="PPE2" s="1412"/>
      <c r="PPF2" s="1412"/>
      <c r="PPG2" s="1412"/>
      <c r="PPH2" s="1412"/>
      <c r="PPI2" s="1412"/>
      <c r="PPJ2" s="1412"/>
      <c r="PPK2" s="1412"/>
      <c r="PPL2" s="1412"/>
      <c r="PPM2" s="1412"/>
      <c r="PPN2" s="1412"/>
      <c r="PPO2" s="1412"/>
      <c r="PPP2" s="1412"/>
      <c r="PPQ2" s="1412"/>
      <c r="PPR2" s="1412"/>
      <c r="PPS2" s="1412"/>
      <c r="PPT2" s="1412"/>
      <c r="PPU2" s="1412"/>
      <c r="PPV2" s="1412"/>
      <c r="PPW2" s="1412"/>
      <c r="PPX2" s="1412"/>
      <c r="PPY2" s="1412"/>
      <c r="PPZ2" s="1412"/>
      <c r="PQA2" s="1412"/>
      <c r="PQB2" s="1412"/>
      <c r="PQC2" s="1412"/>
      <c r="PQD2" s="1412"/>
      <c r="PQE2" s="1412"/>
      <c r="PQF2" s="1412"/>
      <c r="PQG2" s="1412"/>
      <c r="PQH2" s="1412"/>
      <c r="PQI2" s="1412"/>
      <c r="PQJ2" s="1412"/>
      <c r="PQK2" s="1412"/>
      <c r="PQL2" s="1412"/>
      <c r="PQM2" s="1412"/>
      <c r="PQN2" s="1412"/>
      <c r="PQO2" s="1412"/>
      <c r="PQP2" s="1412"/>
      <c r="PQQ2" s="1412"/>
      <c r="PQR2" s="1412"/>
      <c r="PQS2" s="1412"/>
      <c r="PQT2" s="1412"/>
      <c r="PQU2" s="1412"/>
      <c r="PQV2" s="1412"/>
      <c r="PQW2" s="1412"/>
      <c r="PQX2" s="1412"/>
      <c r="PQY2" s="1412"/>
      <c r="PQZ2" s="1412"/>
      <c r="PRA2" s="1412"/>
      <c r="PRB2" s="1412"/>
      <c r="PRC2" s="1412"/>
      <c r="PRD2" s="1412"/>
      <c r="PRE2" s="1412"/>
      <c r="PRF2" s="1412"/>
      <c r="PRG2" s="1412"/>
      <c r="PRH2" s="1412"/>
      <c r="PRI2" s="1412"/>
      <c r="PRJ2" s="1412"/>
      <c r="PRK2" s="1412"/>
      <c r="PRL2" s="1412"/>
      <c r="PRM2" s="1412"/>
      <c r="PRN2" s="1412"/>
      <c r="PRO2" s="1412"/>
      <c r="PRP2" s="1412"/>
      <c r="PRQ2" s="1412"/>
      <c r="PRR2" s="1412"/>
      <c r="PRS2" s="1412"/>
      <c r="PRT2" s="1412"/>
      <c r="PRU2" s="1412"/>
      <c r="PRV2" s="1412"/>
      <c r="PRW2" s="1412"/>
      <c r="PRX2" s="1412"/>
      <c r="PRY2" s="1412"/>
      <c r="PRZ2" s="1412"/>
      <c r="PSA2" s="1412"/>
      <c r="PSB2" s="1412"/>
      <c r="PSC2" s="1412"/>
      <c r="PSD2" s="1412"/>
      <c r="PSE2" s="1412"/>
      <c r="PSF2" s="1412"/>
      <c r="PSG2" s="1412"/>
      <c r="PSH2" s="1412"/>
      <c r="PSI2" s="1412"/>
      <c r="PSJ2" s="1412"/>
      <c r="PSK2" s="1412"/>
      <c r="PSL2" s="1412"/>
      <c r="PSM2" s="1412"/>
      <c r="PSN2" s="1412"/>
      <c r="PSO2" s="1412"/>
      <c r="PSP2" s="1412"/>
      <c r="PSQ2" s="1412"/>
      <c r="PSR2" s="1412"/>
      <c r="PSS2" s="1412"/>
      <c r="PST2" s="1412"/>
      <c r="PSU2" s="1412"/>
      <c r="PSV2" s="1412"/>
      <c r="PSW2" s="1412"/>
      <c r="PSX2" s="1412"/>
      <c r="PSY2" s="1412"/>
      <c r="PSZ2" s="1412"/>
      <c r="PTA2" s="1412"/>
      <c r="PTB2" s="1412"/>
      <c r="PTC2" s="1412"/>
      <c r="PTD2" s="1412"/>
      <c r="PTE2" s="1412"/>
      <c r="PTF2" s="1412"/>
      <c r="PTG2" s="1412"/>
      <c r="PTH2" s="1412"/>
      <c r="PTI2" s="1412"/>
      <c r="PTJ2" s="1412"/>
      <c r="PTK2" s="1412"/>
      <c r="PTL2" s="1412"/>
      <c r="PTM2" s="1412"/>
      <c r="PTN2" s="1412"/>
      <c r="PTO2" s="1412"/>
      <c r="PTP2" s="1412"/>
      <c r="PTQ2" s="1412"/>
      <c r="PTR2" s="1412"/>
      <c r="PTS2" s="1412"/>
      <c r="PTT2" s="1412"/>
      <c r="PTU2" s="1412"/>
      <c r="PTV2" s="1412"/>
      <c r="PTW2" s="1412"/>
      <c r="PTX2" s="1412"/>
      <c r="PTY2" s="1412"/>
      <c r="PTZ2" s="1412"/>
      <c r="PUA2" s="1412"/>
      <c r="PUB2" s="1412"/>
      <c r="PUC2" s="1412"/>
      <c r="PUD2" s="1412"/>
      <c r="PUE2" s="1412"/>
      <c r="PUF2" s="1412"/>
      <c r="PUG2" s="1412"/>
      <c r="PUH2" s="1412"/>
      <c r="PUI2" s="1412"/>
      <c r="PUJ2" s="1412"/>
      <c r="PUK2" s="1412"/>
      <c r="PUL2" s="1412"/>
      <c r="PUM2" s="1412"/>
      <c r="PUN2" s="1412"/>
      <c r="PUO2" s="1412"/>
      <c r="PUP2" s="1412"/>
      <c r="PUQ2" s="1412"/>
      <c r="PUR2" s="1412"/>
      <c r="PUS2" s="1412"/>
      <c r="PUT2" s="1412"/>
      <c r="PUU2" s="1412"/>
      <c r="PUV2" s="1412"/>
      <c r="PUW2" s="1412"/>
      <c r="PUX2" s="1412"/>
      <c r="PUY2" s="1412"/>
      <c r="PUZ2" s="1412"/>
      <c r="PVA2" s="1412"/>
      <c r="PVB2" s="1412"/>
      <c r="PVC2" s="1412"/>
      <c r="PVD2" s="1412"/>
      <c r="PVE2" s="1412"/>
      <c r="PVF2" s="1412"/>
      <c r="PVG2" s="1412"/>
      <c r="PVH2" s="1412"/>
      <c r="PVI2" s="1412"/>
      <c r="PVJ2" s="1412"/>
      <c r="PVK2" s="1412"/>
      <c r="PVL2" s="1412"/>
      <c r="PVM2" s="1412"/>
      <c r="PVN2" s="1412"/>
      <c r="PVO2" s="1412"/>
      <c r="PVP2" s="1412"/>
      <c r="PVQ2" s="1412"/>
      <c r="PVR2" s="1412"/>
      <c r="PVS2" s="1412"/>
      <c r="PVT2" s="1412"/>
      <c r="PVU2" s="1412"/>
      <c r="PVV2" s="1412"/>
      <c r="PVW2" s="1412"/>
      <c r="PVX2" s="1412"/>
      <c r="PVY2" s="1412"/>
      <c r="PVZ2" s="1412"/>
      <c r="PWA2" s="1412"/>
      <c r="PWB2" s="1412"/>
      <c r="PWC2" s="1412"/>
      <c r="PWD2" s="1412"/>
      <c r="PWE2" s="1412"/>
      <c r="PWF2" s="1412"/>
      <c r="PWG2" s="1412"/>
      <c r="PWH2" s="1412"/>
      <c r="PWI2" s="1412"/>
      <c r="PWJ2" s="1412"/>
      <c r="PWK2" s="1412"/>
      <c r="PWL2" s="1412"/>
      <c r="PWM2" s="1412"/>
      <c r="PWN2" s="1412"/>
      <c r="PWO2" s="1412"/>
      <c r="PWP2" s="1412"/>
      <c r="PWQ2" s="1412"/>
      <c r="PWR2" s="1412"/>
      <c r="PWS2" s="1412"/>
      <c r="PWT2" s="1412"/>
      <c r="PWU2" s="1412"/>
      <c r="PWV2" s="1412"/>
      <c r="PWW2" s="1412"/>
      <c r="PWX2" s="1412"/>
      <c r="PWY2" s="1412"/>
      <c r="PWZ2" s="1412"/>
      <c r="PXA2" s="1412"/>
      <c r="PXB2" s="1412"/>
      <c r="PXC2" s="1412"/>
      <c r="PXD2" s="1412"/>
      <c r="PXE2" s="1412"/>
      <c r="PXF2" s="1412"/>
      <c r="PXG2" s="1412"/>
      <c r="PXH2" s="1412"/>
      <c r="PXI2" s="1412"/>
      <c r="PXJ2" s="1412"/>
      <c r="PXK2" s="1412"/>
      <c r="PXL2" s="1412"/>
      <c r="PXM2" s="1412"/>
      <c r="PXN2" s="1412"/>
      <c r="PXO2" s="1412"/>
      <c r="PXP2" s="1412"/>
      <c r="PXQ2" s="1412"/>
      <c r="PXR2" s="1412"/>
      <c r="PXS2" s="1412"/>
      <c r="PXT2" s="1412"/>
      <c r="PXU2" s="1412"/>
      <c r="PXV2" s="1412"/>
      <c r="PXW2" s="1412"/>
      <c r="PXX2" s="1412"/>
      <c r="PXY2" s="1412"/>
      <c r="PXZ2" s="1412"/>
      <c r="PYA2" s="1412"/>
      <c r="PYB2" s="1412"/>
      <c r="PYC2" s="1412"/>
      <c r="PYD2" s="1412"/>
      <c r="PYE2" s="1412"/>
      <c r="PYF2" s="1412"/>
      <c r="PYG2" s="1412"/>
      <c r="PYH2" s="1412"/>
      <c r="PYI2" s="1412"/>
      <c r="PYJ2" s="1412"/>
      <c r="PYK2" s="1412"/>
      <c r="PYL2" s="1412"/>
      <c r="PYM2" s="1412"/>
      <c r="PYN2" s="1412"/>
      <c r="PYO2" s="1412"/>
      <c r="PYP2" s="1412"/>
      <c r="PYQ2" s="1412"/>
      <c r="PYR2" s="1412"/>
      <c r="PYS2" s="1412"/>
      <c r="PYT2" s="1412"/>
      <c r="PYU2" s="1412"/>
      <c r="PYV2" s="1412"/>
      <c r="PYW2" s="1412"/>
      <c r="PYX2" s="1412"/>
      <c r="PYY2" s="1412"/>
      <c r="PYZ2" s="1412"/>
      <c r="PZA2" s="1412"/>
      <c r="PZB2" s="1412"/>
      <c r="PZC2" s="1412"/>
      <c r="PZD2" s="1412"/>
      <c r="PZE2" s="1412"/>
      <c r="PZF2" s="1412"/>
      <c r="PZG2" s="1412"/>
      <c r="PZH2" s="1412"/>
      <c r="PZI2" s="1412"/>
      <c r="PZJ2" s="1412"/>
      <c r="PZK2" s="1412"/>
      <c r="PZL2" s="1412"/>
      <c r="PZM2" s="1412"/>
      <c r="PZN2" s="1412"/>
      <c r="PZO2" s="1412"/>
      <c r="PZP2" s="1412"/>
      <c r="PZQ2" s="1412"/>
      <c r="PZR2" s="1412"/>
      <c r="PZS2" s="1412"/>
      <c r="PZT2" s="1412"/>
      <c r="PZU2" s="1412"/>
      <c r="PZV2" s="1412"/>
      <c r="PZW2" s="1412"/>
      <c r="PZX2" s="1412"/>
      <c r="PZY2" s="1412"/>
      <c r="PZZ2" s="1412"/>
      <c r="QAA2" s="1412"/>
      <c r="QAB2" s="1412"/>
      <c r="QAC2" s="1412"/>
      <c r="QAD2" s="1412"/>
      <c r="QAE2" s="1412"/>
      <c r="QAF2" s="1412"/>
      <c r="QAG2" s="1412"/>
      <c r="QAH2" s="1412"/>
      <c r="QAI2" s="1412"/>
      <c r="QAJ2" s="1412"/>
      <c r="QAK2" s="1412"/>
      <c r="QAL2" s="1412"/>
      <c r="QAM2" s="1412"/>
      <c r="QAN2" s="1412"/>
      <c r="QAO2" s="1412"/>
      <c r="QAP2" s="1412"/>
      <c r="QAQ2" s="1412"/>
      <c r="QAR2" s="1412"/>
      <c r="QAS2" s="1412"/>
      <c r="QAT2" s="1412"/>
      <c r="QAU2" s="1412"/>
      <c r="QAV2" s="1412"/>
      <c r="QAW2" s="1412"/>
      <c r="QAX2" s="1412"/>
      <c r="QAY2" s="1412"/>
      <c r="QAZ2" s="1412"/>
      <c r="QBA2" s="1412"/>
      <c r="QBB2" s="1412"/>
      <c r="QBC2" s="1412"/>
      <c r="QBD2" s="1412"/>
      <c r="QBE2" s="1412"/>
      <c r="QBF2" s="1412"/>
      <c r="QBG2" s="1412"/>
      <c r="QBH2" s="1412"/>
      <c r="QBI2" s="1412"/>
      <c r="QBJ2" s="1412"/>
      <c r="QBK2" s="1412"/>
      <c r="QBL2" s="1412"/>
      <c r="QBM2" s="1412"/>
      <c r="QBN2" s="1412"/>
      <c r="QBO2" s="1412"/>
      <c r="QBP2" s="1412"/>
      <c r="QBQ2" s="1412"/>
      <c r="QBR2" s="1412"/>
      <c r="QBS2" s="1412"/>
      <c r="QBT2" s="1412"/>
      <c r="QBU2" s="1412"/>
      <c r="QBV2" s="1412"/>
      <c r="QBW2" s="1412"/>
      <c r="QBX2" s="1412"/>
      <c r="QBY2" s="1412"/>
      <c r="QBZ2" s="1412"/>
      <c r="QCA2" s="1412"/>
      <c r="QCB2" s="1412"/>
      <c r="QCC2" s="1412"/>
      <c r="QCD2" s="1412"/>
      <c r="QCE2" s="1412"/>
      <c r="QCF2" s="1412"/>
      <c r="QCG2" s="1412"/>
      <c r="QCH2" s="1412"/>
      <c r="QCI2" s="1412"/>
      <c r="QCJ2" s="1412"/>
      <c r="QCK2" s="1412"/>
      <c r="QCL2" s="1412"/>
      <c r="QCM2" s="1412"/>
      <c r="QCN2" s="1412"/>
      <c r="QCO2" s="1412"/>
      <c r="QCP2" s="1412"/>
      <c r="QCQ2" s="1412"/>
      <c r="QCR2" s="1412"/>
      <c r="QCS2" s="1412"/>
      <c r="QCT2" s="1412"/>
      <c r="QCU2" s="1412"/>
      <c r="QCV2" s="1412"/>
      <c r="QCW2" s="1412"/>
      <c r="QCX2" s="1412"/>
      <c r="QCY2" s="1412"/>
      <c r="QCZ2" s="1412"/>
      <c r="QDA2" s="1412"/>
      <c r="QDB2" s="1412"/>
      <c r="QDC2" s="1412"/>
      <c r="QDD2" s="1412"/>
      <c r="QDE2" s="1412"/>
      <c r="QDF2" s="1412"/>
      <c r="QDG2" s="1412"/>
      <c r="QDH2" s="1412"/>
      <c r="QDI2" s="1412"/>
      <c r="QDJ2" s="1412"/>
      <c r="QDK2" s="1412"/>
      <c r="QDL2" s="1412"/>
      <c r="QDM2" s="1412"/>
      <c r="QDN2" s="1412"/>
      <c r="QDO2" s="1412"/>
      <c r="QDP2" s="1412"/>
      <c r="QDQ2" s="1412"/>
      <c r="QDR2" s="1412"/>
      <c r="QDS2" s="1412"/>
      <c r="QDT2" s="1412"/>
      <c r="QDU2" s="1412"/>
      <c r="QDV2" s="1412"/>
      <c r="QDW2" s="1412"/>
      <c r="QDX2" s="1412"/>
      <c r="QDY2" s="1412"/>
      <c r="QDZ2" s="1412"/>
      <c r="QEA2" s="1412"/>
      <c r="QEB2" s="1412"/>
      <c r="QEC2" s="1412"/>
      <c r="QED2" s="1412"/>
      <c r="QEE2" s="1412"/>
      <c r="QEF2" s="1412"/>
      <c r="QEG2" s="1412"/>
      <c r="QEH2" s="1412"/>
      <c r="QEI2" s="1412"/>
      <c r="QEJ2" s="1412"/>
      <c r="QEK2" s="1412"/>
      <c r="QEL2" s="1412"/>
      <c r="QEM2" s="1412"/>
      <c r="QEN2" s="1412"/>
      <c r="QEO2" s="1412"/>
      <c r="QEP2" s="1412"/>
      <c r="QEQ2" s="1412"/>
      <c r="QER2" s="1412"/>
      <c r="QES2" s="1412"/>
      <c r="QET2" s="1412"/>
      <c r="QEU2" s="1412"/>
      <c r="QEV2" s="1412"/>
      <c r="QEW2" s="1412"/>
      <c r="QEX2" s="1412"/>
      <c r="QEY2" s="1412"/>
      <c r="QEZ2" s="1412"/>
      <c r="QFA2" s="1412"/>
      <c r="QFB2" s="1412"/>
      <c r="QFC2" s="1412"/>
      <c r="QFD2" s="1412"/>
      <c r="QFE2" s="1412"/>
      <c r="QFF2" s="1412"/>
      <c r="QFG2" s="1412"/>
      <c r="QFH2" s="1412"/>
      <c r="QFI2" s="1412"/>
      <c r="QFJ2" s="1412"/>
      <c r="QFK2" s="1412"/>
      <c r="QFL2" s="1412"/>
      <c r="QFM2" s="1412"/>
      <c r="QFN2" s="1412"/>
      <c r="QFO2" s="1412"/>
      <c r="QFP2" s="1412"/>
      <c r="QFQ2" s="1412"/>
      <c r="QFR2" s="1412"/>
      <c r="QFS2" s="1412"/>
      <c r="QFT2" s="1412"/>
      <c r="QFU2" s="1412"/>
      <c r="QFV2" s="1412"/>
      <c r="QFW2" s="1412"/>
      <c r="QFX2" s="1412"/>
      <c r="QFY2" s="1412"/>
      <c r="QFZ2" s="1412"/>
      <c r="QGA2" s="1412"/>
      <c r="QGB2" s="1412"/>
      <c r="QGC2" s="1412"/>
      <c r="QGD2" s="1412"/>
      <c r="QGE2" s="1412"/>
      <c r="QGF2" s="1412"/>
      <c r="QGG2" s="1412"/>
      <c r="QGH2" s="1412"/>
      <c r="QGI2" s="1412"/>
      <c r="QGJ2" s="1412"/>
      <c r="QGK2" s="1412"/>
      <c r="QGL2" s="1412"/>
      <c r="QGM2" s="1412"/>
      <c r="QGN2" s="1412"/>
      <c r="QGO2" s="1412"/>
      <c r="QGP2" s="1412"/>
      <c r="QGQ2" s="1412"/>
      <c r="QGR2" s="1412"/>
      <c r="QGS2" s="1412"/>
      <c r="QGT2" s="1412"/>
      <c r="QGU2" s="1412"/>
      <c r="QGV2" s="1412"/>
      <c r="QGW2" s="1412"/>
      <c r="QGX2" s="1412"/>
      <c r="QGY2" s="1412"/>
      <c r="QGZ2" s="1412"/>
      <c r="QHA2" s="1412"/>
      <c r="QHB2" s="1412"/>
      <c r="QHC2" s="1412"/>
      <c r="QHD2" s="1412"/>
      <c r="QHE2" s="1412"/>
      <c r="QHF2" s="1412"/>
      <c r="QHG2" s="1412"/>
      <c r="QHH2" s="1412"/>
      <c r="QHI2" s="1412"/>
      <c r="QHJ2" s="1412"/>
      <c r="QHK2" s="1412"/>
      <c r="QHL2" s="1412"/>
      <c r="QHM2" s="1412"/>
      <c r="QHN2" s="1412"/>
      <c r="QHO2" s="1412"/>
      <c r="QHP2" s="1412"/>
      <c r="QHQ2" s="1412"/>
      <c r="QHR2" s="1412"/>
      <c r="QHS2" s="1412"/>
      <c r="QHT2" s="1412"/>
      <c r="QHU2" s="1412"/>
      <c r="QHV2" s="1412"/>
      <c r="QHW2" s="1412"/>
      <c r="QHX2" s="1412"/>
      <c r="QHY2" s="1412"/>
      <c r="QHZ2" s="1412"/>
      <c r="QIA2" s="1412"/>
      <c r="QIB2" s="1412"/>
      <c r="QIC2" s="1412"/>
      <c r="QID2" s="1412"/>
      <c r="QIE2" s="1412"/>
      <c r="QIF2" s="1412"/>
      <c r="QIG2" s="1412"/>
      <c r="QIH2" s="1412"/>
      <c r="QII2" s="1412"/>
      <c r="QIJ2" s="1412"/>
      <c r="QIK2" s="1412"/>
      <c r="QIL2" s="1412"/>
      <c r="QIM2" s="1412"/>
      <c r="QIN2" s="1412"/>
      <c r="QIO2" s="1412"/>
      <c r="QIP2" s="1412"/>
      <c r="QIQ2" s="1412"/>
      <c r="QIR2" s="1412"/>
      <c r="QIS2" s="1412"/>
      <c r="QIT2" s="1412"/>
      <c r="QIU2" s="1412"/>
      <c r="QIV2" s="1412"/>
      <c r="QIW2" s="1412"/>
      <c r="QIX2" s="1412"/>
      <c r="QIY2" s="1412"/>
      <c r="QIZ2" s="1412"/>
      <c r="QJA2" s="1412"/>
      <c r="QJB2" s="1412"/>
      <c r="QJC2" s="1412"/>
      <c r="QJD2" s="1412"/>
      <c r="QJE2" s="1412"/>
      <c r="QJF2" s="1412"/>
      <c r="QJG2" s="1412"/>
      <c r="QJH2" s="1412"/>
      <c r="QJI2" s="1412"/>
      <c r="QJJ2" s="1412"/>
      <c r="QJK2" s="1412"/>
      <c r="QJL2" s="1412"/>
      <c r="QJM2" s="1412"/>
      <c r="QJN2" s="1412"/>
      <c r="QJO2" s="1412"/>
      <c r="QJP2" s="1412"/>
      <c r="QJQ2" s="1412"/>
      <c r="QJR2" s="1412"/>
      <c r="QJS2" s="1412"/>
      <c r="QJT2" s="1412"/>
      <c r="QJU2" s="1412"/>
      <c r="QJV2" s="1412"/>
      <c r="QJW2" s="1412"/>
      <c r="QJX2" s="1412"/>
      <c r="QJY2" s="1412"/>
      <c r="QJZ2" s="1412"/>
      <c r="QKA2" s="1412"/>
      <c r="QKB2" s="1412"/>
      <c r="QKC2" s="1412"/>
      <c r="QKD2" s="1412"/>
      <c r="QKE2" s="1412"/>
      <c r="QKF2" s="1412"/>
      <c r="QKG2" s="1412"/>
      <c r="QKH2" s="1412"/>
      <c r="QKI2" s="1412"/>
      <c r="QKJ2" s="1412"/>
      <c r="QKK2" s="1412"/>
      <c r="QKL2" s="1412"/>
      <c r="QKM2" s="1412"/>
      <c r="QKN2" s="1412"/>
      <c r="QKO2" s="1412"/>
      <c r="QKP2" s="1412"/>
      <c r="QKQ2" s="1412"/>
      <c r="QKR2" s="1412"/>
      <c r="QKS2" s="1412"/>
      <c r="QKT2" s="1412"/>
      <c r="QKU2" s="1412"/>
      <c r="QKV2" s="1412"/>
      <c r="QKW2" s="1412"/>
      <c r="QKX2" s="1412"/>
      <c r="QKY2" s="1412"/>
      <c r="QKZ2" s="1412"/>
      <c r="QLA2" s="1412"/>
      <c r="QLB2" s="1412"/>
      <c r="QLC2" s="1412"/>
      <c r="QLD2" s="1412"/>
      <c r="QLE2" s="1412"/>
      <c r="QLF2" s="1412"/>
      <c r="QLG2" s="1412"/>
      <c r="QLH2" s="1412"/>
      <c r="QLI2" s="1412"/>
      <c r="QLJ2" s="1412"/>
      <c r="QLK2" s="1412"/>
      <c r="QLL2" s="1412"/>
      <c r="QLM2" s="1412"/>
      <c r="QLN2" s="1412"/>
      <c r="QLO2" s="1412"/>
      <c r="QLP2" s="1412"/>
      <c r="QLQ2" s="1412"/>
      <c r="QLR2" s="1412"/>
      <c r="QLS2" s="1412"/>
      <c r="QLT2" s="1412"/>
      <c r="QLU2" s="1412"/>
      <c r="QLV2" s="1412"/>
      <c r="QLW2" s="1412"/>
      <c r="QLX2" s="1412"/>
      <c r="QLY2" s="1412"/>
      <c r="QLZ2" s="1412"/>
      <c r="QMA2" s="1412"/>
      <c r="QMB2" s="1412"/>
      <c r="QMC2" s="1412"/>
      <c r="QMD2" s="1412"/>
      <c r="QME2" s="1412"/>
      <c r="QMF2" s="1412"/>
      <c r="QMG2" s="1412"/>
      <c r="QMH2" s="1412"/>
      <c r="QMI2" s="1412"/>
      <c r="QMJ2" s="1412"/>
      <c r="QMK2" s="1412"/>
      <c r="QML2" s="1412"/>
      <c r="QMM2" s="1412"/>
      <c r="QMN2" s="1412"/>
      <c r="QMO2" s="1412"/>
      <c r="QMP2" s="1412"/>
      <c r="QMQ2" s="1412"/>
      <c r="QMR2" s="1412"/>
      <c r="QMS2" s="1412"/>
      <c r="QMT2" s="1412"/>
      <c r="QMU2" s="1412"/>
      <c r="QMV2" s="1412"/>
      <c r="QMW2" s="1412"/>
      <c r="QMX2" s="1412"/>
      <c r="QMY2" s="1412"/>
      <c r="QMZ2" s="1412"/>
      <c r="QNA2" s="1412"/>
      <c r="QNB2" s="1412"/>
      <c r="QNC2" s="1412"/>
      <c r="QND2" s="1412"/>
      <c r="QNE2" s="1412"/>
      <c r="QNF2" s="1412"/>
      <c r="QNG2" s="1412"/>
      <c r="QNH2" s="1412"/>
      <c r="QNI2" s="1412"/>
      <c r="QNJ2" s="1412"/>
      <c r="QNK2" s="1412"/>
      <c r="QNL2" s="1412"/>
      <c r="QNM2" s="1412"/>
      <c r="QNN2" s="1412"/>
      <c r="QNO2" s="1412"/>
      <c r="QNP2" s="1412"/>
      <c r="QNQ2" s="1412"/>
      <c r="QNR2" s="1412"/>
      <c r="QNS2" s="1412"/>
      <c r="QNT2" s="1412"/>
      <c r="QNU2" s="1412"/>
      <c r="QNV2" s="1412"/>
      <c r="QNW2" s="1412"/>
      <c r="QNX2" s="1412"/>
      <c r="QNY2" s="1412"/>
      <c r="QNZ2" s="1412"/>
      <c r="QOA2" s="1412"/>
      <c r="QOB2" s="1412"/>
      <c r="QOC2" s="1412"/>
      <c r="QOD2" s="1412"/>
      <c r="QOE2" s="1412"/>
      <c r="QOF2" s="1412"/>
      <c r="QOG2" s="1412"/>
      <c r="QOH2" s="1412"/>
      <c r="QOI2" s="1412"/>
      <c r="QOJ2" s="1412"/>
      <c r="QOK2" s="1412"/>
      <c r="QOL2" s="1412"/>
      <c r="QOM2" s="1412"/>
      <c r="QON2" s="1412"/>
      <c r="QOO2" s="1412"/>
      <c r="QOP2" s="1412"/>
      <c r="QOQ2" s="1412"/>
      <c r="QOR2" s="1412"/>
      <c r="QOS2" s="1412"/>
      <c r="QOT2" s="1412"/>
      <c r="QOU2" s="1412"/>
      <c r="QOV2" s="1412"/>
      <c r="QOW2" s="1412"/>
      <c r="QOX2" s="1412"/>
      <c r="QOY2" s="1412"/>
      <c r="QOZ2" s="1412"/>
      <c r="QPA2" s="1412"/>
      <c r="QPB2" s="1412"/>
      <c r="QPC2" s="1412"/>
      <c r="QPD2" s="1412"/>
      <c r="QPE2" s="1412"/>
      <c r="QPF2" s="1412"/>
      <c r="QPG2" s="1412"/>
      <c r="QPH2" s="1412"/>
      <c r="QPI2" s="1412"/>
      <c r="QPJ2" s="1412"/>
      <c r="QPK2" s="1412"/>
      <c r="QPL2" s="1412"/>
      <c r="QPM2" s="1412"/>
      <c r="QPN2" s="1412"/>
      <c r="QPO2" s="1412"/>
      <c r="QPP2" s="1412"/>
      <c r="QPQ2" s="1412"/>
      <c r="QPR2" s="1412"/>
      <c r="QPS2" s="1412"/>
      <c r="QPT2" s="1412"/>
      <c r="QPU2" s="1412"/>
      <c r="QPV2" s="1412"/>
      <c r="QPW2" s="1412"/>
      <c r="QPX2" s="1412"/>
      <c r="QPY2" s="1412"/>
      <c r="QPZ2" s="1412"/>
      <c r="QQA2" s="1412"/>
      <c r="QQB2" s="1412"/>
      <c r="QQC2" s="1412"/>
      <c r="QQD2" s="1412"/>
      <c r="QQE2" s="1412"/>
      <c r="QQF2" s="1412"/>
      <c r="QQG2" s="1412"/>
      <c r="QQH2" s="1412"/>
      <c r="QQI2" s="1412"/>
      <c r="QQJ2" s="1412"/>
      <c r="QQK2" s="1412"/>
      <c r="QQL2" s="1412"/>
      <c r="QQM2" s="1412"/>
      <c r="QQN2" s="1412"/>
      <c r="QQO2" s="1412"/>
      <c r="QQP2" s="1412"/>
      <c r="QQQ2" s="1412"/>
      <c r="QQR2" s="1412"/>
      <c r="QQS2" s="1412"/>
      <c r="QQT2" s="1412"/>
      <c r="QQU2" s="1412"/>
      <c r="QQV2" s="1412"/>
      <c r="QQW2" s="1412"/>
      <c r="QQX2" s="1412"/>
      <c r="QQY2" s="1412"/>
      <c r="QQZ2" s="1412"/>
      <c r="QRA2" s="1412"/>
      <c r="QRB2" s="1412"/>
      <c r="QRC2" s="1412"/>
      <c r="QRD2" s="1412"/>
      <c r="QRE2" s="1412"/>
      <c r="QRF2" s="1412"/>
      <c r="QRG2" s="1412"/>
      <c r="QRH2" s="1412"/>
      <c r="QRI2" s="1412"/>
      <c r="QRJ2" s="1412"/>
      <c r="QRK2" s="1412"/>
      <c r="QRL2" s="1412"/>
      <c r="QRM2" s="1412"/>
      <c r="QRN2" s="1412"/>
      <c r="QRO2" s="1412"/>
      <c r="QRP2" s="1412"/>
      <c r="QRQ2" s="1412"/>
      <c r="QRR2" s="1412"/>
      <c r="QRS2" s="1412"/>
      <c r="QRT2" s="1412"/>
      <c r="QRU2" s="1412"/>
      <c r="QRV2" s="1412"/>
      <c r="QRW2" s="1412"/>
      <c r="QRX2" s="1412"/>
      <c r="QRY2" s="1412"/>
      <c r="QRZ2" s="1412"/>
      <c r="QSA2" s="1412"/>
      <c r="QSB2" s="1412"/>
      <c r="QSC2" s="1412"/>
      <c r="QSD2" s="1412"/>
      <c r="QSE2" s="1412"/>
      <c r="QSF2" s="1412"/>
      <c r="QSG2" s="1412"/>
      <c r="QSH2" s="1412"/>
      <c r="QSI2" s="1412"/>
      <c r="QSJ2" s="1412"/>
      <c r="QSK2" s="1412"/>
      <c r="QSL2" s="1412"/>
      <c r="QSM2" s="1412"/>
      <c r="QSN2" s="1412"/>
      <c r="QSO2" s="1412"/>
      <c r="QSP2" s="1412"/>
      <c r="QSQ2" s="1412"/>
      <c r="QSR2" s="1412"/>
      <c r="QSS2" s="1412"/>
      <c r="QST2" s="1412"/>
      <c r="QSU2" s="1412"/>
      <c r="QSV2" s="1412"/>
      <c r="QSW2" s="1412"/>
      <c r="QSX2" s="1412"/>
      <c r="QSY2" s="1412"/>
      <c r="QSZ2" s="1412"/>
      <c r="QTA2" s="1412"/>
      <c r="QTB2" s="1412"/>
      <c r="QTC2" s="1412"/>
      <c r="QTD2" s="1412"/>
      <c r="QTE2" s="1412"/>
      <c r="QTF2" s="1412"/>
      <c r="QTG2" s="1412"/>
      <c r="QTH2" s="1412"/>
      <c r="QTI2" s="1412"/>
      <c r="QTJ2" s="1412"/>
      <c r="QTK2" s="1412"/>
      <c r="QTL2" s="1412"/>
      <c r="QTM2" s="1412"/>
      <c r="QTN2" s="1412"/>
      <c r="QTO2" s="1412"/>
      <c r="QTP2" s="1412"/>
      <c r="QTQ2" s="1412"/>
      <c r="QTR2" s="1412"/>
      <c r="QTS2" s="1412"/>
      <c r="QTT2" s="1412"/>
      <c r="QTU2" s="1412"/>
      <c r="QTV2" s="1412"/>
      <c r="QTW2" s="1412"/>
      <c r="QTX2" s="1412"/>
      <c r="QTY2" s="1412"/>
      <c r="QTZ2" s="1412"/>
      <c r="QUA2" s="1412"/>
      <c r="QUB2" s="1412"/>
      <c r="QUC2" s="1412"/>
      <c r="QUD2" s="1412"/>
      <c r="QUE2" s="1412"/>
      <c r="QUF2" s="1412"/>
      <c r="QUG2" s="1412"/>
      <c r="QUH2" s="1412"/>
      <c r="QUI2" s="1412"/>
      <c r="QUJ2" s="1412"/>
      <c r="QUK2" s="1412"/>
      <c r="QUL2" s="1412"/>
      <c r="QUM2" s="1412"/>
      <c r="QUN2" s="1412"/>
      <c r="QUO2" s="1412"/>
      <c r="QUP2" s="1412"/>
      <c r="QUQ2" s="1412"/>
      <c r="QUR2" s="1412"/>
      <c r="QUS2" s="1412"/>
      <c r="QUT2" s="1412"/>
      <c r="QUU2" s="1412"/>
      <c r="QUV2" s="1412"/>
      <c r="QUW2" s="1412"/>
      <c r="QUX2" s="1412"/>
      <c r="QUY2" s="1412"/>
      <c r="QUZ2" s="1412"/>
      <c r="QVA2" s="1412"/>
      <c r="QVB2" s="1412"/>
      <c r="QVC2" s="1412"/>
      <c r="QVD2" s="1412"/>
      <c r="QVE2" s="1412"/>
      <c r="QVF2" s="1412"/>
      <c r="QVG2" s="1412"/>
      <c r="QVH2" s="1412"/>
      <c r="QVI2" s="1412"/>
      <c r="QVJ2" s="1412"/>
      <c r="QVK2" s="1412"/>
      <c r="QVL2" s="1412"/>
      <c r="QVM2" s="1412"/>
      <c r="QVN2" s="1412"/>
      <c r="QVO2" s="1412"/>
      <c r="QVP2" s="1412"/>
      <c r="QVQ2" s="1412"/>
      <c r="QVR2" s="1412"/>
      <c r="QVS2" s="1412"/>
      <c r="QVT2" s="1412"/>
      <c r="QVU2" s="1412"/>
      <c r="QVV2" s="1412"/>
      <c r="QVW2" s="1412"/>
      <c r="QVX2" s="1412"/>
      <c r="QVY2" s="1412"/>
      <c r="QVZ2" s="1412"/>
      <c r="QWA2" s="1412"/>
      <c r="QWB2" s="1412"/>
      <c r="QWC2" s="1412"/>
      <c r="QWD2" s="1412"/>
      <c r="QWE2" s="1412"/>
      <c r="QWF2" s="1412"/>
      <c r="QWG2" s="1412"/>
      <c r="QWH2" s="1412"/>
      <c r="QWI2" s="1412"/>
      <c r="QWJ2" s="1412"/>
      <c r="QWK2" s="1412"/>
      <c r="QWL2" s="1412"/>
      <c r="QWM2" s="1412"/>
      <c r="QWN2" s="1412"/>
      <c r="QWO2" s="1412"/>
      <c r="QWP2" s="1412"/>
      <c r="QWQ2" s="1412"/>
      <c r="QWR2" s="1412"/>
      <c r="QWS2" s="1412"/>
      <c r="QWT2" s="1412"/>
      <c r="QWU2" s="1412"/>
      <c r="QWV2" s="1412"/>
      <c r="QWW2" s="1412"/>
      <c r="QWX2" s="1412"/>
      <c r="QWY2" s="1412"/>
      <c r="QWZ2" s="1412"/>
      <c r="QXA2" s="1412"/>
      <c r="QXB2" s="1412"/>
      <c r="QXC2" s="1412"/>
      <c r="QXD2" s="1412"/>
      <c r="QXE2" s="1412"/>
      <c r="QXF2" s="1412"/>
      <c r="QXG2" s="1412"/>
      <c r="QXH2" s="1412"/>
      <c r="QXI2" s="1412"/>
      <c r="QXJ2" s="1412"/>
      <c r="QXK2" s="1412"/>
      <c r="QXL2" s="1412"/>
      <c r="QXM2" s="1412"/>
      <c r="QXN2" s="1412"/>
      <c r="QXO2" s="1412"/>
      <c r="QXP2" s="1412"/>
      <c r="QXQ2" s="1412"/>
      <c r="QXR2" s="1412"/>
      <c r="QXS2" s="1412"/>
      <c r="QXT2" s="1412"/>
      <c r="QXU2" s="1412"/>
      <c r="QXV2" s="1412"/>
      <c r="QXW2" s="1412"/>
      <c r="QXX2" s="1412"/>
      <c r="QXY2" s="1412"/>
      <c r="QXZ2" s="1412"/>
      <c r="QYA2" s="1412"/>
      <c r="QYB2" s="1412"/>
      <c r="QYC2" s="1412"/>
      <c r="QYD2" s="1412"/>
      <c r="QYE2" s="1412"/>
      <c r="QYF2" s="1412"/>
      <c r="QYG2" s="1412"/>
      <c r="QYH2" s="1412"/>
      <c r="QYI2" s="1412"/>
      <c r="QYJ2" s="1412"/>
      <c r="QYK2" s="1412"/>
      <c r="QYL2" s="1412"/>
      <c r="QYM2" s="1412"/>
      <c r="QYN2" s="1412"/>
      <c r="QYO2" s="1412"/>
      <c r="QYP2" s="1412"/>
      <c r="QYQ2" s="1412"/>
      <c r="QYR2" s="1412"/>
      <c r="QYS2" s="1412"/>
      <c r="QYT2" s="1412"/>
      <c r="QYU2" s="1412"/>
      <c r="QYV2" s="1412"/>
      <c r="QYW2" s="1412"/>
      <c r="QYX2" s="1412"/>
      <c r="QYY2" s="1412"/>
      <c r="QYZ2" s="1412"/>
      <c r="QZA2" s="1412"/>
      <c r="QZB2" s="1412"/>
      <c r="QZC2" s="1412"/>
      <c r="QZD2" s="1412"/>
      <c r="QZE2" s="1412"/>
      <c r="QZF2" s="1412"/>
      <c r="QZG2" s="1412"/>
      <c r="QZH2" s="1412"/>
      <c r="QZI2" s="1412"/>
      <c r="QZJ2" s="1412"/>
      <c r="QZK2" s="1412"/>
      <c r="QZL2" s="1412"/>
      <c r="QZM2" s="1412"/>
      <c r="QZN2" s="1412"/>
      <c r="QZO2" s="1412"/>
      <c r="QZP2" s="1412"/>
      <c r="QZQ2" s="1412"/>
      <c r="QZR2" s="1412"/>
      <c r="QZS2" s="1412"/>
      <c r="QZT2" s="1412"/>
      <c r="QZU2" s="1412"/>
      <c r="QZV2" s="1412"/>
      <c r="QZW2" s="1412"/>
      <c r="QZX2" s="1412"/>
      <c r="QZY2" s="1412"/>
      <c r="QZZ2" s="1412"/>
      <c r="RAA2" s="1412"/>
      <c r="RAB2" s="1412"/>
      <c r="RAC2" s="1412"/>
      <c r="RAD2" s="1412"/>
      <c r="RAE2" s="1412"/>
      <c r="RAF2" s="1412"/>
      <c r="RAG2" s="1412"/>
      <c r="RAH2" s="1412"/>
      <c r="RAI2" s="1412"/>
      <c r="RAJ2" s="1412"/>
      <c r="RAK2" s="1412"/>
      <c r="RAL2" s="1412"/>
      <c r="RAM2" s="1412"/>
      <c r="RAN2" s="1412"/>
      <c r="RAO2" s="1412"/>
      <c r="RAP2" s="1412"/>
      <c r="RAQ2" s="1412"/>
      <c r="RAR2" s="1412"/>
      <c r="RAS2" s="1412"/>
      <c r="RAT2" s="1412"/>
      <c r="RAU2" s="1412"/>
      <c r="RAV2" s="1412"/>
      <c r="RAW2" s="1412"/>
      <c r="RAX2" s="1412"/>
      <c r="RAY2" s="1412"/>
      <c r="RAZ2" s="1412"/>
      <c r="RBA2" s="1412"/>
      <c r="RBB2" s="1412"/>
      <c r="RBC2" s="1412"/>
      <c r="RBD2" s="1412"/>
      <c r="RBE2" s="1412"/>
      <c r="RBF2" s="1412"/>
      <c r="RBG2" s="1412"/>
      <c r="RBH2" s="1412"/>
      <c r="RBI2" s="1412"/>
      <c r="RBJ2" s="1412"/>
      <c r="RBK2" s="1412"/>
      <c r="RBL2" s="1412"/>
      <c r="RBM2" s="1412"/>
      <c r="RBN2" s="1412"/>
      <c r="RBO2" s="1412"/>
      <c r="RBP2" s="1412"/>
      <c r="RBQ2" s="1412"/>
      <c r="RBR2" s="1412"/>
      <c r="RBS2" s="1412"/>
      <c r="RBT2" s="1412"/>
      <c r="RBU2" s="1412"/>
      <c r="RBV2" s="1412"/>
      <c r="RBW2" s="1412"/>
      <c r="RBX2" s="1412"/>
      <c r="RBY2" s="1412"/>
      <c r="RBZ2" s="1412"/>
      <c r="RCA2" s="1412"/>
      <c r="RCB2" s="1412"/>
      <c r="RCC2" s="1412"/>
      <c r="RCD2" s="1412"/>
      <c r="RCE2" s="1412"/>
      <c r="RCF2" s="1412"/>
      <c r="RCG2" s="1412"/>
      <c r="RCH2" s="1412"/>
      <c r="RCI2" s="1412"/>
      <c r="RCJ2" s="1412"/>
      <c r="RCK2" s="1412"/>
      <c r="RCL2" s="1412"/>
      <c r="RCM2" s="1412"/>
      <c r="RCN2" s="1412"/>
      <c r="RCO2" s="1412"/>
      <c r="RCP2" s="1412"/>
      <c r="RCQ2" s="1412"/>
      <c r="RCR2" s="1412"/>
      <c r="RCS2" s="1412"/>
      <c r="RCT2" s="1412"/>
      <c r="RCU2" s="1412"/>
      <c r="RCV2" s="1412"/>
      <c r="RCW2" s="1412"/>
      <c r="RCX2" s="1412"/>
      <c r="RCY2" s="1412"/>
      <c r="RCZ2" s="1412"/>
      <c r="RDA2" s="1412"/>
      <c r="RDB2" s="1412"/>
      <c r="RDC2" s="1412"/>
      <c r="RDD2" s="1412"/>
      <c r="RDE2" s="1412"/>
      <c r="RDF2" s="1412"/>
      <c r="RDG2" s="1412"/>
      <c r="RDH2" s="1412"/>
      <c r="RDI2" s="1412"/>
      <c r="RDJ2" s="1412"/>
      <c r="RDK2" s="1412"/>
      <c r="RDL2" s="1412"/>
      <c r="RDM2" s="1412"/>
      <c r="RDN2" s="1412"/>
      <c r="RDO2" s="1412"/>
      <c r="RDP2" s="1412"/>
      <c r="RDQ2" s="1412"/>
      <c r="RDR2" s="1412"/>
      <c r="RDS2" s="1412"/>
      <c r="RDT2" s="1412"/>
      <c r="RDU2" s="1412"/>
      <c r="RDV2" s="1412"/>
      <c r="RDW2" s="1412"/>
      <c r="RDX2" s="1412"/>
      <c r="RDY2" s="1412"/>
      <c r="RDZ2" s="1412"/>
      <c r="REA2" s="1412"/>
      <c r="REB2" s="1412"/>
      <c r="REC2" s="1412"/>
      <c r="RED2" s="1412"/>
      <c r="REE2" s="1412"/>
      <c r="REF2" s="1412"/>
      <c r="REG2" s="1412"/>
      <c r="REH2" s="1412"/>
      <c r="REI2" s="1412"/>
      <c r="REJ2" s="1412"/>
      <c r="REK2" s="1412"/>
      <c r="REL2" s="1412"/>
      <c r="REM2" s="1412"/>
      <c r="REN2" s="1412"/>
      <c r="REO2" s="1412"/>
      <c r="REP2" s="1412"/>
      <c r="REQ2" s="1412"/>
      <c r="RER2" s="1412"/>
      <c r="RES2" s="1412"/>
      <c r="RET2" s="1412"/>
      <c r="REU2" s="1412"/>
      <c r="REV2" s="1412"/>
      <c r="REW2" s="1412"/>
      <c r="REX2" s="1412"/>
      <c r="REY2" s="1412"/>
      <c r="REZ2" s="1412"/>
      <c r="RFA2" s="1412"/>
      <c r="RFB2" s="1412"/>
      <c r="RFC2" s="1412"/>
      <c r="RFD2" s="1412"/>
      <c r="RFE2" s="1412"/>
      <c r="RFF2" s="1412"/>
      <c r="RFG2" s="1412"/>
      <c r="RFH2" s="1412"/>
      <c r="RFI2" s="1412"/>
      <c r="RFJ2" s="1412"/>
      <c r="RFK2" s="1412"/>
      <c r="RFL2" s="1412"/>
      <c r="RFM2" s="1412"/>
      <c r="RFN2" s="1412"/>
      <c r="RFO2" s="1412"/>
      <c r="RFP2" s="1412"/>
      <c r="RFQ2" s="1412"/>
      <c r="RFR2" s="1412"/>
      <c r="RFS2" s="1412"/>
      <c r="RFT2" s="1412"/>
      <c r="RFU2" s="1412"/>
      <c r="RFV2" s="1412"/>
      <c r="RFW2" s="1412"/>
      <c r="RFX2" s="1412"/>
      <c r="RFY2" s="1412"/>
      <c r="RFZ2" s="1412"/>
      <c r="RGA2" s="1412"/>
      <c r="RGB2" s="1412"/>
      <c r="RGC2" s="1412"/>
      <c r="RGD2" s="1412"/>
      <c r="RGE2" s="1412"/>
      <c r="RGF2" s="1412"/>
      <c r="RGG2" s="1412"/>
      <c r="RGH2" s="1412"/>
      <c r="RGI2" s="1412"/>
      <c r="RGJ2" s="1412"/>
      <c r="RGK2" s="1412"/>
      <c r="RGL2" s="1412"/>
      <c r="RGM2" s="1412"/>
      <c r="RGN2" s="1412"/>
      <c r="RGO2" s="1412"/>
      <c r="RGP2" s="1412"/>
      <c r="RGQ2" s="1412"/>
      <c r="RGR2" s="1412"/>
      <c r="RGS2" s="1412"/>
      <c r="RGT2" s="1412"/>
      <c r="RGU2" s="1412"/>
      <c r="RGV2" s="1412"/>
      <c r="RGW2" s="1412"/>
      <c r="RGX2" s="1412"/>
      <c r="RGY2" s="1412"/>
      <c r="RGZ2" s="1412"/>
      <c r="RHA2" s="1412"/>
      <c r="RHB2" s="1412"/>
      <c r="RHC2" s="1412"/>
      <c r="RHD2" s="1412"/>
      <c r="RHE2" s="1412"/>
      <c r="RHF2" s="1412"/>
      <c r="RHG2" s="1412"/>
      <c r="RHH2" s="1412"/>
      <c r="RHI2" s="1412"/>
      <c r="RHJ2" s="1412"/>
      <c r="RHK2" s="1412"/>
      <c r="RHL2" s="1412"/>
      <c r="RHM2" s="1412"/>
      <c r="RHN2" s="1412"/>
      <c r="RHO2" s="1412"/>
      <c r="RHP2" s="1412"/>
      <c r="RHQ2" s="1412"/>
      <c r="RHR2" s="1412"/>
      <c r="RHS2" s="1412"/>
      <c r="RHT2" s="1412"/>
      <c r="RHU2" s="1412"/>
      <c r="RHV2" s="1412"/>
      <c r="RHW2" s="1412"/>
      <c r="RHX2" s="1412"/>
      <c r="RHY2" s="1412"/>
      <c r="RHZ2" s="1412"/>
      <c r="RIA2" s="1412"/>
      <c r="RIB2" s="1412"/>
      <c r="RIC2" s="1412"/>
      <c r="RID2" s="1412"/>
      <c r="RIE2" s="1412"/>
      <c r="RIF2" s="1412"/>
      <c r="RIG2" s="1412"/>
      <c r="RIH2" s="1412"/>
      <c r="RII2" s="1412"/>
      <c r="RIJ2" s="1412"/>
      <c r="RIK2" s="1412"/>
      <c r="RIL2" s="1412"/>
      <c r="RIM2" s="1412"/>
      <c r="RIN2" s="1412"/>
      <c r="RIO2" s="1412"/>
      <c r="RIP2" s="1412"/>
      <c r="RIQ2" s="1412"/>
      <c r="RIR2" s="1412"/>
      <c r="RIS2" s="1412"/>
      <c r="RIT2" s="1412"/>
      <c r="RIU2" s="1412"/>
      <c r="RIV2" s="1412"/>
      <c r="RIW2" s="1412"/>
      <c r="RIX2" s="1412"/>
      <c r="RIY2" s="1412"/>
      <c r="RIZ2" s="1412"/>
      <c r="RJA2" s="1412"/>
      <c r="RJB2" s="1412"/>
      <c r="RJC2" s="1412"/>
      <c r="RJD2" s="1412"/>
      <c r="RJE2" s="1412"/>
      <c r="RJF2" s="1412"/>
      <c r="RJG2" s="1412"/>
      <c r="RJH2" s="1412"/>
      <c r="RJI2" s="1412"/>
      <c r="RJJ2" s="1412"/>
      <c r="RJK2" s="1412"/>
      <c r="RJL2" s="1412"/>
      <c r="RJM2" s="1412"/>
      <c r="RJN2" s="1412"/>
      <c r="RJO2" s="1412"/>
      <c r="RJP2" s="1412"/>
      <c r="RJQ2" s="1412"/>
      <c r="RJR2" s="1412"/>
      <c r="RJS2" s="1412"/>
      <c r="RJT2" s="1412"/>
      <c r="RJU2" s="1412"/>
      <c r="RJV2" s="1412"/>
      <c r="RJW2" s="1412"/>
      <c r="RJX2" s="1412"/>
      <c r="RJY2" s="1412"/>
      <c r="RJZ2" s="1412"/>
      <c r="RKA2" s="1412"/>
      <c r="RKB2" s="1412"/>
      <c r="RKC2" s="1412"/>
      <c r="RKD2" s="1412"/>
      <c r="RKE2" s="1412"/>
      <c r="RKF2" s="1412"/>
      <c r="RKG2" s="1412"/>
      <c r="RKH2" s="1412"/>
      <c r="RKI2" s="1412"/>
      <c r="RKJ2" s="1412"/>
      <c r="RKK2" s="1412"/>
      <c r="RKL2" s="1412"/>
      <c r="RKM2" s="1412"/>
      <c r="RKN2" s="1412"/>
      <c r="RKO2" s="1412"/>
      <c r="RKP2" s="1412"/>
      <c r="RKQ2" s="1412"/>
      <c r="RKR2" s="1412"/>
      <c r="RKS2" s="1412"/>
      <c r="RKT2" s="1412"/>
      <c r="RKU2" s="1412"/>
      <c r="RKV2" s="1412"/>
      <c r="RKW2" s="1412"/>
      <c r="RKX2" s="1412"/>
      <c r="RKY2" s="1412"/>
      <c r="RKZ2" s="1412"/>
      <c r="RLA2" s="1412"/>
      <c r="RLB2" s="1412"/>
      <c r="RLC2" s="1412"/>
      <c r="RLD2" s="1412"/>
      <c r="RLE2" s="1412"/>
      <c r="RLF2" s="1412"/>
      <c r="RLG2" s="1412"/>
      <c r="RLH2" s="1412"/>
      <c r="RLI2" s="1412"/>
      <c r="RLJ2" s="1412"/>
      <c r="RLK2" s="1412"/>
      <c r="RLL2" s="1412"/>
      <c r="RLM2" s="1412"/>
      <c r="RLN2" s="1412"/>
      <c r="RLO2" s="1412"/>
      <c r="RLP2" s="1412"/>
      <c r="RLQ2" s="1412"/>
      <c r="RLR2" s="1412"/>
      <c r="RLS2" s="1412"/>
      <c r="RLT2" s="1412"/>
      <c r="RLU2" s="1412"/>
      <c r="RLV2" s="1412"/>
      <c r="RLW2" s="1412"/>
      <c r="RLX2" s="1412"/>
      <c r="RLY2" s="1412"/>
      <c r="RLZ2" s="1412"/>
      <c r="RMA2" s="1412"/>
      <c r="RMB2" s="1412"/>
      <c r="RMC2" s="1412"/>
      <c r="RMD2" s="1412"/>
      <c r="RME2" s="1412"/>
      <c r="RMF2" s="1412"/>
      <c r="RMG2" s="1412"/>
      <c r="RMH2" s="1412"/>
      <c r="RMI2" s="1412"/>
      <c r="RMJ2" s="1412"/>
      <c r="RMK2" s="1412"/>
      <c r="RML2" s="1412"/>
      <c r="RMM2" s="1412"/>
      <c r="RMN2" s="1412"/>
      <c r="RMO2" s="1412"/>
      <c r="RMP2" s="1412"/>
      <c r="RMQ2" s="1412"/>
      <c r="RMR2" s="1412"/>
      <c r="RMS2" s="1412"/>
      <c r="RMT2" s="1412"/>
      <c r="RMU2" s="1412"/>
      <c r="RMV2" s="1412"/>
      <c r="RMW2" s="1412"/>
      <c r="RMX2" s="1412"/>
      <c r="RMY2" s="1412"/>
      <c r="RMZ2" s="1412"/>
      <c r="RNA2" s="1412"/>
      <c r="RNB2" s="1412"/>
      <c r="RNC2" s="1412"/>
      <c r="RND2" s="1412"/>
      <c r="RNE2" s="1412"/>
      <c r="RNF2" s="1412"/>
      <c r="RNG2" s="1412"/>
      <c r="RNH2" s="1412"/>
      <c r="RNI2" s="1412"/>
      <c r="RNJ2" s="1412"/>
      <c r="RNK2" s="1412"/>
      <c r="RNL2" s="1412"/>
      <c r="RNM2" s="1412"/>
      <c r="RNN2" s="1412"/>
      <c r="RNO2" s="1412"/>
      <c r="RNP2" s="1412"/>
      <c r="RNQ2" s="1412"/>
      <c r="RNR2" s="1412"/>
      <c r="RNS2" s="1412"/>
      <c r="RNT2" s="1412"/>
      <c r="RNU2" s="1412"/>
      <c r="RNV2" s="1412"/>
      <c r="RNW2" s="1412"/>
      <c r="RNX2" s="1412"/>
      <c r="RNY2" s="1412"/>
      <c r="RNZ2" s="1412"/>
      <c r="ROA2" s="1412"/>
      <c r="ROB2" s="1412"/>
      <c r="ROC2" s="1412"/>
      <c r="ROD2" s="1412"/>
      <c r="ROE2" s="1412"/>
      <c r="ROF2" s="1412"/>
      <c r="ROG2" s="1412"/>
      <c r="ROH2" s="1412"/>
      <c r="ROI2" s="1412"/>
      <c r="ROJ2" s="1412"/>
      <c r="ROK2" s="1412"/>
      <c r="ROL2" s="1412"/>
      <c r="ROM2" s="1412"/>
      <c r="RON2" s="1412"/>
      <c r="ROO2" s="1412"/>
      <c r="ROP2" s="1412"/>
      <c r="ROQ2" s="1412"/>
      <c r="ROR2" s="1412"/>
      <c r="ROS2" s="1412"/>
      <c r="ROT2" s="1412"/>
      <c r="ROU2" s="1412"/>
      <c r="ROV2" s="1412"/>
      <c r="ROW2" s="1412"/>
      <c r="ROX2" s="1412"/>
      <c r="ROY2" s="1412"/>
      <c r="ROZ2" s="1412"/>
      <c r="RPA2" s="1412"/>
      <c r="RPB2" s="1412"/>
      <c r="RPC2" s="1412"/>
      <c r="RPD2" s="1412"/>
      <c r="RPE2" s="1412"/>
      <c r="RPF2" s="1412"/>
      <c r="RPG2" s="1412"/>
      <c r="RPH2" s="1412"/>
      <c r="RPI2" s="1412"/>
      <c r="RPJ2" s="1412"/>
      <c r="RPK2" s="1412"/>
      <c r="RPL2" s="1412"/>
      <c r="RPM2" s="1412"/>
      <c r="RPN2" s="1412"/>
      <c r="RPO2" s="1412"/>
      <c r="RPP2" s="1412"/>
      <c r="RPQ2" s="1412"/>
      <c r="RPR2" s="1412"/>
      <c r="RPS2" s="1412"/>
      <c r="RPT2" s="1412"/>
      <c r="RPU2" s="1412"/>
      <c r="RPV2" s="1412"/>
      <c r="RPW2" s="1412"/>
      <c r="RPX2" s="1412"/>
      <c r="RPY2" s="1412"/>
      <c r="RPZ2" s="1412"/>
      <c r="RQA2" s="1412"/>
      <c r="RQB2" s="1412"/>
      <c r="RQC2" s="1412"/>
      <c r="RQD2" s="1412"/>
      <c r="RQE2" s="1412"/>
      <c r="RQF2" s="1412"/>
      <c r="RQG2" s="1412"/>
      <c r="RQH2" s="1412"/>
      <c r="RQI2" s="1412"/>
      <c r="RQJ2" s="1412"/>
      <c r="RQK2" s="1412"/>
      <c r="RQL2" s="1412"/>
      <c r="RQM2" s="1412"/>
      <c r="RQN2" s="1412"/>
      <c r="RQO2" s="1412"/>
      <c r="RQP2" s="1412"/>
      <c r="RQQ2" s="1412"/>
      <c r="RQR2" s="1412"/>
      <c r="RQS2" s="1412"/>
      <c r="RQT2" s="1412"/>
      <c r="RQU2" s="1412"/>
      <c r="RQV2" s="1412"/>
      <c r="RQW2" s="1412"/>
      <c r="RQX2" s="1412"/>
      <c r="RQY2" s="1412"/>
      <c r="RQZ2" s="1412"/>
      <c r="RRA2" s="1412"/>
      <c r="RRB2" s="1412"/>
      <c r="RRC2" s="1412"/>
      <c r="RRD2" s="1412"/>
      <c r="RRE2" s="1412"/>
      <c r="RRF2" s="1412"/>
      <c r="RRG2" s="1412"/>
      <c r="RRH2" s="1412"/>
      <c r="RRI2" s="1412"/>
      <c r="RRJ2" s="1412"/>
      <c r="RRK2" s="1412"/>
      <c r="RRL2" s="1412"/>
      <c r="RRM2" s="1412"/>
      <c r="RRN2" s="1412"/>
      <c r="RRO2" s="1412"/>
      <c r="RRP2" s="1412"/>
      <c r="RRQ2" s="1412"/>
      <c r="RRR2" s="1412"/>
      <c r="RRS2" s="1412"/>
      <c r="RRT2" s="1412"/>
      <c r="RRU2" s="1412"/>
      <c r="RRV2" s="1412"/>
      <c r="RRW2" s="1412"/>
      <c r="RRX2" s="1412"/>
      <c r="RRY2" s="1412"/>
      <c r="RRZ2" s="1412"/>
      <c r="RSA2" s="1412"/>
      <c r="RSB2" s="1412"/>
      <c r="RSC2" s="1412"/>
      <c r="RSD2" s="1412"/>
      <c r="RSE2" s="1412"/>
      <c r="RSF2" s="1412"/>
      <c r="RSG2" s="1412"/>
      <c r="RSH2" s="1412"/>
      <c r="RSI2" s="1412"/>
      <c r="RSJ2" s="1412"/>
      <c r="RSK2" s="1412"/>
      <c r="RSL2" s="1412"/>
      <c r="RSM2" s="1412"/>
      <c r="RSN2" s="1412"/>
      <c r="RSO2" s="1412"/>
      <c r="RSP2" s="1412"/>
      <c r="RSQ2" s="1412"/>
      <c r="RSR2" s="1412"/>
      <c r="RSS2" s="1412"/>
      <c r="RST2" s="1412"/>
      <c r="RSU2" s="1412"/>
      <c r="RSV2" s="1412"/>
      <c r="RSW2" s="1412"/>
      <c r="RSX2" s="1412"/>
      <c r="RSY2" s="1412"/>
      <c r="RSZ2" s="1412"/>
      <c r="RTA2" s="1412"/>
      <c r="RTB2" s="1412"/>
      <c r="RTC2" s="1412"/>
      <c r="RTD2" s="1412"/>
      <c r="RTE2" s="1412"/>
      <c r="RTF2" s="1412"/>
      <c r="RTG2" s="1412"/>
      <c r="RTH2" s="1412"/>
      <c r="RTI2" s="1412"/>
      <c r="RTJ2" s="1412"/>
      <c r="RTK2" s="1412"/>
      <c r="RTL2" s="1412"/>
      <c r="RTM2" s="1412"/>
      <c r="RTN2" s="1412"/>
      <c r="RTO2" s="1412"/>
      <c r="RTP2" s="1412"/>
      <c r="RTQ2" s="1412"/>
      <c r="RTR2" s="1412"/>
      <c r="RTS2" s="1412"/>
      <c r="RTT2" s="1412"/>
      <c r="RTU2" s="1412"/>
      <c r="RTV2" s="1412"/>
      <c r="RTW2" s="1412"/>
      <c r="RTX2" s="1412"/>
      <c r="RTY2" s="1412"/>
      <c r="RTZ2" s="1412"/>
      <c r="RUA2" s="1412"/>
      <c r="RUB2" s="1412"/>
      <c r="RUC2" s="1412"/>
      <c r="RUD2" s="1412"/>
      <c r="RUE2" s="1412"/>
      <c r="RUF2" s="1412"/>
      <c r="RUG2" s="1412"/>
      <c r="RUH2" s="1412"/>
      <c r="RUI2" s="1412"/>
      <c r="RUJ2" s="1412"/>
      <c r="RUK2" s="1412"/>
      <c r="RUL2" s="1412"/>
      <c r="RUM2" s="1412"/>
      <c r="RUN2" s="1412"/>
      <c r="RUO2" s="1412"/>
      <c r="RUP2" s="1412"/>
      <c r="RUQ2" s="1412"/>
      <c r="RUR2" s="1412"/>
      <c r="RUS2" s="1412"/>
      <c r="RUT2" s="1412"/>
      <c r="RUU2" s="1412"/>
      <c r="RUV2" s="1412"/>
      <c r="RUW2" s="1412"/>
      <c r="RUX2" s="1412"/>
      <c r="RUY2" s="1412"/>
      <c r="RUZ2" s="1412"/>
      <c r="RVA2" s="1412"/>
      <c r="RVB2" s="1412"/>
      <c r="RVC2" s="1412"/>
      <c r="RVD2" s="1412"/>
      <c r="RVE2" s="1412"/>
      <c r="RVF2" s="1412"/>
      <c r="RVG2" s="1412"/>
      <c r="RVH2" s="1412"/>
      <c r="RVI2" s="1412"/>
      <c r="RVJ2" s="1412"/>
      <c r="RVK2" s="1412"/>
      <c r="RVL2" s="1412"/>
      <c r="RVM2" s="1412"/>
      <c r="RVN2" s="1412"/>
      <c r="RVO2" s="1412"/>
      <c r="RVP2" s="1412"/>
      <c r="RVQ2" s="1412"/>
      <c r="RVR2" s="1412"/>
      <c r="RVS2" s="1412"/>
      <c r="RVT2" s="1412"/>
      <c r="RVU2" s="1412"/>
      <c r="RVV2" s="1412"/>
      <c r="RVW2" s="1412"/>
      <c r="RVX2" s="1412"/>
      <c r="RVY2" s="1412"/>
      <c r="RVZ2" s="1412"/>
      <c r="RWA2" s="1412"/>
      <c r="RWB2" s="1412"/>
      <c r="RWC2" s="1412"/>
      <c r="RWD2" s="1412"/>
      <c r="RWE2" s="1412"/>
      <c r="RWF2" s="1412"/>
      <c r="RWG2" s="1412"/>
      <c r="RWH2" s="1412"/>
      <c r="RWI2" s="1412"/>
      <c r="RWJ2" s="1412"/>
      <c r="RWK2" s="1412"/>
      <c r="RWL2" s="1412"/>
      <c r="RWM2" s="1412"/>
      <c r="RWN2" s="1412"/>
      <c r="RWO2" s="1412"/>
      <c r="RWP2" s="1412"/>
      <c r="RWQ2" s="1412"/>
      <c r="RWR2" s="1412"/>
      <c r="RWS2" s="1412"/>
      <c r="RWT2" s="1412"/>
      <c r="RWU2" s="1412"/>
      <c r="RWV2" s="1412"/>
      <c r="RWW2" s="1412"/>
      <c r="RWX2" s="1412"/>
      <c r="RWY2" s="1412"/>
      <c r="RWZ2" s="1412"/>
      <c r="RXA2" s="1412"/>
      <c r="RXB2" s="1412"/>
      <c r="RXC2" s="1412"/>
      <c r="RXD2" s="1412"/>
      <c r="RXE2" s="1412"/>
      <c r="RXF2" s="1412"/>
      <c r="RXG2" s="1412"/>
      <c r="RXH2" s="1412"/>
      <c r="RXI2" s="1412"/>
      <c r="RXJ2" s="1412"/>
      <c r="RXK2" s="1412"/>
      <c r="RXL2" s="1412"/>
      <c r="RXM2" s="1412"/>
      <c r="RXN2" s="1412"/>
      <c r="RXO2" s="1412"/>
      <c r="RXP2" s="1412"/>
      <c r="RXQ2" s="1412"/>
      <c r="RXR2" s="1412"/>
      <c r="RXS2" s="1412"/>
      <c r="RXT2" s="1412"/>
      <c r="RXU2" s="1412"/>
      <c r="RXV2" s="1412"/>
      <c r="RXW2" s="1412"/>
      <c r="RXX2" s="1412"/>
      <c r="RXY2" s="1412"/>
      <c r="RXZ2" s="1412"/>
      <c r="RYA2" s="1412"/>
      <c r="RYB2" s="1412"/>
      <c r="RYC2" s="1412"/>
      <c r="RYD2" s="1412"/>
      <c r="RYE2" s="1412"/>
      <c r="RYF2" s="1412"/>
      <c r="RYG2" s="1412"/>
      <c r="RYH2" s="1412"/>
      <c r="RYI2" s="1412"/>
      <c r="RYJ2" s="1412"/>
      <c r="RYK2" s="1412"/>
      <c r="RYL2" s="1412"/>
      <c r="RYM2" s="1412"/>
      <c r="RYN2" s="1412"/>
      <c r="RYO2" s="1412"/>
      <c r="RYP2" s="1412"/>
      <c r="RYQ2" s="1412"/>
      <c r="RYR2" s="1412"/>
      <c r="RYS2" s="1412"/>
      <c r="RYT2" s="1412"/>
      <c r="RYU2" s="1412"/>
      <c r="RYV2" s="1412"/>
      <c r="RYW2" s="1412"/>
      <c r="RYX2" s="1412"/>
      <c r="RYY2" s="1412"/>
      <c r="RYZ2" s="1412"/>
      <c r="RZA2" s="1412"/>
      <c r="RZB2" s="1412"/>
      <c r="RZC2" s="1412"/>
      <c r="RZD2" s="1412"/>
      <c r="RZE2" s="1412"/>
      <c r="RZF2" s="1412"/>
      <c r="RZG2" s="1412"/>
      <c r="RZH2" s="1412"/>
      <c r="RZI2" s="1412"/>
      <c r="RZJ2" s="1412"/>
      <c r="RZK2" s="1412"/>
      <c r="RZL2" s="1412"/>
      <c r="RZM2" s="1412"/>
      <c r="RZN2" s="1412"/>
      <c r="RZO2" s="1412"/>
      <c r="RZP2" s="1412"/>
      <c r="RZQ2" s="1412"/>
      <c r="RZR2" s="1412"/>
      <c r="RZS2" s="1412"/>
      <c r="RZT2" s="1412"/>
      <c r="RZU2" s="1412"/>
      <c r="RZV2" s="1412"/>
      <c r="RZW2" s="1412"/>
      <c r="RZX2" s="1412"/>
      <c r="RZY2" s="1412"/>
      <c r="RZZ2" s="1412"/>
      <c r="SAA2" s="1412"/>
      <c r="SAB2" s="1412"/>
      <c r="SAC2" s="1412"/>
      <c r="SAD2" s="1412"/>
      <c r="SAE2" s="1412"/>
      <c r="SAF2" s="1412"/>
      <c r="SAG2" s="1412"/>
      <c r="SAH2" s="1412"/>
      <c r="SAI2" s="1412"/>
      <c r="SAJ2" s="1412"/>
      <c r="SAK2" s="1412"/>
      <c r="SAL2" s="1412"/>
      <c r="SAM2" s="1412"/>
      <c r="SAN2" s="1412"/>
      <c r="SAO2" s="1412"/>
      <c r="SAP2" s="1412"/>
      <c r="SAQ2" s="1412"/>
      <c r="SAR2" s="1412"/>
      <c r="SAS2" s="1412"/>
      <c r="SAT2" s="1412"/>
      <c r="SAU2" s="1412"/>
      <c r="SAV2" s="1412"/>
      <c r="SAW2" s="1412"/>
      <c r="SAX2" s="1412"/>
      <c r="SAY2" s="1412"/>
      <c r="SAZ2" s="1412"/>
      <c r="SBA2" s="1412"/>
      <c r="SBB2" s="1412"/>
      <c r="SBC2" s="1412"/>
      <c r="SBD2" s="1412"/>
      <c r="SBE2" s="1412"/>
      <c r="SBF2" s="1412"/>
      <c r="SBG2" s="1412"/>
      <c r="SBH2" s="1412"/>
      <c r="SBI2" s="1412"/>
      <c r="SBJ2" s="1412"/>
      <c r="SBK2" s="1412"/>
      <c r="SBL2" s="1412"/>
      <c r="SBM2" s="1412"/>
      <c r="SBN2" s="1412"/>
      <c r="SBO2" s="1412"/>
      <c r="SBP2" s="1412"/>
      <c r="SBQ2" s="1412"/>
      <c r="SBR2" s="1412"/>
      <c r="SBS2" s="1412"/>
      <c r="SBT2" s="1412"/>
      <c r="SBU2" s="1412"/>
      <c r="SBV2" s="1412"/>
      <c r="SBW2" s="1412"/>
      <c r="SBX2" s="1412"/>
      <c r="SBY2" s="1412"/>
      <c r="SBZ2" s="1412"/>
      <c r="SCA2" s="1412"/>
      <c r="SCB2" s="1412"/>
      <c r="SCC2" s="1412"/>
      <c r="SCD2" s="1412"/>
      <c r="SCE2" s="1412"/>
      <c r="SCF2" s="1412"/>
      <c r="SCG2" s="1412"/>
      <c r="SCH2" s="1412"/>
      <c r="SCI2" s="1412"/>
      <c r="SCJ2" s="1412"/>
      <c r="SCK2" s="1412"/>
      <c r="SCL2" s="1412"/>
      <c r="SCM2" s="1412"/>
      <c r="SCN2" s="1412"/>
      <c r="SCO2" s="1412"/>
      <c r="SCP2" s="1412"/>
      <c r="SCQ2" s="1412"/>
      <c r="SCR2" s="1412"/>
      <c r="SCS2" s="1412"/>
      <c r="SCT2" s="1412"/>
      <c r="SCU2" s="1412"/>
      <c r="SCV2" s="1412"/>
      <c r="SCW2" s="1412"/>
      <c r="SCX2" s="1412"/>
      <c r="SCY2" s="1412"/>
      <c r="SCZ2" s="1412"/>
      <c r="SDA2" s="1412"/>
      <c r="SDB2" s="1412"/>
      <c r="SDC2" s="1412"/>
      <c r="SDD2" s="1412"/>
      <c r="SDE2" s="1412"/>
      <c r="SDF2" s="1412"/>
      <c r="SDG2" s="1412"/>
      <c r="SDH2" s="1412"/>
      <c r="SDI2" s="1412"/>
      <c r="SDJ2" s="1412"/>
      <c r="SDK2" s="1412"/>
      <c r="SDL2" s="1412"/>
      <c r="SDM2" s="1412"/>
      <c r="SDN2" s="1412"/>
      <c r="SDO2" s="1412"/>
      <c r="SDP2" s="1412"/>
      <c r="SDQ2" s="1412"/>
      <c r="SDR2" s="1412"/>
      <c r="SDS2" s="1412"/>
      <c r="SDT2" s="1412"/>
      <c r="SDU2" s="1412"/>
      <c r="SDV2" s="1412"/>
      <c r="SDW2" s="1412"/>
      <c r="SDX2" s="1412"/>
      <c r="SDY2" s="1412"/>
      <c r="SDZ2" s="1412"/>
      <c r="SEA2" s="1412"/>
      <c r="SEB2" s="1412"/>
      <c r="SEC2" s="1412"/>
      <c r="SED2" s="1412"/>
      <c r="SEE2" s="1412"/>
      <c r="SEF2" s="1412"/>
      <c r="SEG2" s="1412"/>
      <c r="SEH2" s="1412"/>
      <c r="SEI2" s="1412"/>
      <c r="SEJ2" s="1412"/>
      <c r="SEK2" s="1412"/>
      <c r="SEL2" s="1412"/>
      <c r="SEM2" s="1412"/>
      <c r="SEN2" s="1412"/>
      <c r="SEO2" s="1412"/>
      <c r="SEP2" s="1412"/>
      <c r="SEQ2" s="1412"/>
      <c r="SER2" s="1412"/>
      <c r="SES2" s="1412"/>
      <c r="SET2" s="1412"/>
      <c r="SEU2" s="1412"/>
      <c r="SEV2" s="1412"/>
      <c r="SEW2" s="1412"/>
      <c r="SEX2" s="1412"/>
      <c r="SEY2" s="1412"/>
      <c r="SEZ2" s="1412"/>
      <c r="SFA2" s="1412"/>
      <c r="SFB2" s="1412"/>
      <c r="SFC2" s="1412"/>
      <c r="SFD2" s="1412"/>
      <c r="SFE2" s="1412"/>
      <c r="SFF2" s="1412"/>
      <c r="SFG2" s="1412"/>
      <c r="SFH2" s="1412"/>
      <c r="SFI2" s="1412"/>
      <c r="SFJ2" s="1412"/>
      <c r="SFK2" s="1412"/>
      <c r="SFL2" s="1412"/>
      <c r="SFM2" s="1412"/>
      <c r="SFN2" s="1412"/>
      <c r="SFO2" s="1412"/>
      <c r="SFP2" s="1412"/>
      <c r="SFQ2" s="1412"/>
      <c r="SFR2" s="1412"/>
      <c r="SFS2" s="1412"/>
      <c r="SFT2" s="1412"/>
      <c r="SFU2" s="1412"/>
      <c r="SFV2" s="1412"/>
      <c r="SFW2" s="1412"/>
      <c r="SFX2" s="1412"/>
      <c r="SFY2" s="1412"/>
      <c r="SFZ2" s="1412"/>
      <c r="SGA2" s="1412"/>
      <c r="SGB2" s="1412"/>
      <c r="SGC2" s="1412"/>
      <c r="SGD2" s="1412"/>
      <c r="SGE2" s="1412"/>
      <c r="SGF2" s="1412"/>
      <c r="SGG2" s="1412"/>
      <c r="SGH2" s="1412"/>
      <c r="SGI2" s="1412"/>
      <c r="SGJ2" s="1412"/>
      <c r="SGK2" s="1412"/>
      <c r="SGL2" s="1412"/>
      <c r="SGM2" s="1412"/>
      <c r="SGN2" s="1412"/>
      <c r="SGO2" s="1412"/>
      <c r="SGP2" s="1412"/>
      <c r="SGQ2" s="1412"/>
      <c r="SGR2" s="1412"/>
      <c r="SGS2" s="1412"/>
      <c r="SGT2" s="1412"/>
      <c r="SGU2" s="1412"/>
      <c r="SGV2" s="1412"/>
      <c r="SGW2" s="1412"/>
      <c r="SGX2" s="1412"/>
      <c r="SGY2" s="1412"/>
      <c r="SGZ2" s="1412"/>
      <c r="SHA2" s="1412"/>
      <c r="SHB2" s="1412"/>
      <c r="SHC2" s="1412"/>
      <c r="SHD2" s="1412"/>
      <c r="SHE2" s="1412"/>
      <c r="SHF2" s="1412"/>
      <c r="SHG2" s="1412"/>
      <c r="SHH2" s="1412"/>
      <c r="SHI2" s="1412"/>
      <c r="SHJ2" s="1412"/>
      <c r="SHK2" s="1412"/>
      <c r="SHL2" s="1412"/>
      <c r="SHM2" s="1412"/>
      <c r="SHN2" s="1412"/>
      <c r="SHO2" s="1412"/>
      <c r="SHP2" s="1412"/>
      <c r="SHQ2" s="1412"/>
      <c r="SHR2" s="1412"/>
      <c r="SHS2" s="1412"/>
      <c r="SHT2" s="1412"/>
      <c r="SHU2" s="1412"/>
      <c r="SHV2" s="1412"/>
      <c r="SHW2" s="1412"/>
      <c r="SHX2" s="1412"/>
      <c r="SHY2" s="1412"/>
      <c r="SHZ2" s="1412"/>
      <c r="SIA2" s="1412"/>
      <c r="SIB2" s="1412"/>
      <c r="SIC2" s="1412"/>
      <c r="SID2" s="1412"/>
      <c r="SIE2" s="1412"/>
      <c r="SIF2" s="1412"/>
      <c r="SIG2" s="1412"/>
      <c r="SIH2" s="1412"/>
      <c r="SII2" s="1412"/>
      <c r="SIJ2" s="1412"/>
      <c r="SIK2" s="1412"/>
      <c r="SIL2" s="1412"/>
      <c r="SIM2" s="1412"/>
      <c r="SIN2" s="1412"/>
      <c r="SIO2" s="1412"/>
      <c r="SIP2" s="1412"/>
      <c r="SIQ2" s="1412"/>
      <c r="SIR2" s="1412"/>
      <c r="SIS2" s="1412"/>
      <c r="SIT2" s="1412"/>
      <c r="SIU2" s="1412"/>
      <c r="SIV2" s="1412"/>
      <c r="SIW2" s="1412"/>
      <c r="SIX2" s="1412"/>
      <c r="SIY2" s="1412"/>
      <c r="SIZ2" s="1412"/>
      <c r="SJA2" s="1412"/>
      <c r="SJB2" s="1412"/>
      <c r="SJC2" s="1412"/>
      <c r="SJD2" s="1412"/>
      <c r="SJE2" s="1412"/>
      <c r="SJF2" s="1412"/>
      <c r="SJG2" s="1412"/>
      <c r="SJH2" s="1412"/>
      <c r="SJI2" s="1412"/>
      <c r="SJJ2" s="1412"/>
      <c r="SJK2" s="1412"/>
      <c r="SJL2" s="1412"/>
      <c r="SJM2" s="1412"/>
      <c r="SJN2" s="1412"/>
      <c r="SJO2" s="1412"/>
      <c r="SJP2" s="1412"/>
      <c r="SJQ2" s="1412"/>
      <c r="SJR2" s="1412"/>
      <c r="SJS2" s="1412"/>
      <c r="SJT2" s="1412"/>
      <c r="SJU2" s="1412"/>
      <c r="SJV2" s="1412"/>
      <c r="SJW2" s="1412"/>
      <c r="SJX2" s="1412"/>
      <c r="SJY2" s="1412"/>
      <c r="SJZ2" s="1412"/>
      <c r="SKA2" s="1412"/>
      <c r="SKB2" s="1412"/>
      <c r="SKC2" s="1412"/>
      <c r="SKD2" s="1412"/>
      <c r="SKE2" s="1412"/>
      <c r="SKF2" s="1412"/>
      <c r="SKG2" s="1412"/>
      <c r="SKH2" s="1412"/>
      <c r="SKI2" s="1412"/>
      <c r="SKJ2" s="1412"/>
      <c r="SKK2" s="1412"/>
      <c r="SKL2" s="1412"/>
      <c r="SKM2" s="1412"/>
      <c r="SKN2" s="1412"/>
      <c r="SKO2" s="1412"/>
      <c r="SKP2" s="1412"/>
      <c r="SKQ2" s="1412"/>
      <c r="SKR2" s="1412"/>
      <c r="SKS2" s="1412"/>
      <c r="SKT2" s="1412"/>
      <c r="SKU2" s="1412"/>
      <c r="SKV2" s="1412"/>
      <c r="SKW2" s="1412"/>
      <c r="SKX2" s="1412"/>
      <c r="SKY2" s="1412"/>
      <c r="SKZ2" s="1412"/>
      <c r="SLA2" s="1412"/>
      <c r="SLB2" s="1412"/>
      <c r="SLC2" s="1412"/>
      <c r="SLD2" s="1412"/>
      <c r="SLE2" s="1412"/>
      <c r="SLF2" s="1412"/>
      <c r="SLG2" s="1412"/>
      <c r="SLH2" s="1412"/>
      <c r="SLI2" s="1412"/>
      <c r="SLJ2" s="1412"/>
      <c r="SLK2" s="1412"/>
      <c r="SLL2" s="1412"/>
      <c r="SLM2" s="1412"/>
      <c r="SLN2" s="1412"/>
      <c r="SLO2" s="1412"/>
      <c r="SLP2" s="1412"/>
      <c r="SLQ2" s="1412"/>
      <c r="SLR2" s="1412"/>
      <c r="SLS2" s="1412"/>
      <c r="SLT2" s="1412"/>
      <c r="SLU2" s="1412"/>
      <c r="SLV2" s="1412"/>
      <c r="SLW2" s="1412"/>
      <c r="SLX2" s="1412"/>
      <c r="SLY2" s="1412"/>
      <c r="SLZ2" s="1412"/>
      <c r="SMA2" s="1412"/>
      <c r="SMB2" s="1412"/>
      <c r="SMC2" s="1412"/>
      <c r="SMD2" s="1412"/>
      <c r="SME2" s="1412"/>
      <c r="SMF2" s="1412"/>
      <c r="SMG2" s="1412"/>
      <c r="SMH2" s="1412"/>
      <c r="SMI2" s="1412"/>
      <c r="SMJ2" s="1412"/>
      <c r="SMK2" s="1412"/>
      <c r="SML2" s="1412"/>
      <c r="SMM2" s="1412"/>
      <c r="SMN2" s="1412"/>
      <c r="SMO2" s="1412"/>
      <c r="SMP2" s="1412"/>
      <c r="SMQ2" s="1412"/>
      <c r="SMR2" s="1412"/>
      <c r="SMS2" s="1412"/>
      <c r="SMT2" s="1412"/>
      <c r="SMU2" s="1412"/>
      <c r="SMV2" s="1412"/>
      <c r="SMW2" s="1412"/>
      <c r="SMX2" s="1412"/>
      <c r="SMY2" s="1412"/>
      <c r="SMZ2" s="1412"/>
      <c r="SNA2" s="1412"/>
      <c r="SNB2" s="1412"/>
      <c r="SNC2" s="1412"/>
      <c r="SND2" s="1412"/>
      <c r="SNE2" s="1412"/>
      <c r="SNF2" s="1412"/>
      <c r="SNG2" s="1412"/>
      <c r="SNH2" s="1412"/>
      <c r="SNI2" s="1412"/>
      <c r="SNJ2" s="1412"/>
      <c r="SNK2" s="1412"/>
      <c r="SNL2" s="1412"/>
      <c r="SNM2" s="1412"/>
      <c r="SNN2" s="1412"/>
      <c r="SNO2" s="1412"/>
      <c r="SNP2" s="1412"/>
      <c r="SNQ2" s="1412"/>
      <c r="SNR2" s="1412"/>
      <c r="SNS2" s="1412"/>
      <c r="SNT2" s="1412"/>
      <c r="SNU2" s="1412"/>
      <c r="SNV2" s="1412"/>
      <c r="SNW2" s="1412"/>
      <c r="SNX2" s="1412"/>
      <c r="SNY2" s="1412"/>
      <c r="SNZ2" s="1412"/>
      <c r="SOA2" s="1412"/>
      <c r="SOB2" s="1412"/>
      <c r="SOC2" s="1412"/>
      <c r="SOD2" s="1412"/>
      <c r="SOE2" s="1412"/>
      <c r="SOF2" s="1412"/>
      <c r="SOG2" s="1412"/>
      <c r="SOH2" s="1412"/>
      <c r="SOI2" s="1412"/>
      <c r="SOJ2" s="1412"/>
      <c r="SOK2" s="1412"/>
      <c r="SOL2" s="1412"/>
      <c r="SOM2" s="1412"/>
      <c r="SON2" s="1412"/>
      <c r="SOO2" s="1412"/>
      <c r="SOP2" s="1412"/>
      <c r="SOQ2" s="1412"/>
      <c r="SOR2" s="1412"/>
      <c r="SOS2" s="1412"/>
      <c r="SOT2" s="1412"/>
      <c r="SOU2" s="1412"/>
      <c r="SOV2" s="1412"/>
      <c r="SOW2" s="1412"/>
      <c r="SOX2" s="1412"/>
      <c r="SOY2" s="1412"/>
      <c r="SOZ2" s="1412"/>
      <c r="SPA2" s="1412"/>
      <c r="SPB2" s="1412"/>
      <c r="SPC2" s="1412"/>
      <c r="SPD2" s="1412"/>
      <c r="SPE2" s="1412"/>
      <c r="SPF2" s="1412"/>
      <c r="SPG2" s="1412"/>
      <c r="SPH2" s="1412"/>
      <c r="SPI2" s="1412"/>
      <c r="SPJ2" s="1412"/>
      <c r="SPK2" s="1412"/>
      <c r="SPL2" s="1412"/>
      <c r="SPM2" s="1412"/>
      <c r="SPN2" s="1412"/>
      <c r="SPO2" s="1412"/>
      <c r="SPP2" s="1412"/>
      <c r="SPQ2" s="1412"/>
      <c r="SPR2" s="1412"/>
      <c r="SPS2" s="1412"/>
      <c r="SPT2" s="1412"/>
      <c r="SPU2" s="1412"/>
      <c r="SPV2" s="1412"/>
      <c r="SPW2" s="1412"/>
      <c r="SPX2" s="1412"/>
      <c r="SPY2" s="1412"/>
      <c r="SPZ2" s="1412"/>
      <c r="SQA2" s="1412"/>
      <c r="SQB2" s="1412"/>
      <c r="SQC2" s="1412"/>
      <c r="SQD2" s="1412"/>
      <c r="SQE2" s="1412"/>
      <c r="SQF2" s="1412"/>
      <c r="SQG2" s="1412"/>
      <c r="SQH2" s="1412"/>
      <c r="SQI2" s="1412"/>
      <c r="SQJ2" s="1412"/>
      <c r="SQK2" s="1412"/>
      <c r="SQL2" s="1412"/>
      <c r="SQM2" s="1412"/>
      <c r="SQN2" s="1412"/>
      <c r="SQO2" s="1412"/>
      <c r="SQP2" s="1412"/>
      <c r="SQQ2" s="1412"/>
      <c r="SQR2" s="1412"/>
      <c r="SQS2" s="1412"/>
      <c r="SQT2" s="1412"/>
      <c r="SQU2" s="1412"/>
      <c r="SQV2" s="1412"/>
      <c r="SQW2" s="1412"/>
      <c r="SQX2" s="1412"/>
      <c r="SQY2" s="1412"/>
      <c r="SQZ2" s="1412"/>
      <c r="SRA2" s="1412"/>
      <c r="SRB2" s="1412"/>
      <c r="SRC2" s="1412"/>
      <c r="SRD2" s="1412"/>
      <c r="SRE2" s="1412"/>
      <c r="SRF2" s="1412"/>
      <c r="SRG2" s="1412"/>
      <c r="SRH2" s="1412"/>
      <c r="SRI2" s="1412"/>
      <c r="SRJ2" s="1412"/>
      <c r="SRK2" s="1412"/>
      <c r="SRL2" s="1412"/>
      <c r="SRM2" s="1412"/>
      <c r="SRN2" s="1412"/>
      <c r="SRO2" s="1412"/>
      <c r="SRP2" s="1412"/>
      <c r="SRQ2" s="1412"/>
      <c r="SRR2" s="1412"/>
      <c r="SRS2" s="1412"/>
      <c r="SRT2" s="1412"/>
      <c r="SRU2" s="1412"/>
      <c r="SRV2" s="1412"/>
      <c r="SRW2" s="1412"/>
      <c r="SRX2" s="1412"/>
      <c r="SRY2" s="1412"/>
      <c r="SRZ2" s="1412"/>
      <c r="SSA2" s="1412"/>
      <c r="SSB2" s="1412"/>
      <c r="SSC2" s="1412"/>
      <c r="SSD2" s="1412"/>
      <c r="SSE2" s="1412"/>
      <c r="SSF2" s="1412"/>
      <c r="SSG2" s="1412"/>
      <c r="SSH2" s="1412"/>
      <c r="SSI2" s="1412"/>
      <c r="SSJ2" s="1412"/>
      <c r="SSK2" s="1412"/>
      <c r="SSL2" s="1412"/>
      <c r="SSM2" s="1412"/>
      <c r="SSN2" s="1412"/>
      <c r="SSO2" s="1412"/>
      <c r="SSP2" s="1412"/>
      <c r="SSQ2" s="1412"/>
      <c r="SSR2" s="1412"/>
      <c r="SSS2" s="1412"/>
      <c r="SST2" s="1412"/>
      <c r="SSU2" s="1412"/>
      <c r="SSV2" s="1412"/>
      <c r="SSW2" s="1412"/>
      <c r="SSX2" s="1412"/>
      <c r="SSY2" s="1412"/>
      <c r="SSZ2" s="1412"/>
      <c r="STA2" s="1412"/>
      <c r="STB2" s="1412"/>
      <c r="STC2" s="1412"/>
      <c r="STD2" s="1412"/>
      <c r="STE2" s="1412"/>
      <c r="STF2" s="1412"/>
      <c r="STG2" s="1412"/>
      <c r="STH2" s="1412"/>
      <c r="STI2" s="1412"/>
      <c r="STJ2" s="1412"/>
      <c r="STK2" s="1412"/>
      <c r="STL2" s="1412"/>
      <c r="STM2" s="1412"/>
      <c r="STN2" s="1412"/>
      <c r="STO2" s="1412"/>
      <c r="STP2" s="1412"/>
      <c r="STQ2" s="1412"/>
      <c r="STR2" s="1412"/>
      <c r="STS2" s="1412"/>
      <c r="STT2" s="1412"/>
      <c r="STU2" s="1412"/>
      <c r="STV2" s="1412"/>
      <c r="STW2" s="1412"/>
      <c r="STX2" s="1412"/>
      <c r="STY2" s="1412"/>
      <c r="STZ2" s="1412"/>
      <c r="SUA2" s="1412"/>
      <c r="SUB2" s="1412"/>
      <c r="SUC2" s="1412"/>
      <c r="SUD2" s="1412"/>
      <c r="SUE2" s="1412"/>
      <c r="SUF2" s="1412"/>
      <c r="SUG2" s="1412"/>
      <c r="SUH2" s="1412"/>
      <c r="SUI2" s="1412"/>
      <c r="SUJ2" s="1412"/>
      <c r="SUK2" s="1412"/>
      <c r="SUL2" s="1412"/>
      <c r="SUM2" s="1412"/>
      <c r="SUN2" s="1412"/>
      <c r="SUO2" s="1412"/>
      <c r="SUP2" s="1412"/>
      <c r="SUQ2" s="1412"/>
      <c r="SUR2" s="1412"/>
      <c r="SUS2" s="1412"/>
      <c r="SUT2" s="1412"/>
      <c r="SUU2" s="1412"/>
      <c r="SUV2" s="1412"/>
      <c r="SUW2" s="1412"/>
      <c r="SUX2" s="1412"/>
      <c r="SUY2" s="1412"/>
      <c r="SUZ2" s="1412"/>
      <c r="SVA2" s="1412"/>
      <c r="SVB2" s="1412"/>
      <c r="SVC2" s="1412"/>
      <c r="SVD2" s="1412"/>
      <c r="SVE2" s="1412"/>
      <c r="SVF2" s="1412"/>
      <c r="SVG2" s="1412"/>
      <c r="SVH2" s="1412"/>
      <c r="SVI2" s="1412"/>
      <c r="SVJ2" s="1412"/>
      <c r="SVK2" s="1412"/>
      <c r="SVL2" s="1412"/>
      <c r="SVM2" s="1412"/>
      <c r="SVN2" s="1412"/>
      <c r="SVO2" s="1412"/>
      <c r="SVP2" s="1412"/>
      <c r="SVQ2" s="1412"/>
      <c r="SVR2" s="1412"/>
      <c r="SVS2" s="1412"/>
      <c r="SVT2" s="1412"/>
      <c r="SVU2" s="1412"/>
      <c r="SVV2" s="1412"/>
      <c r="SVW2" s="1412"/>
      <c r="SVX2" s="1412"/>
      <c r="SVY2" s="1412"/>
      <c r="SVZ2" s="1412"/>
      <c r="SWA2" s="1412"/>
      <c r="SWB2" s="1412"/>
      <c r="SWC2" s="1412"/>
      <c r="SWD2" s="1412"/>
      <c r="SWE2" s="1412"/>
      <c r="SWF2" s="1412"/>
      <c r="SWG2" s="1412"/>
      <c r="SWH2" s="1412"/>
      <c r="SWI2" s="1412"/>
      <c r="SWJ2" s="1412"/>
      <c r="SWK2" s="1412"/>
      <c r="SWL2" s="1412"/>
      <c r="SWM2" s="1412"/>
      <c r="SWN2" s="1412"/>
      <c r="SWO2" s="1412"/>
      <c r="SWP2" s="1412"/>
      <c r="SWQ2" s="1412"/>
      <c r="SWR2" s="1412"/>
      <c r="SWS2" s="1412"/>
      <c r="SWT2" s="1412"/>
      <c r="SWU2" s="1412"/>
      <c r="SWV2" s="1412"/>
      <c r="SWW2" s="1412"/>
      <c r="SWX2" s="1412"/>
      <c r="SWY2" s="1412"/>
      <c r="SWZ2" s="1412"/>
      <c r="SXA2" s="1412"/>
      <c r="SXB2" s="1412"/>
      <c r="SXC2" s="1412"/>
      <c r="SXD2" s="1412"/>
      <c r="SXE2" s="1412"/>
      <c r="SXF2" s="1412"/>
      <c r="SXG2" s="1412"/>
      <c r="SXH2" s="1412"/>
      <c r="SXI2" s="1412"/>
      <c r="SXJ2" s="1412"/>
      <c r="SXK2" s="1412"/>
      <c r="SXL2" s="1412"/>
      <c r="SXM2" s="1412"/>
      <c r="SXN2" s="1412"/>
      <c r="SXO2" s="1412"/>
      <c r="SXP2" s="1412"/>
      <c r="SXQ2" s="1412"/>
      <c r="SXR2" s="1412"/>
      <c r="SXS2" s="1412"/>
      <c r="SXT2" s="1412"/>
      <c r="SXU2" s="1412"/>
      <c r="SXV2" s="1412"/>
      <c r="SXW2" s="1412"/>
      <c r="SXX2" s="1412"/>
      <c r="SXY2" s="1412"/>
      <c r="SXZ2" s="1412"/>
      <c r="SYA2" s="1412"/>
      <c r="SYB2" s="1412"/>
      <c r="SYC2" s="1412"/>
      <c r="SYD2" s="1412"/>
      <c r="SYE2" s="1412"/>
      <c r="SYF2" s="1412"/>
      <c r="SYG2" s="1412"/>
      <c r="SYH2" s="1412"/>
      <c r="SYI2" s="1412"/>
      <c r="SYJ2" s="1412"/>
      <c r="SYK2" s="1412"/>
      <c r="SYL2" s="1412"/>
      <c r="SYM2" s="1412"/>
      <c r="SYN2" s="1412"/>
      <c r="SYO2" s="1412"/>
      <c r="SYP2" s="1412"/>
      <c r="SYQ2" s="1412"/>
      <c r="SYR2" s="1412"/>
      <c r="SYS2" s="1412"/>
      <c r="SYT2" s="1412"/>
      <c r="SYU2" s="1412"/>
      <c r="SYV2" s="1412"/>
      <c r="SYW2" s="1412"/>
      <c r="SYX2" s="1412"/>
      <c r="SYY2" s="1412"/>
      <c r="SYZ2" s="1412"/>
      <c r="SZA2" s="1412"/>
      <c r="SZB2" s="1412"/>
      <c r="SZC2" s="1412"/>
      <c r="SZD2" s="1412"/>
      <c r="SZE2" s="1412"/>
      <c r="SZF2" s="1412"/>
      <c r="SZG2" s="1412"/>
      <c r="SZH2" s="1412"/>
      <c r="SZI2" s="1412"/>
      <c r="SZJ2" s="1412"/>
      <c r="SZK2" s="1412"/>
      <c r="SZL2" s="1412"/>
      <c r="SZM2" s="1412"/>
      <c r="SZN2" s="1412"/>
      <c r="SZO2" s="1412"/>
      <c r="SZP2" s="1412"/>
      <c r="SZQ2" s="1412"/>
      <c r="SZR2" s="1412"/>
      <c r="SZS2" s="1412"/>
      <c r="SZT2" s="1412"/>
      <c r="SZU2" s="1412"/>
      <c r="SZV2" s="1412"/>
      <c r="SZW2" s="1412"/>
      <c r="SZX2" s="1412"/>
      <c r="SZY2" s="1412"/>
      <c r="SZZ2" s="1412"/>
      <c r="TAA2" s="1412"/>
      <c r="TAB2" s="1412"/>
      <c r="TAC2" s="1412"/>
      <c r="TAD2" s="1412"/>
      <c r="TAE2" s="1412"/>
      <c r="TAF2" s="1412"/>
      <c r="TAG2" s="1412"/>
      <c r="TAH2" s="1412"/>
      <c r="TAI2" s="1412"/>
      <c r="TAJ2" s="1412"/>
      <c r="TAK2" s="1412"/>
      <c r="TAL2" s="1412"/>
      <c r="TAM2" s="1412"/>
      <c r="TAN2" s="1412"/>
      <c r="TAO2" s="1412"/>
      <c r="TAP2" s="1412"/>
      <c r="TAQ2" s="1412"/>
      <c r="TAR2" s="1412"/>
      <c r="TAS2" s="1412"/>
      <c r="TAT2" s="1412"/>
      <c r="TAU2" s="1412"/>
      <c r="TAV2" s="1412"/>
      <c r="TAW2" s="1412"/>
      <c r="TAX2" s="1412"/>
      <c r="TAY2" s="1412"/>
      <c r="TAZ2" s="1412"/>
      <c r="TBA2" s="1412"/>
      <c r="TBB2" s="1412"/>
      <c r="TBC2" s="1412"/>
      <c r="TBD2" s="1412"/>
      <c r="TBE2" s="1412"/>
      <c r="TBF2" s="1412"/>
      <c r="TBG2" s="1412"/>
      <c r="TBH2" s="1412"/>
      <c r="TBI2" s="1412"/>
      <c r="TBJ2" s="1412"/>
      <c r="TBK2" s="1412"/>
      <c r="TBL2" s="1412"/>
      <c r="TBM2" s="1412"/>
      <c r="TBN2" s="1412"/>
      <c r="TBO2" s="1412"/>
      <c r="TBP2" s="1412"/>
      <c r="TBQ2" s="1412"/>
      <c r="TBR2" s="1412"/>
      <c r="TBS2" s="1412"/>
      <c r="TBT2" s="1412"/>
      <c r="TBU2" s="1412"/>
      <c r="TBV2" s="1412"/>
      <c r="TBW2" s="1412"/>
      <c r="TBX2" s="1412"/>
      <c r="TBY2" s="1412"/>
      <c r="TBZ2" s="1412"/>
      <c r="TCA2" s="1412"/>
      <c r="TCB2" s="1412"/>
      <c r="TCC2" s="1412"/>
      <c r="TCD2" s="1412"/>
      <c r="TCE2" s="1412"/>
      <c r="TCF2" s="1412"/>
      <c r="TCG2" s="1412"/>
      <c r="TCH2" s="1412"/>
      <c r="TCI2" s="1412"/>
      <c r="TCJ2" s="1412"/>
      <c r="TCK2" s="1412"/>
      <c r="TCL2" s="1412"/>
      <c r="TCM2" s="1412"/>
      <c r="TCN2" s="1412"/>
      <c r="TCO2" s="1412"/>
      <c r="TCP2" s="1412"/>
      <c r="TCQ2" s="1412"/>
      <c r="TCR2" s="1412"/>
      <c r="TCS2" s="1412"/>
      <c r="TCT2" s="1412"/>
      <c r="TCU2" s="1412"/>
      <c r="TCV2" s="1412"/>
      <c r="TCW2" s="1412"/>
      <c r="TCX2" s="1412"/>
      <c r="TCY2" s="1412"/>
      <c r="TCZ2" s="1412"/>
      <c r="TDA2" s="1412"/>
      <c r="TDB2" s="1412"/>
      <c r="TDC2" s="1412"/>
      <c r="TDD2" s="1412"/>
      <c r="TDE2" s="1412"/>
      <c r="TDF2" s="1412"/>
      <c r="TDG2" s="1412"/>
      <c r="TDH2" s="1412"/>
      <c r="TDI2" s="1412"/>
      <c r="TDJ2" s="1412"/>
      <c r="TDK2" s="1412"/>
      <c r="TDL2" s="1412"/>
      <c r="TDM2" s="1412"/>
      <c r="TDN2" s="1412"/>
      <c r="TDO2" s="1412"/>
      <c r="TDP2" s="1412"/>
      <c r="TDQ2" s="1412"/>
      <c r="TDR2" s="1412"/>
      <c r="TDS2" s="1412"/>
      <c r="TDT2" s="1412"/>
      <c r="TDU2" s="1412"/>
      <c r="TDV2" s="1412"/>
      <c r="TDW2" s="1412"/>
      <c r="TDX2" s="1412"/>
      <c r="TDY2" s="1412"/>
      <c r="TDZ2" s="1412"/>
      <c r="TEA2" s="1412"/>
      <c r="TEB2" s="1412"/>
      <c r="TEC2" s="1412"/>
      <c r="TED2" s="1412"/>
      <c r="TEE2" s="1412"/>
      <c r="TEF2" s="1412"/>
      <c r="TEG2" s="1412"/>
      <c r="TEH2" s="1412"/>
      <c r="TEI2" s="1412"/>
      <c r="TEJ2" s="1412"/>
      <c r="TEK2" s="1412"/>
      <c r="TEL2" s="1412"/>
      <c r="TEM2" s="1412"/>
      <c r="TEN2" s="1412"/>
      <c r="TEO2" s="1412"/>
      <c r="TEP2" s="1412"/>
      <c r="TEQ2" s="1412"/>
      <c r="TER2" s="1412"/>
      <c r="TES2" s="1412"/>
      <c r="TET2" s="1412"/>
      <c r="TEU2" s="1412"/>
      <c r="TEV2" s="1412"/>
      <c r="TEW2" s="1412"/>
      <c r="TEX2" s="1412"/>
      <c r="TEY2" s="1412"/>
      <c r="TEZ2" s="1412"/>
      <c r="TFA2" s="1412"/>
      <c r="TFB2" s="1412"/>
      <c r="TFC2" s="1412"/>
      <c r="TFD2" s="1412"/>
      <c r="TFE2" s="1412"/>
      <c r="TFF2" s="1412"/>
      <c r="TFG2" s="1412"/>
      <c r="TFH2" s="1412"/>
      <c r="TFI2" s="1412"/>
      <c r="TFJ2" s="1412"/>
      <c r="TFK2" s="1412"/>
      <c r="TFL2" s="1412"/>
      <c r="TFM2" s="1412"/>
      <c r="TFN2" s="1412"/>
      <c r="TFO2" s="1412"/>
      <c r="TFP2" s="1412"/>
      <c r="TFQ2" s="1412"/>
      <c r="TFR2" s="1412"/>
      <c r="TFS2" s="1412"/>
      <c r="TFT2" s="1412"/>
      <c r="TFU2" s="1412"/>
      <c r="TFV2" s="1412"/>
      <c r="TFW2" s="1412"/>
      <c r="TFX2" s="1412"/>
      <c r="TFY2" s="1412"/>
      <c r="TFZ2" s="1412"/>
      <c r="TGA2" s="1412"/>
      <c r="TGB2" s="1412"/>
      <c r="TGC2" s="1412"/>
      <c r="TGD2" s="1412"/>
      <c r="TGE2" s="1412"/>
      <c r="TGF2" s="1412"/>
      <c r="TGG2" s="1412"/>
      <c r="TGH2" s="1412"/>
      <c r="TGI2" s="1412"/>
      <c r="TGJ2" s="1412"/>
      <c r="TGK2" s="1412"/>
      <c r="TGL2" s="1412"/>
      <c r="TGM2" s="1412"/>
      <c r="TGN2" s="1412"/>
      <c r="TGO2" s="1412"/>
      <c r="TGP2" s="1412"/>
      <c r="TGQ2" s="1412"/>
      <c r="TGR2" s="1412"/>
      <c r="TGS2" s="1412"/>
      <c r="TGT2" s="1412"/>
      <c r="TGU2" s="1412"/>
      <c r="TGV2" s="1412"/>
      <c r="TGW2" s="1412"/>
      <c r="TGX2" s="1412"/>
      <c r="TGY2" s="1412"/>
      <c r="TGZ2" s="1412"/>
      <c r="THA2" s="1412"/>
      <c r="THB2" s="1412"/>
      <c r="THC2" s="1412"/>
      <c r="THD2" s="1412"/>
      <c r="THE2" s="1412"/>
      <c r="THF2" s="1412"/>
      <c r="THG2" s="1412"/>
      <c r="THH2" s="1412"/>
      <c r="THI2" s="1412"/>
      <c r="THJ2" s="1412"/>
      <c r="THK2" s="1412"/>
      <c r="THL2" s="1412"/>
      <c r="THM2" s="1412"/>
      <c r="THN2" s="1412"/>
      <c r="THO2" s="1412"/>
      <c r="THP2" s="1412"/>
      <c r="THQ2" s="1412"/>
      <c r="THR2" s="1412"/>
      <c r="THS2" s="1412"/>
      <c r="THT2" s="1412"/>
      <c r="THU2" s="1412"/>
      <c r="THV2" s="1412"/>
      <c r="THW2" s="1412"/>
      <c r="THX2" s="1412"/>
      <c r="THY2" s="1412"/>
      <c r="THZ2" s="1412"/>
      <c r="TIA2" s="1412"/>
      <c r="TIB2" s="1412"/>
      <c r="TIC2" s="1412"/>
      <c r="TID2" s="1412"/>
      <c r="TIE2" s="1412"/>
      <c r="TIF2" s="1412"/>
      <c r="TIG2" s="1412"/>
      <c r="TIH2" s="1412"/>
      <c r="TII2" s="1412"/>
      <c r="TIJ2" s="1412"/>
      <c r="TIK2" s="1412"/>
      <c r="TIL2" s="1412"/>
      <c r="TIM2" s="1412"/>
      <c r="TIN2" s="1412"/>
      <c r="TIO2" s="1412"/>
      <c r="TIP2" s="1412"/>
      <c r="TIQ2" s="1412"/>
      <c r="TIR2" s="1412"/>
      <c r="TIS2" s="1412"/>
      <c r="TIT2" s="1412"/>
      <c r="TIU2" s="1412"/>
      <c r="TIV2" s="1412"/>
      <c r="TIW2" s="1412"/>
      <c r="TIX2" s="1412"/>
      <c r="TIY2" s="1412"/>
      <c r="TIZ2" s="1412"/>
      <c r="TJA2" s="1412"/>
      <c r="TJB2" s="1412"/>
      <c r="TJC2" s="1412"/>
      <c r="TJD2" s="1412"/>
      <c r="TJE2" s="1412"/>
      <c r="TJF2" s="1412"/>
      <c r="TJG2" s="1412"/>
      <c r="TJH2" s="1412"/>
      <c r="TJI2" s="1412"/>
      <c r="TJJ2" s="1412"/>
      <c r="TJK2" s="1412"/>
      <c r="TJL2" s="1412"/>
      <c r="TJM2" s="1412"/>
      <c r="TJN2" s="1412"/>
      <c r="TJO2" s="1412"/>
      <c r="TJP2" s="1412"/>
      <c r="TJQ2" s="1412"/>
      <c r="TJR2" s="1412"/>
      <c r="TJS2" s="1412"/>
      <c r="TJT2" s="1412"/>
      <c r="TJU2" s="1412"/>
      <c r="TJV2" s="1412"/>
      <c r="TJW2" s="1412"/>
      <c r="TJX2" s="1412"/>
      <c r="TJY2" s="1412"/>
      <c r="TJZ2" s="1412"/>
      <c r="TKA2" s="1412"/>
      <c r="TKB2" s="1412"/>
      <c r="TKC2" s="1412"/>
      <c r="TKD2" s="1412"/>
      <c r="TKE2" s="1412"/>
      <c r="TKF2" s="1412"/>
      <c r="TKG2" s="1412"/>
      <c r="TKH2" s="1412"/>
      <c r="TKI2" s="1412"/>
      <c r="TKJ2" s="1412"/>
      <c r="TKK2" s="1412"/>
      <c r="TKL2" s="1412"/>
      <c r="TKM2" s="1412"/>
      <c r="TKN2" s="1412"/>
      <c r="TKO2" s="1412"/>
      <c r="TKP2" s="1412"/>
      <c r="TKQ2" s="1412"/>
      <c r="TKR2" s="1412"/>
      <c r="TKS2" s="1412"/>
      <c r="TKT2" s="1412"/>
      <c r="TKU2" s="1412"/>
      <c r="TKV2" s="1412"/>
      <c r="TKW2" s="1412"/>
      <c r="TKX2" s="1412"/>
      <c r="TKY2" s="1412"/>
      <c r="TKZ2" s="1412"/>
      <c r="TLA2" s="1412"/>
      <c r="TLB2" s="1412"/>
      <c r="TLC2" s="1412"/>
      <c r="TLD2" s="1412"/>
      <c r="TLE2" s="1412"/>
      <c r="TLF2" s="1412"/>
      <c r="TLG2" s="1412"/>
      <c r="TLH2" s="1412"/>
      <c r="TLI2" s="1412"/>
      <c r="TLJ2" s="1412"/>
      <c r="TLK2" s="1412"/>
      <c r="TLL2" s="1412"/>
      <c r="TLM2" s="1412"/>
      <c r="TLN2" s="1412"/>
      <c r="TLO2" s="1412"/>
      <c r="TLP2" s="1412"/>
      <c r="TLQ2" s="1412"/>
      <c r="TLR2" s="1412"/>
      <c r="TLS2" s="1412"/>
      <c r="TLT2" s="1412"/>
      <c r="TLU2" s="1412"/>
      <c r="TLV2" s="1412"/>
      <c r="TLW2" s="1412"/>
      <c r="TLX2" s="1412"/>
      <c r="TLY2" s="1412"/>
      <c r="TLZ2" s="1412"/>
      <c r="TMA2" s="1412"/>
      <c r="TMB2" s="1412"/>
      <c r="TMC2" s="1412"/>
      <c r="TMD2" s="1412"/>
      <c r="TME2" s="1412"/>
      <c r="TMF2" s="1412"/>
      <c r="TMG2" s="1412"/>
      <c r="TMH2" s="1412"/>
      <c r="TMI2" s="1412"/>
      <c r="TMJ2" s="1412"/>
      <c r="TMK2" s="1412"/>
      <c r="TML2" s="1412"/>
      <c r="TMM2" s="1412"/>
      <c r="TMN2" s="1412"/>
      <c r="TMO2" s="1412"/>
      <c r="TMP2" s="1412"/>
      <c r="TMQ2" s="1412"/>
      <c r="TMR2" s="1412"/>
      <c r="TMS2" s="1412"/>
      <c r="TMT2" s="1412"/>
      <c r="TMU2" s="1412"/>
      <c r="TMV2" s="1412"/>
      <c r="TMW2" s="1412"/>
      <c r="TMX2" s="1412"/>
      <c r="TMY2" s="1412"/>
      <c r="TMZ2" s="1412"/>
      <c r="TNA2" s="1412"/>
      <c r="TNB2" s="1412"/>
      <c r="TNC2" s="1412"/>
      <c r="TND2" s="1412"/>
      <c r="TNE2" s="1412"/>
      <c r="TNF2" s="1412"/>
      <c r="TNG2" s="1412"/>
      <c r="TNH2" s="1412"/>
      <c r="TNI2" s="1412"/>
      <c r="TNJ2" s="1412"/>
      <c r="TNK2" s="1412"/>
      <c r="TNL2" s="1412"/>
      <c r="TNM2" s="1412"/>
      <c r="TNN2" s="1412"/>
      <c r="TNO2" s="1412"/>
      <c r="TNP2" s="1412"/>
      <c r="TNQ2" s="1412"/>
      <c r="TNR2" s="1412"/>
      <c r="TNS2" s="1412"/>
      <c r="TNT2" s="1412"/>
      <c r="TNU2" s="1412"/>
      <c r="TNV2" s="1412"/>
      <c r="TNW2" s="1412"/>
      <c r="TNX2" s="1412"/>
      <c r="TNY2" s="1412"/>
      <c r="TNZ2" s="1412"/>
      <c r="TOA2" s="1412"/>
      <c r="TOB2" s="1412"/>
      <c r="TOC2" s="1412"/>
      <c r="TOD2" s="1412"/>
      <c r="TOE2" s="1412"/>
      <c r="TOF2" s="1412"/>
      <c r="TOG2" s="1412"/>
      <c r="TOH2" s="1412"/>
      <c r="TOI2" s="1412"/>
      <c r="TOJ2" s="1412"/>
      <c r="TOK2" s="1412"/>
      <c r="TOL2" s="1412"/>
      <c r="TOM2" s="1412"/>
      <c r="TON2" s="1412"/>
      <c r="TOO2" s="1412"/>
      <c r="TOP2" s="1412"/>
      <c r="TOQ2" s="1412"/>
      <c r="TOR2" s="1412"/>
      <c r="TOS2" s="1412"/>
      <c r="TOT2" s="1412"/>
      <c r="TOU2" s="1412"/>
      <c r="TOV2" s="1412"/>
      <c r="TOW2" s="1412"/>
      <c r="TOX2" s="1412"/>
      <c r="TOY2" s="1412"/>
      <c r="TOZ2" s="1412"/>
      <c r="TPA2" s="1412"/>
      <c r="TPB2" s="1412"/>
      <c r="TPC2" s="1412"/>
      <c r="TPD2" s="1412"/>
      <c r="TPE2" s="1412"/>
      <c r="TPF2" s="1412"/>
      <c r="TPG2" s="1412"/>
      <c r="TPH2" s="1412"/>
      <c r="TPI2" s="1412"/>
      <c r="TPJ2" s="1412"/>
      <c r="TPK2" s="1412"/>
      <c r="TPL2" s="1412"/>
      <c r="TPM2" s="1412"/>
      <c r="TPN2" s="1412"/>
      <c r="TPO2" s="1412"/>
      <c r="TPP2" s="1412"/>
      <c r="TPQ2" s="1412"/>
      <c r="TPR2" s="1412"/>
      <c r="TPS2" s="1412"/>
      <c r="TPT2" s="1412"/>
      <c r="TPU2" s="1412"/>
      <c r="TPV2" s="1412"/>
      <c r="TPW2" s="1412"/>
      <c r="TPX2" s="1412"/>
      <c r="TPY2" s="1412"/>
      <c r="TPZ2" s="1412"/>
      <c r="TQA2" s="1412"/>
      <c r="TQB2" s="1412"/>
      <c r="TQC2" s="1412"/>
      <c r="TQD2" s="1412"/>
      <c r="TQE2" s="1412"/>
      <c r="TQF2" s="1412"/>
      <c r="TQG2" s="1412"/>
      <c r="TQH2" s="1412"/>
      <c r="TQI2" s="1412"/>
      <c r="TQJ2" s="1412"/>
      <c r="TQK2" s="1412"/>
      <c r="TQL2" s="1412"/>
      <c r="TQM2" s="1412"/>
      <c r="TQN2" s="1412"/>
      <c r="TQO2" s="1412"/>
      <c r="TQP2" s="1412"/>
      <c r="TQQ2" s="1412"/>
      <c r="TQR2" s="1412"/>
      <c r="TQS2" s="1412"/>
      <c r="TQT2" s="1412"/>
      <c r="TQU2" s="1412"/>
      <c r="TQV2" s="1412"/>
      <c r="TQW2" s="1412"/>
      <c r="TQX2" s="1412"/>
      <c r="TQY2" s="1412"/>
      <c r="TQZ2" s="1412"/>
      <c r="TRA2" s="1412"/>
      <c r="TRB2" s="1412"/>
      <c r="TRC2" s="1412"/>
      <c r="TRD2" s="1412"/>
      <c r="TRE2" s="1412"/>
      <c r="TRF2" s="1412"/>
      <c r="TRG2" s="1412"/>
      <c r="TRH2" s="1412"/>
      <c r="TRI2" s="1412"/>
      <c r="TRJ2" s="1412"/>
      <c r="TRK2" s="1412"/>
      <c r="TRL2" s="1412"/>
      <c r="TRM2" s="1412"/>
      <c r="TRN2" s="1412"/>
      <c r="TRO2" s="1412"/>
      <c r="TRP2" s="1412"/>
      <c r="TRQ2" s="1412"/>
      <c r="TRR2" s="1412"/>
      <c r="TRS2" s="1412"/>
      <c r="TRT2" s="1412"/>
      <c r="TRU2" s="1412"/>
      <c r="TRV2" s="1412"/>
      <c r="TRW2" s="1412"/>
      <c r="TRX2" s="1412"/>
      <c r="TRY2" s="1412"/>
      <c r="TRZ2" s="1412"/>
      <c r="TSA2" s="1412"/>
      <c r="TSB2" s="1412"/>
      <c r="TSC2" s="1412"/>
      <c r="TSD2" s="1412"/>
      <c r="TSE2" s="1412"/>
      <c r="TSF2" s="1412"/>
      <c r="TSG2" s="1412"/>
      <c r="TSH2" s="1412"/>
      <c r="TSI2" s="1412"/>
      <c r="TSJ2" s="1412"/>
      <c r="TSK2" s="1412"/>
      <c r="TSL2" s="1412"/>
      <c r="TSM2" s="1412"/>
      <c r="TSN2" s="1412"/>
      <c r="TSO2" s="1412"/>
      <c r="TSP2" s="1412"/>
      <c r="TSQ2" s="1412"/>
      <c r="TSR2" s="1412"/>
      <c r="TSS2" s="1412"/>
      <c r="TST2" s="1412"/>
      <c r="TSU2" s="1412"/>
      <c r="TSV2" s="1412"/>
      <c r="TSW2" s="1412"/>
      <c r="TSX2" s="1412"/>
      <c r="TSY2" s="1412"/>
      <c r="TSZ2" s="1412"/>
      <c r="TTA2" s="1412"/>
      <c r="TTB2" s="1412"/>
      <c r="TTC2" s="1412"/>
      <c r="TTD2" s="1412"/>
      <c r="TTE2" s="1412"/>
      <c r="TTF2" s="1412"/>
      <c r="TTG2" s="1412"/>
      <c r="TTH2" s="1412"/>
      <c r="TTI2" s="1412"/>
      <c r="TTJ2" s="1412"/>
      <c r="TTK2" s="1412"/>
      <c r="TTL2" s="1412"/>
      <c r="TTM2" s="1412"/>
      <c r="TTN2" s="1412"/>
      <c r="TTO2" s="1412"/>
      <c r="TTP2" s="1412"/>
      <c r="TTQ2" s="1412"/>
      <c r="TTR2" s="1412"/>
      <c r="TTS2" s="1412"/>
      <c r="TTT2" s="1412"/>
      <c r="TTU2" s="1412"/>
      <c r="TTV2" s="1412"/>
      <c r="TTW2" s="1412"/>
      <c r="TTX2" s="1412"/>
      <c r="TTY2" s="1412"/>
      <c r="TTZ2" s="1412"/>
      <c r="TUA2" s="1412"/>
      <c r="TUB2" s="1412"/>
      <c r="TUC2" s="1412"/>
      <c r="TUD2" s="1412"/>
      <c r="TUE2" s="1412"/>
      <c r="TUF2" s="1412"/>
      <c r="TUG2" s="1412"/>
      <c r="TUH2" s="1412"/>
      <c r="TUI2" s="1412"/>
      <c r="TUJ2" s="1412"/>
      <c r="TUK2" s="1412"/>
      <c r="TUL2" s="1412"/>
      <c r="TUM2" s="1412"/>
      <c r="TUN2" s="1412"/>
      <c r="TUO2" s="1412"/>
      <c r="TUP2" s="1412"/>
      <c r="TUQ2" s="1412"/>
      <c r="TUR2" s="1412"/>
      <c r="TUS2" s="1412"/>
      <c r="TUT2" s="1412"/>
      <c r="TUU2" s="1412"/>
      <c r="TUV2" s="1412"/>
      <c r="TUW2" s="1412"/>
      <c r="TUX2" s="1412"/>
      <c r="TUY2" s="1412"/>
      <c r="TUZ2" s="1412"/>
      <c r="TVA2" s="1412"/>
      <c r="TVB2" s="1412"/>
      <c r="TVC2" s="1412"/>
      <c r="TVD2" s="1412"/>
      <c r="TVE2" s="1412"/>
      <c r="TVF2" s="1412"/>
      <c r="TVG2" s="1412"/>
      <c r="TVH2" s="1412"/>
      <c r="TVI2" s="1412"/>
      <c r="TVJ2" s="1412"/>
      <c r="TVK2" s="1412"/>
      <c r="TVL2" s="1412"/>
      <c r="TVM2" s="1412"/>
      <c r="TVN2" s="1412"/>
      <c r="TVO2" s="1412"/>
      <c r="TVP2" s="1412"/>
      <c r="TVQ2" s="1412"/>
      <c r="TVR2" s="1412"/>
      <c r="TVS2" s="1412"/>
      <c r="TVT2" s="1412"/>
      <c r="TVU2" s="1412"/>
      <c r="TVV2" s="1412"/>
      <c r="TVW2" s="1412"/>
      <c r="TVX2" s="1412"/>
      <c r="TVY2" s="1412"/>
      <c r="TVZ2" s="1412"/>
      <c r="TWA2" s="1412"/>
      <c r="TWB2" s="1412"/>
      <c r="TWC2" s="1412"/>
      <c r="TWD2" s="1412"/>
      <c r="TWE2" s="1412"/>
      <c r="TWF2" s="1412"/>
      <c r="TWG2" s="1412"/>
      <c r="TWH2" s="1412"/>
      <c r="TWI2" s="1412"/>
      <c r="TWJ2" s="1412"/>
      <c r="TWK2" s="1412"/>
      <c r="TWL2" s="1412"/>
      <c r="TWM2" s="1412"/>
      <c r="TWN2" s="1412"/>
      <c r="TWO2" s="1412"/>
      <c r="TWP2" s="1412"/>
      <c r="TWQ2" s="1412"/>
      <c r="TWR2" s="1412"/>
      <c r="TWS2" s="1412"/>
      <c r="TWT2" s="1412"/>
      <c r="TWU2" s="1412"/>
      <c r="TWV2" s="1412"/>
      <c r="TWW2" s="1412"/>
      <c r="TWX2" s="1412"/>
      <c r="TWY2" s="1412"/>
      <c r="TWZ2" s="1412"/>
      <c r="TXA2" s="1412"/>
      <c r="TXB2" s="1412"/>
      <c r="TXC2" s="1412"/>
      <c r="TXD2" s="1412"/>
      <c r="TXE2" s="1412"/>
      <c r="TXF2" s="1412"/>
      <c r="TXG2" s="1412"/>
      <c r="TXH2" s="1412"/>
      <c r="TXI2" s="1412"/>
      <c r="TXJ2" s="1412"/>
      <c r="TXK2" s="1412"/>
      <c r="TXL2" s="1412"/>
      <c r="TXM2" s="1412"/>
      <c r="TXN2" s="1412"/>
      <c r="TXO2" s="1412"/>
      <c r="TXP2" s="1412"/>
      <c r="TXQ2" s="1412"/>
      <c r="TXR2" s="1412"/>
      <c r="TXS2" s="1412"/>
      <c r="TXT2" s="1412"/>
      <c r="TXU2" s="1412"/>
      <c r="TXV2" s="1412"/>
      <c r="TXW2" s="1412"/>
      <c r="TXX2" s="1412"/>
      <c r="TXY2" s="1412"/>
      <c r="TXZ2" s="1412"/>
      <c r="TYA2" s="1412"/>
      <c r="TYB2" s="1412"/>
      <c r="TYC2" s="1412"/>
      <c r="TYD2" s="1412"/>
      <c r="TYE2" s="1412"/>
      <c r="TYF2" s="1412"/>
      <c r="TYG2" s="1412"/>
      <c r="TYH2" s="1412"/>
      <c r="TYI2" s="1412"/>
      <c r="TYJ2" s="1412"/>
      <c r="TYK2" s="1412"/>
      <c r="TYL2" s="1412"/>
      <c r="TYM2" s="1412"/>
      <c r="TYN2" s="1412"/>
      <c r="TYO2" s="1412"/>
      <c r="TYP2" s="1412"/>
      <c r="TYQ2" s="1412"/>
      <c r="TYR2" s="1412"/>
      <c r="TYS2" s="1412"/>
      <c r="TYT2" s="1412"/>
      <c r="TYU2" s="1412"/>
      <c r="TYV2" s="1412"/>
      <c r="TYW2" s="1412"/>
      <c r="TYX2" s="1412"/>
      <c r="TYY2" s="1412"/>
      <c r="TYZ2" s="1412"/>
      <c r="TZA2" s="1412"/>
      <c r="TZB2" s="1412"/>
      <c r="TZC2" s="1412"/>
      <c r="TZD2" s="1412"/>
      <c r="TZE2" s="1412"/>
      <c r="TZF2" s="1412"/>
      <c r="TZG2" s="1412"/>
      <c r="TZH2" s="1412"/>
      <c r="TZI2" s="1412"/>
      <c r="TZJ2" s="1412"/>
      <c r="TZK2" s="1412"/>
      <c r="TZL2" s="1412"/>
      <c r="TZM2" s="1412"/>
      <c r="TZN2" s="1412"/>
      <c r="TZO2" s="1412"/>
      <c r="TZP2" s="1412"/>
      <c r="TZQ2" s="1412"/>
      <c r="TZR2" s="1412"/>
      <c r="TZS2" s="1412"/>
      <c r="TZT2" s="1412"/>
      <c r="TZU2" s="1412"/>
      <c r="TZV2" s="1412"/>
      <c r="TZW2" s="1412"/>
      <c r="TZX2" s="1412"/>
      <c r="TZY2" s="1412"/>
      <c r="TZZ2" s="1412"/>
      <c r="UAA2" s="1412"/>
      <c r="UAB2" s="1412"/>
      <c r="UAC2" s="1412"/>
      <c r="UAD2" s="1412"/>
      <c r="UAE2" s="1412"/>
      <c r="UAF2" s="1412"/>
      <c r="UAG2" s="1412"/>
      <c r="UAH2" s="1412"/>
      <c r="UAI2" s="1412"/>
      <c r="UAJ2" s="1412"/>
      <c r="UAK2" s="1412"/>
      <c r="UAL2" s="1412"/>
      <c r="UAM2" s="1412"/>
      <c r="UAN2" s="1412"/>
      <c r="UAO2" s="1412"/>
      <c r="UAP2" s="1412"/>
      <c r="UAQ2" s="1412"/>
      <c r="UAR2" s="1412"/>
      <c r="UAS2" s="1412"/>
      <c r="UAT2" s="1412"/>
      <c r="UAU2" s="1412"/>
      <c r="UAV2" s="1412"/>
      <c r="UAW2" s="1412"/>
      <c r="UAX2" s="1412"/>
      <c r="UAY2" s="1412"/>
      <c r="UAZ2" s="1412"/>
      <c r="UBA2" s="1412"/>
      <c r="UBB2" s="1412"/>
      <c r="UBC2" s="1412"/>
      <c r="UBD2" s="1412"/>
      <c r="UBE2" s="1412"/>
      <c r="UBF2" s="1412"/>
      <c r="UBG2" s="1412"/>
      <c r="UBH2" s="1412"/>
      <c r="UBI2" s="1412"/>
      <c r="UBJ2" s="1412"/>
      <c r="UBK2" s="1412"/>
      <c r="UBL2" s="1412"/>
      <c r="UBM2" s="1412"/>
      <c r="UBN2" s="1412"/>
      <c r="UBO2" s="1412"/>
      <c r="UBP2" s="1412"/>
      <c r="UBQ2" s="1412"/>
      <c r="UBR2" s="1412"/>
      <c r="UBS2" s="1412"/>
      <c r="UBT2" s="1412"/>
      <c r="UBU2" s="1412"/>
      <c r="UBV2" s="1412"/>
      <c r="UBW2" s="1412"/>
      <c r="UBX2" s="1412"/>
      <c r="UBY2" s="1412"/>
      <c r="UBZ2" s="1412"/>
      <c r="UCA2" s="1412"/>
      <c r="UCB2" s="1412"/>
      <c r="UCC2" s="1412"/>
      <c r="UCD2" s="1412"/>
      <c r="UCE2" s="1412"/>
      <c r="UCF2" s="1412"/>
      <c r="UCG2" s="1412"/>
      <c r="UCH2" s="1412"/>
      <c r="UCI2" s="1412"/>
      <c r="UCJ2" s="1412"/>
      <c r="UCK2" s="1412"/>
      <c r="UCL2" s="1412"/>
      <c r="UCM2" s="1412"/>
      <c r="UCN2" s="1412"/>
      <c r="UCO2" s="1412"/>
      <c r="UCP2" s="1412"/>
      <c r="UCQ2" s="1412"/>
      <c r="UCR2" s="1412"/>
      <c r="UCS2" s="1412"/>
      <c r="UCT2" s="1412"/>
      <c r="UCU2" s="1412"/>
      <c r="UCV2" s="1412"/>
      <c r="UCW2" s="1412"/>
      <c r="UCX2" s="1412"/>
      <c r="UCY2" s="1412"/>
      <c r="UCZ2" s="1412"/>
      <c r="UDA2" s="1412"/>
      <c r="UDB2" s="1412"/>
      <c r="UDC2" s="1412"/>
      <c r="UDD2" s="1412"/>
      <c r="UDE2" s="1412"/>
      <c r="UDF2" s="1412"/>
      <c r="UDG2" s="1412"/>
      <c r="UDH2" s="1412"/>
      <c r="UDI2" s="1412"/>
      <c r="UDJ2" s="1412"/>
      <c r="UDK2" s="1412"/>
      <c r="UDL2" s="1412"/>
      <c r="UDM2" s="1412"/>
      <c r="UDN2" s="1412"/>
      <c r="UDO2" s="1412"/>
      <c r="UDP2" s="1412"/>
      <c r="UDQ2" s="1412"/>
      <c r="UDR2" s="1412"/>
      <c r="UDS2" s="1412"/>
      <c r="UDT2" s="1412"/>
      <c r="UDU2" s="1412"/>
      <c r="UDV2" s="1412"/>
      <c r="UDW2" s="1412"/>
      <c r="UDX2" s="1412"/>
      <c r="UDY2" s="1412"/>
      <c r="UDZ2" s="1412"/>
      <c r="UEA2" s="1412"/>
      <c r="UEB2" s="1412"/>
      <c r="UEC2" s="1412"/>
      <c r="UED2" s="1412"/>
      <c r="UEE2" s="1412"/>
      <c r="UEF2" s="1412"/>
      <c r="UEG2" s="1412"/>
      <c r="UEH2" s="1412"/>
      <c r="UEI2" s="1412"/>
      <c r="UEJ2" s="1412"/>
      <c r="UEK2" s="1412"/>
      <c r="UEL2" s="1412"/>
      <c r="UEM2" s="1412"/>
      <c r="UEN2" s="1412"/>
      <c r="UEO2" s="1412"/>
      <c r="UEP2" s="1412"/>
      <c r="UEQ2" s="1412"/>
      <c r="UER2" s="1412"/>
      <c r="UES2" s="1412"/>
      <c r="UET2" s="1412"/>
      <c r="UEU2" s="1412"/>
      <c r="UEV2" s="1412"/>
      <c r="UEW2" s="1412"/>
      <c r="UEX2" s="1412"/>
      <c r="UEY2" s="1412"/>
      <c r="UEZ2" s="1412"/>
      <c r="UFA2" s="1412"/>
      <c r="UFB2" s="1412"/>
      <c r="UFC2" s="1412"/>
      <c r="UFD2" s="1412"/>
      <c r="UFE2" s="1412"/>
      <c r="UFF2" s="1412"/>
      <c r="UFG2" s="1412"/>
      <c r="UFH2" s="1412"/>
      <c r="UFI2" s="1412"/>
      <c r="UFJ2" s="1412"/>
      <c r="UFK2" s="1412"/>
      <c r="UFL2" s="1412"/>
      <c r="UFM2" s="1412"/>
      <c r="UFN2" s="1412"/>
      <c r="UFO2" s="1412"/>
      <c r="UFP2" s="1412"/>
      <c r="UFQ2" s="1412"/>
      <c r="UFR2" s="1412"/>
      <c r="UFS2" s="1412"/>
      <c r="UFT2" s="1412"/>
      <c r="UFU2" s="1412"/>
      <c r="UFV2" s="1412"/>
      <c r="UFW2" s="1412"/>
      <c r="UFX2" s="1412"/>
      <c r="UFY2" s="1412"/>
      <c r="UFZ2" s="1412"/>
      <c r="UGA2" s="1412"/>
      <c r="UGB2" s="1412"/>
      <c r="UGC2" s="1412"/>
      <c r="UGD2" s="1412"/>
      <c r="UGE2" s="1412"/>
      <c r="UGF2" s="1412"/>
      <c r="UGG2" s="1412"/>
      <c r="UGH2" s="1412"/>
      <c r="UGI2" s="1412"/>
      <c r="UGJ2" s="1412"/>
      <c r="UGK2" s="1412"/>
      <c r="UGL2" s="1412"/>
      <c r="UGM2" s="1412"/>
      <c r="UGN2" s="1412"/>
      <c r="UGO2" s="1412"/>
      <c r="UGP2" s="1412"/>
      <c r="UGQ2" s="1412"/>
      <c r="UGR2" s="1412"/>
      <c r="UGS2" s="1412"/>
      <c r="UGT2" s="1412"/>
      <c r="UGU2" s="1412"/>
      <c r="UGV2" s="1412"/>
      <c r="UGW2" s="1412"/>
      <c r="UGX2" s="1412"/>
      <c r="UGY2" s="1412"/>
      <c r="UGZ2" s="1412"/>
      <c r="UHA2" s="1412"/>
      <c r="UHB2" s="1412"/>
      <c r="UHC2" s="1412"/>
      <c r="UHD2" s="1412"/>
      <c r="UHE2" s="1412"/>
      <c r="UHF2" s="1412"/>
      <c r="UHG2" s="1412"/>
      <c r="UHH2" s="1412"/>
      <c r="UHI2" s="1412"/>
      <c r="UHJ2" s="1412"/>
      <c r="UHK2" s="1412"/>
      <c r="UHL2" s="1412"/>
      <c r="UHM2" s="1412"/>
      <c r="UHN2" s="1412"/>
      <c r="UHO2" s="1412"/>
      <c r="UHP2" s="1412"/>
      <c r="UHQ2" s="1412"/>
      <c r="UHR2" s="1412"/>
      <c r="UHS2" s="1412"/>
      <c r="UHT2" s="1412"/>
      <c r="UHU2" s="1412"/>
      <c r="UHV2" s="1412"/>
      <c r="UHW2" s="1412"/>
      <c r="UHX2" s="1412"/>
      <c r="UHY2" s="1412"/>
      <c r="UHZ2" s="1412"/>
      <c r="UIA2" s="1412"/>
      <c r="UIB2" s="1412"/>
      <c r="UIC2" s="1412"/>
      <c r="UID2" s="1412"/>
      <c r="UIE2" s="1412"/>
      <c r="UIF2" s="1412"/>
      <c r="UIG2" s="1412"/>
      <c r="UIH2" s="1412"/>
      <c r="UII2" s="1412"/>
      <c r="UIJ2" s="1412"/>
      <c r="UIK2" s="1412"/>
      <c r="UIL2" s="1412"/>
      <c r="UIM2" s="1412"/>
      <c r="UIN2" s="1412"/>
      <c r="UIO2" s="1412"/>
      <c r="UIP2" s="1412"/>
      <c r="UIQ2" s="1412"/>
      <c r="UIR2" s="1412"/>
      <c r="UIS2" s="1412"/>
      <c r="UIT2" s="1412"/>
      <c r="UIU2" s="1412"/>
      <c r="UIV2" s="1412"/>
      <c r="UIW2" s="1412"/>
      <c r="UIX2" s="1412"/>
      <c r="UIY2" s="1412"/>
      <c r="UIZ2" s="1412"/>
      <c r="UJA2" s="1412"/>
      <c r="UJB2" s="1412"/>
      <c r="UJC2" s="1412"/>
      <c r="UJD2" s="1412"/>
      <c r="UJE2" s="1412"/>
      <c r="UJF2" s="1412"/>
      <c r="UJG2" s="1412"/>
      <c r="UJH2" s="1412"/>
      <c r="UJI2" s="1412"/>
      <c r="UJJ2" s="1412"/>
      <c r="UJK2" s="1412"/>
      <c r="UJL2" s="1412"/>
      <c r="UJM2" s="1412"/>
      <c r="UJN2" s="1412"/>
      <c r="UJO2" s="1412"/>
      <c r="UJP2" s="1412"/>
      <c r="UJQ2" s="1412"/>
      <c r="UJR2" s="1412"/>
      <c r="UJS2" s="1412"/>
      <c r="UJT2" s="1412"/>
      <c r="UJU2" s="1412"/>
      <c r="UJV2" s="1412"/>
      <c r="UJW2" s="1412"/>
      <c r="UJX2" s="1412"/>
      <c r="UJY2" s="1412"/>
      <c r="UJZ2" s="1412"/>
      <c r="UKA2" s="1412"/>
      <c r="UKB2" s="1412"/>
      <c r="UKC2" s="1412"/>
      <c r="UKD2" s="1412"/>
      <c r="UKE2" s="1412"/>
      <c r="UKF2" s="1412"/>
      <c r="UKG2" s="1412"/>
      <c r="UKH2" s="1412"/>
      <c r="UKI2" s="1412"/>
      <c r="UKJ2" s="1412"/>
      <c r="UKK2" s="1412"/>
      <c r="UKL2" s="1412"/>
      <c r="UKM2" s="1412"/>
      <c r="UKN2" s="1412"/>
      <c r="UKO2" s="1412"/>
      <c r="UKP2" s="1412"/>
      <c r="UKQ2" s="1412"/>
      <c r="UKR2" s="1412"/>
      <c r="UKS2" s="1412"/>
      <c r="UKT2" s="1412"/>
      <c r="UKU2" s="1412"/>
      <c r="UKV2" s="1412"/>
      <c r="UKW2" s="1412"/>
      <c r="UKX2" s="1412"/>
      <c r="UKY2" s="1412"/>
      <c r="UKZ2" s="1412"/>
      <c r="ULA2" s="1412"/>
      <c r="ULB2" s="1412"/>
      <c r="ULC2" s="1412"/>
      <c r="ULD2" s="1412"/>
      <c r="ULE2" s="1412"/>
      <c r="ULF2" s="1412"/>
      <c r="ULG2" s="1412"/>
      <c r="ULH2" s="1412"/>
      <c r="ULI2" s="1412"/>
      <c r="ULJ2" s="1412"/>
      <c r="ULK2" s="1412"/>
      <c r="ULL2" s="1412"/>
      <c r="ULM2" s="1412"/>
      <c r="ULN2" s="1412"/>
      <c r="ULO2" s="1412"/>
      <c r="ULP2" s="1412"/>
      <c r="ULQ2" s="1412"/>
      <c r="ULR2" s="1412"/>
      <c r="ULS2" s="1412"/>
      <c r="ULT2" s="1412"/>
      <c r="ULU2" s="1412"/>
      <c r="ULV2" s="1412"/>
      <c r="ULW2" s="1412"/>
      <c r="ULX2" s="1412"/>
      <c r="ULY2" s="1412"/>
      <c r="ULZ2" s="1412"/>
      <c r="UMA2" s="1412"/>
      <c r="UMB2" s="1412"/>
      <c r="UMC2" s="1412"/>
      <c r="UMD2" s="1412"/>
      <c r="UME2" s="1412"/>
      <c r="UMF2" s="1412"/>
      <c r="UMG2" s="1412"/>
      <c r="UMH2" s="1412"/>
      <c r="UMI2" s="1412"/>
      <c r="UMJ2" s="1412"/>
      <c r="UMK2" s="1412"/>
      <c r="UML2" s="1412"/>
      <c r="UMM2" s="1412"/>
      <c r="UMN2" s="1412"/>
      <c r="UMO2" s="1412"/>
      <c r="UMP2" s="1412"/>
      <c r="UMQ2" s="1412"/>
      <c r="UMR2" s="1412"/>
      <c r="UMS2" s="1412"/>
      <c r="UMT2" s="1412"/>
      <c r="UMU2" s="1412"/>
      <c r="UMV2" s="1412"/>
      <c r="UMW2" s="1412"/>
      <c r="UMX2" s="1412"/>
      <c r="UMY2" s="1412"/>
      <c r="UMZ2" s="1412"/>
      <c r="UNA2" s="1412"/>
      <c r="UNB2" s="1412"/>
      <c r="UNC2" s="1412"/>
      <c r="UND2" s="1412"/>
      <c r="UNE2" s="1412"/>
      <c r="UNF2" s="1412"/>
      <c r="UNG2" s="1412"/>
      <c r="UNH2" s="1412"/>
      <c r="UNI2" s="1412"/>
      <c r="UNJ2" s="1412"/>
      <c r="UNK2" s="1412"/>
      <c r="UNL2" s="1412"/>
      <c r="UNM2" s="1412"/>
      <c r="UNN2" s="1412"/>
      <c r="UNO2" s="1412"/>
      <c r="UNP2" s="1412"/>
      <c r="UNQ2" s="1412"/>
      <c r="UNR2" s="1412"/>
      <c r="UNS2" s="1412"/>
      <c r="UNT2" s="1412"/>
      <c r="UNU2" s="1412"/>
      <c r="UNV2" s="1412"/>
      <c r="UNW2" s="1412"/>
      <c r="UNX2" s="1412"/>
      <c r="UNY2" s="1412"/>
      <c r="UNZ2" s="1412"/>
      <c r="UOA2" s="1412"/>
      <c r="UOB2" s="1412"/>
      <c r="UOC2" s="1412"/>
      <c r="UOD2" s="1412"/>
      <c r="UOE2" s="1412"/>
      <c r="UOF2" s="1412"/>
      <c r="UOG2" s="1412"/>
      <c r="UOH2" s="1412"/>
      <c r="UOI2" s="1412"/>
      <c r="UOJ2" s="1412"/>
      <c r="UOK2" s="1412"/>
      <c r="UOL2" s="1412"/>
      <c r="UOM2" s="1412"/>
      <c r="UON2" s="1412"/>
      <c r="UOO2" s="1412"/>
      <c r="UOP2" s="1412"/>
      <c r="UOQ2" s="1412"/>
      <c r="UOR2" s="1412"/>
      <c r="UOS2" s="1412"/>
      <c r="UOT2" s="1412"/>
      <c r="UOU2" s="1412"/>
      <c r="UOV2" s="1412"/>
      <c r="UOW2" s="1412"/>
      <c r="UOX2" s="1412"/>
      <c r="UOY2" s="1412"/>
      <c r="UOZ2" s="1412"/>
      <c r="UPA2" s="1412"/>
      <c r="UPB2" s="1412"/>
      <c r="UPC2" s="1412"/>
      <c r="UPD2" s="1412"/>
      <c r="UPE2" s="1412"/>
      <c r="UPF2" s="1412"/>
      <c r="UPG2" s="1412"/>
      <c r="UPH2" s="1412"/>
      <c r="UPI2" s="1412"/>
      <c r="UPJ2" s="1412"/>
      <c r="UPK2" s="1412"/>
      <c r="UPL2" s="1412"/>
      <c r="UPM2" s="1412"/>
      <c r="UPN2" s="1412"/>
      <c r="UPO2" s="1412"/>
      <c r="UPP2" s="1412"/>
      <c r="UPQ2" s="1412"/>
      <c r="UPR2" s="1412"/>
      <c r="UPS2" s="1412"/>
      <c r="UPT2" s="1412"/>
      <c r="UPU2" s="1412"/>
      <c r="UPV2" s="1412"/>
      <c r="UPW2" s="1412"/>
      <c r="UPX2" s="1412"/>
      <c r="UPY2" s="1412"/>
      <c r="UPZ2" s="1412"/>
      <c r="UQA2" s="1412"/>
      <c r="UQB2" s="1412"/>
      <c r="UQC2" s="1412"/>
      <c r="UQD2" s="1412"/>
      <c r="UQE2" s="1412"/>
      <c r="UQF2" s="1412"/>
      <c r="UQG2" s="1412"/>
      <c r="UQH2" s="1412"/>
      <c r="UQI2" s="1412"/>
      <c r="UQJ2" s="1412"/>
      <c r="UQK2" s="1412"/>
      <c r="UQL2" s="1412"/>
      <c r="UQM2" s="1412"/>
      <c r="UQN2" s="1412"/>
      <c r="UQO2" s="1412"/>
      <c r="UQP2" s="1412"/>
      <c r="UQQ2" s="1412"/>
      <c r="UQR2" s="1412"/>
      <c r="UQS2" s="1412"/>
      <c r="UQT2" s="1412"/>
      <c r="UQU2" s="1412"/>
      <c r="UQV2" s="1412"/>
      <c r="UQW2" s="1412"/>
      <c r="UQX2" s="1412"/>
      <c r="UQY2" s="1412"/>
      <c r="UQZ2" s="1412"/>
      <c r="URA2" s="1412"/>
      <c r="URB2" s="1412"/>
      <c r="URC2" s="1412"/>
      <c r="URD2" s="1412"/>
      <c r="URE2" s="1412"/>
      <c r="URF2" s="1412"/>
      <c r="URG2" s="1412"/>
      <c r="URH2" s="1412"/>
      <c r="URI2" s="1412"/>
      <c r="URJ2" s="1412"/>
      <c r="URK2" s="1412"/>
      <c r="URL2" s="1412"/>
      <c r="URM2" s="1412"/>
      <c r="URN2" s="1412"/>
      <c r="URO2" s="1412"/>
      <c r="URP2" s="1412"/>
      <c r="URQ2" s="1412"/>
      <c r="URR2" s="1412"/>
      <c r="URS2" s="1412"/>
      <c r="URT2" s="1412"/>
      <c r="URU2" s="1412"/>
      <c r="URV2" s="1412"/>
      <c r="URW2" s="1412"/>
      <c r="URX2" s="1412"/>
      <c r="URY2" s="1412"/>
      <c r="URZ2" s="1412"/>
      <c r="USA2" s="1412"/>
      <c r="USB2" s="1412"/>
      <c r="USC2" s="1412"/>
      <c r="USD2" s="1412"/>
      <c r="USE2" s="1412"/>
      <c r="USF2" s="1412"/>
      <c r="USG2" s="1412"/>
      <c r="USH2" s="1412"/>
      <c r="USI2" s="1412"/>
      <c r="USJ2" s="1412"/>
      <c r="USK2" s="1412"/>
      <c r="USL2" s="1412"/>
      <c r="USM2" s="1412"/>
      <c r="USN2" s="1412"/>
      <c r="USO2" s="1412"/>
      <c r="USP2" s="1412"/>
      <c r="USQ2" s="1412"/>
      <c r="USR2" s="1412"/>
      <c r="USS2" s="1412"/>
      <c r="UST2" s="1412"/>
      <c r="USU2" s="1412"/>
      <c r="USV2" s="1412"/>
      <c r="USW2" s="1412"/>
      <c r="USX2" s="1412"/>
      <c r="USY2" s="1412"/>
      <c r="USZ2" s="1412"/>
      <c r="UTA2" s="1412"/>
      <c r="UTB2" s="1412"/>
      <c r="UTC2" s="1412"/>
      <c r="UTD2" s="1412"/>
      <c r="UTE2" s="1412"/>
      <c r="UTF2" s="1412"/>
      <c r="UTG2" s="1412"/>
      <c r="UTH2" s="1412"/>
      <c r="UTI2" s="1412"/>
      <c r="UTJ2" s="1412"/>
      <c r="UTK2" s="1412"/>
      <c r="UTL2" s="1412"/>
      <c r="UTM2" s="1412"/>
      <c r="UTN2" s="1412"/>
      <c r="UTO2" s="1412"/>
      <c r="UTP2" s="1412"/>
      <c r="UTQ2" s="1412"/>
      <c r="UTR2" s="1412"/>
      <c r="UTS2" s="1412"/>
      <c r="UTT2" s="1412"/>
      <c r="UTU2" s="1412"/>
      <c r="UTV2" s="1412"/>
      <c r="UTW2" s="1412"/>
      <c r="UTX2" s="1412"/>
      <c r="UTY2" s="1412"/>
      <c r="UTZ2" s="1412"/>
      <c r="UUA2" s="1412"/>
      <c r="UUB2" s="1412"/>
      <c r="UUC2" s="1412"/>
      <c r="UUD2" s="1412"/>
      <c r="UUE2" s="1412"/>
      <c r="UUF2" s="1412"/>
      <c r="UUG2" s="1412"/>
      <c r="UUH2" s="1412"/>
      <c r="UUI2" s="1412"/>
      <c r="UUJ2" s="1412"/>
      <c r="UUK2" s="1412"/>
      <c r="UUL2" s="1412"/>
      <c r="UUM2" s="1412"/>
      <c r="UUN2" s="1412"/>
      <c r="UUO2" s="1412"/>
      <c r="UUP2" s="1412"/>
      <c r="UUQ2" s="1412"/>
      <c r="UUR2" s="1412"/>
      <c r="UUS2" s="1412"/>
      <c r="UUT2" s="1412"/>
      <c r="UUU2" s="1412"/>
      <c r="UUV2" s="1412"/>
      <c r="UUW2" s="1412"/>
      <c r="UUX2" s="1412"/>
      <c r="UUY2" s="1412"/>
      <c r="UUZ2" s="1412"/>
      <c r="UVA2" s="1412"/>
      <c r="UVB2" s="1412"/>
      <c r="UVC2" s="1412"/>
      <c r="UVD2" s="1412"/>
      <c r="UVE2" s="1412"/>
      <c r="UVF2" s="1412"/>
      <c r="UVG2" s="1412"/>
      <c r="UVH2" s="1412"/>
      <c r="UVI2" s="1412"/>
      <c r="UVJ2" s="1412"/>
      <c r="UVK2" s="1412"/>
      <c r="UVL2" s="1412"/>
      <c r="UVM2" s="1412"/>
      <c r="UVN2" s="1412"/>
      <c r="UVO2" s="1412"/>
      <c r="UVP2" s="1412"/>
      <c r="UVQ2" s="1412"/>
      <c r="UVR2" s="1412"/>
      <c r="UVS2" s="1412"/>
      <c r="UVT2" s="1412"/>
      <c r="UVU2" s="1412"/>
      <c r="UVV2" s="1412"/>
      <c r="UVW2" s="1412"/>
      <c r="UVX2" s="1412"/>
      <c r="UVY2" s="1412"/>
      <c r="UVZ2" s="1412"/>
      <c r="UWA2" s="1412"/>
      <c r="UWB2" s="1412"/>
      <c r="UWC2" s="1412"/>
      <c r="UWD2" s="1412"/>
      <c r="UWE2" s="1412"/>
      <c r="UWF2" s="1412"/>
      <c r="UWG2" s="1412"/>
      <c r="UWH2" s="1412"/>
      <c r="UWI2" s="1412"/>
      <c r="UWJ2" s="1412"/>
      <c r="UWK2" s="1412"/>
      <c r="UWL2" s="1412"/>
      <c r="UWM2" s="1412"/>
      <c r="UWN2" s="1412"/>
      <c r="UWO2" s="1412"/>
      <c r="UWP2" s="1412"/>
      <c r="UWQ2" s="1412"/>
      <c r="UWR2" s="1412"/>
      <c r="UWS2" s="1412"/>
      <c r="UWT2" s="1412"/>
      <c r="UWU2" s="1412"/>
      <c r="UWV2" s="1412"/>
      <c r="UWW2" s="1412"/>
      <c r="UWX2" s="1412"/>
      <c r="UWY2" s="1412"/>
      <c r="UWZ2" s="1412"/>
      <c r="UXA2" s="1412"/>
      <c r="UXB2" s="1412"/>
      <c r="UXC2" s="1412"/>
      <c r="UXD2" s="1412"/>
      <c r="UXE2" s="1412"/>
      <c r="UXF2" s="1412"/>
      <c r="UXG2" s="1412"/>
      <c r="UXH2" s="1412"/>
      <c r="UXI2" s="1412"/>
      <c r="UXJ2" s="1412"/>
      <c r="UXK2" s="1412"/>
      <c r="UXL2" s="1412"/>
      <c r="UXM2" s="1412"/>
      <c r="UXN2" s="1412"/>
      <c r="UXO2" s="1412"/>
      <c r="UXP2" s="1412"/>
      <c r="UXQ2" s="1412"/>
      <c r="UXR2" s="1412"/>
      <c r="UXS2" s="1412"/>
      <c r="UXT2" s="1412"/>
      <c r="UXU2" s="1412"/>
      <c r="UXV2" s="1412"/>
      <c r="UXW2" s="1412"/>
      <c r="UXX2" s="1412"/>
      <c r="UXY2" s="1412"/>
      <c r="UXZ2" s="1412"/>
      <c r="UYA2" s="1412"/>
      <c r="UYB2" s="1412"/>
      <c r="UYC2" s="1412"/>
      <c r="UYD2" s="1412"/>
      <c r="UYE2" s="1412"/>
      <c r="UYF2" s="1412"/>
      <c r="UYG2" s="1412"/>
      <c r="UYH2" s="1412"/>
      <c r="UYI2" s="1412"/>
      <c r="UYJ2" s="1412"/>
      <c r="UYK2" s="1412"/>
      <c r="UYL2" s="1412"/>
      <c r="UYM2" s="1412"/>
      <c r="UYN2" s="1412"/>
      <c r="UYO2" s="1412"/>
      <c r="UYP2" s="1412"/>
      <c r="UYQ2" s="1412"/>
      <c r="UYR2" s="1412"/>
      <c r="UYS2" s="1412"/>
      <c r="UYT2" s="1412"/>
      <c r="UYU2" s="1412"/>
      <c r="UYV2" s="1412"/>
      <c r="UYW2" s="1412"/>
      <c r="UYX2" s="1412"/>
      <c r="UYY2" s="1412"/>
      <c r="UYZ2" s="1412"/>
      <c r="UZA2" s="1412"/>
      <c r="UZB2" s="1412"/>
      <c r="UZC2" s="1412"/>
      <c r="UZD2" s="1412"/>
      <c r="UZE2" s="1412"/>
      <c r="UZF2" s="1412"/>
      <c r="UZG2" s="1412"/>
      <c r="UZH2" s="1412"/>
      <c r="UZI2" s="1412"/>
      <c r="UZJ2" s="1412"/>
      <c r="UZK2" s="1412"/>
      <c r="UZL2" s="1412"/>
      <c r="UZM2" s="1412"/>
      <c r="UZN2" s="1412"/>
      <c r="UZO2" s="1412"/>
      <c r="UZP2" s="1412"/>
      <c r="UZQ2" s="1412"/>
      <c r="UZR2" s="1412"/>
      <c r="UZS2" s="1412"/>
      <c r="UZT2" s="1412"/>
      <c r="UZU2" s="1412"/>
      <c r="UZV2" s="1412"/>
      <c r="UZW2" s="1412"/>
      <c r="UZX2" s="1412"/>
      <c r="UZY2" s="1412"/>
      <c r="UZZ2" s="1412"/>
      <c r="VAA2" s="1412"/>
      <c r="VAB2" s="1412"/>
      <c r="VAC2" s="1412"/>
      <c r="VAD2" s="1412"/>
      <c r="VAE2" s="1412"/>
      <c r="VAF2" s="1412"/>
      <c r="VAG2" s="1412"/>
      <c r="VAH2" s="1412"/>
      <c r="VAI2" s="1412"/>
      <c r="VAJ2" s="1412"/>
      <c r="VAK2" s="1412"/>
      <c r="VAL2" s="1412"/>
      <c r="VAM2" s="1412"/>
      <c r="VAN2" s="1412"/>
      <c r="VAO2" s="1412"/>
      <c r="VAP2" s="1412"/>
      <c r="VAQ2" s="1412"/>
      <c r="VAR2" s="1412"/>
      <c r="VAS2" s="1412"/>
      <c r="VAT2" s="1412"/>
      <c r="VAU2" s="1412"/>
      <c r="VAV2" s="1412"/>
      <c r="VAW2" s="1412"/>
      <c r="VAX2" s="1412"/>
      <c r="VAY2" s="1412"/>
      <c r="VAZ2" s="1412"/>
      <c r="VBA2" s="1412"/>
      <c r="VBB2" s="1412"/>
      <c r="VBC2" s="1412"/>
      <c r="VBD2" s="1412"/>
      <c r="VBE2" s="1412"/>
      <c r="VBF2" s="1412"/>
      <c r="VBG2" s="1412"/>
      <c r="VBH2" s="1412"/>
      <c r="VBI2" s="1412"/>
      <c r="VBJ2" s="1412"/>
      <c r="VBK2" s="1412"/>
      <c r="VBL2" s="1412"/>
      <c r="VBM2" s="1412"/>
      <c r="VBN2" s="1412"/>
      <c r="VBO2" s="1412"/>
      <c r="VBP2" s="1412"/>
      <c r="VBQ2" s="1412"/>
      <c r="VBR2" s="1412"/>
      <c r="VBS2" s="1412"/>
      <c r="VBT2" s="1412"/>
      <c r="VBU2" s="1412"/>
      <c r="VBV2" s="1412"/>
      <c r="VBW2" s="1412"/>
      <c r="VBX2" s="1412"/>
      <c r="VBY2" s="1412"/>
      <c r="VBZ2" s="1412"/>
      <c r="VCA2" s="1412"/>
      <c r="VCB2" s="1412"/>
      <c r="VCC2" s="1412"/>
      <c r="VCD2" s="1412"/>
      <c r="VCE2" s="1412"/>
      <c r="VCF2" s="1412"/>
      <c r="VCG2" s="1412"/>
      <c r="VCH2" s="1412"/>
      <c r="VCI2" s="1412"/>
      <c r="VCJ2" s="1412"/>
      <c r="VCK2" s="1412"/>
      <c r="VCL2" s="1412"/>
      <c r="VCM2" s="1412"/>
      <c r="VCN2" s="1412"/>
      <c r="VCO2" s="1412"/>
      <c r="VCP2" s="1412"/>
      <c r="VCQ2" s="1412"/>
      <c r="VCR2" s="1412"/>
      <c r="VCS2" s="1412"/>
      <c r="VCT2" s="1412"/>
      <c r="VCU2" s="1412"/>
      <c r="VCV2" s="1412"/>
      <c r="VCW2" s="1412"/>
      <c r="VCX2" s="1412"/>
      <c r="VCY2" s="1412"/>
      <c r="VCZ2" s="1412"/>
      <c r="VDA2" s="1412"/>
      <c r="VDB2" s="1412"/>
      <c r="VDC2" s="1412"/>
      <c r="VDD2" s="1412"/>
      <c r="VDE2" s="1412"/>
      <c r="VDF2" s="1412"/>
      <c r="VDG2" s="1412"/>
      <c r="VDH2" s="1412"/>
      <c r="VDI2" s="1412"/>
      <c r="VDJ2" s="1412"/>
      <c r="VDK2" s="1412"/>
      <c r="VDL2" s="1412"/>
      <c r="VDM2" s="1412"/>
      <c r="VDN2" s="1412"/>
      <c r="VDO2" s="1412"/>
      <c r="VDP2" s="1412"/>
      <c r="VDQ2" s="1412"/>
      <c r="VDR2" s="1412"/>
      <c r="VDS2" s="1412"/>
      <c r="VDT2" s="1412"/>
      <c r="VDU2" s="1412"/>
      <c r="VDV2" s="1412"/>
      <c r="VDW2" s="1412"/>
      <c r="VDX2" s="1412"/>
      <c r="VDY2" s="1412"/>
      <c r="VDZ2" s="1412"/>
      <c r="VEA2" s="1412"/>
      <c r="VEB2" s="1412"/>
      <c r="VEC2" s="1412"/>
      <c r="VED2" s="1412"/>
      <c r="VEE2" s="1412"/>
      <c r="VEF2" s="1412"/>
      <c r="VEG2" s="1412"/>
      <c r="VEH2" s="1412"/>
      <c r="VEI2" s="1412"/>
      <c r="VEJ2" s="1412"/>
      <c r="VEK2" s="1412"/>
      <c r="VEL2" s="1412"/>
      <c r="VEM2" s="1412"/>
      <c r="VEN2" s="1412"/>
      <c r="VEO2" s="1412"/>
      <c r="VEP2" s="1412"/>
      <c r="VEQ2" s="1412"/>
      <c r="VER2" s="1412"/>
      <c r="VES2" s="1412"/>
      <c r="VET2" s="1412"/>
      <c r="VEU2" s="1412"/>
      <c r="VEV2" s="1412"/>
      <c r="VEW2" s="1412"/>
      <c r="VEX2" s="1412"/>
      <c r="VEY2" s="1412"/>
      <c r="VEZ2" s="1412"/>
      <c r="VFA2" s="1412"/>
      <c r="VFB2" s="1412"/>
      <c r="VFC2" s="1412"/>
      <c r="VFD2" s="1412"/>
      <c r="VFE2" s="1412"/>
      <c r="VFF2" s="1412"/>
      <c r="VFG2" s="1412"/>
      <c r="VFH2" s="1412"/>
      <c r="VFI2" s="1412"/>
      <c r="VFJ2" s="1412"/>
      <c r="VFK2" s="1412"/>
      <c r="VFL2" s="1412"/>
      <c r="VFM2" s="1412"/>
      <c r="VFN2" s="1412"/>
      <c r="VFO2" s="1412"/>
      <c r="VFP2" s="1412"/>
      <c r="VFQ2" s="1412"/>
      <c r="VFR2" s="1412"/>
      <c r="VFS2" s="1412"/>
      <c r="VFT2" s="1412"/>
      <c r="VFU2" s="1412"/>
      <c r="VFV2" s="1412"/>
      <c r="VFW2" s="1412"/>
      <c r="VFX2" s="1412"/>
      <c r="VFY2" s="1412"/>
      <c r="VFZ2" s="1412"/>
      <c r="VGA2" s="1412"/>
      <c r="VGB2" s="1412"/>
      <c r="VGC2" s="1412"/>
      <c r="VGD2" s="1412"/>
      <c r="VGE2" s="1412"/>
      <c r="VGF2" s="1412"/>
      <c r="VGG2" s="1412"/>
      <c r="VGH2" s="1412"/>
      <c r="VGI2" s="1412"/>
      <c r="VGJ2" s="1412"/>
      <c r="VGK2" s="1412"/>
      <c r="VGL2" s="1412"/>
      <c r="VGM2" s="1412"/>
      <c r="VGN2" s="1412"/>
      <c r="VGO2" s="1412"/>
      <c r="VGP2" s="1412"/>
      <c r="VGQ2" s="1412"/>
      <c r="VGR2" s="1412"/>
      <c r="VGS2" s="1412"/>
      <c r="VGT2" s="1412"/>
      <c r="VGU2" s="1412"/>
      <c r="VGV2" s="1412"/>
      <c r="VGW2" s="1412"/>
      <c r="VGX2" s="1412"/>
      <c r="VGY2" s="1412"/>
      <c r="VGZ2" s="1412"/>
      <c r="VHA2" s="1412"/>
      <c r="VHB2" s="1412"/>
      <c r="VHC2" s="1412"/>
      <c r="VHD2" s="1412"/>
      <c r="VHE2" s="1412"/>
      <c r="VHF2" s="1412"/>
      <c r="VHG2" s="1412"/>
      <c r="VHH2" s="1412"/>
      <c r="VHI2" s="1412"/>
      <c r="VHJ2" s="1412"/>
      <c r="VHK2" s="1412"/>
      <c r="VHL2" s="1412"/>
      <c r="VHM2" s="1412"/>
      <c r="VHN2" s="1412"/>
      <c r="VHO2" s="1412"/>
      <c r="VHP2" s="1412"/>
      <c r="VHQ2" s="1412"/>
      <c r="VHR2" s="1412"/>
      <c r="VHS2" s="1412"/>
      <c r="VHT2" s="1412"/>
      <c r="VHU2" s="1412"/>
      <c r="VHV2" s="1412"/>
      <c r="VHW2" s="1412"/>
      <c r="VHX2" s="1412"/>
      <c r="VHY2" s="1412"/>
      <c r="VHZ2" s="1412"/>
      <c r="VIA2" s="1412"/>
      <c r="VIB2" s="1412"/>
      <c r="VIC2" s="1412"/>
      <c r="VID2" s="1412"/>
      <c r="VIE2" s="1412"/>
      <c r="VIF2" s="1412"/>
      <c r="VIG2" s="1412"/>
      <c r="VIH2" s="1412"/>
      <c r="VII2" s="1412"/>
      <c r="VIJ2" s="1412"/>
      <c r="VIK2" s="1412"/>
      <c r="VIL2" s="1412"/>
      <c r="VIM2" s="1412"/>
      <c r="VIN2" s="1412"/>
      <c r="VIO2" s="1412"/>
      <c r="VIP2" s="1412"/>
      <c r="VIQ2" s="1412"/>
      <c r="VIR2" s="1412"/>
      <c r="VIS2" s="1412"/>
      <c r="VIT2" s="1412"/>
      <c r="VIU2" s="1412"/>
      <c r="VIV2" s="1412"/>
      <c r="VIW2" s="1412"/>
      <c r="VIX2" s="1412"/>
      <c r="VIY2" s="1412"/>
      <c r="VIZ2" s="1412"/>
      <c r="VJA2" s="1412"/>
      <c r="VJB2" s="1412"/>
      <c r="VJC2" s="1412"/>
      <c r="VJD2" s="1412"/>
      <c r="VJE2" s="1412"/>
      <c r="VJF2" s="1412"/>
      <c r="VJG2" s="1412"/>
      <c r="VJH2" s="1412"/>
      <c r="VJI2" s="1412"/>
      <c r="VJJ2" s="1412"/>
      <c r="VJK2" s="1412"/>
      <c r="VJL2" s="1412"/>
      <c r="VJM2" s="1412"/>
      <c r="VJN2" s="1412"/>
      <c r="VJO2" s="1412"/>
      <c r="VJP2" s="1412"/>
      <c r="VJQ2" s="1412"/>
      <c r="VJR2" s="1412"/>
      <c r="VJS2" s="1412"/>
      <c r="VJT2" s="1412"/>
      <c r="VJU2" s="1412"/>
      <c r="VJV2" s="1412"/>
      <c r="VJW2" s="1412"/>
      <c r="VJX2" s="1412"/>
      <c r="VJY2" s="1412"/>
      <c r="VJZ2" s="1412"/>
      <c r="VKA2" s="1412"/>
      <c r="VKB2" s="1412"/>
      <c r="VKC2" s="1412"/>
      <c r="VKD2" s="1412"/>
      <c r="VKE2" s="1412"/>
      <c r="VKF2" s="1412"/>
      <c r="VKG2" s="1412"/>
      <c r="VKH2" s="1412"/>
      <c r="VKI2" s="1412"/>
      <c r="VKJ2" s="1412"/>
      <c r="VKK2" s="1412"/>
      <c r="VKL2" s="1412"/>
      <c r="VKM2" s="1412"/>
      <c r="VKN2" s="1412"/>
      <c r="VKO2" s="1412"/>
      <c r="VKP2" s="1412"/>
      <c r="VKQ2" s="1412"/>
      <c r="VKR2" s="1412"/>
      <c r="VKS2" s="1412"/>
      <c r="VKT2" s="1412"/>
      <c r="VKU2" s="1412"/>
      <c r="VKV2" s="1412"/>
      <c r="VKW2" s="1412"/>
      <c r="VKX2" s="1412"/>
      <c r="VKY2" s="1412"/>
      <c r="VKZ2" s="1412"/>
      <c r="VLA2" s="1412"/>
      <c r="VLB2" s="1412"/>
      <c r="VLC2" s="1412"/>
      <c r="VLD2" s="1412"/>
      <c r="VLE2" s="1412"/>
      <c r="VLF2" s="1412"/>
      <c r="VLG2" s="1412"/>
      <c r="VLH2" s="1412"/>
      <c r="VLI2" s="1412"/>
      <c r="VLJ2" s="1412"/>
      <c r="VLK2" s="1412"/>
      <c r="VLL2" s="1412"/>
      <c r="VLM2" s="1412"/>
      <c r="VLN2" s="1412"/>
      <c r="VLO2" s="1412"/>
      <c r="VLP2" s="1412"/>
      <c r="VLQ2" s="1412"/>
      <c r="VLR2" s="1412"/>
      <c r="VLS2" s="1412"/>
      <c r="VLT2" s="1412"/>
      <c r="VLU2" s="1412"/>
      <c r="VLV2" s="1412"/>
      <c r="VLW2" s="1412"/>
      <c r="VLX2" s="1412"/>
      <c r="VLY2" s="1412"/>
      <c r="VLZ2" s="1412"/>
      <c r="VMA2" s="1412"/>
      <c r="VMB2" s="1412"/>
      <c r="VMC2" s="1412"/>
      <c r="VMD2" s="1412"/>
      <c r="VME2" s="1412"/>
      <c r="VMF2" s="1412"/>
      <c r="VMG2" s="1412"/>
      <c r="VMH2" s="1412"/>
      <c r="VMI2" s="1412"/>
      <c r="VMJ2" s="1412"/>
      <c r="VMK2" s="1412"/>
      <c r="VML2" s="1412"/>
      <c r="VMM2" s="1412"/>
      <c r="VMN2" s="1412"/>
      <c r="VMO2" s="1412"/>
      <c r="VMP2" s="1412"/>
      <c r="VMQ2" s="1412"/>
      <c r="VMR2" s="1412"/>
      <c r="VMS2" s="1412"/>
      <c r="VMT2" s="1412"/>
      <c r="VMU2" s="1412"/>
      <c r="VMV2" s="1412"/>
      <c r="VMW2" s="1412"/>
      <c r="VMX2" s="1412"/>
      <c r="VMY2" s="1412"/>
      <c r="VMZ2" s="1412"/>
      <c r="VNA2" s="1412"/>
      <c r="VNB2" s="1412"/>
      <c r="VNC2" s="1412"/>
      <c r="VND2" s="1412"/>
      <c r="VNE2" s="1412"/>
      <c r="VNF2" s="1412"/>
      <c r="VNG2" s="1412"/>
      <c r="VNH2" s="1412"/>
      <c r="VNI2" s="1412"/>
      <c r="VNJ2" s="1412"/>
      <c r="VNK2" s="1412"/>
      <c r="VNL2" s="1412"/>
      <c r="VNM2" s="1412"/>
      <c r="VNN2" s="1412"/>
      <c r="VNO2" s="1412"/>
      <c r="VNP2" s="1412"/>
      <c r="VNQ2" s="1412"/>
      <c r="VNR2" s="1412"/>
      <c r="VNS2" s="1412"/>
      <c r="VNT2" s="1412"/>
      <c r="VNU2" s="1412"/>
      <c r="VNV2" s="1412"/>
      <c r="VNW2" s="1412"/>
      <c r="VNX2" s="1412"/>
      <c r="VNY2" s="1412"/>
      <c r="VNZ2" s="1412"/>
      <c r="VOA2" s="1412"/>
      <c r="VOB2" s="1412"/>
      <c r="VOC2" s="1412"/>
      <c r="VOD2" s="1412"/>
      <c r="VOE2" s="1412"/>
      <c r="VOF2" s="1412"/>
      <c r="VOG2" s="1412"/>
      <c r="VOH2" s="1412"/>
      <c r="VOI2" s="1412"/>
      <c r="VOJ2" s="1412"/>
      <c r="VOK2" s="1412"/>
      <c r="VOL2" s="1412"/>
      <c r="VOM2" s="1412"/>
      <c r="VON2" s="1412"/>
      <c r="VOO2" s="1412"/>
      <c r="VOP2" s="1412"/>
      <c r="VOQ2" s="1412"/>
      <c r="VOR2" s="1412"/>
      <c r="VOS2" s="1412"/>
      <c r="VOT2" s="1412"/>
      <c r="VOU2" s="1412"/>
      <c r="VOV2" s="1412"/>
      <c r="VOW2" s="1412"/>
      <c r="VOX2" s="1412"/>
      <c r="VOY2" s="1412"/>
      <c r="VOZ2" s="1412"/>
      <c r="VPA2" s="1412"/>
      <c r="VPB2" s="1412"/>
      <c r="VPC2" s="1412"/>
      <c r="VPD2" s="1412"/>
      <c r="VPE2" s="1412"/>
      <c r="VPF2" s="1412"/>
      <c r="VPG2" s="1412"/>
      <c r="VPH2" s="1412"/>
      <c r="VPI2" s="1412"/>
      <c r="VPJ2" s="1412"/>
      <c r="VPK2" s="1412"/>
      <c r="VPL2" s="1412"/>
      <c r="VPM2" s="1412"/>
      <c r="VPN2" s="1412"/>
      <c r="VPO2" s="1412"/>
      <c r="VPP2" s="1412"/>
      <c r="VPQ2" s="1412"/>
      <c r="VPR2" s="1412"/>
      <c r="VPS2" s="1412"/>
      <c r="VPT2" s="1412"/>
      <c r="VPU2" s="1412"/>
      <c r="VPV2" s="1412"/>
      <c r="VPW2" s="1412"/>
      <c r="VPX2" s="1412"/>
      <c r="VPY2" s="1412"/>
      <c r="VPZ2" s="1412"/>
      <c r="VQA2" s="1412"/>
      <c r="VQB2" s="1412"/>
      <c r="VQC2" s="1412"/>
      <c r="VQD2" s="1412"/>
      <c r="VQE2" s="1412"/>
      <c r="VQF2" s="1412"/>
      <c r="VQG2" s="1412"/>
      <c r="VQH2" s="1412"/>
      <c r="VQI2" s="1412"/>
      <c r="VQJ2" s="1412"/>
      <c r="VQK2" s="1412"/>
      <c r="VQL2" s="1412"/>
      <c r="VQM2" s="1412"/>
      <c r="VQN2" s="1412"/>
      <c r="VQO2" s="1412"/>
      <c r="VQP2" s="1412"/>
      <c r="VQQ2" s="1412"/>
      <c r="VQR2" s="1412"/>
      <c r="VQS2" s="1412"/>
      <c r="VQT2" s="1412"/>
      <c r="VQU2" s="1412"/>
      <c r="VQV2" s="1412"/>
      <c r="VQW2" s="1412"/>
      <c r="VQX2" s="1412"/>
      <c r="VQY2" s="1412"/>
      <c r="VQZ2" s="1412"/>
      <c r="VRA2" s="1412"/>
      <c r="VRB2" s="1412"/>
      <c r="VRC2" s="1412"/>
      <c r="VRD2" s="1412"/>
      <c r="VRE2" s="1412"/>
      <c r="VRF2" s="1412"/>
      <c r="VRG2" s="1412"/>
      <c r="VRH2" s="1412"/>
      <c r="VRI2" s="1412"/>
      <c r="VRJ2" s="1412"/>
      <c r="VRK2" s="1412"/>
      <c r="VRL2" s="1412"/>
      <c r="VRM2" s="1412"/>
      <c r="VRN2" s="1412"/>
      <c r="VRO2" s="1412"/>
      <c r="VRP2" s="1412"/>
      <c r="VRQ2" s="1412"/>
      <c r="VRR2" s="1412"/>
      <c r="VRS2" s="1412"/>
      <c r="VRT2" s="1412"/>
      <c r="VRU2" s="1412"/>
      <c r="VRV2" s="1412"/>
      <c r="VRW2" s="1412"/>
      <c r="VRX2" s="1412"/>
      <c r="VRY2" s="1412"/>
      <c r="VRZ2" s="1412"/>
      <c r="VSA2" s="1412"/>
      <c r="VSB2" s="1412"/>
      <c r="VSC2" s="1412"/>
      <c r="VSD2" s="1412"/>
      <c r="VSE2" s="1412"/>
      <c r="VSF2" s="1412"/>
      <c r="VSG2" s="1412"/>
      <c r="VSH2" s="1412"/>
      <c r="VSI2" s="1412"/>
      <c r="VSJ2" s="1412"/>
      <c r="VSK2" s="1412"/>
      <c r="VSL2" s="1412"/>
      <c r="VSM2" s="1412"/>
      <c r="VSN2" s="1412"/>
      <c r="VSO2" s="1412"/>
      <c r="VSP2" s="1412"/>
      <c r="VSQ2" s="1412"/>
      <c r="VSR2" s="1412"/>
      <c r="VSS2" s="1412"/>
      <c r="VST2" s="1412"/>
      <c r="VSU2" s="1412"/>
      <c r="VSV2" s="1412"/>
      <c r="VSW2" s="1412"/>
      <c r="VSX2" s="1412"/>
      <c r="VSY2" s="1412"/>
      <c r="VSZ2" s="1412"/>
      <c r="VTA2" s="1412"/>
      <c r="VTB2" s="1412"/>
      <c r="VTC2" s="1412"/>
      <c r="VTD2" s="1412"/>
      <c r="VTE2" s="1412"/>
      <c r="VTF2" s="1412"/>
      <c r="VTG2" s="1412"/>
      <c r="VTH2" s="1412"/>
      <c r="VTI2" s="1412"/>
      <c r="VTJ2" s="1412"/>
      <c r="VTK2" s="1412"/>
      <c r="VTL2" s="1412"/>
      <c r="VTM2" s="1412"/>
      <c r="VTN2" s="1412"/>
      <c r="VTO2" s="1412"/>
      <c r="VTP2" s="1412"/>
      <c r="VTQ2" s="1412"/>
      <c r="VTR2" s="1412"/>
      <c r="VTS2" s="1412"/>
      <c r="VTT2" s="1412"/>
      <c r="VTU2" s="1412"/>
      <c r="VTV2" s="1412"/>
      <c r="VTW2" s="1412"/>
      <c r="VTX2" s="1412"/>
      <c r="VTY2" s="1412"/>
      <c r="VTZ2" s="1412"/>
      <c r="VUA2" s="1412"/>
      <c r="VUB2" s="1412"/>
      <c r="VUC2" s="1412"/>
      <c r="VUD2" s="1412"/>
      <c r="VUE2" s="1412"/>
      <c r="VUF2" s="1412"/>
      <c r="VUG2" s="1412"/>
      <c r="VUH2" s="1412"/>
      <c r="VUI2" s="1412"/>
      <c r="VUJ2" s="1412"/>
      <c r="VUK2" s="1412"/>
      <c r="VUL2" s="1412"/>
      <c r="VUM2" s="1412"/>
      <c r="VUN2" s="1412"/>
      <c r="VUO2" s="1412"/>
      <c r="VUP2" s="1412"/>
      <c r="VUQ2" s="1412"/>
      <c r="VUR2" s="1412"/>
      <c r="VUS2" s="1412"/>
      <c r="VUT2" s="1412"/>
      <c r="VUU2" s="1412"/>
      <c r="VUV2" s="1412"/>
      <c r="VUW2" s="1412"/>
      <c r="VUX2" s="1412"/>
      <c r="VUY2" s="1412"/>
      <c r="VUZ2" s="1412"/>
      <c r="VVA2" s="1412"/>
      <c r="VVB2" s="1412"/>
      <c r="VVC2" s="1412"/>
      <c r="VVD2" s="1412"/>
      <c r="VVE2" s="1412"/>
      <c r="VVF2" s="1412"/>
      <c r="VVG2" s="1412"/>
      <c r="VVH2" s="1412"/>
      <c r="VVI2" s="1412"/>
      <c r="VVJ2" s="1412"/>
      <c r="VVK2" s="1412"/>
      <c r="VVL2" s="1412"/>
      <c r="VVM2" s="1412"/>
      <c r="VVN2" s="1412"/>
      <c r="VVO2" s="1412"/>
      <c r="VVP2" s="1412"/>
      <c r="VVQ2" s="1412"/>
      <c r="VVR2" s="1412"/>
      <c r="VVS2" s="1412"/>
      <c r="VVT2" s="1412"/>
      <c r="VVU2" s="1412"/>
      <c r="VVV2" s="1412"/>
      <c r="VVW2" s="1412"/>
      <c r="VVX2" s="1412"/>
      <c r="VVY2" s="1412"/>
      <c r="VVZ2" s="1412"/>
      <c r="VWA2" s="1412"/>
      <c r="VWB2" s="1412"/>
      <c r="VWC2" s="1412"/>
      <c r="VWD2" s="1412"/>
      <c r="VWE2" s="1412"/>
      <c r="VWF2" s="1412"/>
      <c r="VWG2" s="1412"/>
      <c r="VWH2" s="1412"/>
      <c r="VWI2" s="1412"/>
      <c r="VWJ2" s="1412"/>
      <c r="VWK2" s="1412"/>
      <c r="VWL2" s="1412"/>
      <c r="VWM2" s="1412"/>
      <c r="VWN2" s="1412"/>
      <c r="VWO2" s="1412"/>
      <c r="VWP2" s="1412"/>
      <c r="VWQ2" s="1412"/>
      <c r="VWR2" s="1412"/>
      <c r="VWS2" s="1412"/>
      <c r="VWT2" s="1412"/>
      <c r="VWU2" s="1412"/>
      <c r="VWV2" s="1412"/>
      <c r="VWW2" s="1412"/>
      <c r="VWX2" s="1412"/>
      <c r="VWY2" s="1412"/>
      <c r="VWZ2" s="1412"/>
      <c r="VXA2" s="1412"/>
      <c r="VXB2" s="1412"/>
      <c r="VXC2" s="1412"/>
      <c r="VXD2" s="1412"/>
      <c r="VXE2" s="1412"/>
      <c r="VXF2" s="1412"/>
      <c r="VXG2" s="1412"/>
      <c r="VXH2" s="1412"/>
      <c r="VXI2" s="1412"/>
      <c r="VXJ2" s="1412"/>
      <c r="VXK2" s="1412"/>
      <c r="VXL2" s="1412"/>
      <c r="VXM2" s="1412"/>
      <c r="VXN2" s="1412"/>
      <c r="VXO2" s="1412"/>
      <c r="VXP2" s="1412"/>
      <c r="VXQ2" s="1412"/>
      <c r="VXR2" s="1412"/>
      <c r="VXS2" s="1412"/>
      <c r="VXT2" s="1412"/>
      <c r="VXU2" s="1412"/>
      <c r="VXV2" s="1412"/>
      <c r="VXW2" s="1412"/>
      <c r="VXX2" s="1412"/>
      <c r="VXY2" s="1412"/>
      <c r="VXZ2" s="1412"/>
      <c r="VYA2" s="1412"/>
      <c r="VYB2" s="1412"/>
      <c r="VYC2" s="1412"/>
      <c r="VYD2" s="1412"/>
      <c r="VYE2" s="1412"/>
      <c r="VYF2" s="1412"/>
      <c r="VYG2" s="1412"/>
      <c r="VYH2" s="1412"/>
      <c r="VYI2" s="1412"/>
      <c r="VYJ2" s="1412"/>
      <c r="VYK2" s="1412"/>
      <c r="VYL2" s="1412"/>
      <c r="VYM2" s="1412"/>
      <c r="VYN2" s="1412"/>
      <c r="VYO2" s="1412"/>
      <c r="VYP2" s="1412"/>
      <c r="VYQ2" s="1412"/>
      <c r="VYR2" s="1412"/>
      <c r="VYS2" s="1412"/>
      <c r="VYT2" s="1412"/>
      <c r="VYU2" s="1412"/>
      <c r="VYV2" s="1412"/>
      <c r="VYW2" s="1412"/>
      <c r="VYX2" s="1412"/>
      <c r="VYY2" s="1412"/>
      <c r="VYZ2" s="1412"/>
      <c r="VZA2" s="1412"/>
      <c r="VZB2" s="1412"/>
      <c r="VZC2" s="1412"/>
      <c r="VZD2" s="1412"/>
      <c r="VZE2" s="1412"/>
      <c r="VZF2" s="1412"/>
      <c r="VZG2" s="1412"/>
      <c r="VZH2" s="1412"/>
      <c r="VZI2" s="1412"/>
      <c r="VZJ2" s="1412"/>
      <c r="VZK2" s="1412"/>
      <c r="VZL2" s="1412"/>
      <c r="VZM2" s="1412"/>
      <c r="VZN2" s="1412"/>
      <c r="VZO2" s="1412"/>
      <c r="VZP2" s="1412"/>
      <c r="VZQ2" s="1412"/>
      <c r="VZR2" s="1412"/>
      <c r="VZS2" s="1412"/>
      <c r="VZT2" s="1412"/>
      <c r="VZU2" s="1412"/>
      <c r="VZV2" s="1412"/>
      <c r="VZW2" s="1412"/>
      <c r="VZX2" s="1412"/>
      <c r="VZY2" s="1412"/>
      <c r="VZZ2" s="1412"/>
      <c r="WAA2" s="1412"/>
      <c r="WAB2" s="1412"/>
      <c r="WAC2" s="1412"/>
      <c r="WAD2" s="1412"/>
      <c r="WAE2" s="1412"/>
      <c r="WAF2" s="1412"/>
      <c r="WAG2" s="1412"/>
      <c r="WAH2" s="1412"/>
      <c r="WAI2" s="1412"/>
      <c r="WAJ2" s="1412"/>
      <c r="WAK2" s="1412"/>
      <c r="WAL2" s="1412"/>
      <c r="WAM2" s="1412"/>
      <c r="WAN2" s="1412"/>
      <c r="WAO2" s="1412"/>
      <c r="WAP2" s="1412"/>
      <c r="WAQ2" s="1412"/>
      <c r="WAR2" s="1412"/>
      <c r="WAS2" s="1412"/>
      <c r="WAT2" s="1412"/>
      <c r="WAU2" s="1412"/>
      <c r="WAV2" s="1412"/>
      <c r="WAW2" s="1412"/>
      <c r="WAX2" s="1412"/>
      <c r="WAY2" s="1412"/>
      <c r="WAZ2" s="1412"/>
      <c r="WBA2" s="1412"/>
      <c r="WBB2" s="1412"/>
      <c r="WBC2" s="1412"/>
      <c r="WBD2" s="1412"/>
      <c r="WBE2" s="1412"/>
      <c r="WBF2" s="1412"/>
      <c r="WBG2" s="1412"/>
      <c r="WBH2" s="1412"/>
      <c r="WBI2" s="1412"/>
      <c r="WBJ2" s="1412"/>
      <c r="WBK2" s="1412"/>
      <c r="WBL2" s="1412"/>
      <c r="WBM2" s="1412"/>
      <c r="WBN2" s="1412"/>
      <c r="WBO2" s="1412"/>
      <c r="WBP2" s="1412"/>
      <c r="WBQ2" s="1412"/>
      <c r="WBR2" s="1412"/>
      <c r="WBS2" s="1412"/>
      <c r="WBT2" s="1412"/>
      <c r="WBU2" s="1412"/>
      <c r="WBV2" s="1412"/>
      <c r="WBW2" s="1412"/>
      <c r="WBX2" s="1412"/>
      <c r="WBY2" s="1412"/>
      <c r="WBZ2" s="1412"/>
      <c r="WCA2" s="1412"/>
      <c r="WCB2" s="1412"/>
      <c r="WCC2" s="1412"/>
      <c r="WCD2" s="1412"/>
      <c r="WCE2" s="1412"/>
      <c r="WCF2" s="1412"/>
      <c r="WCG2" s="1412"/>
      <c r="WCH2" s="1412"/>
      <c r="WCI2" s="1412"/>
      <c r="WCJ2" s="1412"/>
      <c r="WCK2" s="1412"/>
      <c r="WCL2" s="1412"/>
      <c r="WCM2" s="1412"/>
      <c r="WCN2" s="1412"/>
      <c r="WCO2" s="1412"/>
      <c r="WCP2" s="1412"/>
      <c r="WCQ2" s="1412"/>
      <c r="WCR2" s="1412"/>
      <c r="WCS2" s="1412"/>
      <c r="WCT2" s="1412"/>
      <c r="WCU2" s="1412"/>
      <c r="WCV2" s="1412"/>
      <c r="WCW2" s="1412"/>
      <c r="WCX2" s="1412"/>
      <c r="WCY2" s="1412"/>
      <c r="WCZ2" s="1412"/>
      <c r="WDA2" s="1412"/>
      <c r="WDB2" s="1412"/>
      <c r="WDC2" s="1412"/>
      <c r="WDD2" s="1412"/>
      <c r="WDE2" s="1412"/>
      <c r="WDF2" s="1412"/>
      <c r="WDG2" s="1412"/>
      <c r="WDH2" s="1412"/>
      <c r="WDI2" s="1412"/>
      <c r="WDJ2" s="1412"/>
      <c r="WDK2" s="1412"/>
      <c r="WDL2" s="1412"/>
      <c r="WDM2" s="1412"/>
      <c r="WDN2" s="1412"/>
      <c r="WDO2" s="1412"/>
      <c r="WDP2" s="1412"/>
      <c r="WDQ2" s="1412"/>
      <c r="WDR2" s="1412"/>
      <c r="WDS2" s="1412"/>
      <c r="WDT2" s="1412"/>
      <c r="WDU2" s="1412"/>
      <c r="WDV2" s="1412"/>
      <c r="WDW2" s="1412"/>
      <c r="WDX2" s="1412"/>
      <c r="WDY2" s="1412"/>
      <c r="WDZ2" s="1412"/>
      <c r="WEA2" s="1412"/>
      <c r="WEB2" s="1412"/>
      <c r="WEC2" s="1412"/>
      <c r="WED2" s="1412"/>
      <c r="WEE2" s="1412"/>
      <c r="WEF2" s="1412"/>
      <c r="WEG2" s="1412"/>
      <c r="WEH2" s="1412"/>
      <c r="WEI2" s="1412"/>
      <c r="WEJ2" s="1412"/>
      <c r="WEK2" s="1412"/>
      <c r="WEL2" s="1412"/>
      <c r="WEM2" s="1412"/>
      <c r="WEN2" s="1412"/>
      <c r="WEO2" s="1412"/>
      <c r="WEP2" s="1412"/>
      <c r="WEQ2" s="1412"/>
      <c r="WER2" s="1412"/>
      <c r="WES2" s="1412"/>
      <c r="WET2" s="1412"/>
      <c r="WEU2" s="1412"/>
      <c r="WEV2" s="1412"/>
      <c r="WEW2" s="1412"/>
      <c r="WEX2" s="1412"/>
      <c r="WEY2" s="1412"/>
      <c r="WEZ2" s="1412"/>
      <c r="WFA2" s="1412"/>
      <c r="WFB2" s="1412"/>
      <c r="WFC2" s="1412"/>
      <c r="WFD2" s="1412"/>
      <c r="WFE2" s="1412"/>
      <c r="WFF2" s="1412"/>
      <c r="WFG2" s="1412"/>
      <c r="WFH2" s="1412"/>
      <c r="WFI2" s="1412"/>
      <c r="WFJ2" s="1412"/>
      <c r="WFK2" s="1412"/>
      <c r="WFL2" s="1412"/>
      <c r="WFM2" s="1412"/>
      <c r="WFN2" s="1412"/>
      <c r="WFO2" s="1412"/>
      <c r="WFP2" s="1412"/>
      <c r="WFQ2" s="1412"/>
      <c r="WFR2" s="1412"/>
      <c r="WFS2" s="1412"/>
      <c r="WFT2" s="1412"/>
      <c r="WFU2" s="1412"/>
      <c r="WFV2" s="1412"/>
      <c r="WFW2" s="1412"/>
      <c r="WFX2" s="1412"/>
      <c r="WFY2" s="1412"/>
      <c r="WFZ2" s="1412"/>
      <c r="WGA2" s="1412"/>
      <c r="WGB2" s="1412"/>
      <c r="WGC2" s="1412"/>
      <c r="WGD2" s="1412"/>
      <c r="WGE2" s="1412"/>
      <c r="WGF2" s="1412"/>
      <c r="WGG2" s="1412"/>
      <c r="WGH2" s="1412"/>
      <c r="WGI2" s="1412"/>
      <c r="WGJ2" s="1412"/>
      <c r="WGK2" s="1412"/>
      <c r="WGL2" s="1412"/>
      <c r="WGM2" s="1412"/>
      <c r="WGN2" s="1412"/>
      <c r="WGO2" s="1412"/>
      <c r="WGP2" s="1412"/>
      <c r="WGQ2" s="1412"/>
      <c r="WGR2" s="1412"/>
      <c r="WGS2" s="1412"/>
      <c r="WGT2" s="1412"/>
      <c r="WGU2" s="1412"/>
      <c r="WGV2" s="1412"/>
      <c r="WGW2" s="1412"/>
      <c r="WGX2" s="1412"/>
      <c r="WGY2" s="1412"/>
      <c r="WGZ2" s="1412"/>
      <c r="WHA2" s="1412"/>
      <c r="WHB2" s="1412"/>
      <c r="WHC2" s="1412"/>
      <c r="WHD2" s="1412"/>
      <c r="WHE2" s="1412"/>
      <c r="WHF2" s="1412"/>
      <c r="WHG2" s="1412"/>
      <c r="WHH2" s="1412"/>
      <c r="WHI2" s="1412"/>
      <c r="WHJ2" s="1412"/>
      <c r="WHK2" s="1412"/>
      <c r="WHL2" s="1412"/>
      <c r="WHM2" s="1412"/>
      <c r="WHN2" s="1412"/>
      <c r="WHO2" s="1412"/>
      <c r="WHP2" s="1412"/>
      <c r="WHQ2" s="1412"/>
      <c r="WHR2" s="1412"/>
      <c r="WHS2" s="1412"/>
      <c r="WHT2" s="1412"/>
      <c r="WHU2" s="1412"/>
      <c r="WHV2" s="1412"/>
      <c r="WHW2" s="1412"/>
      <c r="WHX2" s="1412"/>
      <c r="WHY2" s="1412"/>
      <c r="WHZ2" s="1412"/>
      <c r="WIA2" s="1412"/>
      <c r="WIB2" s="1412"/>
      <c r="WIC2" s="1412"/>
      <c r="WID2" s="1412"/>
      <c r="WIE2" s="1412"/>
      <c r="WIF2" s="1412"/>
      <c r="WIG2" s="1412"/>
      <c r="WIH2" s="1412"/>
      <c r="WII2" s="1412"/>
      <c r="WIJ2" s="1412"/>
      <c r="WIK2" s="1412"/>
      <c r="WIL2" s="1412"/>
      <c r="WIM2" s="1412"/>
      <c r="WIN2" s="1412"/>
      <c r="WIO2" s="1412"/>
      <c r="WIP2" s="1412"/>
      <c r="WIQ2" s="1412"/>
      <c r="WIR2" s="1412"/>
      <c r="WIS2" s="1412"/>
      <c r="WIT2" s="1412"/>
      <c r="WIU2" s="1412"/>
      <c r="WIV2" s="1412"/>
      <c r="WIW2" s="1412"/>
      <c r="WIX2" s="1412"/>
      <c r="WIY2" s="1412"/>
      <c r="WIZ2" s="1412"/>
      <c r="WJA2" s="1412"/>
      <c r="WJB2" s="1412"/>
      <c r="WJC2" s="1412"/>
      <c r="WJD2" s="1412"/>
      <c r="WJE2" s="1412"/>
      <c r="WJF2" s="1412"/>
      <c r="WJG2" s="1412"/>
      <c r="WJH2" s="1412"/>
      <c r="WJI2" s="1412"/>
      <c r="WJJ2" s="1412"/>
      <c r="WJK2" s="1412"/>
      <c r="WJL2" s="1412"/>
      <c r="WJM2" s="1412"/>
      <c r="WJN2" s="1412"/>
      <c r="WJO2" s="1412"/>
      <c r="WJP2" s="1412"/>
      <c r="WJQ2" s="1412"/>
      <c r="WJR2" s="1412"/>
      <c r="WJS2" s="1412"/>
      <c r="WJT2" s="1412"/>
      <c r="WJU2" s="1412"/>
      <c r="WJV2" s="1412"/>
      <c r="WJW2" s="1412"/>
      <c r="WJX2" s="1412"/>
      <c r="WJY2" s="1412"/>
      <c r="WJZ2" s="1412"/>
      <c r="WKA2" s="1412"/>
      <c r="WKB2" s="1412"/>
      <c r="WKC2" s="1412"/>
      <c r="WKD2" s="1412"/>
      <c r="WKE2" s="1412"/>
      <c r="WKF2" s="1412"/>
      <c r="WKG2" s="1412"/>
      <c r="WKH2" s="1412"/>
      <c r="WKI2" s="1412"/>
      <c r="WKJ2" s="1412"/>
      <c r="WKK2" s="1412"/>
      <c r="WKL2" s="1412"/>
      <c r="WKM2" s="1412"/>
      <c r="WKN2" s="1412"/>
      <c r="WKO2" s="1412"/>
      <c r="WKP2" s="1412"/>
      <c r="WKQ2" s="1412"/>
      <c r="WKR2" s="1412"/>
      <c r="WKS2" s="1412"/>
      <c r="WKT2" s="1412"/>
      <c r="WKU2" s="1412"/>
      <c r="WKV2" s="1412"/>
      <c r="WKW2" s="1412"/>
      <c r="WKX2" s="1412"/>
      <c r="WKY2" s="1412"/>
      <c r="WKZ2" s="1412"/>
      <c r="WLA2" s="1412"/>
      <c r="WLB2" s="1412"/>
      <c r="WLC2" s="1412"/>
      <c r="WLD2" s="1412"/>
      <c r="WLE2" s="1412"/>
      <c r="WLF2" s="1412"/>
      <c r="WLG2" s="1412"/>
      <c r="WLH2" s="1412"/>
      <c r="WLI2" s="1412"/>
      <c r="WLJ2" s="1412"/>
      <c r="WLK2" s="1412"/>
      <c r="WLL2" s="1412"/>
      <c r="WLM2" s="1412"/>
      <c r="WLN2" s="1412"/>
      <c r="WLO2" s="1412"/>
      <c r="WLP2" s="1412"/>
      <c r="WLQ2" s="1412"/>
      <c r="WLR2" s="1412"/>
      <c r="WLS2" s="1412"/>
      <c r="WLT2" s="1412"/>
      <c r="WLU2" s="1412"/>
      <c r="WLV2" s="1412"/>
      <c r="WLW2" s="1412"/>
      <c r="WLX2" s="1412"/>
      <c r="WLY2" s="1412"/>
      <c r="WLZ2" s="1412"/>
      <c r="WMA2" s="1412"/>
      <c r="WMB2" s="1412"/>
      <c r="WMC2" s="1412"/>
      <c r="WMD2" s="1412"/>
      <c r="WME2" s="1412"/>
      <c r="WMF2" s="1412"/>
      <c r="WMG2" s="1412"/>
      <c r="WMH2" s="1412"/>
      <c r="WMI2" s="1412"/>
      <c r="WMJ2" s="1412"/>
      <c r="WMK2" s="1412"/>
      <c r="WML2" s="1412"/>
      <c r="WMM2" s="1412"/>
      <c r="WMN2" s="1412"/>
      <c r="WMO2" s="1412"/>
      <c r="WMP2" s="1412"/>
      <c r="WMQ2" s="1412"/>
      <c r="WMR2" s="1412"/>
      <c r="WMS2" s="1412"/>
      <c r="WMT2" s="1412"/>
      <c r="WMU2" s="1412"/>
      <c r="WMV2" s="1412"/>
      <c r="WMW2" s="1412"/>
      <c r="WMX2" s="1412"/>
      <c r="WMY2" s="1412"/>
      <c r="WMZ2" s="1412"/>
      <c r="WNA2" s="1412"/>
      <c r="WNB2" s="1412"/>
      <c r="WNC2" s="1412"/>
      <c r="WND2" s="1412"/>
      <c r="WNE2" s="1412"/>
      <c r="WNF2" s="1412"/>
      <c r="WNG2" s="1412"/>
      <c r="WNH2" s="1412"/>
      <c r="WNI2" s="1412"/>
      <c r="WNJ2" s="1412"/>
      <c r="WNK2" s="1412"/>
      <c r="WNL2" s="1412"/>
      <c r="WNM2" s="1412"/>
      <c r="WNN2" s="1412"/>
      <c r="WNO2" s="1412"/>
      <c r="WNP2" s="1412"/>
      <c r="WNQ2" s="1412"/>
      <c r="WNR2" s="1412"/>
      <c r="WNS2" s="1412"/>
      <c r="WNT2" s="1412"/>
      <c r="WNU2" s="1412"/>
      <c r="WNV2" s="1412"/>
      <c r="WNW2" s="1412"/>
      <c r="WNX2" s="1412"/>
      <c r="WNY2" s="1412"/>
      <c r="WNZ2" s="1412"/>
      <c r="WOA2" s="1412"/>
      <c r="WOB2" s="1412"/>
      <c r="WOC2" s="1412"/>
      <c r="WOD2" s="1412"/>
      <c r="WOE2" s="1412"/>
      <c r="WOF2" s="1412"/>
      <c r="WOG2" s="1412"/>
      <c r="WOH2" s="1412"/>
      <c r="WOI2" s="1412"/>
      <c r="WOJ2" s="1412"/>
      <c r="WOK2" s="1412"/>
      <c r="WOL2" s="1412"/>
      <c r="WOM2" s="1412"/>
      <c r="WON2" s="1412"/>
      <c r="WOO2" s="1412"/>
      <c r="WOP2" s="1412"/>
      <c r="WOQ2" s="1412"/>
      <c r="WOR2" s="1412"/>
      <c r="WOS2" s="1412"/>
      <c r="WOT2" s="1412"/>
      <c r="WOU2" s="1412"/>
      <c r="WOV2" s="1412"/>
      <c r="WOW2" s="1412"/>
      <c r="WOX2" s="1412"/>
      <c r="WOY2" s="1412"/>
      <c r="WOZ2" s="1412"/>
      <c r="WPA2" s="1412"/>
      <c r="WPB2" s="1412"/>
      <c r="WPC2" s="1412"/>
      <c r="WPD2" s="1412"/>
      <c r="WPE2" s="1412"/>
      <c r="WPF2" s="1412"/>
      <c r="WPG2" s="1412"/>
      <c r="WPH2" s="1412"/>
      <c r="WPI2" s="1412"/>
      <c r="WPJ2" s="1412"/>
      <c r="WPK2" s="1412"/>
      <c r="WPL2" s="1412"/>
      <c r="WPM2" s="1412"/>
      <c r="WPN2" s="1412"/>
      <c r="WPO2" s="1412"/>
      <c r="WPP2" s="1412"/>
      <c r="WPQ2" s="1412"/>
      <c r="WPR2" s="1412"/>
      <c r="WPS2" s="1412"/>
      <c r="WPT2" s="1412"/>
      <c r="WPU2" s="1412"/>
      <c r="WPV2" s="1412"/>
      <c r="WPW2" s="1412"/>
      <c r="WPX2" s="1412"/>
      <c r="WPY2" s="1412"/>
      <c r="WPZ2" s="1412"/>
      <c r="WQA2" s="1412"/>
      <c r="WQB2" s="1412"/>
      <c r="WQC2" s="1412"/>
      <c r="WQD2" s="1412"/>
      <c r="WQE2" s="1412"/>
      <c r="WQF2" s="1412"/>
      <c r="WQG2" s="1412"/>
      <c r="WQH2" s="1412"/>
      <c r="WQI2" s="1412"/>
      <c r="WQJ2" s="1412"/>
      <c r="WQK2" s="1412"/>
      <c r="WQL2" s="1412"/>
      <c r="WQM2" s="1412"/>
      <c r="WQN2" s="1412"/>
      <c r="WQO2" s="1412"/>
      <c r="WQP2" s="1412"/>
      <c r="WQQ2" s="1412"/>
      <c r="WQR2" s="1412"/>
      <c r="WQS2" s="1412"/>
      <c r="WQT2" s="1412"/>
      <c r="WQU2" s="1412"/>
      <c r="WQV2" s="1412"/>
      <c r="WQW2" s="1412"/>
      <c r="WQX2" s="1412"/>
      <c r="WQY2" s="1412"/>
      <c r="WQZ2" s="1412"/>
      <c r="WRA2" s="1412"/>
      <c r="WRB2" s="1412"/>
      <c r="WRC2" s="1412"/>
      <c r="WRD2" s="1412"/>
      <c r="WRE2" s="1412"/>
      <c r="WRF2" s="1412"/>
      <c r="WRG2" s="1412"/>
      <c r="WRH2" s="1412"/>
      <c r="WRI2" s="1412"/>
      <c r="WRJ2" s="1412"/>
      <c r="WRK2" s="1412"/>
      <c r="WRL2" s="1412"/>
      <c r="WRM2" s="1412"/>
      <c r="WRN2" s="1412"/>
      <c r="WRO2" s="1412"/>
      <c r="WRP2" s="1412"/>
      <c r="WRQ2" s="1412"/>
      <c r="WRR2" s="1412"/>
      <c r="WRS2" s="1412"/>
      <c r="WRT2" s="1412"/>
      <c r="WRU2" s="1412"/>
      <c r="WRV2" s="1412"/>
      <c r="WRW2" s="1412"/>
      <c r="WRX2" s="1412"/>
      <c r="WRY2" s="1412"/>
      <c r="WRZ2" s="1412"/>
      <c r="WSA2" s="1412"/>
      <c r="WSB2" s="1412"/>
      <c r="WSC2" s="1412"/>
      <c r="WSD2" s="1412"/>
      <c r="WSE2" s="1412"/>
      <c r="WSF2" s="1412"/>
      <c r="WSG2" s="1412"/>
      <c r="WSH2" s="1412"/>
      <c r="WSI2" s="1412"/>
      <c r="WSJ2" s="1412"/>
      <c r="WSK2" s="1412"/>
      <c r="WSL2" s="1412"/>
      <c r="WSM2" s="1412"/>
      <c r="WSN2" s="1412"/>
      <c r="WSO2" s="1412"/>
      <c r="WSP2" s="1412"/>
      <c r="WSQ2" s="1412"/>
      <c r="WSR2" s="1412"/>
      <c r="WSS2" s="1412"/>
      <c r="WST2" s="1412"/>
      <c r="WSU2" s="1412"/>
      <c r="WSV2" s="1412"/>
      <c r="WSW2" s="1412"/>
      <c r="WSX2" s="1412"/>
      <c r="WSY2" s="1412"/>
      <c r="WSZ2" s="1412"/>
      <c r="WTA2" s="1412"/>
      <c r="WTB2" s="1412"/>
      <c r="WTC2" s="1412"/>
      <c r="WTD2" s="1412"/>
      <c r="WTE2" s="1412"/>
      <c r="WTF2" s="1412"/>
      <c r="WTG2" s="1412"/>
      <c r="WTH2" s="1412"/>
      <c r="WTI2" s="1412"/>
      <c r="WTJ2" s="1412"/>
      <c r="WTK2" s="1412"/>
      <c r="WTL2" s="1412"/>
      <c r="WTM2" s="1412"/>
      <c r="WTN2" s="1412"/>
      <c r="WTO2" s="1412"/>
      <c r="WTP2" s="1412"/>
      <c r="WTQ2" s="1412"/>
      <c r="WTR2" s="1412"/>
      <c r="WTS2" s="1412"/>
      <c r="WTT2" s="1412"/>
      <c r="WTU2" s="1412"/>
      <c r="WTV2" s="1412"/>
      <c r="WTW2" s="1412"/>
      <c r="WTX2" s="1412"/>
      <c r="WTY2" s="1412"/>
      <c r="WTZ2" s="1412"/>
      <c r="WUA2" s="1412"/>
      <c r="WUB2" s="1412"/>
      <c r="WUC2" s="1412"/>
      <c r="WUD2" s="1412"/>
      <c r="WUE2" s="1412"/>
      <c r="WUF2" s="1412"/>
      <c r="WUG2" s="1412"/>
      <c r="WUH2" s="1412"/>
      <c r="WUI2" s="1412"/>
      <c r="WUJ2" s="1412"/>
      <c r="WUK2" s="1412"/>
      <c r="WUL2" s="1412"/>
      <c r="WUM2" s="1412"/>
      <c r="WUN2" s="1412"/>
      <c r="WUO2" s="1412"/>
      <c r="WUP2" s="1412"/>
      <c r="WUQ2" s="1412"/>
      <c r="WUR2" s="1412"/>
      <c r="WUS2" s="1412"/>
      <c r="WUT2" s="1412"/>
      <c r="WUU2" s="1412"/>
      <c r="WUV2" s="1412"/>
      <c r="WUW2" s="1412"/>
      <c r="WUX2" s="1412"/>
      <c r="WUY2" s="1412"/>
      <c r="WUZ2" s="1412"/>
      <c r="WVA2" s="1412"/>
      <c r="WVB2" s="1412"/>
      <c r="WVC2" s="1412"/>
      <c r="WVD2" s="1412"/>
      <c r="WVE2" s="1412"/>
      <c r="WVF2" s="1412"/>
      <c r="WVG2" s="1412"/>
      <c r="WVH2" s="1412"/>
      <c r="WVI2" s="1412"/>
      <c r="WVJ2" s="1412"/>
      <c r="WVK2" s="1412"/>
      <c r="WVL2" s="1412"/>
      <c r="WVM2" s="1412"/>
      <c r="WVN2" s="1412"/>
      <c r="WVO2" s="1412"/>
      <c r="WVP2" s="1412"/>
      <c r="WVQ2" s="1412"/>
      <c r="WVR2" s="1412"/>
      <c r="WVS2" s="1412"/>
      <c r="WVT2" s="1412"/>
      <c r="WVU2" s="1412"/>
      <c r="WVV2" s="1412"/>
      <c r="WVW2" s="1412"/>
      <c r="WVX2" s="1412"/>
      <c r="WVY2" s="1412"/>
      <c r="WVZ2" s="1412"/>
      <c r="WWA2" s="1412"/>
      <c r="WWB2" s="1412"/>
      <c r="WWC2" s="1412"/>
      <c r="WWD2" s="1412"/>
      <c r="WWE2" s="1412"/>
      <c r="WWF2" s="1412"/>
      <c r="WWG2" s="1412"/>
      <c r="WWH2" s="1412"/>
      <c r="WWI2" s="1412"/>
      <c r="WWJ2" s="1412"/>
      <c r="WWK2" s="1412"/>
      <c r="WWL2" s="1412"/>
      <c r="WWM2" s="1412"/>
      <c r="WWN2" s="1412"/>
      <c r="WWO2" s="1412"/>
      <c r="WWP2" s="1412"/>
      <c r="WWQ2" s="1412"/>
      <c r="WWR2" s="1412"/>
      <c r="WWS2" s="1412"/>
      <c r="WWT2" s="1412"/>
      <c r="WWU2" s="1412"/>
      <c r="WWV2" s="1412"/>
      <c r="WWW2" s="1412"/>
      <c r="WWX2" s="1412"/>
      <c r="WWY2" s="1412"/>
      <c r="WWZ2" s="1412"/>
      <c r="WXA2" s="1412"/>
      <c r="WXB2" s="1412"/>
      <c r="WXC2" s="1412"/>
      <c r="WXD2" s="1412"/>
      <c r="WXE2" s="1412"/>
      <c r="WXF2" s="1412"/>
      <c r="WXG2" s="1412"/>
      <c r="WXH2" s="1412"/>
      <c r="WXI2" s="1412"/>
      <c r="WXJ2" s="1412"/>
      <c r="WXK2" s="1412"/>
      <c r="WXL2" s="1412"/>
      <c r="WXM2" s="1412"/>
      <c r="WXN2" s="1412"/>
      <c r="WXO2" s="1412"/>
      <c r="WXP2" s="1412"/>
      <c r="WXQ2" s="1412"/>
      <c r="WXR2" s="1412"/>
      <c r="WXS2" s="1412"/>
      <c r="WXT2" s="1412"/>
      <c r="WXU2" s="1412"/>
      <c r="WXV2" s="1412"/>
      <c r="WXW2" s="1412"/>
      <c r="WXX2" s="1412"/>
      <c r="WXY2" s="1412"/>
      <c r="WXZ2" s="1412"/>
      <c r="WYA2" s="1412"/>
      <c r="WYB2" s="1412"/>
      <c r="WYC2" s="1412"/>
      <c r="WYD2" s="1412"/>
      <c r="WYE2" s="1412"/>
      <c r="WYF2" s="1412"/>
      <c r="WYG2" s="1412"/>
      <c r="WYH2" s="1412"/>
      <c r="WYI2" s="1412"/>
      <c r="WYJ2" s="1412"/>
      <c r="WYK2" s="1412"/>
      <c r="WYL2" s="1412"/>
      <c r="WYM2" s="1412"/>
      <c r="WYN2" s="1412"/>
      <c r="WYO2" s="1412"/>
      <c r="WYP2" s="1412"/>
      <c r="WYQ2" s="1412"/>
      <c r="WYR2" s="1412"/>
      <c r="WYS2" s="1412"/>
      <c r="WYT2" s="1412"/>
      <c r="WYU2" s="1412"/>
      <c r="WYV2" s="1412"/>
      <c r="WYW2" s="1412"/>
      <c r="WYX2" s="1412"/>
      <c r="WYY2" s="1412"/>
      <c r="WYZ2" s="1412"/>
      <c r="WZA2" s="1412"/>
      <c r="WZB2" s="1412"/>
      <c r="WZC2" s="1412"/>
      <c r="WZD2" s="1412"/>
      <c r="WZE2" s="1412"/>
      <c r="WZF2" s="1412"/>
      <c r="WZG2" s="1412"/>
      <c r="WZH2" s="1412"/>
      <c r="WZI2" s="1412"/>
      <c r="WZJ2" s="1412"/>
      <c r="WZK2" s="1412"/>
      <c r="WZL2" s="1412"/>
      <c r="WZM2" s="1412"/>
      <c r="WZN2" s="1412"/>
      <c r="WZO2" s="1412"/>
      <c r="WZP2" s="1412"/>
      <c r="WZQ2" s="1412"/>
      <c r="WZR2" s="1412"/>
      <c r="WZS2" s="1412"/>
      <c r="WZT2" s="1412"/>
      <c r="WZU2" s="1412"/>
      <c r="WZV2" s="1412"/>
      <c r="WZW2" s="1412"/>
      <c r="WZX2" s="1412"/>
      <c r="WZY2" s="1412"/>
      <c r="WZZ2" s="1412"/>
      <c r="XAA2" s="1412"/>
      <c r="XAB2" s="1412"/>
      <c r="XAC2" s="1412"/>
      <c r="XAD2" s="1412"/>
      <c r="XAE2" s="1412"/>
      <c r="XAF2" s="1412"/>
      <c r="XAG2" s="1412"/>
      <c r="XAH2" s="1412"/>
      <c r="XAI2" s="1412"/>
      <c r="XAJ2" s="1412"/>
      <c r="XAK2" s="1412"/>
      <c r="XAL2" s="1412"/>
      <c r="XAM2" s="1412"/>
      <c r="XAN2" s="1412"/>
      <c r="XAO2" s="1412"/>
      <c r="XAP2" s="1412"/>
      <c r="XAQ2" s="1412"/>
      <c r="XAR2" s="1412"/>
      <c r="XAS2" s="1412"/>
      <c r="XAT2" s="1412"/>
      <c r="XAU2" s="1412"/>
      <c r="XAV2" s="1412"/>
      <c r="XAW2" s="1412"/>
      <c r="XAX2" s="1412"/>
      <c r="XAY2" s="1412"/>
      <c r="XAZ2" s="1412"/>
      <c r="XBA2" s="1412"/>
      <c r="XBB2" s="1412"/>
      <c r="XBC2" s="1412"/>
      <c r="XBD2" s="1412"/>
      <c r="XBE2" s="1412"/>
      <c r="XBF2" s="1412"/>
      <c r="XBG2" s="1412"/>
      <c r="XBH2" s="1412"/>
      <c r="XBI2" s="1412"/>
      <c r="XBJ2" s="1412"/>
      <c r="XBK2" s="1412"/>
      <c r="XBL2" s="1412"/>
      <c r="XBM2" s="1412"/>
      <c r="XBN2" s="1412"/>
      <c r="XBO2" s="1412"/>
      <c r="XBP2" s="1412"/>
      <c r="XBQ2" s="1412"/>
      <c r="XBR2" s="1412"/>
      <c r="XBS2" s="1412"/>
      <c r="XBT2" s="1412"/>
      <c r="XBU2" s="1412"/>
      <c r="XBV2" s="1412"/>
      <c r="XBW2" s="1412"/>
      <c r="XBX2" s="1412"/>
      <c r="XBY2" s="1412"/>
      <c r="XBZ2" s="1412"/>
      <c r="XCA2" s="1412"/>
      <c r="XCB2" s="1412"/>
      <c r="XCC2" s="1412"/>
      <c r="XCD2" s="1412"/>
      <c r="XCE2" s="1412"/>
      <c r="XCF2" s="1412"/>
      <c r="XCG2" s="1412"/>
      <c r="XCH2" s="1412"/>
      <c r="XCI2" s="1412"/>
      <c r="XCJ2" s="1412"/>
      <c r="XCK2" s="1412"/>
      <c r="XCL2" s="1412"/>
      <c r="XCM2" s="1412"/>
      <c r="XCN2" s="1412"/>
      <c r="XCO2" s="1412"/>
      <c r="XCP2" s="1412"/>
      <c r="XCQ2" s="1412"/>
      <c r="XCR2" s="1412"/>
      <c r="XCS2" s="1412"/>
      <c r="XCT2" s="1412"/>
      <c r="XCU2" s="1412"/>
      <c r="XCV2" s="1412"/>
      <c r="XCW2" s="1412"/>
      <c r="XCX2" s="1412"/>
      <c r="XCY2" s="1412"/>
      <c r="XCZ2" s="1412"/>
      <c r="XDA2" s="1412"/>
      <c r="XDB2" s="1412"/>
      <c r="XDC2" s="1412"/>
      <c r="XDD2" s="1412"/>
      <c r="XDE2" s="1412"/>
      <c r="XDF2" s="1412"/>
      <c r="XDG2" s="1412"/>
      <c r="XDH2" s="1412"/>
      <c r="XDI2" s="1412"/>
      <c r="XDJ2" s="1412"/>
      <c r="XDK2" s="1412"/>
      <c r="XDL2" s="1412"/>
      <c r="XDM2" s="1412"/>
      <c r="XDN2" s="1412"/>
      <c r="XDO2" s="1412"/>
      <c r="XDP2" s="1412"/>
      <c r="XDQ2" s="1412"/>
      <c r="XDR2" s="1412"/>
      <c r="XDS2" s="1412"/>
      <c r="XDT2" s="1412"/>
      <c r="XDU2" s="1412"/>
      <c r="XDV2" s="1412"/>
      <c r="XDW2" s="1412"/>
      <c r="XDX2" s="1412"/>
      <c r="XDY2" s="1412"/>
      <c r="XDZ2" s="1412"/>
      <c r="XEA2" s="1412"/>
      <c r="XEB2" s="1412"/>
      <c r="XEC2" s="1412"/>
      <c r="XED2" s="1412"/>
      <c r="XEE2" s="1412"/>
      <c r="XEF2" s="1412"/>
      <c r="XEG2" s="1412"/>
      <c r="XEH2" s="1412"/>
      <c r="XEI2" s="1412"/>
      <c r="XEJ2" s="1412"/>
      <c r="XEK2" s="1412"/>
      <c r="XEL2" s="1412"/>
      <c r="XEM2" s="1412"/>
      <c r="XEN2" s="1412"/>
      <c r="XEO2" s="1412"/>
      <c r="XEP2" s="1412"/>
      <c r="XEQ2" s="1412"/>
      <c r="XER2" s="1412"/>
      <c r="XES2" s="1412"/>
      <c r="XET2" s="1412"/>
      <c r="XEU2" s="1412"/>
      <c r="XEV2" s="1412"/>
      <c r="XEW2" s="1412"/>
      <c r="XEX2" s="1412"/>
      <c r="XEY2" s="1412"/>
      <c r="XEZ2" s="1412"/>
      <c r="XFA2" s="1412"/>
      <c r="XFB2" s="1412"/>
    </row>
    <row r="3" spans="1:16382" ht="14.45" x14ac:dyDescent="0.3">
      <c r="A3" s="1409">
        <v>1</v>
      </c>
      <c r="B3" s="1413" t="s">
        <v>858</v>
      </c>
      <c r="C3" s="1411">
        <v>0</v>
      </c>
      <c r="D3" s="1411">
        <v>0</v>
      </c>
      <c r="E3" s="1411">
        <v>0</v>
      </c>
      <c r="F3" s="1411">
        <v>0</v>
      </c>
      <c r="G3" s="1411">
        <v>0</v>
      </c>
      <c r="H3" s="1411">
        <v>0</v>
      </c>
      <c r="I3" s="1411">
        <v>59000</v>
      </c>
      <c r="J3" s="1411">
        <v>105000</v>
      </c>
      <c r="K3" s="1411">
        <v>36969.18</v>
      </c>
      <c r="L3" s="1411">
        <v>59000</v>
      </c>
      <c r="M3" s="1412"/>
      <c r="N3" s="1412"/>
      <c r="O3" s="1412"/>
      <c r="P3" s="1412"/>
      <c r="Q3" s="1412"/>
      <c r="R3" s="1412"/>
      <c r="S3" s="1412"/>
      <c r="T3" s="1412"/>
      <c r="U3" s="1412"/>
      <c r="V3" s="1412"/>
      <c r="W3" s="1412"/>
      <c r="X3" s="1412"/>
      <c r="Y3" s="1412"/>
      <c r="Z3" s="1412"/>
      <c r="AA3" s="1412"/>
      <c r="AB3" s="1412"/>
      <c r="AC3" s="1412"/>
      <c r="AD3" s="1412"/>
      <c r="AE3" s="1412"/>
      <c r="AF3" s="1412"/>
      <c r="AG3" s="1412"/>
      <c r="AH3" s="1412"/>
      <c r="AI3" s="1412"/>
      <c r="AJ3" s="1412"/>
      <c r="AK3" s="1412"/>
      <c r="AL3" s="1412"/>
      <c r="AM3" s="1412"/>
      <c r="AN3" s="1412"/>
      <c r="AO3" s="1412"/>
      <c r="AP3" s="1412"/>
      <c r="AQ3" s="1412"/>
      <c r="AR3" s="1412"/>
      <c r="AS3" s="1412"/>
      <c r="AT3" s="1412"/>
      <c r="AU3" s="1412"/>
      <c r="AV3" s="1412"/>
      <c r="AW3" s="1412"/>
      <c r="AX3" s="1412"/>
      <c r="AY3" s="1412"/>
      <c r="AZ3" s="1412"/>
      <c r="BA3" s="1412"/>
      <c r="BB3" s="1412"/>
      <c r="BC3" s="1412"/>
      <c r="BD3" s="1412"/>
      <c r="BE3" s="1412"/>
      <c r="BF3" s="1412"/>
      <c r="BG3" s="1412"/>
      <c r="BH3" s="1412"/>
      <c r="BI3" s="1412"/>
      <c r="BJ3" s="1412"/>
      <c r="BK3" s="1412"/>
      <c r="BL3" s="1412"/>
      <c r="BM3" s="1412"/>
      <c r="BN3" s="1412"/>
      <c r="BO3" s="1412"/>
      <c r="BP3" s="1412"/>
      <c r="BQ3" s="1412"/>
      <c r="BR3" s="1412"/>
      <c r="BS3" s="1412"/>
      <c r="BT3" s="1412"/>
      <c r="BU3" s="1412"/>
      <c r="BV3" s="1412"/>
      <c r="BW3" s="1412"/>
      <c r="BX3" s="1412"/>
      <c r="BY3" s="1412"/>
      <c r="BZ3" s="1412"/>
      <c r="CA3" s="1412"/>
      <c r="CB3" s="1412"/>
      <c r="CC3" s="1412"/>
      <c r="CD3" s="1412"/>
      <c r="CE3" s="1412"/>
      <c r="CF3" s="1412"/>
      <c r="CG3" s="1412"/>
      <c r="CH3" s="1412"/>
      <c r="CI3" s="1412"/>
      <c r="CJ3" s="1412"/>
      <c r="CK3" s="1412"/>
      <c r="CL3" s="1412"/>
      <c r="CM3" s="1412"/>
      <c r="CN3" s="1412"/>
      <c r="CO3" s="1412"/>
      <c r="CP3" s="1412"/>
      <c r="CQ3" s="1412"/>
      <c r="CR3" s="1412"/>
      <c r="CS3" s="1412"/>
      <c r="CT3" s="1412"/>
      <c r="CU3" s="1412"/>
      <c r="CV3" s="1412"/>
      <c r="CW3" s="1412"/>
      <c r="CX3" s="1412"/>
      <c r="CY3" s="1412"/>
      <c r="CZ3" s="1412"/>
      <c r="DA3" s="1412"/>
      <c r="DB3" s="1412"/>
      <c r="DC3" s="1412"/>
      <c r="DD3" s="1412"/>
      <c r="DE3" s="1412"/>
      <c r="DF3" s="1412"/>
      <c r="DG3" s="1412"/>
      <c r="DH3" s="1412"/>
      <c r="DI3" s="1412"/>
      <c r="DJ3" s="1412"/>
      <c r="DK3" s="1412"/>
      <c r="DL3" s="1412"/>
      <c r="DM3" s="1412"/>
      <c r="DN3" s="1412"/>
      <c r="DO3" s="1412"/>
      <c r="DP3" s="1412"/>
      <c r="DQ3" s="1412"/>
      <c r="DR3" s="1412"/>
      <c r="DS3" s="1412"/>
      <c r="DT3" s="1412"/>
      <c r="DU3" s="1412"/>
      <c r="DV3" s="1412"/>
      <c r="DW3" s="1412"/>
      <c r="DX3" s="1412"/>
      <c r="DY3" s="1412"/>
      <c r="DZ3" s="1412"/>
      <c r="EA3" s="1412"/>
      <c r="EB3" s="1412"/>
      <c r="EC3" s="1412"/>
      <c r="ED3" s="1412"/>
      <c r="EE3" s="1412"/>
      <c r="EF3" s="1412"/>
      <c r="EG3" s="1412"/>
      <c r="EH3" s="1412"/>
      <c r="EI3" s="1412"/>
      <c r="EJ3" s="1412"/>
      <c r="EK3" s="1412"/>
      <c r="EL3" s="1412"/>
      <c r="EM3" s="1412"/>
      <c r="EN3" s="1412"/>
      <c r="EO3" s="1412"/>
      <c r="EP3" s="1412"/>
      <c r="EQ3" s="1412"/>
      <c r="ER3" s="1412"/>
      <c r="ES3" s="1412"/>
      <c r="ET3" s="1412"/>
      <c r="EU3" s="1412"/>
      <c r="EV3" s="1412"/>
      <c r="EW3" s="1412"/>
      <c r="EX3" s="1412"/>
      <c r="EY3" s="1412"/>
      <c r="EZ3" s="1412"/>
      <c r="FA3" s="1412"/>
      <c r="FB3" s="1412"/>
      <c r="FC3" s="1412"/>
      <c r="FD3" s="1412"/>
      <c r="FE3" s="1412"/>
      <c r="FF3" s="1412"/>
      <c r="FG3" s="1412"/>
      <c r="FH3" s="1412"/>
      <c r="FI3" s="1412"/>
      <c r="FJ3" s="1412"/>
      <c r="FK3" s="1412"/>
      <c r="FL3" s="1412"/>
      <c r="FM3" s="1412"/>
      <c r="FN3" s="1412"/>
      <c r="FO3" s="1412"/>
      <c r="FP3" s="1412"/>
      <c r="FQ3" s="1412"/>
      <c r="FR3" s="1412"/>
      <c r="FS3" s="1412"/>
      <c r="FT3" s="1412"/>
      <c r="FU3" s="1412"/>
      <c r="FV3" s="1412"/>
      <c r="FW3" s="1412"/>
      <c r="FX3" s="1412"/>
      <c r="FY3" s="1412"/>
      <c r="FZ3" s="1412"/>
      <c r="GA3" s="1412"/>
      <c r="GB3" s="1412"/>
      <c r="GC3" s="1412"/>
      <c r="GD3" s="1412"/>
      <c r="GE3" s="1412"/>
      <c r="GF3" s="1412"/>
      <c r="GG3" s="1412"/>
      <c r="GH3" s="1412"/>
      <c r="GI3" s="1412"/>
      <c r="GJ3" s="1412"/>
      <c r="GK3" s="1412"/>
      <c r="GL3" s="1412"/>
      <c r="GM3" s="1412"/>
      <c r="GN3" s="1412"/>
      <c r="GO3" s="1412"/>
      <c r="GP3" s="1412"/>
      <c r="GQ3" s="1412"/>
      <c r="GR3" s="1412"/>
      <c r="GS3" s="1412"/>
      <c r="GT3" s="1412"/>
      <c r="GU3" s="1412"/>
      <c r="GV3" s="1412"/>
      <c r="GW3" s="1412"/>
      <c r="GX3" s="1412"/>
      <c r="GY3" s="1412"/>
      <c r="GZ3" s="1412"/>
      <c r="HA3" s="1412"/>
      <c r="HB3" s="1412"/>
      <c r="HC3" s="1412"/>
      <c r="HD3" s="1412"/>
      <c r="HE3" s="1412"/>
      <c r="HF3" s="1412"/>
      <c r="HG3" s="1412"/>
      <c r="HH3" s="1412"/>
      <c r="HI3" s="1412"/>
      <c r="HJ3" s="1412"/>
      <c r="HK3" s="1412"/>
      <c r="HL3" s="1412"/>
      <c r="HM3" s="1412"/>
      <c r="HN3" s="1412"/>
      <c r="HO3" s="1412"/>
      <c r="HP3" s="1412"/>
      <c r="HQ3" s="1412"/>
      <c r="HR3" s="1412"/>
      <c r="HS3" s="1412"/>
      <c r="HT3" s="1412"/>
      <c r="HU3" s="1412"/>
      <c r="HV3" s="1412"/>
      <c r="HW3" s="1412"/>
      <c r="HX3" s="1412"/>
      <c r="HY3" s="1412"/>
      <c r="HZ3" s="1412"/>
      <c r="IA3" s="1412"/>
      <c r="IB3" s="1412"/>
      <c r="IC3" s="1412"/>
      <c r="ID3" s="1412"/>
      <c r="IE3" s="1412"/>
      <c r="IF3" s="1412"/>
      <c r="IG3" s="1412"/>
      <c r="IH3" s="1412"/>
      <c r="II3" s="1412"/>
      <c r="IJ3" s="1412"/>
      <c r="IK3" s="1412"/>
      <c r="IL3" s="1412"/>
      <c r="IM3" s="1412"/>
      <c r="IN3" s="1412"/>
      <c r="IO3" s="1412"/>
      <c r="IP3" s="1412"/>
      <c r="IQ3" s="1412"/>
      <c r="IR3" s="1412"/>
      <c r="IS3" s="1412"/>
      <c r="IT3" s="1412"/>
      <c r="IU3" s="1412"/>
      <c r="IV3" s="1412"/>
      <c r="IW3" s="1412"/>
      <c r="IX3" s="1412"/>
      <c r="IY3" s="1412"/>
      <c r="IZ3" s="1412"/>
      <c r="JA3" s="1412"/>
      <c r="JB3" s="1412"/>
      <c r="JC3" s="1412"/>
      <c r="JD3" s="1412"/>
      <c r="JE3" s="1412"/>
      <c r="JF3" s="1412"/>
      <c r="JG3" s="1412"/>
      <c r="JH3" s="1412"/>
      <c r="JI3" s="1412"/>
      <c r="JJ3" s="1412"/>
      <c r="JK3" s="1412"/>
      <c r="JL3" s="1412"/>
      <c r="JM3" s="1412"/>
      <c r="JN3" s="1412"/>
      <c r="JO3" s="1412"/>
      <c r="JP3" s="1412"/>
      <c r="JQ3" s="1412"/>
      <c r="JR3" s="1412"/>
      <c r="JS3" s="1412"/>
      <c r="JT3" s="1412"/>
      <c r="JU3" s="1412"/>
      <c r="JV3" s="1412"/>
      <c r="JW3" s="1412"/>
      <c r="JX3" s="1412"/>
      <c r="JY3" s="1412"/>
      <c r="JZ3" s="1412"/>
      <c r="KA3" s="1412"/>
      <c r="KB3" s="1412"/>
      <c r="KC3" s="1412"/>
      <c r="KD3" s="1412"/>
      <c r="KE3" s="1412"/>
      <c r="KF3" s="1412"/>
      <c r="KG3" s="1412"/>
      <c r="KH3" s="1412"/>
      <c r="KI3" s="1412"/>
      <c r="KJ3" s="1412"/>
      <c r="KK3" s="1412"/>
      <c r="KL3" s="1412"/>
      <c r="KM3" s="1412"/>
      <c r="KN3" s="1412"/>
      <c r="KO3" s="1412"/>
      <c r="KP3" s="1412"/>
      <c r="KQ3" s="1412"/>
      <c r="KR3" s="1412"/>
      <c r="KS3" s="1412"/>
      <c r="KT3" s="1412"/>
      <c r="KU3" s="1412"/>
      <c r="KV3" s="1412"/>
      <c r="KW3" s="1412"/>
      <c r="KX3" s="1412"/>
      <c r="KY3" s="1412"/>
      <c r="KZ3" s="1412"/>
      <c r="LA3" s="1412"/>
      <c r="LB3" s="1412"/>
      <c r="LC3" s="1412"/>
      <c r="LD3" s="1412"/>
      <c r="LE3" s="1412"/>
      <c r="LF3" s="1412"/>
      <c r="LG3" s="1412"/>
      <c r="LH3" s="1412"/>
      <c r="LI3" s="1412"/>
      <c r="LJ3" s="1412"/>
      <c r="LK3" s="1412"/>
      <c r="LL3" s="1412"/>
      <c r="LM3" s="1412"/>
      <c r="LN3" s="1412"/>
      <c r="LO3" s="1412"/>
      <c r="LP3" s="1412"/>
      <c r="LQ3" s="1412"/>
      <c r="LR3" s="1412"/>
      <c r="LS3" s="1412"/>
      <c r="LT3" s="1412"/>
      <c r="LU3" s="1412"/>
      <c r="LV3" s="1412"/>
      <c r="LW3" s="1412"/>
      <c r="LX3" s="1412"/>
      <c r="LY3" s="1412"/>
      <c r="LZ3" s="1412"/>
      <c r="MA3" s="1412"/>
      <c r="MB3" s="1412"/>
      <c r="MC3" s="1412"/>
      <c r="MD3" s="1412"/>
      <c r="ME3" s="1412"/>
      <c r="MF3" s="1412"/>
      <c r="MG3" s="1412"/>
      <c r="MH3" s="1412"/>
      <c r="MI3" s="1412"/>
      <c r="MJ3" s="1412"/>
      <c r="MK3" s="1412"/>
      <c r="ML3" s="1412"/>
      <c r="MM3" s="1412"/>
      <c r="MN3" s="1412"/>
      <c r="MO3" s="1412"/>
      <c r="MP3" s="1412"/>
      <c r="MQ3" s="1412"/>
      <c r="MR3" s="1412"/>
      <c r="MS3" s="1412"/>
      <c r="MT3" s="1412"/>
      <c r="MU3" s="1412"/>
      <c r="MV3" s="1412"/>
      <c r="MW3" s="1412"/>
      <c r="MX3" s="1412"/>
      <c r="MY3" s="1412"/>
      <c r="MZ3" s="1412"/>
      <c r="NA3" s="1412"/>
      <c r="NB3" s="1412"/>
      <c r="NC3" s="1412"/>
      <c r="ND3" s="1412"/>
      <c r="NE3" s="1412"/>
      <c r="NF3" s="1412"/>
      <c r="NG3" s="1412"/>
      <c r="NH3" s="1412"/>
      <c r="NI3" s="1412"/>
      <c r="NJ3" s="1412"/>
      <c r="NK3" s="1412"/>
      <c r="NL3" s="1412"/>
      <c r="NM3" s="1412"/>
      <c r="NN3" s="1412"/>
      <c r="NO3" s="1412"/>
      <c r="NP3" s="1412"/>
      <c r="NQ3" s="1412"/>
      <c r="NR3" s="1412"/>
      <c r="NS3" s="1412"/>
      <c r="NT3" s="1412"/>
      <c r="NU3" s="1412"/>
      <c r="NV3" s="1412"/>
      <c r="NW3" s="1412"/>
      <c r="NX3" s="1412"/>
      <c r="NY3" s="1412"/>
      <c r="NZ3" s="1412"/>
      <c r="OA3" s="1412"/>
      <c r="OB3" s="1412"/>
      <c r="OC3" s="1412"/>
      <c r="OD3" s="1412"/>
      <c r="OE3" s="1412"/>
      <c r="OF3" s="1412"/>
      <c r="OG3" s="1412"/>
      <c r="OH3" s="1412"/>
      <c r="OI3" s="1412"/>
      <c r="OJ3" s="1412"/>
      <c r="OK3" s="1412"/>
      <c r="OL3" s="1412"/>
      <c r="OM3" s="1412"/>
      <c r="ON3" s="1412"/>
      <c r="OO3" s="1412"/>
      <c r="OP3" s="1412"/>
      <c r="OQ3" s="1412"/>
      <c r="OR3" s="1412"/>
      <c r="OS3" s="1412"/>
      <c r="OT3" s="1412"/>
      <c r="OU3" s="1412"/>
      <c r="OV3" s="1412"/>
      <c r="OW3" s="1412"/>
      <c r="OX3" s="1412"/>
      <c r="OY3" s="1412"/>
      <c r="OZ3" s="1412"/>
      <c r="PA3" s="1412"/>
      <c r="PB3" s="1412"/>
      <c r="PC3" s="1412"/>
      <c r="PD3" s="1412"/>
      <c r="PE3" s="1412"/>
      <c r="PF3" s="1412"/>
      <c r="PG3" s="1412"/>
      <c r="PH3" s="1412"/>
      <c r="PI3" s="1412"/>
      <c r="PJ3" s="1412"/>
      <c r="PK3" s="1412"/>
      <c r="PL3" s="1412"/>
      <c r="PM3" s="1412"/>
      <c r="PN3" s="1412"/>
      <c r="PO3" s="1412"/>
      <c r="PP3" s="1412"/>
      <c r="PQ3" s="1412"/>
      <c r="PR3" s="1412"/>
      <c r="PS3" s="1412"/>
      <c r="PT3" s="1412"/>
      <c r="PU3" s="1412"/>
      <c r="PV3" s="1412"/>
      <c r="PW3" s="1412"/>
      <c r="PX3" s="1412"/>
      <c r="PY3" s="1412"/>
      <c r="PZ3" s="1412"/>
      <c r="QA3" s="1412"/>
      <c r="QB3" s="1412"/>
      <c r="QC3" s="1412"/>
      <c r="QD3" s="1412"/>
      <c r="QE3" s="1412"/>
      <c r="QF3" s="1412"/>
      <c r="QG3" s="1412"/>
      <c r="QH3" s="1412"/>
      <c r="QI3" s="1412"/>
      <c r="QJ3" s="1412"/>
      <c r="QK3" s="1412"/>
      <c r="QL3" s="1412"/>
      <c r="QM3" s="1412"/>
      <c r="QN3" s="1412"/>
      <c r="QO3" s="1412"/>
      <c r="QP3" s="1412"/>
      <c r="QQ3" s="1412"/>
      <c r="QR3" s="1412"/>
      <c r="QS3" s="1412"/>
      <c r="QT3" s="1412"/>
      <c r="QU3" s="1412"/>
      <c r="QV3" s="1412"/>
      <c r="QW3" s="1412"/>
      <c r="QX3" s="1412"/>
      <c r="QY3" s="1412"/>
      <c r="QZ3" s="1412"/>
      <c r="RA3" s="1412"/>
      <c r="RB3" s="1412"/>
      <c r="RC3" s="1412"/>
      <c r="RD3" s="1412"/>
      <c r="RE3" s="1412"/>
      <c r="RF3" s="1412"/>
      <c r="RG3" s="1412"/>
      <c r="RH3" s="1412"/>
      <c r="RI3" s="1412"/>
      <c r="RJ3" s="1412"/>
      <c r="RK3" s="1412"/>
      <c r="RL3" s="1412"/>
      <c r="RM3" s="1412"/>
      <c r="RN3" s="1412"/>
      <c r="RO3" s="1412"/>
      <c r="RP3" s="1412"/>
      <c r="RQ3" s="1412"/>
      <c r="RR3" s="1412"/>
      <c r="RS3" s="1412"/>
      <c r="RT3" s="1412"/>
      <c r="RU3" s="1412"/>
      <c r="RV3" s="1412"/>
      <c r="RW3" s="1412"/>
      <c r="RX3" s="1412"/>
      <c r="RY3" s="1412"/>
      <c r="RZ3" s="1412"/>
      <c r="SA3" s="1412"/>
      <c r="SB3" s="1412"/>
      <c r="SC3" s="1412"/>
      <c r="SD3" s="1412"/>
      <c r="SE3" s="1412"/>
      <c r="SF3" s="1412"/>
      <c r="SG3" s="1412"/>
      <c r="SH3" s="1412"/>
      <c r="SI3" s="1412"/>
      <c r="SJ3" s="1412"/>
      <c r="SK3" s="1412"/>
      <c r="SL3" s="1412"/>
      <c r="SM3" s="1412"/>
      <c r="SN3" s="1412"/>
      <c r="SO3" s="1412"/>
      <c r="SP3" s="1412"/>
      <c r="SQ3" s="1412"/>
      <c r="SR3" s="1412"/>
      <c r="SS3" s="1412"/>
      <c r="ST3" s="1412"/>
      <c r="SU3" s="1412"/>
      <c r="SV3" s="1412"/>
      <c r="SW3" s="1412"/>
      <c r="SX3" s="1412"/>
      <c r="SY3" s="1412"/>
      <c r="SZ3" s="1412"/>
      <c r="TA3" s="1412"/>
      <c r="TB3" s="1412"/>
      <c r="TC3" s="1412"/>
      <c r="TD3" s="1412"/>
      <c r="TE3" s="1412"/>
      <c r="TF3" s="1412"/>
      <c r="TG3" s="1412"/>
      <c r="TH3" s="1412"/>
      <c r="TI3" s="1412"/>
      <c r="TJ3" s="1412"/>
      <c r="TK3" s="1412"/>
      <c r="TL3" s="1412"/>
      <c r="TM3" s="1412"/>
      <c r="TN3" s="1412"/>
      <c r="TO3" s="1412"/>
      <c r="TP3" s="1412"/>
      <c r="TQ3" s="1412"/>
      <c r="TR3" s="1412"/>
      <c r="TS3" s="1412"/>
      <c r="TT3" s="1412"/>
      <c r="TU3" s="1412"/>
      <c r="TV3" s="1412"/>
      <c r="TW3" s="1412"/>
      <c r="TX3" s="1412"/>
      <c r="TY3" s="1412"/>
      <c r="TZ3" s="1412"/>
      <c r="UA3" s="1412"/>
      <c r="UB3" s="1412"/>
      <c r="UC3" s="1412"/>
      <c r="UD3" s="1412"/>
      <c r="UE3" s="1412"/>
      <c r="UF3" s="1412"/>
      <c r="UG3" s="1412"/>
      <c r="UH3" s="1412"/>
      <c r="UI3" s="1412"/>
      <c r="UJ3" s="1412"/>
      <c r="UK3" s="1412"/>
      <c r="UL3" s="1412"/>
      <c r="UM3" s="1412"/>
      <c r="UN3" s="1412"/>
      <c r="UO3" s="1412"/>
      <c r="UP3" s="1412"/>
      <c r="UQ3" s="1412"/>
      <c r="UR3" s="1412"/>
      <c r="US3" s="1412"/>
      <c r="UT3" s="1412"/>
      <c r="UU3" s="1412"/>
      <c r="UV3" s="1412"/>
      <c r="UW3" s="1412"/>
      <c r="UX3" s="1412"/>
      <c r="UY3" s="1412"/>
      <c r="UZ3" s="1412"/>
      <c r="VA3" s="1412"/>
      <c r="VB3" s="1412"/>
      <c r="VC3" s="1412"/>
      <c r="VD3" s="1412"/>
      <c r="VE3" s="1412"/>
      <c r="VF3" s="1412"/>
      <c r="VG3" s="1412"/>
      <c r="VH3" s="1412"/>
      <c r="VI3" s="1412"/>
      <c r="VJ3" s="1412"/>
      <c r="VK3" s="1412"/>
      <c r="VL3" s="1412"/>
      <c r="VM3" s="1412"/>
      <c r="VN3" s="1412"/>
      <c r="VO3" s="1412"/>
      <c r="VP3" s="1412"/>
      <c r="VQ3" s="1412"/>
      <c r="VR3" s="1412"/>
      <c r="VS3" s="1412"/>
      <c r="VT3" s="1412"/>
      <c r="VU3" s="1412"/>
      <c r="VV3" s="1412"/>
      <c r="VW3" s="1412"/>
      <c r="VX3" s="1412"/>
      <c r="VY3" s="1412"/>
      <c r="VZ3" s="1412"/>
      <c r="WA3" s="1412"/>
      <c r="WB3" s="1412"/>
      <c r="WC3" s="1412"/>
      <c r="WD3" s="1412"/>
      <c r="WE3" s="1412"/>
      <c r="WF3" s="1412"/>
      <c r="WG3" s="1412"/>
      <c r="WH3" s="1412"/>
      <c r="WI3" s="1412"/>
      <c r="WJ3" s="1412"/>
      <c r="WK3" s="1412"/>
      <c r="WL3" s="1412"/>
      <c r="WM3" s="1412"/>
      <c r="WN3" s="1412"/>
      <c r="WO3" s="1412"/>
      <c r="WP3" s="1412"/>
      <c r="WQ3" s="1412"/>
      <c r="WR3" s="1412"/>
      <c r="WS3" s="1412"/>
      <c r="WT3" s="1412"/>
      <c r="WU3" s="1412"/>
      <c r="WV3" s="1412"/>
      <c r="WW3" s="1412"/>
      <c r="WX3" s="1412"/>
      <c r="WY3" s="1412"/>
      <c r="WZ3" s="1412"/>
      <c r="XA3" s="1412"/>
      <c r="XB3" s="1412"/>
      <c r="XC3" s="1412"/>
      <c r="XD3" s="1412"/>
      <c r="XE3" s="1412"/>
      <c r="XF3" s="1412"/>
      <c r="XG3" s="1412"/>
      <c r="XH3" s="1412"/>
      <c r="XI3" s="1412"/>
      <c r="XJ3" s="1412"/>
      <c r="XK3" s="1412"/>
      <c r="XL3" s="1412"/>
      <c r="XM3" s="1412"/>
      <c r="XN3" s="1412"/>
      <c r="XO3" s="1412"/>
      <c r="XP3" s="1412"/>
      <c r="XQ3" s="1412"/>
      <c r="XR3" s="1412"/>
      <c r="XS3" s="1412"/>
      <c r="XT3" s="1412"/>
      <c r="XU3" s="1412"/>
      <c r="XV3" s="1412"/>
      <c r="XW3" s="1412"/>
      <c r="XX3" s="1412"/>
      <c r="XY3" s="1412"/>
      <c r="XZ3" s="1412"/>
      <c r="YA3" s="1412"/>
      <c r="YB3" s="1412"/>
      <c r="YC3" s="1412"/>
      <c r="YD3" s="1412"/>
      <c r="YE3" s="1412"/>
      <c r="YF3" s="1412"/>
      <c r="YG3" s="1412"/>
      <c r="YH3" s="1412"/>
      <c r="YI3" s="1412"/>
      <c r="YJ3" s="1412"/>
      <c r="YK3" s="1412"/>
      <c r="YL3" s="1412"/>
      <c r="YM3" s="1412"/>
      <c r="YN3" s="1412"/>
      <c r="YO3" s="1412"/>
      <c r="YP3" s="1412"/>
      <c r="YQ3" s="1412"/>
      <c r="YR3" s="1412"/>
      <c r="YS3" s="1412"/>
      <c r="YT3" s="1412"/>
      <c r="YU3" s="1412"/>
      <c r="YV3" s="1412"/>
      <c r="YW3" s="1412"/>
      <c r="YX3" s="1412"/>
      <c r="YY3" s="1412"/>
      <c r="YZ3" s="1412"/>
      <c r="ZA3" s="1412"/>
      <c r="ZB3" s="1412"/>
      <c r="ZC3" s="1412"/>
      <c r="ZD3" s="1412"/>
      <c r="ZE3" s="1412"/>
      <c r="ZF3" s="1412"/>
      <c r="ZG3" s="1412"/>
      <c r="ZH3" s="1412"/>
      <c r="ZI3" s="1412"/>
      <c r="ZJ3" s="1412"/>
      <c r="ZK3" s="1412"/>
      <c r="ZL3" s="1412"/>
      <c r="ZM3" s="1412"/>
      <c r="ZN3" s="1412"/>
      <c r="ZO3" s="1412"/>
      <c r="ZP3" s="1412"/>
      <c r="ZQ3" s="1412"/>
      <c r="ZR3" s="1412"/>
      <c r="ZS3" s="1412"/>
      <c r="ZT3" s="1412"/>
      <c r="ZU3" s="1412"/>
      <c r="ZV3" s="1412"/>
      <c r="ZW3" s="1412"/>
      <c r="ZX3" s="1412"/>
      <c r="ZY3" s="1412"/>
      <c r="ZZ3" s="1412"/>
      <c r="AAA3" s="1412"/>
      <c r="AAB3" s="1412"/>
      <c r="AAC3" s="1412"/>
      <c r="AAD3" s="1412"/>
      <c r="AAE3" s="1412"/>
      <c r="AAF3" s="1412"/>
      <c r="AAG3" s="1412"/>
      <c r="AAH3" s="1412"/>
      <c r="AAI3" s="1412"/>
      <c r="AAJ3" s="1412"/>
      <c r="AAK3" s="1412"/>
      <c r="AAL3" s="1412"/>
      <c r="AAM3" s="1412"/>
      <c r="AAN3" s="1412"/>
      <c r="AAO3" s="1412"/>
      <c r="AAP3" s="1412"/>
      <c r="AAQ3" s="1412"/>
      <c r="AAR3" s="1412"/>
      <c r="AAS3" s="1412"/>
      <c r="AAT3" s="1412"/>
      <c r="AAU3" s="1412"/>
      <c r="AAV3" s="1412"/>
      <c r="AAW3" s="1412"/>
      <c r="AAX3" s="1412"/>
      <c r="AAY3" s="1412"/>
      <c r="AAZ3" s="1412"/>
      <c r="ABA3" s="1412"/>
      <c r="ABB3" s="1412"/>
      <c r="ABC3" s="1412"/>
      <c r="ABD3" s="1412"/>
      <c r="ABE3" s="1412"/>
      <c r="ABF3" s="1412"/>
      <c r="ABG3" s="1412"/>
      <c r="ABH3" s="1412"/>
      <c r="ABI3" s="1412"/>
      <c r="ABJ3" s="1412"/>
      <c r="ABK3" s="1412"/>
      <c r="ABL3" s="1412"/>
      <c r="ABM3" s="1412"/>
      <c r="ABN3" s="1412"/>
      <c r="ABO3" s="1412"/>
      <c r="ABP3" s="1412"/>
      <c r="ABQ3" s="1412"/>
      <c r="ABR3" s="1412"/>
      <c r="ABS3" s="1412"/>
      <c r="ABT3" s="1412"/>
      <c r="ABU3" s="1412"/>
      <c r="ABV3" s="1412"/>
      <c r="ABW3" s="1412"/>
      <c r="ABX3" s="1412"/>
      <c r="ABY3" s="1412"/>
      <c r="ABZ3" s="1412"/>
      <c r="ACA3" s="1412"/>
      <c r="ACB3" s="1412"/>
      <c r="ACC3" s="1412"/>
      <c r="ACD3" s="1412"/>
      <c r="ACE3" s="1412"/>
      <c r="ACF3" s="1412"/>
      <c r="ACG3" s="1412"/>
      <c r="ACH3" s="1412"/>
      <c r="ACI3" s="1412"/>
      <c r="ACJ3" s="1412"/>
      <c r="ACK3" s="1412"/>
      <c r="ACL3" s="1412"/>
      <c r="ACM3" s="1412"/>
      <c r="ACN3" s="1412"/>
      <c r="ACO3" s="1412"/>
      <c r="ACP3" s="1412"/>
      <c r="ACQ3" s="1412"/>
      <c r="ACR3" s="1412"/>
      <c r="ACS3" s="1412"/>
      <c r="ACT3" s="1412"/>
      <c r="ACU3" s="1412"/>
      <c r="ACV3" s="1412"/>
      <c r="ACW3" s="1412"/>
      <c r="ACX3" s="1412"/>
      <c r="ACY3" s="1412"/>
      <c r="ACZ3" s="1412"/>
      <c r="ADA3" s="1412"/>
      <c r="ADB3" s="1412"/>
      <c r="ADC3" s="1412"/>
      <c r="ADD3" s="1412"/>
      <c r="ADE3" s="1412"/>
      <c r="ADF3" s="1412"/>
      <c r="ADG3" s="1412"/>
      <c r="ADH3" s="1412"/>
      <c r="ADI3" s="1412"/>
      <c r="ADJ3" s="1412"/>
      <c r="ADK3" s="1412"/>
      <c r="ADL3" s="1412"/>
      <c r="ADM3" s="1412"/>
      <c r="ADN3" s="1412"/>
      <c r="ADO3" s="1412"/>
      <c r="ADP3" s="1412"/>
      <c r="ADQ3" s="1412"/>
      <c r="ADR3" s="1412"/>
      <c r="ADS3" s="1412"/>
      <c r="ADT3" s="1412"/>
      <c r="ADU3" s="1412"/>
      <c r="ADV3" s="1412"/>
      <c r="ADW3" s="1412"/>
      <c r="ADX3" s="1412"/>
      <c r="ADY3" s="1412"/>
      <c r="ADZ3" s="1412"/>
      <c r="AEA3" s="1412"/>
      <c r="AEB3" s="1412"/>
      <c r="AEC3" s="1412"/>
      <c r="AED3" s="1412"/>
      <c r="AEE3" s="1412"/>
      <c r="AEF3" s="1412"/>
      <c r="AEG3" s="1412"/>
      <c r="AEH3" s="1412"/>
      <c r="AEI3" s="1412"/>
      <c r="AEJ3" s="1412"/>
      <c r="AEK3" s="1412"/>
      <c r="AEL3" s="1412"/>
      <c r="AEM3" s="1412"/>
      <c r="AEN3" s="1412"/>
      <c r="AEO3" s="1412"/>
      <c r="AEP3" s="1412"/>
      <c r="AEQ3" s="1412"/>
      <c r="AER3" s="1412"/>
      <c r="AES3" s="1412"/>
      <c r="AET3" s="1412"/>
      <c r="AEU3" s="1412"/>
      <c r="AEV3" s="1412"/>
      <c r="AEW3" s="1412"/>
      <c r="AEX3" s="1412"/>
      <c r="AEY3" s="1412"/>
      <c r="AEZ3" s="1412"/>
      <c r="AFA3" s="1412"/>
      <c r="AFB3" s="1412"/>
      <c r="AFC3" s="1412"/>
      <c r="AFD3" s="1412"/>
      <c r="AFE3" s="1412"/>
      <c r="AFF3" s="1412"/>
      <c r="AFG3" s="1412"/>
      <c r="AFH3" s="1412"/>
      <c r="AFI3" s="1412"/>
      <c r="AFJ3" s="1412"/>
      <c r="AFK3" s="1412"/>
      <c r="AFL3" s="1412"/>
      <c r="AFM3" s="1412"/>
      <c r="AFN3" s="1412"/>
      <c r="AFO3" s="1412"/>
      <c r="AFP3" s="1412"/>
      <c r="AFQ3" s="1412"/>
      <c r="AFR3" s="1412"/>
      <c r="AFS3" s="1412"/>
      <c r="AFT3" s="1412"/>
      <c r="AFU3" s="1412"/>
      <c r="AFV3" s="1412"/>
      <c r="AFW3" s="1412"/>
      <c r="AFX3" s="1412"/>
      <c r="AFY3" s="1412"/>
      <c r="AFZ3" s="1412"/>
      <c r="AGA3" s="1412"/>
      <c r="AGB3" s="1412"/>
      <c r="AGC3" s="1412"/>
      <c r="AGD3" s="1412"/>
      <c r="AGE3" s="1412"/>
      <c r="AGF3" s="1412"/>
      <c r="AGG3" s="1412"/>
      <c r="AGH3" s="1412"/>
      <c r="AGI3" s="1412"/>
      <c r="AGJ3" s="1412"/>
      <c r="AGK3" s="1412"/>
      <c r="AGL3" s="1412"/>
      <c r="AGM3" s="1412"/>
      <c r="AGN3" s="1412"/>
      <c r="AGO3" s="1412"/>
      <c r="AGP3" s="1412"/>
      <c r="AGQ3" s="1412"/>
      <c r="AGR3" s="1412"/>
      <c r="AGS3" s="1412"/>
      <c r="AGT3" s="1412"/>
      <c r="AGU3" s="1412"/>
      <c r="AGV3" s="1412"/>
      <c r="AGW3" s="1412"/>
      <c r="AGX3" s="1412"/>
      <c r="AGY3" s="1412"/>
      <c r="AGZ3" s="1412"/>
      <c r="AHA3" s="1412"/>
      <c r="AHB3" s="1412"/>
      <c r="AHC3" s="1412"/>
      <c r="AHD3" s="1412"/>
      <c r="AHE3" s="1412"/>
      <c r="AHF3" s="1412"/>
      <c r="AHG3" s="1412"/>
      <c r="AHH3" s="1412"/>
      <c r="AHI3" s="1412"/>
      <c r="AHJ3" s="1412"/>
      <c r="AHK3" s="1412"/>
      <c r="AHL3" s="1412"/>
      <c r="AHM3" s="1412"/>
      <c r="AHN3" s="1412"/>
      <c r="AHO3" s="1412"/>
      <c r="AHP3" s="1412"/>
      <c r="AHQ3" s="1412"/>
      <c r="AHR3" s="1412"/>
      <c r="AHS3" s="1412"/>
      <c r="AHT3" s="1412"/>
      <c r="AHU3" s="1412"/>
      <c r="AHV3" s="1412"/>
      <c r="AHW3" s="1412"/>
      <c r="AHX3" s="1412"/>
      <c r="AHY3" s="1412"/>
      <c r="AHZ3" s="1412"/>
      <c r="AIA3" s="1412"/>
      <c r="AIB3" s="1412"/>
      <c r="AIC3" s="1412"/>
      <c r="AID3" s="1412"/>
      <c r="AIE3" s="1412"/>
      <c r="AIF3" s="1412"/>
      <c r="AIG3" s="1412"/>
      <c r="AIH3" s="1412"/>
      <c r="AII3" s="1412"/>
      <c r="AIJ3" s="1412"/>
      <c r="AIK3" s="1412"/>
      <c r="AIL3" s="1412"/>
      <c r="AIM3" s="1412"/>
      <c r="AIN3" s="1412"/>
      <c r="AIO3" s="1412"/>
      <c r="AIP3" s="1412"/>
      <c r="AIQ3" s="1412"/>
      <c r="AIR3" s="1412"/>
      <c r="AIS3" s="1412"/>
      <c r="AIT3" s="1412"/>
      <c r="AIU3" s="1412"/>
      <c r="AIV3" s="1412"/>
      <c r="AIW3" s="1412"/>
      <c r="AIX3" s="1412"/>
      <c r="AIY3" s="1412"/>
      <c r="AIZ3" s="1412"/>
      <c r="AJA3" s="1412"/>
      <c r="AJB3" s="1412"/>
      <c r="AJC3" s="1412"/>
      <c r="AJD3" s="1412"/>
      <c r="AJE3" s="1412"/>
      <c r="AJF3" s="1412"/>
      <c r="AJG3" s="1412"/>
      <c r="AJH3" s="1412"/>
      <c r="AJI3" s="1412"/>
      <c r="AJJ3" s="1412"/>
      <c r="AJK3" s="1412"/>
      <c r="AJL3" s="1412"/>
      <c r="AJM3" s="1412"/>
      <c r="AJN3" s="1412"/>
      <c r="AJO3" s="1412"/>
      <c r="AJP3" s="1412"/>
      <c r="AJQ3" s="1412"/>
      <c r="AJR3" s="1412"/>
      <c r="AJS3" s="1412"/>
      <c r="AJT3" s="1412"/>
      <c r="AJU3" s="1412"/>
      <c r="AJV3" s="1412"/>
      <c r="AJW3" s="1412"/>
      <c r="AJX3" s="1412"/>
      <c r="AJY3" s="1412"/>
      <c r="AJZ3" s="1412"/>
      <c r="AKA3" s="1412"/>
      <c r="AKB3" s="1412"/>
      <c r="AKC3" s="1412"/>
      <c r="AKD3" s="1412"/>
      <c r="AKE3" s="1412"/>
      <c r="AKF3" s="1412"/>
      <c r="AKG3" s="1412"/>
      <c r="AKH3" s="1412"/>
      <c r="AKI3" s="1412"/>
      <c r="AKJ3" s="1412"/>
      <c r="AKK3" s="1412"/>
      <c r="AKL3" s="1412"/>
      <c r="AKM3" s="1412"/>
      <c r="AKN3" s="1412"/>
      <c r="AKO3" s="1412"/>
      <c r="AKP3" s="1412"/>
      <c r="AKQ3" s="1412"/>
      <c r="AKR3" s="1412"/>
      <c r="AKS3" s="1412"/>
      <c r="AKT3" s="1412"/>
      <c r="AKU3" s="1412"/>
      <c r="AKV3" s="1412"/>
      <c r="AKW3" s="1412"/>
      <c r="AKX3" s="1412"/>
      <c r="AKY3" s="1412"/>
      <c r="AKZ3" s="1412"/>
      <c r="ALA3" s="1412"/>
      <c r="ALB3" s="1412"/>
      <c r="ALC3" s="1412"/>
      <c r="ALD3" s="1412"/>
      <c r="ALE3" s="1412"/>
      <c r="ALF3" s="1412"/>
      <c r="ALG3" s="1412"/>
      <c r="ALH3" s="1412"/>
      <c r="ALI3" s="1412"/>
      <c r="ALJ3" s="1412"/>
      <c r="ALK3" s="1412"/>
      <c r="ALL3" s="1412"/>
      <c r="ALM3" s="1412"/>
      <c r="ALN3" s="1412"/>
      <c r="ALO3" s="1412"/>
      <c r="ALP3" s="1412"/>
      <c r="ALQ3" s="1412"/>
      <c r="ALR3" s="1412"/>
      <c r="ALS3" s="1412"/>
      <c r="ALT3" s="1412"/>
      <c r="ALU3" s="1412"/>
      <c r="ALV3" s="1412"/>
      <c r="ALW3" s="1412"/>
      <c r="ALX3" s="1412"/>
      <c r="ALY3" s="1412"/>
      <c r="ALZ3" s="1412"/>
      <c r="AMA3" s="1412"/>
      <c r="AMB3" s="1412"/>
      <c r="AMC3" s="1412"/>
      <c r="AMD3" s="1412"/>
      <c r="AME3" s="1412"/>
      <c r="AMF3" s="1412"/>
      <c r="AMG3" s="1412"/>
      <c r="AMH3" s="1412"/>
      <c r="AMI3" s="1412"/>
      <c r="AMJ3" s="1412"/>
      <c r="AMK3" s="1412"/>
      <c r="AML3" s="1412"/>
      <c r="AMM3" s="1412"/>
      <c r="AMN3" s="1412"/>
      <c r="AMO3" s="1412"/>
      <c r="AMP3" s="1412"/>
      <c r="AMQ3" s="1412"/>
      <c r="AMR3" s="1412"/>
      <c r="AMS3" s="1412"/>
      <c r="AMT3" s="1412"/>
      <c r="AMU3" s="1412"/>
      <c r="AMV3" s="1412"/>
      <c r="AMW3" s="1412"/>
      <c r="AMX3" s="1412"/>
      <c r="AMY3" s="1412"/>
      <c r="AMZ3" s="1412"/>
      <c r="ANA3" s="1412"/>
      <c r="ANB3" s="1412"/>
      <c r="ANC3" s="1412"/>
      <c r="AND3" s="1412"/>
      <c r="ANE3" s="1412"/>
      <c r="ANF3" s="1412"/>
      <c r="ANG3" s="1412"/>
      <c r="ANH3" s="1412"/>
      <c r="ANI3" s="1412"/>
      <c r="ANJ3" s="1412"/>
      <c r="ANK3" s="1412"/>
      <c r="ANL3" s="1412"/>
      <c r="ANM3" s="1412"/>
      <c r="ANN3" s="1412"/>
      <c r="ANO3" s="1412"/>
      <c r="ANP3" s="1412"/>
      <c r="ANQ3" s="1412"/>
      <c r="ANR3" s="1412"/>
      <c r="ANS3" s="1412"/>
      <c r="ANT3" s="1412"/>
      <c r="ANU3" s="1412"/>
      <c r="ANV3" s="1412"/>
      <c r="ANW3" s="1412"/>
      <c r="ANX3" s="1412"/>
      <c r="ANY3" s="1412"/>
      <c r="ANZ3" s="1412"/>
      <c r="AOA3" s="1412"/>
      <c r="AOB3" s="1412"/>
      <c r="AOC3" s="1412"/>
      <c r="AOD3" s="1412"/>
      <c r="AOE3" s="1412"/>
      <c r="AOF3" s="1412"/>
      <c r="AOG3" s="1412"/>
      <c r="AOH3" s="1412"/>
      <c r="AOI3" s="1412"/>
      <c r="AOJ3" s="1412"/>
      <c r="AOK3" s="1412"/>
      <c r="AOL3" s="1412"/>
      <c r="AOM3" s="1412"/>
      <c r="AON3" s="1412"/>
      <c r="AOO3" s="1412"/>
      <c r="AOP3" s="1412"/>
      <c r="AOQ3" s="1412"/>
      <c r="AOR3" s="1412"/>
      <c r="AOS3" s="1412"/>
      <c r="AOT3" s="1412"/>
      <c r="AOU3" s="1412"/>
      <c r="AOV3" s="1412"/>
      <c r="AOW3" s="1412"/>
      <c r="AOX3" s="1412"/>
      <c r="AOY3" s="1412"/>
      <c r="AOZ3" s="1412"/>
      <c r="APA3" s="1412"/>
      <c r="APB3" s="1412"/>
      <c r="APC3" s="1412"/>
      <c r="APD3" s="1412"/>
      <c r="APE3" s="1412"/>
      <c r="APF3" s="1412"/>
      <c r="APG3" s="1412"/>
      <c r="APH3" s="1412"/>
      <c r="API3" s="1412"/>
      <c r="APJ3" s="1412"/>
      <c r="APK3" s="1412"/>
      <c r="APL3" s="1412"/>
      <c r="APM3" s="1412"/>
      <c r="APN3" s="1412"/>
      <c r="APO3" s="1412"/>
      <c r="APP3" s="1412"/>
      <c r="APQ3" s="1412"/>
      <c r="APR3" s="1412"/>
      <c r="APS3" s="1412"/>
      <c r="APT3" s="1412"/>
      <c r="APU3" s="1412"/>
      <c r="APV3" s="1412"/>
      <c r="APW3" s="1412"/>
      <c r="APX3" s="1412"/>
      <c r="APY3" s="1412"/>
      <c r="APZ3" s="1412"/>
      <c r="AQA3" s="1412"/>
      <c r="AQB3" s="1412"/>
      <c r="AQC3" s="1412"/>
      <c r="AQD3" s="1412"/>
      <c r="AQE3" s="1412"/>
      <c r="AQF3" s="1412"/>
      <c r="AQG3" s="1412"/>
      <c r="AQH3" s="1412"/>
      <c r="AQI3" s="1412"/>
      <c r="AQJ3" s="1412"/>
      <c r="AQK3" s="1412"/>
      <c r="AQL3" s="1412"/>
      <c r="AQM3" s="1412"/>
      <c r="AQN3" s="1412"/>
      <c r="AQO3" s="1412"/>
      <c r="AQP3" s="1412"/>
      <c r="AQQ3" s="1412"/>
      <c r="AQR3" s="1412"/>
      <c r="AQS3" s="1412"/>
      <c r="AQT3" s="1412"/>
      <c r="AQU3" s="1412"/>
      <c r="AQV3" s="1412"/>
      <c r="AQW3" s="1412"/>
      <c r="AQX3" s="1412"/>
      <c r="AQY3" s="1412"/>
      <c r="AQZ3" s="1412"/>
      <c r="ARA3" s="1412"/>
      <c r="ARB3" s="1412"/>
      <c r="ARC3" s="1412"/>
      <c r="ARD3" s="1412"/>
      <c r="ARE3" s="1412"/>
      <c r="ARF3" s="1412"/>
      <c r="ARG3" s="1412"/>
      <c r="ARH3" s="1412"/>
      <c r="ARI3" s="1412"/>
      <c r="ARJ3" s="1412"/>
      <c r="ARK3" s="1412"/>
      <c r="ARL3" s="1412"/>
      <c r="ARM3" s="1412"/>
      <c r="ARN3" s="1412"/>
      <c r="ARO3" s="1412"/>
      <c r="ARP3" s="1412"/>
      <c r="ARQ3" s="1412"/>
      <c r="ARR3" s="1412"/>
      <c r="ARS3" s="1412"/>
      <c r="ART3" s="1412"/>
      <c r="ARU3" s="1412"/>
      <c r="ARV3" s="1412"/>
      <c r="ARW3" s="1412"/>
      <c r="ARX3" s="1412"/>
      <c r="ARY3" s="1412"/>
      <c r="ARZ3" s="1412"/>
      <c r="ASA3" s="1412"/>
      <c r="ASB3" s="1412"/>
      <c r="ASC3" s="1412"/>
      <c r="ASD3" s="1412"/>
      <c r="ASE3" s="1412"/>
      <c r="ASF3" s="1412"/>
      <c r="ASG3" s="1412"/>
      <c r="ASH3" s="1412"/>
      <c r="ASI3" s="1412"/>
      <c r="ASJ3" s="1412"/>
      <c r="ASK3" s="1412"/>
      <c r="ASL3" s="1412"/>
      <c r="ASM3" s="1412"/>
      <c r="ASN3" s="1412"/>
      <c r="ASO3" s="1412"/>
      <c r="ASP3" s="1412"/>
      <c r="ASQ3" s="1412"/>
      <c r="ASR3" s="1412"/>
      <c r="ASS3" s="1412"/>
      <c r="AST3" s="1412"/>
      <c r="ASU3" s="1412"/>
      <c r="ASV3" s="1412"/>
      <c r="ASW3" s="1412"/>
      <c r="ASX3" s="1412"/>
      <c r="ASY3" s="1412"/>
      <c r="ASZ3" s="1412"/>
      <c r="ATA3" s="1412"/>
      <c r="ATB3" s="1412"/>
      <c r="ATC3" s="1412"/>
      <c r="ATD3" s="1412"/>
      <c r="ATE3" s="1412"/>
      <c r="ATF3" s="1412"/>
      <c r="ATG3" s="1412"/>
      <c r="ATH3" s="1412"/>
      <c r="ATI3" s="1412"/>
      <c r="ATJ3" s="1412"/>
      <c r="ATK3" s="1412"/>
      <c r="ATL3" s="1412"/>
      <c r="ATM3" s="1412"/>
      <c r="ATN3" s="1412"/>
      <c r="ATO3" s="1412"/>
      <c r="ATP3" s="1412"/>
      <c r="ATQ3" s="1412"/>
      <c r="ATR3" s="1412"/>
      <c r="ATS3" s="1412"/>
      <c r="ATT3" s="1412"/>
      <c r="ATU3" s="1412"/>
      <c r="ATV3" s="1412"/>
      <c r="ATW3" s="1412"/>
      <c r="ATX3" s="1412"/>
      <c r="ATY3" s="1412"/>
      <c r="ATZ3" s="1412"/>
      <c r="AUA3" s="1412"/>
      <c r="AUB3" s="1412"/>
      <c r="AUC3" s="1412"/>
      <c r="AUD3" s="1412"/>
      <c r="AUE3" s="1412"/>
      <c r="AUF3" s="1412"/>
      <c r="AUG3" s="1412"/>
      <c r="AUH3" s="1412"/>
      <c r="AUI3" s="1412"/>
      <c r="AUJ3" s="1412"/>
      <c r="AUK3" s="1412"/>
      <c r="AUL3" s="1412"/>
      <c r="AUM3" s="1412"/>
      <c r="AUN3" s="1412"/>
      <c r="AUO3" s="1412"/>
      <c r="AUP3" s="1412"/>
      <c r="AUQ3" s="1412"/>
      <c r="AUR3" s="1412"/>
      <c r="AUS3" s="1412"/>
      <c r="AUT3" s="1412"/>
      <c r="AUU3" s="1412"/>
      <c r="AUV3" s="1412"/>
      <c r="AUW3" s="1412"/>
      <c r="AUX3" s="1412"/>
      <c r="AUY3" s="1412"/>
      <c r="AUZ3" s="1412"/>
      <c r="AVA3" s="1412"/>
      <c r="AVB3" s="1412"/>
      <c r="AVC3" s="1412"/>
      <c r="AVD3" s="1412"/>
      <c r="AVE3" s="1412"/>
      <c r="AVF3" s="1412"/>
      <c r="AVG3" s="1412"/>
      <c r="AVH3" s="1412"/>
      <c r="AVI3" s="1412"/>
      <c r="AVJ3" s="1412"/>
      <c r="AVK3" s="1412"/>
      <c r="AVL3" s="1412"/>
      <c r="AVM3" s="1412"/>
      <c r="AVN3" s="1412"/>
      <c r="AVO3" s="1412"/>
      <c r="AVP3" s="1412"/>
      <c r="AVQ3" s="1412"/>
      <c r="AVR3" s="1412"/>
      <c r="AVS3" s="1412"/>
      <c r="AVT3" s="1412"/>
      <c r="AVU3" s="1412"/>
      <c r="AVV3" s="1412"/>
      <c r="AVW3" s="1412"/>
      <c r="AVX3" s="1412"/>
      <c r="AVY3" s="1412"/>
      <c r="AVZ3" s="1412"/>
      <c r="AWA3" s="1412"/>
      <c r="AWB3" s="1412"/>
      <c r="AWC3" s="1412"/>
      <c r="AWD3" s="1412"/>
      <c r="AWE3" s="1412"/>
      <c r="AWF3" s="1412"/>
      <c r="AWG3" s="1412"/>
      <c r="AWH3" s="1412"/>
      <c r="AWI3" s="1412"/>
      <c r="AWJ3" s="1412"/>
      <c r="AWK3" s="1412"/>
      <c r="AWL3" s="1412"/>
      <c r="AWM3" s="1412"/>
      <c r="AWN3" s="1412"/>
      <c r="AWO3" s="1412"/>
      <c r="AWP3" s="1412"/>
      <c r="AWQ3" s="1412"/>
      <c r="AWR3" s="1412"/>
      <c r="AWS3" s="1412"/>
      <c r="AWT3" s="1412"/>
      <c r="AWU3" s="1412"/>
      <c r="AWV3" s="1412"/>
      <c r="AWW3" s="1412"/>
      <c r="AWX3" s="1412"/>
      <c r="AWY3" s="1412"/>
      <c r="AWZ3" s="1412"/>
      <c r="AXA3" s="1412"/>
      <c r="AXB3" s="1412"/>
      <c r="AXC3" s="1412"/>
      <c r="AXD3" s="1412"/>
      <c r="AXE3" s="1412"/>
      <c r="AXF3" s="1412"/>
      <c r="AXG3" s="1412"/>
      <c r="AXH3" s="1412"/>
      <c r="AXI3" s="1412"/>
      <c r="AXJ3" s="1412"/>
      <c r="AXK3" s="1412"/>
      <c r="AXL3" s="1412"/>
      <c r="AXM3" s="1412"/>
      <c r="AXN3" s="1412"/>
      <c r="AXO3" s="1412"/>
      <c r="AXP3" s="1412"/>
      <c r="AXQ3" s="1412"/>
      <c r="AXR3" s="1412"/>
      <c r="AXS3" s="1412"/>
      <c r="AXT3" s="1412"/>
      <c r="AXU3" s="1412"/>
      <c r="AXV3" s="1412"/>
      <c r="AXW3" s="1412"/>
      <c r="AXX3" s="1412"/>
      <c r="AXY3" s="1412"/>
      <c r="AXZ3" s="1412"/>
      <c r="AYA3" s="1412"/>
      <c r="AYB3" s="1412"/>
      <c r="AYC3" s="1412"/>
      <c r="AYD3" s="1412"/>
      <c r="AYE3" s="1412"/>
      <c r="AYF3" s="1412"/>
      <c r="AYG3" s="1412"/>
      <c r="AYH3" s="1412"/>
      <c r="AYI3" s="1412"/>
      <c r="AYJ3" s="1412"/>
      <c r="AYK3" s="1412"/>
      <c r="AYL3" s="1412"/>
      <c r="AYM3" s="1412"/>
      <c r="AYN3" s="1412"/>
      <c r="AYO3" s="1412"/>
      <c r="AYP3" s="1412"/>
      <c r="AYQ3" s="1412"/>
      <c r="AYR3" s="1412"/>
      <c r="AYS3" s="1412"/>
      <c r="AYT3" s="1412"/>
      <c r="AYU3" s="1412"/>
      <c r="AYV3" s="1412"/>
      <c r="AYW3" s="1412"/>
      <c r="AYX3" s="1412"/>
      <c r="AYY3" s="1412"/>
      <c r="AYZ3" s="1412"/>
      <c r="AZA3" s="1412"/>
      <c r="AZB3" s="1412"/>
      <c r="AZC3" s="1412"/>
      <c r="AZD3" s="1412"/>
      <c r="AZE3" s="1412"/>
      <c r="AZF3" s="1412"/>
      <c r="AZG3" s="1412"/>
      <c r="AZH3" s="1412"/>
      <c r="AZI3" s="1412"/>
      <c r="AZJ3" s="1412"/>
      <c r="AZK3" s="1412"/>
      <c r="AZL3" s="1412"/>
      <c r="AZM3" s="1412"/>
      <c r="AZN3" s="1412"/>
      <c r="AZO3" s="1412"/>
      <c r="AZP3" s="1412"/>
      <c r="AZQ3" s="1412"/>
      <c r="AZR3" s="1412"/>
      <c r="AZS3" s="1412"/>
      <c r="AZT3" s="1412"/>
      <c r="AZU3" s="1412"/>
      <c r="AZV3" s="1412"/>
      <c r="AZW3" s="1412"/>
      <c r="AZX3" s="1412"/>
      <c r="AZY3" s="1412"/>
      <c r="AZZ3" s="1412"/>
      <c r="BAA3" s="1412"/>
      <c r="BAB3" s="1412"/>
      <c r="BAC3" s="1412"/>
      <c r="BAD3" s="1412"/>
      <c r="BAE3" s="1412"/>
      <c r="BAF3" s="1412"/>
      <c r="BAG3" s="1412"/>
      <c r="BAH3" s="1412"/>
      <c r="BAI3" s="1412"/>
      <c r="BAJ3" s="1412"/>
      <c r="BAK3" s="1412"/>
      <c r="BAL3" s="1412"/>
      <c r="BAM3" s="1412"/>
      <c r="BAN3" s="1412"/>
      <c r="BAO3" s="1412"/>
      <c r="BAP3" s="1412"/>
      <c r="BAQ3" s="1412"/>
      <c r="BAR3" s="1412"/>
      <c r="BAS3" s="1412"/>
      <c r="BAT3" s="1412"/>
      <c r="BAU3" s="1412"/>
      <c r="BAV3" s="1412"/>
      <c r="BAW3" s="1412"/>
      <c r="BAX3" s="1412"/>
      <c r="BAY3" s="1412"/>
      <c r="BAZ3" s="1412"/>
      <c r="BBA3" s="1412"/>
      <c r="BBB3" s="1412"/>
      <c r="BBC3" s="1412"/>
      <c r="BBD3" s="1412"/>
      <c r="BBE3" s="1412"/>
      <c r="BBF3" s="1412"/>
      <c r="BBG3" s="1412"/>
      <c r="BBH3" s="1412"/>
      <c r="BBI3" s="1412"/>
      <c r="BBJ3" s="1412"/>
      <c r="BBK3" s="1412"/>
      <c r="BBL3" s="1412"/>
      <c r="BBM3" s="1412"/>
      <c r="BBN3" s="1412"/>
      <c r="BBO3" s="1412"/>
      <c r="BBP3" s="1412"/>
      <c r="BBQ3" s="1412"/>
      <c r="BBR3" s="1412"/>
      <c r="BBS3" s="1412"/>
      <c r="BBT3" s="1412"/>
      <c r="BBU3" s="1412"/>
      <c r="BBV3" s="1412"/>
      <c r="BBW3" s="1412"/>
      <c r="BBX3" s="1412"/>
      <c r="BBY3" s="1412"/>
      <c r="BBZ3" s="1412"/>
      <c r="BCA3" s="1412"/>
      <c r="BCB3" s="1412"/>
      <c r="BCC3" s="1412"/>
      <c r="BCD3" s="1412"/>
      <c r="BCE3" s="1412"/>
      <c r="BCF3" s="1412"/>
      <c r="BCG3" s="1412"/>
      <c r="BCH3" s="1412"/>
      <c r="BCI3" s="1412"/>
      <c r="BCJ3" s="1412"/>
      <c r="BCK3" s="1412"/>
      <c r="BCL3" s="1412"/>
      <c r="BCM3" s="1412"/>
      <c r="BCN3" s="1412"/>
      <c r="BCO3" s="1412"/>
      <c r="BCP3" s="1412"/>
      <c r="BCQ3" s="1412"/>
      <c r="BCR3" s="1412"/>
      <c r="BCS3" s="1412"/>
      <c r="BCT3" s="1412"/>
      <c r="BCU3" s="1412"/>
      <c r="BCV3" s="1412"/>
      <c r="BCW3" s="1412"/>
      <c r="BCX3" s="1412"/>
      <c r="BCY3" s="1412"/>
      <c r="BCZ3" s="1412"/>
      <c r="BDA3" s="1412"/>
      <c r="BDB3" s="1412"/>
      <c r="BDC3" s="1412"/>
      <c r="BDD3" s="1412"/>
      <c r="BDE3" s="1412"/>
      <c r="BDF3" s="1412"/>
      <c r="BDG3" s="1412"/>
      <c r="BDH3" s="1412"/>
      <c r="BDI3" s="1412"/>
      <c r="BDJ3" s="1412"/>
      <c r="BDK3" s="1412"/>
      <c r="BDL3" s="1412"/>
      <c r="BDM3" s="1412"/>
      <c r="BDN3" s="1412"/>
      <c r="BDO3" s="1412"/>
      <c r="BDP3" s="1412"/>
      <c r="BDQ3" s="1412"/>
      <c r="BDR3" s="1412"/>
      <c r="BDS3" s="1412"/>
      <c r="BDT3" s="1412"/>
      <c r="BDU3" s="1412"/>
      <c r="BDV3" s="1412"/>
      <c r="BDW3" s="1412"/>
      <c r="BDX3" s="1412"/>
      <c r="BDY3" s="1412"/>
      <c r="BDZ3" s="1412"/>
      <c r="BEA3" s="1412"/>
      <c r="BEB3" s="1412"/>
      <c r="BEC3" s="1412"/>
      <c r="BED3" s="1412"/>
      <c r="BEE3" s="1412"/>
      <c r="BEF3" s="1412"/>
      <c r="BEG3" s="1412"/>
      <c r="BEH3" s="1412"/>
      <c r="BEI3" s="1412"/>
      <c r="BEJ3" s="1412"/>
      <c r="BEK3" s="1412"/>
      <c r="BEL3" s="1412"/>
      <c r="BEM3" s="1412"/>
      <c r="BEN3" s="1412"/>
      <c r="BEO3" s="1412"/>
      <c r="BEP3" s="1412"/>
      <c r="BEQ3" s="1412"/>
      <c r="BER3" s="1412"/>
      <c r="BES3" s="1412"/>
      <c r="BET3" s="1412"/>
      <c r="BEU3" s="1412"/>
      <c r="BEV3" s="1412"/>
      <c r="BEW3" s="1412"/>
      <c r="BEX3" s="1412"/>
      <c r="BEY3" s="1412"/>
      <c r="BEZ3" s="1412"/>
      <c r="BFA3" s="1412"/>
      <c r="BFB3" s="1412"/>
      <c r="BFC3" s="1412"/>
      <c r="BFD3" s="1412"/>
      <c r="BFE3" s="1412"/>
      <c r="BFF3" s="1412"/>
      <c r="BFG3" s="1412"/>
      <c r="BFH3" s="1412"/>
      <c r="BFI3" s="1412"/>
      <c r="BFJ3" s="1412"/>
      <c r="BFK3" s="1412"/>
      <c r="BFL3" s="1412"/>
      <c r="BFM3" s="1412"/>
      <c r="BFN3" s="1412"/>
      <c r="BFO3" s="1412"/>
      <c r="BFP3" s="1412"/>
      <c r="BFQ3" s="1412"/>
      <c r="BFR3" s="1412"/>
      <c r="BFS3" s="1412"/>
      <c r="BFT3" s="1412"/>
      <c r="BFU3" s="1412"/>
      <c r="BFV3" s="1412"/>
      <c r="BFW3" s="1412"/>
      <c r="BFX3" s="1412"/>
      <c r="BFY3" s="1412"/>
      <c r="BFZ3" s="1412"/>
      <c r="BGA3" s="1412"/>
      <c r="BGB3" s="1412"/>
      <c r="BGC3" s="1412"/>
      <c r="BGD3" s="1412"/>
      <c r="BGE3" s="1412"/>
      <c r="BGF3" s="1412"/>
      <c r="BGG3" s="1412"/>
      <c r="BGH3" s="1412"/>
      <c r="BGI3" s="1412"/>
      <c r="BGJ3" s="1412"/>
      <c r="BGK3" s="1412"/>
      <c r="BGL3" s="1412"/>
      <c r="BGM3" s="1412"/>
      <c r="BGN3" s="1412"/>
      <c r="BGO3" s="1412"/>
      <c r="BGP3" s="1412"/>
      <c r="BGQ3" s="1412"/>
      <c r="BGR3" s="1412"/>
      <c r="BGS3" s="1412"/>
      <c r="BGT3" s="1412"/>
      <c r="BGU3" s="1412"/>
      <c r="BGV3" s="1412"/>
      <c r="BGW3" s="1412"/>
      <c r="BGX3" s="1412"/>
      <c r="BGY3" s="1412"/>
      <c r="BGZ3" s="1412"/>
      <c r="BHA3" s="1412"/>
      <c r="BHB3" s="1412"/>
      <c r="BHC3" s="1412"/>
      <c r="BHD3" s="1412"/>
      <c r="BHE3" s="1412"/>
      <c r="BHF3" s="1412"/>
      <c r="BHG3" s="1412"/>
      <c r="BHH3" s="1412"/>
      <c r="BHI3" s="1412"/>
      <c r="BHJ3" s="1412"/>
      <c r="BHK3" s="1412"/>
      <c r="BHL3" s="1412"/>
      <c r="BHM3" s="1412"/>
      <c r="BHN3" s="1412"/>
      <c r="BHO3" s="1412"/>
      <c r="BHP3" s="1412"/>
      <c r="BHQ3" s="1412"/>
      <c r="BHR3" s="1412"/>
      <c r="BHS3" s="1412"/>
      <c r="BHT3" s="1412"/>
      <c r="BHU3" s="1412"/>
      <c r="BHV3" s="1412"/>
      <c r="BHW3" s="1412"/>
      <c r="BHX3" s="1412"/>
      <c r="BHY3" s="1412"/>
      <c r="BHZ3" s="1412"/>
      <c r="BIA3" s="1412"/>
      <c r="BIB3" s="1412"/>
      <c r="BIC3" s="1412"/>
      <c r="BID3" s="1412"/>
      <c r="BIE3" s="1412"/>
      <c r="BIF3" s="1412"/>
      <c r="BIG3" s="1412"/>
      <c r="BIH3" s="1412"/>
      <c r="BII3" s="1412"/>
      <c r="BIJ3" s="1412"/>
      <c r="BIK3" s="1412"/>
      <c r="BIL3" s="1412"/>
      <c r="BIM3" s="1412"/>
      <c r="BIN3" s="1412"/>
      <c r="BIO3" s="1412"/>
      <c r="BIP3" s="1412"/>
      <c r="BIQ3" s="1412"/>
      <c r="BIR3" s="1412"/>
      <c r="BIS3" s="1412"/>
      <c r="BIT3" s="1412"/>
      <c r="BIU3" s="1412"/>
      <c r="BIV3" s="1412"/>
      <c r="BIW3" s="1412"/>
      <c r="BIX3" s="1412"/>
      <c r="BIY3" s="1412"/>
      <c r="BIZ3" s="1412"/>
      <c r="BJA3" s="1412"/>
      <c r="BJB3" s="1412"/>
      <c r="BJC3" s="1412"/>
      <c r="BJD3" s="1412"/>
      <c r="BJE3" s="1412"/>
      <c r="BJF3" s="1412"/>
      <c r="BJG3" s="1412"/>
      <c r="BJH3" s="1412"/>
      <c r="BJI3" s="1412"/>
      <c r="BJJ3" s="1412"/>
      <c r="BJK3" s="1412"/>
      <c r="BJL3" s="1412"/>
      <c r="BJM3" s="1412"/>
      <c r="BJN3" s="1412"/>
      <c r="BJO3" s="1412"/>
      <c r="BJP3" s="1412"/>
      <c r="BJQ3" s="1412"/>
      <c r="BJR3" s="1412"/>
      <c r="BJS3" s="1412"/>
      <c r="BJT3" s="1412"/>
      <c r="BJU3" s="1412"/>
      <c r="BJV3" s="1412"/>
      <c r="BJW3" s="1412"/>
      <c r="BJX3" s="1412"/>
      <c r="BJY3" s="1412"/>
      <c r="BJZ3" s="1412"/>
      <c r="BKA3" s="1412"/>
      <c r="BKB3" s="1412"/>
      <c r="BKC3" s="1412"/>
      <c r="BKD3" s="1412"/>
      <c r="BKE3" s="1412"/>
      <c r="BKF3" s="1412"/>
      <c r="BKG3" s="1412"/>
      <c r="BKH3" s="1412"/>
      <c r="BKI3" s="1412"/>
      <c r="BKJ3" s="1412"/>
      <c r="BKK3" s="1412"/>
      <c r="BKL3" s="1412"/>
      <c r="BKM3" s="1412"/>
      <c r="BKN3" s="1412"/>
      <c r="BKO3" s="1412"/>
      <c r="BKP3" s="1412"/>
      <c r="BKQ3" s="1412"/>
      <c r="BKR3" s="1412"/>
      <c r="BKS3" s="1412"/>
      <c r="BKT3" s="1412"/>
      <c r="BKU3" s="1412"/>
      <c r="BKV3" s="1412"/>
      <c r="BKW3" s="1412"/>
      <c r="BKX3" s="1412"/>
      <c r="BKY3" s="1412"/>
      <c r="BKZ3" s="1412"/>
      <c r="BLA3" s="1412"/>
      <c r="BLB3" s="1412"/>
      <c r="BLC3" s="1412"/>
      <c r="BLD3" s="1412"/>
      <c r="BLE3" s="1412"/>
      <c r="BLF3" s="1412"/>
      <c r="BLG3" s="1412"/>
      <c r="BLH3" s="1412"/>
      <c r="BLI3" s="1412"/>
      <c r="BLJ3" s="1412"/>
      <c r="BLK3" s="1412"/>
      <c r="BLL3" s="1412"/>
      <c r="BLM3" s="1412"/>
      <c r="BLN3" s="1412"/>
      <c r="BLO3" s="1412"/>
      <c r="BLP3" s="1412"/>
      <c r="BLQ3" s="1412"/>
      <c r="BLR3" s="1412"/>
      <c r="BLS3" s="1412"/>
      <c r="BLT3" s="1412"/>
      <c r="BLU3" s="1412"/>
      <c r="BLV3" s="1412"/>
      <c r="BLW3" s="1412"/>
      <c r="BLX3" s="1412"/>
      <c r="BLY3" s="1412"/>
      <c r="BLZ3" s="1412"/>
      <c r="BMA3" s="1412"/>
      <c r="BMB3" s="1412"/>
      <c r="BMC3" s="1412"/>
      <c r="BMD3" s="1412"/>
      <c r="BME3" s="1412"/>
      <c r="BMF3" s="1412"/>
      <c r="BMG3" s="1412"/>
      <c r="BMH3" s="1412"/>
      <c r="BMI3" s="1412"/>
      <c r="BMJ3" s="1412"/>
      <c r="BMK3" s="1412"/>
      <c r="BML3" s="1412"/>
      <c r="BMM3" s="1412"/>
      <c r="BMN3" s="1412"/>
      <c r="BMO3" s="1412"/>
      <c r="BMP3" s="1412"/>
      <c r="BMQ3" s="1412"/>
      <c r="BMR3" s="1412"/>
      <c r="BMS3" s="1412"/>
      <c r="BMT3" s="1412"/>
      <c r="BMU3" s="1412"/>
      <c r="BMV3" s="1412"/>
      <c r="BMW3" s="1412"/>
      <c r="BMX3" s="1412"/>
      <c r="BMY3" s="1412"/>
      <c r="BMZ3" s="1412"/>
      <c r="BNA3" s="1412"/>
      <c r="BNB3" s="1412"/>
      <c r="BNC3" s="1412"/>
      <c r="BND3" s="1412"/>
      <c r="BNE3" s="1412"/>
      <c r="BNF3" s="1412"/>
      <c r="BNG3" s="1412"/>
      <c r="BNH3" s="1412"/>
      <c r="BNI3" s="1412"/>
      <c r="BNJ3" s="1412"/>
      <c r="BNK3" s="1412"/>
      <c r="BNL3" s="1412"/>
      <c r="BNM3" s="1412"/>
      <c r="BNN3" s="1412"/>
      <c r="BNO3" s="1412"/>
      <c r="BNP3" s="1412"/>
      <c r="BNQ3" s="1412"/>
      <c r="BNR3" s="1412"/>
      <c r="BNS3" s="1412"/>
      <c r="BNT3" s="1412"/>
      <c r="BNU3" s="1412"/>
      <c r="BNV3" s="1412"/>
      <c r="BNW3" s="1412"/>
      <c r="BNX3" s="1412"/>
      <c r="BNY3" s="1412"/>
      <c r="BNZ3" s="1412"/>
      <c r="BOA3" s="1412"/>
      <c r="BOB3" s="1412"/>
      <c r="BOC3" s="1412"/>
      <c r="BOD3" s="1412"/>
      <c r="BOE3" s="1412"/>
      <c r="BOF3" s="1412"/>
      <c r="BOG3" s="1412"/>
      <c r="BOH3" s="1412"/>
      <c r="BOI3" s="1412"/>
      <c r="BOJ3" s="1412"/>
      <c r="BOK3" s="1412"/>
      <c r="BOL3" s="1412"/>
      <c r="BOM3" s="1412"/>
      <c r="BON3" s="1412"/>
      <c r="BOO3" s="1412"/>
      <c r="BOP3" s="1412"/>
      <c r="BOQ3" s="1412"/>
      <c r="BOR3" s="1412"/>
      <c r="BOS3" s="1412"/>
      <c r="BOT3" s="1412"/>
      <c r="BOU3" s="1412"/>
      <c r="BOV3" s="1412"/>
      <c r="BOW3" s="1412"/>
      <c r="BOX3" s="1412"/>
      <c r="BOY3" s="1412"/>
      <c r="BOZ3" s="1412"/>
      <c r="BPA3" s="1412"/>
      <c r="BPB3" s="1412"/>
      <c r="BPC3" s="1412"/>
      <c r="BPD3" s="1412"/>
      <c r="BPE3" s="1412"/>
      <c r="BPF3" s="1412"/>
      <c r="BPG3" s="1412"/>
      <c r="BPH3" s="1412"/>
      <c r="BPI3" s="1412"/>
      <c r="BPJ3" s="1412"/>
      <c r="BPK3" s="1412"/>
      <c r="BPL3" s="1412"/>
      <c r="BPM3" s="1412"/>
      <c r="BPN3" s="1412"/>
      <c r="BPO3" s="1412"/>
      <c r="BPP3" s="1412"/>
      <c r="BPQ3" s="1412"/>
      <c r="BPR3" s="1412"/>
      <c r="BPS3" s="1412"/>
      <c r="BPT3" s="1412"/>
      <c r="BPU3" s="1412"/>
      <c r="BPV3" s="1412"/>
      <c r="BPW3" s="1412"/>
      <c r="BPX3" s="1412"/>
      <c r="BPY3" s="1412"/>
      <c r="BPZ3" s="1412"/>
      <c r="BQA3" s="1412"/>
      <c r="BQB3" s="1412"/>
      <c r="BQC3" s="1412"/>
      <c r="BQD3" s="1412"/>
      <c r="BQE3" s="1412"/>
      <c r="BQF3" s="1412"/>
      <c r="BQG3" s="1412"/>
      <c r="BQH3" s="1412"/>
      <c r="BQI3" s="1412"/>
      <c r="BQJ3" s="1412"/>
      <c r="BQK3" s="1412"/>
      <c r="BQL3" s="1412"/>
      <c r="BQM3" s="1412"/>
      <c r="BQN3" s="1412"/>
      <c r="BQO3" s="1412"/>
      <c r="BQP3" s="1412"/>
      <c r="BQQ3" s="1412"/>
      <c r="BQR3" s="1412"/>
      <c r="BQS3" s="1412"/>
      <c r="BQT3" s="1412"/>
      <c r="BQU3" s="1412"/>
      <c r="BQV3" s="1412"/>
      <c r="BQW3" s="1412"/>
      <c r="BQX3" s="1412"/>
      <c r="BQY3" s="1412"/>
      <c r="BQZ3" s="1412"/>
      <c r="BRA3" s="1412"/>
      <c r="BRB3" s="1412"/>
      <c r="BRC3" s="1412"/>
      <c r="BRD3" s="1412"/>
      <c r="BRE3" s="1412"/>
      <c r="BRF3" s="1412"/>
      <c r="BRG3" s="1412"/>
      <c r="BRH3" s="1412"/>
      <c r="BRI3" s="1412"/>
      <c r="BRJ3" s="1412"/>
      <c r="BRK3" s="1412"/>
      <c r="BRL3" s="1412"/>
      <c r="BRM3" s="1412"/>
      <c r="BRN3" s="1412"/>
      <c r="BRO3" s="1412"/>
      <c r="BRP3" s="1412"/>
      <c r="BRQ3" s="1412"/>
      <c r="BRR3" s="1412"/>
      <c r="BRS3" s="1412"/>
      <c r="BRT3" s="1412"/>
      <c r="BRU3" s="1412"/>
      <c r="BRV3" s="1412"/>
      <c r="BRW3" s="1412"/>
      <c r="BRX3" s="1412"/>
      <c r="BRY3" s="1412"/>
      <c r="BRZ3" s="1412"/>
      <c r="BSA3" s="1412"/>
      <c r="BSB3" s="1412"/>
      <c r="BSC3" s="1412"/>
      <c r="BSD3" s="1412"/>
      <c r="BSE3" s="1412"/>
      <c r="BSF3" s="1412"/>
      <c r="BSG3" s="1412"/>
      <c r="BSH3" s="1412"/>
      <c r="BSI3" s="1412"/>
      <c r="BSJ3" s="1412"/>
      <c r="BSK3" s="1412"/>
      <c r="BSL3" s="1412"/>
      <c r="BSM3" s="1412"/>
      <c r="BSN3" s="1412"/>
      <c r="BSO3" s="1412"/>
      <c r="BSP3" s="1412"/>
      <c r="BSQ3" s="1412"/>
      <c r="BSR3" s="1412"/>
      <c r="BSS3" s="1412"/>
      <c r="BST3" s="1412"/>
      <c r="BSU3" s="1412"/>
      <c r="BSV3" s="1412"/>
      <c r="BSW3" s="1412"/>
      <c r="BSX3" s="1412"/>
      <c r="BSY3" s="1412"/>
      <c r="BSZ3" s="1412"/>
      <c r="BTA3" s="1412"/>
      <c r="BTB3" s="1412"/>
      <c r="BTC3" s="1412"/>
      <c r="BTD3" s="1412"/>
      <c r="BTE3" s="1412"/>
      <c r="BTF3" s="1412"/>
      <c r="BTG3" s="1412"/>
      <c r="BTH3" s="1412"/>
      <c r="BTI3" s="1412"/>
      <c r="BTJ3" s="1412"/>
      <c r="BTK3" s="1412"/>
      <c r="BTL3" s="1412"/>
      <c r="BTM3" s="1412"/>
      <c r="BTN3" s="1412"/>
      <c r="BTO3" s="1412"/>
      <c r="BTP3" s="1412"/>
      <c r="BTQ3" s="1412"/>
      <c r="BTR3" s="1412"/>
      <c r="BTS3" s="1412"/>
      <c r="BTT3" s="1412"/>
      <c r="BTU3" s="1412"/>
      <c r="BTV3" s="1412"/>
      <c r="BTW3" s="1412"/>
      <c r="BTX3" s="1412"/>
      <c r="BTY3" s="1412"/>
      <c r="BTZ3" s="1412"/>
      <c r="BUA3" s="1412"/>
      <c r="BUB3" s="1412"/>
      <c r="BUC3" s="1412"/>
      <c r="BUD3" s="1412"/>
      <c r="BUE3" s="1412"/>
      <c r="BUF3" s="1412"/>
      <c r="BUG3" s="1412"/>
      <c r="BUH3" s="1412"/>
      <c r="BUI3" s="1412"/>
      <c r="BUJ3" s="1412"/>
      <c r="BUK3" s="1412"/>
      <c r="BUL3" s="1412"/>
      <c r="BUM3" s="1412"/>
      <c r="BUN3" s="1412"/>
      <c r="BUO3" s="1412"/>
      <c r="BUP3" s="1412"/>
      <c r="BUQ3" s="1412"/>
      <c r="BUR3" s="1412"/>
      <c r="BUS3" s="1412"/>
      <c r="BUT3" s="1412"/>
      <c r="BUU3" s="1412"/>
      <c r="BUV3" s="1412"/>
      <c r="BUW3" s="1412"/>
      <c r="BUX3" s="1412"/>
      <c r="BUY3" s="1412"/>
      <c r="BUZ3" s="1412"/>
      <c r="BVA3" s="1412"/>
      <c r="BVB3" s="1412"/>
      <c r="BVC3" s="1412"/>
      <c r="BVD3" s="1412"/>
      <c r="BVE3" s="1412"/>
      <c r="BVF3" s="1412"/>
      <c r="BVG3" s="1412"/>
      <c r="BVH3" s="1412"/>
      <c r="BVI3" s="1412"/>
      <c r="BVJ3" s="1412"/>
      <c r="BVK3" s="1412"/>
      <c r="BVL3" s="1412"/>
      <c r="BVM3" s="1412"/>
      <c r="BVN3" s="1412"/>
      <c r="BVO3" s="1412"/>
      <c r="BVP3" s="1412"/>
      <c r="BVQ3" s="1412"/>
      <c r="BVR3" s="1412"/>
      <c r="BVS3" s="1412"/>
      <c r="BVT3" s="1412"/>
      <c r="BVU3" s="1412"/>
      <c r="BVV3" s="1412"/>
      <c r="BVW3" s="1412"/>
      <c r="BVX3" s="1412"/>
      <c r="BVY3" s="1412"/>
      <c r="BVZ3" s="1412"/>
      <c r="BWA3" s="1412"/>
      <c r="BWB3" s="1412"/>
      <c r="BWC3" s="1412"/>
      <c r="BWD3" s="1412"/>
      <c r="BWE3" s="1412"/>
      <c r="BWF3" s="1412"/>
      <c r="BWG3" s="1412"/>
      <c r="BWH3" s="1412"/>
      <c r="BWI3" s="1412"/>
      <c r="BWJ3" s="1412"/>
      <c r="BWK3" s="1412"/>
      <c r="BWL3" s="1412"/>
      <c r="BWM3" s="1412"/>
      <c r="BWN3" s="1412"/>
      <c r="BWO3" s="1412"/>
      <c r="BWP3" s="1412"/>
      <c r="BWQ3" s="1412"/>
      <c r="BWR3" s="1412"/>
      <c r="BWS3" s="1412"/>
      <c r="BWT3" s="1412"/>
      <c r="BWU3" s="1412"/>
      <c r="BWV3" s="1412"/>
      <c r="BWW3" s="1412"/>
      <c r="BWX3" s="1412"/>
      <c r="BWY3" s="1412"/>
      <c r="BWZ3" s="1412"/>
      <c r="BXA3" s="1412"/>
      <c r="BXB3" s="1412"/>
      <c r="BXC3" s="1412"/>
      <c r="BXD3" s="1412"/>
      <c r="BXE3" s="1412"/>
      <c r="BXF3" s="1412"/>
      <c r="BXG3" s="1412"/>
      <c r="BXH3" s="1412"/>
      <c r="BXI3" s="1412"/>
      <c r="BXJ3" s="1412"/>
      <c r="BXK3" s="1412"/>
      <c r="BXL3" s="1412"/>
      <c r="BXM3" s="1412"/>
      <c r="BXN3" s="1412"/>
      <c r="BXO3" s="1412"/>
      <c r="BXP3" s="1412"/>
      <c r="BXQ3" s="1412"/>
      <c r="BXR3" s="1412"/>
      <c r="BXS3" s="1412"/>
      <c r="BXT3" s="1412"/>
      <c r="BXU3" s="1412"/>
      <c r="BXV3" s="1412"/>
      <c r="BXW3" s="1412"/>
      <c r="BXX3" s="1412"/>
      <c r="BXY3" s="1412"/>
      <c r="BXZ3" s="1412"/>
      <c r="BYA3" s="1412"/>
      <c r="BYB3" s="1412"/>
      <c r="BYC3" s="1412"/>
      <c r="BYD3" s="1412"/>
      <c r="BYE3" s="1412"/>
      <c r="BYF3" s="1412"/>
      <c r="BYG3" s="1412"/>
      <c r="BYH3" s="1412"/>
      <c r="BYI3" s="1412"/>
      <c r="BYJ3" s="1412"/>
      <c r="BYK3" s="1412"/>
      <c r="BYL3" s="1412"/>
      <c r="BYM3" s="1412"/>
      <c r="BYN3" s="1412"/>
      <c r="BYO3" s="1412"/>
      <c r="BYP3" s="1412"/>
      <c r="BYQ3" s="1412"/>
      <c r="BYR3" s="1412"/>
      <c r="BYS3" s="1412"/>
      <c r="BYT3" s="1412"/>
      <c r="BYU3" s="1412"/>
      <c r="BYV3" s="1412"/>
      <c r="BYW3" s="1412"/>
      <c r="BYX3" s="1412"/>
      <c r="BYY3" s="1412"/>
      <c r="BYZ3" s="1412"/>
      <c r="BZA3" s="1412"/>
      <c r="BZB3" s="1412"/>
      <c r="BZC3" s="1412"/>
      <c r="BZD3" s="1412"/>
      <c r="BZE3" s="1412"/>
      <c r="BZF3" s="1412"/>
      <c r="BZG3" s="1412"/>
      <c r="BZH3" s="1412"/>
      <c r="BZI3" s="1412"/>
      <c r="BZJ3" s="1412"/>
      <c r="BZK3" s="1412"/>
      <c r="BZL3" s="1412"/>
      <c r="BZM3" s="1412"/>
      <c r="BZN3" s="1412"/>
      <c r="BZO3" s="1412"/>
      <c r="BZP3" s="1412"/>
      <c r="BZQ3" s="1412"/>
      <c r="BZR3" s="1412"/>
      <c r="BZS3" s="1412"/>
      <c r="BZT3" s="1412"/>
      <c r="BZU3" s="1412"/>
      <c r="BZV3" s="1412"/>
      <c r="BZW3" s="1412"/>
      <c r="BZX3" s="1412"/>
      <c r="BZY3" s="1412"/>
      <c r="BZZ3" s="1412"/>
      <c r="CAA3" s="1412"/>
      <c r="CAB3" s="1412"/>
      <c r="CAC3" s="1412"/>
      <c r="CAD3" s="1412"/>
      <c r="CAE3" s="1412"/>
      <c r="CAF3" s="1412"/>
      <c r="CAG3" s="1412"/>
      <c r="CAH3" s="1412"/>
      <c r="CAI3" s="1412"/>
      <c r="CAJ3" s="1412"/>
      <c r="CAK3" s="1412"/>
      <c r="CAL3" s="1412"/>
      <c r="CAM3" s="1412"/>
      <c r="CAN3" s="1412"/>
      <c r="CAO3" s="1412"/>
      <c r="CAP3" s="1412"/>
      <c r="CAQ3" s="1412"/>
      <c r="CAR3" s="1412"/>
      <c r="CAS3" s="1412"/>
      <c r="CAT3" s="1412"/>
      <c r="CAU3" s="1412"/>
      <c r="CAV3" s="1412"/>
      <c r="CAW3" s="1412"/>
      <c r="CAX3" s="1412"/>
      <c r="CAY3" s="1412"/>
      <c r="CAZ3" s="1412"/>
      <c r="CBA3" s="1412"/>
      <c r="CBB3" s="1412"/>
      <c r="CBC3" s="1412"/>
      <c r="CBD3" s="1412"/>
      <c r="CBE3" s="1412"/>
      <c r="CBF3" s="1412"/>
      <c r="CBG3" s="1412"/>
      <c r="CBH3" s="1412"/>
      <c r="CBI3" s="1412"/>
      <c r="CBJ3" s="1412"/>
      <c r="CBK3" s="1412"/>
      <c r="CBL3" s="1412"/>
      <c r="CBM3" s="1412"/>
      <c r="CBN3" s="1412"/>
      <c r="CBO3" s="1412"/>
      <c r="CBP3" s="1412"/>
      <c r="CBQ3" s="1412"/>
      <c r="CBR3" s="1412"/>
      <c r="CBS3" s="1412"/>
      <c r="CBT3" s="1412"/>
      <c r="CBU3" s="1412"/>
      <c r="CBV3" s="1412"/>
      <c r="CBW3" s="1412"/>
      <c r="CBX3" s="1412"/>
      <c r="CBY3" s="1412"/>
      <c r="CBZ3" s="1412"/>
      <c r="CCA3" s="1412"/>
      <c r="CCB3" s="1412"/>
      <c r="CCC3" s="1412"/>
      <c r="CCD3" s="1412"/>
      <c r="CCE3" s="1412"/>
      <c r="CCF3" s="1412"/>
      <c r="CCG3" s="1412"/>
      <c r="CCH3" s="1412"/>
      <c r="CCI3" s="1412"/>
      <c r="CCJ3" s="1412"/>
      <c r="CCK3" s="1412"/>
      <c r="CCL3" s="1412"/>
      <c r="CCM3" s="1412"/>
      <c r="CCN3" s="1412"/>
      <c r="CCO3" s="1412"/>
      <c r="CCP3" s="1412"/>
      <c r="CCQ3" s="1412"/>
      <c r="CCR3" s="1412"/>
      <c r="CCS3" s="1412"/>
      <c r="CCT3" s="1412"/>
      <c r="CCU3" s="1412"/>
      <c r="CCV3" s="1412"/>
      <c r="CCW3" s="1412"/>
      <c r="CCX3" s="1412"/>
      <c r="CCY3" s="1412"/>
      <c r="CCZ3" s="1412"/>
      <c r="CDA3" s="1412"/>
      <c r="CDB3" s="1412"/>
      <c r="CDC3" s="1412"/>
      <c r="CDD3" s="1412"/>
      <c r="CDE3" s="1412"/>
      <c r="CDF3" s="1412"/>
      <c r="CDG3" s="1412"/>
      <c r="CDH3" s="1412"/>
      <c r="CDI3" s="1412"/>
      <c r="CDJ3" s="1412"/>
      <c r="CDK3" s="1412"/>
      <c r="CDL3" s="1412"/>
      <c r="CDM3" s="1412"/>
      <c r="CDN3" s="1412"/>
      <c r="CDO3" s="1412"/>
      <c r="CDP3" s="1412"/>
      <c r="CDQ3" s="1412"/>
      <c r="CDR3" s="1412"/>
      <c r="CDS3" s="1412"/>
      <c r="CDT3" s="1412"/>
      <c r="CDU3" s="1412"/>
      <c r="CDV3" s="1412"/>
      <c r="CDW3" s="1412"/>
      <c r="CDX3" s="1412"/>
      <c r="CDY3" s="1412"/>
      <c r="CDZ3" s="1412"/>
      <c r="CEA3" s="1412"/>
      <c r="CEB3" s="1412"/>
      <c r="CEC3" s="1412"/>
      <c r="CED3" s="1412"/>
      <c r="CEE3" s="1412"/>
      <c r="CEF3" s="1412"/>
      <c r="CEG3" s="1412"/>
      <c r="CEH3" s="1412"/>
      <c r="CEI3" s="1412"/>
      <c r="CEJ3" s="1412"/>
      <c r="CEK3" s="1412"/>
      <c r="CEL3" s="1412"/>
      <c r="CEM3" s="1412"/>
      <c r="CEN3" s="1412"/>
      <c r="CEO3" s="1412"/>
      <c r="CEP3" s="1412"/>
      <c r="CEQ3" s="1412"/>
      <c r="CER3" s="1412"/>
      <c r="CES3" s="1412"/>
      <c r="CET3" s="1412"/>
      <c r="CEU3" s="1412"/>
      <c r="CEV3" s="1412"/>
      <c r="CEW3" s="1412"/>
      <c r="CEX3" s="1412"/>
      <c r="CEY3" s="1412"/>
      <c r="CEZ3" s="1412"/>
      <c r="CFA3" s="1412"/>
      <c r="CFB3" s="1412"/>
      <c r="CFC3" s="1412"/>
      <c r="CFD3" s="1412"/>
      <c r="CFE3" s="1412"/>
      <c r="CFF3" s="1412"/>
      <c r="CFG3" s="1412"/>
      <c r="CFH3" s="1412"/>
      <c r="CFI3" s="1412"/>
      <c r="CFJ3" s="1412"/>
      <c r="CFK3" s="1412"/>
      <c r="CFL3" s="1412"/>
      <c r="CFM3" s="1412"/>
      <c r="CFN3" s="1412"/>
      <c r="CFO3" s="1412"/>
      <c r="CFP3" s="1412"/>
      <c r="CFQ3" s="1412"/>
      <c r="CFR3" s="1412"/>
      <c r="CFS3" s="1412"/>
      <c r="CFT3" s="1412"/>
      <c r="CFU3" s="1412"/>
      <c r="CFV3" s="1412"/>
      <c r="CFW3" s="1412"/>
      <c r="CFX3" s="1412"/>
      <c r="CFY3" s="1412"/>
      <c r="CFZ3" s="1412"/>
      <c r="CGA3" s="1412"/>
      <c r="CGB3" s="1412"/>
      <c r="CGC3" s="1412"/>
      <c r="CGD3" s="1412"/>
      <c r="CGE3" s="1412"/>
      <c r="CGF3" s="1412"/>
      <c r="CGG3" s="1412"/>
      <c r="CGH3" s="1412"/>
      <c r="CGI3" s="1412"/>
      <c r="CGJ3" s="1412"/>
      <c r="CGK3" s="1412"/>
      <c r="CGL3" s="1412"/>
      <c r="CGM3" s="1412"/>
      <c r="CGN3" s="1412"/>
      <c r="CGO3" s="1412"/>
      <c r="CGP3" s="1412"/>
      <c r="CGQ3" s="1412"/>
      <c r="CGR3" s="1412"/>
      <c r="CGS3" s="1412"/>
      <c r="CGT3" s="1412"/>
      <c r="CGU3" s="1412"/>
      <c r="CGV3" s="1412"/>
      <c r="CGW3" s="1412"/>
      <c r="CGX3" s="1412"/>
      <c r="CGY3" s="1412"/>
      <c r="CGZ3" s="1412"/>
      <c r="CHA3" s="1412"/>
      <c r="CHB3" s="1412"/>
      <c r="CHC3" s="1412"/>
      <c r="CHD3" s="1412"/>
      <c r="CHE3" s="1412"/>
      <c r="CHF3" s="1412"/>
      <c r="CHG3" s="1412"/>
      <c r="CHH3" s="1412"/>
      <c r="CHI3" s="1412"/>
      <c r="CHJ3" s="1412"/>
      <c r="CHK3" s="1412"/>
      <c r="CHL3" s="1412"/>
      <c r="CHM3" s="1412"/>
      <c r="CHN3" s="1412"/>
      <c r="CHO3" s="1412"/>
      <c r="CHP3" s="1412"/>
      <c r="CHQ3" s="1412"/>
      <c r="CHR3" s="1412"/>
      <c r="CHS3" s="1412"/>
      <c r="CHT3" s="1412"/>
      <c r="CHU3" s="1412"/>
      <c r="CHV3" s="1412"/>
      <c r="CHW3" s="1412"/>
      <c r="CHX3" s="1412"/>
      <c r="CHY3" s="1412"/>
      <c r="CHZ3" s="1412"/>
      <c r="CIA3" s="1412"/>
      <c r="CIB3" s="1412"/>
      <c r="CIC3" s="1412"/>
      <c r="CID3" s="1412"/>
      <c r="CIE3" s="1412"/>
      <c r="CIF3" s="1412"/>
      <c r="CIG3" s="1412"/>
      <c r="CIH3" s="1412"/>
      <c r="CII3" s="1412"/>
      <c r="CIJ3" s="1412"/>
      <c r="CIK3" s="1412"/>
      <c r="CIL3" s="1412"/>
      <c r="CIM3" s="1412"/>
      <c r="CIN3" s="1412"/>
      <c r="CIO3" s="1412"/>
      <c r="CIP3" s="1412"/>
      <c r="CIQ3" s="1412"/>
      <c r="CIR3" s="1412"/>
      <c r="CIS3" s="1412"/>
      <c r="CIT3" s="1412"/>
      <c r="CIU3" s="1412"/>
      <c r="CIV3" s="1412"/>
      <c r="CIW3" s="1412"/>
      <c r="CIX3" s="1412"/>
      <c r="CIY3" s="1412"/>
      <c r="CIZ3" s="1412"/>
      <c r="CJA3" s="1412"/>
      <c r="CJB3" s="1412"/>
      <c r="CJC3" s="1412"/>
      <c r="CJD3" s="1412"/>
      <c r="CJE3" s="1412"/>
      <c r="CJF3" s="1412"/>
      <c r="CJG3" s="1412"/>
      <c r="CJH3" s="1412"/>
      <c r="CJI3" s="1412"/>
      <c r="CJJ3" s="1412"/>
      <c r="CJK3" s="1412"/>
      <c r="CJL3" s="1412"/>
      <c r="CJM3" s="1412"/>
      <c r="CJN3" s="1412"/>
      <c r="CJO3" s="1412"/>
      <c r="CJP3" s="1412"/>
      <c r="CJQ3" s="1412"/>
      <c r="CJR3" s="1412"/>
      <c r="CJS3" s="1412"/>
      <c r="CJT3" s="1412"/>
      <c r="CJU3" s="1412"/>
      <c r="CJV3" s="1412"/>
      <c r="CJW3" s="1412"/>
      <c r="CJX3" s="1412"/>
      <c r="CJY3" s="1412"/>
      <c r="CJZ3" s="1412"/>
      <c r="CKA3" s="1412"/>
      <c r="CKB3" s="1412"/>
      <c r="CKC3" s="1412"/>
      <c r="CKD3" s="1412"/>
      <c r="CKE3" s="1412"/>
      <c r="CKF3" s="1412"/>
      <c r="CKG3" s="1412"/>
      <c r="CKH3" s="1412"/>
      <c r="CKI3" s="1412"/>
      <c r="CKJ3" s="1412"/>
      <c r="CKK3" s="1412"/>
      <c r="CKL3" s="1412"/>
      <c r="CKM3" s="1412"/>
      <c r="CKN3" s="1412"/>
      <c r="CKO3" s="1412"/>
      <c r="CKP3" s="1412"/>
      <c r="CKQ3" s="1412"/>
      <c r="CKR3" s="1412"/>
      <c r="CKS3" s="1412"/>
      <c r="CKT3" s="1412"/>
      <c r="CKU3" s="1412"/>
      <c r="CKV3" s="1412"/>
      <c r="CKW3" s="1412"/>
      <c r="CKX3" s="1412"/>
      <c r="CKY3" s="1412"/>
      <c r="CKZ3" s="1412"/>
      <c r="CLA3" s="1412"/>
      <c r="CLB3" s="1412"/>
      <c r="CLC3" s="1412"/>
      <c r="CLD3" s="1412"/>
      <c r="CLE3" s="1412"/>
      <c r="CLF3" s="1412"/>
      <c r="CLG3" s="1412"/>
      <c r="CLH3" s="1412"/>
      <c r="CLI3" s="1412"/>
      <c r="CLJ3" s="1412"/>
      <c r="CLK3" s="1412"/>
      <c r="CLL3" s="1412"/>
      <c r="CLM3" s="1412"/>
      <c r="CLN3" s="1412"/>
      <c r="CLO3" s="1412"/>
      <c r="CLP3" s="1412"/>
      <c r="CLQ3" s="1412"/>
      <c r="CLR3" s="1412"/>
      <c r="CLS3" s="1412"/>
      <c r="CLT3" s="1412"/>
      <c r="CLU3" s="1412"/>
      <c r="CLV3" s="1412"/>
      <c r="CLW3" s="1412"/>
      <c r="CLX3" s="1412"/>
      <c r="CLY3" s="1412"/>
      <c r="CLZ3" s="1412"/>
      <c r="CMA3" s="1412"/>
      <c r="CMB3" s="1412"/>
      <c r="CMC3" s="1412"/>
      <c r="CMD3" s="1412"/>
      <c r="CME3" s="1412"/>
      <c r="CMF3" s="1412"/>
      <c r="CMG3" s="1412"/>
      <c r="CMH3" s="1412"/>
      <c r="CMI3" s="1412"/>
      <c r="CMJ3" s="1412"/>
      <c r="CMK3" s="1412"/>
      <c r="CML3" s="1412"/>
      <c r="CMM3" s="1412"/>
      <c r="CMN3" s="1412"/>
      <c r="CMO3" s="1412"/>
      <c r="CMP3" s="1412"/>
      <c r="CMQ3" s="1412"/>
      <c r="CMR3" s="1412"/>
      <c r="CMS3" s="1412"/>
      <c r="CMT3" s="1412"/>
      <c r="CMU3" s="1412"/>
      <c r="CMV3" s="1412"/>
      <c r="CMW3" s="1412"/>
      <c r="CMX3" s="1412"/>
      <c r="CMY3" s="1412"/>
      <c r="CMZ3" s="1412"/>
      <c r="CNA3" s="1412"/>
      <c r="CNB3" s="1412"/>
      <c r="CNC3" s="1412"/>
      <c r="CND3" s="1412"/>
      <c r="CNE3" s="1412"/>
      <c r="CNF3" s="1412"/>
      <c r="CNG3" s="1412"/>
      <c r="CNH3" s="1412"/>
      <c r="CNI3" s="1412"/>
      <c r="CNJ3" s="1412"/>
      <c r="CNK3" s="1412"/>
      <c r="CNL3" s="1412"/>
      <c r="CNM3" s="1412"/>
      <c r="CNN3" s="1412"/>
      <c r="CNO3" s="1412"/>
      <c r="CNP3" s="1412"/>
      <c r="CNQ3" s="1412"/>
      <c r="CNR3" s="1412"/>
      <c r="CNS3" s="1412"/>
      <c r="CNT3" s="1412"/>
      <c r="CNU3" s="1412"/>
      <c r="CNV3" s="1412"/>
      <c r="CNW3" s="1412"/>
      <c r="CNX3" s="1412"/>
      <c r="CNY3" s="1412"/>
      <c r="CNZ3" s="1412"/>
      <c r="COA3" s="1412"/>
      <c r="COB3" s="1412"/>
      <c r="COC3" s="1412"/>
      <c r="COD3" s="1412"/>
      <c r="COE3" s="1412"/>
      <c r="COF3" s="1412"/>
      <c r="COG3" s="1412"/>
      <c r="COH3" s="1412"/>
      <c r="COI3" s="1412"/>
      <c r="COJ3" s="1412"/>
      <c r="COK3" s="1412"/>
      <c r="COL3" s="1412"/>
      <c r="COM3" s="1412"/>
      <c r="CON3" s="1412"/>
      <c r="COO3" s="1412"/>
      <c r="COP3" s="1412"/>
      <c r="COQ3" s="1412"/>
      <c r="COR3" s="1412"/>
      <c r="COS3" s="1412"/>
      <c r="COT3" s="1412"/>
      <c r="COU3" s="1412"/>
      <c r="COV3" s="1412"/>
      <c r="COW3" s="1412"/>
      <c r="COX3" s="1412"/>
      <c r="COY3" s="1412"/>
      <c r="COZ3" s="1412"/>
      <c r="CPA3" s="1412"/>
      <c r="CPB3" s="1412"/>
      <c r="CPC3" s="1412"/>
      <c r="CPD3" s="1412"/>
      <c r="CPE3" s="1412"/>
      <c r="CPF3" s="1412"/>
      <c r="CPG3" s="1412"/>
      <c r="CPH3" s="1412"/>
      <c r="CPI3" s="1412"/>
      <c r="CPJ3" s="1412"/>
      <c r="CPK3" s="1412"/>
      <c r="CPL3" s="1412"/>
      <c r="CPM3" s="1412"/>
      <c r="CPN3" s="1412"/>
      <c r="CPO3" s="1412"/>
      <c r="CPP3" s="1412"/>
      <c r="CPQ3" s="1412"/>
      <c r="CPR3" s="1412"/>
      <c r="CPS3" s="1412"/>
      <c r="CPT3" s="1412"/>
      <c r="CPU3" s="1412"/>
      <c r="CPV3" s="1412"/>
      <c r="CPW3" s="1412"/>
      <c r="CPX3" s="1412"/>
      <c r="CPY3" s="1412"/>
      <c r="CPZ3" s="1412"/>
      <c r="CQA3" s="1412"/>
      <c r="CQB3" s="1412"/>
      <c r="CQC3" s="1412"/>
      <c r="CQD3" s="1412"/>
      <c r="CQE3" s="1412"/>
      <c r="CQF3" s="1412"/>
      <c r="CQG3" s="1412"/>
      <c r="CQH3" s="1412"/>
      <c r="CQI3" s="1412"/>
      <c r="CQJ3" s="1412"/>
      <c r="CQK3" s="1412"/>
      <c r="CQL3" s="1412"/>
      <c r="CQM3" s="1412"/>
      <c r="CQN3" s="1412"/>
      <c r="CQO3" s="1412"/>
      <c r="CQP3" s="1412"/>
      <c r="CQQ3" s="1412"/>
      <c r="CQR3" s="1412"/>
      <c r="CQS3" s="1412"/>
      <c r="CQT3" s="1412"/>
      <c r="CQU3" s="1412"/>
      <c r="CQV3" s="1412"/>
      <c r="CQW3" s="1412"/>
      <c r="CQX3" s="1412"/>
      <c r="CQY3" s="1412"/>
      <c r="CQZ3" s="1412"/>
      <c r="CRA3" s="1412"/>
      <c r="CRB3" s="1412"/>
      <c r="CRC3" s="1412"/>
      <c r="CRD3" s="1412"/>
      <c r="CRE3" s="1412"/>
      <c r="CRF3" s="1412"/>
      <c r="CRG3" s="1412"/>
      <c r="CRH3" s="1412"/>
      <c r="CRI3" s="1412"/>
      <c r="CRJ3" s="1412"/>
      <c r="CRK3" s="1412"/>
      <c r="CRL3" s="1412"/>
      <c r="CRM3" s="1412"/>
      <c r="CRN3" s="1412"/>
      <c r="CRO3" s="1412"/>
      <c r="CRP3" s="1412"/>
      <c r="CRQ3" s="1412"/>
      <c r="CRR3" s="1412"/>
      <c r="CRS3" s="1412"/>
      <c r="CRT3" s="1412"/>
      <c r="CRU3" s="1412"/>
      <c r="CRV3" s="1412"/>
      <c r="CRW3" s="1412"/>
      <c r="CRX3" s="1412"/>
      <c r="CRY3" s="1412"/>
      <c r="CRZ3" s="1412"/>
      <c r="CSA3" s="1412"/>
      <c r="CSB3" s="1412"/>
      <c r="CSC3" s="1412"/>
      <c r="CSD3" s="1412"/>
      <c r="CSE3" s="1412"/>
      <c r="CSF3" s="1412"/>
      <c r="CSG3" s="1412"/>
      <c r="CSH3" s="1412"/>
      <c r="CSI3" s="1412"/>
      <c r="CSJ3" s="1412"/>
      <c r="CSK3" s="1412"/>
      <c r="CSL3" s="1412"/>
      <c r="CSM3" s="1412"/>
      <c r="CSN3" s="1412"/>
      <c r="CSO3" s="1412"/>
      <c r="CSP3" s="1412"/>
      <c r="CSQ3" s="1412"/>
      <c r="CSR3" s="1412"/>
      <c r="CSS3" s="1412"/>
      <c r="CST3" s="1412"/>
      <c r="CSU3" s="1412"/>
      <c r="CSV3" s="1412"/>
      <c r="CSW3" s="1412"/>
      <c r="CSX3" s="1412"/>
      <c r="CSY3" s="1412"/>
      <c r="CSZ3" s="1412"/>
      <c r="CTA3" s="1412"/>
      <c r="CTB3" s="1412"/>
      <c r="CTC3" s="1412"/>
      <c r="CTD3" s="1412"/>
      <c r="CTE3" s="1412"/>
      <c r="CTF3" s="1412"/>
      <c r="CTG3" s="1412"/>
      <c r="CTH3" s="1412"/>
      <c r="CTI3" s="1412"/>
      <c r="CTJ3" s="1412"/>
      <c r="CTK3" s="1412"/>
      <c r="CTL3" s="1412"/>
      <c r="CTM3" s="1412"/>
      <c r="CTN3" s="1412"/>
      <c r="CTO3" s="1412"/>
      <c r="CTP3" s="1412"/>
      <c r="CTQ3" s="1412"/>
      <c r="CTR3" s="1412"/>
      <c r="CTS3" s="1412"/>
      <c r="CTT3" s="1412"/>
      <c r="CTU3" s="1412"/>
      <c r="CTV3" s="1412"/>
      <c r="CTW3" s="1412"/>
      <c r="CTX3" s="1412"/>
      <c r="CTY3" s="1412"/>
      <c r="CTZ3" s="1412"/>
      <c r="CUA3" s="1412"/>
      <c r="CUB3" s="1412"/>
      <c r="CUC3" s="1412"/>
      <c r="CUD3" s="1412"/>
      <c r="CUE3" s="1412"/>
      <c r="CUF3" s="1412"/>
      <c r="CUG3" s="1412"/>
      <c r="CUH3" s="1412"/>
      <c r="CUI3" s="1412"/>
      <c r="CUJ3" s="1412"/>
      <c r="CUK3" s="1412"/>
      <c r="CUL3" s="1412"/>
      <c r="CUM3" s="1412"/>
      <c r="CUN3" s="1412"/>
      <c r="CUO3" s="1412"/>
      <c r="CUP3" s="1412"/>
      <c r="CUQ3" s="1412"/>
      <c r="CUR3" s="1412"/>
      <c r="CUS3" s="1412"/>
      <c r="CUT3" s="1412"/>
      <c r="CUU3" s="1412"/>
      <c r="CUV3" s="1412"/>
      <c r="CUW3" s="1412"/>
      <c r="CUX3" s="1412"/>
      <c r="CUY3" s="1412"/>
      <c r="CUZ3" s="1412"/>
      <c r="CVA3" s="1412"/>
      <c r="CVB3" s="1412"/>
      <c r="CVC3" s="1412"/>
      <c r="CVD3" s="1412"/>
      <c r="CVE3" s="1412"/>
      <c r="CVF3" s="1412"/>
      <c r="CVG3" s="1412"/>
      <c r="CVH3" s="1412"/>
      <c r="CVI3" s="1412"/>
      <c r="CVJ3" s="1412"/>
      <c r="CVK3" s="1412"/>
      <c r="CVL3" s="1412"/>
      <c r="CVM3" s="1412"/>
      <c r="CVN3" s="1412"/>
      <c r="CVO3" s="1412"/>
      <c r="CVP3" s="1412"/>
      <c r="CVQ3" s="1412"/>
      <c r="CVR3" s="1412"/>
      <c r="CVS3" s="1412"/>
      <c r="CVT3" s="1412"/>
      <c r="CVU3" s="1412"/>
      <c r="CVV3" s="1412"/>
      <c r="CVW3" s="1412"/>
      <c r="CVX3" s="1412"/>
      <c r="CVY3" s="1412"/>
      <c r="CVZ3" s="1412"/>
      <c r="CWA3" s="1412"/>
      <c r="CWB3" s="1412"/>
      <c r="CWC3" s="1412"/>
      <c r="CWD3" s="1412"/>
      <c r="CWE3" s="1412"/>
      <c r="CWF3" s="1412"/>
      <c r="CWG3" s="1412"/>
      <c r="CWH3" s="1412"/>
      <c r="CWI3" s="1412"/>
      <c r="CWJ3" s="1412"/>
      <c r="CWK3" s="1412"/>
      <c r="CWL3" s="1412"/>
      <c r="CWM3" s="1412"/>
      <c r="CWN3" s="1412"/>
      <c r="CWO3" s="1412"/>
      <c r="CWP3" s="1412"/>
      <c r="CWQ3" s="1412"/>
      <c r="CWR3" s="1412"/>
      <c r="CWS3" s="1412"/>
      <c r="CWT3" s="1412"/>
      <c r="CWU3" s="1412"/>
      <c r="CWV3" s="1412"/>
      <c r="CWW3" s="1412"/>
      <c r="CWX3" s="1412"/>
      <c r="CWY3" s="1412"/>
      <c r="CWZ3" s="1412"/>
      <c r="CXA3" s="1412"/>
      <c r="CXB3" s="1412"/>
      <c r="CXC3" s="1412"/>
      <c r="CXD3" s="1412"/>
      <c r="CXE3" s="1412"/>
      <c r="CXF3" s="1412"/>
      <c r="CXG3" s="1412"/>
      <c r="CXH3" s="1412"/>
      <c r="CXI3" s="1412"/>
      <c r="CXJ3" s="1412"/>
      <c r="CXK3" s="1412"/>
      <c r="CXL3" s="1412"/>
      <c r="CXM3" s="1412"/>
      <c r="CXN3" s="1412"/>
      <c r="CXO3" s="1412"/>
      <c r="CXP3" s="1412"/>
      <c r="CXQ3" s="1412"/>
      <c r="CXR3" s="1412"/>
      <c r="CXS3" s="1412"/>
      <c r="CXT3" s="1412"/>
      <c r="CXU3" s="1412"/>
      <c r="CXV3" s="1412"/>
      <c r="CXW3" s="1412"/>
      <c r="CXX3" s="1412"/>
      <c r="CXY3" s="1412"/>
      <c r="CXZ3" s="1412"/>
      <c r="CYA3" s="1412"/>
      <c r="CYB3" s="1412"/>
      <c r="CYC3" s="1412"/>
      <c r="CYD3" s="1412"/>
      <c r="CYE3" s="1412"/>
      <c r="CYF3" s="1412"/>
      <c r="CYG3" s="1412"/>
      <c r="CYH3" s="1412"/>
      <c r="CYI3" s="1412"/>
      <c r="CYJ3" s="1412"/>
      <c r="CYK3" s="1412"/>
      <c r="CYL3" s="1412"/>
      <c r="CYM3" s="1412"/>
      <c r="CYN3" s="1412"/>
      <c r="CYO3" s="1412"/>
      <c r="CYP3" s="1412"/>
      <c r="CYQ3" s="1412"/>
      <c r="CYR3" s="1412"/>
      <c r="CYS3" s="1412"/>
      <c r="CYT3" s="1412"/>
      <c r="CYU3" s="1412"/>
      <c r="CYV3" s="1412"/>
      <c r="CYW3" s="1412"/>
      <c r="CYX3" s="1412"/>
      <c r="CYY3" s="1412"/>
      <c r="CYZ3" s="1412"/>
      <c r="CZA3" s="1412"/>
      <c r="CZB3" s="1412"/>
      <c r="CZC3" s="1412"/>
      <c r="CZD3" s="1412"/>
      <c r="CZE3" s="1412"/>
      <c r="CZF3" s="1412"/>
      <c r="CZG3" s="1412"/>
      <c r="CZH3" s="1412"/>
      <c r="CZI3" s="1412"/>
      <c r="CZJ3" s="1412"/>
      <c r="CZK3" s="1412"/>
      <c r="CZL3" s="1412"/>
      <c r="CZM3" s="1412"/>
      <c r="CZN3" s="1412"/>
      <c r="CZO3" s="1412"/>
      <c r="CZP3" s="1412"/>
      <c r="CZQ3" s="1412"/>
      <c r="CZR3" s="1412"/>
      <c r="CZS3" s="1412"/>
      <c r="CZT3" s="1412"/>
      <c r="CZU3" s="1412"/>
      <c r="CZV3" s="1412"/>
      <c r="CZW3" s="1412"/>
      <c r="CZX3" s="1412"/>
      <c r="CZY3" s="1412"/>
      <c r="CZZ3" s="1412"/>
      <c r="DAA3" s="1412"/>
      <c r="DAB3" s="1412"/>
      <c r="DAC3" s="1412"/>
      <c r="DAD3" s="1412"/>
      <c r="DAE3" s="1412"/>
      <c r="DAF3" s="1412"/>
      <c r="DAG3" s="1412"/>
      <c r="DAH3" s="1412"/>
      <c r="DAI3" s="1412"/>
      <c r="DAJ3" s="1412"/>
      <c r="DAK3" s="1412"/>
      <c r="DAL3" s="1412"/>
      <c r="DAM3" s="1412"/>
      <c r="DAN3" s="1412"/>
      <c r="DAO3" s="1412"/>
      <c r="DAP3" s="1412"/>
      <c r="DAQ3" s="1412"/>
      <c r="DAR3" s="1412"/>
      <c r="DAS3" s="1412"/>
      <c r="DAT3" s="1412"/>
      <c r="DAU3" s="1412"/>
      <c r="DAV3" s="1412"/>
      <c r="DAW3" s="1412"/>
      <c r="DAX3" s="1412"/>
      <c r="DAY3" s="1412"/>
      <c r="DAZ3" s="1412"/>
      <c r="DBA3" s="1412"/>
      <c r="DBB3" s="1412"/>
      <c r="DBC3" s="1412"/>
      <c r="DBD3" s="1412"/>
      <c r="DBE3" s="1412"/>
      <c r="DBF3" s="1412"/>
      <c r="DBG3" s="1412"/>
      <c r="DBH3" s="1412"/>
      <c r="DBI3" s="1412"/>
      <c r="DBJ3" s="1412"/>
      <c r="DBK3" s="1412"/>
      <c r="DBL3" s="1412"/>
      <c r="DBM3" s="1412"/>
      <c r="DBN3" s="1412"/>
      <c r="DBO3" s="1412"/>
      <c r="DBP3" s="1412"/>
      <c r="DBQ3" s="1412"/>
      <c r="DBR3" s="1412"/>
      <c r="DBS3" s="1412"/>
      <c r="DBT3" s="1412"/>
      <c r="DBU3" s="1412"/>
      <c r="DBV3" s="1412"/>
      <c r="DBW3" s="1412"/>
      <c r="DBX3" s="1412"/>
      <c r="DBY3" s="1412"/>
      <c r="DBZ3" s="1412"/>
      <c r="DCA3" s="1412"/>
      <c r="DCB3" s="1412"/>
      <c r="DCC3" s="1412"/>
      <c r="DCD3" s="1412"/>
      <c r="DCE3" s="1412"/>
      <c r="DCF3" s="1412"/>
      <c r="DCG3" s="1412"/>
      <c r="DCH3" s="1412"/>
      <c r="DCI3" s="1412"/>
      <c r="DCJ3" s="1412"/>
      <c r="DCK3" s="1412"/>
      <c r="DCL3" s="1412"/>
      <c r="DCM3" s="1412"/>
      <c r="DCN3" s="1412"/>
      <c r="DCO3" s="1412"/>
      <c r="DCP3" s="1412"/>
      <c r="DCQ3" s="1412"/>
      <c r="DCR3" s="1412"/>
      <c r="DCS3" s="1412"/>
      <c r="DCT3" s="1412"/>
      <c r="DCU3" s="1412"/>
      <c r="DCV3" s="1412"/>
      <c r="DCW3" s="1412"/>
      <c r="DCX3" s="1412"/>
      <c r="DCY3" s="1412"/>
      <c r="DCZ3" s="1412"/>
      <c r="DDA3" s="1412"/>
      <c r="DDB3" s="1412"/>
      <c r="DDC3" s="1412"/>
      <c r="DDD3" s="1412"/>
      <c r="DDE3" s="1412"/>
      <c r="DDF3" s="1412"/>
      <c r="DDG3" s="1412"/>
      <c r="DDH3" s="1412"/>
      <c r="DDI3" s="1412"/>
      <c r="DDJ3" s="1412"/>
      <c r="DDK3" s="1412"/>
      <c r="DDL3" s="1412"/>
      <c r="DDM3" s="1412"/>
      <c r="DDN3" s="1412"/>
      <c r="DDO3" s="1412"/>
      <c r="DDP3" s="1412"/>
      <c r="DDQ3" s="1412"/>
      <c r="DDR3" s="1412"/>
      <c r="DDS3" s="1412"/>
      <c r="DDT3" s="1412"/>
      <c r="DDU3" s="1412"/>
      <c r="DDV3" s="1412"/>
      <c r="DDW3" s="1412"/>
      <c r="DDX3" s="1412"/>
      <c r="DDY3" s="1412"/>
      <c r="DDZ3" s="1412"/>
      <c r="DEA3" s="1412"/>
      <c r="DEB3" s="1412"/>
      <c r="DEC3" s="1412"/>
      <c r="DED3" s="1412"/>
      <c r="DEE3" s="1412"/>
      <c r="DEF3" s="1412"/>
      <c r="DEG3" s="1412"/>
      <c r="DEH3" s="1412"/>
      <c r="DEI3" s="1412"/>
      <c r="DEJ3" s="1412"/>
      <c r="DEK3" s="1412"/>
      <c r="DEL3" s="1412"/>
      <c r="DEM3" s="1412"/>
      <c r="DEN3" s="1412"/>
      <c r="DEO3" s="1412"/>
      <c r="DEP3" s="1412"/>
      <c r="DEQ3" s="1412"/>
      <c r="DER3" s="1412"/>
      <c r="DES3" s="1412"/>
      <c r="DET3" s="1412"/>
      <c r="DEU3" s="1412"/>
      <c r="DEV3" s="1412"/>
      <c r="DEW3" s="1412"/>
      <c r="DEX3" s="1412"/>
      <c r="DEY3" s="1412"/>
      <c r="DEZ3" s="1412"/>
      <c r="DFA3" s="1412"/>
      <c r="DFB3" s="1412"/>
      <c r="DFC3" s="1412"/>
      <c r="DFD3" s="1412"/>
      <c r="DFE3" s="1412"/>
      <c r="DFF3" s="1412"/>
      <c r="DFG3" s="1412"/>
      <c r="DFH3" s="1412"/>
      <c r="DFI3" s="1412"/>
      <c r="DFJ3" s="1412"/>
      <c r="DFK3" s="1412"/>
      <c r="DFL3" s="1412"/>
      <c r="DFM3" s="1412"/>
      <c r="DFN3" s="1412"/>
      <c r="DFO3" s="1412"/>
      <c r="DFP3" s="1412"/>
      <c r="DFQ3" s="1412"/>
      <c r="DFR3" s="1412"/>
      <c r="DFS3" s="1412"/>
      <c r="DFT3" s="1412"/>
      <c r="DFU3" s="1412"/>
      <c r="DFV3" s="1412"/>
      <c r="DFW3" s="1412"/>
      <c r="DFX3" s="1412"/>
      <c r="DFY3" s="1412"/>
      <c r="DFZ3" s="1412"/>
      <c r="DGA3" s="1412"/>
      <c r="DGB3" s="1412"/>
      <c r="DGC3" s="1412"/>
      <c r="DGD3" s="1412"/>
      <c r="DGE3" s="1412"/>
      <c r="DGF3" s="1412"/>
      <c r="DGG3" s="1412"/>
      <c r="DGH3" s="1412"/>
      <c r="DGI3" s="1412"/>
      <c r="DGJ3" s="1412"/>
      <c r="DGK3" s="1412"/>
      <c r="DGL3" s="1412"/>
      <c r="DGM3" s="1412"/>
      <c r="DGN3" s="1412"/>
      <c r="DGO3" s="1412"/>
      <c r="DGP3" s="1412"/>
      <c r="DGQ3" s="1412"/>
      <c r="DGR3" s="1412"/>
      <c r="DGS3" s="1412"/>
      <c r="DGT3" s="1412"/>
      <c r="DGU3" s="1412"/>
      <c r="DGV3" s="1412"/>
      <c r="DGW3" s="1412"/>
      <c r="DGX3" s="1412"/>
      <c r="DGY3" s="1412"/>
      <c r="DGZ3" s="1412"/>
      <c r="DHA3" s="1412"/>
      <c r="DHB3" s="1412"/>
      <c r="DHC3" s="1412"/>
      <c r="DHD3" s="1412"/>
      <c r="DHE3" s="1412"/>
      <c r="DHF3" s="1412"/>
      <c r="DHG3" s="1412"/>
      <c r="DHH3" s="1412"/>
      <c r="DHI3" s="1412"/>
      <c r="DHJ3" s="1412"/>
      <c r="DHK3" s="1412"/>
      <c r="DHL3" s="1412"/>
      <c r="DHM3" s="1412"/>
      <c r="DHN3" s="1412"/>
      <c r="DHO3" s="1412"/>
      <c r="DHP3" s="1412"/>
      <c r="DHQ3" s="1412"/>
      <c r="DHR3" s="1412"/>
      <c r="DHS3" s="1412"/>
      <c r="DHT3" s="1412"/>
      <c r="DHU3" s="1412"/>
      <c r="DHV3" s="1412"/>
      <c r="DHW3" s="1412"/>
      <c r="DHX3" s="1412"/>
      <c r="DHY3" s="1412"/>
      <c r="DHZ3" s="1412"/>
      <c r="DIA3" s="1412"/>
      <c r="DIB3" s="1412"/>
      <c r="DIC3" s="1412"/>
      <c r="DID3" s="1412"/>
      <c r="DIE3" s="1412"/>
      <c r="DIF3" s="1412"/>
      <c r="DIG3" s="1412"/>
      <c r="DIH3" s="1412"/>
      <c r="DII3" s="1412"/>
      <c r="DIJ3" s="1412"/>
      <c r="DIK3" s="1412"/>
      <c r="DIL3" s="1412"/>
      <c r="DIM3" s="1412"/>
      <c r="DIN3" s="1412"/>
      <c r="DIO3" s="1412"/>
      <c r="DIP3" s="1412"/>
      <c r="DIQ3" s="1412"/>
      <c r="DIR3" s="1412"/>
      <c r="DIS3" s="1412"/>
      <c r="DIT3" s="1412"/>
      <c r="DIU3" s="1412"/>
      <c r="DIV3" s="1412"/>
      <c r="DIW3" s="1412"/>
      <c r="DIX3" s="1412"/>
      <c r="DIY3" s="1412"/>
      <c r="DIZ3" s="1412"/>
      <c r="DJA3" s="1412"/>
      <c r="DJB3" s="1412"/>
      <c r="DJC3" s="1412"/>
      <c r="DJD3" s="1412"/>
      <c r="DJE3" s="1412"/>
      <c r="DJF3" s="1412"/>
      <c r="DJG3" s="1412"/>
      <c r="DJH3" s="1412"/>
      <c r="DJI3" s="1412"/>
      <c r="DJJ3" s="1412"/>
      <c r="DJK3" s="1412"/>
      <c r="DJL3" s="1412"/>
      <c r="DJM3" s="1412"/>
      <c r="DJN3" s="1412"/>
      <c r="DJO3" s="1412"/>
      <c r="DJP3" s="1412"/>
      <c r="DJQ3" s="1412"/>
      <c r="DJR3" s="1412"/>
      <c r="DJS3" s="1412"/>
      <c r="DJT3" s="1412"/>
      <c r="DJU3" s="1412"/>
      <c r="DJV3" s="1412"/>
      <c r="DJW3" s="1412"/>
      <c r="DJX3" s="1412"/>
      <c r="DJY3" s="1412"/>
      <c r="DJZ3" s="1412"/>
      <c r="DKA3" s="1412"/>
      <c r="DKB3" s="1412"/>
      <c r="DKC3" s="1412"/>
      <c r="DKD3" s="1412"/>
      <c r="DKE3" s="1412"/>
      <c r="DKF3" s="1412"/>
      <c r="DKG3" s="1412"/>
      <c r="DKH3" s="1412"/>
      <c r="DKI3" s="1412"/>
      <c r="DKJ3" s="1412"/>
      <c r="DKK3" s="1412"/>
      <c r="DKL3" s="1412"/>
      <c r="DKM3" s="1412"/>
      <c r="DKN3" s="1412"/>
      <c r="DKO3" s="1412"/>
      <c r="DKP3" s="1412"/>
      <c r="DKQ3" s="1412"/>
      <c r="DKR3" s="1412"/>
      <c r="DKS3" s="1412"/>
      <c r="DKT3" s="1412"/>
      <c r="DKU3" s="1412"/>
      <c r="DKV3" s="1412"/>
      <c r="DKW3" s="1412"/>
      <c r="DKX3" s="1412"/>
      <c r="DKY3" s="1412"/>
      <c r="DKZ3" s="1412"/>
      <c r="DLA3" s="1412"/>
      <c r="DLB3" s="1412"/>
      <c r="DLC3" s="1412"/>
      <c r="DLD3" s="1412"/>
      <c r="DLE3" s="1412"/>
      <c r="DLF3" s="1412"/>
      <c r="DLG3" s="1412"/>
      <c r="DLH3" s="1412"/>
      <c r="DLI3" s="1412"/>
      <c r="DLJ3" s="1412"/>
      <c r="DLK3" s="1412"/>
      <c r="DLL3" s="1412"/>
      <c r="DLM3" s="1412"/>
      <c r="DLN3" s="1412"/>
      <c r="DLO3" s="1412"/>
      <c r="DLP3" s="1412"/>
      <c r="DLQ3" s="1412"/>
      <c r="DLR3" s="1412"/>
      <c r="DLS3" s="1412"/>
      <c r="DLT3" s="1412"/>
      <c r="DLU3" s="1412"/>
      <c r="DLV3" s="1412"/>
      <c r="DLW3" s="1412"/>
      <c r="DLX3" s="1412"/>
      <c r="DLY3" s="1412"/>
      <c r="DLZ3" s="1412"/>
      <c r="DMA3" s="1412"/>
      <c r="DMB3" s="1412"/>
      <c r="DMC3" s="1412"/>
      <c r="DMD3" s="1412"/>
      <c r="DME3" s="1412"/>
      <c r="DMF3" s="1412"/>
      <c r="DMG3" s="1412"/>
      <c r="DMH3" s="1412"/>
      <c r="DMI3" s="1412"/>
      <c r="DMJ3" s="1412"/>
      <c r="DMK3" s="1412"/>
      <c r="DML3" s="1412"/>
      <c r="DMM3" s="1412"/>
      <c r="DMN3" s="1412"/>
      <c r="DMO3" s="1412"/>
      <c r="DMP3" s="1412"/>
      <c r="DMQ3" s="1412"/>
      <c r="DMR3" s="1412"/>
      <c r="DMS3" s="1412"/>
      <c r="DMT3" s="1412"/>
      <c r="DMU3" s="1412"/>
      <c r="DMV3" s="1412"/>
      <c r="DMW3" s="1412"/>
      <c r="DMX3" s="1412"/>
      <c r="DMY3" s="1412"/>
      <c r="DMZ3" s="1412"/>
      <c r="DNA3" s="1412"/>
      <c r="DNB3" s="1412"/>
      <c r="DNC3" s="1412"/>
      <c r="DND3" s="1412"/>
      <c r="DNE3" s="1412"/>
      <c r="DNF3" s="1412"/>
      <c r="DNG3" s="1412"/>
      <c r="DNH3" s="1412"/>
      <c r="DNI3" s="1412"/>
      <c r="DNJ3" s="1412"/>
      <c r="DNK3" s="1412"/>
      <c r="DNL3" s="1412"/>
      <c r="DNM3" s="1412"/>
      <c r="DNN3" s="1412"/>
      <c r="DNO3" s="1412"/>
      <c r="DNP3" s="1412"/>
      <c r="DNQ3" s="1412"/>
      <c r="DNR3" s="1412"/>
      <c r="DNS3" s="1412"/>
      <c r="DNT3" s="1412"/>
      <c r="DNU3" s="1412"/>
      <c r="DNV3" s="1412"/>
      <c r="DNW3" s="1412"/>
      <c r="DNX3" s="1412"/>
      <c r="DNY3" s="1412"/>
      <c r="DNZ3" s="1412"/>
      <c r="DOA3" s="1412"/>
      <c r="DOB3" s="1412"/>
      <c r="DOC3" s="1412"/>
      <c r="DOD3" s="1412"/>
      <c r="DOE3" s="1412"/>
      <c r="DOF3" s="1412"/>
      <c r="DOG3" s="1412"/>
      <c r="DOH3" s="1412"/>
      <c r="DOI3" s="1412"/>
      <c r="DOJ3" s="1412"/>
      <c r="DOK3" s="1412"/>
      <c r="DOL3" s="1412"/>
      <c r="DOM3" s="1412"/>
      <c r="DON3" s="1412"/>
      <c r="DOO3" s="1412"/>
      <c r="DOP3" s="1412"/>
      <c r="DOQ3" s="1412"/>
      <c r="DOR3" s="1412"/>
      <c r="DOS3" s="1412"/>
      <c r="DOT3" s="1412"/>
      <c r="DOU3" s="1412"/>
      <c r="DOV3" s="1412"/>
      <c r="DOW3" s="1412"/>
      <c r="DOX3" s="1412"/>
      <c r="DOY3" s="1412"/>
      <c r="DOZ3" s="1412"/>
      <c r="DPA3" s="1412"/>
      <c r="DPB3" s="1412"/>
      <c r="DPC3" s="1412"/>
      <c r="DPD3" s="1412"/>
      <c r="DPE3" s="1412"/>
      <c r="DPF3" s="1412"/>
      <c r="DPG3" s="1412"/>
      <c r="DPH3" s="1412"/>
      <c r="DPI3" s="1412"/>
      <c r="DPJ3" s="1412"/>
      <c r="DPK3" s="1412"/>
      <c r="DPL3" s="1412"/>
      <c r="DPM3" s="1412"/>
      <c r="DPN3" s="1412"/>
      <c r="DPO3" s="1412"/>
      <c r="DPP3" s="1412"/>
      <c r="DPQ3" s="1412"/>
      <c r="DPR3" s="1412"/>
      <c r="DPS3" s="1412"/>
      <c r="DPT3" s="1412"/>
      <c r="DPU3" s="1412"/>
      <c r="DPV3" s="1412"/>
      <c r="DPW3" s="1412"/>
      <c r="DPX3" s="1412"/>
      <c r="DPY3" s="1412"/>
      <c r="DPZ3" s="1412"/>
      <c r="DQA3" s="1412"/>
      <c r="DQB3" s="1412"/>
      <c r="DQC3" s="1412"/>
      <c r="DQD3" s="1412"/>
      <c r="DQE3" s="1412"/>
      <c r="DQF3" s="1412"/>
      <c r="DQG3" s="1412"/>
      <c r="DQH3" s="1412"/>
      <c r="DQI3" s="1412"/>
      <c r="DQJ3" s="1412"/>
      <c r="DQK3" s="1412"/>
      <c r="DQL3" s="1412"/>
      <c r="DQM3" s="1412"/>
      <c r="DQN3" s="1412"/>
      <c r="DQO3" s="1412"/>
      <c r="DQP3" s="1412"/>
      <c r="DQQ3" s="1412"/>
      <c r="DQR3" s="1412"/>
      <c r="DQS3" s="1412"/>
      <c r="DQT3" s="1412"/>
      <c r="DQU3" s="1412"/>
      <c r="DQV3" s="1412"/>
      <c r="DQW3" s="1412"/>
      <c r="DQX3" s="1412"/>
      <c r="DQY3" s="1412"/>
      <c r="DQZ3" s="1412"/>
      <c r="DRA3" s="1412"/>
      <c r="DRB3" s="1412"/>
      <c r="DRC3" s="1412"/>
      <c r="DRD3" s="1412"/>
      <c r="DRE3" s="1412"/>
      <c r="DRF3" s="1412"/>
      <c r="DRG3" s="1412"/>
      <c r="DRH3" s="1412"/>
      <c r="DRI3" s="1412"/>
      <c r="DRJ3" s="1412"/>
      <c r="DRK3" s="1412"/>
      <c r="DRL3" s="1412"/>
      <c r="DRM3" s="1412"/>
      <c r="DRN3" s="1412"/>
      <c r="DRO3" s="1412"/>
      <c r="DRP3" s="1412"/>
      <c r="DRQ3" s="1412"/>
      <c r="DRR3" s="1412"/>
      <c r="DRS3" s="1412"/>
      <c r="DRT3" s="1412"/>
      <c r="DRU3" s="1412"/>
      <c r="DRV3" s="1412"/>
      <c r="DRW3" s="1412"/>
      <c r="DRX3" s="1412"/>
      <c r="DRY3" s="1412"/>
      <c r="DRZ3" s="1412"/>
      <c r="DSA3" s="1412"/>
      <c r="DSB3" s="1412"/>
      <c r="DSC3" s="1412"/>
      <c r="DSD3" s="1412"/>
      <c r="DSE3" s="1412"/>
      <c r="DSF3" s="1412"/>
      <c r="DSG3" s="1412"/>
      <c r="DSH3" s="1412"/>
      <c r="DSI3" s="1412"/>
      <c r="DSJ3" s="1412"/>
      <c r="DSK3" s="1412"/>
      <c r="DSL3" s="1412"/>
      <c r="DSM3" s="1412"/>
      <c r="DSN3" s="1412"/>
      <c r="DSO3" s="1412"/>
      <c r="DSP3" s="1412"/>
      <c r="DSQ3" s="1412"/>
      <c r="DSR3" s="1412"/>
      <c r="DSS3" s="1412"/>
      <c r="DST3" s="1412"/>
      <c r="DSU3" s="1412"/>
      <c r="DSV3" s="1412"/>
      <c r="DSW3" s="1412"/>
      <c r="DSX3" s="1412"/>
      <c r="DSY3" s="1412"/>
      <c r="DSZ3" s="1412"/>
      <c r="DTA3" s="1412"/>
      <c r="DTB3" s="1412"/>
      <c r="DTC3" s="1412"/>
      <c r="DTD3" s="1412"/>
      <c r="DTE3" s="1412"/>
      <c r="DTF3" s="1412"/>
      <c r="DTG3" s="1412"/>
      <c r="DTH3" s="1412"/>
      <c r="DTI3" s="1412"/>
      <c r="DTJ3" s="1412"/>
      <c r="DTK3" s="1412"/>
      <c r="DTL3" s="1412"/>
      <c r="DTM3" s="1412"/>
      <c r="DTN3" s="1412"/>
      <c r="DTO3" s="1412"/>
      <c r="DTP3" s="1412"/>
      <c r="DTQ3" s="1412"/>
      <c r="DTR3" s="1412"/>
      <c r="DTS3" s="1412"/>
      <c r="DTT3" s="1412"/>
      <c r="DTU3" s="1412"/>
      <c r="DTV3" s="1412"/>
      <c r="DTW3" s="1412"/>
      <c r="DTX3" s="1412"/>
      <c r="DTY3" s="1412"/>
      <c r="DTZ3" s="1412"/>
      <c r="DUA3" s="1412"/>
      <c r="DUB3" s="1412"/>
      <c r="DUC3" s="1412"/>
      <c r="DUD3" s="1412"/>
      <c r="DUE3" s="1412"/>
      <c r="DUF3" s="1412"/>
      <c r="DUG3" s="1412"/>
      <c r="DUH3" s="1412"/>
      <c r="DUI3" s="1412"/>
      <c r="DUJ3" s="1412"/>
      <c r="DUK3" s="1412"/>
      <c r="DUL3" s="1412"/>
      <c r="DUM3" s="1412"/>
      <c r="DUN3" s="1412"/>
      <c r="DUO3" s="1412"/>
      <c r="DUP3" s="1412"/>
      <c r="DUQ3" s="1412"/>
      <c r="DUR3" s="1412"/>
      <c r="DUS3" s="1412"/>
      <c r="DUT3" s="1412"/>
      <c r="DUU3" s="1412"/>
      <c r="DUV3" s="1412"/>
      <c r="DUW3" s="1412"/>
      <c r="DUX3" s="1412"/>
      <c r="DUY3" s="1412"/>
      <c r="DUZ3" s="1412"/>
      <c r="DVA3" s="1412"/>
      <c r="DVB3" s="1412"/>
      <c r="DVC3" s="1412"/>
      <c r="DVD3" s="1412"/>
      <c r="DVE3" s="1412"/>
      <c r="DVF3" s="1412"/>
      <c r="DVG3" s="1412"/>
      <c r="DVH3" s="1412"/>
      <c r="DVI3" s="1412"/>
      <c r="DVJ3" s="1412"/>
      <c r="DVK3" s="1412"/>
      <c r="DVL3" s="1412"/>
      <c r="DVM3" s="1412"/>
      <c r="DVN3" s="1412"/>
      <c r="DVO3" s="1412"/>
      <c r="DVP3" s="1412"/>
      <c r="DVQ3" s="1412"/>
      <c r="DVR3" s="1412"/>
      <c r="DVS3" s="1412"/>
      <c r="DVT3" s="1412"/>
      <c r="DVU3" s="1412"/>
      <c r="DVV3" s="1412"/>
      <c r="DVW3" s="1412"/>
      <c r="DVX3" s="1412"/>
      <c r="DVY3" s="1412"/>
      <c r="DVZ3" s="1412"/>
      <c r="DWA3" s="1412"/>
      <c r="DWB3" s="1412"/>
      <c r="DWC3" s="1412"/>
      <c r="DWD3" s="1412"/>
      <c r="DWE3" s="1412"/>
      <c r="DWF3" s="1412"/>
      <c r="DWG3" s="1412"/>
      <c r="DWH3" s="1412"/>
      <c r="DWI3" s="1412"/>
      <c r="DWJ3" s="1412"/>
      <c r="DWK3" s="1412"/>
      <c r="DWL3" s="1412"/>
      <c r="DWM3" s="1412"/>
      <c r="DWN3" s="1412"/>
      <c r="DWO3" s="1412"/>
      <c r="DWP3" s="1412"/>
      <c r="DWQ3" s="1412"/>
      <c r="DWR3" s="1412"/>
      <c r="DWS3" s="1412"/>
      <c r="DWT3" s="1412"/>
      <c r="DWU3" s="1412"/>
      <c r="DWV3" s="1412"/>
      <c r="DWW3" s="1412"/>
      <c r="DWX3" s="1412"/>
      <c r="DWY3" s="1412"/>
      <c r="DWZ3" s="1412"/>
      <c r="DXA3" s="1412"/>
      <c r="DXB3" s="1412"/>
      <c r="DXC3" s="1412"/>
      <c r="DXD3" s="1412"/>
      <c r="DXE3" s="1412"/>
      <c r="DXF3" s="1412"/>
      <c r="DXG3" s="1412"/>
      <c r="DXH3" s="1412"/>
      <c r="DXI3" s="1412"/>
      <c r="DXJ3" s="1412"/>
      <c r="DXK3" s="1412"/>
      <c r="DXL3" s="1412"/>
      <c r="DXM3" s="1412"/>
      <c r="DXN3" s="1412"/>
      <c r="DXO3" s="1412"/>
      <c r="DXP3" s="1412"/>
      <c r="DXQ3" s="1412"/>
      <c r="DXR3" s="1412"/>
      <c r="DXS3" s="1412"/>
      <c r="DXT3" s="1412"/>
      <c r="DXU3" s="1412"/>
      <c r="DXV3" s="1412"/>
      <c r="DXW3" s="1412"/>
      <c r="DXX3" s="1412"/>
      <c r="DXY3" s="1412"/>
      <c r="DXZ3" s="1412"/>
      <c r="DYA3" s="1412"/>
      <c r="DYB3" s="1412"/>
      <c r="DYC3" s="1412"/>
      <c r="DYD3" s="1412"/>
      <c r="DYE3" s="1412"/>
      <c r="DYF3" s="1412"/>
      <c r="DYG3" s="1412"/>
      <c r="DYH3" s="1412"/>
      <c r="DYI3" s="1412"/>
      <c r="DYJ3" s="1412"/>
      <c r="DYK3" s="1412"/>
      <c r="DYL3" s="1412"/>
      <c r="DYM3" s="1412"/>
      <c r="DYN3" s="1412"/>
      <c r="DYO3" s="1412"/>
      <c r="DYP3" s="1412"/>
      <c r="DYQ3" s="1412"/>
      <c r="DYR3" s="1412"/>
      <c r="DYS3" s="1412"/>
      <c r="DYT3" s="1412"/>
      <c r="DYU3" s="1412"/>
      <c r="DYV3" s="1412"/>
      <c r="DYW3" s="1412"/>
      <c r="DYX3" s="1412"/>
      <c r="DYY3" s="1412"/>
      <c r="DYZ3" s="1412"/>
      <c r="DZA3" s="1412"/>
      <c r="DZB3" s="1412"/>
      <c r="DZC3" s="1412"/>
      <c r="DZD3" s="1412"/>
      <c r="DZE3" s="1412"/>
      <c r="DZF3" s="1412"/>
      <c r="DZG3" s="1412"/>
      <c r="DZH3" s="1412"/>
      <c r="DZI3" s="1412"/>
      <c r="DZJ3" s="1412"/>
      <c r="DZK3" s="1412"/>
      <c r="DZL3" s="1412"/>
      <c r="DZM3" s="1412"/>
      <c r="DZN3" s="1412"/>
      <c r="DZO3" s="1412"/>
      <c r="DZP3" s="1412"/>
      <c r="DZQ3" s="1412"/>
      <c r="DZR3" s="1412"/>
      <c r="DZS3" s="1412"/>
      <c r="DZT3" s="1412"/>
      <c r="DZU3" s="1412"/>
      <c r="DZV3" s="1412"/>
      <c r="DZW3" s="1412"/>
      <c r="DZX3" s="1412"/>
      <c r="DZY3" s="1412"/>
      <c r="DZZ3" s="1412"/>
      <c r="EAA3" s="1412"/>
      <c r="EAB3" s="1412"/>
      <c r="EAC3" s="1412"/>
      <c r="EAD3" s="1412"/>
      <c r="EAE3" s="1412"/>
      <c r="EAF3" s="1412"/>
      <c r="EAG3" s="1412"/>
      <c r="EAH3" s="1412"/>
      <c r="EAI3" s="1412"/>
      <c r="EAJ3" s="1412"/>
      <c r="EAK3" s="1412"/>
      <c r="EAL3" s="1412"/>
      <c r="EAM3" s="1412"/>
      <c r="EAN3" s="1412"/>
      <c r="EAO3" s="1412"/>
      <c r="EAP3" s="1412"/>
      <c r="EAQ3" s="1412"/>
      <c r="EAR3" s="1412"/>
      <c r="EAS3" s="1412"/>
      <c r="EAT3" s="1412"/>
      <c r="EAU3" s="1412"/>
      <c r="EAV3" s="1412"/>
      <c r="EAW3" s="1412"/>
      <c r="EAX3" s="1412"/>
      <c r="EAY3" s="1412"/>
      <c r="EAZ3" s="1412"/>
      <c r="EBA3" s="1412"/>
      <c r="EBB3" s="1412"/>
      <c r="EBC3" s="1412"/>
      <c r="EBD3" s="1412"/>
      <c r="EBE3" s="1412"/>
      <c r="EBF3" s="1412"/>
      <c r="EBG3" s="1412"/>
      <c r="EBH3" s="1412"/>
      <c r="EBI3" s="1412"/>
      <c r="EBJ3" s="1412"/>
      <c r="EBK3" s="1412"/>
      <c r="EBL3" s="1412"/>
      <c r="EBM3" s="1412"/>
      <c r="EBN3" s="1412"/>
      <c r="EBO3" s="1412"/>
      <c r="EBP3" s="1412"/>
      <c r="EBQ3" s="1412"/>
      <c r="EBR3" s="1412"/>
      <c r="EBS3" s="1412"/>
      <c r="EBT3" s="1412"/>
      <c r="EBU3" s="1412"/>
      <c r="EBV3" s="1412"/>
      <c r="EBW3" s="1412"/>
      <c r="EBX3" s="1412"/>
      <c r="EBY3" s="1412"/>
      <c r="EBZ3" s="1412"/>
      <c r="ECA3" s="1412"/>
      <c r="ECB3" s="1412"/>
      <c r="ECC3" s="1412"/>
      <c r="ECD3" s="1412"/>
      <c r="ECE3" s="1412"/>
      <c r="ECF3" s="1412"/>
      <c r="ECG3" s="1412"/>
      <c r="ECH3" s="1412"/>
      <c r="ECI3" s="1412"/>
      <c r="ECJ3" s="1412"/>
      <c r="ECK3" s="1412"/>
      <c r="ECL3" s="1412"/>
      <c r="ECM3" s="1412"/>
      <c r="ECN3" s="1412"/>
      <c r="ECO3" s="1412"/>
      <c r="ECP3" s="1412"/>
      <c r="ECQ3" s="1412"/>
      <c r="ECR3" s="1412"/>
      <c r="ECS3" s="1412"/>
      <c r="ECT3" s="1412"/>
      <c r="ECU3" s="1412"/>
      <c r="ECV3" s="1412"/>
      <c r="ECW3" s="1412"/>
      <c r="ECX3" s="1412"/>
      <c r="ECY3" s="1412"/>
      <c r="ECZ3" s="1412"/>
      <c r="EDA3" s="1412"/>
      <c r="EDB3" s="1412"/>
      <c r="EDC3" s="1412"/>
      <c r="EDD3" s="1412"/>
      <c r="EDE3" s="1412"/>
      <c r="EDF3" s="1412"/>
      <c r="EDG3" s="1412"/>
      <c r="EDH3" s="1412"/>
      <c r="EDI3" s="1412"/>
      <c r="EDJ3" s="1412"/>
      <c r="EDK3" s="1412"/>
      <c r="EDL3" s="1412"/>
      <c r="EDM3" s="1412"/>
      <c r="EDN3" s="1412"/>
      <c r="EDO3" s="1412"/>
      <c r="EDP3" s="1412"/>
      <c r="EDQ3" s="1412"/>
      <c r="EDR3" s="1412"/>
      <c r="EDS3" s="1412"/>
      <c r="EDT3" s="1412"/>
      <c r="EDU3" s="1412"/>
      <c r="EDV3" s="1412"/>
      <c r="EDW3" s="1412"/>
      <c r="EDX3" s="1412"/>
      <c r="EDY3" s="1412"/>
      <c r="EDZ3" s="1412"/>
      <c r="EEA3" s="1412"/>
      <c r="EEB3" s="1412"/>
      <c r="EEC3" s="1412"/>
      <c r="EED3" s="1412"/>
      <c r="EEE3" s="1412"/>
      <c r="EEF3" s="1412"/>
      <c r="EEG3" s="1412"/>
      <c r="EEH3" s="1412"/>
      <c r="EEI3" s="1412"/>
      <c r="EEJ3" s="1412"/>
      <c r="EEK3" s="1412"/>
      <c r="EEL3" s="1412"/>
      <c r="EEM3" s="1412"/>
      <c r="EEN3" s="1412"/>
      <c r="EEO3" s="1412"/>
      <c r="EEP3" s="1412"/>
      <c r="EEQ3" s="1412"/>
      <c r="EER3" s="1412"/>
      <c r="EES3" s="1412"/>
      <c r="EET3" s="1412"/>
      <c r="EEU3" s="1412"/>
      <c r="EEV3" s="1412"/>
      <c r="EEW3" s="1412"/>
      <c r="EEX3" s="1412"/>
      <c r="EEY3" s="1412"/>
      <c r="EEZ3" s="1412"/>
      <c r="EFA3" s="1412"/>
      <c r="EFB3" s="1412"/>
      <c r="EFC3" s="1412"/>
      <c r="EFD3" s="1412"/>
      <c r="EFE3" s="1412"/>
      <c r="EFF3" s="1412"/>
      <c r="EFG3" s="1412"/>
      <c r="EFH3" s="1412"/>
      <c r="EFI3" s="1412"/>
      <c r="EFJ3" s="1412"/>
      <c r="EFK3" s="1412"/>
      <c r="EFL3" s="1412"/>
      <c r="EFM3" s="1412"/>
      <c r="EFN3" s="1412"/>
      <c r="EFO3" s="1412"/>
      <c r="EFP3" s="1412"/>
      <c r="EFQ3" s="1412"/>
      <c r="EFR3" s="1412"/>
      <c r="EFS3" s="1412"/>
      <c r="EFT3" s="1412"/>
      <c r="EFU3" s="1412"/>
      <c r="EFV3" s="1412"/>
      <c r="EFW3" s="1412"/>
      <c r="EFX3" s="1412"/>
      <c r="EFY3" s="1412"/>
      <c r="EFZ3" s="1412"/>
      <c r="EGA3" s="1412"/>
      <c r="EGB3" s="1412"/>
      <c r="EGC3" s="1412"/>
      <c r="EGD3" s="1412"/>
      <c r="EGE3" s="1412"/>
      <c r="EGF3" s="1412"/>
      <c r="EGG3" s="1412"/>
      <c r="EGH3" s="1412"/>
      <c r="EGI3" s="1412"/>
      <c r="EGJ3" s="1412"/>
      <c r="EGK3" s="1412"/>
      <c r="EGL3" s="1412"/>
      <c r="EGM3" s="1412"/>
      <c r="EGN3" s="1412"/>
      <c r="EGO3" s="1412"/>
      <c r="EGP3" s="1412"/>
      <c r="EGQ3" s="1412"/>
      <c r="EGR3" s="1412"/>
      <c r="EGS3" s="1412"/>
      <c r="EGT3" s="1412"/>
      <c r="EGU3" s="1412"/>
      <c r="EGV3" s="1412"/>
      <c r="EGW3" s="1412"/>
      <c r="EGX3" s="1412"/>
      <c r="EGY3" s="1412"/>
      <c r="EGZ3" s="1412"/>
      <c r="EHA3" s="1412"/>
      <c r="EHB3" s="1412"/>
      <c r="EHC3" s="1412"/>
      <c r="EHD3" s="1412"/>
      <c r="EHE3" s="1412"/>
      <c r="EHF3" s="1412"/>
      <c r="EHG3" s="1412"/>
      <c r="EHH3" s="1412"/>
      <c r="EHI3" s="1412"/>
      <c r="EHJ3" s="1412"/>
      <c r="EHK3" s="1412"/>
      <c r="EHL3" s="1412"/>
      <c r="EHM3" s="1412"/>
      <c r="EHN3" s="1412"/>
      <c r="EHO3" s="1412"/>
      <c r="EHP3" s="1412"/>
      <c r="EHQ3" s="1412"/>
      <c r="EHR3" s="1412"/>
      <c r="EHS3" s="1412"/>
      <c r="EHT3" s="1412"/>
      <c r="EHU3" s="1412"/>
      <c r="EHV3" s="1412"/>
      <c r="EHW3" s="1412"/>
      <c r="EHX3" s="1412"/>
      <c r="EHY3" s="1412"/>
      <c r="EHZ3" s="1412"/>
      <c r="EIA3" s="1412"/>
      <c r="EIB3" s="1412"/>
      <c r="EIC3" s="1412"/>
      <c r="EID3" s="1412"/>
      <c r="EIE3" s="1412"/>
      <c r="EIF3" s="1412"/>
      <c r="EIG3" s="1412"/>
      <c r="EIH3" s="1412"/>
      <c r="EII3" s="1412"/>
      <c r="EIJ3" s="1412"/>
      <c r="EIK3" s="1412"/>
      <c r="EIL3" s="1412"/>
      <c r="EIM3" s="1412"/>
      <c r="EIN3" s="1412"/>
      <c r="EIO3" s="1412"/>
      <c r="EIP3" s="1412"/>
      <c r="EIQ3" s="1412"/>
      <c r="EIR3" s="1412"/>
      <c r="EIS3" s="1412"/>
      <c r="EIT3" s="1412"/>
      <c r="EIU3" s="1412"/>
      <c r="EIV3" s="1412"/>
      <c r="EIW3" s="1412"/>
      <c r="EIX3" s="1412"/>
      <c r="EIY3" s="1412"/>
      <c r="EIZ3" s="1412"/>
      <c r="EJA3" s="1412"/>
      <c r="EJB3" s="1412"/>
      <c r="EJC3" s="1412"/>
      <c r="EJD3" s="1412"/>
      <c r="EJE3" s="1412"/>
      <c r="EJF3" s="1412"/>
      <c r="EJG3" s="1412"/>
      <c r="EJH3" s="1412"/>
      <c r="EJI3" s="1412"/>
      <c r="EJJ3" s="1412"/>
      <c r="EJK3" s="1412"/>
      <c r="EJL3" s="1412"/>
      <c r="EJM3" s="1412"/>
      <c r="EJN3" s="1412"/>
      <c r="EJO3" s="1412"/>
      <c r="EJP3" s="1412"/>
      <c r="EJQ3" s="1412"/>
      <c r="EJR3" s="1412"/>
      <c r="EJS3" s="1412"/>
      <c r="EJT3" s="1412"/>
      <c r="EJU3" s="1412"/>
      <c r="EJV3" s="1412"/>
      <c r="EJW3" s="1412"/>
      <c r="EJX3" s="1412"/>
      <c r="EJY3" s="1412"/>
      <c r="EJZ3" s="1412"/>
      <c r="EKA3" s="1412"/>
      <c r="EKB3" s="1412"/>
      <c r="EKC3" s="1412"/>
      <c r="EKD3" s="1412"/>
      <c r="EKE3" s="1412"/>
      <c r="EKF3" s="1412"/>
      <c r="EKG3" s="1412"/>
      <c r="EKH3" s="1412"/>
      <c r="EKI3" s="1412"/>
      <c r="EKJ3" s="1412"/>
      <c r="EKK3" s="1412"/>
      <c r="EKL3" s="1412"/>
      <c r="EKM3" s="1412"/>
      <c r="EKN3" s="1412"/>
      <c r="EKO3" s="1412"/>
      <c r="EKP3" s="1412"/>
      <c r="EKQ3" s="1412"/>
      <c r="EKR3" s="1412"/>
      <c r="EKS3" s="1412"/>
      <c r="EKT3" s="1412"/>
      <c r="EKU3" s="1412"/>
      <c r="EKV3" s="1412"/>
      <c r="EKW3" s="1412"/>
      <c r="EKX3" s="1412"/>
      <c r="EKY3" s="1412"/>
      <c r="EKZ3" s="1412"/>
      <c r="ELA3" s="1412"/>
      <c r="ELB3" s="1412"/>
      <c r="ELC3" s="1412"/>
      <c r="ELD3" s="1412"/>
      <c r="ELE3" s="1412"/>
      <c r="ELF3" s="1412"/>
      <c r="ELG3" s="1412"/>
      <c r="ELH3" s="1412"/>
      <c r="ELI3" s="1412"/>
      <c r="ELJ3" s="1412"/>
      <c r="ELK3" s="1412"/>
      <c r="ELL3" s="1412"/>
      <c r="ELM3" s="1412"/>
      <c r="ELN3" s="1412"/>
      <c r="ELO3" s="1412"/>
      <c r="ELP3" s="1412"/>
      <c r="ELQ3" s="1412"/>
      <c r="ELR3" s="1412"/>
      <c r="ELS3" s="1412"/>
      <c r="ELT3" s="1412"/>
      <c r="ELU3" s="1412"/>
      <c r="ELV3" s="1412"/>
      <c r="ELW3" s="1412"/>
      <c r="ELX3" s="1412"/>
      <c r="ELY3" s="1412"/>
      <c r="ELZ3" s="1412"/>
      <c r="EMA3" s="1412"/>
      <c r="EMB3" s="1412"/>
      <c r="EMC3" s="1412"/>
      <c r="EMD3" s="1412"/>
      <c r="EME3" s="1412"/>
      <c r="EMF3" s="1412"/>
      <c r="EMG3" s="1412"/>
      <c r="EMH3" s="1412"/>
      <c r="EMI3" s="1412"/>
      <c r="EMJ3" s="1412"/>
      <c r="EMK3" s="1412"/>
      <c r="EML3" s="1412"/>
      <c r="EMM3" s="1412"/>
      <c r="EMN3" s="1412"/>
      <c r="EMO3" s="1412"/>
      <c r="EMP3" s="1412"/>
      <c r="EMQ3" s="1412"/>
      <c r="EMR3" s="1412"/>
      <c r="EMS3" s="1412"/>
      <c r="EMT3" s="1412"/>
      <c r="EMU3" s="1412"/>
      <c r="EMV3" s="1412"/>
      <c r="EMW3" s="1412"/>
      <c r="EMX3" s="1412"/>
      <c r="EMY3" s="1412"/>
      <c r="EMZ3" s="1412"/>
      <c r="ENA3" s="1412"/>
      <c r="ENB3" s="1412"/>
      <c r="ENC3" s="1412"/>
      <c r="END3" s="1412"/>
      <c r="ENE3" s="1412"/>
      <c r="ENF3" s="1412"/>
      <c r="ENG3" s="1412"/>
      <c r="ENH3" s="1412"/>
      <c r="ENI3" s="1412"/>
      <c r="ENJ3" s="1412"/>
      <c r="ENK3" s="1412"/>
      <c r="ENL3" s="1412"/>
      <c r="ENM3" s="1412"/>
      <c r="ENN3" s="1412"/>
      <c r="ENO3" s="1412"/>
      <c r="ENP3" s="1412"/>
      <c r="ENQ3" s="1412"/>
      <c r="ENR3" s="1412"/>
      <c r="ENS3" s="1412"/>
      <c r="ENT3" s="1412"/>
      <c r="ENU3" s="1412"/>
      <c r="ENV3" s="1412"/>
      <c r="ENW3" s="1412"/>
      <c r="ENX3" s="1412"/>
      <c r="ENY3" s="1412"/>
      <c r="ENZ3" s="1412"/>
      <c r="EOA3" s="1412"/>
      <c r="EOB3" s="1412"/>
      <c r="EOC3" s="1412"/>
      <c r="EOD3" s="1412"/>
      <c r="EOE3" s="1412"/>
      <c r="EOF3" s="1412"/>
      <c r="EOG3" s="1412"/>
      <c r="EOH3" s="1412"/>
      <c r="EOI3" s="1412"/>
      <c r="EOJ3" s="1412"/>
      <c r="EOK3" s="1412"/>
      <c r="EOL3" s="1412"/>
      <c r="EOM3" s="1412"/>
      <c r="EON3" s="1412"/>
      <c r="EOO3" s="1412"/>
      <c r="EOP3" s="1412"/>
      <c r="EOQ3" s="1412"/>
      <c r="EOR3" s="1412"/>
      <c r="EOS3" s="1412"/>
      <c r="EOT3" s="1412"/>
      <c r="EOU3" s="1412"/>
      <c r="EOV3" s="1412"/>
      <c r="EOW3" s="1412"/>
      <c r="EOX3" s="1412"/>
      <c r="EOY3" s="1412"/>
      <c r="EOZ3" s="1412"/>
      <c r="EPA3" s="1412"/>
      <c r="EPB3" s="1412"/>
      <c r="EPC3" s="1412"/>
      <c r="EPD3" s="1412"/>
      <c r="EPE3" s="1412"/>
      <c r="EPF3" s="1412"/>
      <c r="EPG3" s="1412"/>
      <c r="EPH3" s="1412"/>
      <c r="EPI3" s="1412"/>
      <c r="EPJ3" s="1412"/>
      <c r="EPK3" s="1412"/>
      <c r="EPL3" s="1412"/>
      <c r="EPM3" s="1412"/>
      <c r="EPN3" s="1412"/>
      <c r="EPO3" s="1412"/>
      <c r="EPP3" s="1412"/>
      <c r="EPQ3" s="1412"/>
      <c r="EPR3" s="1412"/>
      <c r="EPS3" s="1412"/>
      <c r="EPT3" s="1412"/>
      <c r="EPU3" s="1412"/>
      <c r="EPV3" s="1412"/>
      <c r="EPW3" s="1412"/>
      <c r="EPX3" s="1412"/>
      <c r="EPY3" s="1412"/>
      <c r="EPZ3" s="1412"/>
      <c r="EQA3" s="1412"/>
      <c r="EQB3" s="1412"/>
      <c r="EQC3" s="1412"/>
      <c r="EQD3" s="1412"/>
      <c r="EQE3" s="1412"/>
      <c r="EQF3" s="1412"/>
      <c r="EQG3" s="1412"/>
      <c r="EQH3" s="1412"/>
      <c r="EQI3" s="1412"/>
      <c r="EQJ3" s="1412"/>
      <c r="EQK3" s="1412"/>
      <c r="EQL3" s="1412"/>
      <c r="EQM3" s="1412"/>
      <c r="EQN3" s="1412"/>
      <c r="EQO3" s="1412"/>
      <c r="EQP3" s="1412"/>
      <c r="EQQ3" s="1412"/>
      <c r="EQR3" s="1412"/>
      <c r="EQS3" s="1412"/>
      <c r="EQT3" s="1412"/>
      <c r="EQU3" s="1412"/>
      <c r="EQV3" s="1412"/>
      <c r="EQW3" s="1412"/>
      <c r="EQX3" s="1412"/>
      <c r="EQY3" s="1412"/>
      <c r="EQZ3" s="1412"/>
      <c r="ERA3" s="1412"/>
      <c r="ERB3" s="1412"/>
      <c r="ERC3" s="1412"/>
      <c r="ERD3" s="1412"/>
      <c r="ERE3" s="1412"/>
      <c r="ERF3" s="1412"/>
      <c r="ERG3" s="1412"/>
      <c r="ERH3" s="1412"/>
      <c r="ERI3" s="1412"/>
      <c r="ERJ3" s="1412"/>
      <c r="ERK3" s="1412"/>
      <c r="ERL3" s="1412"/>
      <c r="ERM3" s="1412"/>
      <c r="ERN3" s="1412"/>
      <c r="ERO3" s="1412"/>
      <c r="ERP3" s="1412"/>
      <c r="ERQ3" s="1412"/>
      <c r="ERR3" s="1412"/>
      <c r="ERS3" s="1412"/>
      <c r="ERT3" s="1412"/>
      <c r="ERU3" s="1412"/>
      <c r="ERV3" s="1412"/>
      <c r="ERW3" s="1412"/>
      <c r="ERX3" s="1412"/>
      <c r="ERY3" s="1412"/>
      <c r="ERZ3" s="1412"/>
      <c r="ESA3" s="1412"/>
      <c r="ESB3" s="1412"/>
      <c r="ESC3" s="1412"/>
      <c r="ESD3" s="1412"/>
      <c r="ESE3" s="1412"/>
      <c r="ESF3" s="1412"/>
      <c r="ESG3" s="1412"/>
      <c r="ESH3" s="1412"/>
      <c r="ESI3" s="1412"/>
      <c r="ESJ3" s="1412"/>
      <c r="ESK3" s="1412"/>
      <c r="ESL3" s="1412"/>
      <c r="ESM3" s="1412"/>
      <c r="ESN3" s="1412"/>
      <c r="ESO3" s="1412"/>
      <c r="ESP3" s="1412"/>
      <c r="ESQ3" s="1412"/>
      <c r="ESR3" s="1412"/>
      <c r="ESS3" s="1412"/>
      <c r="EST3" s="1412"/>
      <c r="ESU3" s="1412"/>
      <c r="ESV3" s="1412"/>
      <c r="ESW3" s="1412"/>
      <c r="ESX3" s="1412"/>
      <c r="ESY3" s="1412"/>
      <c r="ESZ3" s="1412"/>
      <c r="ETA3" s="1412"/>
      <c r="ETB3" s="1412"/>
      <c r="ETC3" s="1412"/>
      <c r="ETD3" s="1412"/>
      <c r="ETE3" s="1412"/>
      <c r="ETF3" s="1412"/>
      <c r="ETG3" s="1412"/>
      <c r="ETH3" s="1412"/>
      <c r="ETI3" s="1412"/>
      <c r="ETJ3" s="1412"/>
      <c r="ETK3" s="1412"/>
      <c r="ETL3" s="1412"/>
      <c r="ETM3" s="1412"/>
      <c r="ETN3" s="1412"/>
      <c r="ETO3" s="1412"/>
      <c r="ETP3" s="1412"/>
      <c r="ETQ3" s="1412"/>
      <c r="ETR3" s="1412"/>
      <c r="ETS3" s="1412"/>
      <c r="ETT3" s="1412"/>
      <c r="ETU3" s="1412"/>
      <c r="ETV3" s="1412"/>
      <c r="ETW3" s="1412"/>
      <c r="ETX3" s="1412"/>
      <c r="ETY3" s="1412"/>
      <c r="ETZ3" s="1412"/>
      <c r="EUA3" s="1412"/>
      <c r="EUB3" s="1412"/>
      <c r="EUC3" s="1412"/>
      <c r="EUD3" s="1412"/>
      <c r="EUE3" s="1412"/>
      <c r="EUF3" s="1412"/>
      <c r="EUG3" s="1412"/>
      <c r="EUH3" s="1412"/>
      <c r="EUI3" s="1412"/>
      <c r="EUJ3" s="1412"/>
      <c r="EUK3" s="1412"/>
      <c r="EUL3" s="1412"/>
      <c r="EUM3" s="1412"/>
      <c r="EUN3" s="1412"/>
      <c r="EUO3" s="1412"/>
      <c r="EUP3" s="1412"/>
      <c r="EUQ3" s="1412"/>
      <c r="EUR3" s="1412"/>
      <c r="EUS3" s="1412"/>
      <c r="EUT3" s="1412"/>
      <c r="EUU3" s="1412"/>
      <c r="EUV3" s="1412"/>
      <c r="EUW3" s="1412"/>
      <c r="EUX3" s="1412"/>
      <c r="EUY3" s="1412"/>
      <c r="EUZ3" s="1412"/>
      <c r="EVA3" s="1412"/>
      <c r="EVB3" s="1412"/>
      <c r="EVC3" s="1412"/>
      <c r="EVD3" s="1412"/>
      <c r="EVE3" s="1412"/>
      <c r="EVF3" s="1412"/>
      <c r="EVG3" s="1412"/>
      <c r="EVH3" s="1412"/>
      <c r="EVI3" s="1412"/>
      <c r="EVJ3" s="1412"/>
      <c r="EVK3" s="1412"/>
      <c r="EVL3" s="1412"/>
      <c r="EVM3" s="1412"/>
      <c r="EVN3" s="1412"/>
      <c r="EVO3" s="1412"/>
      <c r="EVP3" s="1412"/>
      <c r="EVQ3" s="1412"/>
      <c r="EVR3" s="1412"/>
      <c r="EVS3" s="1412"/>
      <c r="EVT3" s="1412"/>
      <c r="EVU3" s="1412"/>
      <c r="EVV3" s="1412"/>
      <c r="EVW3" s="1412"/>
      <c r="EVX3" s="1412"/>
      <c r="EVY3" s="1412"/>
      <c r="EVZ3" s="1412"/>
      <c r="EWA3" s="1412"/>
      <c r="EWB3" s="1412"/>
      <c r="EWC3" s="1412"/>
      <c r="EWD3" s="1412"/>
      <c r="EWE3" s="1412"/>
      <c r="EWF3" s="1412"/>
      <c r="EWG3" s="1412"/>
      <c r="EWH3" s="1412"/>
      <c r="EWI3" s="1412"/>
      <c r="EWJ3" s="1412"/>
      <c r="EWK3" s="1412"/>
      <c r="EWL3" s="1412"/>
      <c r="EWM3" s="1412"/>
      <c r="EWN3" s="1412"/>
      <c r="EWO3" s="1412"/>
      <c r="EWP3" s="1412"/>
      <c r="EWQ3" s="1412"/>
      <c r="EWR3" s="1412"/>
      <c r="EWS3" s="1412"/>
      <c r="EWT3" s="1412"/>
      <c r="EWU3" s="1412"/>
      <c r="EWV3" s="1412"/>
      <c r="EWW3" s="1412"/>
      <c r="EWX3" s="1412"/>
      <c r="EWY3" s="1412"/>
      <c r="EWZ3" s="1412"/>
      <c r="EXA3" s="1412"/>
      <c r="EXB3" s="1412"/>
      <c r="EXC3" s="1412"/>
      <c r="EXD3" s="1412"/>
      <c r="EXE3" s="1412"/>
      <c r="EXF3" s="1412"/>
      <c r="EXG3" s="1412"/>
      <c r="EXH3" s="1412"/>
      <c r="EXI3" s="1412"/>
      <c r="EXJ3" s="1412"/>
      <c r="EXK3" s="1412"/>
      <c r="EXL3" s="1412"/>
      <c r="EXM3" s="1412"/>
      <c r="EXN3" s="1412"/>
      <c r="EXO3" s="1412"/>
      <c r="EXP3" s="1412"/>
      <c r="EXQ3" s="1412"/>
      <c r="EXR3" s="1412"/>
      <c r="EXS3" s="1412"/>
      <c r="EXT3" s="1412"/>
      <c r="EXU3" s="1412"/>
      <c r="EXV3" s="1412"/>
      <c r="EXW3" s="1412"/>
      <c r="EXX3" s="1412"/>
      <c r="EXY3" s="1412"/>
      <c r="EXZ3" s="1412"/>
      <c r="EYA3" s="1412"/>
      <c r="EYB3" s="1412"/>
      <c r="EYC3" s="1412"/>
      <c r="EYD3" s="1412"/>
      <c r="EYE3" s="1412"/>
      <c r="EYF3" s="1412"/>
      <c r="EYG3" s="1412"/>
      <c r="EYH3" s="1412"/>
      <c r="EYI3" s="1412"/>
      <c r="EYJ3" s="1412"/>
      <c r="EYK3" s="1412"/>
      <c r="EYL3" s="1412"/>
      <c r="EYM3" s="1412"/>
      <c r="EYN3" s="1412"/>
      <c r="EYO3" s="1412"/>
      <c r="EYP3" s="1412"/>
      <c r="EYQ3" s="1412"/>
      <c r="EYR3" s="1412"/>
      <c r="EYS3" s="1412"/>
      <c r="EYT3" s="1412"/>
      <c r="EYU3" s="1412"/>
      <c r="EYV3" s="1412"/>
      <c r="EYW3" s="1412"/>
      <c r="EYX3" s="1412"/>
      <c r="EYY3" s="1412"/>
      <c r="EYZ3" s="1412"/>
      <c r="EZA3" s="1412"/>
      <c r="EZB3" s="1412"/>
      <c r="EZC3" s="1412"/>
      <c r="EZD3" s="1412"/>
      <c r="EZE3" s="1412"/>
      <c r="EZF3" s="1412"/>
      <c r="EZG3" s="1412"/>
      <c r="EZH3" s="1412"/>
      <c r="EZI3" s="1412"/>
      <c r="EZJ3" s="1412"/>
      <c r="EZK3" s="1412"/>
      <c r="EZL3" s="1412"/>
      <c r="EZM3" s="1412"/>
      <c r="EZN3" s="1412"/>
      <c r="EZO3" s="1412"/>
      <c r="EZP3" s="1412"/>
      <c r="EZQ3" s="1412"/>
      <c r="EZR3" s="1412"/>
      <c r="EZS3" s="1412"/>
      <c r="EZT3" s="1412"/>
      <c r="EZU3" s="1412"/>
      <c r="EZV3" s="1412"/>
      <c r="EZW3" s="1412"/>
      <c r="EZX3" s="1412"/>
      <c r="EZY3" s="1412"/>
      <c r="EZZ3" s="1412"/>
      <c r="FAA3" s="1412"/>
      <c r="FAB3" s="1412"/>
      <c r="FAC3" s="1412"/>
      <c r="FAD3" s="1412"/>
      <c r="FAE3" s="1412"/>
      <c r="FAF3" s="1412"/>
      <c r="FAG3" s="1412"/>
      <c r="FAH3" s="1412"/>
      <c r="FAI3" s="1412"/>
      <c r="FAJ3" s="1412"/>
      <c r="FAK3" s="1412"/>
      <c r="FAL3" s="1412"/>
      <c r="FAM3" s="1412"/>
      <c r="FAN3" s="1412"/>
      <c r="FAO3" s="1412"/>
      <c r="FAP3" s="1412"/>
      <c r="FAQ3" s="1412"/>
      <c r="FAR3" s="1412"/>
      <c r="FAS3" s="1412"/>
      <c r="FAT3" s="1412"/>
      <c r="FAU3" s="1412"/>
      <c r="FAV3" s="1412"/>
      <c r="FAW3" s="1412"/>
      <c r="FAX3" s="1412"/>
      <c r="FAY3" s="1412"/>
      <c r="FAZ3" s="1412"/>
      <c r="FBA3" s="1412"/>
      <c r="FBB3" s="1412"/>
      <c r="FBC3" s="1412"/>
      <c r="FBD3" s="1412"/>
      <c r="FBE3" s="1412"/>
      <c r="FBF3" s="1412"/>
      <c r="FBG3" s="1412"/>
      <c r="FBH3" s="1412"/>
      <c r="FBI3" s="1412"/>
      <c r="FBJ3" s="1412"/>
      <c r="FBK3" s="1412"/>
      <c r="FBL3" s="1412"/>
      <c r="FBM3" s="1412"/>
      <c r="FBN3" s="1412"/>
      <c r="FBO3" s="1412"/>
      <c r="FBP3" s="1412"/>
      <c r="FBQ3" s="1412"/>
      <c r="FBR3" s="1412"/>
      <c r="FBS3" s="1412"/>
      <c r="FBT3" s="1412"/>
      <c r="FBU3" s="1412"/>
      <c r="FBV3" s="1412"/>
      <c r="FBW3" s="1412"/>
      <c r="FBX3" s="1412"/>
      <c r="FBY3" s="1412"/>
      <c r="FBZ3" s="1412"/>
      <c r="FCA3" s="1412"/>
      <c r="FCB3" s="1412"/>
      <c r="FCC3" s="1412"/>
      <c r="FCD3" s="1412"/>
      <c r="FCE3" s="1412"/>
      <c r="FCF3" s="1412"/>
      <c r="FCG3" s="1412"/>
      <c r="FCH3" s="1412"/>
      <c r="FCI3" s="1412"/>
      <c r="FCJ3" s="1412"/>
      <c r="FCK3" s="1412"/>
      <c r="FCL3" s="1412"/>
      <c r="FCM3" s="1412"/>
      <c r="FCN3" s="1412"/>
      <c r="FCO3" s="1412"/>
      <c r="FCP3" s="1412"/>
      <c r="FCQ3" s="1412"/>
      <c r="FCR3" s="1412"/>
      <c r="FCS3" s="1412"/>
      <c r="FCT3" s="1412"/>
      <c r="FCU3" s="1412"/>
      <c r="FCV3" s="1412"/>
      <c r="FCW3" s="1412"/>
      <c r="FCX3" s="1412"/>
      <c r="FCY3" s="1412"/>
      <c r="FCZ3" s="1412"/>
      <c r="FDA3" s="1412"/>
      <c r="FDB3" s="1412"/>
      <c r="FDC3" s="1412"/>
      <c r="FDD3" s="1412"/>
      <c r="FDE3" s="1412"/>
      <c r="FDF3" s="1412"/>
      <c r="FDG3" s="1412"/>
      <c r="FDH3" s="1412"/>
      <c r="FDI3" s="1412"/>
      <c r="FDJ3" s="1412"/>
      <c r="FDK3" s="1412"/>
      <c r="FDL3" s="1412"/>
      <c r="FDM3" s="1412"/>
      <c r="FDN3" s="1412"/>
      <c r="FDO3" s="1412"/>
      <c r="FDP3" s="1412"/>
      <c r="FDQ3" s="1412"/>
      <c r="FDR3" s="1412"/>
      <c r="FDS3" s="1412"/>
      <c r="FDT3" s="1412"/>
      <c r="FDU3" s="1412"/>
      <c r="FDV3" s="1412"/>
      <c r="FDW3" s="1412"/>
      <c r="FDX3" s="1412"/>
      <c r="FDY3" s="1412"/>
      <c r="FDZ3" s="1412"/>
      <c r="FEA3" s="1412"/>
      <c r="FEB3" s="1412"/>
      <c r="FEC3" s="1412"/>
      <c r="FED3" s="1412"/>
      <c r="FEE3" s="1412"/>
      <c r="FEF3" s="1412"/>
      <c r="FEG3" s="1412"/>
      <c r="FEH3" s="1412"/>
      <c r="FEI3" s="1412"/>
      <c r="FEJ3" s="1412"/>
      <c r="FEK3" s="1412"/>
      <c r="FEL3" s="1412"/>
      <c r="FEM3" s="1412"/>
      <c r="FEN3" s="1412"/>
      <c r="FEO3" s="1412"/>
      <c r="FEP3" s="1412"/>
      <c r="FEQ3" s="1412"/>
      <c r="FER3" s="1412"/>
      <c r="FES3" s="1412"/>
      <c r="FET3" s="1412"/>
      <c r="FEU3" s="1412"/>
      <c r="FEV3" s="1412"/>
      <c r="FEW3" s="1412"/>
      <c r="FEX3" s="1412"/>
      <c r="FEY3" s="1412"/>
      <c r="FEZ3" s="1412"/>
      <c r="FFA3" s="1412"/>
      <c r="FFB3" s="1412"/>
      <c r="FFC3" s="1412"/>
      <c r="FFD3" s="1412"/>
      <c r="FFE3" s="1412"/>
      <c r="FFF3" s="1412"/>
      <c r="FFG3" s="1412"/>
      <c r="FFH3" s="1412"/>
      <c r="FFI3" s="1412"/>
      <c r="FFJ3" s="1412"/>
      <c r="FFK3" s="1412"/>
      <c r="FFL3" s="1412"/>
      <c r="FFM3" s="1412"/>
      <c r="FFN3" s="1412"/>
      <c r="FFO3" s="1412"/>
      <c r="FFP3" s="1412"/>
      <c r="FFQ3" s="1412"/>
      <c r="FFR3" s="1412"/>
      <c r="FFS3" s="1412"/>
      <c r="FFT3" s="1412"/>
      <c r="FFU3" s="1412"/>
      <c r="FFV3" s="1412"/>
      <c r="FFW3" s="1412"/>
      <c r="FFX3" s="1412"/>
      <c r="FFY3" s="1412"/>
      <c r="FFZ3" s="1412"/>
      <c r="FGA3" s="1412"/>
      <c r="FGB3" s="1412"/>
      <c r="FGC3" s="1412"/>
      <c r="FGD3" s="1412"/>
      <c r="FGE3" s="1412"/>
      <c r="FGF3" s="1412"/>
      <c r="FGG3" s="1412"/>
      <c r="FGH3" s="1412"/>
      <c r="FGI3" s="1412"/>
      <c r="FGJ3" s="1412"/>
      <c r="FGK3" s="1412"/>
      <c r="FGL3" s="1412"/>
      <c r="FGM3" s="1412"/>
      <c r="FGN3" s="1412"/>
      <c r="FGO3" s="1412"/>
      <c r="FGP3" s="1412"/>
      <c r="FGQ3" s="1412"/>
      <c r="FGR3" s="1412"/>
      <c r="FGS3" s="1412"/>
      <c r="FGT3" s="1412"/>
      <c r="FGU3" s="1412"/>
      <c r="FGV3" s="1412"/>
      <c r="FGW3" s="1412"/>
      <c r="FGX3" s="1412"/>
      <c r="FGY3" s="1412"/>
      <c r="FGZ3" s="1412"/>
      <c r="FHA3" s="1412"/>
      <c r="FHB3" s="1412"/>
      <c r="FHC3" s="1412"/>
      <c r="FHD3" s="1412"/>
      <c r="FHE3" s="1412"/>
      <c r="FHF3" s="1412"/>
      <c r="FHG3" s="1412"/>
      <c r="FHH3" s="1412"/>
      <c r="FHI3" s="1412"/>
      <c r="FHJ3" s="1412"/>
      <c r="FHK3" s="1412"/>
      <c r="FHL3" s="1412"/>
      <c r="FHM3" s="1412"/>
      <c r="FHN3" s="1412"/>
      <c r="FHO3" s="1412"/>
      <c r="FHP3" s="1412"/>
      <c r="FHQ3" s="1412"/>
      <c r="FHR3" s="1412"/>
      <c r="FHS3" s="1412"/>
      <c r="FHT3" s="1412"/>
      <c r="FHU3" s="1412"/>
      <c r="FHV3" s="1412"/>
      <c r="FHW3" s="1412"/>
      <c r="FHX3" s="1412"/>
      <c r="FHY3" s="1412"/>
      <c r="FHZ3" s="1412"/>
      <c r="FIA3" s="1412"/>
      <c r="FIB3" s="1412"/>
      <c r="FIC3" s="1412"/>
      <c r="FID3" s="1412"/>
      <c r="FIE3" s="1412"/>
      <c r="FIF3" s="1412"/>
      <c r="FIG3" s="1412"/>
      <c r="FIH3" s="1412"/>
      <c r="FII3" s="1412"/>
      <c r="FIJ3" s="1412"/>
      <c r="FIK3" s="1412"/>
      <c r="FIL3" s="1412"/>
      <c r="FIM3" s="1412"/>
      <c r="FIN3" s="1412"/>
      <c r="FIO3" s="1412"/>
      <c r="FIP3" s="1412"/>
      <c r="FIQ3" s="1412"/>
      <c r="FIR3" s="1412"/>
      <c r="FIS3" s="1412"/>
      <c r="FIT3" s="1412"/>
      <c r="FIU3" s="1412"/>
      <c r="FIV3" s="1412"/>
      <c r="FIW3" s="1412"/>
      <c r="FIX3" s="1412"/>
      <c r="FIY3" s="1412"/>
      <c r="FIZ3" s="1412"/>
      <c r="FJA3" s="1412"/>
      <c r="FJB3" s="1412"/>
      <c r="FJC3" s="1412"/>
      <c r="FJD3" s="1412"/>
      <c r="FJE3" s="1412"/>
      <c r="FJF3" s="1412"/>
      <c r="FJG3" s="1412"/>
      <c r="FJH3" s="1412"/>
      <c r="FJI3" s="1412"/>
      <c r="FJJ3" s="1412"/>
      <c r="FJK3" s="1412"/>
      <c r="FJL3" s="1412"/>
      <c r="FJM3" s="1412"/>
      <c r="FJN3" s="1412"/>
      <c r="FJO3" s="1412"/>
      <c r="FJP3" s="1412"/>
      <c r="FJQ3" s="1412"/>
      <c r="FJR3" s="1412"/>
      <c r="FJS3" s="1412"/>
      <c r="FJT3" s="1412"/>
      <c r="FJU3" s="1412"/>
      <c r="FJV3" s="1412"/>
      <c r="FJW3" s="1412"/>
      <c r="FJX3" s="1412"/>
      <c r="FJY3" s="1412"/>
      <c r="FJZ3" s="1412"/>
      <c r="FKA3" s="1412"/>
      <c r="FKB3" s="1412"/>
      <c r="FKC3" s="1412"/>
      <c r="FKD3" s="1412"/>
      <c r="FKE3" s="1412"/>
      <c r="FKF3" s="1412"/>
      <c r="FKG3" s="1412"/>
      <c r="FKH3" s="1412"/>
      <c r="FKI3" s="1412"/>
      <c r="FKJ3" s="1412"/>
      <c r="FKK3" s="1412"/>
      <c r="FKL3" s="1412"/>
      <c r="FKM3" s="1412"/>
      <c r="FKN3" s="1412"/>
      <c r="FKO3" s="1412"/>
      <c r="FKP3" s="1412"/>
      <c r="FKQ3" s="1412"/>
      <c r="FKR3" s="1412"/>
      <c r="FKS3" s="1412"/>
      <c r="FKT3" s="1412"/>
      <c r="FKU3" s="1412"/>
      <c r="FKV3" s="1412"/>
      <c r="FKW3" s="1412"/>
      <c r="FKX3" s="1412"/>
      <c r="FKY3" s="1412"/>
      <c r="FKZ3" s="1412"/>
      <c r="FLA3" s="1412"/>
      <c r="FLB3" s="1412"/>
      <c r="FLC3" s="1412"/>
      <c r="FLD3" s="1412"/>
      <c r="FLE3" s="1412"/>
      <c r="FLF3" s="1412"/>
      <c r="FLG3" s="1412"/>
      <c r="FLH3" s="1412"/>
      <c r="FLI3" s="1412"/>
      <c r="FLJ3" s="1412"/>
      <c r="FLK3" s="1412"/>
      <c r="FLL3" s="1412"/>
      <c r="FLM3" s="1412"/>
      <c r="FLN3" s="1412"/>
      <c r="FLO3" s="1412"/>
      <c r="FLP3" s="1412"/>
      <c r="FLQ3" s="1412"/>
      <c r="FLR3" s="1412"/>
      <c r="FLS3" s="1412"/>
      <c r="FLT3" s="1412"/>
      <c r="FLU3" s="1412"/>
      <c r="FLV3" s="1412"/>
      <c r="FLW3" s="1412"/>
      <c r="FLX3" s="1412"/>
      <c r="FLY3" s="1412"/>
      <c r="FLZ3" s="1412"/>
      <c r="FMA3" s="1412"/>
      <c r="FMB3" s="1412"/>
      <c r="FMC3" s="1412"/>
      <c r="FMD3" s="1412"/>
      <c r="FME3" s="1412"/>
      <c r="FMF3" s="1412"/>
      <c r="FMG3" s="1412"/>
      <c r="FMH3" s="1412"/>
      <c r="FMI3" s="1412"/>
      <c r="FMJ3" s="1412"/>
      <c r="FMK3" s="1412"/>
      <c r="FML3" s="1412"/>
      <c r="FMM3" s="1412"/>
      <c r="FMN3" s="1412"/>
      <c r="FMO3" s="1412"/>
      <c r="FMP3" s="1412"/>
      <c r="FMQ3" s="1412"/>
      <c r="FMR3" s="1412"/>
      <c r="FMS3" s="1412"/>
      <c r="FMT3" s="1412"/>
      <c r="FMU3" s="1412"/>
      <c r="FMV3" s="1412"/>
      <c r="FMW3" s="1412"/>
      <c r="FMX3" s="1412"/>
      <c r="FMY3" s="1412"/>
      <c r="FMZ3" s="1412"/>
      <c r="FNA3" s="1412"/>
      <c r="FNB3" s="1412"/>
      <c r="FNC3" s="1412"/>
      <c r="FND3" s="1412"/>
      <c r="FNE3" s="1412"/>
      <c r="FNF3" s="1412"/>
      <c r="FNG3" s="1412"/>
      <c r="FNH3" s="1412"/>
      <c r="FNI3" s="1412"/>
      <c r="FNJ3" s="1412"/>
      <c r="FNK3" s="1412"/>
      <c r="FNL3" s="1412"/>
      <c r="FNM3" s="1412"/>
      <c r="FNN3" s="1412"/>
      <c r="FNO3" s="1412"/>
      <c r="FNP3" s="1412"/>
      <c r="FNQ3" s="1412"/>
      <c r="FNR3" s="1412"/>
      <c r="FNS3" s="1412"/>
      <c r="FNT3" s="1412"/>
      <c r="FNU3" s="1412"/>
      <c r="FNV3" s="1412"/>
      <c r="FNW3" s="1412"/>
      <c r="FNX3" s="1412"/>
      <c r="FNY3" s="1412"/>
      <c r="FNZ3" s="1412"/>
      <c r="FOA3" s="1412"/>
      <c r="FOB3" s="1412"/>
      <c r="FOC3" s="1412"/>
      <c r="FOD3" s="1412"/>
      <c r="FOE3" s="1412"/>
      <c r="FOF3" s="1412"/>
      <c r="FOG3" s="1412"/>
      <c r="FOH3" s="1412"/>
      <c r="FOI3" s="1412"/>
      <c r="FOJ3" s="1412"/>
      <c r="FOK3" s="1412"/>
      <c r="FOL3" s="1412"/>
      <c r="FOM3" s="1412"/>
      <c r="FON3" s="1412"/>
      <c r="FOO3" s="1412"/>
      <c r="FOP3" s="1412"/>
      <c r="FOQ3" s="1412"/>
      <c r="FOR3" s="1412"/>
      <c r="FOS3" s="1412"/>
      <c r="FOT3" s="1412"/>
      <c r="FOU3" s="1412"/>
      <c r="FOV3" s="1412"/>
      <c r="FOW3" s="1412"/>
      <c r="FOX3" s="1412"/>
      <c r="FOY3" s="1412"/>
      <c r="FOZ3" s="1412"/>
      <c r="FPA3" s="1412"/>
      <c r="FPB3" s="1412"/>
      <c r="FPC3" s="1412"/>
      <c r="FPD3" s="1412"/>
      <c r="FPE3" s="1412"/>
      <c r="FPF3" s="1412"/>
      <c r="FPG3" s="1412"/>
      <c r="FPH3" s="1412"/>
      <c r="FPI3" s="1412"/>
      <c r="FPJ3" s="1412"/>
      <c r="FPK3" s="1412"/>
      <c r="FPL3" s="1412"/>
      <c r="FPM3" s="1412"/>
      <c r="FPN3" s="1412"/>
      <c r="FPO3" s="1412"/>
      <c r="FPP3" s="1412"/>
      <c r="FPQ3" s="1412"/>
      <c r="FPR3" s="1412"/>
      <c r="FPS3" s="1412"/>
      <c r="FPT3" s="1412"/>
      <c r="FPU3" s="1412"/>
      <c r="FPV3" s="1412"/>
      <c r="FPW3" s="1412"/>
      <c r="FPX3" s="1412"/>
      <c r="FPY3" s="1412"/>
      <c r="FPZ3" s="1412"/>
      <c r="FQA3" s="1412"/>
      <c r="FQB3" s="1412"/>
      <c r="FQC3" s="1412"/>
      <c r="FQD3" s="1412"/>
      <c r="FQE3" s="1412"/>
      <c r="FQF3" s="1412"/>
      <c r="FQG3" s="1412"/>
      <c r="FQH3" s="1412"/>
      <c r="FQI3" s="1412"/>
      <c r="FQJ3" s="1412"/>
      <c r="FQK3" s="1412"/>
      <c r="FQL3" s="1412"/>
      <c r="FQM3" s="1412"/>
      <c r="FQN3" s="1412"/>
      <c r="FQO3" s="1412"/>
      <c r="FQP3" s="1412"/>
      <c r="FQQ3" s="1412"/>
      <c r="FQR3" s="1412"/>
      <c r="FQS3" s="1412"/>
      <c r="FQT3" s="1412"/>
      <c r="FQU3" s="1412"/>
      <c r="FQV3" s="1412"/>
      <c r="FQW3" s="1412"/>
      <c r="FQX3" s="1412"/>
      <c r="FQY3" s="1412"/>
      <c r="FQZ3" s="1412"/>
      <c r="FRA3" s="1412"/>
      <c r="FRB3" s="1412"/>
      <c r="FRC3" s="1412"/>
      <c r="FRD3" s="1412"/>
      <c r="FRE3" s="1412"/>
      <c r="FRF3" s="1412"/>
      <c r="FRG3" s="1412"/>
      <c r="FRH3" s="1412"/>
      <c r="FRI3" s="1412"/>
      <c r="FRJ3" s="1412"/>
      <c r="FRK3" s="1412"/>
      <c r="FRL3" s="1412"/>
      <c r="FRM3" s="1412"/>
      <c r="FRN3" s="1412"/>
      <c r="FRO3" s="1412"/>
      <c r="FRP3" s="1412"/>
      <c r="FRQ3" s="1412"/>
      <c r="FRR3" s="1412"/>
      <c r="FRS3" s="1412"/>
      <c r="FRT3" s="1412"/>
      <c r="FRU3" s="1412"/>
      <c r="FRV3" s="1412"/>
      <c r="FRW3" s="1412"/>
      <c r="FRX3" s="1412"/>
      <c r="FRY3" s="1412"/>
      <c r="FRZ3" s="1412"/>
      <c r="FSA3" s="1412"/>
      <c r="FSB3" s="1412"/>
      <c r="FSC3" s="1412"/>
      <c r="FSD3" s="1412"/>
      <c r="FSE3" s="1412"/>
      <c r="FSF3" s="1412"/>
      <c r="FSG3" s="1412"/>
      <c r="FSH3" s="1412"/>
      <c r="FSI3" s="1412"/>
      <c r="FSJ3" s="1412"/>
      <c r="FSK3" s="1412"/>
      <c r="FSL3" s="1412"/>
      <c r="FSM3" s="1412"/>
      <c r="FSN3" s="1412"/>
      <c r="FSO3" s="1412"/>
      <c r="FSP3" s="1412"/>
      <c r="FSQ3" s="1412"/>
      <c r="FSR3" s="1412"/>
      <c r="FSS3" s="1412"/>
      <c r="FST3" s="1412"/>
      <c r="FSU3" s="1412"/>
      <c r="FSV3" s="1412"/>
      <c r="FSW3" s="1412"/>
      <c r="FSX3" s="1412"/>
      <c r="FSY3" s="1412"/>
      <c r="FSZ3" s="1412"/>
      <c r="FTA3" s="1412"/>
      <c r="FTB3" s="1412"/>
      <c r="FTC3" s="1412"/>
      <c r="FTD3" s="1412"/>
      <c r="FTE3" s="1412"/>
      <c r="FTF3" s="1412"/>
      <c r="FTG3" s="1412"/>
      <c r="FTH3" s="1412"/>
      <c r="FTI3" s="1412"/>
      <c r="FTJ3" s="1412"/>
      <c r="FTK3" s="1412"/>
      <c r="FTL3" s="1412"/>
      <c r="FTM3" s="1412"/>
      <c r="FTN3" s="1412"/>
      <c r="FTO3" s="1412"/>
      <c r="FTP3" s="1412"/>
      <c r="FTQ3" s="1412"/>
      <c r="FTR3" s="1412"/>
      <c r="FTS3" s="1412"/>
      <c r="FTT3" s="1412"/>
      <c r="FTU3" s="1412"/>
      <c r="FTV3" s="1412"/>
      <c r="FTW3" s="1412"/>
      <c r="FTX3" s="1412"/>
      <c r="FTY3" s="1412"/>
      <c r="FTZ3" s="1412"/>
      <c r="FUA3" s="1412"/>
      <c r="FUB3" s="1412"/>
      <c r="FUC3" s="1412"/>
      <c r="FUD3" s="1412"/>
      <c r="FUE3" s="1412"/>
      <c r="FUF3" s="1412"/>
      <c r="FUG3" s="1412"/>
      <c r="FUH3" s="1412"/>
      <c r="FUI3" s="1412"/>
      <c r="FUJ3" s="1412"/>
      <c r="FUK3" s="1412"/>
      <c r="FUL3" s="1412"/>
      <c r="FUM3" s="1412"/>
      <c r="FUN3" s="1412"/>
      <c r="FUO3" s="1412"/>
      <c r="FUP3" s="1412"/>
      <c r="FUQ3" s="1412"/>
      <c r="FUR3" s="1412"/>
      <c r="FUS3" s="1412"/>
      <c r="FUT3" s="1412"/>
      <c r="FUU3" s="1412"/>
      <c r="FUV3" s="1412"/>
      <c r="FUW3" s="1412"/>
      <c r="FUX3" s="1412"/>
      <c r="FUY3" s="1412"/>
      <c r="FUZ3" s="1412"/>
      <c r="FVA3" s="1412"/>
      <c r="FVB3" s="1412"/>
      <c r="FVC3" s="1412"/>
      <c r="FVD3" s="1412"/>
      <c r="FVE3" s="1412"/>
      <c r="FVF3" s="1412"/>
      <c r="FVG3" s="1412"/>
      <c r="FVH3" s="1412"/>
      <c r="FVI3" s="1412"/>
      <c r="FVJ3" s="1412"/>
      <c r="FVK3" s="1412"/>
      <c r="FVL3" s="1412"/>
      <c r="FVM3" s="1412"/>
      <c r="FVN3" s="1412"/>
      <c r="FVO3" s="1412"/>
      <c r="FVP3" s="1412"/>
      <c r="FVQ3" s="1412"/>
      <c r="FVR3" s="1412"/>
      <c r="FVS3" s="1412"/>
      <c r="FVT3" s="1412"/>
      <c r="FVU3" s="1412"/>
      <c r="FVV3" s="1412"/>
      <c r="FVW3" s="1412"/>
      <c r="FVX3" s="1412"/>
      <c r="FVY3" s="1412"/>
      <c r="FVZ3" s="1412"/>
      <c r="FWA3" s="1412"/>
      <c r="FWB3" s="1412"/>
      <c r="FWC3" s="1412"/>
      <c r="FWD3" s="1412"/>
      <c r="FWE3" s="1412"/>
      <c r="FWF3" s="1412"/>
      <c r="FWG3" s="1412"/>
      <c r="FWH3" s="1412"/>
      <c r="FWI3" s="1412"/>
      <c r="FWJ3" s="1412"/>
      <c r="FWK3" s="1412"/>
      <c r="FWL3" s="1412"/>
      <c r="FWM3" s="1412"/>
      <c r="FWN3" s="1412"/>
      <c r="FWO3" s="1412"/>
      <c r="FWP3" s="1412"/>
      <c r="FWQ3" s="1412"/>
      <c r="FWR3" s="1412"/>
      <c r="FWS3" s="1412"/>
      <c r="FWT3" s="1412"/>
      <c r="FWU3" s="1412"/>
      <c r="FWV3" s="1412"/>
      <c r="FWW3" s="1412"/>
      <c r="FWX3" s="1412"/>
      <c r="FWY3" s="1412"/>
      <c r="FWZ3" s="1412"/>
      <c r="FXA3" s="1412"/>
      <c r="FXB3" s="1412"/>
      <c r="FXC3" s="1412"/>
      <c r="FXD3" s="1412"/>
      <c r="FXE3" s="1412"/>
      <c r="FXF3" s="1412"/>
      <c r="FXG3" s="1412"/>
      <c r="FXH3" s="1412"/>
      <c r="FXI3" s="1412"/>
      <c r="FXJ3" s="1412"/>
      <c r="FXK3" s="1412"/>
      <c r="FXL3" s="1412"/>
      <c r="FXM3" s="1412"/>
      <c r="FXN3" s="1412"/>
      <c r="FXO3" s="1412"/>
      <c r="FXP3" s="1412"/>
      <c r="FXQ3" s="1412"/>
      <c r="FXR3" s="1412"/>
      <c r="FXS3" s="1412"/>
      <c r="FXT3" s="1412"/>
      <c r="FXU3" s="1412"/>
      <c r="FXV3" s="1412"/>
      <c r="FXW3" s="1412"/>
      <c r="FXX3" s="1412"/>
      <c r="FXY3" s="1412"/>
      <c r="FXZ3" s="1412"/>
      <c r="FYA3" s="1412"/>
      <c r="FYB3" s="1412"/>
      <c r="FYC3" s="1412"/>
      <c r="FYD3" s="1412"/>
      <c r="FYE3" s="1412"/>
      <c r="FYF3" s="1412"/>
      <c r="FYG3" s="1412"/>
      <c r="FYH3" s="1412"/>
      <c r="FYI3" s="1412"/>
      <c r="FYJ3" s="1412"/>
      <c r="FYK3" s="1412"/>
      <c r="FYL3" s="1412"/>
      <c r="FYM3" s="1412"/>
      <c r="FYN3" s="1412"/>
      <c r="FYO3" s="1412"/>
      <c r="FYP3" s="1412"/>
      <c r="FYQ3" s="1412"/>
      <c r="FYR3" s="1412"/>
      <c r="FYS3" s="1412"/>
      <c r="FYT3" s="1412"/>
      <c r="FYU3" s="1412"/>
      <c r="FYV3" s="1412"/>
      <c r="FYW3" s="1412"/>
      <c r="FYX3" s="1412"/>
      <c r="FYY3" s="1412"/>
      <c r="FYZ3" s="1412"/>
      <c r="FZA3" s="1412"/>
      <c r="FZB3" s="1412"/>
      <c r="FZC3" s="1412"/>
      <c r="FZD3" s="1412"/>
      <c r="FZE3" s="1412"/>
      <c r="FZF3" s="1412"/>
      <c r="FZG3" s="1412"/>
      <c r="FZH3" s="1412"/>
      <c r="FZI3" s="1412"/>
      <c r="FZJ3" s="1412"/>
      <c r="FZK3" s="1412"/>
      <c r="FZL3" s="1412"/>
      <c r="FZM3" s="1412"/>
      <c r="FZN3" s="1412"/>
      <c r="FZO3" s="1412"/>
      <c r="FZP3" s="1412"/>
      <c r="FZQ3" s="1412"/>
      <c r="FZR3" s="1412"/>
      <c r="FZS3" s="1412"/>
      <c r="FZT3" s="1412"/>
      <c r="FZU3" s="1412"/>
      <c r="FZV3" s="1412"/>
      <c r="FZW3" s="1412"/>
      <c r="FZX3" s="1412"/>
      <c r="FZY3" s="1412"/>
      <c r="FZZ3" s="1412"/>
      <c r="GAA3" s="1412"/>
      <c r="GAB3" s="1412"/>
      <c r="GAC3" s="1412"/>
      <c r="GAD3" s="1412"/>
      <c r="GAE3" s="1412"/>
      <c r="GAF3" s="1412"/>
      <c r="GAG3" s="1412"/>
      <c r="GAH3" s="1412"/>
      <c r="GAI3" s="1412"/>
      <c r="GAJ3" s="1412"/>
      <c r="GAK3" s="1412"/>
      <c r="GAL3" s="1412"/>
      <c r="GAM3" s="1412"/>
      <c r="GAN3" s="1412"/>
      <c r="GAO3" s="1412"/>
      <c r="GAP3" s="1412"/>
      <c r="GAQ3" s="1412"/>
      <c r="GAR3" s="1412"/>
      <c r="GAS3" s="1412"/>
      <c r="GAT3" s="1412"/>
      <c r="GAU3" s="1412"/>
      <c r="GAV3" s="1412"/>
      <c r="GAW3" s="1412"/>
      <c r="GAX3" s="1412"/>
      <c r="GAY3" s="1412"/>
      <c r="GAZ3" s="1412"/>
      <c r="GBA3" s="1412"/>
      <c r="GBB3" s="1412"/>
      <c r="GBC3" s="1412"/>
      <c r="GBD3" s="1412"/>
      <c r="GBE3" s="1412"/>
      <c r="GBF3" s="1412"/>
      <c r="GBG3" s="1412"/>
      <c r="GBH3" s="1412"/>
      <c r="GBI3" s="1412"/>
      <c r="GBJ3" s="1412"/>
      <c r="GBK3" s="1412"/>
      <c r="GBL3" s="1412"/>
      <c r="GBM3" s="1412"/>
      <c r="GBN3" s="1412"/>
      <c r="GBO3" s="1412"/>
      <c r="GBP3" s="1412"/>
      <c r="GBQ3" s="1412"/>
      <c r="GBR3" s="1412"/>
      <c r="GBS3" s="1412"/>
      <c r="GBT3" s="1412"/>
      <c r="GBU3" s="1412"/>
      <c r="GBV3" s="1412"/>
      <c r="GBW3" s="1412"/>
      <c r="GBX3" s="1412"/>
      <c r="GBY3" s="1412"/>
      <c r="GBZ3" s="1412"/>
      <c r="GCA3" s="1412"/>
      <c r="GCB3" s="1412"/>
      <c r="GCC3" s="1412"/>
      <c r="GCD3" s="1412"/>
      <c r="GCE3" s="1412"/>
      <c r="GCF3" s="1412"/>
      <c r="GCG3" s="1412"/>
      <c r="GCH3" s="1412"/>
      <c r="GCI3" s="1412"/>
      <c r="GCJ3" s="1412"/>
      <c r="GCK3" s="1412"/>
      <c r="GCL3" s="1412"/>
      <c r="GCM3" s="1412"/>
      <c r="GCN3" s="1412"/>
      <c r="GCO3" s="1412"/>
      <c r="GCP3" s="1412"/>
      <c r="GCQ3" s="1412"/>
      <c r="GCR3" s="1412"/>
      <c r="GCS3" s="1412"/>
      <c r="GCT3" s="1412"/>
      <c r="GCU3" s="1412"/>
      <c r="GCV3" s="1412"/>
      <c r="GCW3" s="1412"/>
      <c r="GCX3" s="1412"/>
      <c r="GCY3" s="1412"/>
      <c r="GCZ3" s="1412"/>
      <c r="GDA3" s="1412"/>
      <c r="GDB3" s="1412"/>
      <c r="GDC3" s="1412"/>
      <c r="GDD3" s="1412"/>
      <c r="GDE3" s="1412"/>
      <c r="GDF3" s="1412"/>
      <c r="GDG3" s="1412"/>
      <c r="GDH3" s="1412"/>
      <c r="GDI3" s="1412"/>
      <c r="GDJ3" s="1412"/>
      <c r="GDK3" s="1412"/>
      <c r="GDL3" s="1412"/>
      <c r="GDM3" s="1412"/>
      <c r="GDN3" s="1412"/>
      <c r="GDO3" s="1412"/>
      <c r="GDP3" s="1412"/>
      <c r="GDQ3" s="1412"/>
      <c r="GDR3" s="1412"/>
      <c r="GDS3" s="1412"/>
      <c r="GDT3" s="1412"/>
      <c r="GDU3" s="1412"/>
      <c r="GDV3" s="1412"/>
      <c r="GDW3" s="1412"/>
      <c r="GDX3" s="1412"/>
      <c r="GDY3" s="1412"/>
      <c r="GDZ3" s="1412"/>
      <c r="GEA3" s="1412"/>
      <c r="GEB3" s="1412"/>
      <c r="GEC3" s="1412"/>
      <c r="GED3" s="1412"/>
      <c r="GEE3" s="1412"/>
      <c r="GEF3" s="1412"/>
      <c r="GEG3" s="1412"/>
      <c r="GEH3" s="1412"/>
      <c r="GEI3" s="1412"/>
      <c r="GEJ3" s="1412"/>
      <c r="GEK3" s="1412"/>
      <c r="GEL3" s="1412"/>
      <c r="GEM3" s="1412"/>
      <c r="GEN3" s="1412"/>
      <c r="GEO3" s="1412"/>
      <c r="GEP3" s="1412"/>
      <c r="GEQ3" s="1412"/>
      <c r="GER3" s="1412"/>
      <c r="GES3" s="1412"/>
      <c r="GET3" s="1412"/>
      <c r="GEU3" s="1412"/>
      <c r="GEV3" s="1412"/>
      <c r="GEW3" s="1412"/>
      <c r="GEX3" s="1412"/>
      <c r="GEY3" s="1412"/>
      <c r="GEZ3" s="1412"/>
      <c r="GFA3" s="1412"/>
      <c r="GFB3" s="1412"/>
      <c r="GFC3" s="1412"/>
      <c r="GFD3" s="1412"/>
      <c r="GFE3" s="1412"/>
      <c r="GFF3" s="1412"/>
      <c r="GFG3" s="1412"/>
      <c r="GFH3" s="1412"/>
      <c r="GFI3" s="1412"/>
      <c r="GFJ3" s="1412"/>
      <c r="GFK3" s="1412"/>
      <c r="GFL3" s="1412"/>
      <c r="GFM3" s="1412"/>
      <c r="GFN3" s="1412"/>
      <c r="GFO3" s="1412"/>
      <c r="GFP3" s="1412"/>
      <c r="GFQ3" s="1412"/>
      <c r="GFR3" s="1412"/>
      <c r="GFS3" s="1412"/>
      <c r="GFT3" s="1412"/>
      <c r="GFU3" s="1412"/>
      <c r="GFV3" s="1412"/>
      <c r="GFW3" s="1412"/>
      <c r="GFX3" s="1412"/>
      <c r="GFY3" s="1412"/>
      <c r="GFZ3" s="1412"/>
      <c r="GGA3" s="1412"/>
      <c r="GGB3" s="1412"/>
      <c r="GGC3" s="1412"/>
      <c r="GGD3" s="1412"/>
      <c r="GGE3" s="1412"/>
      <c r="GGF3" s="1412"/>
      <c r="GGG3" s="1412"/>
      <c r="GGH3" s="1412"/>
      <c r="GGI3" s="1412"/>
      <c r="GGJ3" s="1412"/>
      <c r="GGK3" s="1412"/>
      <c r="GGL3" s="1412"/>
      <c r="GGM3" s="1412"/>
      <c r="GGN3" s="1412"/>
      <c r="GGO3" s="1412"/>
      <c r="GGP3" s="1412"/>
      <c r="GGQ3" s="1412"/>
      <c r="GGR3" s="1412"/>
      <c r="GGS3" s="1412"/>
      <c r="GGT3" s="1412"/>
      <c r="GGU3" s="1412"/>
      <c r="GGV3" s="1412"/>
      <c r="GGW3" s="1412"/>
      <c r="GGX3" s="1412"/>
      <c r="GGY3" s="1412"/>
      <c r="GGZ3" s="1412"/>
      <c r="GHA3" s="1412"/>
      <c r="GHB3" s="1412"/>
      <c r="GHC3" s="1412"/>
      <c r="GHD3" s="1412"/>
      <c r="GHE3" s="1412"/>
      <c r="GHF3" s="1412"/>
      <c r="GHG3" s="1412"/>
      <c r="GHH3" s="1412"/>
      <c r="GHI3" s="1412"/>
      <c r="GHJ3" s="1412"/>
      <c r="GHK3" s="1412"/>
      <c r="GHL3" s="1412"/>
      <c r="GHM3" s="1412"/>
      <c r="GHN3" s="1412"/>
      <c r="GHO3" s="1412"/>
      <c r="GHP3" s="1412"/>
      <c r="GHQ3" s="1412"/>
      <c r="GHR3" s="1412"/>
      <c r="GHS3" s="1412"/>
      <c r="GHT3" s="1412"/>
      <c r="GHU3" s="1412"/>
      <c r="GHV3" s="1412"/>
      <c r="GHW3" s="1412"/>
      <c r="GHX3" s="1412"/>
      <c r="GHY3" s="1412"/>
      <c r="GHZ3" s="1412"/>
      <c r="GIA3" s="1412"/>
      <c r="GIB3" s="1412"/>
      <c r="GIC3" s="1412"/>
      <c r="GID3" s="1412"/>
      <c r="GIE3" s="1412"/>
      <c r="GIF3" s="1412"/>
      <c r="GIG3" s="1412"/>
      <c r="GIH3" s="1412"/>
      <c r="GII3" s="1412"/>
      <c r="GIJ3" s="1412"/>
      <c r="GIK3" s="1412"/>
      <c r="GIL3" s="1412"/>
      <c r="GIM3" s="1412"/>
      <c r="GIN3" s="1412"/>
      <c r="GIO3" s="1412"/>
      <c r="GIP3" s="1412"/>
      <c r="GIQ3" s="1412"/>
      <c r="GIR3" s="1412"/>
      <c r="GIS3" s="1412"/>
      <c r="GIT3" s="1412"/>
      <c r="GIU3" s="1412"/>
      <c r="GIV3" s="1412"/>
      <c r="GIW3" s="1412"/>
      <c r="GIX3" s="1412"/>
      <c r="GIY3" s="1412"/>
      <c r="GIZ3" s="1412"/>
      <c r="GJA3" s="1412"/>
      <c r="GJB3" s="1412"/>
      <c r="GJC3" s="1412"/>
      <c r="GJD3" s="1412"/>
      <c r="GJE3" s="1412"/>
      <c r="GJF3" s="1412"/>
      <c r="GJG3" s="1412"/>
      <c r="GJH3" s="1412"/>
      <c r="GJI3" s="1412"/>
      <c r="GJJ3" s="1412"/>
      <c r="GJK3" s="1412"/>
      <c r="GJL3" s="1412"/>
      <c r="GJM3" s="1412"/>
      <c r="GJN3" s="1412"/>
      <c r="GJO3" s="1412"/>
      <c r="GJP3" s="1412"/>
      <c r="GJQ3" s="1412"/>
      <c r="GJR3" s="1412"/>
      <c r="GJS3" s="1412"/>
      <c r="GJT3" s="1412"/>
      <c r="GJU3" s="1412"/>
      <c r="GJV3" s="1412"/>
      <c r="GJW3" s="1412"/>
      <c r="GJX3" s="1412"/>
      <c r="GJY3" s="1412"/>
      <c r="GJZ3" s="1412"/>
      <c r="GKA3" s="1412"/>
      <c r="GKB3" s="1412"/>
      <c r="GKC3" s="1412"/>
      <c r="GKD3" s="1412"/>
      <c r="GKE3" s="1412"/>
      <c r="GKF3" s="1412"/>
      <c r="GKG3" s="1412"/>
      <c r="GKH3" s="1412"/>
      <c r="GKI3" s="1412"/>
      <c r="GKJ3" s="1412"/>
      <c r="GKK3" s="1412"/>
      <c r="GKL3" s="1412"/>
      <c r="GKM3" s="1412"/>
      <c r="GKN3" s="1412"/>
      <c r="GKO3" s="1412"/>
      <c r="GKP3" s="1412"/>
      <c r="GKQ3" s="1412"/>
      <c r="GKR3" s="1412"/>
      <c r="GKS3" s="1412"/>
      <c r="GKT3" s="1412"/>
      <c r="GKU3" s="1412"/>
      <c r="GKV3" s="1412"/>
      <c r="GKW3" s="1412"/>
      <c r="GKX3" s="1412"/>
      <c r="GKY3" s="1412"/>
      <c r="GKZ3" s="1412"/>
      <c r="GLA3" s="1412"/>
      <c r="GLB3" s="1412"/>
      <c r="GLC3" s="1412"/>
      <c r="GLD3" s="1412"/>
      <c r="GLE3" s="1412"/>
      <c r="GLF3" s="1412"/>
      <c r="GLG3" s="1412"/>
      <c r="GLH3" s="1412"/>
      <c r="GLI3" s="1412"/>
      <c r="GLJ3" s="1412"/>
      <c r="GLK3" s="1412"/>
      <c r="GLL3" s="1412"/>
      <c r="GLM3" s="1412"/>
      <c r="GLN3" s="1412"/>
      <c r="GLO3" s="1412"/>
      <c r="GLP3" s="1412"/>
      <c r="GLQ3" s="1412"/>
      <c r="GLR3" s="1412"/>
      <c r="GLS3" s="1412"/>
      <c r="GLT3" s="1412"/>
      <c r="GLU3" s="1412"/>
      <c r="GLV3" s="1412"/>
      <c r="GLW3" s="1412"/>
      <c r="GLX3" s="1412"/>
      <c r="GLY3" s="1412"/>
      <c r="GLZ3" s="1412"/>
      <c r="GMA3" s="1412"/>
      <c r="GMB3" s="1412"/>
      <c r="GMC3" s="1412"/>
      <c r="GMD3" s="1412"/>
      <c r="GME3" s="1412"/>
      <c r="GMF3" s="1412"/>
      <c r="GMG3" s="1412"/>
      <c r="GMH3" s="1412"/>
      <c r="GMI3" s="1412"/>
      <c r="GMJ3" s="1412"/>
      <c r="GMK3" s="1412"/>
      <c r="GML3" s="1412"/>
      <c r="GMM3" s="1412"/>
      <c r="GMN3" s="1412"/>
      <c r="GMO3" s="1412"/>
      <c r="GMP3" s="1412"/>
      <c r="GMQ3" s="1412"/>
      <c r="GMR3" s="1412"/>
      <c r="GMS3" s="1412"/>
      <c r="GMT3" s="1412"/>
      <c r="GMU3" s="1412"/>
      <c r="GMV3" s="1412"/>
      <c r="GMW3" s="1412"/>
      <c r="GMX3" s="1412"/>
      <c r="GMY3" s="1412"/>
      <c r="GMZ3" s="1412"/>
      <c r="GNA3" s="1412"/>
      <c r="GNB3" s="1412"/>
      <c r="GNC3" s="1412"/>
      <c r="GND3" s="1412"/>
      <c r="GNE3" s="1412"/>
      <c r="GNF3" s="1412"/>
      <c r="GNG3" s="1412"/>
      <c r="GNH3" s="1412"/>
      <c r="GNI3" s="1412"/>
      <c r="GNJ3" s="1412"/>
      <c r="GNK3" s="1412"/>
      <c r="GNL3" s="1412"/>
      <c r="GNM3" s="1412"/>
      <c r="GNN3" s="1412"/>
      <c r="GNO3" s="1412"/>
      <c r="GNP3" s="1412"/>
      <c r="GNQ3" s="1412"/>
      <c r="GNR3" s="1412"/>
      <c r="GNS3" s="1412"/>
      <c r="GNT3" s="1412"/>
      <c r="GNU3" s="1412"/>
      <c r="GNV3" s="1412"/>
      <c r="GNW3" s="1412"/>
      <c r="GNX3" s="1412"/>
      <c r="GNY3" s="1412"/>
      <c r="GNZ3" s="1412"/>
      <c r="GOA3" s="1412"/>
      <c r="GOB3" s="1412"/>
      <c r="GOC3" s="1412"/>
      <c r="GOD3" s="1412"/>
      <c r="GOE3" s="1412"/>
      <c r="GOF3" s="1412"/>
      <c r="GOG3" s="1412"/>
      <c r="GOH3" s="1412"/>
      <c r="GOI3" s="1412"/>
      <c r="GOJ3" s="1412"/>
      <c r="GOK3" s="1412"/>
      <c r="GOL3" s="1412"/>
      <c r="GOM3" s="1412"/>
      <c r="GON3" s="1412"/>
      <c r="GOO3" s="1412"/>
      <c r="GOP3" s="1412"/>
      <c r="GOQ3" s="1412"/>
      <c r="GOR3" s="1412"/>
      <c r="GOS3" s="1412"/>
      <c r="GOT3" s="1412"/>
      <c r="GOU3" s="1412"/>
      <c r="GOV3" s="1412"/>
      <c r="GOW3" s="1412"/>
      <c r="GOX3" s="1412"/>
      <c r="GOY3" s="1412"/>
      <c r="GOZ3" s="1412"/>
      <c r="GPA3" s="1412"/>
      <c r="GPB3" s="1412"/>
      <c r="GPC3" s="1412"/>
      <c r="GPD3" s="1412"/>
      <c r="GPE3" s="1412"/>
      <c r="GPF3" s="1412"/>
      <c r="GPG3" s="1412"/>
      <c r="GPH3" s="1412"/>
      <c r="GPI3" s="1412"/>
      <c r="GPJ3" s="1412"/>
      <c r="GPK3" s="1412"/>
      <c r="GPL3" s="1412"/>
      <c r="GPM3" s="1412"/>
      <c r="GPN3" s="1412"/>
      <c r="GPO3" s="1412"/>
      <c r="GPP3" s="1412"/>
      <c r="GPQ3" s="1412"/>
      <c r="GPR3" s="1412"/>
      <c r="GPS3" s="1412"/>
      <c r="GPT3" s="1412"/>
      <c r="GPU3" s="1412"/>
      <c r="GPV3" s="1412"/>
      <c r="GPW3" s="1412"/>
      <c r="GPX3" s="1412"/>
      <c r="GPY3" s="1412"/>
      <c r="GPZ3" s="1412"/>
      <c r="GQA3" s="1412"/>
      <c r="GQB3" s="1412"/>
      <c r="GQC3" s="1412"/>
      <c r="GQD3" s="1412"/>
      <c r="GQE3" s="1412"/>
      <c r="GQF3" s="1412"/>
      <c r="GQG3" s="1412"/>
      <c r="GQH3" s="1412"/>
      <c r="GQI3" s="1412"/>
      <c r="GQJ3" s="1412"/>
      <c r="GQK3" s="1412"/>
      <c r="GQL3" s="1412"/>
      <c r="GQM3" s="1412"/>
      <c r="GQN3" s="1412"/>
      <c r="GQO3" s="1412"/>
      <c r="GQP3" s="1412"/>
      <c r="GQQ3" s="1412"/>
      <c r="GQR3" s="1412"/>
      <c r="GQS3" s="1412"/>
      <c r="GQT3" s="1412"/>
      <c r="GQU3" s="1412"/>
      <c r="GQV3" s="1412"/>
      <c r="GQW3" s="1412"/>
      <c r="GQX3" s="1412"/>
      <c r="GQY3" s="1412"/>
      <c r="GQZ3" s="1412"/>
      <c r="GRA3" s="1412"/>
      <c r="GRB3" s="1412"/>
      <c r="GRC3" s="1412"/>
      <c r="GRD3" s="1412"/>
      <c r="GRE3" s="1412"/>
      <c r="GRF3" s="1412"/>
      <c r="GRG3" s="1412"/>
      <c r="GRH3" s="1412"/>
      <c r="GRI3" s="1412"/>
      <c r="GRJ3" s="1412"/>
      <c r="GRK3" s="1412"/>
      <c r="GRL3" s="1412"/>
      <c r="GRM3" s="1412"/>
      <c r="GRN3" s="1412"/>
      <c r="GRO3" s="1412"/>
      <c r="GRP3" s="1412"/>
      <c r="GRQ3" s="1412"/>
      <c r="GRR3" s="1412"/>
      <c r="GRS3" s="1412"/>
      <c r="GRT3" s="1412"/>
      <c r="GRU3" s="1412"/>
      <c r="GRV3" s="1412"/>
      <c r="GRW3" s="1412"/>
      <c r="GRX3" s="1412"/>
      <c r="GRY3" s="1412"/>
      <c r="GRZ3" s="1412"/>
      <c r="GSA3" s="1412"/>
      <c r="GSB3" s="1412"/>
      <c r="GSC3" s="1412"/>
      <c r="GSD3" s="1412"/>
      <c r="GSE3" s="1412"/>
      <c r="GSF3" s="1412"/>
      <c r="GSG3" s="1412"/>
      <c r="GSH3" s="1412"/>
      <c r="GSI3" s="1412"/>
      <c r="GSJ3" s="1412"/>
      <c r="GSK3" s="1412"/>
      <c r="GSL3" s="1412"/>
      <c r="GSM3" s="1412"/>
      <c r="GSN3" s="1412"/>
      <c r="GSO3" s="1412"/>
      <c r="GSP3" s="1412"/>
      <c r="GSQ3" s="1412"/>
      <c r="GSR3" s="1412"/>
      <c r="GSS3" s="1412"/>
      <c r="GST3" s="1412"/>
      <c r="GSU3" s="1412"/>
      <c r="GSV3" s="1412"/>
      <c r="GSW3" s="1412"/>
      <c r="GSX3" s="1412"/>
      <c r="GSY3" s="1412"/>
      <c r="GSZ3" s="1412"/>
      <c r="GTA3" s="1412"/>
      <c r="GTB3" s="1412"/>
      <c r="GTC3" s="1412"/>
      <c r="GTD3" s="1412"/>
      <c r="GTE3" s="1412"/>
      <c r="GTF3" s="1412"/>
      <c r="GTG3" s="1412"/>
      <c r="GTH3" s="1412"/>
      <c r="GTI3" s="1412"/>
      <c r="GTJ3" s="1412"/>
      <c r="GTK3" s="1412"/>
      <c r="GTL3" s="1412"/>
      <c r="GTM3" s="1412"/>
      <c r="GTN3" s="1412"/>
      <c r="GTO3" s="1412"/>
      <c r="GTP3" s="1412"/>
      <c r="GTQ3" s="1412"/>
      <c r="GTR3" s="1412"/>
      <c r="GTS3" s="1412"/>
      <c r="GTT3" s="1412"/>
      <c r="GTU3" s="1412"/>
      <c r="GTV3" s="1412"/>
      <c r="GTW3" s="1412"/>
      <c r="GTX3" s="1412"/>
      <c r="GTY3" s="1412"/>
      <c r="GTZ3" s="1412"/>
      <c r="GUA3" s="1412"/>
      <c r="GUB3" s="1412"/>
      <c r="GUC3" s="1412"/>
      <c r="GUD3" s="1412"/>
      <c r="GUE3" s="1412"/>
      <c r="GUF3" s="1412"/>
      <c r="GUG3" s="1412"/>
      <c r="GUH3" s="1412"/>
      <c r="GUI3" s="1412"/>
      <c r="GUJ3" s="1412"/>
      <c r="GUK3" s="1412"/>
      <c r="GUL3" s="1412"/>
      <c r="GUM3" s="1412"/>
      <c r="GUN3" s="1412"/>
      <c r="GUO3" s="1412"/>
      <c r="GUP3" s="1412"/>
      <c r="GUQ3" s="1412"/>
      <c r="GUR3" s="1412"/>
      <c r="GUS3" s="1412"/>
      <c r="GUT3" s="1412"/>
      <c r="GUU3" s="1412"/>
      <c r="GUV3" s="1412"/>
      <c r="GUW3" s="1412"/>
      <c r="GUX3" s="1412"/>
      <c r="GUY3" s="1412"/>
      <c r="GUZ3" s="1412"/>
      <c r="GVA3" s="1412"/>
      <c r="GVB3" s="1412"/>
      <c r="GVC3" s="1412"/>
      <c r="GVD3" s="1412"/>
      <c r="GVE3" s="1412"/>
      <c r="GVF3" s="1412"/>
      <c r="GVG3" s="1412"/>
      <c r="GVH3" s="1412"/>
      <c r="GVI3" s="1412"/>
      <c r="GVJ3" s="1412"/>
      <c r="GVK3" s="1412"/>
      <c r="GVL3" s="1412"/>
      <c r="GVM3" s="1412"/>
      <c r="GVN3" s="1412"/>
      <c r="GVO3" s="1412"/>
      <c r="GVP3" s="1412"/>
      <c r="GVQ3" s="1412"/>
      <c r="GVR3" s="1412"/>
      <c r="GVS3" s="1412"/>
      <c r="GVT3" s="1412"/>
      <c r="GVU3" s="1412"/>
      <c r="GVV3" s="1412"/>
      <c r="GVW3" s="1412"/>
      <c r="GVX3" s="1412"/>
      <c r="GVY3" s="1412"/>
      <c r="GVZ3" s="1412"/>
      <c r="GWA3" s="1412"/>
      <c r="GWB3" s="1412"/>
      <c r="GWC3" s="1412"/>
      <c r="GWD3" s="1412"/>
      <c r="GWE3" s="1412"/>
      <c r="GWF3" s="1412"/>
      <c r="GWG3" s="1412"/>
      <c r="GWH3" s="1412"/>
      <c r="GWI3" s="1412"/>
      <c r="GWJ3" s="1412"/>
      <c r="GWK3" s="1412"/>
      <c r="GWL3" s="1412"/>
      <c r="GWM3" s="1412"/>
      <c r="GWN3" s="1412"/>
      <c r="GWO3" s="1412"/>
      <c r="GWP3" s="1412"/>
      <c r="GWQ3" s="1412"/>
      <c r="GWR3" s="1412"/>
      <c r="GWS3" s="1412"/>
      <c r="GWT3" s="1412"/>
      <c r="GWU3" s="1412"/>
      <c r="GWV3" s="1412"/>
      <c r="GWW3" s="1412"/>
      <c r="GWX3" s="1412"/>
      <c r="GWY3" s="1412"/>
      <c r="GWZ3" s="1412"/>
      <c r="GXA3" s="1412"/>
      <c r="GXB3" s="1412"/>
      <c r="GXC3" s="1412"/>
      <c r="GXD3" s="1412"/>
      <c r="GXE3" s="1412"/>
      <c r="GXF3" s="1412"/>
      <c r="GXG3" s="1412"/>
      <c r="GXH3" s="1412"/>
      <c r="GXI3" s="1412"/>
      <c r="GXJ3" s="1412"/>
      <c r="GXK3" s="1412"/>
      <c r="GXL3" s="1412"/>
      <c r="GXM3" s="1412"/>
      <c r="GXN3" s="1412"/>
      <c r="GXO3" s="1412"/>
      <c r="GXP3" s="1412"/>
      <c r="GXQ3" s="1412"/>
      <c r="GXR3" s="1412"/>
      <c r="GXS3" s="1412"/>
      <c r="GXT3" s="1412"/>
      <c r="GXU3" s="1412"/>
      <c r="GXV3" s="1412"/>
      <c r="GXW3" s="1412"/>
      <c r="GXX3" s="1412"/>
      <c r="GXY3" s="1412"/>
      <c r="GXZ3" s="1412"/>
      <c r="GYA3" s="1412"/>
      <c r="GYB3" s="1412"/>
      <c r="GYC3" s="1412"/>
      <c r="GYD3" s="1412"/>
      <c r="GYE3" s="1412"/>
      <c r="GYF3" s="1412"/>
      <c r="GYG3" s="1412"/>
      <c r="GYH3" s="1412"/>
      <c r="GYI3" s="1412"/>
      <c r="GYJ3" s="1412"/>
      <c r="GYK3" s="1412"/>
      <c r="GYL3" s="1412"/>
      <c r="GYM3" s="1412"/>
      <c r="GYN3" s="1412"/>
      <c r="GYO3" s="1412"/>
      <c r="GYP3" s="1412"/>
      <c r="GYQ3" s="1412"/>
      <c r="GYR3" s="1412"/>
      <c r="GYS3" s="1412"/>
      <c r="GYT3" s="1412"/>
      <c r="GYU3" s="1412"/>
      <c r="GYV3" s="1412"/>
      <c r="GYW3" s="1412"/>
      <c r="GYX3" s="1412"/>
      <c r="GYY3" s="1412"/>
      <c r="GYZ3" s="1412"/>
      <c r="GZA3" s="1412"/>
      <c r="GZB3" s="1412"/>
      <c r="GZC3" s="1412"/>
      <c r="GZD3" s="1412"/>
      <c r="GZE3" s="1412"/>
      <c r="GZF3" s="1412"/>
      <c r="GZG3" s="1412"/>
      <c r="GZH3" s="1412"/>
      <c r="GZI3" s="1412"/>
      <c r="GZJ3" s="1412"/>
      <c r="GZK3" s="1412"/>
      <c r="GZL3" s="1412"/>
      <c r="GZM3" s="1412"/>
      <c r="GZN3" s="1412"/>
      <c r="GZO3" s="1412"/>
      <c r="GZP3" s="1412"/>
      <c r="GZQ3" s="1412"/>
      <c r="GZR3" s="1412"/>
      <c r="GZS3" s="1412"/>
      <c r="GZT3" s="1412"/>
      <c r="GZU3" s="1412"/>
      <c r="GZV3" s="1412"/>
      <c r="GZW3" s="1412"/>
      <c r="GZX3" s="1412"/>
      <c r="GZY3" s="1412"/>
      <c r="GZZ3" s="1412"/>
      <c r="HAA3" s="1412"/>
      <c r="HAB3" s="1412"/>
      <c r="HAC3" s="1412"/>
      <c r="HAD3" s="1412"/>
      <c r="HAE3" s="1412"/>
      <c r="HAF3" s="1412"/>
      <c r="HAG3" s="1412"/>
      <c r="HAH3" s="1412"/>
      <c r="HAI3" s="1412"/>
      <c r="HAJ3" s="1412"/>
      <c r="HAK3" s="1412"/>
      <c r="HAL3" s="1412"/>
      <c r="HAM3" s="1412"/>
      <c r="HAN3" s="1412"/>
      <c r="HAO3" s="1412"/>
      <c r="HAP3" s="1412"/>
      <c r="HAQ3" s="1412"/>
      <c r="HAR3" s="1412"/>
      <c r="HAS3" s="1412"/>
      <c r="HAT3" s="1412"/>
      <c r="HAU3" s="1412"/>
      <c r="HAV3" s="1412"/>
      <c r="HAW3" s="1412"/>
      <c r="HAX3" s="1412"/>
      <c r="HAY3" s="1412"/>
      <c r="HAZ3" s="1412"/>
      <c r="HBA3" s="1412"/>
      <c r="HBB3" s="1412"/>
      <c r="HBC3" s="1412"/>
      <c r="HBD3" s="1412"/>
      <c r="HBE3" s="1412"/>
      <c r="HBF3" s="1412"/>
      <c r="HBG3" s="1412"/>
      <c r="HBH3" s="1412"/>
      <c r="HBI3" s="1412"/>
      <c r="HBJ3" s="1412"/>
      <c r="HBK3" s="1412"/>
      <c r="HBL3" s="1412"/>
      <c r="HBM3" s="1412"/>
      <c r="HBN3" s="1412"/>
      <c r="HBO3" s="1412"/>
      <c r="HBP3" s="1412"/>
      <c r="HBQ3" s="1412"/>
      <c r="HBR3" s="1412"/>
      <c r="HBS3" s="1412"/>
      <c r="HBT3" s="1412"/>
      <c r="HBU3" s="1412"/>
      <c r="HBV3" s="1412"/>
      <c r="HBW3" s="1412"/>
      <c r="HBX3" s="1412"/>
      <c r="HBY3" s="1412"/>
      <c r="HBZ3" s="1412"/>
      <c r="HCA3" s="1412"/>
      <c r="HCB3" s="1412"/>
      <c r="HCC3" s="1412"/>
      <c r="HCD3" s="1412"/>
      <c r="HCE3" s="1412"/>
      <c r="HCF3" s="1412"/>
      <c r="HCG3" s="1412"/>
      <c r="HCH3" s="1412"/>
      <c r="HCI3" s="1412"/>
      <c r="HCJ3" s="1412"/>
      <c r="HCK3" s="1412"/>
      <c r="HCL3" s="1412"/>
      <c r="HCM3" s="1412"/>
      <c r="HCN3" s="1412"/>
      <c r="HCO3" s="1412"/>
      <c r="HCP3" s="1412"/>
      <c r="HCQ3" s="1412"/>
      <c r="HCR3" s="1412"/>
      <c r="HCS3" s="1412"/>
      <c r="HCT3" s="1412"/>
      <c r="HCU3" s="1412"/>
      <c r="HCV3" s="1412"/>
      <c r="HCW3" s="1412"/>
      <c r="HCX3" s="1412"/>
      <c r="HCY3" s="1412"/>
      <c r="HCZ3" s="1412"/>
      <c r="HDA3" s="1412"/>
      <c r="HDB3" s="1412"/>
      <c r="HDC3" s="1412"/>
      <c r="HDD3" s="1412"/>
      <c r="HDE3" s="1412"/>
      <c r="HDF3" s="1412"/>
      <c r="HDG3" s="1412"/>
      <c r="HDH3" s="1412"/>
      <c r="HDI3" s="1412"/>
      <c r="HDJ3" s="1412"/>
      <c r="HDK3" s="1412"/>
      <c r="HDL3" s="1412"/>
      <c r="HDM3" s="1412"/>
      <c r="HDN3" s="1412"/>
      <c r="HDO3" s="1412"/>
      <c r="HDP3" s="1412"/>
      <c r="HDQ3" s="1412"/>
      <c r="HDR3" s="1412"/>
      <c r="HDS3" s="1412"/>
      <c r="HDT3" s="1412"/>
      <c r="HDU3" s="1412"/>
      <c r="HDV3" s="1412"/>
      <c r="HDW3" s="1412"/>
      <c r="HDX3" s="1412"/>
      <c r="HDY3" s="1412"/>
      <c r="HDZ3" s="1412"/>
      <c r="HEA3" s="1412"/>
      <c r="HEB3" s="1412"/>
      <c r="HEC3" s="1412"/>
      <c r="HED3" s="1412"/>
      <c r="HEE3" s="1412"/>
      <c r="HEF3" s="1412"/>
      <c r="HEG3" s="1412"/>
      <c r="HEH3" s="1412"/>
      <c r="HEI3" s="1412"/>
      <c r="HEJ3" s="1412"/>
      <c r="HEK3" s="1412"/>
      <c r="HEL3" s="1412"/>
      <c r="HEM3" s="1412"/>
      <c r="HEN3" s="1412"/>
      <c r="HEO3" s="1412"/>
      <c r="HEP3" s="1412"/>
      <c r="HEQ3" s="1412"/>
      <c r="HER3" s="1412"/>
      <c r="HES3" s="1412"/>
      <c r="HET3" s="1412"/>
      <c r="HEU3" s="1412"/>
      <c r="HEV3" s="1412"/>
      <c r="HEW3" s="1412"/>
      <c r="HEX3" s="1412"/>
      <c r="HEY3" s="1412"/>
      <c r="HEZ3" s="1412"/>
      <c r="HFA3" s="1412"/>
      <c r="HFB3" s="1412"/>
      <c r="HFC3" s="1412"/>
      <c r="HFD3" s="1412"/>
      <c r="HFE3" s="1412"/>
      <c r="HFF3" s="1412"/>
      <c r="HFG3" s="1412"/>
      <c r="HFH3" s="1412"/>
      <c r="HFI3" s="1412"/>
      <c r="HFJ3" s="1412"/>
      <c r="HFK3" s="1412"/>
      <c r="HFL3" s="1412"/>
      <c r="HFM3" s="1412"/>
      <c r="HFN3" s="1412"/>
      <c r="HFO3" s="1412"/>
      <c r="HFP3" s="1412"/>
      <c r="HFQ3" s="1412"/>
      <c r="HFR3" s="1412"/>
      <c r="HFS3" s="1412"/>
      <c r="HFT3" s="1412"/>
      <c r="HFU3" s="1412"/>
      <c r="HFV3" s="1412"/>
      <c r="HFW3" s="1412"/>
      <c r="HFX3" s="1412"/>
      <c r="HFY3" s="1412"/>
      <c r="HFZ3" s="1412"/>
      <c r="HGA3" s="1412"/>
      <c r="HGB3" s="1412"/>
      <c r="HGC3" s="1412"/>
      <c r="HGD3" s="1412"/>
      <c r="HGE3" s="1412"/>
      <c r="HGF3" s="1412"/>
      <c r="HGG3" s="1412"/>
      <c r="HGH3" s="1412"/>
      <c r="HGI3" s="1412"/>
      <c r="HGJ3" s="1412"/>
      <c r="HGK3" s="1412"/>
      <c r="HGL3" s="1412"/>
      <c r="HGM3" s="1412"/>
      <c r="HGN3" s="1412"/>
      <c r="HGO3" s="1412"/>
      <c r="HGP3" s="1412"/>
      <c r="HGQ3" s="1412"/>
      <c r="HGR3" s="1412"/>
      <c r="HGS3" s="1412"/>
      <c r="HGT3" s="1412"/>
      <c r="HGU3" s="1412"/>
      <c r="HGV3" s="1412"/>
      <c r="HGW3" s="1412"/>
      <c r="HGX3" s="1412"/>
      <c r="HGY3" s="1412"/>
      <c r="HGZ3" s="1412"/>
      <c r="HHA3" s="1412"/>
      <c r="HHB3" s="1412"/>
      <c r="HHC3" s="1412"/>
      <c r="HHD3" s="1412"/>
      <c r="HHE3" s="1412"/>
      <c r="HHF3" s="1412"/>
      <c r="HHG3" s="1412"/>
      <c r="HHH3" s="1412"/>
      <c r="HHI3" s="1412"/>
      <c r="HHJ3" s="1412"/>
      <c r="HHK3" s="1412"/>
      <c r="HHL3" s="1412"/>
      <c r="HHM3" s="1412"/>
      <c r="HHN3" s="1412"/>
      <c r="HHO3" s="1412"/>
      <c r="HHP3" s="1412"/>
      <c r="HHQ3" s="1412"/>
      <c r="HHR3" s="1412"/>
      <c r="HHS3" s="1412"/>
      <c r="HHT3" s="1412"/>
      <c r="HHU3" s="1412"/>
      <c r="HHV3" s="1412"/>
      <c r="HHW3" s="1412"/>
      <c r="HHX3" s="1412"/>
      <c r="HHY3" s="1412"/>
      <c r="HHZ3" s="1412"/>
      <c r="HIA3" s="1412"/>
      <c r="HIB3" s="1412"/>
      <c r="HIC3" s="1412"/>
      <c r="HID3" s="1412"/>
      <c r="HIE3" s="1412"/>
      <c r="HIF3" s="1412"/>
      <c r="HIG3" s="1412"/>
      <c r="HIH3" s="1412"/>
      <c r="HII3" s="1412"/>
      <c r="HIJ3" s="1412"/>
      <c r="HIK3" s="1412"/>
      <c r="HIL3" s="1412"/>
      <c r="HIM3" s="1412"/>
      <c r="HIN3" s="1412"/>
      <c r="HIO3" s="1412"/>
      <c r="HIP3" s="1412"/>
      <c r="HIQ3" s="1412"/>
      <c r="HIR3" s="1412"/>
      <c r="HIS3" s="1412"/>
      <c r="HIT3" s="1412"/>
      <c r="HIU3" s="1412"/>
      <c r="HIV3" s="1412"/>
      <c r="HIW3" s="1412"/>
      <c r="HIX3" s="1412"/>
      <c r="HIY3" s="1412"/>
      <c r="HIZ3" s="1412"/>
      <c r="HJA3" s="1412"/>
      <c r="HJB3" s="1412"/>
      <c r="HJC3" s="1412"/>
      <c r="HJD3" s="1412"/>
      <c r="HJE3" s="1412"/>
      <c r="HJF3" s="1412"/>
      <c r="HJG3" s="1412"/>
      <c r="HJH3" s="1412"/>
      <c r="HJI3" s="1412"/>
      <c r="HJJ3" s="1412"/>
      <c r="HJK3" s="1412"/>
      <c r="HJL3" s="1412"/>
      <c r="HJM3" s="1412"/>
      <c r="HJN3" s="1412"/>
      <c r="HJO3" s="1412"/>
      <c r="HJP3" s="1412"/>
      <c r="HJQ3" s="1412"/>
      <c r="HJR3" s="1412"/>
      <c r="HJS3" s="1412"/>
      <c r="HJT3" s="1412"/>
      <c r="HJU3" s="1412"/>
      <c r="HJV3" s="1412"/>
      <c r="HJW3" s="1412"/>
      <c r="HJX3" s="1412"/>
      <c r="HJY3" s="1412"/>
      <c r="HJZ3" s="1412"/>
      <c r="HKA3" s="1412"/>
      <c r="HKB3" s="1412"/>
      <c r="HKC3" s="1412"/>
      <c r="HKD3" s="1412"/>
      <c r="HKE3" s="1412"/>
      <c r="HKF3" s="1412"/>
      <c r="HKG3" s="1412"/>
      <c r="HKH3" s="1412"/>
      <c r="HKI3" s="1412"/>
      <c r="HKJ3" s="1412"/>
      <c r="HKK3" s="1412"/>
      <c r="HKL3" s="1412"/>
      <c r="HKM3" s="1412"/>
      <c r="HKN3" s="1412"/>
      <c r="HKO3" s="1412"/>
      <c r="HKP3" s="1412"/>
      <c r="HKQ3" s="1412"/>
      <c r="HKR3" s="1412"/>
      <c r="HKS3" s="1412"/>
      <c r="HKT3" s="1412"/>
      <c r="HKU3" s="1412"/>
      <c r="HKV3" s="1412"/>
      <c r="HKW3" s="1412"/>
      <c r="HKX3" s="1412"/>
      <c r="HKY3" s="1412"/>
      <c r="HKZ3" s="1412"/>
      <c r="HLA3" s="1412"/>
      <c r="HLB3" s="1412"/>
      <c r="HLC3" s="1412"/>
      <c r="HLD3" s="1412"/>
      <c r="HLE3" s="1412"/>
      <c r="HLF3" s="1412"/>
      <c r="HLG3" s="1412"/>
      <c r="HLH3" s="1412"/>
      <c r="HLI3" s="1412"/>
      <c r="HLJ3" s="1412"/>
      <c r="HLK3" s="1412"/>
      <c r="HLL3" s="1412"/>
      <c r="HLM3" s="1412"/>
      <c r="HLN3" s="1412"/>
      <c r="HLO3" s="1412"/>
      <c r="HLP3" s="1412"/>
      <c r="HLQ3" s="1412"/>
      <c r="HLR3" s="1412"/>
      <c r="HLS3" s="1412"/>
      <c r="HLT3" s="1412"/>
      <c r="HLU3" s="1412"/>
      <c r="HLV3" s="1412"/>
      <c r="HLW3" s="1412"/>
      <c r="HLX3" s="1412"/>
      <c r="HLY3" s="1412"/>
      <c r="HLZ3" s="1412"/>
      <c r="HMA3" s="1412"/>
      <c r="HMB3" s="1412"/>
      <c r="HMC3" s="1412"/>
      <c r="HMD3" s="1412"/>
      <c r="HME3" s="1412"/>
      <c r="HMF3" s="1412"/>
      <c r="HMG3" s="1412"/>
      <c r="HMH3" s="1412"/>
      <c r="HMI3" s="1412"/>
      <c r="HMJ3" s="1412"/>
      <c r="HMK3" s="1412"/>
      <c r="HML3" s="1412"/>
      <c r="HMM3" s="1412"/>
      <c r="HMN3" s="1412"/>
      <c r="HMO3" s="1412"/>
      <c r="HMP3" s="1412"/>
      <c r="HMQ3" s="1412"/>
      <c r="HMR3" s="1412"/>
      <c r="HMS3" s="1412"/>
      <c r="HMT3" s="1412"/>
      <c r="HMU3" s="1412"/>
      <c r="HMV3" s="1412"/>
      <c r="HMW3" s="1412"/>
      <c r="HMX3" s="1412"/>
      <c r="HMY3" s="1412"/>
      <c r="HMZ3" s="1412"/>
      <c r="HNA3" s="1412"/>
      <c r="HNB3" s="1412"/>
      <c r="HNC3" s="1412"/>
      <c r="HND3" s="1412"/>
      <c r="HNE3" s="1412"/>
      <c r="HNF3" s="1412"/>
      <c r="HNG3" s="1412"/>
      <c r="HNH3" s="1412"/>
      <c r="HNI3" s="1412"/>
      <c r="HNJ3" s="1412"/>
      <c r="HNK3" s="1412"/>
      <c r="HNL3" s="1412"/>
      <c r="HNM3" s="1412"/>
      <c r="HNN3" s="1412"/>
      <c r="HNO3" s="1412"/>
      <c r="HNP3" s="1412"/>
      <c r="HNQ3" s="1412"/>
      <c r="HNR3" s="1412"/>
      <c r="HNS3" s="1412"/>
      <c r="HNT3" s="1412"/>
      <c r="HNU3" s="1412"/>
      <c r="HNV3" s="1412"/>
      <c r="HNW3" s="1412"/>
      <c r="HNX3" s="1412"/>
      <c r="HNY3" s="1412"/>
      <c r="HNZ3" s="1412"/>
      <c r="HOA3" s="1412"/>
      <c r="HOB3" s="1412"/>
      <c r="HOC3" s="1412"/>
      <c r="HOD3" s="1412"/>
      <c r="HOE3" s="1412"/>
      <c r="HOF3" s="1412"/>
      <c r="HOG3" s="1412"/>
      <c r="HOH3" s="1412"/>
      <c r="HOI3" s="1412"/>
      <c r="HOJ3" s="1412"/>
      <c r="HOK3" s="1412"/>
      <c r="HOL3" s="1412"/>
      <c r="HOM3" s="1412"/>
      <c r="HON3" s="1412"/>
      <c r="HOO3" s="1412"/>
      <c r="HOP3" s="1412"/>
      <c r="HOQ3" s="1412"/>
      <c r="HOR3" s="1412"/>
      <c r="HOS3" s="1412"/>
      <c r="HOT3" s="1412"/>
      <c r="HOU3" s="1412"/>
      <c r="HOV3" s="1412"/>
      <c r="HOW3" s="1412"/>
      <c r="HOX3" s="1412"/>
      <c r="HOY3" s="1412"/>
      <c r="HOZ3" s="1412"/>
      <c r="HPA3" s="1412"/>
      <c r="HPB3" s="1412"/>
      <c r="HPC3" s="1412"/>
      <c r="HPD3" s="1412"/>
      <c r="HPE3" s="1412"/>
      <c r="HPF3" s="1412"/>
      <c r="HPG3" s="1412"/>
      <c r="HPH3" s="1412"/>
      <c r="HPI3" s="1412"/>
      <c r="HPJ3" s="1412"/>
      <c r="HPK3" s="1412"/>
      <c r="HPL3" s="1412"/>
      <c r="HPM3" s="1412"/>
      <c r="HPN3" s="1412"/>
      <c r="HPO3" s="1412"/>
      <c r="HPP3" s="1412"/>
      <c r="HPQ3" s="1412"/>
      <c r="HPR3" s="1412"/>
      <c r="HPS3" s="1412"/>
      <c r="HPT3" s="1412"/>
      <c r="HPU3" s="1412"/>
      <c r="HPV3" s="1412"/>
      <c r="HPW3" s="1412"/>
      <c r="HPX3" s="1412"/>
      <c r="HPY3" s="1412"/>
      <c r="HPZ3" s="1412"/>
      <c r="HQA3" s="1412"/>
      <c r="HQB3" s="1412"/>
      <c r="HQC3" s="1412"/>
      <c r="HQD3" s="1412"/>
      <c r="HQE3" s="1412"/>
      <c r="HQF3" s="1412"/>
      <c r="HQG3" s="1412"/>
      <c r="HQH3" s="1412"/>
      <c r="HQI3" s="1412"/>
      <c r="HQJ3" s="1412"/>
      <c r="HQK3" s="1412"/>
      <c r="HQL3" s="1412"/>
      <c r="HQM3" s="1412"/>
      <c r="HQN3" s="1412"/>
      <c r="HQO3" s="1412"/>
      <c r="HQP3" s="1412"/>
      <c r="HQQ3" s="1412"/>
      <c r="HQR3" s="1412"/>
      <c r="HQS3" s="1412"/>
      <c r="HQT3" s="1412"/>
      <c r="HQU3" s="1412"/>
      <c r="HQV3" s="1412"/>
      <c r="HQW3" s="1412"/>
      <c r="HQX3" s="1412"/>
      <c r="HQY3" s="1412"/>
      <c r="HQZ3" s="1412"/>
      <c r="HRA3" s="1412"/>
      <c r="HRB3" s="1412"/>
      <c r="HRC3" s="1412"/>
      <c r="HRD3" s="1412"/>
      <c r="HRE3" s="1412"/>
      <c r="HRF3" s="1412"/>
      <c r="HRG3" s="1412"/>
      <c r="HRH3" s="1412"/>
      <c r="HRI3" s="1412"/>
      <c r="HRJ3" s="1412"/>
      <c r="HRK3" s="1412"/>
      <c r="HRL3" s="1412"/>
      <c r="HRM3" s="1412"/>
      <c r="HRN3" s="1412"/>
      <c r="HRO3" s="1412"/>
      <c r="HRP3" s="1412"/>
      <c r="HRQ3" s="1412"/>
      <c r="HRR3" s="1412"/>
      <c r="HRS3" s="1412"/>
      <c r="HRT3" s="1412"/>
      <c r="HRU3" s="1412"/>
      <c r="HRV3" s="1412"/>
      <c r="HRW3" s="1412"/>
      <c r="HRX3" s="1412"/>
      <c r="HRY3" s="1412"/>
      <c r="HRZ3" s="1412"/>
      <c r="HSA3" s="1412"/>
      <c r="HSB3" s="1412"/>
      <c r="HSC3" s="1412"/>
      <c r="HSD3" s="1412"/>
      <c r="HSE3" s="1412"/>
      <c r="HSF3" s="1412"/>
      <c r="HSG3" s="1412"/>
      <c r="HSH3" s="1412"/>
      <c r="HSI3" s="1412"/>
      <c r="HSJ3" s="1412"/>
      <c r="HSK3" s="1412"/>
      <c r="HSL3" s="1412"/>
      <c r="HSM3" s="1412"/>
      <c r="HSN3" s="1412"/>
      <c r="HSO3" s="1412"/>
      <c r="HSP3" s="1412"/>
      <c r="HSQ3" s="1412"/>
      <c r="HSR3" s="1412"/>
      <c r="HSS3" s="1412"/>
      <c r="HST3" s="1412"/>
      <c r="HSU3" s="1412"/>
      <c r="HSV3" s="1412"/>
      <c r="HSW3" s="1412"/>
      <c r="HSX3" s="1412"/>
      <c r="HSY3" s="1412"/>
      <c r="HSZ3" s="1412"/>
      <c r="HTA3" s="1412"/>
      <c r="HTB3" s="1412"/>
      <c r="HTC3" s="1412"/>
      <c r="HTD3" s="1412"/>
      <c r="HTE3" s="1412"/>
      <c r="HTF3" s="1412"/>
      <c r="HTG3" s="1412"/>
      <c r="HTH3" s="1412"/>
      <c r="HTI3" s="1412"/>
      <c r="HTJ3" s="1412"/>
      <c r="HTK3" s="1412"/>
      <c r="HTL3" s="1412"/>
      <c r="HTM3" s="1412"/>
      <c r="HTN3" s="1412"/>
      <c r="HTO3" s="1412"/>
      <c r="HTP3" s="1412"/>
      <c r="HTQ3" s="1412"/>
      <c r="HTR3" s="1412"/>
      <c r="HTS3" s="1412"/>
      <c r="HTT3" s="1412"/>
      <c r="HTU3" s="1412"/>
      <c r="HTV3" s="1412"/>
      <c r="HTW3" s="1412"/>
      <c r="HTX3" s="1412"/>
      <c r="HTY3" s="1412"/>
      <c r="HTZ3" s="1412"/>
      <c r="HUA3" s="1412"/>
      <c r="HUB3" s="1412"/>
      <c r="HUC3" s="1412"/>
      <c r="HUD3" s="1412"/>
      <c r="HUE3" s="1412"/>
      <c r="HUF3" s="1412"/>
      <c r="HUG3" s="1412"/>
      <c r="HUH3" s="1412"/>
      <c r="HUI3" s="1412"/>
      <c r="HUJ3" s="1412"/>
      <c r="HUK3" s="1412"/>
      <c r="HUL3" s="1412"/>
      <c r="HUM3" s="1412"/>
      <c r="HUN3" s="1412"/>
      <c r="HUO3" s="1412"/>
      <c r="HUP3" s="1412"/>
      <c r="HUQ3" s="1412"/>
      <c r="HUR3" s="1412"/>
      <c r="HUS3" s="1412"/>
      <c r="HUT3" s="1412"/>
      <c r="HUU3" s="1412"/>
      <c r="HUV3" s="1412"/>
      <c r="HUW3" s="1412"/>
      <c r="HUX3" s="1412"/>
      <c r="HUY3" s="1412"/>
      <c r="HUZ3" s="1412"/>
      <c r="HVA3" s="1412"/>
      <c r="HVB3" s="1412"/>
      <c r="HVC3" s="1412"/>
      <c r="HVD3" s="1412"/>
      <c r="HVE3" s="1412"/>
      <c r="HVF3" s="1412"/>
      <c r="HVG3" s="1412"/>
      <c r="HVH3" s="1412"/>
      <c r="HVI3" s="1412"/>
      <c r="HVJ3" s="1412"/>
      <c r="HVK3" s="1412"/>
      <c r="HVL3" s="1412"/>
      <c r="HVM3" s="1412"/>
      <c r="HVN3" s="1412"/>
      <c r="HVO3" s="1412"/>
      <c r="HVP3" s="1412"/>
      <c r="HVQ3" s="1412"/>
      <c r="HVR3" s="1412"/>
      <c r="HVS3" s="1412"/>
      <c r="HVT3" s="1412"/>
      <c r="HVU3" s="1412"/>
      <c r="HVV3" s="1412"/>
      <c r="HVW3" s="1412"/>
      <c r="HVX3" s="1412"/>
      <c r="HVY3" s="1412"/>
      <c r="HVZ3" s="1412"/>
      <c r="HWA3" s="1412"/>
      <c r="HWB3" s="1412"/>
      <c r="HWC3" s="1412"/>
      <c r="HWD3" s="1412"/>
      <c r="HWE3" s="1412"/>
      <c r="HWF3" s="1412"/>
      <c r="HWG3" s="1412"/>
      <c r="HWH3" s="1412"/>
      <c r="HWI3" s="1412"/>
      <c r="HWJ3" s="1412"/>
      <c r="HWK3" s="1412"/>
      <c r="HWL3" s="1412"/>
      <c r="HWM3" s="1412"/>
      <c r="HWN3" s="1412"/>
      <c r="HWO3" s="1412"/>
      <c r="HWP3" s="1412"/>
      <c r="HWQ3" s="1412"/>
      <c r="HWR3" s="1412"/>
      <c r="HWS3" s="1412"/>
      <c r="HWT3" s="1412"/>
      <c r="HWU3" s="1412"/>
      <c r="HWV3" s="1412"/>
      <c r="HWW3" s="1412"/>
      <c r="HWX3" s="1412"/>
      <c r="HWY3" s="1412"/>
      <c r="HWZ3" s="1412"/>
      <c r="HXA3" s="1412"/>
      <c r="HXB3" s="1412"/>
      <c r="HXC3" s="1412"/>
      <c r="HXD3" s="1412"/>
      <c r="HXE3" s="1412"/>
      <c r="HXF3" s="1412"/>
      <c r="HXG3" s="1412"/>
      <c r="HXH3" s="1412"/>
      <c r="HXI3" s="1412"/>
      <c r="HXJ3" s="1412"/>
      <c r="HXK3" s="1412"/>
      <c r="HXL3" s="1412"/>
      <c r="HXM3" s="1412"/>
      <c r="HXN3" s="1412"/>
      <c r="HXO3" s="1412"/>
      <c r="HXP3" s="1412"/>
      <c r="HXQ3" s="1412"/>
      <c r="HXR3" s="1412"/>
      <c r="HXS3" s="1412"/>
      <c r="HXT3" s="1412"/>
      <c r="HXU3" s="1412"/>
      <c r="HXV3" s="1412"/>
      <c r="HXW3" s="1412"/>
      <c r="HXX3" s="1412"/>
      <c r="HXY3" s="1412"/>
      <c r="HXZ3" s="1412"/>
      <c r="HYA3" s="1412"/>
      <c r="HYB3" s="1412"/>
      <c r="HYC3" s="1412"/>
      <c r="HYD3" s="1412"/>
      <c r="HYE3" s="1412"/>
      <c r="HYF3" s="1412"/>
      <c r="HYG3" s="1412"/>
      <c r="HYH3" s="1412"/>
      <c r="HYI3" s="1412"/>
      <c r="HYJ3" s="1412"/>
      <c r="HYK3" s="1412"/>
      <c r="HYL3" s="1412"/>
      <c r="HYM3" s="1412"/>
      <c r="HYN3" s="1412"/>
      <c r="HYO3" s="1412"/>
      <c r="HYP3" s="1412"/>
      <c r="HYQ3" s="1412"/>
      <c r="HYR3" s="1412"/>
      <c r="HYS3" s="1412"/>
      <c r="HYT3" s="1412"/>
      <c r="HYU3" s="1412"/>
      <c r="HYV3" s="1412"/>
      <c r="HYW3" s="1412"/>
      <c r="HYX3" s="1412"/>
      <c r="HYY3" s="1412"/>
      <c r="HYZ3" s="1412"/>
      <c r="HZA3" s="1412"/>
      <c r="HZB3" s="1412"/>
      <c r="HZC3" s="1412"/>
      <c r="HZD3" s="1412"/>
      <c r="HZE3" s="1412"/>
      <c r="HZF3" s="1412"/>
      <c r="HZG3" s="1412"/>
      <c r="HZH3" s="1412"/>
      <c r="HZI3" s="1412"/>
      <c r="HZJ3" s="1412"/>
      <c r="HZK3" s="1412"/>
      <c r="HZL3" s="1412"/>
      <c r="HZM3" s="1412"/>
      <c r="HZN3" s="1412"/>
      <c r="HZO3" s="1412"/>
      <c r="HZP3" s="1412"/>
      <c r="HZQ3" s="1412"/>
      <c r="HZR3" s="1412"/>
      <c r="HZS3" s="1412"/>
      <c r="HZT3" s="1412"/>
      <c r="HZU3" s="1412"/>
      <c r="HZV3" s="1412"/>
      <c r="HZW3" s="1412"/>
      <c r="HZX3" s="1412"/>
      <c r="HZY3" s="1412"/>
      <c r="HZZ3" s="1412"/>
      <c r="IAA3" s="1412"/>
      <c r="IAB3" s="1412"/>
      <c r="IAC3" s="1412"/>
      <c r="IAD3" s="1412"/>
      <c r="IAE3" s="1412"/>
      <c r="IAF3" s="1412"/>
      <c r="IAG3" s="1412"/>
      <c r="IAH3" s="1412"/>
      <c r="IAI3" s="1412"/>
      <c r="IAJ3" s="1412"/>
      <c r="IAK3" s="1412"/>
      <c r="IAL3" s="1412"/>
      <c r="IAM3" s="1412"/>
      <c r="IAN3" s="1412"/>
      <c r="IAO3" s="1412"/>
      <c r="IAP3" s="1412"/>
      <c r="IAQ3" s="1412"/>
      <c r="IAR3" s="1412"/>
      <c r="IAS3" s="1412"/>
      <c r="IAT3" s="1412"/>
      <c r="IAU3" s="1412"/>
      <c r="IAV3" s="1412"/>
      <c r="IAW3" s="1412"/>
      <c r="IAX3" s="1412"/>
      <c r="IAY3" s="1412"/>
      <c r="IAZ3" s="1412"/>
      <c r="IBA3" s="1412"/>
      <c r="IBB3" s="1412"/>
      <c r="IBC3" s="1412"/>
      <c r="IBD3" s="1412"/>
      <c r="IBE3" s="1412"/>
      <c r="IBF3" s="1412"/>
      <c r="IBG3" s="1412"/>
      <c r="IBH3" s="1412"/>
      <c r="IBI3" s="1412"/>
      <c r="IBJ3" s="1412"/>
      <c r="IBK3" s="1412"/>
      <c r="IBL3" s="1412"/>
      <c r="IBM3" s="1412"/>
      <c r="IBN3" s="1412"/>
      <c r="IBO3" s="1412"/>
      <c r="IBP3" s="1412"/>
      <c r="IBQ3" s="1412"/>
      <c r="IBR3" s="1412"/>
      <c r="IBS3" s="1412"/>
      <c r="IBT3" s="1412"/>
      <c r="IBU3" s="1412"/>
      <c r="IBV3" s="1412"/>
      <c r="IBW3" s="1412"/>
      <c r="IBX3" s="1412"/>
      <c r="IBY3" s="1412"/>
      <c r="IBZ3" s="1412"/>
      <c r="ICA3" s="1412"/>
      <c r="ICB3" s="1412"/>
      <c r="ICC3" s="1412"/>
      <c r="ICD3" s="1412"/>
      <c r="ICE3" s="1412"/>
      <c r="ICF3" s="1412"/>
      <c r="ICG3" s="1412"/>
      <c r="ICH3" s="1412"/>
      <c r="ICI3" s="1412"/>
      <c r="ICJ3" s="1412"/>
      <c r="ICK3" s="1412"/>
      <c r="ICL3" s="1412"/>
      <c r="ICM3" s="1412"/>
      <c r="ICN3" s="1412"/>
      <c r="ICO3" s="1412"/>
      <c r="ICP3" s="1412"/>
      <c r="ICQ3" s="1412"/>
      <c r="ICR3" s="1412"/>
      <c r="ICS3" s="1412"/>
      <c r="ICT3" s="1412"/>
      <c r="ICU3" s="1412"/>
      <c r="ICV3" s="1412"/>
      <c r="ICW3" s="1412"/>
      <c r="ICX3" s="1412"/>
      <c r="ICY3" s="1412"/>
      <c r="ICZ3" s="1412"/>
      <c r="IDA3" s="1412"/>
      <c r="IDB3" s="1412"/>
      <c r="IDC3" s="1412"/>
      <c r="IDD3" s="1412"/>
      <c r="IDE3" s="1412"/>
      <c r="IDF3" s="1412"/>
      <c r="IDG3" s="1412"/>
      <c r="IDH3" s="1412"/>
      <c r="IDI3" s="1412"/>
      <c r="IDJ3" s="1412"/>
      <c r="IDK3" s="1412"/>
      <c r="IDL3" s="1412"/>
      <c r="IDM3" s="1412"/>
      <c r="IDN3" s="1412"/>
      <c r="IDO3" s="1412"/>
      <c r="IDP3" s="1412"/>
      <c r="IDQ3" s="1412"/>
      <c r="IDR3" s="1412"/>
      <c r="IDS3" s="1412"/>
      <c r="IDT3" s="1412"/>
      <c r="IDU3" s="1412"/>
      <c r="IDV3" s="1412"/>
      <c r="IDW3" s="1412"/>
      <c r="IDX3" s="1412"/>
      <c r="IDY3" s="1412"/>
      <c r="IDZ3" s="1412"/>
      <c r="IEA3" s="1412"/>
      <c r="IEB3" s="1412"/>
      <c r="IEC3" s="1412"/>
      <c r="IED3" s="1412"/>
      <c r="IEE3" s="1412"/>
      <c r="IEF3" s="1412"/>
      <c r="IEG3" s="1412"/>
      <c r="IEH3" s="1412"/>
      <c r="IEI3" s="1412"/>
      <c r="IEJ3" s="1412"/>
      <c r="IEK3" s="1412"/>
      <c r="IEL3" s="1412"/>
      <c r="IEM3" s="1412"/>
      <c r="IEN3" s="1412"/>
      <c r="IEO3" s="1412"/>
      <c r="IEP3" s="1412"/>
      <c r="IEQ3" s="1412"/>
      <c r="IER3" s="1412"/>
      <c r="IES3" s="1412"/>
      <c r="IET3" s="1412"/>
      <c r="IEU3" s="1412"/>
      <c r="IEV3" s="1412"/>
      <c r="IEW3" s="1412"/>
      <c r="IEX3" s="1412"/>
      <c r="IEY3" s="1412"/>
      <c r="IEZ3" s="1412"/>
      <c r="IFA3" s="1412"/>
      <c r="IFB3" s="1412"/>
      <c r="IFC3" s="1412"/>
      <c r="IFD3" s="1412"/>
      <c r="IFE3" s="1412"/>
      <c r="IFF3" s="1412"/>
      <c r="IFG3" s="1412"/>
      <c r="IFH3" s="1412"/>
      <c r="IFI3" s="1412"/>
      <c r="IFJ3" s="1412"/>
      <c r="IFK3" s="1412"/>
      <c r="IFL3" s="1412"/>
      <c r="IFM3" s="1412"/>
      <c r="IFN3" s="1412"/>
      <c r="IFO3" s="1412"/>
      <c r="IFP3" s="1412"/>
      <c r="IFQ3" s="1412"/>
      <c r="IFR3" s="1412"/>
      <c r="IFS3" s="1412"/>
      <c r="IFT3" s="1412"/>
      <c r="IFU3" s="1412"/>
      <c r="IFV3" s="1412"/>
      <c r="IFW3" s="1412"/>
      <c r="IFX3" s="1412"/>
      <c r="IFY3" s="1412"/>
      <c r="IFZ3" s="1412"/>
      <c r="IGA3" s="1412"/>
      <c r="IGB3" s="1412"/>
      <c r="IGC3" s="1412"/>
      <c r="IGD3" s="1412"/>
      <c r="IGE3" s="1412"/>
      <c r="IGF3" s="1412"/>
      <c r="IGG3" s="1412"/>
      <c r="IGH3" s="1412"/>
      <c r="IGI3" s="1412"/>
      <c r="IGJ3" s="1412"/>
      <c r="IGK3" s="1412"/>
      <c r="IGL3" s="1412"/>
      <c r="IGM3" s="1412"/>
      <c r="IGN3" s="1412"/>
      <c r="IGO3" s="1412"/>
      <c r="IGP3" s="1412"/>
      <c r="IGQ3" s="1412"/>
      <c r="IGR3" s="1412"/>
      <c r="IGS3" s="1412"/>
      <c r="IGT3" s="1412"/>
      <c r="IGU3" s="1412"/>
      <c r="IGV3" s="1412"/>
      <c r="IGW3" s="1412"/>
      <c r="IGX3" s="1412"/>
      <c r="IGY3" s="1412"/>
      <c r="IGZ3" s="1412"/>
      <c r="IHA3" s="1412"/>
      <c r="IHB3" s="1412"/>
      <c r="IHC3" s="1412"/>
      <c r="IHD3" s="1412"/>
      <c r="IHE3" s="1412"/>
      <c r="IHF3" s="1412"/>
      <c r="IHG3" s="1412"/>
      <c r="IHH3" s="1412"/>
      <c r="IHI3" s="1412"/>
      <c r="IHJ3" s="1412"/>
      <c r="IHK3" s="1412"/>
      <c r="IHL3" s="1412"/>
      <c r="IHM3" s="1412"/>
      <c r="IHN3" s="1412"/>
      <c r="IHO3" s="1412"/>
      <c r="IHP3" s="1412"/>
      <c r="IHQ3" s="1412"/>
      <c r="IHR3" s="1412"/>
      <c r="IHS3" s="1412"/>
      <c r="IHT3" s="1412"/>
      <c r="IHU3" s="1412"/>
      <c r="IHV3" s="1412"/>
      <c r="IHW3" s="1412"/>
      <c r="IHX3" s="1412"/>
      <c r="IHY3" s="1412"/>
      <c r="IHZ3" s="1412"/>
      <c r="IIA3" s="1412"/>
      <c r="IIB3" s="1412"/>
      <c r="IIC3" s="1412"/>
      <c r="IID3" s="1412"/>
      <c r="IIE3" s="1412"/>
      <c r="IIF3" s="1412"/>
      <c r="IIG3" s="1412"/>
      <c r="IIH3" s="1412"/>
      <c r="III3" s="1412"/>
      <c r="IIJ3" s="1412"/>
      <c r="IIK3" s="1412"/>
      <c r="IIL3" s="1412"/>
      <c r="IIM3" s="1412"/>
      <c r="IIN3" s="1412"/>
      <c r="IIO3" s="1412"/>
      <c r="IIP3" s="1412"/>
      <c r="IIQ3" s="1412"/>
      <c r="IIR3" s="1412"/>
      <c r="IIS3" s="1412"/>
      <c r="IIT3" s="1412"/>
      <c r="IIU3" s="1412"/>
      <c r="IIV3" s="1412"/>
      <c r="IIW3" s="1412"/>
      <c r="IIX3" s="1412"/>
      <c r="IIY3" s="1412"/>
      <c r="IIZ3" s="1412"/>
      <c r="IJA3" s="1412"/>
      <c r="IJB3" s="1412"/>
      <c r="IJC3" s="1412"/>
      <c r="IJD3" s="1412"/>
      <c r="IJE3" s="1412"/>
      <c r="IJF3" s="1412"/>
      <c r="IJG3" s="1412"/>
      <c r="IJH3" s="1412"/>
      <c r="IJI3" s="1412"/>
      <c r="IJJ3" s="1412"/>
      <c r="IJK3" s="1412"/>
      <c r="IJL3" s="1412"/>
      <c r="IJM3" s="1412"/>
      <c r="IJN3" s="1412"/>
      <c r="IJO3" s="1412"/>
      <c r="IJP3" s="1412"/>
      <c r="IJQ3" s="1412"/>
      <c r="IJR3" s="1412"/>
      <c r="IJS3" s="1412"/>
      <c r="IJT3" s="1412"/>
      <c r="IJU3" s="1412"/>
      <c r="IJV3" s="1412"/>
      <c r="IJW3" s="1412"/>
      <c r="IJX3" s="1412"/>
      <c r="IJY3" s="1412"/>
      <c r="IJZ3" s="1412"/>
      <c r="IKA3" s="1412"/>
      <c r="IKB3" s="1412"/>
      <c r="IKC3" s="1412"/>
      <c r="IKD3" s="1412"/>
      <c r="IKE3" s="1412"/>
      <c r="IKF3" s="1412"/>
      <c r="IKG3" s="1412"/>
      <c r="IKH3" s="1412"/>
      <c r="IKI3" s="1412"/>
      <c r="IKJ3" s="1412"/>
      <c r="IKK3" s="1412"/>
      <c r="IKL3" s="1412"/>
      <c r="IKM3" s="1412"/>
      <c r="IKN3" s="1412"/>
      <c r="IKO3" s="1412"/>
      <c r="IKP3" s="1412"/>
      <c r="IKQ3" s="1412"/>
      <c r="IKR3" s="1412"/>
      <c r="IKS3" s="1412"/>
      <c r="IKT3" s="1412"/>
      <c r="IKU3" s="1412"/>
      <c r="IKV3" s="1412"/>
      <c r="IKW3" s="1412"/>
      <c r="IKX3" s="1412"/>
      <c r="IKY3" s="1412"/>
      <c r="IKZ3" s="1412"/>
      <c r="ILA3" s="1412"/>
      <c r="ILB3" s="1412"/>
      <c r="ILC3" s="1412"/>
      <c r="ILD3" s="1412"/>
      <c r="ILE3" s="1412"/>
      <c r="ILF3" s="1412"/>
      <c r="ILG3" s="1412"/>
      <c r="ILH3" s="1412"/>
      <c r="ILI3" s="1412"/>
      <c r="ILJ3" s="1412"/>
      <c r="ILK3" s="1412"/>
      <c r="ILL3" s="1412"/>
      <c r="ILM3" s="1412"/>
      <c r="ILN3" s="1412"/>
      <c r="ILO3" s="1412"/>
      <c r="ILP3" s="1412"/>
      <c r="ILQ3" s="1412"/>
      <c r="ILR3" s="1412"/>
      <c r="ILS3" s="1412"/>
      <c r="ILT3" s="1412"/>
      <c r="ILU3" s="1412"/>
      <c r="ILV3" s="1412"/>
      <c r="ILW3" s="1412"/>
      <c r="ILX3" s="1412"/>
      <c r="ILY3" s="1412"/>
      <c r="ILZ3" s="1412"/>
      <c r="IMA3" s="1412"/>
      <c r="IMB3" s="1412"/>
      <c r="IMC3" s="1412"/>
      <c r="IMD3" s="1412"/>
      <c r="IME3" s="1412"/>
      <c r="IMF3" s="1412"/>
      <c r="IMG3" s="1412"/>
      <c r="IMH3" s="1412"/>
      <c r="IMI3" s="1412"/>
      <c r="IMJ3" s="1412"/>
      <c r="IMK3" s="1412"/>
      <c r="IML3" s="1412"/>
      <c r="IMM3" s="1412"/>
      <c r="IMN3" s="1412"/>
      <c r="IMO3" s="1412"/>
      <c r="IMP3" s="1412"/>
      <c r="IMQ3" s="1412"/>
      <c r="IMR3" s="1412"/>
      <c r="IMS3" s="1412"/>
      <c r="IMT3" s="1412"/>
      <c r="IMU3" s="1412"/>
      <c r="IMV3" s="1412"/>
      <c r="IMW3" s="1412"/>
      <c r="IMX3" s="1412"/>
      <c r="IMY3" s="1412"/>
      <c r="IMZ3" s="1412"/>
      <c r="INA3" s="1412"/>
      <c r="INB3" s="1412"/>
      <c r="INC3" s="1412"/>
      <c r="IND3" s="1412"/>
      <c r="INE3" s="1412"/>
      <c r="INF3" s="1412"/>
      <c r="ING3" s="1412"/>
      <c r="INH3" s="1412"/>
      <c r="INI3" s="1412"/>
      <c r="INJ3" s="1412"/>
      <c r="INK3" s="1412"/>
      <c r="INL3" s="1412"/>
      <c r="INM3" s="1412"/>
      <c r="INN3" s="1412"/>
      <c r="INO3" s="1412"/>
      <c r="INP3" s="1412"/>
      <c r="INQ3" s="1412"/>
      <c r="INR3" s="1412"/>
      <c r="INS3" s="1412"/>
      <c r="INT3" s="1412"/>
      <c r="INU3" s="1412"/>
      <c r="INV3" s="1412"/>
      <c r="INW3" s="1412"/>
      <c r="INX3" s="1412"/>
      <c r="INY3" s="1412"/>
      <c r="INZ3" s="1412"/>
      <c r="IOA3" s="1412"/>
      <c r="IOB3" s="1412"/>
      <c r="IOC3" s="1412"/>
      <c r="IOD3" s="1412"/>
      <c r="IOE3" s="1412"/>
      <c r="IOF3" s="1412"/>
      <c r="IOG3" s="1412"/>
      <c r="IOH3" s="1412"/>
      <c r="IOI3" s="1412"/>
      <c r="IOJ3" s="1412"/>
      <c r="IOK3" s="1412"/>
      <c r="IOL3" s="1412"/>
      <c r="IOM3" s="1412"/>
      <c r="ION3" s="1412"/>
      <c r="IOO3" s="1412"/>
      <c r="IOP3" s="1412"/>
      <c r="IOQ3" s="1412"/>
      <c r="IOR3" s="1412"/>
      <c r="IOS3" s="1412"/>
      <c r="IOT3" s="1412"/>
      <c r="IOU3" s="1412"/>
      <c r="IOV3" s="1412"/>
      <c r="IOW3" s="1412"/>
      <c r="IOX3" s="1412"/>
      <c r="IOY3" s="1412"/>
      <c r="IOZ3" s="1412"/>
      <c r="IPA3" s="1412"/>
      <c r="IPB3" s="1412"/>
      <c r="IPC3" s="1412"/>
      <c r="IPD3" s="1412"/>
      <c r="IPE3" s="1412"/>
      <c r="IPF3" s="1412"/>
      <c r="IPG3" s="1412"/>
      <c r="IPH3" s="1412"/>
      <c r="IPI3" s="1412"/>
      <c r="IPJ3" s="1412"/>
      <c r="IPK3" s="1412"/>
      <c r="IPL3" s="1412"/>
      <c r="IPM3" s="1412"/>
      <c r="IPN3" s="1412"/>
      <c r="IPO3" s="1412"/>
      <c r="IPP3" s="1412"/>
      <c r="IPQ3" s="1412"/>
      <c r="IPR3" s="1412"/>
      <c r="IPS3" s="1412"/>
      <c r="IPT3" s="1412"/>
      <c r="IPU3" s="1412"/>
      <c r="IPV3" s="1412"/>
      <c r="IPW3" s="1412"/>
      <c r="IPX3" s="1412"/>
      <c r="IPY3" s="1412"/>
      <c r="IPZ3" s="1412"/>
      <c r="IQA3" s="1412"/>
      <c r="IQB3" s="1412"/>
      <c r="IQC3" s="1412"/>
      <c r="IQD3" s="1412"/>
      <c r="IQE3" s="1412"/>
      <c r="IQF3" s="1412"/>
      <c r="IQG3" s="1412"/>
      <c r="IQH3" s="1412"/>
      <c r="IQI3" s="1412"/>
      <c r="IQJ3" s="1412"/>
      <c r="IQK3" s="1412"/>
      <c r="IQL3" s="1412"/>
      <c r="IQM3" s="1412"/>
      <c r="IQN3" s="1412"/>
      <c r="IQO3" s="1412"/>
      <c r="IQP3" s="1412"/>
      <c r="IQQ3" s="1412"/>
      <c r="IQR3" s="1412"/>
      <c r="IQS3" s="1412"/>
      <c r="IQT3" s="1412"/>
      <c r="IQU3" s="1412"/>
      <c r="IQV3" s="1412"/>
      <c r="IQW3" s="1412"/>
      <c r="IQX3" s="1412"/>
      <c r="IQY3" s="1412"/>
      <c r="IQZ3" s="1412"/>
      <c r="IRA3" s="1412"/>
      <c r="IRB3" s="1412"/>
      <c r="IRC3" s="1412"/>
      <c r="IRD3" s="1412"/>
      <c r="IRE3" s="1412"/>
      <c r="IRF3" s="1412"/>
      <c r="IRG3" s="1412"/>
      <c r="IRH3" s="1412"/>
      <c r="IRI3" s="1412"/>
      <c r="IRJ3" s="1412"/>
      <c r="IRK3" s="1412"/>
      <c r="IRL3" s="1412"/>
      <c r="IRM3" s="1412"/>
      <c r="IRN3" s="1412"/>
      <c r="IRO3" s="1412"/>
      <c r="IRP3" s="1412"/>
      <c r="IRQ3" s="1412"/>
      <c r="IRR3" s="1412"/>
      <c r="IRS3" s="1412"/>
      <c r="IRT3" s="1412"/>
      <c r="IRU3" s="1412"/>
      <c r="IRV3" s="1412"/>
      <c r="IRW3" s="1412"/>
      <c r="IRX3" s="1412"/>
      <c r="IRY3" s="1412"/>
      <c r="IRZ3" s="1412"/>
      <c r="ISA3" s="1412"/>
      <c r="ISB3" s="1412"/>
      <c r="ISC3" s="1412"/>
      <c r="ISD3" s="1412"/>
      <c r="ISE3" s="1412"/>
      <c r="ISF3" s="1412"/>
      <c r="ISG3" s="1412"/>
      <c r="ISH3" s="1412"/>
      <c r="ISI3" s="1412"/>
      <c r="ISJ3" s="1412"/>
      <c r="ISK3" s="1412"/>
      <c r="ISL3" s="1412"/>
      <c r="ISM3" s="1412"/>
      <c r="ISN3" s="1412"/>
      <c r="ISO3" s="1412"/>
      <c r="ISP3" s="1412"/>
      <c r="ISQ3" s="1412"/>
      <c r="ISR3" s="1412"/>
      <c r="ISS3" s="1412"/>
      <c r="IST3" s="1412"/>
      <c r="ISU3" s="1412"/>
      <c r="ISV3" s="1412"/>
      <c r="ISW3" s="1412"/>
      <c r="ISX3" s="1412"/>
      <c r="ISY3" s="1412"/>
      <c r="ISZ3" s="1412"/>
      <c r="ITA3" s="1412"/>
      <c r="ITB3" s="1412"/>
      <c r="ITC3" s="1412"/>
      <c r="ITD3" s="1412"/>
      <c r="ITE3" s="1412"/>
      <c r="ITF3" s="1412"/>
      <c r="ITG3" s="1412"/>
      <c r="ITH3" s="1412"/>
      <c r="ITI3" s="1412"/>
      <c r="ITJ3" s="1412"/>
      <c r="ITK3" s="1412"/>
      <c r="ITL3" s="1412"/>
      <c r="ITM3" s="1412"/>
      <c r="ITN3" s="1412"/>
      <c r="ITO3" s="1412"/>
      <c r="ITP3" s="1412"/>
      <c r="ITQ3" s="1412"/>
      <c r="ITR3" s="1412"/>
      <c r="ITS3" s="1412"/>
      <c r="ITT3" s="1412"/>
      <c r="ITU3" s="1412"/>
      <c r="ITV3" s="1412"/>
      <c r="ITW3" s="1412"/>
      <c r="ITX3" s="1412"/>
      <c r="ITY3" s="1412"/>
      <c r="ITZ3" s="1412"/>
      <c r="IUA3" s="1412"/>
      <c r="IUB3" s="1412"/>
      <c r="IUC3" s="1412"/>
      <c r="IUD3" s="1412"/>
      <c r="IUE3" s="1412"/>
      <c r="IUF3" s="1412"/>
      <c r="IUG3" s="1412"/>
      <c r="IUH3" s="1412"/>
      <c r="IUI3" s="1412"/>
      <c r="IUJ3" s="1412"/>
      <c r="IUK3" s="1412"/>
      <c r="IUL3" s="1412"/>
      <c r="IUM3" s="1412"/>
      <c r="IUN3" s="1412"/>
      <c r="IUO3" s="1412"/>
      <c r="IUP3" s="1412"/>
      <c r="IUQ3" s="1412"/>
      <c r="IUR3" s="1412"/>
      <c r="IUS3" s="1412"/>
      <c r="IUT3" s="1412"/>
      <c r="IUU3" s="1412"/>
      <c r="IUV3" s="1412"/>
      <c r="IUW3" s="1412"/>
      <c r="IUX3" s="1412"/>
      <c r="IUY3" s="1412"/>
      <c r="IUZ3" s="1412"/>
      <c r="IVA3" s="1412"/>
      <c r="IVB3" s="1412"/>
      <c r="IVC3" s="1412"/>
      <c r="IVD3" s="1412"/>
      <c r="IVE3" s="1412"/>
      <c r="IVF3" s="1412"/>
      <c r="IVG3" s="1412"/>
      <c r="IVH3" s="1412"/>
      <c r="IVI3" s="1412"/>
      <c r="IVJ3" s="1412"/>
      <c r="IVK3" s="1412"/>
      <c r="IVL3" s="1412"/>
      <c r="IVM3" s="1412"/>
      <c r="IVN3" s="1412"/>
      <c r="IVO3" s="1412"/>
      <c r="IVP3" s="1412"/>
      <c r="IVQ3" s="1412"/>
      <c r="IVR3" s="1412"/>
      <c r="IVS3" s="1412"/>
      <c r="IVT3" s="1412"/>
      <c r="IVU3" s="1412"/>
      <c r="IVV3" s="1412"/>
      <c r="IVW3" s="1412"/>
      <c r="IVX3" s="1412"/>
      <c r="IVY3" s="1412"/>
      <c r="IVZ3" s="1412"/>
      <c r="IWA3" s="1412"/>
      <c r="IWB3" s="1412"/>
      <c r="IWC3" s="1412"/>
      <c r="IWD3" s="1412"/>
      <c r="IWE3" s="1412"/>
      <c r="IWF3" s="1412"/>
      <c r="IWG3" s="1412"/>
      <c r="IWH3" s="1412"/>
      <c r="IWI3" s="1412"/>
      <c r="IWJ3" s="1412"/>
      <c r="IWK3" s="1412"/>
      <c r="IWL3" s="1412"/>
      <c r="IWM3" s="1412"/>
      <c r="IWN3" s="1412"/>
      <c r="IWO3" s="1412"/>
      <c r="IWP3" s="1412"/>
      <c r="IWQ3" s="1412"/>
      <c r="IWR3" s="1412"/>
      <c r="IWS3" s="1412"/>
      <c r="IWT3" s="1412"/>
      <c r="IWU3" s="1412"/>
      <c r="IWV3" s="1412"/>
      <c r="IWW3" s="1412"/>
      <c r="IWX3" s="1412"/>
      <c r="IWY3" s="1412"/>
      <c r="IWZ3" s="1412"/>
      <c r="IXA3" s="1412"/>
      <c r="IXB3" s="1412"/>
      <c r="IXC3" s="1412"/>
      <c r="IXD3" s="1412"/>
      <c r="IXE3" s="1412"/>
      <c r="IXF3" s="1412"/>
      <c r="IXG3" s="1412"/>
      <c r="IXH3" s="1412"/>
      <c r="IXI3" s="1412"/>
      <c r="IXJ3" s="1412"/>
      <c r="IXK3" s="1412"/>
      <c r="IXL3" s="1412"/>
      <c r="IXM3" s="1412"/>
      <c r="IXN3" s="1412"/>
      <c r="IXO3" s="1412"/>
      <c r="IXP3" s="1412"/>
      <c r="IXQ3" s="1412"/>
      <c r="IXR3" s="1412"/>
      <c r="IXS3" s="1412"/>
      <c r="IXT3" s="1412"/>
      <c r="IXU3" s="1412"/>
      <c r="IXV3" s="1412"/>
      <c r="IXW3" s="1412"/>
      <c r="IXX3" s="1412"/>
      <c r="IXY3" s="1412"/>
      <c r="IXZ3" s="1412"/>
      <c r="IYA3" s="1412"/>
      <c r="IYB3" s="1412"/>
      <c r="IYC3" s="1412"/>
      <c r="IYD3" s="1412"/>
      <c r="IYE3" s="1412"/>
      <c r="IYF3" s="1412"/>
      <c r="IYG3" s="1412"/>
      <c r="IYH3" s="1412"/>
      <c r="IYI3" s="1412"/>
      <c r="IYJ3" s="1412"/>
      <c r="IYK3" s="1412"/>
      <c r="IYL3" s="1412"/>
      <c r="IYM3" s="1412"/>
      <c r="IYN3" s="1412"/>
      <c r="IYO3" s="1412"/>
      <c r="IYP3" s="1412"/>
      <c r="IYQ3" s="1412"/>
      <c r="IYR3" s="1412"/>
      <c r="IYS3" s="1412"/>
      <c r="IYT3" s="1412"/>
      <c r="IYU3" s="1412"/>
      <c r="IYV3" s="1412"/>
      <c r="IYW3" s="1412"/>
      <c r="IYX3" s="1412"/>
      <c r="IYY3" s="1412"/>
      <c r="IYZ3" s="1412"/>
      <c r="IZA3" s="1412"/>
      <c r="IZB3" s="1412"/>
      <c r="IZC3" s="1412"/>
      <c r="IZD3" s="1412"/>
      <c r="IZE3" s="1412"/>
      <c r="IZF3" s="1412"/>
      <c r="IZG3" s="1412"/>
      <c r="IZH3" s="1412"/>
      <c r="IZI3" s="1412"/>
      <c r="IZJ3" s="1412"/>
      <c r="IZK3" s="1412"/>
      <c r="IZL3" s="1412"/>
      <c r="IZM3" s="1412"/>
      <c r="IZN3" s="1412"/>
      <c r="IZO3" s="1412"/>
      <c r="IZP3" s="1412"/>
      <c r="IZQ3" s="1412"/>
      <c r="IZR3" s="1412"/>
      <c r="IZS3" s="1412"/>
      <c r="IZT3" s="1412"/>
      <c r="IZU3" s="1412"/>
      <c r="IZV3" s="1412"/>
      <c r="IZW3" s="1412"/>
      <c r="IZX3" s="1412"/>
      <c r="IZY3" s="1412"/>
      <c r="IZZ3" s="1412"/>
      <c r="JAA3" s="1412"/>
      <c r="JAB3" s="1412"/>
      <c r="JAC3" s="1412"/>
      <c r="JAD3" s="1412"/>
      <c r="JAE3" s="1412"/>
      <c r="JAF3" s="1412"/>
      <c r="JAG3" s="1412"/>
      <c r="JAH3" s="1412"/>
      <c r="JAI3" s="1412"/>
      <c r="JAJ3" s="1412"/>
      <c r="JAK3" s="1412"/>
      <c r="JAL3" s="1412"/>
      <c r="JAM3" s="1412"/>
      <c r="JAN3" s="1412"/>
      <c r="JAO3" s="1412"/>
      <c r="JAP3" s="1412"/>
      <c r="JAQ3" s="1412"/>
      <c r="JAR3" s="1412"/>
      <c r="JAS3" s="1412"/>
      <c r="JAT3" s="1412"/>
      <c r="JAU3" s="1412"/>
      <c r="JAV3" s="1412"/>
      <c r="JAW3" s="1412"/>
      <c r="JAX3" s="1412"/>
      <c r="JAY3" s="1412"/>
      <c r="JAZ3" s="1412"/>
      <c r="JBA3" s="1412"/>
      <c r="JBB3" s="1412"/>
      <c r="JBC3" s="1412"/>
      <c r="JBD3" s="1412"/>
      <c r="JBE3" s="1412"/>
      <c r="JBF3" s="1412"/>
      <c r="JBG3" s="1412"/>
      <c r="JBH3" s="1412"/>
      <c r="JBI3" s="1412"/>
      <c r="JBJ3" s="1412"/>
      <c r="JBK3" s="1412"/>
      <c r="JBL3" s="1412"/>
      <c r="JBM3" s="1412"/>
      <c r="JBN3" s="1412"/>
      <c r="JBO3" s="1412"/>
      <c r="JBP3" s="1412"/>
      <c r="JBQ3" s="1412"/>
      <c r="JBR3" s="1412"/>
      <c r="JBS3" s="1412"/>
      <c r="JBT3" s="1412"/>
      <c r="JBU3" s="1412"/>
      <c r="JBV3" s="1412"/>
      <c r="JBW3" s="1412"/>
      <c r="JBX3" s="1412"/>
      <c r="JBY3" s="1412"/>
      <c r="JBZ3" s="1412"/>
      <c r="JCA3" s="1412"/>
      <c r="JCB3" s="1412"/>
      <c r="JCC3" s="1412"/>
      <c r="JCD3" s="1412"/>
      <c r="JCE3" s="1412"/>
      <c r="JCF3" s="1412"/>
      <c r="JCG3" s="1412"/>
      <c r="JCH3" s="1412"/>
      <c r="JCI3" s="1412"/>
      <c r="JCJ3" s="1412"/>
      <c r="JCK3" s="1412"/>
      <c r="JCL3" s="1412"/>
      <c r="JCM3" s="1412"/>
      <c r="JCN3" s="1412"/>
      <c r="JCO3" s="1412"/>
      <c r="JCP3" s="1412"/>
      <c r="JCQ3" s="1412"/>
      <c r="JCR3" s="1412"/>
      <c r="JCS3" s="1412"/>
      <c r="JCT3" s="1412"/>
      <c r="JCU3" s="1412"/>
      <c r="JCV3" s="1412"/>
      <c r="JCW3" s="1412"/>
      <c r="JCX3" s="1412"/>
      <c r="JCY3" s="1412"/>
      <c r="JCZ3" s="1412"/>
      <c r="JDA3" s="1412"/>
      <c r="JDB3" s="1412"/>
      <c r="JDC3" s="1412"/>
      <c r="JDD3" s="1412"/>
      <c r="JDE3" s="1412"/>
      <c r="JDF3" s="1412"/>
      <c r="JDG3" s="1412"/>
      <c r="JDH3" s="1412"/>
      <c r="JDI3" s="1412"/>
      <c r="JDJ3" s="1412"/>
      <c r="JDK3" s="1412"/>
      <c r="JDL3" s="1412"/>
      <c r="JDM3" s="1412"/>
      <c r="JDN3" s="1412"/>
      <c r="JDO3" s="1412"/>
      <c r="JDP3" s="1412"/>
      <c r="JDQ3" s="1412"/>
      <c r="JDR3" s="1412"/>
      <c r="JDS3" s="1412"/>
      <c r="JDT3" s="1412"/>
      <c r="JDU3" s="1412"/>
      <c r="JDV3" s="1412"/>
      <c r="JDW3" s="1412"/>
      <c r="JDX3" s="1412"/>
      <c r="JDY3" s="1412"/>
      <c r="JDZ3" s="1412"/>
      <c r="JEA3" s="1412"/>
      <c r="JEB3" s="1412"/>
      <c r="JEC3" s="1412"/>
      <c r="JED3" s="1412"/>
      <c r="JEE3" s="1412"/>
      <c r="JEF3" s="1412"/>
      <c r="JEG3" s="1412"/>
      <c r="JEH3" s="1412"/>
      <c r="JEI3" s="1412"/>
      <c r="JEJ3" s="1412"/>
      <c r="JEK3" s="1412"/>
      <c r="JEL3" s="1412"/>
      <c r="JEM3" s="1412"/>
      <c r="JEN3" s="1412"/>
      <c r="JEO3" s="1412"/>
      <c r="JEP3" s="1412"/>
      <c r="JEQ3" s="1412"/>
      <c r="JER3" s="1412"/>
      <c r="JES3" s="1412"/>
      <c r="JET3" s="1412"/>
      <c r="JEU3" s="1412"/>
      <c r="JEV3" s="1412"/>
      <c r="JEW3" s="1412"/>
      <c r="JEX3" s="1412"/>
      <c r="JEY3" s="1412"/>
      <c r="JEZ3" s="1412"/>
      <c r="JFA3" s="1412"/>
      <c r="JFB3" s="1412"/>
      <c r="JFC3" s="1412"/>
      <c r="JFD3" s="1412"/>
      <c r="JFE3" s="1412"/>
      <c r="JFF3" s="1412"/>
      <c r="JFG3" s="1412"/>
      <c r="JFH3" s="1412"/>
      <c r="JFI3" s="1412"/>
      <c r="JFJ3" s="1412"/>
      <c r="JFK3" s="1412"/>
      <c r="JFL3" s="1412"/>
      <c r="JFM3" s="1412"/>
      <c r="JFN3" s="1412"/>
      <c r="JFO3" s="1412"/>
      <c r="JFP3" s="1412"/>
      <c r="JFQ3" s="1412"/>
      <c r="JFR3" s="1412"/>
      <c r="JFS3" s="1412"/>
      <c r="JFT3" s="1412"/>
      <c r="JFU3" s="1412"/>
      <c r="JFV3" s="1412"/>
      <c r="JFW3" s="1412"/>
      <c r="JFX3" s="1412"/>
      <c r="JFY3" s="1412"/>
      <c r="JFZ3" s="1412"/>
      <c r="JGA3" s="1412"/>
      <c r="JGB3" s="1412"/>
      <c r="JGC3" s="1412"/>
      <c r="JGD3" s="1412"/>
      <c r="JGE3" s="1412"/>
      <c r="JGF3" s="1412"/>
      <c r="JGG3" s="1412"/>
      <c r="JGH3" s="1412"/>
      <c r="JGI3" s="1412"/>
      <c r="JGJ3" s="1412"/>
      <c r="JGK3" s="1412"/>
      <c r="JGL3" s="1412"/>
      <c r="JGM3" s="1412"/>
      <c r="JGN3" s="1412"/>
      <c r="JGO3" s="1412"/>
      <c r="JGP3" s="1412"/>
      <c r="JGQ3" s="1412"/>
      <c r="JGR3" s="1412"/>
      <c r="JGS3" s="1412"/>
      <c r="JGT3" s="1412"/>
      <c r="JGU3" s="1412"/>
      <c r="JGV3" s="1412"/>
      <c r="JGW3" s="1412"/>
      <c r="JGX3" s="1412"/>
      <c r="JGY3" s="1412"/>
      <c r="JGZ3" s="1412"/>
      <c r="JHA3" s="1412"/>
      <c r="JHB3" s="1412"/>
      <c r="JHC3" s="1412"/>
      <c r="JHD3" s="1412"/>
      <c r="JHE3" s="1412"/>
      <c r="JHF3" s="1412"/>
      <c r="JHG3" s="1412"/>
      <c r="JHH3" s="1412"/>
      <c r="JHI3" s="1412"/>
      <c r="JHJ3" s="1412"/>
      <c r="JHK3" s="1412"/>
      <c r="JHL3" s="1412"/>
      <c r="JHM3" s="1412"/>
      <c r="JHN3" s="1412"/>
      <c r="JHO3" s="1412"/>
      <c r="JHP3" s="1412"/>
      <c r="JHQ3" s="1412"/>
      <c r="JHR3" s="1412"/>
      <c r="JHS3" s="1412"/>
      <c r="JHT3" s="1412"/>
      <c r="JHU3" s="1412"/>
      <c r="JHV3" s="1412"/>
      <c r="JHW3" s="1412"/>
      <c r="JHX3" s="1412"/>
      <c r="JHY3" s="1412"/>
      <c r="JHZ3" s="1412"/>
      <c r="JIA3" s="1412"/>
      <c r="JIB3" s="1412"/>
      <c r="JIC3" s="1412"/>
      <c r="JID3" s="1412"/>
      <c r="JIE3" s="1412"/>
      <c r="JIF3" s="1412"/>
      <c r="JIG3" s="1412"/>
      <c r="JIH3" s="1412"/>
      <c r="JII3" s="1412"/>
      <c r="JIJ3" s="1412"/>
      <c r="JIK3" s="1412"/>
      <c r="JIL3" s="1412"/>
      <c r="JIM3" s="1412"/>
      <c r="JIN3" s="1412"/>
      <c r="JIO3" s="1412"/>
      <c r="JIP3" s="1412"/>
      <c r="JIQ3" s="1412"/>
      <c r="JIR3" s="1412"/>
      <c r="JIS3" s="1412"/>
      <c r="JIT3" s="1412"/>
      <c r="JIU3" s="1412"/>
      <c r="JIV3" s="1412"/>
      <c r="JIW3" s="1412"/>
      <c r="JIX3" s="1412"/>
      <c r="JIY3" s="1412"/>
      <c r="JIZ3" s="1412"/>
      <c r="JJA3" s="1412"/>
      <c r="JJB3" s="1412"/>
      <c r="JJC3" s="1412"/>
      <c r="JJD3" s="1412"/>
      <c r="JJE3" s="1412"/>
      <c r="JJF3" s="1412"/>
      <c r="JJG3" s="1412"/>
      <c r="JJH3" s="1412"/>
      <c r="JJI3" s="1412"/>
      <c r="JJJ3" s="1412"/>
      <c r="JJK3" s="1412"/>
      <c r="JJL3" s="1412"/>
      <c r="JJM3" s="1412"/>
      <c r="JJN3" s="1412"/>
      <c r="JJO3" s="1412"/>
      <c r="JJP3" s="1412"/>
      <c r="JJQ3" s="1412"/>
      <c r="JJR3" s="1412"/>
      <c r="JJS3" s="1412"/>
      <c r="JJT3" s="1412"/>
      <c r="JJU3" s="1412"/>
      <c r="JJV3" s="1412"/>
      <c r="JJW3" s="1412"/>
      <c r="JJX3" s="1412"/>
      <c r="JJY3" s="1412"/>
      <c r="JJZ3" s="1412"/>
      <c r="JKA3" s="1412"/>
      <c r="JKB3" s="1412"/>
      <c r="JKC3" s="1412"/>
      <c r="JKD3" s="1412"/>
      <c r="JKE3" s="1412"/>
      <c r="JKF3" s="1412"/>
      <c r="JKG3" s="1412"/>
      <c r="JKH3" s="1412"/>
      <c r="JKI3" s="1412"/>
      <c r="JKJ3" s="1412"/>
      <c r="JKK3" s="1412"/>
      <c r="JKL3" s="1412"/>
      <c r="JKM3" s="1412"/>
      <c r="JKN3" s="1412"/>
      <c r="JKO3" s="1412"/>
      <c r="JKP3" s="1412"/>
      <c r="JKQ3" s="1412"/>
      <c r="JKR3" s="1412"/>
      <c r="JKS3" s="1412"/>
      <c r="JKT3" s="1412"/>
      <c r="JKU3" s="1412"/>
      <c r="JKV3" s="1412"/>
      <c r="JKW3" s="1412"/>
      <c r="JKX3" s="1412"/>
      <c r="JKY3" s="1412"/>
      <c r="JKZ3" s="1412"/>
      <c r="JLA3" s="1412"/>
      <c r="JLB3" s="1412"/>
      <c r="JLC3" s="1412"/>
      <c r="JLD3" s="1412"/>
      <c r="JLE3" s="1412"/>
      <c r="JLF3" s="1412"/>
      <c r="JLG3" s="1412"/>
      <c r="JLH3" s="1412"/>
      <c r="JLI3" s="1412"/>
      <c r="JLJ3" s="1412"/>
      <c r="JLK3" s="1412"/>
      <c r="JLL3" s="1412"/>
      <c r="JLM3" s="1412"/>
      <c r="JLN3" s="1412"/>
      <c r="JLO3" s="1412"/>
      <c r="JLP3" s="1412"/>
      <c r="JLQ3" s="1412"/>
      <c r="JLR3" s="1412"/>
      <c r="JLS3" s="1412"/>
      <c r="JLT3" s="1412"/>
      <c r="JLU3" s="1412"/>
      <c r="JLV3" s="1412"/>
      <c r="JLW3" s="1412"/>
      <c r="JLX3" s="1412"/>
      <c r="JLY3" s="1412"/>
      <c r="JLZ3" s="1412"/>
      <c r="JMA3" s="1412"/>
      <c r="JMB3" s="1412"/>
      <c r="JMC3" s="1412"/>
      <c r="JMD3" s="1412"/>
      <c r="JME3" s="1412"/>
      <c r="JMF3" s="1412"/>
      <c r="JMG3" s="1412"/>
      <c r="JMH3" s="1412"/>
      <c r="JMI3" s="1412"/>
      <c r="JMJ3" s="1412"/>
      <c r="JMK3" s="1412"/>
      <c r="JML3" s="1412"/>
      <c r="JMM3" s="1412"/>
      <c r="JMN3" s="1412"/>
      <c r="JMO3" s="1412"/>
      <c r="JMP3" s="1412"/>
      <c r="JMQ3" s="1412"/>
      <c r="JMR3" s="1412"/>
      <c r="JMS3" s="1412"/>
      <c r="JMT3" s="1412"/>
      <c r="JMU3" s="1412"/>
      <c r="JMV3" s="1412"/>
      <c r="JMW3" s="1412"/>
      <c r="JMX3" s="1412"/>
      <c r="JMY3" s="1412"/>
      <c r="JMZ3" s="1412"/>
      <c r="JNA3" s="1412"/>
      <c r="JNB3" s="1412"/>
      <c r="JNC3" s="1412"/>
      <c r="JND3" s="1412"/>
      <c r="JNE3" s="1412"/>
      <c r="JNF3" s="1412"/>
      <c r="JNG3" s="1412"/>
      <c r="JNH3" s="1412"/>
      <c r="JNI3" s="1412"/>
      <c r="JNJ3" s="1412"/>
      <c r="JNK3" s="1412"/>
      <c r="JNL3" s="1412"/>
      <c r="JNM3" s="1412"/>
      <c r="JNN3" s="1412"/>
      <c r="JNO3" s="1412"/>
      <c r="JNP3" s="1412"/>
      <c r="JNQ3" s="1412"/>
      <c r="JNR3" s="1412"/>
      <c r="JNS3" s="1412"/>
      <c r="JNT3" s="1412"/>
      <c r="JNU3" s="1412"/>
      <c r="JNV3" s="1412"/>
      <c r="JNW3" s="1412"/>
      <c r="JNX3" s="1412"/>
      <c r="JNY3" s="1412"/>
      <c r="JNZ3" s="1412"/>
      <c r="JOA3" s="1412"/>
      <c r="JOB3" s="1412"/>
      <c r="JOC3" s="1412"/>
      <c r="JOD3" s="1412"/>
      <c r="JOE3" s="1412"/>
      <c r="JOF3" s="1412"/>
      <c r="JOG3" s="1412"/>
      <c r="JOH3" s="1412"/>
      <c r="JOI3" s="1412"/>
      <c r="JOJ3" s="1412"/>
      <c r="JOK3" s="1412"/>
      <c r="JOL3" s="1412"/>
      <c r="JOM3" s="1412"/>
      <c r="JON3" s="1412"/>
      <c r="JOO3" s="1412"/>
      <c r="JOP3" s="1412"/>
      <c r="JOQ3" s="1412"/>
      <c r="JOR3" s="1412"/>
      <c r="JOS3" s="1412"/>
      <c r="JOT3" s="1412"/>
      <c r="JOU3" s="1412"/>
      <c r="JOV3" s="1412"/>
      <c r="JOW3" s="1412"/>
      <c r="JOX3" s="1412"/>
      <c r="JOY3" s="1412"/>
      <c r="JOZ3" s="1412"/>
      <c r="JPA3" s="1412"/>
      <c r="JPB3" s="1412"/>
      <c r="JPC3" s="1412"/>
      <c r="JPD3" s="1412"/>
      <c r="JPE3" s="1412"/>
      <c r="JPF3" s="1412"/>
      <c r="JPG3" s="1412"/>
      <c r="JPH3" s="1412"/>
      <c r="JPI3" s="1412"/>
      <c r="JPJ3" s="1412"/>
      <c r="JPK3" s="1412"/>
      <c r="JPL3" s="1412"/>
      <c r="JPM3" s="1412"/>
      <c r="JPN3" s="1412"/>
      <c r="JPO3" s="1412"/>
      <c r="JPP3" s="1412"/>
      <c r="JPQ3" s="1412"/>
      <c r="JPR3" s="1412"/>
      <c r="JPS3" s="1412"/>
      <c r="JPT3" s="1412"/>
      <c r="JPU3" s="1412"/>
      <c r="JPV3" s="1412"/>
      <c r="JPW3" s="1412"/>
      <c r="JPX3" s="1412"/>
      <c r="JPY3" s="1412"/>
      <c r="JPZ3" s="1412"/>
      <c r="JQA3" s="1412"/>
      <c r="JQB3" s="1412"/>
      <c r="JQC3" s="1412"/>
      <c r="JQD3" s="1412"/>
      <c r="JQE3" s="1412"/>
      <c r="JQF3" s="1412"/>
      <c r="JQG3" s="1412"/>
      <c r="JQH3" s="1412"/>
      <c r="JQI3" s="1412"/>
      <c r="JQJ3" s="1412"/>
      <c r="JQK3" s="1412"/>
      <c r="JQL3" s="1412"/>
      <c r="JQM3" s="1412"/>
      <c r="JQN3" s="1412"/>
      <c r="JQO3" s="1412"/>
      <c r="JQP3" s="1412"/>
      <c r="JQQ3" s="1412"/>
      <c r="JQR3" s="1412"/>
      <c r="JQS3" s="1412"/>
      <c r="JQT3" s="1412"/>
      <c r="JQU3" s="1412"/>
      <c r="JQV3" s="1412"/>
      <c r="JQW3" s="1412"/>
      <c r="JQX3" s="1412"/>
      <c r="JQY3" s="1412"/>
      <c r="JQZ3" s="1412"/>
      <c r="JRA3" s="1412"/>
      <c r="JRB3" s="1412"/>
      <c r="JRC3" s="1412"/>
      <c r="JRD3" s="1412"/>
      <c r="JRE3" s="1412"/>
      <c r="JRF3" s="1412"/>
      <c r="JRG3" s="1412"/>
      <c r="JRH3" s="1412"/>
      <c r="JRI3" s="1412"/>
      <c r="JRJ3" s="1412"/>
      <c r="JRK3" s="1412"/>
      <c r="JRL3" s="1412"/>
      <c r="JRM3" s="1412"/>
      <c r="JRN3" s="1412"/>
      <c r="JRO3" s="1412"/>
      <c r="JRP3" s="1412"/>
      <c r="JRQ3" s="1412"/>
      <c r="JRR3" s="1412"/>
      <c r="JRS3" s="1412"/>
      <c r="JRT3" s="1412"/>
      <c r="JRU3" s="1412"/>
      <c r="JRV3" s="1412"/>
      <c r="JRW3" s="1412"/>
      <c r="JRX3" s="1412"/>
      <c r="JRY3" s="1412"/>
      <c r="JRZ3" s="1412"/>
      <c r="JSA3" s="1412"/>
      <c r="JSB3" s="1412"/>
      <c r="JSC3" s="1412"/>
      <c r="JSD3" s="1412"/>
      <c r="JSE3" s="1412"/>
      <c r="JSF3" s="1412"/>
      <c r="JSG3" s="1412"/>
      <c r="JSH3" s="1412"/>
      <c r="JSI3" s="1412"/>
      <c r="JSJ3" s="1412"/>
      <c r="JSK3" s="1412"/>
      <c r="JSL3" s="1412"/>
      <c r="JSM3" s="1412"/>
      <c r="JSN3" s="1412"/>
      <c r="JSO3" s="1412"/>
      <c r="JSP3" s="1412"/>
      <c r="JSQ3" s="1412"/>
      <c r="JSR3" s="1412"/>
      <c r="JSS3" s="1412"/>
      <c r="JST3" s="1412"/>
      <c r="JSU3" s="1412"/>
      <c r="JSV3" s="1412"/>
      <c r="JSW3" s="1412"/>
      <c r="JSX3" s="1412"/>
      <c r="JSY3" s="1412"/>
      <c r="JSZ3" s="1412"/>
      <c r="JTA3" s="1412"/>
      <c r="JTB3" s="1412"/>
      <c r="JTC3" s="1412"/>
      <c r="JTD3" s="1412"/>
      <c r="JTE3" s="1412"/>
      <c r="JTF3" s="1412"/>
      <c r="JTG3" s="1412"/>
      <c r="JTH3" s="1412"/>
      <c r="JTI3" s="1412"/>
      <c r="JTJ3" s="1412"/>
      <c r="JTK3" s="1412"/>
      <c r="JTL3" s="1412"/>
      <c r="JTM3" s="1412"/>
      <c r="JTN3" s="1412"/>
      <c r="JTO3" s="1412"/>
      <c r="JTP3" s="1412"/>
      <c r="JTQ3" s="1412"/>
      <c r="JTR3" s="1412"/>
      <c r="JTS3" s="1412"/>
      <c r="JTT3" s="1412"/>
      <c r="JTU3" s="1412"/>
      <c r="JTV3" s="1412"/>
      <c r="JTW3" s="1412"/>
      <c r="JTX3" s="1412"/>
      <c r="JTY3" s="1412"/>
      <c r="JTZ3" s="1412"/>
      <c r="JUA3" s="1412"/>
      <c r="JUB3" s="1412"/>
      <c r="JUC3" s="1412"/>
      <c r="JUD3" s="1412"/>
      <c r="JUE3" s="1412"/>
      <c r="JUF3" s="1412"/>
      <c r="JUG3" s="1412"/>
      <c r="JUH3" s="1412"/>
      <c r="JUI3" s="1412"/>
      <c r="JUJ3" s="1412"/>
      <c r="JUK3" s="1412"/>
      <c r="JUL3" s="1412"/>
      <c r="JUM3" s="1412"/>
      <c r="JUN3" s="1412"/>
      <c r="JUO3" s="1412"/>
      <c r="JUP3" s="1412"/>
      <c r="JUQ3" s="1412"/>
      <c r="JUR3" s="1412"/>
      <c r="JUS3" s="1412"/>
      <c r="JUT3" s="1412"/>
      <c r="JUU3" s="1412"/>
      <c r="JUV3" s="1412"/>
      <c r="JUW3" s="1412"/>
      <c r="JUX3" s="1412"/>
      <c r="JUY3" s="1412"/>
      <c r="JUZ3" s="1412"/>
      <c r="JVA3" s="1412"/>
      <c r="JVB3" s="1412"/>
      <c r="JVC3" s="1412"/>
      <c r="JVD3" s="1412"/>
      <c r="JVE3" s="1412"/>
      <c r="JVF3" s="1412"/>
      <c r="JVG3" s="1412"/>
      <c r="JVH3" s="1412"/>
      <c r="JVI3" s="1412"/>
      <c r="JVJ3" s="1412"/>
      <c r="JVK3" s="1412"/>
      <c r="JVL3" s="1412"/>
      <c r="JVM3" s="1412"/>
      <c r="JVN3" s="1412"/>
      <c r="JVO3" s="1412"/>
      <c r="JVP3" s="1412"/>
      <c r="JVQ3" s="1412"/>
      <c r="JVR3" s="1412"/>
      <c r="JVS3" s="1412"/>
      <c r="JVT3" s="1412"/>
      <c r="JVU3" s="1412"/>
      <c r="JVV3" s="1412"/>
      <c r="JVW3" s="1412"/>
      <c r="JVX3" s="1412"/>
      <c r="JVY3" s="1412"/>
      <c r="JVZ3" s="1412"/>
      <c r="JWA3" s="1412"/>
      <c r="JWB3" s="1412"/>
      <c r="JWC3" s="1412"/>
      <c r="JWD3" s="1412"/>
      <c r="JWE3" s="1412"/>
      <c r="JWF3" s="1412"/>
      <c r="JWG3" s="1412"/>
      <c r="JWH3" s="1412"/>
      <c r="JWI3" s="1412"/>
      <c r="JWJ3" s="1412"/>
      <c r="JWK3" s="1412"/>
      <c r="JWL3" s="1412"/>
      <c r="JWM3" s="1412"/>
      <c r="JWN3" s="1412"/>
      <c r="JWO3" s="1412"/>
      <c r="JWP3" s="1412"/>
      <c r="JWQ3" s="1412"/>
      <c r="JWR3" s="1412"/>
      <c r="JWS3" s="1412"/>
      <c r="JWT3" s="1412"/>
      <c r="JWU3" s="1412"/>
      <c r="JWV3" s="1412"/>
      <c r="JWW3" s="1412"/>
      <c r="JWX3" s="1412"/>
      <c r="JWY3" s="1412"/>
      <c r="JWZ3" s="1412"/>
      <c r="JXA3" s="1412"/>
      <c r="JXB3" s="1412"/>
      <c r="JXC3" s="1412"/>
      <c r="JXD3" s="1412"/>
      <c r="JXE3" s="1412"/>
      <c r="JXF3" s="1412"/>
      <c r="JXG3" s="1412"/>
      <c r="JXH3" s="1412"/>
      <c r="JXI3" s="1412"/>
      <c r="JXJ3" s="1412"/>
      <c r="JXK3" s="1412"/>
      <c r="JXL3" s="1412"/>
      <c r="JXM3" s="1412"/>
      <c r="JXN3" s="1412"/>
      <c r="JXO3" s="1412"/>
      <c r="JXP3" s="1412"/>
      <c r="JXQ3" s="1412"/>
      <c r="JXR3" s="1412"/>
      <c r="JXS3" s="1412"/>
      <c r="JXT3" s="1412"/>
      <c r="JXU3" s="1412"/>
      <c r="JXV3" s="1412"/>
      <c r="JXW3" s="1412"/>
      <c r="JXX3" s="1412"/>
      <c r="JXY3" s="1412"/>
      <c r="JXZ3" s="1412"/>
      <c r="JYA3" s="1412"/>
      <c r="JYB3" s="1412"/>
      <c r="JYC3" s="1412"/>
      <c r="JYD3" s="1412"/>
      <c r="JYE3" s="1412"/>
      <c r="JYF3" s="1412"/>
      <c r="JYG3" s="1412"/>
      <c r="JYH3" s="1412"/>
      <c r="JYI3" s="1412"/>
      <c r="JYJ3" s="1412"/>
      <c r="JYK3" s="1412"/>
      <c r="JYL3" s="1412"/>
      <c r="JYM3" s="1412"/>
      <c r="JYN3" s="1412"/>
      <c r="JYO3" s="1412"/>
      <c r="JYP3" s="1412"/>
      <c r="JYQ3" s="1412"/>
      <c r="JYR3" s="1412"/>
      <c r="JYS3" s="1412"/>
      <c r="JYT3" s="1412"/>
      <c r="JYU3" s="1412"/>
      <c r="JYV3" s="1412"/>
      <c r="JYW3" s="1412"/>
      <c r="JYX3" s="1412"/>
      <c r="JYY3" s="1412"/>
      <c r="JYZ3" s="1412"/>
      <c r="JZA3" s="1412"/>
      <c r="JZB3" s="1412"/>
      <c r="JZC3" s="1412"/>
      <c r="JZD3" s="1412"/>
      <c r="JZE3" s="1412"/>
      <c r="JZF3" s="1412"/>
      <c r="JZG3" s="1412"/>
      <c r="JZH3" s="1412"/>
      <c r="JZI3" s="1412"/>
      <c r="JZJ3" s="1412"/>
      <c r="JZK3" s="1412"/>
      <c r="JZL3" s="1412"/>
      <c r="JZM3" s="1412"/>
      <c r="JZN3" s="1412"/>
      <c r="JZO3" s="1412"/>
      <c r="JZP3" s="1412"/>
      <c r="JZQ3" s="1412"/>
      <c r="JZR3" s="1412"/>
      <c r="JZS3" s="1412"/>
      <c r="JZT3" s="1412"/>
      <c r="JZU3" s="1412"/>
      <c r="JZV3" s="1412"/>
      <c r="JZW3" s="1412"/>
      <c r="JZX3" s="1412"/>
      <c r="JZY3" s="1412"/>
      <c r="JZZ3" s="1412"/>
      <c r="KAA3" s="1412"/>
      <c r="KAB3" s="1412"/>
      <c r="KAC3" s="1412"/>
      <c r="KAD3" s="1412"/>
      <c r="KAE3" s="1412"/>
      <c r="KAF3" s="1412"/>
      <c r="KAG3" s="1412"/>
      <c r="KAH3" s="1412"/>
      <c r="KAI3" s="1412"/>
      <c r="KAJ3" s="1412"/>
      <c r="KAK3" s="1412"/>
      <c r="KAL3" s="1412"/>
      <c r="KAM3" s="1412"/>
      <c r="KAN3" s="1412"/>
      <c r="KAO3" s="1412"/>
      <c r="KAP3" s="1412"/>
      <c r="KAQ3" s="1412"/>
      <c r="KAR3" s="1412"/>
      <c r="KAS3" s="1412"/>
      <c r="KAT3" s="1412"/>
      <c r="KAU3" s="1412"/>
      <c r="KAV3" s="1412"/>
      <c r="KAW3" s="1412"/>
      <c r="KAX3" s="1412"/>
      <c r="KAY3" s="1412"/>
      <c r="KAZ3" s="1412"/>
      <c r="KBA3" s="1412"/>
      <c r="KBB3" s="1412"/>
      <c r="KBC3" s="1412"/>
      <c r="KBD3" s="1412"/>
      <c r="KBE3" s="1412"/>
      <c r="KBF3" s="1412"/>
      <c r="KBG3" s="1412"/>
      <c r="KBH3" s="1412"/>
      <c r="KBI3" s="1412"/>
      <c r="KBJ3" s="1412"/>
      <c r="KBK3" s="1412"/>
      <c r="KBL3" s="1412"/>
      <c r="KBM3" s="1412"/>
      <c r="KBN3" s="1412"/>
      <c r="KBO3" s="1412"/>
      <c r="KBP3" s="1412"/>
      <c r="KBQ3" s="1412"/>
      <c r="KBR3" s="1412"/>
      <c r="KBS3" s="1412"/>
      <c r="KBT3" s="1412"/>
      <c r="KBU3" s="1412"/>
      <c r="KBV3" s="1412"/>
      <c r="KBW3" s="1412"/>
      <c r="KBX3" s="1412"/>
      <c r="KBY3" s="1412"/>
      <c r="KBZ3" s="1412"/>
      <c r="KCA3" s="1412"/>
      <c r="KCB3" s="1412"/>
      <c r="KCC3" s="1412"/>
      <c r="KCD3" s="1412"/>
      <c r="KCE3" s="1412"/>
      <c r="KCF3" s="1412"/>
      <c r="KCG3" s="1412"/>
      <c r="KCH3" s="1412"/>
      <c r="KCI3" s="1412"/>
      <c r="KCJ3" s="1412"/>
      <c r="KCK3" s="1412"/>
      <c r="KCL3" s="1412"/>
      <c r="KCM3" s="1412"/>
      <c r="KCN3" s="1412"/>
      <c r="KCO3" s="1412"/>
      <c r="KCP3" s="1412"/>
      <c r="KCQ3" s="1412"/>
      <c r="KCR3" s="1412"/>
      <c r="KCS3" s="1412"/>
      <c r="KCT3" s="1412"/>
      <c r="KCU3" s="1412"/>
      <c r="KCV3" s="1412"/>
      <c r="KCW3" s="1412"/>
      <c r="KCX3" s="1412"/>
      <c r="KCY3" s="1412"/>
      <c r="KCZ3" s="1412"/>
      <c r="KDA3" s="1412"/>
      <c r="KDB3" s="1412"/>
      <c r="KDC3" s="1412"/>
      <c r="KDD3" s="1412"/>
      <c r="KDE3" s="1412"/>
      <c r="KDF3" s="1412"/>
      <c r="KDG3" s="1412"/>
      <c r="KDH3" s="1412"/>
      <c r="KDI3" s="1412"/>
      <c r="KDJ3" s="1412"/>
      <c r="KDK3" s="1412"/>
      <c r="KDL3" s="1412"/>
      <c r="KDM3" s="1412"/>
      <c r="KDN3" s="1412"/>
      <c r="KDO3" s="1412"/>
      <c r="KDP3" s="1412"/>
      <c r="KDQ3" s="1412"/>
      <c r="KDR3" s="1412"/>
      <c r="KDS3" s="1412"/>
      <c r="KDT3" s="1412"/>
      <c r="KDU3" s="1412"/>
      <c r="KDV3" s="1412"/>
      <c r="KDW3" s="1412"/>
      <c r="KDX3" s="1412"/>
      <c r="KDY3" s="1412"/>
      <c r="KDZ3" s="1412"/>
      <c r="KEA3" s="1412"/>
      <c r="KEB3" s="1412"/>
      <c r="KEC3" s="1412"/>
      <c r="KED3" s="1412"/>
      <c r="KEE3" s="1412"/>
      <c r="KEF3" s="1412"/>
      <c r="KEG3" s="1412"/>
      <c r="KEH3" s="1412"/>
      <c r="KEI3" s="1412"/>
      <c r="KEJ3" s="1412"/>
      <c r="KEK3" s="1412"/>
      <c r="KEL3" s="1412"/>
      <c r="KEM3" s="1412"/>
      <c r="KEN3" s="1412"/>
      <c r="KEO3" s="1412"/>
      <c r="KEP3" s="1412"/>
      <c r="KEQ3" s="1412"/>
      <c r="KER3" s="1412"/>
      <c r="KES3" s="1412"/>
      <c r="KET3" s="1412"/>
      <c r="KEU3" s="1412"/>
      <c r="KEV3" s="1412"/>
      <c r="KEW3" s="1412"/>
      <c r="KEX3" s="1412"/>
      <c r="KEY3" s="1412"/>
      <c r="KEZ3" s="1412"/>
      <c r="KFA3" s="1412"/>
      <c r="KFB3" s="1412"/>
      <c r="KFC3" s="1412"/>
      <c r="KFD3" s="1412"/>
      <c r="KFE3" s="1412"/>
      <c r="KFF3" s="1412"/>
      <c r="KFG3" s="1412"/>
      <c r="KFH3" s="1412"/>
      <c r="KFI3" s="1412"/>
      <c r="KFJ3" s="1412"/>
      <c r="KFK3" s="1412"/>
      <c r="KFL3" s="1412"/>
      <c r="KFM3" s="1412"/>
      <c r="KFN3" s="1412"/>
      <c r="KFO3" s="1412"/>
      <c r="KFP3" s="1412"/>
      <c r="KFQ3" s="1412"/>
      <c r="KFR3" s="1412"/>
      <c r="KFS3" s="1412"/>
      <c r="KFT3" s="1412"/>
      <c r="KFU3" s="1412"/>
      <c r="KFV3" s="1412"/>
      <c r="KFW3" s="1412"/>
      <c r="KFX3" s="1412"/>
      <c r="KFY3" s="1412"/>
      <c r="KFZ3" s="1412"/>
      <c r="KGA3" s="1412"/>
      <c r="KGB3" s="1412"/>
      <c r="KGC3" s="1412"/>
      <c r="KGD3" s="1412"/>
      <c r="KGE3" s="1412"/>
      <c r="KGF3" s="1412"/>
      <c r="KGG3" s="1412"/>
      <c r="KGH3" s="1412"/>
      <c r="KGI3" s="1412"/>
      <c r="KGJ3" s="1412"/>
      <c r="KGK3" s="1412"/>
      <c r="KGL3" s="1412"/>
      <c r="KGM3" s="1412"/>
      <c r="KGN3" s="1412"/>
      <c r="KGO3" s="1412"/>
      <c r="KGP3" s="1412"/>
      <c r="KGQ3" s="1412"/>
      <c r="KGR3" s="1412"/>
      <c r="KGS3" s="1412"/>
      <c r="KGT3" s="1412"/>
      <c r="KGU3" s="1412"/>
      <c r="KGV3" s="1412"/>
      <c r="KGW3" s="1412"/>
      <c r="KGX3" s="1412"/>
      <c r="KGY3" s="1412"/>
      <c r="KGZ3" s="1412"/>
      <c r="KHA3" s="1412"/>
      <c r="KHB3" s="1412"/>
      <c r="KHC3" s="1412"/>
      <c r="KHD3" s="1412"/>
      <c r="KHE3" s="1412"/>
      <c r="KHF3" s="1412"/>
      <c r="KHG3" s="1412"/>
      <c r="KHH3" s="1412"/>
      <c r="KHI3" s="1412"/>
      <c r="KHJ3" s="1412"/>
      <c r="KHK3" s="1412"/>
      <c r="KHL3" s="1412"/>
      <c r="KHM3" s="1412"/>
      <c r="KHN3" s="1412"/>
      <c r="KHO3" s="1412"/>
      <c r="KHP3" s="1412"/>
      <c r="KHQ3" s="1412"/>
      <c r="KHR3" s="1412"/>
      <c r="KHS3" s="1412"/>
      <c r="KHT3" s="1412"/>
      <c r="KHU3" s="1412"/>
      <c r="KHV3" s="1412"/>
      <c r="KHW3" s="1412"/>
      <c r="KHX3" s="1412"/>
      <c r="KHY3" s="1412"/>
      <c r="KHZ3" s="1412"/>
      <c r="KIA3" s="1412"/>
      <c r="KIB3" s="1412"/>
      <c r="KIC3" s="1412"/>
      <c r="KID3" s="1412"/>
      <c r="KIE3" s="1412"/>
      <c r="KIF3" s="1412"/>
      <c r="KIG3" s="1412"/>
      <c r="KIH3" s="1412"/>
      <c r="KII3" s="1412"/>
      <c r="KIJ3" s="1412"/>
      <c r="KIK3" s="1412"/>
      <c r="KIL3" s="1412"/>
      <c r="KIM3" s="1412"/>
      <c r="KIN3" s="1412"/>
      <c r="KIO3" s="1412"/>
      <c r="KIP3" s="1412"/>
      <c r="KIQ3" s="1412"/>
      <c r="KIR3" s="1412"/>
      <c r="KIS3" s="1412"/>
      <c r="KIT3" s="1412"/>
      <c r="KIU3" s="1412"/>
      <c r="KIV3" s="1412"/>
      <c r="KIW3" s="1412"/>
      <c r="KIX3" s="1412"/>
      <c r="KIY3" s="1412"/>
      <c r="KIZ3" s="1412"/>
      <c r="KJA3" s="1412"/>
      <c r="KJB3" s="1412"/>
      <c r="KJC3" s="1412"/>
      <c r="KJD3" s="1412"/>
      <c r="KJE3" s="1412"/>
      <c r="KJF3" s="1412"/>
      <c r="KJG3" s="1412"/>
      <c r="KJH3" s="1412"/>
      <c r="KJI3" s="1412"/>
      <c r="KJJ3" s="1412"/>
      <c r="KJK3" s="1412"/>
      <c r="KJL3" s="1412"/>
      <c r="KJM3" s="1412"/>
      <c r="KJN3" s="1412"/>
      <c r="KJO3" s="1412"/>
      <c r="KJP3" s="1412"/>
      <c r="KJQ3" s="1412"/>
      <c r="KJR3" s="1412"/>
      <c r="KJS3" s="1412"/>
      <c r="KJT3" s="1412"/>
      <c r="KJU3" s="1412"/>
      <c r="KJV3" s="1412"/>
      <c r="KJW3" s="1412"/>
      <c r="KJX3" s="1412"/>
      <c r="KJY3" s="1412"/>
      <c r="KJZ3" s="1412"/>
      <c r="KKA3" s="1412"/>
      <c r="KKB3" s="1412"/>
      <c r="KKC3" s="1412"/>
      <c r="KKD3" s="1412"/>
      <c r="KKE3" s="1412"/>
      <c r="KKF3" s="1412"/>
      <c r="KKG3" s="1412"/>
      <c r="KKH3" s="1412"/>
      <c r="KKI3" s="1412"/>
      <c r="KKJ3" s="1412"/>
      <c r="KKK3" s="1412"/>
      <c r="KKL3" s="1412"/>
      <c r="KKM3" s="1412"/>
      <c r="KKN3" s="1412"/>
      <c r="KKO3" s="1412"/>
      <c r="KKP3" s="1412"/>
      <c r="KKQ3" s="1412"/>
      <c r="KKR3" s="1412"/>
      <c r="KKS3" s="1412"/>
      <c r="KKT3" s="1412"/>
      <c r="KKU3" s="1412"/>
      <c r="KKV3" s="1412"/>
      <c r="KKW3" s="1412"/>
      <c r="KKX3" s="1412"/>
      <c r="KKY3" s="1412"/>
      <c r="KKZ3" s="1412"/>
      <c r="KLA3" s="1412"/>
      <c r="KLB3" s="1412"/>
      <c r="KLC3" s="1412"/>
      <c r="KLD3" s="1412"/>
      <c r="KLE3" s="1412"/>
      <c r="KLF3" s="1412"/>
      <c r="KLG3" s="1412"/>
      <c r="KLH3" s="1412"/>
      <c r="KLI3" s="1412"/>
      <c r="KLJ3" s="1412"/>
      <c r="KLK3" s="1412"/>
      <c r="KLL3" s="1412"/>
      <c r="KLM3" s="1412"/>
      <c r="KLN3" s="1412"/>
      <c r="KLO3" s="1412"/>
      <c r="KLP3" s="1412"/>
      <c r="KLQ3" s="1412"/>
      <c r="KLR3" s="1412"/>
      <c r="KLS3" s="1412"/>
      <c r="KLT3" s="1412"/>
      <c r="KLU3" s="1412"/>
      <c r="KLV3" s="1412"/>
      <c r="KLW3" s="1412"/>
      <c r="KLX3" s="1412"/>
      <c r="KLY3" s="1412"/>
      <c r="KLZ3" s="1412"/>
      <c r="KMA3" s="1412"/>
      <c r="KMB3" s="1412"/>
      <c r="KMC3" s="1412"/>
      <c r="KMD3" s="1412"/>
      <c r="KME3" s="1412"/>
      <c r="KMF3" s="1412"/>
      <c r="KMG3" s="1412"/>
      <c r="KMH3" s="1412"/>
      <c r="KMI3" s="1412"/>
      <c r="KMJ3" s="1412"/>
      <c r="KMK3" s="1412"/>
      <c r="KML3" s="1412"/>
      <c r="KMM3" s="1412"/>
      <c r="KMN3" s="1412"/>
      <c r="KMO3" s="1412"/>
      <c r="KMP3" s="1412"/>
      <c r="KMQ3" s="1412"/>
      <c r="KMR3" s="1412"/>
      <c r="KMS3" s="1412"/>
      <c r="KMT3" s="1412"/>
      <c r="KMU3" s="1412"/>
      <c r="KMV3" s="1412"/>
      <c r="KMW3" s="1412"/>
      <c r="KMX3" s="1412"/>
      <c r="KMY3" s="1412"/>
      <c r="KMZ3" s="1412"/>
      <c r="KNA3" s="1412"/>
      <c r="KNB3" s="1412"/>
      <c r="KNC3" s="1412"/>
      <c r="KND3" s="1412"/>
      <c r="KNE3" s="1412"/>
      <c r="KNF3" s="1412"/>
      <c r="KNG3" s="1412"/>
      <c r="KNH3" s="1412"/>
      <c r="KNI3" s="1412"/>
      <c r="KNJ3" s="1412"/>
      <c r="KNK3" s="1412"/>
      <c r="KNL3" s="1412"/>
      <c r="KNM3" s="1412"/>
      <c r="KNN3" s="1412"/>
      <c r="KNO3" s="1412"/>
      <c r="KNP3" s="1412"/>
      <c r="KNQ3" s="1412"/>
      <c r="KNR3" s="1412"/>
      <c r="KNS3" s="1412"/>
      <c r="KNT3" s="1412"/>
      <c r="KNU3" s="1412"/>
      <c r="KNV3" s="1412"/>
      <c r="KNW3" s="1412"/>
      <c r="KNX3" s="1412"/>
      <c r="KNY3" s="1412"/>
      <c r="KNZ3" s="1412"/>
      <c r="KOA3" s="1412"/>
      <c r="KOB3" s="1412"/>
      <c r="KOC3" s="1412"/>
      <c r="KOD3" s="1412"/>
      <c r="KOE3" s="1412"/>
      <c r="KOF3" s="1412"/>
      <c r="KOG3" s="1412"/>
      <c r="KOH3" s="1412"/>
      <c r="KOI3" s="1412"/>
      <c r="KOJ3" s="1412"/>
      <c r="KOK3" s="1412"/>
      <c r="KOL3" s="1412"/>
      <c r="KOM3" s="1412"/>
      <c r="KON3" s="1412"/>
      <c r="KOO3" s="1412"/>
      <c r="KOP3" s="1412"/>
      <c r="KOQ3" s="1412"/>
      <c r="KOR3" s="1412"/>
      <c r="KOS3" s="1412"/>
      <c r="KOT3" s="1412"/>
      <c r="KOU3" s="1412"/>
      <c r="KOV3" s="1412"/>
      <c r="KOW3" s="1412"/>
      <c r="KOX3" s="1412"/>
      <c r="KOY3" s="1412"/>
      <c r="KOZ3" s="1412"/>
      <c r="KPA3" s="1412"/>
      <c r="KPB3" s="1412"/>
      <c r="KPC3" s="1412"/>
      <c r="KPD3" s="1412"/>
      <c r="KPE3" s="1412"/>
      <c r="KPF3" s="1412"/>
      <c r="KPG3" s="1412"/>
      <c r="KPH3" s="1412"/>
      <c r="KPI3" s="1412"/>
      <c r="KPJ3" s="1412"/>
      <c r="KPK3" s="1412"/>
      <c r="KPL3" s="1412"/>
      <c r="KPM3" s="1412"/>
      <c r="KPN3" s="1412"/>
      <c r="KPO3" s="1412"/>
      <c r="KPP3" s="1412"/>
      <c r="KPQ3" s="1412"/>
      <c r="KPR3" s="1412"/>
      <c r="KPS3" s="1412"/>
      <c r="KPT3" s="1412"/>
      <c r="KPU3" s="1412"/>
      <c r="KPV3" s="1412"/>
      <c r="KPW3" s="1412"/>
      <c r="KPX3" s="1412"/>
      <c r="KPY3" s="1412"/>
      <c r="KPZ3" s="1412"/>
      <c r="KQA3" s="1412"/>
      <c r="KQB3" s="1412"/>
      <c r="KQC3" s="1412"/>
      <c r="KQD3" s="1412"/>
      <c r="KQE3" s="1412"/>
      <c r="KQF3" s="1412"/>
      <c r="KQG3" s="1412"/>
      <c r="KQH3" s="1412"/>
      <c r="KQI3" s="1412"/>
      <c r="KQJ3" s="1412"/>
      <c r="KQK3" s="1412"/>
      <c r="KQL3" s="1412"/>
      <c r="KQM3" s="1412"/>
      <c r="KQN3" s="1412"/>
      <c r="KQO3" s="1412"/>
      <c r="KQP3" s="1412"/>
      <c r="KQQ3" s="1412"/>
      <c r="KQR3" s="1412"/>
      <c r="KQS3" s="1412"/>
      <c r="KQT3" s="1412"/>
      <c r="KQU3" s="1412"/>
      <c r="KQV3" s="1412"/>
      <c r="KQW3" s="1412"/>
      <c r="KQX3" s="1412"/>
      <c r="KQY3" s="1412"/>
      <c r="KQZ3" s="1412"/>
      <c r="KRA3" s="1412"/>
      <c r="KRB3" s="1412"/>
      <c r="KRC3" s="1412"/>
      <c r="KRD3" s="1412"/>
      <c r="KRE3" s="1412"/>
      <c r="KRF3" s="1412"/>
      <c r="KRG3" s="1412"/>
      <c r="KRH3" s="1412"/>
      <c r="KRI3" s="1412"/>
      <c r="KRJ3" s="1412"/>
      <c r="KRK3" s="1412"/>
      <c r="KRL3" s="1412"/>
      <c r="KRM3" s="1412"/>
      <c r="KRN3" s="1412"/>
      <c r="KRO3" s="1412"/>
      <c r="KRP3" s="1412"/>
      <c r="KRQ3" s="1412"/>
      <c r="KRR3" s="1412"/>
      <c r="KRS3" s="1412"/>
      <c r="KRT3" s="1412"/>
      <c r="KRU3" s="1412"/>
      <c r="KRV3" s="1412"/>
      <c r="KRW3" s="1412"/>
      <c r="KRX3" s="1412"/>
      <c r="KRY3" s="1412"/>
      <c r="KRZ3" s="1412"/>
      <c r="KSA3" s="1412"/>
      <c r="KSB3" s="1412"/>
      <c r="KSC3" s="1412"/>
      <c r="KSD3" s="1412"/>
      <c r="KSE3" s="1412"/>
      <c r="KSF3" s="1412"/>
      <c r="KSG3" s="1412"/>
      <c r="KSH3" s="1412"/>
      <c r="KSI3" s="1412"/>
      <c r="KSJ3" s="1412"/>
      <c r="KSK3" s="1412"/>
      <c r="KSL3" s="1412"/>
      <c r="KSM3" s="1412"/>
      <c r="KSN3" s="1412"/>
      <c r="KSO3" s="1412"/>
      <c r="KSP3" s="1412"/>
      <c r="KSQ3" s="1412"/>
      <c r="KSR3" s="1412"/>
      <c r="KSS3" s="1412"/>
      <c r="KST3" s="1412"/>
      <c r="KSU3" s="1412"/>
      <c r="KSV3" s="1412"/>
      <c r="KSW3" s="1412"/>
      <c r="KSX3" s="1412"/>
      <c r="KSY3" s="1412"/>
      <c r="KSZ3" s="1412"/>
      <c r="KTA3" s="1412"/>
      <c r="KTB3" s="1412"/>
      <c r="KTC3" s="1412"/>
      <c r="KTD3" s="1412"/>
      <c r="KTE3" s="1412"/>
      <c r="KTF3" s="1412"/>
      <c r="KTG3" s="1412"/>
      <c r="KTH3" s="1412"/>
      <c r="KTI3" s="1412"/>
      <c r="KTJ3" s="1412"/>
      <c r="KTK3" s="1412"/>
      <c r="KTL3" s="1412"/>
      <c r="KTM3" s="1412"/>
      <c r="KTN3" s="1412"/>
      <c r="KTO3" s="1412"/>
      <c r="KTP3" s="1412"/>
      <c r="KTQ3" s="1412"/>
      <c r="KTR3" s="1412"/>
      <c r="KTS3" s="1412"/>
      <c r="KTT3" s="1412"/>
      <c r="KTU3" s="1412"/>
      <c r="KTV3" s="1412"/>
      <c r="KTW3" s="1412"/>
      <c r="KTX3" s="1412"/>
      <c r="KTY3" s="1412"/>
      <c r="KTZ3" s="1412"/>
      <c r="KUA3" s="1412"/>
      <c r="KUB3" s="1412"/>
      <c r="KUC3" s="1412"/>
      <c r="KUD3" s="1412"/>
      <c r="KUE3" s="1412"/>
      <c r="KUF3" s="1412"/>
      <c r="KUG3" s="1412"/>
      <c r="KUH3" s="1412"/>
      <c r="KUI3" s="1412"/>
      <c r="KUJ3" s="1412"/>
      <c r="KUK3" s="1412"/>
      <c r="KUL3" s="1412"/>
      <c r="KUM3" s="1412"/>
      <c r="KUN3" s="1412"/>
      <c r="KUO3" s="1412"/>
      <c r="KUP3" s="1412"/>
      <c r="KUQ3" s="1412"/>
      <c r="KUR3" s="1412"/>
      <c r="KUS3" s="1412"/>
      <c r="KUT3" s="1412"/>
      <c r="KUU3" s="1412"/>
      <c r="KUV3" s="1412"/>
      <c r="KUW3" s="1412"/>
      <c r="KUX3" s="1412"/>
      <c r="KUY3" s="1412"/>
      <c r="KUZ3" s="1412"/>
      <c r="KVA3" s="1412"/>
      <c r="KVB3" s="1412"/>
      <c r="KVC3" s="1412"/>
      <c r="KVD3" s="1412"/>
      <c r="KVE3" s="1412"/>
      <c r="KVF3" s="1412"/>
      <c r="KVG3" s="1412"/>
      <c r="KVH3" s="1412"/>
      <c r="KVI3" s="1412"/>
      <c r="KVJ3" s="1412"/>
      <c r="KVK3" s="1412"/>
      <c r="KVL3" s="1412"/>
      <c r="KVM3" s="1412"/>
      <c r="KVN3" s="1412"/>
      <c r="KVO3" s="1412"/>
      <c r="KVP3" s="1412"/>
      <c r="KVQ3" s="1412"/>
      <c r="KVR3" s="1412"/>
      <c r="KVS3" s="1412"/>
      <c r="KVT3" s="1412"/>
      <c r="KVU3" s="1412"/>
      <c r="KVV3" s="1412"/>
      <c r="KVW3" s="1412"/>
      <c r="KVX3" s="1412"/>
      <c r="KVY3" s="1412"/>
      <c r="KVZ3" s="1412"/>
      <c r="KWA3" s="1412"/>
      <c r="KWB3" s="1412"/>
      <c r="KWC3" s="1412"/>
      <c r="KWD3" s="1412"/>
      <c r="KWE3" s="1412"/>
      <c r="KWF3" s="1412"/>
      <c r="KWG3" s="1412"/>
      <c r="KWH3" s="1412"/>
      <c r="KWI3" s="1412"/>
      <c r="KWJ3" s="1412"/>
      <c r="KWK3" s="1412"/>
      <c r="KWL3" s="1412"/>
      <c r="KWM3" s="1412"/>
      <c r="KWN3" s="1412"/>
      <c r="KWO3" s="1412"/>
      <c r="KWP3" s="1412"/>
      <c r="KWQ3" s="1412"/>
      <c r="KWR3" s="1412"/>
      <c r="KWS3" s="1412"/>
      <c r="KWT3" s="1412"/>
      <c r="KWU3" s="1412"/>
      <c r="KWV3" s="1412"/>
      <c r="KWW3" s="1412"/>
      <c r="KWX3" s="1412"/>
      <c r="KWY3" s="1412"/>
      <c r="KWZ3" s="1412"/>
      <c r="KXA3" s="1412"/>
      <c r="KXB3" s="1412"/>
      <c r="KXC3" s="1412"/>
      <c r="KXD3" s="1412"/>
      <c r="KXE3" s="1412"/>
      <c r="KXF3" s="1412"/>
      <c r="KXG3" s="1412"/>
      <c r="KXH3" s="1412"/>
      <c r="KXI3" s="1412"/>
      <c r="KXJ3" s="1412"/>
      <c r="KXK3" s="1412"/>
      <c r="KXL3" s="1412"/>
      <c r="KXM3" s="1412"/>
      <c r="KXN3" s="1412"/>
      <c r="KXO3" s="1412"/>
      <c r="KXP3" s="1412"/>
      <c r="KXQ3" s="1412"/>
      <c r="KXR3" s="1412"/>
      <c r="KXS3" s="1412"/>
      <c r="KXT3" s="1412"/>
      <c r="KXU3" s="1412"/>
      <c r="KXV3" s="1412"/>
      <c r="KXW3" s="1412"/>
      <c r="KXX3" s="1412"/>
      <c r="KXY3" s="1412"/>
      <c r="KXZ3" s="1412"/>
      <c r="KYA3" s="1412"/>
      <c r="KYB3" s="1412"/>
      <c r="KYC3" s="1412"/>
      <c r="KYD3" s="1412"/>
      <c r="KYE3" s="1412"/>
      <c r="KYF3" s="1412"/>
      <c r="KYG3" s="1412"/>
      <c r="KYH3" s="1412"/>
      <c r="KYI3" s="1412"/>
      <c r="KYJ3" s="1412"/>
      <c r="KYK3" s="1412"/>
      <c r="KYL3" s="1412"/>
      <c r="KYM3" s="1412"/>
      <c r="KYN3" s="1412"/>
      <c r="KYO3" s="1412"/>
      <c r="KYP3" s="1412"/>
      <c r="KYQ3" s="1412"/>
      <c r="KYR3" s="1412"/>
      <c r="KYS3" s="1412"/>
      <c r="KYT3" s="1412"/>
      <c r="KYU3" s="1412"/>
      <c r="KYV3" s="1412"/>
      <c r="KYW3" s="1412"/>
      <c r="KYX3" s="1412"/>
      <c r="KYY3" s="1412"/>
      <c r="KYZ3" s="1412"/>
      <c r="KZA3" s="1412"/>
      <c r="KZB3" s="1412"/>
      <c r="KZC3" s="1412"/>
      <c r="KZD3" s="1412"/>
      <c r="KZE3" s="1412"/>
      <c r="KZF3" s="1412"/>
      <c r="KZG3" s="1412"/>
      <c r="KZH3" s="1412"/>
      <c r="KZI3" s="1412"/>
      <c r="KZJ3" s="1412"/>
      <c r="KZK3" s="1412"/>
      <c r="KZL3" s="1412"/>
      <c r="KZM3" s="1412"/>
      <c r="KZN3" s="1412"/>
      <c r="KZO3" s="1412"/>
      <c r="KZP3" s="1412"/>
      <c r="KZQ3" s="1412"/>
      <c r="KZR3" s="1412"/>
      <c r="KZS3" s="1412"/>
      <c r="KZT3" s="1412"/>
      <c r="KZU3" s="1412"/>
      <c r="KZV3" s="1412"/>
      <c r="KZW3" s="1412"/>
      <c r="KZX3" s="1412"/>
      <c r="KZY3" s="1412"/>
      <c r="KZZ3" s="1412"/>
      <c r="LAA3" s="1412"/>
      <c r="LAB3" s="1412"/>
      <c r="LAC3" s="1412"/>
      <c r="LAD3" s="1412"/>
      <c r="LAE3" s="1412"/>
      <c r="LAF3" s="1412"/>
      <c r="LAG3" s="1412"/>
      <c r="LAH3" s="1412"/>
      <c r="LAI3" s="1412"/>
      <c r="LAJ3" s="1412"/>
      <c r="LAK3" s="1412"/>
      <c r="LAL3" s="1412"/>
      <c r="LAM3" s="1412"/>
      <c r="LAN3" s="1412"/>
      <c r="LAO3" s="1412"/>
      <c r="LAP3" s="1412"/>
      <c r="LAQ3" s="1412"/>
      <c r="LAR3" s="1412"/>
      <c r="LAS3" s="1412"/>
      <c r="LAT3" s="1412"/>
      <c r="LAU3" s="1412"/>
      <c r="LAV3" s="1412"/>
      <c r="LAW3" s="1412"/>
      <c r="LAX3" s="1412"/>
      <c r="LAY3" s="1412"/>
      <c r="LAZ3" s="1412"/>
      <c r="LBA3" s="1412"/>
      <c r="LBB3" s="1412"/>
      <c r="LBC3" s="1412"/>
      <c r="LBD3" s="1412"/>
      <c r="LBE3" s="1412"/>
      <c r="LBF3" s="1412"/>
      <c r="LBG3" s="1412"/>
      <c r="LBH3" s="1412"/>
      <c r="LBI3" s="1412"/>
      <c r="LBJ3" s="1412"/>
      <c r="LBK3" s="1412"/>
      <c r="LBL3" s="1412"/>
      <c r="LBM3" s="1412"/>
      <c r="LBN3" s="1412"/>
      <c r="LBO3" s="1412"/>
      <c r="LBP3" s="1412"/>
      <c r="LBQ3" s="1412"/>
      <c r="LBR3" s="1412"/>
      <c r="LBS3" s="1412"/>
      <c r="LBT3" s="1412"/>
      <c r="LBU3" s="1412"/>
      <c r="LBV3" s="1412"/>
      <c r="LBW3" s="1412"/>
      <c r="LBX3" s="1412"/>
      <c r="LBY3" s="1412"/>
      <c r="LBZ3" s="1412"/>
      <c r="LCA3" s="1412"/>
      <c r="LCB3" s="1412"/>
      <c r="LCC3" s="1412"/>
      <c r="LCD3" s="1412"/>
      <c r="LCE3" s="1412"/>
      <c r="LCF3" s="1412"/>
      <c r="LCG3" s="1412"/>
      <c r="LCH3" s="1412"/>
      <c r="LCI3" s="1412"/>
      <c r="LCJ3" s="1412"/>
      <c r="LCK3" s="1412"/>
      <c r="LCL3" s="1412"/>
      <c r="LCM3" s="1412"/>
      <c r="LCN3" s="1412"/>
      <c r="LCO3" s="1412"/>
      <c r="LCP3" s="1412"/>
      <c r="LCQ3" s="1412"/>
      <c r="LCR3" s="1412"/>
      <c r="LCS3" s="1412"/>
      <c r="LCT3" s="1412"/>
      <c r="LCU3" s="1412"/>
      <c r="LCV3" s="1412"/>
      <c r="LCW3" s="1412"/>
      <c r="LCX3" s="1412"/>
      <c r="LCY3" s="1412"/>
      <c r="LCZ3" s="1412"/>
      <c r="LDA3" s="1412"/>
      <c r="LDB3" s="1412"/>
      <c r="LDC3" s="1412"/>
      <c r="LDD3" s="1412"/>
      <c r="LDE3" s="1412"/>
      <c r="LDF3" s="1412"/>
      <c r="LDG3" s="1412"/>
      <c r="LDH3" s="1412"/>
      <c r="LDI3" s="1412"/>
      <c r="LDJ3" s="1412"/>
      <c r="LDK3" s="1412"/>
      <c r="LDL3" s="1412"/>
      <c r="LDM3" s="1412"/>
      <c r="LDN3" s="1412"/>
      <c r="LDO3" s="1412"/>
      <c r="LDP3" s="1412"/>
      <c r="LDQ3" s="1412"/>
      <c r="LDR3" s="1412"/>
      <c r="LDS3" s="1412"/>
      <c r="LDT3" s="1412"/>
      <c r="LDU3" s="1412"/>
      <c r="LDV3" s="1412"/>
      <c r="LDW3" s="1412"/>
      <c r="LDX3" s="1412"/>
      <c r="LDY3" s="1412"/>
      <c r="LDZ3" s="1412"/>
      <c r="LEA3" s="1412"/>
      <c r="LEB3" s="1412"/>
      <c r="LEC3" s="1412"/>
      <c r="LED3" s="1412"/>
      <c r="LEE3" s="1412"/>
      <c r="LEF3" s="1412"/>
      <c r="LEG3" s="1412"/>
      <c r="LEH3" s="1412"/>
      <c r="LEI3" s="1412"/>
      <c r="LEJ3" s="1412"/>
      <c r="LEK3" s="1412"/>
      <c r="LEL3" s="1412"/>
      <c r="LEM3" s="1412"/>
      <c r="LEN3" s="1412"/>
      <c r="LEO3" s="1412"/>
      <c r="LEP3" s="1412"/>
      <c r="LEQ3" s="1412"/>
      <c r="LER3" s="1412"/>
      <c r="LES3" s="1412"/>
      <c r="LET3" s="1412"/>
      <c r="LEU3" s="1412"/>
      <c r="LEV3" s="1412"/>
      <c r="LEW3" s="1412"/>
      <c r="LEX3" s="1412"/>
      <c r="LEY3" s="1412"/>
      <c r="LEZ3" s="1412"/>
      <c r="LFA3" s="1412"/>
      <c r="LFB3" s="1412"/>
      <c r="LFC3" s="1412"/>
      <c r="LFD3" s="1412"/>
      <c r="LFE3" s="1412"/>
      <c r="LFF3" s="1412"/>
      <c r="LFG3" s="1412"/>
      <c r="LFH3" s="1412"/>
      <c r="LFI3" s="1412"/>
      <c r="LFJ3" s="1412"/>
      <c r="LFK3" s="1412"/>
      <c r="LFL3" s="1412"/>
      <c r="LFM3" s="1412"/>
      <c r="LFN3" s="1412"/>
      <c r="LFO3" s="1412"/>
      <c r="LFP3" s="1412"/>
      <c r="LFQ3" s="1412"/>
      <c r="LFR3" s="1412"/>
      <c r="LFS3" s="1412"/>
      <c r="LFT3" s="1412"/>
      <c r="LFU3" s="1412"/>
      <c r="LFV3" s="1412"/>
      <c r="LFW3" s="1412"/>
      <c r="LFX3" s="1412"/>
      <c r="LFY3" s="1412"/>
      <c r="LFZ3" s="1412"/>
      <c r="LGA3" s="1412"/>
      <c r="LGB3" s="1412"/>
      <c r="LGC3" s="1412"/>
      <c r="LGD3" s="1412"/>
      <c r="LGE3" s="1412"/>
      <c r="LGF3" s="1412"/>
      <c r="LGG3" s="1412"/>
      <c r="LGH3" s="1412"/>
      <c r="LGI3" s="1412"/>
      <c r="LGJ3" s="1412"/>
      <c r="LGK3" s="1412"/>
      <c r="LGL3" s="1412"/>
      <c r="LGM3" s="1412"/>
      <c r="LGN3" s="1412"/>
      <c r="LGO3" s="1412"/>
      <c r="LGP3" s="1412"/>
      <c r="LGQ3" s="1412"/>
      <c r="LGR3" s="1412"/>
      <c r="LGS3" s="1412"/>
      <c r="LGT3" s="1412"/>
      <c r="LGU3" s="1412"/>
      <c r="LGV3" s="1412"/>
      <c r="LGW3" s="1412"/>
      <c r="LGX3" s="1412"/>
      <c r="LGY3" s="1412"/>
      <c r="LGZ3" s="1412"/>
      <c r="LHA3" s="1412"/>
      <c r="LHB3" s="1412"/>
      <c r="LHC3" s="1412"/>
      <c r="LHD3" s="1412"/>
      <c r="LHE3" s="1412"/>
      <c r="LHF3" s="1412"/>
      <c r="LHG3" s="1412"/>
      <c r="LHH3" s="1412"/>
      <c r="LHI3" s="1412"/>
      <c r="LHJ3" s="1412"/>
      <c r="LHK3" s="1412"/>
      <c r="LHL3" s="1412"/>
      <c r="LHM3" s="1412"/>
      <c r="LHN3" s="1412"/>
      <c r="LHO3" s="1412"/>
      <c r="LHP3" s="1412"/>
      <c r="LHQ3" s="1412"/>
      <c r="LHR3" s="1412"/>
      <c r="LHS3" s="1412"/>
      <c r="LHT3" s="1412"/>
      <c r="LHU3" s="1412"/>
      <c r="LHV3" s="1412"/>
      <c r="LHW3" s="1412"/>
      <c r="LHX3" s="1412"/>
      <c r="LHY3" s="1412"/>
      <c r="LHZ3" s="1412"/>
      <c r="LIA3" s="1412"/>
      <c r="LIB3" s="1412"/>
      <c r="LIC3" s="1412"/>
      <c r="LID3" s="1412"/>
      <c r="LIE3" s="1412"/>
      <c r="LIF3" s="1412"/>
      <c r="LIG3" s="1412"/>
      <c r="LIH3" s="1412"/>
      <c r="LII3" s="1412"/>
      <c r="LIJ3" s="1412"/>
      <c r="LIK3" s="1412"/>
      <c r="LIL3" s="1412"/>
      <c r="LIM3" s="1412"/>
      <c r="LIN3" s="1412"/>
      <c r="LIO3" s="1412"/>
      <c r="LIP3" s="1412"/>
      <c r="LIQ3" s="1412"/>
      <c r="LIR3" s="1412"/>
      <c r="LIS3" s="1412"/>
      <c r="LIT3" s="1412"/>
      <c r="LIU3" s="1412"/>
      <c r="LIV3" s="1412"/>
      <c r="LIW3" s="1412"/>
      <c r="LIX3" s="1412"/>
      <c r="LIY3" s="1412"/>
      <c r="LIZ3" s="1412"/>
      <c r="LJA3" s="1412"/>
      <c r="LJB3" s="1412"/>
      <c r="LJC3" s="1412"/>
      <c r="LJD3" s="1412"/>
      <c r="LJE3" s="1412"/>
      <c r="LJF3" s="1412"/>
      <c r="LJG3" s="1412"/>
      <c r="LJH3" s="1412"/>
      <c r="LJI3" s="1412"/>
      <c r="LJJ3" s="1412"/>
      <c r="LJK3" s="1412"/>
      <c r="LJL3" s="1412"/>
      <c r="LJM3" s="1412"/>
      <c r="LJN3" s="1412"/>
      <c r="LJO3" s="1412"/>
      <c r="LJP3" s="1412"/>
      <c r="LJQ3" s="1412"/>
      <c r="LJR3" s="1412"/>
      <c r="LJS3" s="1412"/>
      <c r="LJT3" s="1412"/>
      <c r="LJU3" s="1412"/>
      <c r="LJV3" s="1412"/>
      <c r="LJW3" s="1412"/>
      <c r="LJX3" s="1412"/>
      <c r="LJY3" s="1412"/>
      <c r="LJZ3" s="1412"/>
      <c r="LKA3" s="1412"/>
      <c r="LKB3" s="1412"/>
      <c r="LKC3" s="1412"/>
      <c r="LKD3" s="1412"/>
      <c r="LKE3" s="1412"/>
      <c r="LKF3" s="1412"/>
      <c r="LKG3" s="1412"/>
      <c r="LKH3" s="1412"/>
      <c r="LKI3" s="1412"/>
      <c r="LKJ3" s="1412"/>
      <c r="LKK3" s="1412"/>
      <c r="LKL3" s="1412"/>
      <c r="LKM3" s="1412"/>
      <c r="LKN3" s="1412"/>
      <c r="LKO3" s="1412"/>
      <c r="LKP3" s="1412"/>
      <c r="LKQ3" s="1412"/>
      <c r="LKR3" s="1412"/>
      <c r="LKS3" s="1412"/>
      <c r="LKT3" s="1412"/>
      <c r="LKU3" s="1412"/>
      <c r="LKV3" s="1412"/>
      <c r="LKW3" s="1412"/>
      <c r="LKX3" s="1412"/>
      <c r="LKY3" s="1412"/>
      <c r="LKZ3" s="1412"/>
      <c r="LLA3" s="1412"/>
      <c r="LLB3" s="1412"/>
      <c r="LLC3" s="1412"/>
      <c r="LLD3" s="1412"/>
      <c r="LLE3" s="1412"/>
      <c r="LLF3" s="1412"/>
      <c r="LLG3" s="1412"/>
      <c r="LLH3" s="1412"/>
      <c r="LLI3" s="1412"/>
      <c r="LLJ3" s="1412"/>
      <c r="LLK3" s="1412"/>
      <c r="LLL3" s="1412"/>
      <c r="LLM3" s="1412"/>
      <c r="LLN3" s="1412"/>
      <c r="LLO3" s="1412"/>
      <c r="LLP3" s="1412"/>
      <c r="LLQ3" s="1412"/>
      <c r="LLR3" s="1412"/>
      <c r="LLS3" s="1412"/>
      <c r="LLT3" s="1412"/>
      <c r="LLU3" s="1412"/>
      <c r="LLV3" s="1412"/>
      <c r="LLW3" s="1412"/>
      <c r="LLX3" s="1412"/>
      <c r="LLY3" s="1412"/>
      <c r="LLZ3" s="1412"/>
      <c r="LMA3" s="1412"/>
      <c r="LMB3" s="1412"/>
      <c r="LMC3" s="1412"/>
      <c r="LMD3" s="1412"/>
      <c r="LME3" s="1412"/>
      <c r="LMF3" s="1412"/>
      <c r="LMG3" s="1412"/>
      <c r="LMH3" s="1412"/>
      <c r="LMI3" s="1412"/>
      <c r="LMJ3" s="1412"/>
      <c r="LMK3" s="1412"/>
      <c r="LML3" s="1412"/>
      <c r="LMM3" s="1412"/>
      <c r="LMN3" s="1412"/>
      <c r="LMO3" s="1412"/>
      <c r="LMP3" s="1412"/>
      <c r="LMQ3" s="1412"/>
      <c r="LMR3" s="1412"/>
      <c r="LMS3" s="1412"/>
      <c r="LMT3" s="1412"/>
      <c r="LMU3" s="1412"/>
      <c r="LMV3" s="1412"/>
      <c r="LMW3" s="1412"/>
      <c r="LMX3" s="1412"/>
      <c r="LMY3" s="1412"/>
      <c r="LMZ3" s="1412"/>
      <c r="LNA3" s="1412"/>
      <c r="LNB3" s="1412"/>
      <c r="LNC3" s="1412"/>
      <c r="LND3" s="1412"/>
      <c r="LNE3" s="1412"/>
      <c r="LNF3" s="1412"/>
      <c r="LNG3" s="1412"/>
      <c r="LNH3" s="1412"/>
      <c r="LNI3" s="1412"/>
      <c r="LNJ3" s="1412"/>
      <c r="LNK3" s="1412"/>
      <c r="LNL3" s="1412"/>
      <c r="LNM3" s="1412"/>
      <c r="LNN3" s="1412"/>
      <c r="LNO3" s="1412"/>
      <c r="LNP3" s="1412"/>
      <c r="LNQ3" s="1412"/>
      <c r="LNR3" s="1412"/>
      <c r="LNS3" s="1412"/>
      <c r="LNT3" s="1412"/>
      <c r="LNU3" s="1412"/>
      <c r="LNV3" s="1412"/>
      <c r="LNW3" s="1412"/>
      <c r="LNX3" s="1412"/>
      <c r="LNY3" s="1412"/>
      <c r="LNZ3" s="1412"/>
      <c r="LOA3" s="1412"/>
      <c r="LOB3" s="1412"/>
      <c r="LOC3" s="1412"/>
      <c r="LOD3" s="1412"/>
      <c r="LOE3" s="1412"/>
      <c r="LOF3" s="1412"/>
      <c r="LOG3" s="1412"/>
      <c r="LOH3" s="1412"/>
      <c r="LOI3" s="1412"/>
      <c r="LOJ3" s="1412"/>
      <c r="LOK3" s="1412"/>
      <c r="LOL3" s="1412"/>
      <c r="LOM3" s="1412"/>
      <c r="LON3" s="1412"/>
      <c r="LOO3" s="1412"/>
      <c r="LOP3" s="1412"/>
      <c r="LOQ3" s="1412"/>
      <c r="LOR3" s="1412"/>
      <c r="LOS3" s="1412"/>
      <c r="LOT3" s="1412"/>
      <c r="LOU3" s="1412"/>
      <c r="LOV3" s="1412"/>
      <c r="LOW3" s="1412"/>
      <c r="LOX3" s="1412"/>
      <c r="LOY3" s="1412"/>
      <c r="LOZ3" s="1412"/>
      <c r="LPA3" s="1412"/>
      <c r="LPB3" s="1412"/>
      <c r="LPC3" s="1412"/>
      <c r="LPD3" s="1412"/>
      <c r="LPE3" s="1412"/>
      <c r="LPF3" s="1412"/>
      <c r="LPG3" s="1412"/>
      <c r="LPH3" s="1412"/>
      <c r="LPI3" s="1412"/>
      <c r="LPJ3" s="1412"/>
      <c r="LPK3" s="1412"/>
      <c r="LPL3" s="1412"/>
      <c r="LPM3" s="1412"/>
      <c r="LPN3" s="1412"/>
      <c r="LPO3" s="1412"/>
      <c r="LPP3" s="1412"/>
      <c r="LPQ3" s="1412"/>
      <c r="LPR3" s="1412"/>
      <c r="LPS3" s="1412"/>
      <c r="LPT3" s="1412"/>
      <c r="LPU3" s="1412"/>
      <c r="LPV3" s="1412"/>
      <c r="LPW3" s="1412"/>
      <c r="LPX3" s="1412"/>
      <c r="LPY3" s="1412"/>
      <c r="LPZ3" s="1412"/>
      <c r="LQA3" s="1412"/>
      <c r="LQB3" s="1412"/>
      <c r="LQC3" s="1412"/>
      <c r="LQD3" s="1412"/>
      <c r="LQE3" s="1412"/>
      <c r="LQF3" s="1412"/>
      <c r="LQG3" s="1412"/>
      <c r="LQH3" s="1412"/>
      <c r="LQI3" s="1412"/>
      <c r="LQJ3" s="1412"/>
      <c r="LQK3" s="1412"/>
      <c r="LQL3" s="1412"/>
      <c r="LQM3" s="1412"/>
      <c r="LQN3" s="1412"/>
      <c r="LQO3" s="1412"/>
      <c r="LQP3" s="1412"/>
      <c r="LQQ3" s="1412"/>
      <c r="LQR3" s="1412"/>
      <c r="LQS3" s="1412"/>
      <c r="LQT3" s="1412"/>
      <c r="LQU3" s="1412"/>
      <c r="LQV3" s="1412"/>
      <c r="LQW3" s="1412"/>
      <c r="LQX3" s="1412"/>
      <c r="LQY3" s="1412"/>
      <c r="LQZ3" s="1412"/>
      <c r="LRA3" s="1412"/>
      <c r="LRB3" s="1412"/>
      <c r="LRC3" s="1412"/>
      <c r="LRD3" s="1412"/>
      <c r="LRE3" s="1412"/>
      <c r="LRF3" s="1412"/>
      <c r="LRG3" s="1412"/>
      <c r="LRH3" s="1412"/>
      <c r="LRI3" s="1412"/>
      <c r="LRJ3" s="1412"/>
      <c r="LRK3" s="1412"/>
      <c r="LRL3" s="1412"/>
      <c r="LRM3" s="1412"/>
      <c r="LRN3" s="1412"/>
      <c r="LRO3" s="1412"/>
      <c r="LRP3" s="1412"/>
      <c r="LRQ3" s="1412"/>
      <c r="LRR3" s="1412"/>
      <c r="LRS3" s="1412"/>
      <c r="LRT3" s="1412"/>
      <c r="LRU3" s="1412"/>
      <c r="LRV3" s="1412"/>
      <c r="LRW3" s="1412"/>
      <c r="LRX3" s="1412"/>
      <c r="LRY3" s="1412"/>
      <c r="LRZ3" s="1412"/>
      <c r="LSA3" s="1412"/>
      <c r="LSB3" s="1412"/>
      <c r="LSC3" s="1412"/>
      <c r="LSD3" s="1412"/>
      <c r="LSE3" s="1412"/>
      <c r="LSF3" s="1412"/>
      <c r="LSG3" s="1412"/>
      <c r="LSH3" s="1412"/>
      <c r="LSI3" s="1412"/>
      <c r="LSJ3" s="1412"/>
      <c r="LSK3" s="1412"/>
      <c r="LSL3" s="1412"/>
      <c r="LSM3" s="1412"/>
      <c r="LSN3" s="1412"/>
      <c r="LSO3" s="1412"/>
      <c r="LSP3" s="1412"/>
      <c r="LSQ3" s="1412"/>
      <c r="LSR3" s="1412"/>
      <c r="LSS3" s="1412"/>
      <c r="LST3" s="1412"/>
      <c r="LSU3" s="1412"/>
      <c r="LSV3" s="1412"/>
      <c r="LSW3" s="1412"/>
      <c r="LSX3" s="1412"/>
      <c r="LSY3" s="1412"/>
      <c r="LSZ3" s="1412"/>
      <c r="LTA3" s="1412"/>
      <c r="LTB3" s="1412"/>
      <c r="LTC3" s="1412"/>
      <c r="LTD3" s="1412"/>
      <c r="LTE3" s="1412"/>
      <c r="LTF3" s="1412"/>
      <c r="LTG3" s="1412"/>
      <c r="LTH3" s="1412"/>
      <c r="LTI3" s="1412"/>
      <c r="LTJ3" s="1412"/>
      <c r="LTK3" s="1412"/>
      <c r="LTL3" s="1412"/>
      <c r="LTM3" s="1412"/>
      <c r="LTN3" s="1412"/>
      <c r="LTO3" s="1412"/>
      <c r="LTP3" s="1412"/>
      <c r="LTQ3" s="1412"/>
      <c r="LTR3" s="1412"/>
      <c r="LTS3" s="1412"/>
      <c r="LTT3" s="1412"/>
      <c r="LTU3" s="1412"/>
      <c r="LTV3" s="1412"/>
      <c r="LTW3" s="1412"/>
      <c r="LTX3" s="1412"/>
      <c r="LTY3" s="1412"/>
      <c r="LTZ3" s="1412"/>
      <c r="LUA3" s="1412"/>
      <c r="LUB3" s="1412"/>
      <c r="LUC3" s="1412"/>
      <c r="LUD3" s="1412"/>
      <c r="LUE3" s="1412"/>
      <c r="LUF3" s="1412"/>
      <c r="LUG3" s="1412"/>
      <c r="LUH3" s="1412"/>
      <c r="LUI3" s="1412"/>
      <c r="LUJ3" s="1412"/>
      <c r="LUK3" s="1412"/>
      <c r="LUL3" s="1412"/>
      <c r="LUM3" s="1412"/>
      <c r="LUN3" s="1412"/>
      <c r="LUO3" s="1412"/>
      <c r="LUP3" s="1412"/>
      <c r="LUQ3" s="1412"/>
      <c r="LUR3" s="1412"/>
      <c r="LUS3" s="1412"/>
      <c r="LUT3" s="1412"/>
      <c r="LUU3" s="1412"/>
      <c r="LUV3" s="1412"/>
      <c r="LUW3" s="1412"/>
      <c r="LUX3" s="1412"/>
      <c r="LUY3" s="1412"/>
      <c r="LUZ3" s="1412"/>
      <c r="LVA3" s="1412"/>
      <c r="LVB3" s="1412"/>
      <c r="LVC3" s="1412"/>
      <c r="LVD3" s="1412"/>
      <c r="LVE3" s="1412"/>
      <c r="LVF3" s="1412"/>
      <c r="LVG3" s="1412"/>
      <c r="LVH3" s="1412"/>
      <c r="LVI3" s="1412"/>
      <c r="LVJ3" s="1412"/>
      <c r="LVK3" s="1412"/>
      <c r="LVL3" s="1412"/>
      <c r="LVM3" s="1412"/>
      <c r="LVN3" s="1412"/>
      <c r="LVO3" s="1412"/>
      <c r="LVP3" s="1412"/>
      <c r="LVQ3" s="1412"/>
      <c r="LVR3" s="1412"/>
      <c r="LVS3" s="1412"/>
      <c r="LVT3" s="1412"/>
      <c r="LVU3" s="1412"/>
      <c r="LVV3" s="1412"/>
      <c r="LVW3" s="1412"/>
      <c r="LVX3" s="1412"/>
      <c r="LVY3" s="1412"/>
      <c r="LVZ3" s="1412"/>
      <c r="LWA3" s="1412"/>
      <c r="LWB3" s="1412"/>
      <c r="LWC3" s="1412"/>
      <c r="LWD3" s="1412"/>
      <c r="LWE3" s="1412"/>
      <c r="LWF3" s="1412"/>
      <c r="LWG3" s="1412"/>
      <c r="LWH3" s="1412"/>
      <c r="LWI3" s="1412"/>
      <c r="LWJ3" s="1412"/>
      <c r="LWK3" s="1412"/>
      <c r="LWL3" s="1412"/>
      <c r="LWM3" s="1412"/>
      <c r="LWN3" s="1412"/>
      <c r="LWO3" s="1412"/>
      <c r="LWP3" s="1412"/>
      <c r="LWQ3" s="1412"/>
      <c r="LWR3" s="1412"/>
      <c r="LWS3" s="1412"/>
      <c r="LWT3" s="1412"/>
      <c r="LWU3" s="1412"/>
      <c r="LWV3" s="1412"/>
      <c r="LWW3" s="1412"/>
      <c r="LWX3" s="1412"/>
      <c r="LWY3" s="1412"/>
      <c r="LWZ3" s="1412"/>
      <c r="LXA3" s="1412"/>
      <c r="LXB3" s="1412"/>
      <c r="LXC3" s="1412"/>
      <c r="LXD3" s="1412"/>
      <c r="LXE3" s="1412"/>
      <c r="LXF3" s="1412"/>
      <c r="LXG3" s="1412"/>
      <c r="LXH3" s="1412"/>
      <c r="LXI3" s="1412"/>
      <c r="LXJ3" s="1412"/>
      <c r="LXK3" s="1412"/>
      <c r="LXL3" s="1412"/>
      <c r="LXM3" s="1412"/>
      <c r="LXN3" s="1412"/>
      <c r="LXO3" s="1412"/>
      <c r="LXP3" s="1412"/>
      <c r="LXQ3" s="1412"/>
      <c r="LXR3" s="1412"/>
      <c r="LXS3" s="1412"/>
      <c r="LXT3" s="1412"/>
      <c r="LXU3" s="1412"/>
      <c r="LXV3" s="1412"/>
      <c r="LXW3" s="1412"/>
      <c r="LXX3" s="1412"/>
      <c r="LXY3" s="1412"/>
      <c r="LXZ3" s="1412"/>
      <c r="LYA3" s="1412"/>
      <c r="LYB3" s="1412"/>
      <c r="LYC3" s="1412"/>
      <c r="LYD3" s="1412"/>
      <c r="LYE3" s="1412"/>
      <c r="LYF3" s="1412"/>
      <c r="LYG3" s="1412"/>
      <c r="LYH3" s="1412"/>
      <c r="LYI3" s="1412"/>
      <c r="LYJ3" s="1412"/>
      <c r="LYK3" s="1412"/>
      <c r="LYL3" s="1412"/>
      <c r="LYM3" s="1412"/>
      <c r="LYN3" s="1412"/>
      <c r="LYO3" s="1412"/>
      <c r="LYP3" s="1412"/>
      <c r="LYQ3" s="1412"/>
      <c r="LYR3" s="1412"/>
      <c r="LYS3" s="1412"/>
      <c r="LYT3" s="1412"/>
      <c r="LYU3" s="1412"/>
      <c r="LYV3" s="1412"/>
      <c r="LYW3" s="1412"/>
      <c r="LYX3" s="1412"/>
      <c r="LYY3" s="1412"/>
      <c r="LYZ3" s="1412"/>
      <c r="LZA3" s="1412"/>
      <c r="LZB3" s="1412"/>
      <c r="LZC3" s="1412"/>
      <c r="LZD3" s="1412"/>
      <c r="LZE3" s="1412"/>
      <c r="LZF3" s="1412"/>
      <c r="LZG3" s="1412"/>
      <c r="LZH3" s="1412"/>
      <c r="LZI3" s="1412"/>
      <c r="LZJ3" s="1412"/>
      <c r="LZK3" s="1412"/>
      <c r="LZL3" s="1412"/>
      <c r="LZM3" s="1412"/>
      <c r="LZN3" s="1412"/>
      <c r="LZO3" s="1412"/>
      <c r="LZP3" s="1412"/>
      <c r="LZQ3" s="1412"/>
      <c r="LZR3" s="1412"/>
      <c r="LZS3" s="1412"/>
      <c r="LZT3" s="1412"/>
      <c r="LZU3" s="1412"/>
      <c r="LZV3" s="1412"/>
      <c r="LZW3" s="1412"/>
      <c r="LZX3" s="1412"/>
      <c r="LZY3" s="1412"/>
      <c r="LZZ3" s="1412"/>
      <c r="MAA3" s="1412"/>
      <c r="MAB3" s="1412"/>
      <c r="MAC3" s="1412"/>
      <c r="MAD3" s="1412"/>
      <c r="MAE3" s="1412"/>
      <c r="MAF3" s="1412"/>
      <c r="MAG3" s="1412"/>
      <c r="MAH3" s="1412"/>
      <c r="MAI3" s="1412"/>
      <c r="MAJ3" s="1412"/>
      <c r="MAK3" s="1412"/>
      <c r="MAL3" s="1412"/>
      <c r="MAM3" s="1412"/>
      <c r="MAN3" s="1412"/>
      <c r="MAO3" s="1412"/>
      <c r="MAP3" s="1412"/>
      <c r="MAQ3" s="1412"/>
      <c r="MAR3" s="1412"/>
      <c r="MAS3" s="1412"/>
      <c r="MAT3" s="1412"/>
      <c r="MAU3" s="1412"/>
      <c r="MAV3" s="1412"/>
      <c r="MAW3" s="1412"/>
      <c r="MAX3" s="1412"/>
      <c r="MAY3" s="1412"/>
      <c r="MAZ3" s="1412"/>
      <c r="MBA3" s="1412"/>
      <c r="MBB3" s="1412"/>
      <c r="MBC3" s="1412"/>
      <c r="MBD3" s="1412"/>
      <c r="MBE3" s="1412"/>
      <c r="MBF3" s="1412"/>
      <c r="MBG3" s="1412"/>
      <c r="MBH3" s="1412"/>
      <c r="MBI3" s="1412"/>
      <c r="MBJ3" s="1412"/>
      <c r="MBK3" s="1412"/>
      <c r="MBL3" s="1412"/>
      <c r="MBM3" s="1412"/>
      <c r="MBN3" s="1412"/>
      <c r="MBO3" s="1412"/>
      <c r="MBP3" s="1412"/>
      <c r="MBQ3" s="1412"/>
      <c r="MBR3" s="1412"/>
      <c r="MBS3" s="1412"/>
      <c r="MBT3" s="1412"/>
      <c r="MBU3" s="1412"/>
      <c r="MBV3" s="1412"/>
      <c r="MBW3" s="1412"/>
      <c r="MBX3" s="1412"/>
      <c r="MBY3" s="1412"/>
      <c r="MBZ3" s="1412"/>
      <c r="MCA3" s="1412"/>
      <c r="MCB3" s="1412"/>
      <c r="MCC3" s="1412"/>
      <c r="MCD3" s="1412"/>
      <c r="MCE3" s="1412"/>
      <c r="MCF3" s="1412"/>
      <c r="MCG3" s="1412"/>
      <c r="MCH3" s="1412"/>
      <c r="MCI3" s="1412"/>
      <c r="MCJ3" s="1412"/>
      <c r="MCK3" s="1412"/>
      <c r="MCL3" s="1412"/>
      <c r="MCM3" s="1412"/>
      <c r="MCN3" s="1412"/>
      <c r="MCO3" s="1412"/>
      <c r="MCP3" s="1412"/>
      <c r="MCQ3" s="1412"/>
      <c r="MCR3" s="1412"/>
      <c r="MCS3" s="1412"/>
      <c r="MCT3" s="1412"/>
      <c r="MCU3" s="1412"/>
      <c r="MCV3" s="1412"/>
      <c r="MCW3" s="1412"/>
      <c r="MCX3" s="1412"/>
      <c r="MCY3" s="1412"/>
      <c r="MCZ3" s="1412"/>
      <c r="MDA3" s="1412"/>
      <c r="MDB3" s="1412"/>
      <c r="MDC3" s="1412"/>
      <c r="MDD3" s="1412"/>
      <c r="MDE3" s="1412"/>
      <c r="MDF3" s="1412"/>
      <c r="MDG3" s="1412"/>
      <c r="MDH3" s="1412"/>
      <c r="MDI3" s="1412"/>
      <c r="MDJ3" s="1412"/>
      <c r="MDK3" s="1412"/>
      <c r="MDL3" s="1412"/>
      <c r="MDM3" s="1412"/>
      <c r="MDN3" s="1412"/>
      <c r="MDO3" s="1412"/>
      <c r="MDP3" s="1412"/>
      <c r="MDQ3" s="1412"/>
      <c r="MDR3" s="1412"/>
      <c r="MDS3" s="1412"/>
      <c r="MDT3" s="1412"/>
      <c r="MDU3" s="1412"/>
      <c r="MDV3" s="1412"/>
      <c r="MDW3" s="1412"/>
      <c r="MDX3" s="1412"/>
      <c r="MDY3" s="1412"/>
      <c r="MDZ3" s="1412"/>
      <c r="MEA3" s="1412"/>
      <c r="MEB3" s="1412"/>
      <c r="MEC3" s="1412"/>
      <c r="MED3" s="1412"/>
      <c r="MEE3" s="1412"/>
      <c r="MEF3" s="1412"/>
      <c r="MEG3" s="1412"/>
      <c r="MEH3" s="1412"/>
      <c r="MEI3" s="1412"/>
      <c r="MEJ3" s="1412"/>
      <c r="MEK3" s="1412"/>
      <c r="MEL3" s="1412"/>
      <c r="MEM3" s="1412"/>
      <c r="MEN3" s="1412"/>
      <c r="MEO3" s="1412"/>
      <c r="MEP3" s="1412"/>
      <c r="MEQ3" s="1412"/>
      <c r="MER3" s="1412"/>
      <c r="MES3" s="1412"/>
      <c r="MET3" s="1412"/>
      <c r="MEU3" s="1412"/>
      <c r="MEV3" s="1412"/>
      <c r="MEW3" s="1412"/>
      <c r="MEX3" s="1412"/>
      <c r="MEY3" s="1412"/>
      <c r="MEZ3" s="1412"/>
      <c r="MFA3" s="1412"/>
      <c r="MFB3" s="1412"/>
      <c r="MFC3" s="1412"/>
      <c r="MFD3" s="1412"/>
      <c r="MFE3" s="1412"/>
      <c r="MFF3" s="1412"/>
      <c r="MFG3" s="1412"/>
      <c r="MFH3" s="1412"/>
      <c r="MFI3" s="1412"/>
      <c r="MFJ3" s="1412"/>
      <c r="MFK3" s="1412"/>
      <c r="MFL3" s="1412"/>
      <c r="MFM3" s="1412"/>
      <c r="MFN3" s="1412"/>
      <c r="MFO3" s="1412"/>
      <c r="MFP3" s="1412"/>
      <c r="MFQ3" s="1412"/>
      <c r="MFR3" s="1412"/>
      <c r="MFS3" s="1412"/>
      <c r="MFT3" s="1412"/>
      <c r="MFU3" s="1412"/>
      <c r="MFV3" s="1412"/>
      <c r="MFW3" s="1412"/>
      <c r="MFX3" s="1412"/>
      <c r="MFY3" s="1412"/>
      <c r="MFZ3" s="1412"/>
      <c r="MGA3" s="1412"/>
      <c r="MGB3" s="1412"/>
      <c r="MGC3" s="1412"/>
      <c r="MGD3" s="1412"/>
      <c r="MGE3" s="1412"/>
      <c r="MGF3" s="1412"/>
      <c r="MGG3" s="1412"/>
      <c r="MGH3" s="1412"/>
      <c r="MGI3" s="1412"/>
      <c r="MGJ3" s="1412"/>
      <c r="MGK3" s="1412"/>
      <c r="MGL3" s="1412"/>
      <c r="MGM3" s="1412"/>
      <c r="MGN3" s="1412"/>
      <c r="MGO3" s="1412"/>
      <c r="MGP3" s="1412"/>
      <c r="MGQ3" s="1412"/>
      <c r="MGR3" s="1412"/>
      <c r="MGS3" s="1412"/>
      <c r="MGT3" s="1412"/>
      <c r="MGU3" s="1412"/>
      <c r="MGV3" s="1412"/>
      <c r="MGW3" s="1412"/>
      <c r="MGX3" s="1412"/>
      <c r="MGY3" s="1412"/>
      <c r="MGZ3" s="1412"/>
      <c r="MHA3" s="1412"/>
      <c r="MHB3" s="1412"/>
      <c r="MHC3" s="1412"/>
      <c r="MHD3" s="1412"/>
      <c r="MHE3" s="1412"/>
      <c r="MHF3" s="1412"/>
      <c r="MHG3" s="1412"/>
      <c r="MHH3" s="1412"/>
      <c r="MHI3" s="1412"/>
      <c r="MHJ3" s="1412"/>
      <c r="MHK3" s="1412"/>
      <c r="MHL3" s="1412"/>
      <c r="MHM3" s="1412"/>
      <c r="MHN3" s="1412"/>
      <c r="MHO3" s="1412"/>
      <c r="MHP3" s="1412"/>
      <c r="MHQ3" s="1412"/>
      <c r="MHR3" s="1412"/>
      <c r="MHS3" s="1412"/>
      <c r="MHT3" s="1412"/>
      <c r="MHU3" s="1412"/>
      <c r="MHV3" s="1412"/>
      <c r="MHW3" s="1412"/>
      <c r="MHX3" s="1412"/>
      <c r="MHY3" s="1412"/>
      <c r="MHZ3" s="1412"/>
      <c r="MIA3" s="1412"/>
      <c r="MIB3" s="1412"/>
      <c r="MIC3" s="1412"/>
      <c r="MID3" s="1412"/>
      <c r="MIE3" s="1412"/>
      <c r="MIF3" s="1412"/>
      <c r="MIG3" s="1412"/>
      <c r="MIH3" s="1412"/>
      <c r="MII3" s="1412"/>
      <c r="MIJ3" s="1412"/>
      <c r="MIK3" s="1412"/>
      <c r="MIL3" s="1412"/>
      <c r="MIM3" s="1412"/>
      <c r="MIN3" s="1412"/>
      <c r="MIO3" s="1412"/>
      <c r="MIP3" s="1412"/>
      <c r="MIQ3" s="1412"/>
      <c r="MIR3" s="1412"/>
      <c r="MIS3" s="1412"/>
      <c r="MIT3" s="1412"/>
      <c r="MIU3" s="1412"/>
      <c r="MIV3" s="1412"/>
      <c r="MIW3" s="1412"/>
      <c r="MIX3" s="1412"/>
      <c r="MIY3" s="1412"/>
      <c r="MIZ3" s="1412"/>
      <c r="MJA3" s="1412"/>
      <c r="MJB3" s="1412"/>
      <c r="MJC3" s="1412"/>
      <c r="MJD3" s="1412"/>
      <c r="MJE3" s="1412"/>
      <c r="MJF3" s="1412"/>
      <c r="MJG3" s="1412"/>
      <c r="MJH3" s="1412"/>
      <c r="MJI3" s="1412"/>
      <c r="MJJ3" s="1412"/>
      <c r="MJK3" s="1412"/>
      <c r="MJL3" s="1412"/>
      <c r="MJM3" s="1412"/>
      <c r="MJN3" s="1412"/>
      <c r="MJO3" s="1412"/>
      <c r="MJP3" s="1412"/>
      <c r="MJQ3" s="1412"/>
      <c r="MJR3" s="1412"/>
      <c r="MJS3" s="1412"/>
      <c r="MJT3" s="1412"/>
      <c r="MJU3" s="1412"/>
      <c r="MJV3" s="1412"/>
      <c r="MJW3" s="1412"/>
      <c r="MJX3" s="1412"/>
      <c r="MJY3" s="1412"/>
      <c r="MJZ3" s="1412"/>
      <c r="MKA3" s="1412"/>
      <c r="MKB3" s="1412"/>
      <c r="MKC3" s="1412"/>
      <c r="MKD3" s="1412"/>
      <c r="MKE3" s="1412"/>
      <c r="MKF3" s="1412"/>
      <c r="MKG3" s="1412"/>
      <c r="MKH3" s="1412"/>
      <c r="MKI3" s="1412"/>
      <c r="MKJ3" s="1412"/>
      <c r="MKK3" s="1412"/>
      <c r="MKL3" s="1412"/>
      <c r="MKM3" s="1412"/>
      <c r="MKN3" s="1412"/>
      <c r="MKO3" s="1412"/>
      <c r="MKP3" s="1412"/>
      <c r="MKQ3" s="1412"/>
      <c r="MKR3" s="1412"/>
      <c r="MKS3" s="1412"/>
      <c r="MKT3" s="1412"/>
      <c r="MKU3" s="1412"/>
      <c r="MKV3" s="1412"/>
      <c r="MKW3" s="1412"/>
      <c r="MKX3" s="1412"/>
      <c r="MKY3" s="1412"/>
      <c r="MKZ3" s="1412"/>
      <c r="MLA3" s="1412"/>
      <c r="MLB3" s="1412"/>
      <c r="MLC3" s="1412"/>
      <c r="MLD3" s="1412"/>
      <c r="MLE3" s="1412"/>
      <c r="MLF3" s="1412"/>
      <c r="MLG3" s="1412"/>
      <c r="MLH3" s="1412"/>
      <c r="MLI3" s="1412"/>
      <c r="MLJ3" s="1412"/>
      <c r="MLK3" s="1412"/>
      <c r="MLL3" s="1412"/>
      <c r="MLM3" s="1412"/>
      <c r="MLN3" s="1412"/>
      <c r="MLO3" s="1412"/>
      <c r="MLP3" s="1412"/>
      <c r="MLQ3" s="1412"/>
      <c r="MLR3" s="1412"/>
      <c r="MLS3" s="1412"/>
      <c r="MLT3" s="1412"/>
      <c r="MLU3" s="1412"/>
      <c r="MLV3" s="1412"/>
      <c r="MLW3" s="1412"/>
      <c r="MLX3" s="1412"/>
      <c r="MLY3" s="1412"/>
      <c r="MLZ3" s="1412"/>
      <c r="MMA3" s="1412"/>
      <c r="MMB3" s="1412"/>
      <c r="MMC3" s="1412"/>
      <c r="MMD3" s="1412"/>
      <c r="MME3" s="1412"/>
      <c r="MMF3" s="1412"/>
      <c r="MMG3" s="1412"/>
      <c r="MMH3" s="1412"/>
      <c r="MMI3" s="1412"/>
      <c r="MMJ3" s="1412"/>
      <c r="MMK3" s="1412"/>
      <c r="MML3" s="1412"/>
      <c r="MMM3" s="1412"/>
      <c r="MMN3" s="1412"/>
      <c r="MMO3" s="1412"/>
      <c r="MMP3" s="1412"/>
      <c r="MMQ3" s="1412"/>
      <c r="MMR3" s="1412"/>
      <c r="MMS3" s="1412"/>
      <c r="MMT3" s="1412"/>
      <c r="MMU3" s="1412"/>
      <c r="MMV3" s="1412"/>
      <c r="MMW3" s="1412"/>
      <c r="MMX3" s="1412"/>
      <c r="MMY3" s="1412"/>
      <c r="MMZ3" s="1412"/>
      <c r="MNA3" s="1412"/>
      <c r="MNB3" s="1412"/>
      <c r="MNC3" s="1412"/>
      <c r="MND3" s="1412"/>
      <c r="MNE3" s="1412"/>
      <c r="MNF3" s="1412"/>
      <c r="MNG3" s="1412"/>
      <c r="MNH3" s="1412"/>
      <c r="MNI3" s="1412"/>
      <c r="MNJ3" s="1412"/>
      <c r="MNK3" s="1412"/>
      <c r="MNL3" s="1412"/>
      <c r="MNM3" s="1412"/>
      <c r="MNN3" s="1412"/>
      <c r="MNO3" s="1412"/>
      <c r="MNP3" s="1412"/>
      <c r="MNQ3" s="1412"/>
      <c r="MNR3" s="1412"/>
      <c r="MNS3" s="1412"/>
      <c r="MNT3" s="1412"/>
      <c r="MNU3" s="1412"/>
      <c r="MNV3" s="1412"/>
      <c r="MNW3" s="1412"/>
      <c r="MNX3" s="1412"/>
      <c r="MNY3" s="1412"/>
      <c r="MNZ3" s="1412"/>
      <c r="MOA3" s="1412"/>
      <c r="MOB3" s="1412"/>
      <c r="MOC3" s="1412"/>
      <c r="MOD3" s="1412"/>
      <c r="MOE3" s="1412"/>
      <c r="MOF3" s="1412"/>
      <c r="MOG3" s="1412"/>
      <c r="MOH3" s="1412"/>
      <c r="MOI3" s="1412"/>
      <c r="MOJ3" s="1412"/>
      <c r="MOK3" s="1412"/>
      <c r="MOL3" s="1412"/>
      <c r="MOM3" s="1412"/>
      <c r="MON3" s="1412"/>
      <c r="MOO3" s="1412"/>
      <c r="MOP3" s="1412"/>
      <c r="MOQ3" s="1412"/>
      <c r="MOR3" s="1412"/>
      <c r="MOS3" s="1412"/>
      <c r="MOT3" s="1412"/>
      <c r="MOU3" s="1412"/>
      <c r="MOV3" s="1412"/>
      <c r="MOW3" s="1412"/>
      <c r="MOX3" s="1412"/>
      <c r="MOY3" s="1412"/>
      <c r="MOZ3" s="1412"/>
      <c r="MPA3" s="1412"/>
      <c r="MPB3" s="1412"/>
      <c r="MPC3" s="1412"/>
      <c r="MPD3" s="1412"/>
      <c r="MPE3" s="1412"/>
      <c r="MPF3" s="1412"/>
      <c r="MPG3" s="1412"/>
      <c r="MPH3" s="1412"/>
      <c r="MPI3" s="1412"/>
      <c r="MPJ3" s="1412"/>
      <c r="MPK3" s="1412"/>
      <c r="MPL3" s="1412"/>
      <c r="MPM3" s="1412"/>
      <c r="MPN3" s="1412"/>
      <c r="MPO3" s="1412"/>
      <c r="MPP3" s="1412"/>
      <c r="MPQ3" s="1412"/>
      <c r="MPR3" s="1412"/>
      <c r="MPS3" s="1412"/>
      <c r="MPT3" s="1412"/>
      <c r="MPU3" s="1412"/>
      <c r="MPV3" s="1412"/>
      <c r="MPW3" s="1412"/>
      <c r="MPX3" s="1412"/>
      <c r="MPY3" s="1412"/>
      <c r="MPZ3" s="1412"/>
      <c r="MQA3" s="1412"/>
      <c r="MQB3" s="1412"/>
      <c r="MQC3" s="1412"/>
      <c r="MQD3" s="1412"/>
      <c r="MQE3" s="1412"/>
      <c r="MQF3" s="1412"/>
      <c r="MQG3" s="1412"/>
      <c r="MQH3" s="1412"/>
      <c r="MQI3" s="1412"/>
      <c r="MQJ3" s="1412"/>
      <c r="MQK3" s="1412"/>
      <c r="MQL3" s="1412"/>
      <c r="MQM3" s="1412"/>
      <c r="MQN3" s="1412"/>
      <c r="MQO3" s="1412"/>
      <c r="MQP3" s="1412"/>
      <c r="MQQ3" s="1412"/>
      <c r="MQR3" s="1412"/>
      <c r="MQS3" s="1412"/>
      <c r="MQT3" s="1412"/>
      <c r="MQU3" s="1412"/>
      <c r="MQV3" s="1412"/>
      <c r="MQW3" s="1412"/>
      <c r="MQX3" s="1412"/>
      <c r="MQY3" s="1412"/>
      <c r="MQZ3" s="1412"/>
      <c r="MRA3" s="1412"/>
      <c r="MRB3" s="1412"/>
      <c r="MRC3" s="1412"/>
      <c r="MRD3" s="1412"/>
      <c r="MRE3" s="1412"/>
      <c r="MRF3" s="1412"/>
      <c r="MRG3" s="1412"/>
      <c r="MRH3" s="1412"/>
      <c r="MRI3" s="1412"/>
      <c r="MRJ3" s="1412"/>
      <c r="MRK3" s="1412"/>
      <c r="MRL3" s="1412"/>
      <c r="MRM3" s="1412"/>
      <c r="MRN3" s="1412"/>
      <c r="MRO3" s="1412"/>
      <c r="MRP3" s="1412"/>
      <c r="MRQ3" s="1412"/>
      <c r="MRR3" s="1412"/>
      <c r="MRS3" s="1412"/>
      <c r="MRT3" s="1412"/>
      <c r="MRU3" s="1412"/>
      <c r="MRV3" s="1412"/>
      <c r="MRW3" s="1412"/>
      <c r="MRX3" s="1412"/>
      <c r="MRY3" s="1412"/>
      <c r="MRZ3" s="1412"/>
      <c r="MSA3" s="1412"/>
      <c r="MSB3" s="1412"/>
      <c r="MSC3" s="1412"/>
      <c r="MSD3" s="1412"/>
      <c r="MSE3" s="1412"/>
      <c r="MSF3" s="1412"/>
      <c r="MSG3" s="1412"/>
      <c r="MSH3" s="1412"/>
      <c r="MSI3" s="1412"/>
      <c r="MSJ3" s="1412"/>
      <c r="MSK3" s="1412"/>
      <c r="MSL3" s="1412"/>
      <c r="MSM3" s="1412"/>
      <c r="MSN3" s="1412"/>
      <c r="MSO3" s="1412"/>
      <c r="MSP3" s="1412"/>
      <c r="MSQ3" s="1412"/>
      <c r="MSR3" s="1412"/>
      <c r="MSS3" s="1412"/>
      <c r="MST3" s="1412"/>
      <c r="MSU3" s="1412"/>
      <c r="MSV3" s="1412"/>
      <c r="MSW3" s="1412"/>
      <c r="MSX3" s="1412"/>
      <c r="MSY3" s="1412"/>
      <c r="MSZ3" s="1412"/>
      <c r="MTA3" s="1412"/>
      <c r="MTB3" s="1412"/>
      <c r="MTC3" s="1412"/>
      <c r="MTD3" s="1412"/>
      <c r="MTE3" s="1412"/>
      <c r="MTF3" s="1412"/>
      <c r="MTG3" s="1412"/>
      <c r="MTH3" s="1412"/>
      <c r="MTI3" s="1412"/>
      <c r="MTJ3" s="1412"/>
      <c r="MTK3" s="1412"/>
      <c r="MTL3" s="1412"/>
      <c r="MTM3" s="1412"/>
      <c r="MTN3" s="1412"/>
      <c r="MTO3" s="1412"/>
      <c r="MTP3" s="1412"/>
      <c r="MTQ3" s="1412"/>
      <c r="MTR3" s="1412"/>
      <c r="MTS3" s="1412"/>
      <c r="MTT3" s="1412"/>
      <c r="MTU3" s="1412"/>
      <c r="MTV3" s="1412"/>
      <c r="MTW3" s="1412"/>
      <c r="MTX3" s="1412"/>
      <c r="MTY3" s="1412"/>
      <c r="MTZ3" s="1412"/>
      <c r="MUA3" s="1412"/>
      <c r="MUB3" s="1412"/>
      <c r="MUC3" s="1412"/>
      <c r="MUD3" s="1412"/>
      <c r="MUE3" s="1412"/>
      <c r="MUF3" s="1412"/>
      <c r="MUG3" s="1412"/>
      <c r="MUH3" s="1412"/>
      <c r="MUI3" s="1412"/>
      <c r="MUJ3" s="1412"/>
      <c r="MUK3" s="1412"/>
      <c r="MUL3" s="1412"/>
      <c r="MUM3" s="1412"/>
      <c r="MUN3" s="1412"/>
      <c r="MUO3" s="1412"/>
      <c r="MUP3" s="1412"/>
      <c r="MUQ3" s="1412"/>
      <c r="MUR3" s="1412"/>
      <c r="MUS3" s="1412"/>
      <c r="MUT3" s="1412"/>
      <c r="MUU3" s="1412"/>
      <c r="MUV3" s="1412"/>
      <c r="MUW3" s="1412"/>
      <c r="MUX3" s="1412"/>
      <c r="MUY3" s="1412"/>
      <c r="MUZ3" s="1412"/>
      <c r="MVA3" s="1412"/>
      <c r="MVB3" s="1412"/>
      <c r="MVC3" s="1412"/>
      <c r="MVD3" s="1412"/>
      <c r="MVE3" s="1412"/>
      <c r="MVF3" s="1412"/>
      <c r="MVG3" s="1412"/>
      <c r="MVH3" s="1412"/>
      <c r="MVI3" s="1412"/>
      <c r="MVJ3" s="1412"/>
      <c r="MVK3" s="1412"/>
      <c r="MVL3" s="1412"/>
      <c r="MVM3" s="1412"/>
      <c r="MVN3" s="1412"/>
      <c r="MVO3" s="1412"/>
      <c r="MVP3" s="1412"/>
      <c r="MVQ3" s="1412"/>
      <c r="MVR3" s="1412"/>
      <c r="MVS3" s="1412"/>
      <c r="MVT3" s="1412"/>
      <c r="MVU3" s="1412"/>
      <c r="MVV3" s="1412"/>
      <c r="MVW3" s="1412"/>
      <c r="MVX3" s="1412"/>
      <c r="MVY3" s="1412"/>
      <c r="MVZ3" s="1412"/>
      <c r="MWA3" s="1412"/>
      <c r="MWB3" s="1412"/>
      <c r="MWC3" s="1412"/>
      <c r="MWD3" s="1412"/>
      <c r="MWE3" s="1412"/>
      <c r="MWF3" s="1412"/>
      <c r="MWG3" s="1412"/>
      <c r="MWH3" s="1412"/>
      <c r="MWI3" s="1412"/>
      <c r="MWJ3" s="1412"/>
      <c r="MWK3" s="1412"/>
      <c r="MWL3" s="1412"/>
      <c r="MWM3" s="1412"/>
      <c r="MWN3" s="1412"/>
      <c r="MWO3" s="1412"/>
      <c r="MWP3" s="1412"/>
      <c r="MWQ3" s="1412"/>
      <c r="MWR3" s="1412"/>
      <c r="MWS3" s="1412"/>
      <c r="MWT3" s="1412"/>
      <c r="MWU3" s="1412"/>
      <c r="MWV3" s="1412"/>
      <c r="MWW3" s="1412"/>
      <c r="MWX3" s="1412"/>
      <c r="MWY3" s="1412"/>
      <c r="MWZ3" s="1412"/>
      <c r="MXA3" s="1412"/>
      <c r="MXB3" s="1412"/>
      <c r="MXC3" s="1412"/>
      <c r="MXD3" s="1412"/>
      <c r="MXE3" s="1412"/>
      <c r="MXF3" s="1412"/>
      <c r="MXG3" s="1412"/>
      <c r="MXH3" s="1412"/>
      <c r="MXI3" s="1412"/>
      <c r="MXJ3" s="1412"/>
      <c r="MXK3" s="1412"/>
      <c r="MXL3" s="1412"/>
      <c r="MXM3" s="1412"/>
      <c r="MXN3" s="1412"/>
      <c r="MXO3" s="1412"/>
      <c r="MXP3" s="1412"/>
      <c r="MXQ3" s="1412"/>
      <c r="MXR3" s="1412"/>
      <c r="MXS3" s="1412"/>
      <c r="MXT3" s="1412"/>
      <c r="MXU3" s="1412"/>
      <c r="MXV3" s="1412"/>
      <c r="MXW3" s="1412"/>
      <c r="MXX3" s="1412"/>
      <c r="MXY3" s="1412"/>
      <c r="MXZ3" s="1412"/>
      <c r="MYA3" s="1412"/>
      <c r="MYB3" s="1412"/>
      <c r="MYC3" s="1412"/>
      <c r="MYD3" s="1412"/>
      <c r="MYE3" s="1412"/>
      <c r="MYF3" s="1412"/>
      <c r="MYG3" s="1412"/>
      <c r="MYH3" s="1412"/>
      <c r="MYI3" s="1412"/>
      <c r="MYJ3" s="1412"/>
      <c r="MYK3" s="1412"/>
      <c r="MYL3" s="1412"/>
      <c r="MYM3" s="1412"/>
      <c r="MYN3" s="1412"/>
      <c r="MYO3" s="1412"/>
      <c r="MYP3" s="1412"/>
      <c r="MYQ3" s="1412"/>
      <c r="MYR3" s="1412"/>
      <c r="MYS3" s="1412"/>
      <c r="MYT3" s="1412"/>
      <c r="MYU3" s="1412"/>
      <c r="MYV3" s="1412"/>
      <c r="MYW3" s="1412"/>
      <c r="MYX3" s="1412"/>
      <c r="MYY3" s="1412"/>
      <c r="MYZ3" s="1412"/>
      <c r="MZA3" s="1412"/>
      <c r="MZB3" s="1412"/>
      <c r="MZC3" s="1412"/>
      <c r="MZD3" s="1412"/>
      <c r="MZE3" s="1412"/>
      <c r="MZF3" s="1412"/>
      <c r="MZG3" s="1412"/>
      <c r="MZH3" s="1412"/>
      <c r="MZI3" s="1412"/>
      <c r="MZJ3" s="1412"/>
      <c r="MZK3" s="1412"/>
      <c r="MZL3" s="1412"/>
      <c r="MZM3" s="1412"/>
      <c r="MZN3" s="1412"/>
      <c r="MZO3" s="1412"/>
      <c r="MZP3" s="1412"/>
      <c r="MZQ3" s="1412"/>
      <c r="MZR3" s="1412"/>
      <c r="MZS3" s="1412"/>
      <c r="MZT3" s="1412"/>
      <c r="MZU3" s="1412"/>
      <c r="MZV3" s="1412"/>
      <c r="MZW3" s="1412"/>
      <c r="MZX3" s="1412"/>
      <c r="MZY3" s="1412"/>
      <c r="MZZ3" s="1412"/>
      <c r="NAA3" s="1412"/>
      <c r="NAB3" s="1412"/>
      <c r="NAC3" s="1412"/>
      <c r="NAD3" s="1412"/>
      <c r="NAE3" s="1412"/>
      <c r="NAF3" s="1412"/>
      <c r="NAG3" s="1412"/>
      <c r="NAH3" s="1412"/>
      <c r="NAI3" s="1412"/>
      <c r="NAJ3" s="1412"/>
      <c r="NAK3" s="1412"/>
      <c r="NAL3" s="1412"/>
      <c r="NAM3" s="1412"/>
      <c r="NAN3" s="1412"/>
      <c r="NAO3" s="1412"/>
      <c r="NAP3" s="1412"/>
      <c r="NAQ3" s="1412"/>
      <c r="NAR3" s="1412"/>
      <c r="NAS3" s="1412"/>
      <c r="NAT3" s="1412"/>
      <c r="NAU3" s="1412"/>
      <c r="NAV3" s="1412"/>
      <c r="NAW3" s="1412"/>
      <c r="NAX3" s="1412"/>
      <c r="NAY3" s="1412"/>
      <c r="NAZ3" s="1412"/>
      <c r="NBA3" s="1412"/>
      <c r="NBB3" s="1412"/>
      <c r="NBC3" s="1412"/>
      <c r="NBD3" s="1412"/>
      <c r="NBE3" s="1412"/>
      <c r="NBF3" s="1412"/>
      <c r="NBG3" s="1412"/>
      <c r="NBH3" s="1412"/>
      <c r="NBI3" s="1412"/>
      <c r="NBJ3" s="1412"/>
      <c r="NBK3" s="1412"/>
      <c r="NBL3" s="1412"/>
      <c r="NBM3" s="1412"/>
      <c r="NBN3" s="1412"/>
      <c r="NBO3" s="1412"/>
      <c r="NBP3" s="1412"/>
      <c r="NBQ3" s="1412"/>
      <c r="NBR3" s="1412"/>
      <c r="NBS3" s="1412"/>
      <c r="NBT3" s="1412"/>
      <c r="NBU3" s="1412"/>
      <c r="NBV3" s="1412"/>
      <c r="NBW3" s="1412"/>
      <c r="NBX3" s="1412"/>
      <c r="NBY3" s="1412"/>
      <c r="NBZ3" s="1412"/>
      <c r="NCA3" s="1412"/>
      <c r="NCB3" s="1412"/>
      <c r="NCC3" s="1412"/>
      <c r="NCD3" s="1412"/>
      <c r="NCE3" s="1412"/>
      <c r="NCF3" s="1412"/>
      <c r="NCG3" s="1412"/>
      <c r="NCH3" s="1412"/>
      <c r="NCI3" s="1412"/>
      <c r="NCJ3" s="1412"/>
      <c r="NCK3" s="1412"/>
      <c r="NCL3" s="1412"/>
      <c r="NCM3" s="1412"/>
      <c r="NCN3" s="1412"/>
      <c r="NCO3" s="1412"/>
      <c r="NCP3" s="1412"/>
      <c r="NCQ3" s="1412"/>
      <c r="NCR3" s="1412"/>
      <c r="NCS3" s="1412"/>
      <c r="NCT3" s="1412"/>
      <c r="NCU3" s="1412"/>
      <c r="NCV3" s="1412"/>
      <c r="NCW3" s="1412"/>
      <c r="NCX3" s="1412"/>
      <c r="NCY3" s="1412"/>
      <c r="NCZ3" s="1412"/>
      <c r="NDA3" s="1412"/>
      <c r="NDB3" s="1412"/>
      <c r="NDC3" s="1412"/>
      <c r="NDD3" s="1412"/>
      <c r="NDE3" s="1412"/>
      <c r="NDF3" s="1412"/>
      <c r="NDG3" s="1412"/>
      <c r="NDH3" s="1412"/>
      <c r="NDI3" s="1412"/>
      <c r="NDJ3" s="1412"/>
      <c r="NDK3" s="1412"/>
      <c r="NDL3" s="1412"/>
      <c r="NDM3" s="1412"/>
      <c r="NDN3" s="1412"/>
      <c r="NDO3" s="1412"/>
      <c r="NDP3" s="1412"/>
      <c r="NDQ3" s="1412"/>
      <c r="NDR3" s="1412"/>
      <c r="NDS3" s="1412"/>
      <c r="NDT3" s="1412"/>
      <c r="NDU3" s="1412"/>
      <c r="NDV3" s="1412"/>
      <c r="NDW3" s="1412"/>
      <c r="NDX3" s="1412"/>
      <c r="NDY3" s="1412"/>
      <c r="NDZ3" s="1412"/>
      <c r="NEA3" s="1412"/>
      <c r="NEB3" s="1412"/>
      <c r="NEC3" s="1412"/>
      <c r="NED3" s="1412"/>
      <c r="NEE3" s="1412"/>
      <c r="NEF3" s="1412"/>
      <c r="NEG3" s="1412"/>
      <c r="NEH3" s="1412"/>
      <c r="NEI3" s="1412"/>
      <c r="NEJ3" s="1412"/>
      <c r="NEK3" s="1412"/>
      <c r="NEL3" s="1412"/>
      <c r="NEM3" s="1412"/>
      <c r="NEN3" s="1412"/>
      <c r="NEO3" s="1412"/>
      <c r="NEP3" s="1412"/>
      <c r="NEQ3" s="1412"/>
      <c r="NER3" s="1412"/>
      <c r="NES3" s="1412"/>
      <c r="NET3" s="1412"/>
      <c r="NEU3" s="1412"/>
      <c r="NEV3" s="1412"/>
      <c r="NEW3" s="1412"/>
      <c r="NEX3" s="1412"/>
      <c r="NEY3" s="1412"/>
      <c r="NEZ3" s="1412"/>
      <c r="NFA3" s="1412"/>
      <c r="NFB3" s="1412"/>
      <c r="NFC3" s="1412"/>
      <c r="NFD3" s="1412"/>
      <c r="NFE3" s="1412"/>
      <c r="NFF3" s="1412"/>
      <c r="NFG3" s="1412"/>
      <c r="NFH3" s="1412"/>
      <c r="NFI3" s="1412"/>
      <c r="NFJ3" s="1412"/>
      <c r="NFK3" s="1412"/>
      <c r="NFL3" s="1412"/>
      <c r="NFM3" s="1412"/>
      <c r="NFN3" s="1412"/>
      <c r="NFO3" s="1412"/>
      <c r="NFP3" s="1412"/>
      <c r="NFQ3" s="1412"/>
      <c r="NFR3" s="1412"/>
      <c r="NFS3" s="1412"/>
      <c r="NFT3" s="1412"/>
      <c r="NFU3" s="1412"/>
      <c r="NFV3" s="1412"/>
      <c r="NFW3" s="1412"/>
      <c r="NFX3" s="1412"/>
      <c r="NFY3" s="1412"/>
      <c r="NFZ3" s="1412"/>
      <c r="NGA3" s="1412"/>
      <c r="NGB3" s="1412"/>
      <c r="NGC3" s="1412"/>
      <c r="NGD3" s="1412"/>
      <c r="NGE3" s="1412"/>
      <c r="NGF3" s="1412"/>
      <c r="NGG3" s="1412"/>
      <c r="NGH3" s="1412"/>
      <c r="NGI3" s="1412"/>
      <c r="NGJ3" s="1412"/>
      <c r="NGK3" s="1412"/>
      <c r="NGL3" s="1412"/>
      <c r="NGM3" s="1412"/>
      <c r="NGN3" s="1412"/>
      <c r="NGO3" s="1412"/>
      <c r="NGP3" s="1412"/>
      <c r="NGQ3" s="1412"/>
      <c r="NGR3" s="1412"/>
      <c r="NGS3" s="1412"/>
      <c r="NGT3" s="1412"/>
      <c r="NGU3" s="1412"/>
      <c r="NGV3" s="1412"/>
      <c r="NGW3" s="1412"/>
      <c r="NGX3" s="1412"/>
      <c r="NGY3" s="1412"/>
      <c r="NGZ3" s="1412"/>
      <c r="NHA3" s="1412"/>
      <c r="NHB3" s="1412"/>
      <c r="NHC3" s="1412"/>
      <c r="NHD3" s="1412"/>
      <c r="NHE3" s="1412"/>
      <c r="NHF3" s="1412"/>
      <c r="NHG3" s="1412"/>
      <c r="NHH3" s="1412"/>
      <c r="NHI3" s="1412"/>
      <c r="NHJ3" s="1412"/>
      <c r="NHK3" s="1412"/>
      <c r="NHL3" s="1412"/>
      <c r="NHM3" s="1412"/>
      <c r="NHN3" s="1412"/>
      <c r="NHO3" s="1412"/>
      <c r="NHP3" s="1412"/>
      <c r="NHQ3" s="1412"/>
      <c r="NHR3" s="1412"/>
      <c r="NHS3" s="1412"/>
      <c r="NHT3" s="1412"/>
      <c r="NHU3" s="1412"/>
      <c r="NHV3" s="1412"/>
      <c r="NHW3" s="1412"/>
      <c r="NHX3" s="1412"/>
      <c r="NHY3" s="1412"/>
      <c r="NHZ3" s="1412"/>
      <c r="NIA3" s="1412"/>
      <c r="NIB3" s="1412"/>
      <c r="NIC3" s="1412"/>
      <c r="NID3" s="1412"/>
      <c r="NIE3" s="1412"/>
      <c r="NIF3" s="1412"/>
      <c r="NIG3" s="1412"/>
      <c r="NIH3" s="1412"/>
      <c r="NII3" s="1412"/>
      <c r="NIJ3" s="1412"/>
      <c r="NIK3" s="1412"/>
      <c r="NIL3" s="1412"/>
      <c r="NIM3" s="1412"/>
      <c r="NIN3" s="1412"/>
      <c r="NIO3" s="1412"/>
      <c r="NIP3" s="1412"/>
      <c r="NIQ3" s="1412"/>
      <c r="NIR3" s="1412"/>
      <c r="NIS3" s="1412"/>
      <c r="NIT3" s="1412"/>
      <c r="NIU3" s="1412"/>
      <c r="NIV3" s="1412"/>
      <c r="NIW3" s="1412"/>
      <c r="NIX3" s="1412"/>
      <c r="NIY3" s="1412"/>
      <c r="NIZ3" s="1412"/>
      <c r="NJA3" s="1412"/>
      <c r="NJB3" s="1412"/>
      <c r="NJC3" s="1412"/>
      <c r="NJD3" s="1412"/>
      <c r="NJE3" s="1412"/>
      <c r="NJF3" s="1412"/>
      <c r="NJG3" s="1412"/>
      <c r="NJH3" s="1412"/>
      <c r="NJI3" s="1412"/>
      <c r="NJJ3" s="1412"/>
      <c r="NJK3" s="1412"/>
      <c r="NJL3" s="1412"/>
      <c r="NJM3" s="1412"/>
      <c r="NJN3" s="1412"/>
      <c r="NJO3" s="1412"/>
      <c r="NJP3" s="1412"/>
      <c r="NJQ3" s="1412"/>
      <c r="NJR3" s="1412"/>
      <c r="NJS3" s="1412"/>
      <c r="NJT3" s="1412"/>
      <c r="NJU3" s="1412"/>
      <c r="NJV3" s="1412"/>
      <c r="NJW3" s="1412"/>
      <c r="NJX3" s="1412"/>
      <c r="NJY3" s="1412"/>
      <c r="NJZ3" s="1412"/>
      <c r="NKA3" s="1412"/>
      <c r="NKB3" s="1412"/>
      <c r="NKC3" s="1412"/>
      <c r="NKD3" s="1412"/>
      <c r="NKE3" s="1412"/>
      <c r="NKF3" s="1412"/>
      <c r="NKG3" s="1412"/>
      <c r="NKH3" s="1412"/>
      <c r="NKI3" s="1412"/>
      <c r="NKJ3" s="1412"/>
      <c r="NKK3" s="1412"/>
      <c r="NKL3" s="1412"/>
      <c r="NKM3" s="1412"/>
      <c r="NKN3" s="1412"/>
      <c r="NKO3" s="1412"/>
      <c r="NKP3" s="1412"/>
      <c r="NKQ3" s="1412"/>
      <c r="NKR3" s="1412"/>
      <c r="NKS3" s="1412"/>
      <c r="NKT3" s="1412"/>
      <c r="NKU3" s="1412"/>
      <c r="NKV3" s="1412"/>
      <c r="NKW3" s="1412"/>
      <c r="NKX3" s="1412"/>
      <c r="NKY3" s="1412"/>
      <c r="NKZ3" s="1412"/>
      <c r="NLA3" s="1412"/>
      <c r="NLB3" s="1412"/>
      <c r="NLC3" s="1412"/>
      <c r="NLD3" s="1412"/>
      <c r="NLE3" s="1412"/>
      <c r="NLF3" s="1412"/>
      <c r="NLG3" s="1412"/>
      <c r="NLH3" s="1412"/>
      <c r="NLI3" s="1412"/>
      <c r="NLJ3" s="1412"/>
      <c r="NLK3" s="1412"/>
      <c r="NLL3" s="1412"/>
      <c r="NLM3" s="1412"/>
      <c r="NLN3" s="1412"/>
      <c r="NLO3" s="1412"/>
      <c r="NLP3" s="1412"/>
      <c r="NLQ3" s="1412"/>
      <c r="NLR3" s="1412"/>
      <c r="NLS3" s="1412"/>
      <c r="NLT3" s="1412"/>
      <c r="NLU3" s="1412"/>
      <c r="NLV3" s="1412"/>
      <c r="NLW3" s="1412"/>
      <c r="NLX3" s="1412"/>
      <c r="NLY3" s="1412"/>
      <c r="NLZ3" s="1412"/>
      <c r="NMA3" s="1412"/>
      <c r="NMB3" s="1412"/>
      <c r="NMC3" s="1412"/>
      <c r="NMD3" s="1412"/>
      <c r="NME3" s="1412"/>
      <c r="NMF3" s="1412"/>
      <c r="NMG3" s="1412"/>
      <c r="NMH3" s="1412"/>
      <c r="NMI3" s="1412"/>
      <c r="NMJ3" s="1412"/>
      <c r="NMK3" s="1412"/>
      <c r="NML3" s="1412"/>
      <c r="NMM3" s="1412"/>
      <c r="NMN3" s="1412"/>
      <c r="NMO3" s="1412"/>
      <c r="NMP3" s="1412"/>
      <c r="NMQ3" s="1412"/>
      <c r="NMR3" s="1412"/>
      <c r="NMS3" s="1412"/>
      <c r="NMT3" s="1412"/>
      <c r="NMU3" s="1412"/>
      <c r="NMV3" s="1412"/>
      <c r="NMW3" s="1412"/>
      <c r="NMX3" s="1412"/>
      <c r="NMY3" s="1412"/>
      <c r="NMZ3" s="1412"/>
      <c r="NNA3" s="1412"/>
      <c r="NNB3" s="1412"/>
      <c r="NNC3" s="1412"/>
      <c r="NND3" s="1412"/>
      <c r="NNE3" s="1412"/>
      <c r="NNF3" s="1412"/>
      <c r="NNG3" s="1412"/>
      <c r="NNH3" s="1412"/>
      <c r="NNI3" s="1412"/>
      <c r="NNJ3" s="1412"/>
      <c r="NNK3" s="1412"/>
      <c r="NNL3" s="1412"/>
      <c r="NNM3" s="1412"/>
      <c r="NNN3" s="1412"/>
      <c r="NNO3" s="1412"/>
      <c r="NNP3" s="1412"/>
      <c r="NNQ3" s="1412"/>
      <c r="NNR3" s="1412"/>
      <c r="NNS3" s="1412"/>
      <c r="NNT3" s="1412"/>
      <c r="NNU3" s="1412"/>
      <c r="NNV3" s="1412"/>
      <c r="NNW3" s="1412"/>
      <c r="NNX3" s="1412"/>
      <c r="NNY3" s="1412"/>
      <c r="NNZ3" s="1412"/>
      <c r="NOA3" s="1412"/>
      <c r="NOB3" s="1412"/>
      <c r="NOC3" s="1412"/>
      <c r="NOD3" s="1412"/>
      <c r="NOE3" s="1412"/>
      <c r="NOF3" s="1412"/>
      <c r="NOG3" s="1412"/>
      <c r="NOH3" s="1412"/>
      <c r="NOI3" s="1412"/>
      <c r="NOJ3" s="1412"/>
      <c r="NOK3" s="1412"/>
      <c r="NOL3" s="1412"/>
      <c r="NOM3" s="1412"/>
      <c r="NON3" s="1412"/>
      <c r="NOO3" s="1412"/>
      <c r="NOP3" s="1412"/>
      <c r="NOQ3" s="1412"/>
      <c r="NOR3" s="1412"/>
      <c r="NOS3" s="1412"/>
      <c r="NOT3" s="1412"/>
      <c r="NOU3" s="1412"/>
      <c r="NOV3" s="1412"/>
      <c r="NOW3" s="1412"/>
      <c r="NOX3" s="1412"/>
      <c r="NOY3" s="1412"/>
      <c r="NOZ3" s="1412"/>
      <c r="NPA3" s="1412"/>
      <c r="NPB3" s="1412"/>
      <c r="NPC3" s="1412"/>
      <c r="NPD3" s="1412"/>
      <c r="NPE3" s="1412"/>
      <c r="NPF3" s="1412"/>
      <c r="NPG3" s="1412"/>
      <c r="NPH3" s="1412"/>
      <c r="NPI3" s="1412"/>
      <c r="NPJ3" s="1412"/>
      <c r="NPK3" s="1412"/>
      <c r="NPL3" s="1412"/>
      <c r="NPM3" s="1412"/>
      <c r="NPN3" s="1412"/>
      <c r="NPO3" s="1412"/>
      <c r="NPP3" s="1412"/>
      <c r="NPQ3" s="1412"/>
      <c r="NPR3" s="1412"/>
      <c r="NPS3" s="1412"/>
      <c r="NPT3" s="1412"/>
      <c r="NPU3" s="1412"/>
      <c r="NPV3" s="1412"/>
      <c r="NPW3" s="1412"/>
      <c r="NPX3" s="1412"/>
      <c r="NPY3" s="1412"/>
      <c r="NPZ3" s="1412"/>
      <c r="NQA3" s="1412"/>
      <c r="NQB3" s="1412"/>
      <c r="NQC3" s="1412"/>
      <c r="NQD3" s="1412"/>
      <c r="NQE3" s="1412"/>
      <c r="NQF3" s="1412"/>
      <c r="NQG3" s="1412"/>
      <c r="NQH3" s="1412"/>
      <c r="NQI3" s="1412"/>
      <c r="NQJ3" s="1412"/>
      <c r="NQK3" s="1412"/>
      <c r="NQL3" s="1412"/>
      <c r="NQM3" s="1412"/>
      <c r="NQN3" s="1412"/>
      <c r="NQO3" s="1412"/>
      <c r="NQP3" s="1412"/>
      <c r="NQQ3" s="1412"/>
      <c r="NQR3" s="1412"/>
      <c r="NQS3" s="1412"/>
      <c r="NQT3" s="1412"/>
      <c r="NQU3" s="1412"/>
      <c r="NQV3" s="1412"/>
      <c r="NQW3" s="1412"/>
      <c r="NQX3" s="1412"/>
      <c r="NQY3" s="1412"/>
      <c r="NQZ3" s="1412"/>
      <c r="NRA3" s="1412"/>
      <c r="NRB3" s="1412"/>
      <c r="NRC3" s="1412"/>
      <c r="NRD3" s="1412"/>
      <c r="NRE3" s="1412"/>
      <c r="NRF3" s="1412"/>
      <c r="NRG3" s="1412"/>
      <c r="NRH3" s="1412"/>
      <c r="NRI3" s="1412"/>
      <c r="NRJ3" s="1412"/>
      <c r="NRK3" s="1412"/>
      <c r="NRL3" s="1412"/>
      <c r="NRM3" s="1412"/>
      <c r="NRN3" s="1412"/>
      <c r="NRO3" s="1412"/>
      <c r="NRP3" s="1412"/>
      <c r="NRQ3" s="1412"/>
      <c r="NRR3" s="1412"/>
      <c r="NRS3" s="1412"/>
      <c r="NRT3" s="1412"/>
      <c r="NRU3" s="1412"/>
      <c r="NRV3" s="1412"/>
      <c r="NRW3" s="1412"/>
      <c r="NRX3" s="1412"/>
      <c r="NRY3" s="1412"/>
      <c r="NRZ3" s="1412"/>
      <c r="NSA3" s="1412"/>
      <c r="NSB3" s="1412"/>
      <c r="NSC3" s="1412"/>
      <c r="NSD3" s="1412"/>
      <c r="NSE3" s="1412"/>
      <c r="NSF3" s="1412"/>
      <c r="NSG3" s="1412"/>
      <c r="NSH3" s="1412"/>
      <c r="NSI3" s="1412"/>
      <c r="NSJ3" s="1412"/>
      <c r="NSK3" s="1412"/>
      <c r="NSL3" s="1412"/>
      <c r="NSM3" s="1412"/>
      <c r="NSN3" s="1412"/>
      <c r="NSO3" s="1412"/>
      <c r="NSP3" s="1412"/>
      <c r="NSQ3" s="1412"/>
      <c r="NSR3" s="1412"/>
      <c r="NSS3" s="1412"/>
      <c r="NST3" s="1412"/>
      <c r="NSU3" s="1412"/>
      <c r="NSV3" s="1412"/>
      <c r="NSW3" s="1412"/>
      <c r="NSX3" s="1412"/>
      <c r="NSY3" s="1412"/>
      <c r="NSZ3" s="1412"/>
      <c r="NTA3" s="1412"/>
      <c r="NTB3" s="1412"/>
      <c r="NTC3" s="1412"/>
      <c r="NTD3" s="1412"/>
      <c r="NTE3" s="1412"/>
      <c r="NTF3" s="1412"/>
      <c r="NTG3" s="1412"/>
      <c r="NTH3" s="1412"/>
      <c r="NTI3" s="1412"/>
      <c r="NTJ3" s="1412"/>
      <c r="NTK3" s="1412"/>
      <c r="NTL3" s="1412"/>
      <c r="NTM3" s="1412"/>
      <c r="NTN3" s="1412"/>
      <c r="NTO3" s="1412"/>
      <c r="NTP3" s="1412"/>
      <c r="NTQ3" s="1412"/>
      <c r="NTR3" s="1412"/>
      <c r="NTS3" s="1412"/>
      <c r="NTT3" s="1412"/>
      <c r="NTU3" s="1412"/>
      <c r="NTV3" s="1412"/>
      <c r="NTW3" s="1412"/>
      <c r="NTX3" s="1412"/>
      <c r="NTY3" s="1412"/>
      <c r="NTZ3" s="1412"/>
      <c r="NUA3" s="1412"/>
      <c r="NUB3" s="1412"/>
      <c r="NUC3" s="1412"/>
      <c r="NUD3" s="1412"/>
      <c r="NUE3" s="1412"/>
      <c r="NUF3" s="1412"/>
      <c r="NUG3" s="1412"/>
      <c r="NUH3" s="1412"/>
      <c r="NUI3" s="1412"/>
      <c r="NUJ3" s="1412"/>
      <c r="NUK3" s="1412"/>
      <c r="NUL3" s="1412"/>
      <c r="NUM3" s="1412"/>
      <c r="NUN3" s="1412"/>
      <c r="NUO3" s="1412"/>
      <c r="NUP3" s="1412"/>
      <c r="NUQ3" s="1412"/>
      <c r="NUR3" s="1412"/>
      <c r="NUS3" s="1412"/>
      <c r="NUT3" s="1412"/>
      <c r="NUU3" s="1412"/>
      <c r="NUV3" s="1412"/>
      <c r="NUW3" s="1412"/>
      <c r="NUX3" s="1412"/>
      <c r="NUY3" s="1412"/>
      <c r="NUZ3" s="1412"/>
      <c r="NVA3" s="1412"/>
      <c r="NVB3" s="1412"/>
      <c r="NVC3" s="1412"/>
      <c r="NVD3" s="1412"/>
      <c r="NVE3" s="1412"/>
      <c r="NVF3" s="1412"/>
      <c r="NVG3" s="1412"/>
      <c r="NVH3" s="1412"/>
      <c r="NVI3" s="1412"/>
      <c r="NVJ3" s="1412"/>
      <c r="NVK3" s="1412"/>
      <c r="NVL3" s="1412"/>
      <c r="NVM3" s="1412"/>
      <c r="NVN3" s="1412"/>
      <c r="NVO3" s="1412"/>
      <c r="NVP3" s="1412"/>
      <c r="NVQ3" s="1412"/>
      <c r="NVR3" s="1412"/>
      <c r="NVS3" s="1412"/>
      <c r="NVT3" s="1412"/>
      <c r="NVU3" s="1412"/>
      <c r="NVV3" s="1412"/>
      <c r="NVW3" s="1412"/>
      <c r="NVX3" s="1412"/>
      <c r="NVY3" s="1412"/>
      <c r="NVZ3" s="1412"/>
      <c r="NWA3" s="1412"/>
      <c r="NWB3" s="1412"/>
      <c r="NWC3" s="1412"/>
      <c r="NWD3" s="1412"/>
      <c r="NWE3" s="1412"/>
      <c r="NWF3" s="1412"/>
      <c r="NWG3" s="1412"/>
      <c r="NWH3" s="1412"/>
      <c r="NWI3" s="1412"/>
      <c r="NWJ3" s="1412"/>
      <c r="NWK3" s="1412"/>
      <c r="NWL3" s="1412"/>
      <c r="NWM3" s="1412"/>
      <c r="NWN3" s="1412"/>
      <c r="NWO3" s="1412"/>
      <c r="NWP3" s="1412"/>
      <c r="NWQ3" s="1412"/>
      <c r="NWR3" s="1412"/>
      <c r="NWS3" s="1412"/>
      <c r="NWT3" s="1412"/>
      <c r="NWU3" s="1412"/>
      <c r="NWV3" s="1412"/>
      <c r="NWW3" s="1412"/>
      <c r="NWX3" s="1412"/>
      <c r="NWY3" s="1412"/>
      <c r="NWZ3" s="1412"/>
      <c r="NXA3" s="1412"/>
      <c r="NXB3" s="1412"/>
      <c r="NXC3" s="1412"/>
      <c r="NXD3" s="1412"/>
      <c r="NXE3" s="1412"/>
      <c r="NXF3" s="1412"/>
      <c r="NXG3" s="1412"/>
      <c r="NXH3" s="1412"/>
      <c r="NXI3" s="1412"/>
      <c r="NXJ3" s="1412"/>
      <c r="NXK3" s="1412"/>
      <c r="NXL3" s="1412"/>
      <c r="NXM3" s="1412"/>
      <c r="NXN3" s="1412"/>
      <c r="NXO3" s="1412"/>
      <c r="NXP3" s="1412"/>
      <c r="NXQ3" s="1412"/>
      <c r="NXR3" s="1412"/>
      <c r="NXS3" s="1412"/>
      <c r="NXT3" s="1412"/>
      <c r="NXU3" s="1412"/>
      <c r="NXV3" s="1412"/>
      <c r="NXW3" s="1412"/>
      <c r="NXX3" s="1412"/>
      <c r="NXY3" s="1412"/>
      <c r="NXZ3" s="1412"/>
      <c r="NYA3" s="1412"/>
      <c r="NYB3" s="1412"/>
      <c r="NYC3" s="1412"/>
      <c r="NYD3" s="1412"/>
      <c r="NYE3" s="1412"/>
      <c r="NYF3" s="1412"/>
      <c r="NYG3" s="1412"/>
      <c r="NYH3" s="1412"/>
      <c r="NYI3" s="1412"/>
      <c r="NYJ3" s="1412"/>
      <c r="NYK3" s="1412"/>
      <c r="NYL3" s="1412"/>
      <c r="NYM3" s="1412"/>
      <c r="NYN3" s="1412"/>
      <c r="NYO3" s="1412"/>
      <c r="NYP3" s="1412"/>
      <c r="NYQ3" s="1412"/>
      <c r="NYR3" s="1412"/>
      <c r="NYS3" s="1412"/>
      <c r="NYT3" s="1412"/>
      <c r="NYU3" s="1412"/>
      <c r="NYV3" s="1412"/>
      <c r="NYW3" s="1412"/>
      <c r="NYX3" s="1412"/>
      <c r="NYY3" s="1412"/>
      <c r="NYZ3" s="1412"/>
      <c r="NZA3" s="1412"/>
      <c r="NZB3" s="1412"/>
      <c r="NZC3" s="1412"/>
      <c r="NZD3" s="1412"/>
      <c r="NZE3" s="1412"/>
      <c r="NZF3" s="1412"/>
      <c r="NZG3" s="1412"/>
      <c r="NZH3" s="1412"/>
      <c r="NZI3" s="1412"/>
      <c r="NZJ3" s="1412"/>
      <c r="NZK3" s="1412"/>
      <c r="NZL3" s="1412"/>
      <c r="NZM3" s="1412"/>
      <c r="NZN3" s="1412"/>
      <c r="NZO3" s="1412"/>
      <c r="NZP3" s="1412"/>
      <c r="NZQ3" s="1412"/>
      <c r="NZR3" s="1412"/>
      <c r="NZS3" s="1412"/>
      <c r="NZT3" s="1412"/>
      <c r="NZU3" s="1412"/>
      <c r="NZV3" s="1412"/>
      <c r="NZW3" s="1412"/>
      <c r="NZX3" s="1412"/>
      <c r="NZY3" s="1412"/>
      <c r="NZZ3" s="1412"/>
      <c r="OAA3" s="1412"/>
      <c r="OAB3" s="1412"/>
      <c r="OAC3" s="1412"/>
      <c r="OAD3" s="1412"/>
      <c r="OAE3" s="1412"/>
      <c r="OAF3" s="1412"/>
      <c r="OAG3" s="1412"/>
      <c r="OAH3" s="1412"/>
      <c r="OAI3" s="1412"/>
      <c r="OAJ3" s="1412"/>
      <c r="OAK3" s="1412"/>
      <c r="OAL3" s="1412"/>
      <c r="OAM3" s="1412"/>
      <c r="OAN3" s="1412"/>
      <c r="OAO3" s="1412"/>
      <c r="OAP3" s="1412"/>
      <c r="OAQ3" s="1412"/>
      <c r="OAR3" s="1412"/>
      <c r="OAS3" s="1412"/>
      <c r="OAT3" s="1412"/>
      <c r="OAU3" s="1412"/>
      <c r="OAV3" s="1412"/>
      <c r="OAW3" s="1412"/>
      <c r="OAX3" s="1412"/>
      <c r="OAY3" s="1412"/>
      <c r="OAZ3" s="1412"/>
      <c r="OBA3" s="1412"/>
      <c r="OBB3" s="1412"/>
      <c r="OBC3" s="1412"/>
      <c r="OBD3" s="1412"/>
      <c r="OBE3" s="1412"/>
      <c r="OBF3" s="1412"/>
      <c r="OBG3" s="1412"/>
      <c r="OBH3" s="1412"/>
      <c r="OBI3" s="1412"/>
      <c r="OBJ3" s="1412"/>
      <c r="OBK3" s="1412"/>
      <c r="OBL3" s="1412"/>
      <c r="OBM3" s="1412"/>
      <c r="OBN3" s="1412"/>
      <c r="OBO3" s="1412"/>
      <c r="OBP3" s="1412"/>
      <c r="OBQ3" s="1412"/>
      <c r="OBR3" s="1412"/>
      <c r="OBS3" s="1412"/>
      <c r="OBT3" s="1412"/>
      <c r="OBU3" s="1412"/>
      <c r="OBV3" s="1412"/>
      <c r="OBW3" s="1412"/>
      <c r="OBX3" s="1412"/>
      <c r="OBY3" s="1412"/>
      <c r="OBZ3" s="1412"/>
      <c r="OCA3" s="1412"/>
      <c r="OCB3" s="1412"/>
      <c r="OCC3" s="1412"/>
      <c r="OCD3" s="1412"/>
      <c r="OCE3" s="1412"/>
      <c r="OCF3" s="1412"/>
      <c r="OCG3" s="1412"/>
      <c r="OCH3" s="1412"/>
      <c r="OCI3" s="1412"/>
      <c r="OCJ3" s="1412"/>
      <c r="OCK3" s="1412"/>
      <c r="OCL3" s="1412"/>
      <c r="OCM3" s="1412"/>
      <c r="OCN3" s="1412"/>
      <c r="OCO3" s="1412"/>
      <c r="OCP3" s="1412"/>
      <c r="OCQ3" s="1412"/>
      <c r="OCR3" s="1412"/>
      <c r="OCS3" s="1412"/>
      <c r="OCT3" s="1412"/>
      <c r="OCU3" s="1412"/>
      <c r="OCV3" s="1412"/>
      <c r="OCW3" s="1412"/>
      <c r="OCX3" s="1412"/>
      <c r="OCY3" s="1412"/>
      <c r="OCZ3" s="1412"/>
      <c r="ODA3" s="1412"/>
      <c r="ODB3" s="1412"/>
      <c r="ODC3" s="1412"/>
      <c r="ODD3" s="1412"/>
      <c r="ODE3" s="1412"/>
      <c r="ODF3" s="1412"/>
      <c r="ODG3" s="1412"/>
      <c r="ODH3" s="1412"/>
      <c r="ODI3" s="1412"/>
      <c r="ODJ3" s="1412"/>
      <c r="ODK3" s="1412"/>
      <c r="ODL3" s="1412"/>
      <c r="ODM3" s="1412"/>
      <c r="ODN3" s="1412"/>
      <c r="ODO3" s="1412"/>
      <c r="ODP3" s="1412"/>
      <c r="ODQ3" s="1412"/>
      <c r="ODR3" s="1412"/>
      <c r="ODS3" s="1412"/>
      <c r="ODT3" s="1412"/>
      <c r="ODU3" s="1412"/>
      <c r="ODV3" s="1412"/>
      <c r="ODW3" s="1412"/>
      <c r="ODX3" s="1412"/>
      <c r="ODY3" s="1412"/>
      <c r="ODZ3" s="1412"/>
      <c r="OEA3" s="1412"/>
      <c r="OEB3" s="1412"/>
      <c r="OEC3" s="1412"/>
      <c r="OED3" s="1412"/>
      <c r="OEE3" s="1412"/>
      <c r="OEF3" s="1412"/>
      <c r="OEG3" s="1412"/>
      <c r="OEH3" s="1412"/>
      <c r="OEI3" s="1412"/>
      <c r="OEJ3" s="1412"/>
      <c r="OEK3" s="1412"/>
      <c r="OEL3" s="1412"/>
      <c r="OEM3" s="1412"/>
      <c r="OEN3" s="1412"/>
      <c r="OEO3" s="1412"/>
      <c r="OEP3" s="1412"/>
      <c r="OEQ3" s="1412"/>
      <c r="OER3" s="1412"/>
      <c r="OES3" s="1412"/>
      <c r="OET3" s="1412"/>
      <c r="OEU3" s="1412"/>
      <c r="OEV3" s="1412"/>
      <c r="OEW3" s="1412"/>
      <c r="OEX3" s="1412"/>
      <c r="OEY3" s="1412"/>
      <c r="OEZ3" s="1412"/>
      <c r="OFA3" s="1412"/>
      <c r="OFB3" s="1412"/>
      <c r="OFC3" s="1412"/>
      <c r="OFD3" s="1412"/>
      <c r="OFE3" s="1412"/>
      <c r="OFF3" s="1412"/>
      <c r="OFG3" s="1412"/>
      <c r="OFH3" s="1412"/>
      <c r="OFI3" s="1412"/>
      <c r="OFJ3" s="1412"/>
      <c r="OFK3" s="1412"/>
      <c r="OFL3" s="1412"/>
      <c r="OFM3" s="1412"/>
      <c r="OFN3" s="1412"/>
      <c r="OFO3" s="1412"/>
      <c r="OFP3" s="1412"/>
      <c r="OFQ3" s="1412"/>
      <c r="OFR3" s="1412"/>
      <c r="OFS3" s="1412"/>
      <c r="OFT3" s="1412"/>
      <c r="OFU3" s="1412"/>
      <c r="OFV3" s="1412"/>
      <c r="OFW3" s="1412"/>
      <c r="OFX3" s="1412"/>
      <c r="OFY3" s="1412"/>
      <c r="OFZ3" s="1412"/>
      <c r="OGA3" s="1412"/>
      <c r="OGB3" s="1412"/>
      <c r="OGC3" s="1412"/>
      <c r="OGD3" s="1412"/>
      <c r="OGE3" s="1412"/>
      <c r="OGF3" s="1412"/>
      <c r="OGG3" s="1412"/>
      <c r="OGH3" s="1412"/>
      <c r="OGI3" s="1412"/>
      <c r="OGJ3" s="1412"/>
      <c r="OGK3" s="1412"/>
      <c r="OGL3" s="1412"/>
      <c r="OGM3" s="1412"/>
      <c r="OGN3" s="1412"/>
      <c r="OGO3" s="1412"/>
      <c r="OGP3" s="1412"/>
      <c r="OGQ3" s="1412"/>
      <c r="OGR3" s="1412"/>
      <c r="OGS3" s="1412"/>
      <c r="OGT3" s="1412"/>
      <c r="OGU3" s="1412"/>
      <c r="OGV3" s="1412"/>
      <c r="OGW3" s="1412"/>
      <c r="OGX3" s="1412"/>
      <c r="OGY3" s="1412"/>
      <c r="OGZ3" s="1412"/>
      <c r="OHA3" s="1412"/>
      <c r="OHB3" s="1412"/>
      <c r="OHC3" s="1412"/>
      <c r="OHD3" s="1412"/>
      <c r="OHE3" s="1412"/>
      <c r="OHF3" s="1412"/>
      <c r="OHG3" s="1412"/>
      <c r="OHH3" s="1412"/>
      <c r="OHI3" s="1412"/>
      <c r="OHJ3" s="1412"/>
      <c r="OHK3" s="1412"/>
      <c r="OHL3" s="1412"/>
      <c r="OHM3" s="1412"/>
      <c r="OHN3" s="1412"/>
      <c r="OHO3" s="1412"/>
      <c r="OHP3" s="1412"/>
      <c r="OHQ3" s="1412"/>
      <c r="OHR3" s="1412"/>
      <c r="OHS3" s="1412"/>
      <c r="OHT3" s="1412"/>
      <c r="OHU3" s="1412"/>
      <c r="OHV3" s="1412"/>
      <c r="OHW3" s="1412"/>
      <c r="OHX3" s="1412"/>
      <c r="OHY3" s="1412"/>
      <c r="OHZ3" s="1412"/>
      <c r="OIA3" s="1412"/>
      <c r="OIB3" s="1412"/>
      <c r="OIC3" s="1412"/>
      <c r="OID3" s="1412"/>
      <c r="OIE3" s="1412"/>
      <c r="OIF3" s="1412"/>
      <c r="OIG3" s="1412"/>
      <c r="OIH3" s="1412"/>
      <c r="OII3" s="1412"/>
      <c r="OIJ3" s="1412"/>
      <c r="OIK3" s="1412"/>
      <c r="OIL3" s="1412"/>
      <c r="OIM3" s="1412"/>
      <c r="OIN3" s="1412"/>
      <c r="OIO3" s="1412"/>
      <c r="OIP3" s="1412"/>
      <c r="OIQ3" s="1412"/>
      <c r="OIR3" s="1412"/>
      <c r="OIS3" s="1412"/>
      <c r="OIT3" s="1412"/>
      <c r="OIU3" s="1412"/>
      <c r="OIV3" s="1412"/>
      <c r="OIW3" s="1412"/>
      <c r="OIX3" s="1412"/>
      <c r="OIY3" s="1412"/>
      <c r="OIZ3" s="1412"/>
      <c r="OJA3" s="1412"/>
      <c r="OJB3" s="1412"/>
      <c r="OJC3" s="1412"/>
      <c r="OJD3" s="1412"/>
      <c r="OJE3" s="1412"/>
      <c r="OJF3" s="1412"/>
      <c r="OJG3" s="1412"/>
      <c r="OJH3" s="1412"/>
      <c r="OJI3" s="1412"/>
      <c r="OJJ3" s="1412"/>
      <c r="OJK3" s="1412"/>
      <c r="OJL3" s="1412"/>
      <c r="OJM3" s="1412"/>
      <c r="OJN3" s="1412"/>
      <c r="OJO3" s="1412"/>
      <c r="OJP3" s="1412"/>
      <c r="OJQ3" s="1412"/>
      <c r="OJR3" s="1412"/>
      <c r="OJS3" s="1412"/>
      <c r="OJT3" s="1412"/>
      <c r="OJU3" s="1412"/>
      <c r="OJV3" s="1412"/>
      <c r="OJW3" s="1412"/>
      <c r="OJX3" s="1412"/>
      <c r="OJY3" s="1412"/>
      <c r="OJZ3" s="1412"/>
      <c r="OKA3" s="1412"/>
      <c r="OKB3" s="1412"/>
      <c r="OKC3" s="1412"/>
      <c r="OKD3" s="1412"/>
      <c r="OKE3" s="1412"/>
      <c r="OKF3" s="1412"/>
      <c r="OKG3" s="1412"/>
      <c r="OKH3" s="1412"/>
      <c r="OKI3" s="1412"/>
      <c r="OKJ3" s="1412"/>
      <c r="OKK3" s="1412"/>
      <c r="OKL3" s="1412"/>
      <c r="OKM3" s="1412"/>
      <c r="OKN3" s="1412"/>
      <c r="OKO3" s="1412"/>
      <c r="OKP3" s="1412"/>
      <c r="OKQ3" s="1412"/>
      <c r="OKR3" s="1412"/>
      <c r="OKS3" s="1412"/>
      <c r="OKT3" s="1412"/>
      <c r="OKU3" s="1412"/>
      <c r="OKV3" s="1412"/>
      <c r="OKW3" s="1412"/>
      <c r="OKX3" s="1412"/>
      <c r="OKY3" s="1412"/>
      <c r="OKZ3" s="1412"/>
      <c r="OLA3" s="1412"/>
      <c r="OLB3" s="1412"/>
      <c r="OLC3" s="1412"/>
      <c r="OLD3" s="1412"/>
      <c r="OLE3" s="1412"/>
      <c r="OLF3" s="1412"/>
      <c r="OLG3" s="1412"/>
      <c r="OLH3" s="1412"/>
      <c r="OLI3" s="1412"/>
      <c r="OLJ3" s="1412"/>
      <c r="OLK3" s="1412"/>
      <c r="OLL3" s="1412"/>
      <c r="OLM3" s="1412"/>
      <c r="OLN3" s="1412"/>
      <c r="OLO3" s="1412"/>
      <c r="OLP3" s="1412"/>
      <c r="OLQ3" s="1412"/>
      <c r="OLR3" s="1412"/>
      <c r="OLS3" s="1412"/>
      <c r="OLT3" s="1412"/>
      <c r="OLU3" s="1412"/>
      <c r="OLV3" s="1412"/>
      <c r="OLW3" s="1412"/>
      <c r="OLX3" s="1412"/>
      <c r="OLY3" s="1412"/>
      <c r="OLZ3" s="1412"/>
      <c r="OMA3" s="1412"/>
      <c r="OMB3" s="1412"/>
      <c r="OMC3" s="1412"/>
      <c r="OMD3" s="1412"/>
      <c r="OME3" s="1412"/>
      <c r="OMF3" s="1412"/>
      <c r="OMG3" s="1412"/>
      <c r="OMH3" s="1412"/>
      <c r="OMI3" s="1412"/>
      <c r="OMJ3" s="1412"/>
      <c r="OMK3" s="1412"/>
      <c r="OML3" s="1412"/>
      <c r="OMM3" s="1412"/>
      <c r="OMN3" s="1412"/>
      <c r="OMO3" s="1412"/>
      <c r="OMP3" s="1412"/>
      <c r="OMQ3" s="1412"/>
      <c r="OMR3" s="1412"/>
      <c r="OMS3" s="1412"/>
      <c r="OMT3" s="1412"/>
      <c r="OMU3" s="1412"/>
      <c r="OMV3" s="1412"/>
      <c r="OMW3" s="1412"/>
      <c r="OMX3" s="1412"/>
      <c r="OMY3" s="1412"/>
      <c r="OMZ3" s="1412"/>
      <c r="ONA3" s="1412"/>
      <c r="ONB3" s="1412"/>
      <c r="ONC3" s="1412"/>
      <c r="OND3" s="1412"/>
      <c r="ONE3" s="1412"/>
      <c r="ONF3" s="1412"/>
      <c r="ONG3" s="1412"/>
      <c r="ONH3" s="1412"/>
      <c r="ONI3" s="1412"/>
      <c r="ONJ3" s="1412"/>
      <c r="ONK3" s="1412"/>
      <c r="ONL3" s="1412"/>
      <c r="ONM3" s="1412"/>
      <c r="ONN3" s="1412"/>
      <c r="ONO3" s="1412"/>
      <c r="ONP3" s="1412"/>
      <c r="ONQ3" s="1412"/>
      <c r="ONR3" s="1412"/>
      <c r="ONS3" s="1412"/>
      <c r="ONT3" s="1412"/>
      <c r="ONU3" s="1412"/>
      <c r="ONV3" s="1412"/>
      <c r="ONW3" s="1412"/>
      <c r="ONX3" s="1412"/>
      <c r="ONY3" s="1412"/>
      <c r="ONZ3" s="1412"/>
      <c r="OOA3" s="1412"/>
      <c r="OOB3" s="1412"/>
      <c r="OOC3" s="1412"/>
      <c r="OOD3" s="1412"/>
      <c r="OOE3" s="1412"/>
      <c r="OOF3" s="1412"/>
      <c r="OOG3" s="1412"/>
      <c r="OOH3" s="1412"/>
      <c r="OOI3" s="1412"/>
      <c r="OOJ3" s="1412"/>
      <c r="OOK3" s="1412"/>
      <c r="OOL3" s="1412"/>
      <c r="OOM3" s="1412"/>
      <c r="OON3" s="1412"/>
      <c r="OOO3" s="1412"/>
      <c r="OOP3" s="1412"/>
      <c r="OOQ3" s="1412"/>
      <c r="OOR3" s="1412"/>
      <c r="OOS3" s="1412"/>
      <c r="OOT3" s="1412"/>
      <c r="OOU3" s="1412"/>
      <c r="OOV3" s="1412"/>
      <c r="OOW3" s="1412"/>
      <c r="OOX3" s="1412"/>
      <c r="OOY3" s="1412"/>
      <c r="OOZ3" s="1412"/>
      <c r="OPA3" s="1412"/>
      <c r="OPB3" s="1412"/>
      <c r="OPC3" s="1412"/>
      <c r="OPD3" s="1412"/>
      <c r="OPE3" s="1412"/>
      <c r="OPF3" s="1412"/>
      <c r="OPG3" s="1412"/>
      <c r="OPH3" s="1412"/>
      <c r="OPI3" s="1412"/>
      <c r="OPJ3" s="1412"/>
      <c r="OPK3" s="1412"/>
      <c r="OPL3" s="1412"/>
      <c r="OPM3" s="1412"/>
      <c r="OPN3" s="1412"/>
      <c r="OPO3" s="1412"/>
      <c r="OPP3" s="1412"/>
      <c r="OPQ3" s="1412"/>
      <c r="OPR3" s="1412"/>
      <c r="OPS3" s="1412"/>
      <c r="OPT3" s="1412"/>
      <c r="OPU3" s="1412"/>
      <c r="OPV3" s="1412"/>
      <c r="OPW3" s="1412"/>
      <c r="OPX3" s="1412"/>
      <c r="OPY3" s="1412"/>
      <c r="OPZ3" s="1412"/>
      <c r="OQA3" s="1412"/>
      <c r="OQB3" s="1412"/>
      <c r="OQC3" s="1412"/>
      <c r="OQD3" s="1412"/>
      <c r="OQE3" s="1412"/>
      <c r="OQF3" s="1412"/>
      <c r="OQG3" s="1412"/>
      <c r="OQH3" s="1412"/>
      <c r="OQI3" s="1412"/>
      <c r="OQJ3" s="1412"/>
      <c r="OQK3" s="1412"/>
      <c r="OQL3" s="1412"/>
      <c r="OQM3" s="1412"/>
      <c r="OQN3" s="1412"/>
      <c r="OQO3" s="1412"/>
      <c r="OQP3" s="1412"/>
      <c r="OQQ3" s="1412"/>
      <c r="OQR3" s="1412"/>
      <c r="OQS3" s="1412"/>
      <c r="OQT3" s="1412"/>
      <c r="OQU3" s="1412"/>
      <c r="OQV3" s="1412"/>
      <c r="OQW3" s="1412"/>
      <c r="OQX3" s="1412"/>
      <c r="OQY3" s="1412"/>
      <c r="OQZ3" s="1412"/>
      <c r="ORA3" s="1412"/>
      <c r="ORB3" s="1412"/>
      <c r="ORC3" s="1412"/>
      <c r="ORD3" s="1412"/>
      <c r="ORE3" s="1412"/>
      <c r="ORF3" s="1412"/>
      <c r="ORG3" s="1412"/>
      <c r="ORH3" s="1412"/>
      <c r="ORI3" s="1412"/>
      <c r="ORJ3" s="1412"/>
      <c r="ORK3" s="1412"/>
      <c r="ORL3" s="1412"/>
      <c r="ORM3" s="1412"/>
      <c r="ORN3" s="1412"/>
      <c r="ORO3" s="1412"/>
      <c r="ORP3" s="1412"/>
      <c r="ORQ3" s="1412"/>
      <c r="ORR3" s="1412"/>
      <c r="ORS3" s="1412"/>
      <c r="ORT3" s="1412"/>
      <c r="ORU3" s="1412"/>
      <c r="ORV3" s="1412"/>
      <c r="ORW3" s="1412"/>
      <c r="ORX3" s="1412"/>
      <c r="ORY3" s="1412"/>
      <c r="ORZ3" s="1412"/>
      <c r="OSA3" s="1412"/>
      <c r="OSB3" s="1412"/>
      <c r="OSC3" s="1412"/>
      <c r="OSD3" s="1412"/>
      <c r="OSE3" s="1412"/>
      <c r="OSF3" s="1412"/>
      <c r="OSG3" s="1412"/>
      <c r="OSH3" s="1412"/>
      <c r="OSI3" s="1412"/>
      <c r="OSJ3" s="1412"/>
      <c r="OSK3" s="1412"/>
      <c r="OSL3" s="1412"/>
      <c r="OSM3" s="1412"/>
      <c r="OSN3" s="1412"/>
      <c r="OSO3" s="1412"/>
      <c r="OSP3" s="1412"/>
      <c r="OSQ3" s="1412"/>
      <c r="OSR3" s="1412"/>
      <c r="OSS3" s="1412"/>
      <c r="OST3" s="1412"/>
      <c r="OSU3" s="1412"/>
      <c r="OSV3" s="1412"/>
      <c r="OSW3" s="1412"/>
      <c r="OSX3" s="1412"/>
      <c r="OSY3" s="1412"/>
      <c r="OSZ3" s="1412"/>
      <c r="OTA3" s="1412"/>
      <c r="OTB3" s="1412"/>
      <c r="OTC3" s="1412"/>
      <c r="OTD3" s="1412"/>
      <c r="OTE3" s="1412"/>
      <c r="OTF3" s="1412"/>
      <c r="OTG3" s="1412"/>
      <c r="OTH3" s="1412"/>
      <c r="OTI3" s="1412"/>
      <c r="OTJ3" s="1412"/>
      <c r="OTK3" s="1412"/>
      <c r="OTL3" s="1412"/>
      <c r="OTM3" s="1412"/>
      <c r="OTN3" s="1412"/>
      <c r="OTO3" s="1412"/>
      <c r="OTP3" s="1412"/>
      <c r="OTQ3" s="1412"/>
      <c r="OTR3" s="1412"/>
      <c r="OTS3" s="1412"/>
      <c r="OTT3" s="1412"/>
      <c r="OTU3" s="1412"/>
      <c r="OTV3" s="1412"/>
      <c r="OTW3" s="1412"/>
      <c r="OTX3" s="1412"/>
      <c r="OTY3" s="1412"/>
      <c r="OTZ3" s="1412"/>
      <c r="OUA3" s="1412"/>
      <c r="OUB3" s="1412"/>
      <c r="OUC3" s="1412"/>
      <c r="OUD3" s="1412"/>
      <c r="OUE3" s="1412"/>
      <c r="OUF3" s="1412"/>
      <c r="OUG3" s="1412"/>
      <c r="OUH3" s="1412"/>
      <c r="OUI3" s="1412"/>
      <c r="OUJ3" s="1412"/>
      <c r="OUK3" s="1412"/>
      <c r="OUL3" s="1412"/>
      <c r="OUM3" s="1412"/>
      <c r="OUN3" s="1412"/>
      <c r="OUO3" s="1412"/>
      <c r="OUP3" s="1412"/>
      <c r="OUQ3" s="1412"/>
      <c r="OUR3" s="1412"/>
      <c r="OUS3" s="1412"/>
      <c r="OUT3" s="1412"/>
      <c r="OUU3" s="1412"/>
      <c r="OUV3" s="1412"/>
      <c r="OUW3" s="1412"/>
      <c r="OUX3" s="1412"/>
      <c r="OUY3" s="1412"/>
      <c r="OUZ3" s="1412"/>
      <c r="OVA3" s="1412"/>
      <c r="OVB3" s="1412"/>
      <c r="OVC3" s="1412"/>
      <c r="OVD3" s="1412"/>
      <c r="OVE3" s="1412"/>
      <c r="OVF3" s="1412"/>
      <c r="OVG3" s="1412"/>
      <c r="OVH3" s="1412"/>
      <c r="OVI3" s="1412"/>
      <c r="OVJ3" s="1412"/>
      <c r="OVK3" s="1412"/>
      <c r="OVL3" s="1412"/>
      <c r="OVM3" s="1412"/>
      <c r="OVN3" s="1412"/>
      <c r="OVO3" s="1412"/>
      <c r="OVP3" s="1412"/>
      <c r="OVQ3" s="1412"/>
      <c r="OVR3" s="1412"/>
      <c r="OVS3" s="1412"/>
      <c r="OVT3" s="1412"/>
      <c r="OVU3" s="1412"/>
      <c r="OVV3" s="1412"/>
      <c r="OVW3" s="1412"/>
      <c r="OVX3" s="1412"/>
      <c r="OVY3" s="1412"/>
      <c r="OVZ3" s="1412"/>
      <c r="OWA3" s="1412"/>
      <c r="OWB3" s="1412"/>
      <c r="OWC3" s="1412"/>
      <c r="OWD3" s="1412"/>
      <c r="OWE3" s="1412"/>
      <c r="OWF3" s="1412"/>
      <c r="OWG3" s="1412"/>
      <c r="OWH3" s="1412"/>
      <c r="OWI3" s="1412"/>
      <c r="OWJ3" s="1412"/>
      <c r="OWK3" s="1412"/>
      <c r="OWL3" s="1412"/>
      <c r="OWM3" s="1412"/>
      <c r="OWN3" s="1412"/>
      <c r="OWO3" s="1412"/>
      <c r="OWP3" s="1412"/>
      <c r="OWQ3" s="1412"/>
      <c r="OWR3" s="1412"/>
      <c r="OWS3" s="1412"/>
      <c r="OWT3" s="1412"/>
      <c r="OWU3" s="1412"/>
      <c r="OWV3" s="1412"/>
      <c r="OWW3" s="1412"/>
      <c r="OWX3" s="1412"/>
      <c r="OWY3" s="1412"/>
      <c r="OWZ3" s="1412"/>
      <c r="OXA3" s="1412"/>
      <c r="OXB3" s="1412"/>
      <c r="OXC3" s="1412"/>
      <c r="OXD3" s="1412"/>
      <c r="OXE3" s="1412"/>
      <c r="OXF3" s="1412"/>
      <c r="OXG3" s="1412"/>
      <c r="OXH3" s="1412"/>
      <c r="OXI3" s="1412"/>
      <c r="OXJ3" s="1412"/>
      <c r="OXK3" s="1412"/>
      <c r="OXL3" s="1412"/>
      <c r="OXM3" s="1412"/>
      <c r="OXN3" s="1412"/>
      <c r="OXO3" s="1412"/>
      <c r="OXP3" s="1412"/>
      <c r="OXQ3" s="1412"/>
      <c r="OXR3" s="1412"/>
      <c r="OXS3" s="1412"/>
      <c r="OXT3" s="1412"/>
      <c r="OXU3" s="1412"/>
      <c r="OXV3" s="1412"/>
      <c r="OXW3" s="1412"/>
      <c r="OXX3" s="1412"/>
      <c r="OXY3" s="1412"/>
      <c r="OXZ3" s="1412"/>
      <c r="OYA3" s="1412"/>
      <c r="OYB3" s="1412"/>
      <c r="OYC3" s="1412"/>
      <c r="OYD3" s="1412"/>
      <c r="OYE3" s="1412"/>
      <c r="OYF3" s="1412"/>
      <c r="OYG3" s="1412"/>
      <c r="OYH3" s="1412"/>
      <c r="OYI3" s="1412"/>
      <c r="OYJ3" s="1412"/>
      <c r="OYK3" s="1412"/>
      <c r="OYL3" s="1412"/>
      <c r="OYM3" s="1412"/>
      <c r="OYN3" s="1412"/>
      <c r="OYO3" s="1412"/>
      <c r="OYP3" s="1412"/>
      <c r="OYQ3" s="1412"/>
      <c r="OYR3" s="1412"/>
      <c r="OYS3" s="1412"/>
      <c r="OYT3" s="1412"/>
      <c r="OYU3" s="1412"/>
      <c r="OYV3" s="1412"/>
      <c r="OYW3" s="1412"/>
      <c r="OYX3" s="1412"/>
      <c r="OYY3" s="1412"/>
      <c r="OYZ3" s="1412"/>
      <c r="OZA3" s="1412"/>
      <c r="OZB3" s="1412"/>
      <c r="OZC3" s="1412"/>
      <c r="OZD3" s="1412"/>
      <c r="OZE3" s="1412"/>
      <c r="OZF3" s="1412"/>
      <c r="OZG3" s="1412"/>
      <c r="OZH3" s="1412"/>
      <c r="OZI3" s="1412"/>
      <c r="OZJ3" s="1412"/>
      <c r="OZK3" s="1412"/>
      <c r="OZL3" s="1412"/>
      <c r="OZM3" s="1412"/>
      <c r="OZN3" s="1412"/>
      <c r="OZO3" s="1412"/>
      <c r="OZP3" s="1412"/>
      <c r="OZQ3" s="1412"/>
      <c r="OZR3" s="1412"/>
      <c r="OZS3" s="1412"/>
      <c r="OZT3" s="1412"/>
      <c r="OZU3" s="1412"/>
      <c r="OZV3" s="1412"/>
      <c r="OZW3" s="1412"/>
      <c r="OZX3" s="1412"/>
      <c r="OZY3" s="1412"/>
      <c r="OZZ3" s="1412"/>
      <c r="PAA3" s="1412"/>
      <c r="PAB3" s="1412"/>
      <c r="PAC3" s="1412"/>
      <c r="PAD3" s="1412"/>
      <c r="PAE3" s="1412"/>
      <c r="PAF3" s="1412"/>
      <c r="PAG3" s="1412"/>
      <c r="PAH3" s="1412"/>
      <c r="PAI3" s="1412"/>
      <c r="PAJ3" s="1412"/>
      <c r="PAK3" s="1412"/>
      <c r="PAL3" s="1412"/>
      <c r="PAM3" s="1412"/>
      <c r="PAN3" s="1412"/>
      <c r="PAO3" s="1412"/>
      <c r="PAP3" s="1412"/>
      <c r="PAQ3" s="1412"/>
      <c r="PAR3" s="1412"/>
      <c r="PAS3" s="1412"/>
      <c r="PAT3" s="1412"/>
      <c r="PAU3" s="1412"/>
      <c r="PAV3" s="1412"/>
      <c r="PAW3" s="1412"/>
      <c r="PAX3" s="1412"/>
      <c r="PAY3" s="1412"/>
      <c r="PAZ3" s="1412"/>
      <c r="PBA3" s="1412"/>
      <c r="PBB3" s="1412"/>
      <c r="PBC3" s="1412"/>
      <c r="PBD3" s="1412"/>
      <c r="PBE3" s="1412"/>
      <c r="PBF3" s="1412"/>
      <c r="PBG3" s="1412"/>
      <c r="PBH3" s="1412"/>
      <c r="PBI3" s="1412"/>
      <c r="PBJ3" s="1412"/>
      <c r="PBK3" s="1412"/>
      <c r="PBL3" s="1412"/>
      <c r="PBM3" s="1412"/>
      <c r="PBN3" s="1412"/>
      <c r="PBO3" s="1412"/>
      <c r="PBP3" s="1412"/>
      <c r="PBQ3" s="1412"/>
      <c r="PBR3" s="1412"/>
      <c r="PBS3" s="1412"/>
      <c r="PBT3" s="1412"/>
      <c r="PBU3" s="1412"/>
      <c r="PBV3" s="1412"/>
      <c r="PBW3" s="1412"/>
      <c r="PBX3" s="1412"/>
      <c r="PBY3" s="1412"/>
      <c r="PBZ3" s="1412"/>
      <c r="PCA3" s="1412"/>
      <c r="PCB3" s="1412"/>
      <c r="PCC3" s="1412"/>
      <c r="PCD3" s="1412"/>
      <c r="PCE3" s="1412"/>
      <c r="PCF3" s="1412"/>
      <c r="PCG3" s="1412"/>
      <c r="PCH3" s="1412"/>
      <c r="PCI3" s="1412"/>
      <c r="PCJ3" s="1412"/>
      <c r="PCK3" s="1412"/>
      <c r="PCL3" s="1412"/>
      <c r="PCM3" s="1412"/>
      <c r="PCN3" s="1412"/>
      <c r="PCO3" s="1412"/>
      <c r="PCP3" s="1412"/>
      <c r="PCQ3" s="1412"/>
      <c r="PCR3" s="1412"/>
      <c r="PCS3" s="1412"/>
      <c r="PCT3" s="1412"/>
      <c r="PCU3" s="1412"/>
      <c r="PCV3" s="1412"/>
      <c r="PCW3" s="1412"/>
      <c r="PCX3" s="1412"/>
      <c r="PCY3" s="1412"/>
      <c r="PCZ3" s="1412"/>
      <c r="PDA3" s="1412"/>
      <c r="PDB3" s="1412"/>
      <c r="PDC3" s="1412"/>
      <c r="PDD3" s="1412"/>
      <c r="PDE3" s="1412"/>
      <c r="PDF3" s="1412"/>
      <c r="PDG3" s="1412"/>
      <c r="PDH3" s="1412"/>
      <c r="PDI3" s="1412"/>
      <c r="PDJ3" s="1412"/>
      <c r="PDK3" s="1412"/>
      <c r="PDL3" s="1412"/>
      <c r="PDM3" s="1412"/>
      <c r="PDN3" s="1412"/>
      <c r="PDO3" s="1412"/>
      <c r="PDP3" s="1412"/>
      <c r="PDQ3" s="1412"/>
      <c r="PDR3" s="1412"/>
      <c r="PDS3" s="1412"/>
      <c r="PDT3" s="1412"/>
      <c r="PDU3" s="1412"/>
      <c r="PDV3" s="1412"/>
      <c r="PDW3" s="1412"/>
      <c r="PDX3" s="1412"/>
      <c r="PDY3" s="1412"/>
      <c r="PDZ3" s="1412"/>
      <c r="PEA3" s="1412"/>
      <c r="PEB3" s="1412"/>
      <c r="PEC3" s="1412"/>
      <c r="PED3" s="1412"/>
      <c r="PEE3" s="1412"/>
      <c r="PEF3" s="1412"/>
      <c r="PEG3" s="1412"/>
      <c r="PEH3" s="1412"/>
      <c r="PEI3" s="1412"/>
      <c r="PEJ3" s="1412"/>
      <c r="PEK3" s="1412"/>
      <c r="PEL3" s="1412"/>
      <c r="PEM3" s="1412"/>
      <c r="PEN3" s="1412"/>
      <c r="PEO3" s="1412"/>
      <c r="PEP3" s="1412"/>
      <c r="PEQ3" s="1412"/>
      <c r="PER3" s="1412"/>
      <c r="PES3" s="1412"/>
      <c r="PET3" s="1412"/>
      <c r="PEU3" s="1412"/>
      <c r="PEV3" s="1412"/>
      <c r="PEW3" s="1412"/>
      <c r="PEX3" s="1412"/>
      <c r="PEY3" s="1412"/>
      <c r="PEZ3" s="1412"/>
      <c r="PFA3" s="1412"/>
      <c r="PFB3" s="1412"/>
      <c r="PFC3" s="1412"/>
      <c r="PFD3" s="1412"/>
      <c r="PFE3" s="1412"/>
      <c r="PFF3" s="1412"/>
      <c r="PFG3" s="1412"/>
      <c r="PFH3" s="1412"/>
      <c r="PFI3" s="1412"/>
      <c r="PFJ3" s="1412"/>
      <c r="PFK3" s="1412"/>
      <c r="PFL3" s="1412"/>
      <c r="PFM3" s="1412"/>
      <c r="PFN3" s="1412"/>
      <c r="PFO3" s="1412"/>
      <c r="PFP3" s="1412"/>
      <c r="PFQ3" s="1412"/>
      <c r="PFR3" s="1412"/>
      <c r="PFS3" s="1412"/>
      <c r="PFT3" s="1412"/>
      <c r="PFU3" s="1412"/>
      <c r="PFV3" s="1412"/>
      <c r="PFW3" s="1412"/>
      <c r="PFX3" s="1412"/>
      <c r="PFY3" s="1412"/>
      <c r="PFZ3" s="1412"/>
      <c r="PGA3" s="1412"/>
      <c r="PGB3" s="1412"/>
      <c r="PGC3" s="1412"/>
      <c r="PGD3" s="1412"/>
      <c r="PGE3" s="1412"/>
      <c r="PGF3" s="1412"/>
      <c r="PGG3" s="1412"/>
      <c r="PGH3" s="1412"/>
      <c r="PGI3" s="1412"/>
      <c r="PGJ3" s="1412"/>
      <c r="PGK3" s="1412"/>
      <c r="PGL3" s="1412"/>
      <c r="PGM3" s="1412"/>
      <c r="PGN3" s="1412"/>
      <c r="PGO3" s="1412"/>
      <c r="PGP3" s="1412"/>
      <c r="PGQ3" s="1412"/>
      <c r="PGR3" s="1412"/>
      <c r="PGS3" s="1412"/>
      <c r="PGT3" s="1412"/>
      <c r="PGU3" s="1412"/>
      <c r="PGV3" s="1412"/>
      <c r="PGW3" s="1412"/>
      <c r="PGX3" s="1412"/>
      <c r="PGY3" s="1412"/>
      <c r="PGZ3" s="1412"/>
      <c r="PHA3" s="1412"/>
      <c r="PHB3" s="1412"/>
      <c r="PHC3" s="1412"/>
      <c r="PHD3" s="1412"/>
      <c r="PHE3" s="1412"/>
      <c r="PHF3" s="1412"/>
      <c r="PHG3" s="1412"/>
      <c r="PHH3" s="1412"/>
      <c r="PHI3" s="1412"/>
      <c r="PHJ3" s="1412"/>
      <c r="PHK3" s="1412"/>
      <c r="PHL3" s="1412"/>
      <c r="PHM3" s="1412"/>
      <c r="PHN3" s="1412"/>
      <c r="PHO3" s="1412"/>
      <c r="PHP3" s="1412"/>
      <c r="PHQ3" s="1412"/>
      <c r="PHR3" s="1412"/>
      <c r="PHS3" s="1412"/>
      <c r="PHT3" s="1412"/>
      <c r="PHU3" s="1412"/>
      <c r="PHV3" s="1412"/>
      <c r="PHW3" s="1412"/>
      <c r="PHX3" s="1412"/>
      <c r="PHY3" s="1412"/>
      <c r="PHZ3" s="1412"/>
      <c r="PIA3" s="1412"/>
      <c r="PIB3" s="1412"/>
      <c r="PIC3" s="1412"/>
      <c r="PID3" s="1412"/>
      <c r="PIE3" s="1412"/>
      <c r="PIF3" s="1412"/>
      <c r="PIG3" s="1412"/>
      <c r="PIH3" s="1412"/>
      <c r="PII3" s="1412"/>
      <c r="PIJ3" s="1412"/>
      <c r="PIK3" s="1412"/>
      <c r="PIL3" s="1412"/>
      <c r="PIM3" s="1412"/>
      <c r="PIN3" s="1412"/>
      <c r="PIO3" s="1412"/>
      <c r="PIP3" s="1412"/>
      <c r="PIQ3" s="1412"/>
      <c r="PIR3" s="1412"/>
      <c r="PIS3" s="1412"/>
      <c r="PIT3" s="1412"/>
      <c r="PIU3" s="1412"/>
      <c r="PIV3" s="1412"/>
      <c r="PIW3" s="1412"/>
      <c r="PIX3" s="1412"/>
      <c r="PIY3" s="1412"/>
      <c r="PIZ3" s="1412"/>
      <c r="PJA3" s="1412"/>
      <c r="PJB3" s="1412"/>
      <c r="PJC3" s="1412"/>
      <c r="PJD3" s="1412"/>
      <c r="PJE3" s="1412"/>
      <c r="PJF3" s="1412"/>
      <c r="PJG3" s="1412"/>
      <c r="PJH3" s="1412"/>
      <c r="PJI3" s="1412"/>
      <c r="PJJ3" s="1412"/>
      <c r="PJK3" s="1412"/>
      <c r="PJL3" s="1412"/>
      <c r="PJM3" s="1412"/>
      <c r="PJN3" s="1412"/>
      <c r="PJO3" s="1412"/>
      <c r="PJP3" s="1412"/>
      <c r="PJQ3" s="1412"/>
      <c r="PJR3" s="1412"/>
      <c r="PJS3" s="1412"/>
      <c r="PJT3" s="1412"/>
      <c r="PJU3" s="1412"/>
      <c r="PJV3" s="1412"/>
      <c r="PJW3" s="1412"/>
      <c r="PJX3" s="1412"/>
      <c r="PJY3" s="1412"/>
      <c r="PJZ3" s="1412"/>
      <c r="PKA3" s="1412"/>
      <c r="PKB3" s="1412"/>
      <c r="PKC3" s="1412"/>
      <c r="PKD3" s="1412"/>
      <c r="PKE3" s="1412"/>
      <c r="PKF3" s="1412"/>
      <c r="PKG3" s="1412"/>
      <c r="PKH3" s="1412"/>
      <c r="PKI3" s="1412"/>
      <c r="PKJ3" s="1412"/>
      <c r="PKK3" s="1412"/>
      <c r="PKL3" s="1412"/>
      <c r="PKM3" s="1412"/>
      <c r="PKN3" s="1412"/>
      <c r="PKO3" s="1412"/>
      <c r="PKP3" s="1412"/>
      <c r="PKQ3" s="1412"/>
      <c r="PKR3" s="1412"/>
      <c r="PKS3" s="1412"/>
      <c r="PKT3" s="1412"/>
      <c r="PKU3" s="1412"/>
      <c r="PKV3" s="1412"/>
      <c r="PKW3" s="1412"/>
      <c r="PKX3" s="1412"/>
      <c r="PKY3" s="1412"/>
      <c r="PKZ3" s="1412"/>
      <c r="PLA3" s="1412"/>
      <c r="PLB3" s="1412"/>
      <c r="PLC3" s="1412"/>
      <c r="PLD3" s="1412"/>
      <c r="PLE3" s="1412"/>
      <c r="PLF3" s="1412"/>
      <c r="PLG3" s="1412"/>
      <c r="PLH3" s="1412"/>
      <c r="PLI3" s="1412"/>
      <c r="PLJ3" s="1412"/>
      <c r="PLK3" s="1412"/>
      <c r="PLL3" s="1412"/>
      <c r="PLM3" s="1412"/>
      <c r="PLN3" s="1412"/>
      <c r="PLO3" s="1412"/>
      <c r="PLP3" s="1412"/>
      <c r="PLQ3" s="1412"/>
      <c r="PLR3" s="1412"/>
      <c r="PLS3" s="1412"/>
      <c r="PLT3" s="1412"/>
      <c r="PLU3" s="1412"/>
      <c r="PLV3" s="1412"/>
      <c r="PLW3" s="1412"/>
      <c r="PLX3" s="1412"/>
      <c r="PLY3" s="1412"/>
      <c r="PLZ3" s="1412"/>
      <c r="PMA3" s="1412"/>
      <c r="PMB3" s="1412"/>
      <c r="PMC3" s="1412"/>
      <c r="PMD3" s="1412"/>
      <c r="PME3" s="1412"/>
      <c r="PMF3" s="1412"/>
      <c r="PMG3" s="1412"/>
      <c r="PMH3" s="1412"/>
      <c r="PMI3" s="1412"/>
      <c r="PMJ3" s="1412"/>
      <c r="PMK3" s="1412"/>
      <c r="PML3" s="1412"/>
      <c r="PMM3" s="1412"/>
      <c r="PMN3" s="1412"/>
      <c r="PMO3" s="1412"/>
      <c r="PMP3" s="1412"/>
      <c r="PMQ3" s="1412"/>
      <c r="PMR3" s="1412"/>
      <c r="PMS3" s="1412"/>
      <c r="PMT3" s="1412"/>
      <c r="PMU3" s="1412"/>
      <c r="PMV3" s="1412"/>
      <c r="PMW3" s="1412"/>
      <c r="PMX3" s="1412"/>
      <c r="PMY3" s="1412"/>
      <c r="PMZ3" s="1412"/>
      <c r="PNA3" s="1412"/>
      <c r="PNB3" s="1412"/>
      <c r="PNC3" s="1412"/>
      <c r="PND3" s="1412"/>
      <c r="PNE3" s="1412"/>
      <c r="PNF3" s="1412"/>
      <c r="PNG3" s="1412"/>
      <c r="PNH3" s="1412"/>
      <c r="PNI3" s="1412"/>
      <c r="PNJ3" s="1412"/>
      <c r="PNK3" s="1412"/>
      <c r="PNL3" s="1412"/>
      <c r="PNM3" s="1412"/>
      <c r="PNN3" s="1412"/>
      <c r="PNO3" s="1412"/>
      <c r="PNP3" s="1412"/>
      <c r="PNQ3" s="1412"/>
      <c r="PNR3" s="1412"/>
      <c r="PNS3" s="1412"/>
      <c r="PNT3" s="1412"/>
      <c r="PNU3" s="1412"/>
      <c r="PNV3" s="1412"/>
      <c r="PNW3" s="1412"/>
      <c r="PNX3" s="1412"/>
      <c r="PNY3" s="1412"/>
      <c r="PNZ3" s="1412"/>
      <c r="POA3" s="1412"/>
      <c r="POB3" s="1412"/>
      <c r="POC3" s="1412"/>
      <c r="POD3" s="1412"/>
      <c r="POE3" s="1412"/>
      <c r="POF3" s="1412"/>
      <c r="POG3" s="1412"/>
      <c r="POH3" s="1412"/>
      <c r="POI3" s="1412"/>
      <c r="POJ3" s="1412"/>
      <c r="POK3" s="1412"/>
      <c r="POL3" s="1412"/>
      <c r="POM3" s="1412"/>
      <c r="PON3" s="1412"/>
      <c r="POO3" s="1412"/>
      <c r="POP3" s="1412"/>
      <c r="POQ3" s="1412"/>
      <c r="POR3" s="1412"/>
      <c r="POS3" s="1412"/>
      <c r="POT3" s="1412"/>
      <c r="POU3" s="1412"/>
      <c r="POV3" s="1412"/>
      <c r="POW3" s="1412"/>
      <c r="POX3" s="1412"/>
      <c r="POY3" s="1412"/>
      <c r="POZ3" s="1412"/>
      <c r="PPA3" s="1412"/>
      <c r="PPB3" s="1412"/>
      <c r="PPC3" s="1412"/>
      <c r="PPD3" s="1412"/>
      <c r="PPE3" s="1412"/>
      <c r="PPF3" s="1412"/>
      <c r="PPG3" s="1412"/>
      <c r="PPH3" s="1412"/>
      <c r="PPI3" s="1412"/>
      <c r="PPJ3" s="1412"/>
      <c r="PPK3" s="1412"/>
      <c r="PPL3" s="1412"/>
      <c r="PPM3" s="1412"/>
      <c r="PPN3" s="1412"/>
      <c r="PPO3" s="1412"/>
      <c r="PPP3" s="1412"/>
      <c r="PPQ3" s="1412"/>
      <c r="PPR3" s="1412"/>
      <c r="PPS3" s="1412"/>
      <c r="PPT3" s="1412"/>
      <c r="PPU3" s="1412"/>
      <c r="PPV3" s="1412"/>
      <c r="PPW3" s="1412"/>
      <c r="PPX3" s="1412"/>
      <c r="PPY3" s="1412"/>
      <c r="PPZ3" s="1412"/>
      <c r="PQA3" s="1412"/>
      <c r="PQB3" s="1412"/>
      <c r="PQC3" s="1412"/>
      <c r="PQD3" s="1412"/>
      <c r="PQE3" s="1412"/>
      <c r="PQF3" s="1412"/>
      <c r="PQG3" s="1412"/>
      <c r="PQH3" s="1412"/>
      <c r="PQI3" s="1412"/>
      <c r="PQJ3" s="1412"/>
      <c r="PQK3" s="1412"/>
      <c r="PQL3" s="1412"/>
      <c r="PQM3" s="1412"/>
      <c r="PQN3" s="1412"/>
      <c r="PQO3" s="1412"/>
      <c r="PQP3" s="1412"/>
      <c r="PQQ3" s="1412"/>
      <c r="PQR3" s="1412"/>
      <c r="PQS3" s="1412"/>
      <c r="PQT3" s="1412"/>
      <c r="PQU3" s="1412"/>
      <c r="PQV3" s="1412"/>
      <c r="PQW3" s="1412"/>
      <c r="PQX3" s="1412"/>
      <c r="PQY3" s="1412"/>
      <c r="PQZ3" s="1412"/>
      <c r="PRA3" s="1412"/>
      <c r="PRB3" s="1412"/>
      <c r="PRC3" s="1412"/>
      <c r="PRD3" s="1412"/>
      <c r="PRE3" s="1412"/>
      <c r="PRF3" s="1412"/>
      <c r="PRG3" s="1412"/>
      <c r="PRH3" s="1412"/>
      <c r="PRI3" s="1412"/>
      <c r="PRJ3" s="1412"/>
      <c r="PRK3" s="1412"/>
      <c r="PRL3" s="1412"/>
      <c r="PRM3" s="1412"/>
      <c r="PRN3" s="1412"/>
      <c r="PRO3" s="1412"/>
      <c r="PRP3" s="1412"/>
      <c r="PRQ3" s="1412"/>
      <c r="PRR3" s="1412"/>
      <c r="PRS3" s="1412"/>
      <c r="PRT3" s="1412"/>
      <c r="PRU3" s="1412"/>
      <c r="PRV3" s="1412"/>
      <c r="PRW3" s="1412"/>
      <c r="PRX3" s="1412"/>
      <c r="PRY3" s="1412"/>
      <c r="PRZ3" s="1412"/>
      <c r="PSA3" s="1412"/>
      <c r="PSB3" s="1412"/>
      <c r="PSC3" s="1412"/>
      <c r="PSD3" s="1412"/>
      <c r="PSE3" s="1412"/>
      <c r="PSF3" s="1412"/>
      <c r="PSG3" s="1412"/>
      <c r="PSH3" s="1412"/>
      <c r="PSI3" s="1412"/>
      <c r="PSJ3" s="1412"/>
      <c r="PSK3" s="1412"/>
      <c r="PSL3" s="1412"/>
      <c r="PSM3" s="1412"/>
      <c r="PSN3" s="1412"/>
      <c r="PSO3" s="1412"/>
      <c r="PSP3" s="1412"/>
      <c r="PSQ3" s="1412"/>
      <c r="PSR3" s="1412"/>
      <c r="PSS3" s="1412"/>
      <c r="PST3" s="1412"/>
      <c r="PSU3" s="1412"/>
      <c r="PSV3" s="1412"/>
      <c r="PSW3" s="1412"/>
      <c r="PSX3" s="1412"/>
      <c r="PSY3" s="1412"/>
      <c r="PSZ3" s="1412"/>
      <c r="PTA3" s="1412"/>
      <c r="PTB3" s="1412"/>
      <c r="PTC3" s="1412"/>
      <c r="PTD3" s="1412"/>
      <c r="PTE3" s="1412"/>
      <c r="PTF3" s="1412"/>
      <c r="PTG3" s="1412"/>
      <c r="PTH3" s="1412"/>
      <c r="PTI3" s="1412"/>
      <c r="PTJ3" s="1412"/>
      <c r="PTK3" s="1412"/>
      <c r="PTL3" s="1412"/>
      <c r="PTM3" s="1412"/>
      <c r="PTN3" s="1412"/>
      <c r="PTO3" s="1412"/>
      <c r="PTP3" s="1412"/>
      <c r="PTQ3" s="1412"/>
      <c r="PTR3" s="1412"/>
      <c r="PTS3" s="1412"/>
      <c r="PTT3" s="1412"/>
      <c r="PTU3" s="1412"/>
      <c r="PTV3" s="1412"/>
      <c r="PTW3" s="1412"/>
      <c r="PTX3" s="1412"/>
      <c r="PTY3" s="1412"/>
      <c r="PTZ3" s="1412"/>
      <c r="PUA3" s="1412"/>
      <c r="PUB3" s="1412"/>
      <c r="PUC3" s="1412"/>
      <c r="PUD3" s="1412"/>
      <c r="PUE3" s="1412"/>
      <c r="PUF3" s="1412"/>
      <c r="PUG3" s="1412"/>
      <c r="PUH3" s="1412"/>
      <c r="PUI3" s="1412"/>
      <c r="PUJ3" s="1412"/>
      <c r="PUK3" s="1412"/>
      <c r="PUL3" s="1412"/>
      <c r="PUM3" s="1412"/>
      <c r="PUN3" s="1412"/>
      <c r="PUO3" s="1412"/>
      <c r="PUP3" s="1412"/>
      <c r="PUQ3" s="1412"/>
      <c r="PUR3" s="1412"/>
      <c r="PUS3" s="1412"/>
      <c r="PUT3" s="1412"/>
      <c r="PUU3" s="1412"/>
      <c r="PUV3" s="1412"/>
      <c r="PUW3" s="1412"/>
      <c r="PUX3" s="1412"/>
      <c r="PUY3" s="1412"/>
      <c r="PUZ3" s="1412"/>
      <c r="PVA3" s="1412"/>
      <c r="PVB3" s="1412"/>
      <c r="PVC3" s="1412"/>
      <c r="PVD3" s="1412"/>
      <c r="PVE3" s="1412"/>
      <c r="PVF3" s="1412"/>
      <c r="PVG3" s="1412"/>
      <c r="PVH3" s="1412"/>
      <c r="PVI3" s="1412"/>
      <c r="PVJ3" s="1412"/>
      <c r="PVK3" s="1412"/>
      <c r="PVL3" s="1412"/>
      <c r="PVM3" s="1412"/>
      <c r="PVN3" s="1412"/>
      <c r="PVO3" s="1412"/>
      <c r="PVP3" s="1412"/>
      <c r="PVQ3" s="1412"/>
      <c r="PVR3" s="1412"/>
      <c r="PVS3" s="1412"/>
      <c r="PVT3" s="1412"/>
      <c r="PVU3" s="1412"/>
      <c r="PVV3" s="1412"/>
      <c r="PVW3" s="1412"/>
      <c r="PVX3" s="1412"/>
      <c r="PVY3" s="1412"/>
      <c r="PVZ3" s="1412"/>
      <c r="PWA3" s="1412"/>
      <c r="PWB3" s="1412"/>
      <c r="PWC3" s="1412"/>
      <c r="PWD3" s="1412"/>
      <c r="PWE3" s="1412"/>
      <c r="PWF3" s="1412"/>
      <c r="PWG3" s="1412"/>
      <c r="PWH3" s="1412"/>
      <c r="PWI3" s="1412"/>
      <c r="PWJ3" s="1412"/>
      <c r="PWK3" s="1412"/>
      <c r="PWL3" s="1412"/>
      <c r="PWM3" s="1412"/>
      <c r="PWN3" s="1412"/>
      <c r="PWO3" s="1412"/>
      <c r="PWP3" s="1412"/>
      <c r="PWQ3" s="1412"/>
      <c r="PWR3" s="1412"/>
      <c r="PWS3" s="1412"/>
      <c r="PWT3" s="1412"/>
      <c r="PWU3" s="1412"/>
      <c r="PWV3" s="1412"/>
      <c r="PWW3" s="1412"/>
      <c r="PWX3" s="1412"/>
      <c r="PWY3" s="1412"/>
      <c r="PWZ3" s="1412"/>
      <c r="PXA3" s="1412"/>
      <c r="PXB3" s="1412"/>
      <c r="PXC3" s="1412"/>
      <c r="PXD3" s="1412"/>
      <c r="PXE3" s="1412"/>
      <c r="PXF3" s="1412"/>
      <c r="PXG3" s="1412"/>
      <c r="PXH3" s="1412"/>
      <c r="PXI3" s="1412"/>
      <c r="PXJ3" s="1412"/>
      <c r="PXK3" s="1412"/>
      <c r="PXL3" s="1412"/>
      <c r="PXM3" s="1412"/>
      <c r="PXN3" s="1412"/>
      <c r="PXO3" s="1412"/>
      <c r="PXP3" s="1412"/>
      <c r="PXQ3" s="1412"/>
      <c r="PXR3" s="1412"/>
      <c r="PXS3" s="1412"/>
      <c r="PXT3" s="1412"/>
      <c r="PXU3" s="1412"/>
      <c r="PXV3" s="1412"/>
      <c r="PXW3" s="1412"/>
      <c r="PXX3" s="1412"/>
      <c r="PXY3" s="1412"/>
      <c r="PXZ3" s="1412"/>
      <c r="PYA3" s="1412"/>
      <c r="PYB3" s="1412"/>
      <c r="PYC3" s="1412"/>
      <c r="PYD3" s="1412"/>
      <c r="PYE3" s="1412"/>
      <c r="PYF3" s="1412"/>
      <c r="PYG3" s="1412"/>
      <c r="PYH3" s="1412"/>
      <c r="PYI3" s="1412"/>
      <c r="PYJ3" s="1412"/>
      <c r="PYK3" s="1412"/>
      <c r="PYL3" s="1412"/>
      <c r="PYM3" s="1412"/>
      <c r="PYN3" s="1412"/>
      <c r="PYO3" s="1412"/>
      <c r="PYP3" s="1412"/>
      <c r="PYQ3" s="1412"/>
      <c r="PYR3" s="1412"/>
      <c r="PYS3" s="1412"/>
      <c r="PYT3" s="1412"/>
      <c r="PYU3" s="1412"/>
      <c r="PYV3" s="1412"/>
      <c r="PYW3" s="1412"/>
      <c r="PYX3" s="1412"/>
      <c r="PYY3" s="1412"/>
      <c r="PYZ3" s="1412"/>
      <c r="PZA3" s="1412"/>
      <c r="PZB3" s="1412"/>
      <c r="PZC3" s="1412"/>
      <c r="PZD3" s="1412"/>
      <c r="PZE3" s="1412"/>
      <c r="PZF3" s="1412"/>
      <c r="PZG3" s="1412"/>
      <c r="PZH3" s="1412"/>
      <c r="PZI3" s="1412"/>
      <c r="PZJ3" s="1412"/>
      <c r="PZK3" s="1412"/>
      <c r="PZL3" s="1412"/>
      <c r="PZM3" s="1412"/>
      <c r="PZN3" s="1412"/>
      <c r="PZO3" s="1412"/>
      <c r="PZP3" s="1412"/>
      <c r="PZQ3" s="1412"/>
      <c r="PZR3" s="1412"/>
      <c r="PZS3" s="1412"/>
      <c r="PZT3" s="1412"/>
      <c r="PZU3" s="1412"/>
      <c r="PZV3" s="1412"/>
      <c r="PZW3" s="1412"/>
      <c r="PZX3" s="1412"/>
      <c r="PZY3" s="1412"/>
      <c r="PZZ3" s="1412"/>
      <c r="QAA3" s="1412"/>
      <c r="QAB3" s="1412"/>
      <c r="QAC3" s="1412"/>
      <c r="QAD3" s="1412"/>
      <c r="QAE3" s="1412"/>
      <c r="QAF3" s="1412"/>
      <c r="QAG3" s="1412"/>
      <c r="QAH3" s="1412"/>
      <c r="QAI3" s="1412"/>
      <c r="QAJ3" s="1412"/>
      <c r="QAK3" s="1412"/>
      <c r="QAL3" s="1412"/>
      <c r="QAM3" s="1412"/>
      <c r="QAN3" s="1412"/>
      <c r="QAO3" s="1412"/>
      <c r="QAP3" s="1412"/>
      <c r="QAQ3" s="1412"/>
      <c r="QAR3" s="1412"/>
      <c r="QAS3" s="1412"/>
      <c r="QAT3" s="1412"/>
      <c r="QAU3" s="1412"/>
      <c r="QAV3" s="1412"/>
      <c r="QAW3" s="1412"/>
      <c r="QAX3" s="1412"/>
      <c r="QAY3" s="1412"/>
      <c r="QAZ3" s="1412"/>
      <c r="QBA3" s="1412"/>
      <c r="QBB3" s="1412"/>
      <c r="QBC3" s="1412"/>
      <c r="QBD3" s="1412"/>
      <c r="QBE3" s="1412"/>
      <c r="QBF3" s="1412"/>
      <c r="QBG3" s="1412"/>
      <c r="QBH3" s="1412"/>
      <c r="QBI3" s="1412"/>
      <c r="QBJ3" s="1412"/>
      <c r="QBK3" s="1412"/>
      <c r="QBL3" s="1412"/>
      <c r="QBM3" s="1412"/>
      <c r="QBN3" s="1412"/>
      <c r="QBO3" s="1412"/>
      <c r="QBP3" s="1412"/>
      <c r="QBQ3" s="1412"/>
      <c r="QBR3" s="1412"/>
      <c r="QBS3" s="1412"/>
      <c r="QBT3" s="1412"/>
      <c r="QBU3" s="1412"/>
      <c r="QBV3" s="1412"/>
      <c r="QBW3" s="1412"/>
      <c r="QBX3" s="1412"/>
      <c r="QBY3" s="1412"/>
      <c r="QBZ3" s="1412"/>
      <c r="QCA3" s="1412"/>
      <c r="QCB3" s="1412"/>
      <c r="QCC3" s="1412"/>
      <c r="QCD3" s="1412"/>
      <c r="QCE3" s="1412"/>
      <c r="QCF3" s="1412"/>
      <c r="QCG3" s="1412"/>
      <c r="QCH3" s="1412"/>
      <c r="QCI3" s="1412"/>
      <c r="QCJ3" s="1412"/>
      <c r="QCK3" s="1412"/>
      <c r="QCL3" s="1412"/>
      <c r="QCM3" s="1412"/>
      <c r="QCN3" s="1412"/>
      <c r="QCO3" s="1412"/>
      <c r="QCP3" s="1412"/>
      <c r="QCQ3" s="1412"/>
      <c r="QCR3" s="1412"/>
      <c r="QCS3" s="1412"/>
      <c r="QCT3" s="1412"/>
      <c r="QCU3" s="1412"/>
      <c r="QCV3" s="1412"/>
      <c r="QCW3" s="1412"/>
      <c r="QCX3" s="1412"/>
      <c r="QCY3" s="1412"/>
      <c r="QCZ3" s="1412"/>
      <c r="QDA3" s="1412"/>
      <c r="QDB3" s="1412"/>
      <c r="QDC3" s="1412"/>
      <c r="QDD3" s="1412"/>
      <c r="QDE3" s="1412"/>
      <c r="QDF3" s="1412"/>
      <c r="QDG3" s="1412"/>
      <c r="QDH3" s="1412"/>
      <c r="QDI3" s="1412"/>
      <c r="QDJ3" s="1412"/>
      <c r="QDK3" s="1412"/>
      <c r="QDL3" s="1412"/>
      <c r="QDM3" s="1412"/>
      <c r="QDN3" s="1412"/>
      <c r="QDO3" s="1412"/>
      <c r="QDP3" s="1412"/>
      <c r="QDQ3" s="1412"/>
      <c r="QDR3" s="1412"/>
      <c r="QDS3" s="1412"/>
      <c r="QDT3" s="1412"/>
      <c r="QDU3" s="1412"/>
      <c r="QDV3" s="1412"/>
      <c r="QDW3" s="1412"/>
      <c r="QDX3" s="1412"/>
      <c r="QDY3" s="1412"/>
      <c r="QDZ3" s="1412"/>
      <c r="QEA3" s="1412"/>
      <c r="QEB3" s="1412"/>
      <c r="QEC3" s="1412"/>
      <c r="QED3" s="1412"/>
      <c r="QEE3" s="1412"/>
      <c r="QEF3" s="1412"/>
      <c r="QEG3" s="1412"/>
      <c r="QEH3" s="1412"/>
      <c r="QEI3" s="1412"/>
      <c r="QEJ3" s="1412"/>
      <c r="QEK3" s="1412"/>
      <c r="QEL3" s="1412"/>
      <c r="QEM3" s="1412"/>
      <c r="QEN3" s="1412"/>
      <c r="QEO3" s="1412"/>
      <c r="QEP3" s="1412"/>
      <c r="QEQ3" s="1412"/>
      <c r="QER3" s="1412"/>
      <c r="QES3" s="1412"/>
      <c r="QET3" s="1412"/>
      <c r="QEU3" s="1412"/>
      <c r="QEV3" s="1412"/>
      <c r="QEW3" s="1412"/>
      <c r="QEX3" s="1412"/>
      <c r="QEY3" s="1412"/>
      <c r="QEZ3" s="1412"/>
      <c r="QFA3" s="1412"/>
      <c r="QFB3" s="1412"/>
      <c r="QFC3" s="1412"/>
      <c r="QFD3" s="1412"/>
      <c r="QFE3" s="1412"/>
      <c r="QFF3" s="1412"/>
      <c r="QFG3" s="1412"/>
      <c r="QFH3" s="1412"/>
      <c r="QFI3" s="1412"/>
      <c r="QFJ3" s="1412"/>
      <c r="QFK3" s="1412"/>
      <c r="QFL3" s="1412"/>
      <c r="QFM3" s="1412"/>
      <c r="QFN3" s="1412"/>
      <c r="QFO3" s="1412"/>
      <c r="QFP3" s="1412"/>
      <c r="QFQ3" s="1412"/>
      <c r="QFR3" s="1412"/>
      <c r="QFS3" s="1412"/>
      <c r="QFT3" s="1412"/>
      <c r="QFU3" s="1412"/>
      <c r="QFV3" s="1412"/>
      <c r="QFW3" s="1412"/>
      <c r="QFX3" s="1412"/>
      <c r="QFY3" s="1412"/>
      <c r="QFZ3" s="1412"/>
      <c r="QGA3" s="1412"/>
      <c r="QGB3" s="1412"/>
      <c r="QGC3" s="1412"/>
      <c r="QGD3" s="1412"/>
      <c r="QGE3" s="1412"/>
      <c r="QGF3" s="1412"/>
      <c r="QGG3" s="1412"/>
      <c r="QGH3" s="1412"/>
      <c r="QGI3" s="1412"/>
      <c r="QGJ3" s="1412"/>
      <c r="QGK3" s="1412"/>
      <c r="QGL3" s="1412"/>
      <c r="QGM3" s="1412"/>
      <c r="QGN3" s="1412"/>
      <c r="QGO3" s="1412"/>
      <c r="QGP3" s="1412"/>
      <c r="QGQ3" s="1412"/>
      <c r="QGR3" s="1412"/>
      <c r="QGS3" s="1412"/>
      <c r="QGT3" s="1412"/>
      <c r="QGU3" s="1412"/>
      <c r="QGV3" s="1412"/>
      <c r="QGW3" s="1412"/>
      <c r="QGX3" s="1412"/>
      <c r="QGY3" s="1412"/>
      <c r="QGZ3" s="1412"/>
      <c r="QHA3" s="1412"/>
      <c r="QHB3" s="1412"/>
      <c r="QHC3" s="1412"/>
      <c r="QHD3" s="1412"/>
      <c r="QHE3" s="1412"/>
      <c r="QHF3" s="1412"/>
      <c r="QHG3" s="1412"/>
      <c r="QHH3" s="1412"/>
      <c r="QHI3" s="1412"/>
      <c r="QHJ3" s="1412"/>
      <c r="QHK3" s="1412"/>
      <c r="QHL3" s="1412"/>
      <c r="QHM3" s="1412"/>
      <c r="QHN3" s="1412"/>
      <c r="QHO3" s="1412"/>
      <c r="QHP3" s="1412"/>
      <c r="QHQ3" s="1412"/>
      <c r="QHR3" s="1412"/>
      <c r="QHS3" s="1412"/>
      <c r="QHT3" s="1412"/>
      <c r="QHU3" s="1412"/>
      <c r="QHV3" s="1412"/>
      <c r="QHW3" s="1412"/>
      <c r="QHX3" s="1412"/>
      <c r="QHY3" s="1412"/>
      <c r="QHZ3" s="1412"/>
      <c r="QIA3" s="1412"/>
      <c r="QIB3" s="1412"/>
      <c r="QIC3" s="1412"/>
      <c r="QID3" s="1412"/>
      <c r="QIE3" s="1412"/>
      <c r="QIF3" s="1412"/>
      <c r="QIG3" s="1412"/>
      <c r="QIH3" s="1412"/>
      <c r="QII3" s="1412"/>
      <c r="QIJ3" s="1412"/>
      <c r="QIK3" s="1412"/>
      <c r="QIL3" s="1412"/>
      <c r="QIM3" s="1412"/>
      <c r="QIN3" s="1412"/>
      <c r="QIO3" s="1412"/>
      <c r="QIP3" s="1412"/>
      <c r="QIQ3" s="1412"/>
      <c r="QIR3" s="1412"/>
      <c r="QIS3" s="1412"/>
      <c r="QIT3" s="1412"/>
      <c r="QIU3" s="1412"/>
      <c r="QIV3" s="1412"/>
      <c r="QIW3" s="1412"/>
      <c r="QIX3" s="1412"/>
      <c r="QIY3" s="1412"/>
      <c r="QIZ3" s="1412"/>
      <c r="QJA3" s="1412"/>
      <c r="QJB3" s="1412"/>
      <c r="QJC3" s="1412"/>
      <c r="QJD3" s="1412"/>
      <c r="QJE3" s="1412"/>
      <c r="QJF3" s="1412"/>
      <c r="QJG3" s="1412"/>
      <c r="QJH3" s="1412"/>
      <c r="QJI3" s="1412"/>
      <c r="QJJ3" s="1412"/>
      <c r="QJK3" s="1412"/>
      <c r="QJL3" s="1412"/>
      <c r="QJM3" s="1412"/>
      <c r="QJN3" s="1412"/>
      <c r="QJO3" s="1412"/>
      <c r="QJP3" s="1412"/>
      <c r="QJQ3" s="1412"/>
      <c r="QJR3" s="1412"/>
      <c r="QJS3" s="1412"/>
      <c r="QJT3" s="1412"/>
      <c r="QJU3" s="1412"/>
      <c r="QJV3" s="1412"/>
      <c r="QJW3" s="1412"/>
      <c r="QJX3" s="1412"/>
      <c r="QJY3" s="1412"/>
      <c r="QJZ3" s="1412"/>
      <c r="QKA3" s="1412"/>
      <c r="QKB3" s="1412"/>
      <c r="QKC3" s="1412"/>
      <c r="QKD3" s="1412"/>
      <c r="QKE3" s="1412"/>
      <c r="QKF3" s="1412"/>
      <c r="QKG3" s="1412"/>
      <c r="QKH3" s="1412"/>
      <c r="QKI3" s="1412"/>
      <c r="QKJ3" s="1412"/>
      <c r="QKK3" s="1412"/>
      <c r="QKL3" s="1412"/>
      <c r="QKM3" s="1412"/>
      <c r="QKN3" s="1412"/>
      <c r="QKO3" s="1412"/>
      <c r="QKP3" s="1412"/>
      <c r="QKQ3" s="1412"/>
      <c r="QKR3" s="1412"/>
      <c r="QKS3" s="1412"/>
      <c r="QKT3" s="1412"/>
      <c r="QKU3" s="1412"/>
      <c r="QKV3" s="1412"/>
      <c r="QKW3" s="1412"/>
      <c r="QKX3" s="1412"/>
      <c r="QKY3" s="1412"/>
      <c r="QKZ3" s="1412"/>
      <c r="QLA3" s="1412"/>
      <c r="QLB3" s="1412"/>
      <c r="QLC3" s="1412"/>
      <c r="QLD3" s="1412"/>
      <c r="QLE3" s="1412"/>
      <c r="QLF3" s="1412"/>
      <c r="QLG3" s="1412"/>
      <c r="QLH3" s="1412"/>
      <c r="QLI3" s="1412"/>
      <c r="QLJ3" s="1412"/>
      <c r="QLK3" s="1412"/>
      <c r="QLL3" s="1412"/>
      <c r="QLM3" s="1412"/>
      <c r="QLN3" s="1412"/>
      <c r="QLO3" s="1412"/>
      <c r="QLP3" s="1412"/>
      <c r="QLQ3" s="1412"/>
      <c r="QLR3" s="1412"/>
      <c r="QLS3" s="1412"/>
      <c r="QLT3" s="1412"/>
      <c r="QLU3" s="1412"/>
      <c r="QLV3" s="1412"/>
      <c r="QLW3" s="1412"/>
      <c r="QLX3" s="1412"/>
      <c r="QLY3" s="1412"/>
      <c r="QLZ3" s="1412"/>
      <c r="QMA3" s="1412"/>
      <c r="QMB3" s="1412"/>
      <c r="QMC3" s="1412"/>
      <c r="QMD3" s="1412"/>
      <c r="QME3" s="1412"/>
      <c r="QMF3" s="1412"/>
      <c r="QMG3" s="1412"/>
      <c r="QMH3" s="1412"/>
      <c r="QMI3" s="1412"/>
      <c r="QMJ3" s="1412"/>
      <c r="QMK3" s="1412"/>
      <c r="QML3" s="1412"/>
      <c r="QMM3" s="1412"/>
      <c r="QMN3" s="1412"/>
      <c r="QMO3" s="1412"/>
      <c r="QMP3" s="1412"/>
      <c r="QMQ3" s="1412"/>
      <c r="QMR3" s="1412"/>
      <c r="QMS3" s="1412"/>
      <c r="QMT3" s="1412"/>
      <c r="QMU3" s="1412"/>
      <c r="QMV3" s="1412"/>
      <c r="QMW3" s="1412"/>
      <c r="QMX3" s="1412"/>
      <c r="QMY3" s="1412"/>
      <c r="QMZ3" s="1412"/>
      <c r="QNA3" s="1412"/>
      <c r="QNB3" s="1412"/>
      <c r="QNC3" s="1412"/>
      <c r="QND3" s="1412"/>
      <c r="QNE3" s="1412"/>
      <c r="QNF3" s="1412"/>
      <c r="QNG3" s="1412"/>
      <c r="QNH3" s="1412"/>
      <c r="QNI3" s="1412"/>
      <c r="QNJ3" s="1412"/>
      <c r="QNK3" s="1412"/>
      <c r="QNL3" s="1412"/>
      <c r="QNM3" s="1412"/>
      <c r="QNN3" s="1412"/>
      <c r="QNO3" s="1412"/>
      <c r="QNP3" s="1412"/>
      <c r="QNQ3" s="1412"/>
      <c r="QNR3" s="1412"/>
      <c r="QNS3" s="1412"/>
      <c r="QNT3" s="1412"/>
      <c r="QNU3" s="1412"/>
      <c r="QNV3" s="1412"/>
      <c r="QNW3" s="1412"/>
      <c r="QNX3" s="1412"/>
      <c r="QNY3" s="1412"/>
      <c r="QNZ3" s="1412"/>
      <c r="QOA3" s="1412"/>
      <c r="QOB3" s="1412"/>
      <c r="QOC3" s="1412"/>
      <c r="QOD3" s="1412"/>
      <c r="QOE3" s="1412"/>
      <c r="QOF3" s="1412"/>
      <c r="QOG3" s="1412"/>
      <c r="QOH3" s="1412"/>
      <c r="QOI3" s="1412"/>
      <c r="QOJ3" s="1412"/>
      <c r="QOK3" s="1412"/>
      <c r="QOL3" s="1412"/>
      <c r="QOM3" s="1412"/>
      <c r="QON3" s="1412"/>
      <c r="QOO3" s="1412"/>
      <c r="QOP3" s="1412"/>
      <c r="QOQ3" s="1412"/>
      <c r="QOR3" s="1412"/>
      <c r="QOS3" s="1412"/>
      <c r="QOT3" s="1412"/>
      <c r="QOU3" s="1412"/>
      <c r="QOV3" s="1412"/>
      <c r="QOW3" s="1412"/>
      <c r="QOX3" s="1412"/>
      <c r="QOY3" s="1412"/>
      <c r="QOZ3" s="1412"/>
      <c r="QPA3" s="1412"/>
      <c r="QPB3" s="1412"/>
      <c r="QPC3" s="1412"/>
      <c r="QPD3" s="1412"/>
      <c r="QPE3" s="1412"/>
      <c r="QPF3" s="1412"/>
      <c r="QPG3" s="1412"/>
      <c r="QPH3" s="1412"/>
      <c r="QPI3" s="1412"/>
      <c r="QPJ3" s="1412"/>
      <c r="QPK3" s="1412"/>
      <c r="QPL3" s="1412"/>
      <c r="QPM3" s="1412"/>
      <c r="QPN3" s="1412"/>
      <c r="QPO3" s="1412"/>
      <c r="QPP3" s="1412"/>
      <c r="QPQ3" s="1412"/>
      <c r="QPR3" s="1412"/>
      <c r="QPS3" s="1412"/>
      <c r="QPT3" s="1412"/>
      <c r="QPU3" s="1412"/>
      <c r="QPV3" s="1412"/>
      <c r="QPW3" s="1412"/>
      <c r="QPX3" s="1412"/>
      <c r="QPY3" s="1412"/>
      <c r="QPZ3" s="1412"/>
      <c r="QQA3" s="1412"/>
      <c r="QQB3" s="1412"/>
      <c r="QQC3" s="1412"/>
      <c r="QQD3" s="1412"/>
      <c r="QQE3" s="1412"/>
      <c r="QQF3" s="1412"/>
      <c r="QQG3" s="1412"/>
      <c r="QQH3" s="1412"/>
      <c r="QQI3" s="1412"/>
      <c r="QQJ3" s="1412"/>
      <c r="QQK3" s="1412"/>
      <c r="QQL3" s="1412"/>
      <c r="QQM3" s="1412"/>
      <c r="QQN3" s="1412"/>
      <c r="QQO3" s="1412"/>
      <c r="QQP3" s="1412"/>
      <c r="QQQ3" s="1412"/>
      <c r="QQR3" s="1412"/>
      <c r="QQS3" s="1412"/>
      <c r="QQT3" s="1412"/>
      <c r="QQU3" s="1412"/>
      <c r="QQV3" s="1412"/>
      <c r="QQW3" s="1412"/>
      <c r="QQX3" s="1412"/>
      <c r="QQY3" s="1412"/>
      <c r="QQZ3" s="1412"/>
      <c r="QRA3" s="1412"/>
      <c r="QRB3" s="1412"/>
      <c r="QRC3" s="1412"/>
      <c r="QRD3" s="1412"/>
      <c r="QRE3" s="1412"/>
      <c r="QRF3" s="1412"/>
      <c r="QRG3" s="1412"/>
      <c r="QRH3" s="1412"/>
      <c r="QRI3" s="1412"/>
      <c r="QRJ3" s="1412"/>
      <c r="QRK3" s="1412"/>
      <c r="QRL3" s="1412"/>
      <c r="QRM3" s="1412"/>
      <c r="QRN3" s="1412"/>
      <c r="QRO3" s="1412"/>
      <c r="QRP3" s="1412"/>
      <c r="QRQ3" s="1412"/>
      <c r="QRR3" s="1412"/>
      <c r="QRS3" s="1412"/>
      <c r="QRT3" s="1412"/>
      <c r="QRU3" s="1412"/>
      <c r="QRV3" s="1412"/>
      <c r="QRW3" s="1412"/>
      <c r="QRX3" s="1412"/>
      <c r="QRY3" s="1412"/>
      <c r="QRZ3" s="1412"/>
      <c r="QSA3" s="1412"/>
      <c r="QSB3" s="1412"/>
      <c r="QSC3" s="1412"/>
      <c r="QSD3" s="1412"/>
      <c r="QSE3" s="1412"/>
      <c r="QSF3" s="1412"/>
      <c r="QSG3" s="1412"/>
      <c r="QSH3" s="1412"/>
      <c r="QSI3" s="1412"/>
      <c r="QSJ3" s="1412"/>
      <c r="QSK3" s="1412"/>
      <c r="QSL3" s="1412"/>
      <c r="QSM3" s="1412"/>
      <c r="QSN3" s="1412"/>
      <c r="QSO3" s="1412"/>
      <c r="QSP3" s="1412"/>
      <c r="QSQ3" s="1412"/>
      <c r="QSR3" s="1412"/>
      <c r="QSS3" s="1412"/>
      <c r="QST3" s="1412"/>
      <c r="QSU3" s="1412"/>
      <c r="QSV3" s="1412"/>
      <c r="QSW3" s="1412"/>
      <c r="QSX3" s="1412"/>
      <c r="QSY3" s="1412"/>
      <c r="QSZ3" s="1412"/>
      <c r="QTA3" s="1412"/>
      <c r="QTB3" s="1412"/>
      <c r="QTC3" s="1412"/>
      <c r="QTD3" s="1412"/>
      <c r="QTE3" s="1412"/>
      <c r="QTF3" s="1412"/>
      <c r="QTG3" s="1412"/>
      <c r="QTH3" s="1412"/>
      <c r="QTI3" s="1412"/>
      <c r="QTJ3" s="1412"/>
      <c r="QTK3" s="1412"/>
      <c r="QTL3" s="1412"/>
      <c r="QTM3" s="1412"/>
      <c r="QTN3" s="1412"/>
      <c r="QTO3" s="1412"/>
      <c r="QTP3" s="1412"/>
      <c r="QTQ3" s="1412"/>
      <c r="QTR3" s="1412"/>
      <c r="QTS3" s="1412"/>
      <c r="QTT3" s="1412"/>
      <c r="QTU3" s="1412"/>
      <c r="QTV3" s="1412"/>
      <c r="QTW3" s="1412"/>
      <c r="QTX3" s="1412"/>
      <c r="QTY3" s="1412"/>
      <c r="QTZ3" s="1412"/>
      <c r="QUA3" s="1412"/>
      <c r="QUB3" s="1412"/>
      <c r="QUC3" s="1412"/>
      <c r="QUD3" s="1412"/>
      <c r="QUE3" s="1412"/>
      <c r="QUF3" s="1412"/>
      <c r="QUG3" s="1412"/>
      <c r="QUH3" s="1412"/>
      <c r="QUI3" s="1412"/>
      <c r="QUJ3" s="1412"/>
      <c r="QUK3" s="1412"/>
      <c r="QUL3" s="1412"/>
      <c r="QUM3" s="1412"/>
      <c r="QUN3" s="1412"/>
      <c r="QUO3" s="1412"/>
      <c r="QUP3" s="1412"/>
      <c r="QUQ3" s="1412"/>
      <c r="QUR3" s="1412"/>
      <c r="QUS3" s="1412"/>
      <c r="QUT3" s="1412"/>
      <c r="QUU3" s="1412"/>
      <c r="QUV3" s="1412"/>
      <c r="QUW3" s="1412"/>
      <c r="QUX3" s="1412"/>
      <c r="QUY3" s="1412"/>
      <c r="QUZ3" s="1412"/>
      <c r="QVA3" s="1412"/>
      <c r="QVB3" s="1412"/>
      <c r="QVC3" s="1412"/>
      <c r="QVD3" s="1412"/>
      <c r="QVE3" s="1412"/>
      <c r="QVF3" s="1412"/>
      <c r="QVG3" s="1412"/>
      <c r="QVH3" s="1412"/>
      <c r="QVI3" s="1412"/>
      <c r="QVJ3" s="1412"/>
      <c r="QVK3" s="1412"/>
      <c r="QVL3" s="1412"/>
      <c r="QVM3" s="1412"/>
      <c r="QVN3" s="1412"/>
      <c r="QVO3" s="1412"/>
      <c r="QVP3" s="1412"/>
      <c r="QVQ3" s="1412"/>
      <c r="QVR3" s="1412"/>
      <c r="QVS3" s="1412"/>
      <c r="QVT3" s="1412"/>
      <c r="QVU3" s="1412"/>
      <c r="QVV3" s="1412"/>
      <c r="QVW3" s="1412"/>
      <c r="QVX3" s="1412"/>
      <c r="QVY3" s="1412"/>
      <c r="QVZ3" s="1412"/>
      <c r="QWA3" s="1412"/>
      <c r="QWB3" s="1412"/>
      <c r="QWC3" s="1412"/>
      <c r="QWD3" s="1412"/>
      <c r="QWE3" s="1412"/>
      <c r="QWF3" s="1412"/>
      <c r="QWG3" s="1412"/>
      <c r="QWH3" s="1412"/>
      <c r="QWI3" s="1412"/>
      <c r="QWJ3" s="1412"/>
      <c r="QWK3" s="1412"/>
      <c r="QWL3" s="1412"/>
      <c r="QWM3" s="1412"/>
      <c r="QWN3" s="1412"/>
      <c r="QWO3" s="1412"/>
      <c r="QWP3" s="1412"/>
      <c r="QWQ3" s="1412"/>
      <c r="QWR3" s="1412"/>
      <c r="QWS3" s="1412"/>
      <c r="QWT3" s="1412"/>
      <c r="QWU3" s="1412"/>
      <c r="QWV3" s="1412"/>
      <c r="QWW3" s="1412"/>
      <c r="QWX3" s="1412"/>
      <c r="QWY3" s="1412"/>
      <c r="QWZ3" s="1412"/>
      <c r="QXA3" s="1412"/>
      <c r="QXB3" s="1412"/>
      <c r="QXC3" s="1412"/>
      <c r="QXD3" s="1412"/>
      <c r="QXE3" s="1412"/>
      <c r="QXF3" s="1412"/>
      <c r="QXG3" s="1412"/>
      <c r="QXH3" s="1412"/>
      <c r="QXI3" s="1412"/>
      <c r="QXJ3" s="1412"/>
      <c r="QXK3" s="1412"/>
      <c r="QXL3" s="1412"/>
      <c r="QXM3" s="1412"/>
      <c r="QXN3" s="1412"/>
      <c r="QXO3" s="1412"/>
      <c r="QXP3" s="1412"/>
      <c r="QXQ3" s="1412"/>
      <c r="QXR3" s="1412"/>
      <c r="QXS3" s="1412"/>
      <c r="QXT3" s="1412"/>
      <c r="QXU3" s="1412"/>
      <c r="QXV3" s="1412"/>
      <c r="QXW3" s="1412"/>
      <c r="QXX3" s="1412"/>
      <c r="QXY3" s="1412"/>
      <c r="QXZ3" s="1412"/>
      <c r="QYA3" s="1412"/>
      <c r="QYB3" s="1412"/>
      <c r="QYC3" s="1412"/>
      <c r="QYD3" s="1412"/>
      <c r="QYE3" s="1412"/>
      <c r="QYF3" s="1412"/>
      <c r="QYG3" s="1412"/>
      <c r="QYH3" s="1412"/>
      <c r="QYI3" s="1412"/>
      <c r="QYJ3" s="1412"/>
      <c r="QYK3" s="1412"/>
      <c r="QYL3" s="1412"/>
      <c r="QYM3" s="1412"/>
      <c r="QYN3" s="1412"/>
      <c r="QYO3" s="1412"/>
      <c r="QYP3" s="1412"/>
      <c r="QYQ3" s="1412"/>
      <c r="QYR3" s="1412"/>
      <c r="QYS3" s="1412"/>
      <c r="QYT3" s="1412"/>
      <c r="QYU3" s="1412"/>
      <c r="QYV3" s="1412"/>
      <c r="QYW3" s="1412"/>
      <c r="QYX3" s="1412"/>
      <c r="QYY3" s="1412"/>
      <c r="QYZ3" s="1412"/>
      <c r="QZA3" s="1412"/>
      <c r="QZB3" s="1412"/>
      <c r="QZC3" s="1412"/>
      <c r="QZD3" s="1412"/>
      <c r="QZE3" s="1412"/>
      <c r="QZF3" s="1412"/>
      <c r="QZG3" s="1412"/>
      <c r="QZH3" s="1412"/>
      <c r="QZI3" s="1412"/>
      <c r="QZJ3" s="1412"/>
      <c r="QZK3" s="1412"/>
      <c r="QZL3" s="1412"/>
      <c r="QZM3" s="1412"/>
      <c r="QZN3" s="1412"/>
      <c r="QZO3" s="1412"/>
      <c r="QZP3" s="1412"/>
      <c r="QZQ3" s="1412"/>
      <c r="QZR3" s="1412"/>
      <c r="QZS3" s="1412"/>
      <c r="QZT3" s="1412"/>
      <c r="QZU3" s="1412"/>
      <c r="QZV3" s="1412"/>
      <c r="QZW3" s="1412"/>
      <c r="QZX3" s="1412"/>
      <c r="QZY3" s="1412"/>
      <c r="QZZ3" s="1412"/>
      <c r="RAA3" s="1412"/>
      <c r="RAB3" s="1412"/>
      <c r="RAC3" s="1412"/>
      <c r="RAD3" s="1412"/>
      <c r="RAE3" s="1412"/>
      <c r="RAF3" s="1412"/>
      <c r="RAG3" s="1412"/>
      <c r="RAH3" s="1412"/>
      <c r="RAI3" s="1412"/>
      <c r="RAJ3" s="1412"/>
      <c r="RAK3" s="1412"/>
      <c r="RAL3" s="1412"/>
      <c r="RAM3" s="1412"/>
      <c r="RAN3" s="1412"/>
      <c r="RAO3" s="1412"/>
      <c r="RAP3" s="1412"/>
      <c r="RAQ3" s="1412"/>
      <c r="RAR3" s="1412"/>
      <c r="RAS3" s="1412"/>
      <c r="RAT3" s="1412"/>
      <c r="RAU3" s="1412"/>
      <c r="RAV3" s="1412"/>
      <c r="RAW3" s="1412"/>
      <c r="RAX3" s="1412"/>
      <c r="RAY3" s="1412"/>
      <c r="RAZ3" s="1412"/>
      <c r="RBA3" s="1412"/>
      <c r="RBB3" s="1412"/>
      <c r="RBC3" s="1412"/>
      <c r="RBD3" s="1412"/>
      <c r="RBE3" s="1412"/>
      <c r="RBF3" s="1412"/>
      <c r="RBG3" s="1412"/>
      <c r="RBH3" s="1412"/>
      <c r="RBI3" s="1412"/>
      <c r="RBJ3" s="1412"/>
      <c r="RBK3" s="1412"/>
      <c r="RBL3" s="1412"/>
      <c r="RBM3" s="1412"/>
      <c r="RBN3" s="1412"/>
      <c r="RBO3" s="1412"/>
      <c r="RBP3" s="1412"/>
      <c r="RBQ3" s="1412"/>
      <c r="RBR3" s="1412"/>
      <c r="RBS3" s="1412"/>
      <c r="RBT3" s="1412"/>
      <c r="RBU3" s="1412"/>
      <c r="RBV3" s="1412"/>
      <c r="RBW3" s="1412"/>
      <c r="RBX3" s="1412"/>
      <c r="RBY3" s="1412"/>
      <c r="RBZ3" s="1412"/>
      <c r="RCA3" s="1412"/>
      <c r="RCB3" s="1412"/>
      <c r="RCC3" s="1412"/>
      <c r="RCD3" s="1412"/>
      <c r="RCE3" s="1412"/>
      <c r="RCF3" s="1412"/>
      <c r="RCG3" s="1412"/>
      <c r="RCH3" s="1412"/>
      <c r="RCI3" s="1412"/>
      <c r="RCJ3" s="1412"/>
      <c r="RCK3" s="1412"/>
      <c r="RCL3" s="1412"/>
      <c r="RCM3" s="1412"/>
      <c r="RCN3" s="1412"/>
      <c r="RCO3" s="1412"/>
      <c r="RCP3" s="1412"/>
      <c r="RCQ3" s="1412"/>
      <c r="RCR3" s="1412"/>
      <c r="RCS3" s="1412"/>
      <c r="RCT3" s="1412"/>
      <c r="RCU3" s="1412"/>
      <c r="RCV3" s="1412"/>
      <c r="RCW3" s="1412"/>
      <c r="RCX3" s="1412"/>
      <c r="RCY3" s="1412"/>
      <c r="RCZ3" s="1412"/>
      <c r="RDA3" s="1412"/>
      <c r="RDB3" s="1412"/>
      <c r="RDC3" s="1412"/>
      <c r="RDD3" s="1412"/>
      <c r="RDE3" s="1412"/>
      <c r="RDF3" s="1412"/>
      <c r="RDG3" s="1412"/>
      <c r="RDH3" s="1412"/>
      <c r="RDI3" s="1412"/>
      <c r="RDJ3" s="1412"/>
      <c r="RDK3" s="1412"/>
      <c r="RDL3" s="1412"/>
      <c r="RDM3" s="1412"/>
      <c r="RDN3" s="1412"/>
      <c r="RDO3" s="1412"/>
      <c r="RDP3" s="1412"/>
      <c r="RDQ3" s="1412"/>
      <c r="RDR3" s="1412"/>
      <c r="RDS3" s="1412"/>
      <c r="RDT3" s="1412"/>
      <c r="RDU3" s="1412"/>
      <c r="RDV3" s="1412"/>
      <c r="RDW3" s="1412"/>
      <c r="RDX3" s="1412"/>
      <c r="RDY3" s="1412"/>
      <c r="RDZ3" s="1412"/>
      <c r="REA3" s="1412"/>
      <c r="REB3" s="1412"/>
      <c r="REC3" s="1412"/>
      <c r="RED3" s="1412"/>
      <c r="REE3" s="1412"/>
      <c r="REF3" s="1412"/>
      <c r="REG3" s="1412"/>
      <c r="REH3" s="1412"/>
      <c r="REI3" s="1412"/>
      <c r="REJ3" s="1412"/>
      <c r="REK3" s="1412"/>
      <c r="REL3" s="1412"/>
      <c r="REM3" s="1412"/>
      <c r="REN3" s="1412"/>
      <c r="REO3" s="1412"/>
      <c r="REP3" s="1412"/>
      <c r="REQ3" s="1412"/>
      <c r="RER3" s="1412"/>
      <c r="RES3" s="1412"/>
      <c r="RET3" s="1412"/>
      <c r="REU3" s="1412"/>
      <c r="REV3" s="1412"/>
      <c r="REW3" s="1412"/>
      <c r="REX3" s="1412"/>
      <c r="REY3" s="1412"/>
      <c r="REZ3" s="1412"/>
      <c r="RFA3" s="1412"/>
      <c r="RFB3" s="1412"/>
      <c r="RFC3" s="1412"/>
      <c r="RFD3" s="1412"/>
      <c r="RFE3" s="1412"/>
      <c r="RFF3" s="1412"/>
      <c r="RFG3" s="1412"/>
      <c r="RFH3" s="1412"/>
      <c r="RFI3" s="1412"/>
      <c r="RFJ3" s="1412"/>
      <c r="RFK3" s="1412"/>
      <c r="RFL3" s="1412"/>
      <c r="RFM3" s="1412"/>
      <c r="RFN3" s="1412"/>
      <c r="RFO3" s="1412"/>
      <c r="RFP3" s="1412"/>
      <c r="RFQ3" s="1412"/>
      <c r="RFR3" s="1412"/>
      <c r="RFS3" s="1412"/>
      <c r="RFT3" s="1412"/>
      <c r="RFU3" s="1412"/>
      <c r="RFV3" s="1412"/>
      <c r="RFW3" s="1412"/>
      <c r="RFX3" s="1412"/>
      <c r="RFY3" s="1412"/>
      <c r="RFZ3" s="1412"/>
      <c r="RGA3" s="1412"/>
      <c r="RGB3" s="1412"/>
      <c r="RGC3" s="1412"/>
      <c r="RGD3" s="1412"/>
      <c r="RGE3" s="1412"/>
      <c r="RGF3" s="1412"/>
      <c r="RGG3" s="1412"/>
      <c r="RGH3" s="1412"/>
      <c r="RGI3" s="1412"/>
      <c r="RGJ3" s="1412"/>
      <c r="RGK3" s="1412"/>
      <c r="RGL3" s="1412"/>
      <c r="RGM3" s="1412"/>
      <c r="RGN3" s="1412"/>
      <c r="RGO3" s="1412"/>
      <c r="RGP3" s="1412"/>
      <c r="RGQ3" s="1412"/>
      <c r="RGR3" s="1412"/>
      <c r="RGS3" s="1412"/>
      <c r="RGT3" s="1412"/>
      <c r="RGU3" s="1412"/>
      <c r="RGV3" s="1412"/>
      <c r="RGW3" s="1412"/>
      <c r="RGX3" s="1412"/>
      <c r="RGY3" s="1412"/>
      <c r="RGZ3" s="1412"/>
      <c r="RHA3" s="1412"/>
      <c r="RHB3" s="1412"/>
      <c r="RHC3" s="1412"/>
      <c r="RHD3" s="1412"/>
      <c r="RHE3" s="1412"/>
      <c r="RHF3" s="1412"/>
      <c r="RHG3" s="1412"/>
      <c r="RHH3" s="1412"/>
      <c r="RHI3" s="1412"/>
      <c r="RHJ3" s="1412"/>
      <c r="RHK3" s="1412"/>
      <c r="RHL3" s="1412"/>
      <c r="RHM3" s="1412"/>
      <c r="RHN3" s="1412"/>
      <c r="RHO3" s="1412"/>
      <c r="RHP3" s="1412"/>
      <c r="RHQ3" s="1412"/>
      <c r="RHR3" s="1412"/>
      <c r="RHS3" s="1412"/>
      <c r="RHT3" s="1412"/>
      <c r="RHU3" s="1412"/>
      <c r="RHV3" s="1412"/>
      <c r="RHW3" s="1412"/>
      <c r="RHX3" s="1412"/>
      <c r="RHY3" s="1412"/>
      <c r="RHZ3" s="1412"/>
      <c r="RIA3" s="1412"/>
      <c r="RIB3" s="1412"/>
      <c r="RIC3" s="1412"/>
      <c r="RID3" s="1412"/>
      <c r="RIE3" s="1412"/>
      <c r="RIF3" s="1412"/>
      <c r="RIG3" s="1412"/>
      <c r="RIH3" s="1412"/>
      <c r="RII3" s="1412"/>
      <c r="RIJ3" s="1412"/>
      <c r="RIK3" s="1412"/>
      <c r="RIL3" s="1412"/>
      <c r="RIM3" s="1412"/>
      <c r="RIN3" s="1412"/>
      <c r="RIO3" s="1412"/>
      <c r="RIP3" s="1412"/>
      <c r="RIQ3" s="1412"/>
      <c r="RIR3" s="1412"/>
      <c r="RIS3" s="1412"/>
      <c r="RIT3" s="1412"/>
      <c r="RIU3" s="1412"/>
      <c r="RIV3" s="1412"/>
      <c r="RIW3" s="1412"/>
      <c r="RIX3" s="1412"/>
      <c r="RIY3" s="1412"/>
      <c r="RIZ3" s="1412"/>
      <c r="RJA3" s="1412"/>
      <c r="RJB3" s="1412"/>
      <c r="RJC3" s="1412"/>
      <c r="RJD3" s="1412"/>
      <c r="RJE3" s="1412"/>
      <c r="RJF3" s="1412"/>
      <c r="RJG3" s="1412"/>
      <c r="RJH3" s="1412"/>
      <c r="RJI3" s="1412"/>
      <c r="RJJ3" s="1412"/>
      <c r="RJK3" s="1412"/>
      <c r="RJL3" s="1412"/>
      <c r="RJM3" s="1412"/>
      <c r="RJN3" s="1412"/>
      <c r="RJO3" s="1412"/>
      <c r="RJP3" s="1412"/>
      <c r="RJQ3" s="1412"/>
      <c r="RJR3" s="1412"/>
      <c r="RJS3" s="1412"/>
      <c r="RJT3" s="1412"/>
      <c r="RJU3" s="1412"/>
      <c r="RJV3" s="1412"/>
      <c r="RJW3" s="1412"/>
      <c r="RJX3" s="1412"/>
      <c r="RJY3" s="1412"/>
      <c r="RJZ3" s="1412"/>
      <c r="RKA3" s="1412"/>
      <c r="RKB3" s="1412"/>
      <c r="RKC3" s="1412"/>
      <c r="RKD3" s="1412"/>
      <c r="RKE3" s="1412"/>
      <c r="RKF3" s="1412"/>
      <c r="RKG3" s="1412"/>
      <c r="RKH3" s="1412"/>
      <c r="RKI3" s="1412"/>
      <c r="RKJ3" s="1412"/>
      <c r="RKK3" s="1412"/>
      <c r="RKL3" s="1412"/>
      <c r="RKM3" s="1412"/>
      <c r="RKN3" s="1412"/>
      <c r="RKO3" s="1412"/>
      <c r="RKP3" s="1412"/>
      <c r="RKQ3" s="1412"/>
      <c r="RKR3" s="1412"/>
      <c r="RKS3" s="1412"/>
      <c r="RKT3" s="1412"/>
      <c r="RKU3" s="1412"/>
      <c r="RKV3" s="1412"/>
      <c r="RKW3" s="1412"/>
      <c r="RKX3" s="1412"/>
      <c r="RKY3" s="1412"/>
      <c r="RKZ3" s="1412"/>
      <c r="RLA3" s="1412"/>
      <c r="RLB3" s="1412"/>
      <c r="RLC3" s="1412"/>
      <c r="RLD3" s="1412"/>
      <c r="RLE3" s="1412"/>
      <c r="RLF3" s="1412"/>
      <c r="RLG3" s="1412"/>
      <c r="RLH3" s="1412"/>
      <c r="RLI3" s="1412"/>
      <c r="RLJ3" s="1412"/>
      <c r="RLK3" s="1412"/>
      <c r="RLL3" s="1412"/>
      <c r="RLM3" s="1412"/>
      <c r="RLN3" s="1412"/>
      <c r="RLO3" s="1412"/>
      <c r="RLP3" s="1412"/>
      <c r="RLQ3" s="1412"/>
      <c r="RLR3" s="1412"/>
      <c r="RLS3" s="1412"/>
      <c r="RLT3" s="1412"/>
      <c r="RLU3" s="1412"/>
      <c r="RLV3" s="1412"/>
      <c r="RLW3" s="1412"/>
      <c r="RLX3" s="1412"/>
      <c r="RLY3" s="1412"/>
      <c r="RLZ3" s="1412"/>
      <c r="RMA3" s="1412"/>
      <c r="RMB3" s="1412"/>
      <c r="RMC3" s="1412"/>
      <c r="RMD3" s="1412"/>
      <c r="RME3" s="1412"/>
      <c r="RMF3" s="1412"/>
      <c r="RMG3" s="1412"/>
      <c r="RMH3" s="1412"/>
      <c r="RMI3" s="1412"/>
      <c r="RMJ3" s="1412"/>
      <c r="RMK3" s="1412"/>
      <c r="RML3" s="1412"/>
      <c r="RMM3" s="1412"/>
      <c r="RMN3" s="1412"/>
      <c r="RMO3" s="1412"/>
      <c r="RMP3" s="1412"/>
      <c r="RMQ3" s="1412"/>
      <c r="RMR3" s="1412"/>
      <c r="RMS3" s="1412"/>
      <c r="RMT3" s="1412"/>
      <c r="RMU3" s="1412"/>
      <c r="RMV3" s="1412"/>
      <c r="RMW3" s="1412"/>
      <c r="RMX3" s="1412"/>
      <c r="RMY3" s="1412"/>
      <c r="RMZ3" s="1412"/>
      <c r="RNA3" s="1412"/>
      <c r="RNB3" s="1412"/>
      <c r="RNC3" s="1412"/>
      <c r="RND3" s="1412"/>
      <c r="RNE3" s="1412"/>
      <c r="RNF3" s="1412"/>
      <c r="RNG3" s="1412"/>
      <c r="RNH3" s="1412"/>
      <c r="RNI3" s="1412"/>
      <c r="RNJ3" s="1412"/>
      <c r="RNK3" s="1412"/>
      <c r="RNL3" s="1412"/>
      <c r="RNM3" s="1412"/>
      <c r="RNN3" s="1412"/>
      <c r="RNO3" s="1412"/>
      <c r="RNP3" s="1412"/>
      <c r="RNQ3" s="1412"/>
      <c r="RNR3" s="1412"/>
      <c r="RNS3" s="1412"/>
      <c r="RNT3" s="1412"/>
      <c r="RNU3" s="1412"/>
      <c r="RNV3" s="1412"/>
      <c r="RNW3" s="1412"/>
      <c r="RNX3" s="1412"/>
      <c r="RNY3" s="1412"/>
      <c r="RNZ3" s="1412"/>
      <c r="ROA3" s="1412"/>
      <c r="ROB3" s="1412"/>
      <c r="ROC3" s="1412"/>
      <c r="ROD3" s="1412"/>
      <c r="ROE3" s="1412"/>
      <c r="ROF3" s="1412"/>
      <c r="ROG3" s="1412"/>
      <c r="ROH3" s="1412"/>
      <c r="ROI3" s="1412"/>
      <c r="ROJ3" s="1412"/>
      <c r="ROK3" s="1412"/>
      <c r="ROL3" s="1412"/>
      <c r="ROM3" s="1412"/>
      <c r="RON3" s="1412"/>
      <c r="ROO3" s="1412"/>
      <c r="ROP3" s="1412"/>
      <c r="ROQ3" s="1412"/>
      <c r="ROR3" s="1412"/>
      <c r="ROS3" s="1412"/>
      <c r="ROT3" s="1412"/>
      <c r="ROU3" s="1412"/>
      <c r="ROV3" s="1412"/>
      <c r="ROW3" s="1412"/>
      <c r="ROX3" s="1412"/>
      <c r="ROY3" s="1412"/>
      <c r="ROZ3" s="1412"/>
      <c r="RPA3" s="1412"/>
      <c r="RPB3" s="1412"/>
      <c r="RPC3" s="1412"/>
      <c r="RPD3" s="1412"/>
      <c r="RPE3" s="1412"/>
      <c r="RPF3" s="1412"/>
      <c r="RPG3" s="1412"/>
      <c r="RPH3" s="1412"/>
      <c r="RPI3" s="1412"/>
      <c r="RPJ3" s="1412"/>
      <c r="RPK3" s="1412"/>
      <c r="RPL3" s="1412"/>
      <c r="RPM3" s="1412"/>
      <c r="RPN3" s="1412"/>
      <c r="RPO3" s="1412"/>
      <c r="RPP3" s="1412"/>
      <c r="RPQ3" s="1412"/>
      <c r="RPR3" s="1412"/>
      <c r="RPS3" s="1412"/>
      <c r="RPT3" s="1412"/>
      <c r="RPU3" s="1412"/>
      <c r="RPV3" s="1412"/>
      <c r="RPW3" s="1412"/>
      <c r="RPX3" s="1412"/>
      <c r="RPY3" s="1412"/>
      <c r="RPZ3" s="1412"/>
      <c r="RQA3" s="1412"/>
      <c r="RQB3" s="1412"/>
      <c r="RQC3" s="1412"/>
      <c r="RQD3" s="1412"/>
      <c r="RQE3" s="1412"/>
      <c r="RQF3" s="1412"/>
      <c r="RQG3" s="1412"/>
      <c r="RQH3" s="1412"/>
      <c r="RQI3" s="1412"/>
      <c r="RQJ3" s="1412"/>
      <c r="RQK3" s="1412"/>
      <c r="RQL3" s="1412"/>
      <c r="RQM3" s="1412"/>
      <c r="RQN3" s="1412"/>
      <c r="RQO3" s="1412"/>
      <c r="RQP3" s="1412"/>
      <c r="RQQ3" s="1412"/>
      <c r="RQR3" s="1412"/>
      <c r="RQS3" s="1412"/>
      <c r="RQT3" s="1412"/>
      <c r="RQU3" s="1412"/>
      <c r="RQV3" s="1412"/>
      <c r="RQW3" s="1412"/>
      <c r="RQX3" s="1412"/>
      <c r="RQY3" s="1412"/>
      <c r="RQZ3" s="1412"/>
      <c r="RRA3" s="1412"/>
      <c r="RRB3" s="1412"/>
      <c r="RRC3" s="1412"/>
      <c r="RRD3" s="1412"/>
      <c r="RRE3" s="1412"/>
      <c r="RRF3" s="1412"/>
      <c r="RRG3" s="1412"/>
      <c r="RRH3" s="1412"/>
      <c r="RRI3" s="1412"/>
      <c r="RRJ3" s="1412"/>
      <c r="RRK3" s="1412"/>
      <c r="RRL3" s="1412"/>
      <c r="RRM3" s="1412"/>
      <c r="RRN3" s="1412"/>
      <c r="RRO3" s="1412"/>
      <c r="RRP3" s="1412"/>
      <c r="RRQ3" s="1412"/>
      <c r="RRR3" s="1412"/>
      <c r="RRS3" s="1412"/>
      <c r="RRT3" s="1412"/>
      <c r="RRU3" s="1412"/>
      <c r="RRV3" s="1412"/>
      <c r="RRW3" s="1412"/>
      <c r="RRX3" s="1412"/>
      <c r="RRY3" s="1412"/>
      <c r="RRZ3" s="1412"/>
      <c r="RSA3" s="1412"/>
      <c r="RSB3" s="1412"/>
      <c r="RSC3" s="1412"/>
      <c r="RSD3" s="1412"/>
      <c r="RSE3" s="1412"/>
      <c r="RSF3" s="1412"/>
      <c r="RSG3" s="1412"/>
      <c r="RSH3" s="1412"/>
      <c r="RSI3" s="1412"/>
      <c r="RSJ3" s="1412"/>
      <c r="RSK3" s="1412"/>
      <c r="RSL3" s="1412"/>
      <c r="RSM3" s="1412"/>
      <c r="RSN3" s="1412"/>
      <c r="RSO3" s="1412"/>
      <c r="RSP3" s="1412"/>
      <c r="RSQ3" s="1412"/>
      <c r="RSR3" s="1412"/>
      <c r="RSS3" s="1412"/>
      <c r="RST3" s="1412"/>
      <c r="RSU3" s="1412"/>
      <c r="RSV3" s="1412"/>
      <c r="RSW3" s="1412"/>
      <c r="RSX3" s="1412"/>
      <c r="RSY3" s="1412"/>
      <c r="RSZ3" s="1412"/>
      <c r="RTA3" s="1412"/>
      <c r="RTB3" s="1412"/>
      <c r="RTC3" s="1412"/>
      <c r="RTD3" s="1412"/>
      <c r="RTE3" s="1412"/>
      <c r="RTF3" s="1412"/>
      <c r="RTG3" s="1412"/>
      <c r="RTH3" s="1412"/>
      <c r="RTI3" s="1412"/>
      <c r="RTJ3" s="1412"/>
      <c r="RTK3" s="1412"/>
      <c r="RTL3" s="1412"/>
      <c r="RTM3" s="1412"/>
      <c r="RTN3" s="1412"/>
      <c r="RTO3" s="1412"/>
      <c r="RTP3" s="1412"/>
      <c r="RTQ3" s="1412"/>
      <c r="RTR3" s="1412"/>
      <c r="RTS3" s="1412"/>
      <c r="RTT3" s="1412"/>
      <c r="RTU3" s="1412"/>
      <c r="RTV3" s="1412"/>
      <c r="RTW3" s="1412"/>
      <c r="RTX3" s="1412"/>
      <c r="RTY3" s="1412"/>
      <c r="RTZ3" s="1412"/>
      <c r="RUA3" s="1412"/>
      <c r="RUB3" s="1412"/>
      <c r="RUC3" s="1412"/>
      <c r="RUD3" s="1412"/>
      <c r="RUE3" s="1412"/>
      <c r="RUF3" s="1412"/>
      <c r="RUG3" s="1412"/>
      <c r="RUH3" s="1412"/>
      <c r="RUI3" s="1412"/>
      <c r="RUJ3" s="1412"/>
      <c r="RUK3" s="1412"/>
      <c r="RUL3" s="1412"/>
      <c r="RUM3" s="1412"/>
      <c r="RUN3" s="1412"/>
      <c r="RUO3" s="1412"/>
      <c r="RUP3" s="1412"/>
      <c r="RUQ3" s="1412"/>
      <c r="RUR3" s="1412"/>
      <c r="RUS3" s="1412"/>
      <c r="RUT3" s="1412"/>
      <c r="RUU3" s="1412"/>
      <c r="RUV3" s="1412"/>
      <c r="RUW3" s="1412"/>
      <c r="RUX3" s="1412"/>
      <c r="RUY3" s="1412"/>
      <c r="RUZ3" s="1412"/>
      <c r="RVA3" s="1412"/>
      <c r="RVB3" s="1412"/>
      <c r="RVC3" s="1412"/>
      <c r="RVD3" s="1412"/>
      <c r="RVE3" s="1412"/>
      <c r="RVF3" s="1412"/>
      <c r="RVG3" s="1412"/>
      <c r="RVH3" s="1412"/>
      <c r="RVI3" s="1412"/>
      <c r="RVJ3" s="1412"/>
      <c r="RVK3" s="1412"/>
      <c r="RVL3" s="1412"/>
      <c r="RVM3" s="1412"/>
      <c r="RVN3" s="1412"/>
      <c r="RVO3" s="1412"/>
      <c r="RVP3" s="1412"/>
      <c r="RVQ3" s="1412"/>
      <c r="RVR3" s="1412"/>
      <c r="RVS3" s="1412"/>
      <c r="RVT3" s="1412"/>
      <c r="RVU3" s="1412"/>
      <c r="RVV3" s="1412"/>
      <c r="RVW3" s="1412"/>
      <c r="RVX3" s="1412"/>
      <c r="RVY3" s="1412"/>
      <c r="RVZ3" s="1412"/>
      <c r="RWA3" s="1412"/>
      <c r="RWB3" s="1412"/>
      <c r="RWC3" s="1412"/>
      <c r="RWD3" s="1412"/>
      <c r="RWE3" s="1412"/>
      <c r="RWF3" s="1412"/>
      <c r="RWG3" s="1412"/>
      <c r="RWH3" s="1412"/>
      <c r="RWI3" s="1412"/>
      <c r="RWJ3" s="1412"/>
      <c r="RWK3" s="1412"/>
      <c r="RWL3" s="1412"/>
      <c r="RWM3" s="1412"/>
      <c r="RWN3" s="1412"/>
      <c r="RWO3" s="1412"/>
      <c r="RWP3" s="1412"/>
      <c r="RWQ3" s="1412"/>
      <c r="RWR3" s="1412"/>
      <c r="RWS3" s="1412"/>
      <c r="RWT3" s="1412"/>
      <c r="RWU3" s="1412"/>
      <c r="RWV3" s="1412"/>
      <c r="RWW3" s="1412"/>
      <c r="RWX3" s="1412"/>
      <c r="RWY3" s="1412"/>
      <c r="RWZ3" s="1412"/>
      <c r="RXA3" s="1412"/>
      <c r="RXB3" s="1412"/>
      <c r="RXC3" s="1412"/>
      <c r="RXD3" s="1412"/>
      <c r="RXE3" s="1412"/>
      <c r="RXF3" s="1412"/>
      <c r="RXG3" s="1412"/>
      <c r="RXH3" s="1412"/>
      <c r="RXI3" s="1412"/>
      <c r="RXJ3" s="1412"/>
      <c r="RXK3" s="1412"/>
      <c r="RXL3" s="1412"/>
      <c r="RXM3" s="1412"/>
      <c r="RXN3" s="1412"/>
      <c r="RXO3" s="1412"/>
      <c r="RXP3" s="1412"/>
      <c r="RXQ3" s="1412"/>
      <c r="RXR3" s="1412"/>
      <c r="RXS3" s="1412"/>
      <c r="RXT3" s="1412"/>
      <c r="RXU3" s="1412"/>
      <c r="RXV3" s="1412"/>
      <c r="RXW3" s="1412"/>
      <c r="RXX3" s="1412"/>
      <c r="RXY3" s="1412"/>
      <c r="RXZ3" s="1412"/>
      <c r="RYA3" s="1412"/>
      <c r="RYB3" s="1412"/>
      <c r="RYC3" s="1412"/>
      <c r="RYD3" s="1412"/>
      <c r="RYE3" s="1412"/>
      <c r="RYF3" s="1412"/>
      <c r="RYG3" s="1412"/>
      <c r="RYH3" s="1412"/>
      <c r="RYI3" s="1412"/>
      <c r="RYJ3" s="1412"/>
      <c r="RYK3" s="1412"/>
      <c r="RYL3" s="1412"/>
      <c r="RYM3" s="1412"/>
      <c r="RYN3" s="1412"/>
      <c r="RYO3" s="1412"/>
      <c r="RYP3" s="1412"/>
      <c r="RYQ3" s="1412"/>
      <c r="RYR3" s="1412"/>
      <c r="RYS3" s="1412"/>
      <c r="RYT3" s="1412"/>
      <c r="RYU3" s="1412"/>
      <c r="RYV3" s="1412"/>
      <c r="RYW3" s="1412"/>
      <c r="RYX3" s="1412"/>
      <c r="RYY3" s="1412"/>
      <c r="RYZ3" s="1412"/>
      <c r="RZA3" s="1412"/>
      <c r="RZB3" s="1412"/>
      <c r="RZC3" s="1412"/>
      <c r="RZD3" s="1412"/>
      <c r="RZE3" s="1412"/>
      <c r="RZF3" s="1412"/>
      <c r="RZG3" s="1412"/>
      <c r="RZH3" s="1412"/>
      <c r="RZI3" s="1412"/>
      <c r="RZJ3" s="1412"/>
      <c r="RZK3" s="1412"/>
      <c r="RZL3" s="1412"/>
      <c r="RZM3" s="1412"/>
      <c r="RZN3" s="1412"/>
      <c r="RZO3" s="1412"/>
      <c r="RZP3" s="1412"/>
      <c r="RZQ3" s="1412"/>
      <c r="RZR3" s="1412"/>
      <c r="RZS3" s="1412"/>
      <c r="RZT3" s="1412"/>
      <c r="RZU3" s="1412"/>
      <c r="RZV3" s="1412"/>
      <c r="RZW3" s="1412"/>
      <c r="RZX3" s="1412"/>
      <c r="RZY3" s="1412"/>
      <c r="RZZ3" s="1412"/>
      <c r="SAA3" s="1412"/>
      <c r="SAB3" s="1412"/>
      <c r="SAC3" s="1412"/>
      <c r="SAD3" s="1412"/>
      <c r="SAE3" s="1412"/>
      <c r="SAF3" s="1412"/>
      <c r="SAG3" s="1412"/>
      <c r="SAH3" s="1412"/>
      <c r="SAI3" s="1412"/>
      <c r="SAJ3" s="1412"/>
      <c r="SAK3" s="1412"/>
      <c r="SAL3" s="1412"/>
      <c r="SAM3" s="1412"/>
      <c r="SAN3" s="1412"/>
      <c r="SAO3" s="1412"/>
      <c r="SAP3" s="1412"/>
      <c r="SAQ3" s="1412"/>
      <c r="SAR3" s="1412"/>
      <c r="SAS3" s="1412"/>
      <c r="SAT3" s="1412"/>
      <c r="SAU3" s="1412"/>
      <c r="SAV3" s="1412"/>
      <c r="SAW3" s="1412"/>
      <c r="SAX3" s="1412"/>
      <c r="SAY3" s="1412"/>
      <c r="SAZ3" s="1412"/>
      <c r="SBA3" s="1412"/>
      <c r="SBB3" s="1412"/>
      <c r="SBC3" s="1412"/>
      <c r="SBD3" s="1412"/>
      <c r="SBE3" s="1412"/>
      <c r="SBF3" s="1412"/>
      <c r="SBG3" s="1412"/>
      <c r="SBH3" s="1412"/>
      <c r="SBI3" s="1412"/>
      <c r="SBJ3" s="1412"/>
      <c r="SBK3" s="1412"/>
      <c r="SBL3" s="1412"/>
      <c r="SBM3" s="1412"/>
      <c r="SBN3" s="1412"/>
      <c r="SBO3" s="1412"/>
      <c r="SBP3" s="1412"/>
      <c r="SBQ3" s="1412"/>
      <c r="SBR3" s="1412"/>
      <c r="SBS3" s="1412"/>
      <c r="SBT3" s="1412"/>
      <c r="SBU3" s="1412"/>
      <c r="SBV3" s="1412"/>
      <c r="SBW3" s="1412"/>
      <c r="SBX3" s="1412"/>
      <c r="SBY3" s="1412"/>
      <c r="SBZ3" s="1412"/>
      <c r="SCA3" s="1412"/>
      <c r="SCB3" s="1412"/>
      <c r="SCC3" s="1412"/>
      <c r="SCD3" s="1412"/>
      <c r="SCE3" s="1412"/>
      <c r="SCF3" s="1412"/>
      <c r="SCG3" s="1412"/>
      <c r="SCH3" s="1412"/>
      <c r="SCI3" s="1412"/>
      <c r="SCJ3" s="1412"/>
      <c r="SCK3" s="1412"/>
      <c r="SCL3" s="1412"/>
      <c r="SCM3" s="1412"/>
      <c r="SCN3" s="1412"/>
      <c r="SCO3" s="1412"/>
      <c r="SCP3" s="1412"/>
      <c r="SCQ3" s="1412"/>
      <c r="SCR3" s="1412"/>
      <c r="SCS3" s="1412"/>
      <c r="SCT3" s="1412"/>
      <c r="SCU3" s="1412"/>
      <c r="SCV3" s="1412"/>
      <c r="SCW3" s="1412"/>
      <c r="SCX3" s="1412"/>
      <c r="SCY3" s="1412"/>
      <c r="SCZ3" s="1412"/>
      <c r="SDA3" s="1412"/>
      <c r="SDB3" s="1412"/>
      <c r="SDC3" s="1412"/>
      <c r="SDD3" s="1412"/>
      <c r="SDE3" s="1412"/>
      <c r="SDF3" s="1412"/>
      <c r="SDG3" s="1412"/>
      <c r="SDH3" s="1412"/>
      <c r="SDI3" s="1412"/>
      <c r="SDJ3" s="1412"/>
      <c r="SDK3" s="1412"/>
      <c r="SDL3" s="1412"/>
      <c r="SDM3" s="1412"/>
      <c r="SDN3" s="1412"/>
      <c r="SDO3" s="1412"/>
      <c r="SDP3" s="1412"/>
      <c r="SDQ3" s="1412"/>
      <c r="SDR3" s="1412"/>
      <c r="SDS3" s="1412"/>
      <c r="SDT3" s="1412"/>
      <c r="SDU3" s="1412"/>
      <c r="SDV3" s="1412"/>
      <c r="SDW3" s="1412"/>
      <c r="SDX3" s="1412"/>
      <c r="SDY3" s="1412"/>
      <c r="SDZ3" s="1412"/>
      <c r="SEA3" s="1412"/>
      <c r="SEB3" s="1412"/>
      <c r="SEC3" s="1412"/>
      <c r="SED3" s="1412"/>
      <c r="SEE3" s="1412"/>
      <c r="SEF3" s="1412"/>
      <c r="SEG3" s="1412"/>
      <c r="SEH3" s="1412"/>
      <c r="SEI3" s="1412"/>
      <c r="SEJ3" s="1412"/>
      <c r="SEK3" s="1412"/>
      <c r="SEL3" s="1412"/>
      <c r="SEM3" s="1412"/>
      <c r="SEN3" s="1412"/>
      <c r="SEO3" s="1412"/>
      <c r="SEP3" s="1412"/>
      <c r="SEQ3" s="1412"/>
      <c r="SER3" s="1412"/>
      <c r="SES3" s="1412"/>
      <c r="SET3" s="1412"/>
      <c r="SEU3" s="1412"/>
      <c r="SEV3" s="1412"/>
      <c r="SEW3" s="1412"/>
      <c r="SEX3" s="1412"/>
      <c r="SEY3" s="1412"/>
      <c r="SEZ3" s="1412"/>
      <c r="SFA3" s="1412"/>
      <c r="SFB3" s="1412"/>
      <c r="SFC3" s="1412"/>
      <c r="SFD3" s="1412"/>
      <c r="SFE3" s="1412"/>
      <c r="SFF3" s="1412"/>
      <c r="SFG3" s="1412"/>
      <c r="SFH3" s="1412"/>
      <c r="SFI3" s="1412"/>
      <c r="SFJ3" s="1412"/>
      <c r="SFK3" s="1412"/>
      <c r="SFL3" s="1412"/>
      <c r="SFM3" s="1412"/>
      <c r="SFN3" s="1412"/>
      <c r="SFO3" s="1412"/>
      <c r="SFP3" s="1412"/>
      <c r="SFQ3" s="1412"/>
      <c r="SFR3" s="1412"/>
      <c r="SFS3" s="1412"/>
      <c r="SFT3" s="1412"/>
      <c r="SFU3" s="1412"/>
      <c r="SFV3" s="1412"/>
      <c r="SFW3" s="1412"/>
      <c r="SFX3" s="1412"/>
      <c r="SFY3" s="1412"/>
      <c r="SFZ3" s="1412"/>
      <c r="SGA3" s="1412"/>
      <c r="SGB3" s="1412"/>
      <c r="SGC3" s="1412"/>
      <c r="SGD3" s="1412"/>
      <c r="SGE3" s="1412"/>
      <c r="SGF3" s="1412"/>
      <c r="SGG3" s="1412"/>
      <c r="SGH3" s="1412"/>
      <c r="SGI3" s="1412"/>
      <c r="SGJ3" s="1412"/>
      <c r="SGK3" s="1412"/>
      <c r="SGL3" s="1412"/>
      <c r="SGM3" s="1412"/>
      <c r="SGN3" s="1412"/>
      <c r="SGO3" s="1412"/>
      <c r="SGP3" s="1412"/>
      <c r="SGQ3" s="1412"/>
      <c r="SGR3" s="1412"/>
      <c r="SGS3" s="1412"/>
      <c r="SGT3" s="1412"/>
      <c r="SGU3" s="1412"/>
      <c r="SGV3" s="1412"/>
      <c r="SGW3" s="1412"/>
      <c r="SGX3" s="1412"/>
      <c r="SGY3" s="1412"/>
      <c r="SGZ3" s="1412"/>
      <c r="SHA3" s="1412"/>
      <c r="SHB3" s="1412"/>
      <c r="SHC3" s="1412"/>
      <c r="SHD3" s="1412"/>
      <c r="SHE3" s="1412"/>
      <c r="SHF3" s="1412"/>
      <c r="SHG3" s="1412"/>
      <c r="SHH3" s="1412"/>
      <c r="SHI3" s="1412"/>
      <c r="SHJ3" s="1412"/>
      <c r="SHK3" s="1412"/>
      <c r="SHL3" s="1412"/>
      <c r="SHM3" s="1412"/>
      <c r="SHN3" s="1412"/>
      <c r="SHO3" s="1412"/>
      <c r="SHP3" s="1412"/>
      <c r="SHQ3" s="1412"/>
      <c r="SHR3" s="1412"/>
      <c r="SHS3" s="1412"/>
      <c r="SHT3" s="1412"/>
      <c r="SHU3" s="1412"/>
      <c r="SHV3" s="1412"/>
      <c r="SHW3" s="1412"/>
      <c r="SHX3" s="1412"/>
      <c r="SHY3" s="1412"/>
      <c r="SHZ3" s="1412"/>
      <c r="SIA3" s="1412"/>
      <c r="SIB3" s="1412"/>
      <c r="SIC3" s="1412"/>
      <c r="SID3" s="1412"/>
      <c r="SIE3" s="1412"/>
      <c r="SIF3" s="1412"/>
      <c r="SIG3" s="1412"/>
      <c r="SIH3" s="1412"/>
      <c r="SII3" s="1412"/>
      <c r="SIJ3" s="1412"/>
      <c r="SIK3" s="1412"/>
      <c r="SIL3" s="1412"/>
      <c r="SIM3" s="1412"/>
      <c r="SIN3" s="1412"/>
      <c r="SIO3" s="1412"/>
      <c r="SIP3" s="1412"/>
      <c r="SIQ3" s="1412"/>
      <c r="SIR3" s="1412"/>
      <c r="SIS3" s="1412"/>
      <c r="SIT3" s="1412"/>
      <c r="SIU3" s="1412"/>
      <c r="SIV3" s="1412"/>
      <c r="SIW3" s="1412"/>
      <c r="SIX3" s="1412"/>
      <c r="SIY3" s="1412"/>
      <c r="SIZ3" s="1412"/>
      <c r="SJA3" s="1412"/>
      <c r="SJB3" s="1412"/>
      <c r="SJC3" s="1412"/>
      <c r="SJD3" s="1412"/>
      <c r="SJE3" s="1412"/>
      <c r="SJF3" s="1412"/>
      <c r="SJG3" s="1412"/>
      <c r="SJH3" s="1412"/>
      <c r="SJI3" s="1412"/>
      <c r="SJJ3" s="1412"/>
      <c r="SJK3" s="1412"/>
      <c r="SJL3" s="1412"/>
      <c r="SJM3" s="1412"/>
      <c r="SJN3" s="1412"/>
      <c r="SJO3" s="1412"/>
      <c r="SJP3" s="1412"/>
      <c r="SJQ3" s="1412"/>
      <c r="SJR3" s="1412"/>
      <c r="SJS3" s="1412"/>
      <c r="SJT3" s="1412"/>
      <c r="SJU3" s="1412"/>
      <c r="SJV3" s="1412"/>
      <c r="SJW3" s="1412"/>
      <c r="SJX3" s="1412"/>
      <c r="SJY3" s="1412"/>
      <c r="SJZ3" s="1412"/>
      <c r="SKA3" s="1412"/>
      <c r="SKB3" s="1412"/>
      <c r="SKC3" s="1412"/>
      <c r="SKD3" s="1412"/>
      <c r="SKE3" s="1412"/>
      <c r="SKF3" s="1412"/>
      <c r="SKG3" s="1412"/>
      <c r="SKH3" s="1412"/>
      <c r="SKI3" s="1412"/>
      <c r="SKJ3" s="1412"/>
      <c r="SKK3" s="1412"/>
      <c r="SKL3" s="1412"/>
      <c r="SKM3" s="1412"/>
      <c r="SKN3" s="1412"/>
      <c r="SKO3" s="1412"/>
      <c r="SKP3" s="1412"/>
      <c r="SKQ3" s="1412"/>
      <c r="SKR3" s="1412"/>
      <c r="SKS3" s="1412"/>
      <c r="SKT3" s="1412"/>
      <c r="SKU3" s="1412"/>
      <c r="SKV3" s="1412"/>
      <c r="SKW3" s="1412"/>
      <c r="SKX3" s="1412"/>
      <c r="SKY3" s="1412"/>
      <c r="SKZ3" s="1412"/>
      <c r="SLA3" s="1412"/>
      <c r="SLB3" s="1412"/>
      <c r="SLC3" s="1412"/>
      <c r="SLD3" s="1412"/>
      <c r="SLE3" s="1412"/>
      <c r="SLF3" s="1412"/>
      <c r="SLG3" s="1412"/>
      <c r="SLH3" s="1412"/>
      <c r="SLI3" s="1412"/>
      <c r="SLJ3" s="1412"/>
      <c r="SLK3" s="1412"/>
      <c r="SLL3" s="1412"/>
      <c r="SLM3" s="1412"/>
      <c r="SLN3" s="1412"/>
      <c r="SLO3" s="1412"/>
      <c r="SLP3" s="1412"/>
      <c r="SLQ3" s="1412"/>
      <c r="SLR3" s="1412"/>
      <c r="SLS3" s="1412"/>
      <c r="SLT3" s="1412"/>
      <c r="SLU3" s="1412"/>
      <c r="SLV3" s="1412"/>
      <c r="SLW3" s="1412"/>
      <c r="SLX3" s="1412"/>
      <c r="SLY3" s="1412"/>
      <c r="SLZ3" s="1412"/>
      <c r="SMA3" s="1412"/>
      <c r="SMB3" s="1412"/>
      <c r="SMC3" s="1412"/>
      <c r="SMD3" s="1412"/>
      <c r="SME3" s="1412"/>
      <c r="SMF3" s="1412"/>
      <c r="SMG3" s="1412"/>
      <c r="SMH3" s="1412"/>
      <c r="SMI3" s="1412"/>
      <c r="SMJ3" s="1412"/>
      <c r="SMK3" s="1412"/>
      <c r="SML3" s="1412"/>
      <c r="SMM3" s="1412"/>
      <c r="SMN3" s="1412"/>
      <c r="SMO3" s="1412"/>
      <c r="SMP3" s="1412"/>
      <c r="SMQ3" s="1412"/>
      <c r="SMR3" s="1412"/>
      <c r="SMS3" s="1412"/>
      <c r="SMT3" s="1412"/>
      <c r="SMU3" s="1412"/>
      <c r="SMV3" s="1412"/>
      <c r="SMW3" s="1412"/>
      <c r="SMX3" s="1412"/>
      <c r="SMY3" s="1412"/>
      <c r="SMZ3" s="1412"/>
      <c r="SNA3" s="1412"/>
      <c r="SNB3" s="1412"/>
      <c r="SNC3" s="1412"/>
      <c r="SND3" s="1412"/>
      <c r="SNE3" s="1412"/>
      <c r="SNF3" s="1412"/>
      <c r="SNG3" s="1412"/>
      <c r="SNH3" s="1412"/>
      <c r="SNI3" s="1412"/>
      <c r="SNJ3" s="1412"/>
      <c r="SNK3" s="1412"/>
      <c r="SNL3" s="1412"/>
      <c r="SNM3" s="1412"/>
      <c r="SNN3" s="1412"/>
      <c r="SNO3" s="1412"/>
      <c r="SNP3" s="1412"/>
      <c r="SNQ3" s="1412"/>
      <c r="SNR3" s="1412"/>
      <c r="SNS3" s="1412"/>
      <c r="SNT3" s="1412"/>
      <c r="SNU3" s="1412"/>
      <c r="SNV3" s="1412"/>
      <c r="SNW3" s="1412"/>
      <c r="SNX3" s="1412"/>
      <c r="SNY3" s="1412"/>
      <c r="SNZ3" s="1412"/>
      <c r="SOA3" s="1412"/>
      <c r="SOB3" s="1412"/>
      <c r="SOC3" s="1412"/>
      <c r="SOD3" s="1412"/>
      <c r="SOE3" s="1412"/>
      <c r="SOF3" s="1412"/>
      <c r="SOG3" s="1412"/>
      <c r="SOH3" s="1412"/>
      <c r="SOI3" s="1412"/>
      <c r="SOJ3" s="1412"/>
      <c r="SOK3" s="1412"/>
      <c r="SOL3" s="1412"/>
      <c r="SOM3" s="1412"/>
      <c r="SON3" s="1412"/>
      <c r="SOO3" s="1412"/>
      <c r="SOP3" s="1412"/>
      <c r="SOQ3" s="1412"/>
      <c r="SOR3" s="1412"/>
      <c r="SOS3" s="1412"/>
      <c r="SOT3" s="1412"/>
      <c r="SOU3" s="1412"/>
      <c r="SOV3" s="1412"/>
      <c r="SOW3" s="1412"/>
      <c r="SOX3" s="1412"/>
      <c r="SOY3" s="1412"/>
      <c r="SOZ3" s="1412"/>
      <c r="SPA3" s="1412"/>
      <c r="SPB3" s="1412"/>
      <c r="SPC3" s="1412"/>
      <c r="SPD3" s="1412"/>
      <c r="SPE3" s="1412"/>
      <c r="SPF3" s="1412"/>
      <c r="SPG3" s="1412"/>
      <c r="SPH3" s="1412"/>
      <c r="SPI3" s="1412"/>
      <c r="SPJ3" s="1412"/>
      <c r="SPK3" s="1412"/>
      <c r="SPL3" s="1412"/>
      <c r="SPM3" s="1412"/>
      <c r="SPN3" s="1412"/>
      <c r="SPO3" s="1412"/>
      <c r="SPP3" s="1412"/>
      <c r="SPQ3" s="1412"/>
      <c r="SPR3" s="1412"/>
      <c r="SPS3" s="1412"/>
      <c r="SPT3" s="1412"/>
      <c r="SPU3" s="1412"/>
      <c r="SPV3" s="1412"/>
      <c r="SPW3" s="1412"/>
      <c r="SPX3" s="1412"/>
      <c r="SPY3" s="1412"/>
      <c r="SPZ3" s="1412"/>
      <c r="SQA3" s="1412"/>
      <c r="SQB3" s="1412"/>
      <c r="SQC3" s="1412"/>
      <c r="SQD3" s="1412"/>
      <c r="SQE3" s="1412"/>
      <c r="SQF3" s="1412"/>
      <c r="SQG3" s="1412"/>
      <c r="SQH3" s="1412"/>
      <c r="SQI3" s="1412"/>
      <c r="SQJ3" s="1412"/>
      <c r="SQK3" s="1412"/>
      <c r="SQL3" s="1412"/>
      <c r="SQM3" s="1412"/>
      <c r="SQN3" s="1412"/>
      <c r="SQO3" s="1412"/>
      <c r="SQP3" s="1412"/>
      <c r="SQQ3" s="1412"/>
      <c r="SQR3" s="1412"/>
      <c r="SQS3" s="1412"/>
      <c r="SQT3" s="1412"/>
      <c r="SQU3" s="1412"/>
      <c r="SQV3" s="1412"/>
      <c r="SQW3" s="1412"/>
      <c r="SQX3" s="1412"/>
      <c r="SQY3" s="1412"/>
      <c r="SQZ3" s="1412"/>
      <c r="SRA3" s="1412"/>
      <c r="SRB3" s="1412"/>
      <c r="SRC3" s="1412"/>
      <c r="SRD3" s="1412"/>
      <c r="SRE3" s="1412"/>
      <c r="SRF3" s="1412"/>
      <c r="SRG3" s="1412"/>
      <c r="SRH3" s="1412"/>
      <c r="SRI3" s="1412"/>
      <c r="SRJ3" s="1412"/>
      <c r="SRK3" s="1412"/>
      <c r="SRL3" s="1412"/>
      <c r="SRM3" s="1412"/>
      <c r="SRN3" s="1412"/>
      <c r="SRO3" s="1412"/>
      <c r="SRP3" s="1412"/>
      <c r="SRQ3" s="1412"/>
      <c r="SRR3" s="1412"/>
      <c r="SRS3" s="1412"/>
      <c r="SRT3" s="1412"/>
      <c r="SRU3" s="1412"/>
      <c r="SRV3" s="1412"/>
      <c r="SRW3" s="1412"/>
      <c r="SRX3" s="1412"/>
      <c r="SRY3" s="1412"/>
      <c r="SRZ3" s="1412"/>
      <c r="SSA3" s="1412"/>
      <c r="SSB3" s="1412"/>
      <c r="SSC3" s="1412"/>
      <c r="SSD3" s="1412"/>
      <c r="SSE3" s="1412"/>
      <c r="SSF3" s="1412"/>
      <c r="SSG3" s="1412"/>
      <c r="SSH3" s="1412"/>
      <c r="SSI3" s="1412"/>
      <c r="SSJ3" s="1412"/>
      <c r="SSK3" s="1412"/>
      <c r="SSL3" s="1412"/>
      <c r="SSM3" s="1412"/>
      <c r="SSN3" s="1412"/>
      <c r="SSO3" s="1412"/>
      <c r="SSP3" s="1412"/>
      <c r="SSQ3" s="1412"/>
      <c r="SSR3" s="1412"/>
      <c r="SSS3" s="1412"/>
      <c r="SST3" s="1412"/>
      <c r="SSU3" s="1412"/>
      <c r="SSV3" s="1412"/>
      <c r="SSW3" s="1412"/>
      <c r="SSX3" s="1412"/>
      <c r="SSY3" s="1412"/>
      <c r="SSZ3" s="1412"/>
      <c r="STA3" s="1412"/>
      <c r="STB3" s="1412"/>
      <c r="STC3" s="1412"/>
      <c r="STD3" s="1412"/>
      <c r="STE3" s="1412"/>
      <c r="STF3" s="1412"/>
      <c r="STG3" s="1412"/>
      <c r="STH3" s="1412"/>
      <c r="STI3" s="1412"/>
      <c r="STJ3" s="1412"/>
      <c r="STK3" s="1412"/>
      <c r="STL3" s="1412"/>
      <c r="STM3" s="1412"/>
      <c r="STN3" s="1412"/>
      <c r="STO3" s="1412"/>
      <c r="STP3" s="1412"/>
      <c r="STQ3" s="1412"/>
      <c r="STR3" s="1412"/>
      <c r="STS3" s="1412"/>
      <c r="STT3" s="1412"/>
      <c r="STU3" s="1412"/>
      <c r="STV3" s="1412"/>
      <c r="STW3" s="1412"/>
      <c r="STX3" s="1412"/>
      <c r="STY3" s="1412"/>
      <c r="STZ3" s="1412"/>
      <c r="SUA3" s="1412"/>
      <c r="SUB3" s="1412"/>
      <c r="SUC3" s="1412"/>
      <c r="SUD3" s="1412"/>
      <c r="SUE3" s="1412"/>
      <c r="SUF3" s="1412"/>
      <c r="SUG3" s="1412"/>
      <c r="SUH3" s="1412"/>
      <c r="SUI3" s="1412"/>
      <c r="SUJ3" s="1412"/>
      <c r="SUK3" s="1412"/>
      <c r="SUL3" s="1412"/>
      <c r="SUM3" s="1412"/>
      <c r="SUN3" s="1412"/>
      <c r="SUO3" s="1412"/>
      <c r="SUP3" s="1412"/>
      <c r="SUQ3" s="1412"/>
      <c r="SUR3" s="1412"/>
      <c r="SUS3" s="1412"/>
      <c r="SUT3" s="1412"/>
      <c r="SUU3" s="1412"/>
      <c r="SUV3" s="1412"/>
      <c r="SUW3" s="1412"/>
      <c r="SUX3" s="1412"/>
      <c r="SUY3" s="1412"/>
      <c r="SUZ3" s="1412"/>
      <c r="SVA3" s="1412"/>
      <c r="SVB3" s="1412"/>
      <c r="SVC3" s="1412"/>
      <c r="SVD3" s="1412"/>
      <c r="SVE3" s="1412"/>
      <c r="SVF3" s="1412"/>
      <c r="SVG3" s="1412"/>
      <c r="SVH3" s="1412"/>
      <c r="SVI3" s="1412"/>
      <c r="SVJ3" s="1412"/>
      <c r="SVK3" s="1412"/>
      <c r="SVL3" s="1412"/>
      <c r="SVM3" s="1412"/>
      <c r="SVN3" s="1412"/>
      <c r="SVO3" s="1412"/>
      <c r="SVP3" s="1412"/>
      <c r="SVQ3" s="1412"/>
      <c r="SVR3" s="1412"/>
      <c r="SVS3" s="1412"/>
      <c r="SVT3" s="1412"/>
      <c r="SVU3" s="1412"/>
      <c r="SVV3" s="1412"/>
      <c r="SVW3" s="1412"/>
      <c r="SVX3" s="1412"/>
      <c r="SVY3" s="1412"/>
      <c r="SVZ3" s="1412"/>
      <c r="SWA3" s="1412"/>
      <c r="SWB3" s="1412"/>
      <c r="SWC3" s="1412"/>
      <c r="SWD3" s="1412"/>
      <c r="SWE3" s="1412"/>
      <c r="SWF3" s="1412"/>
      <c r="SWG3" s="1412"/>
      <c r="SWH3" s="1412"/>
      <c r="SWI3" s="1412"/>
      <c r="SWJ3" s="1412"/>
      <c r="SWK3" s="1412"/>
      <c r="SWL3" s="1412"/>
      <c r="SWM3" s="1412"/>
      <c r="SWN3" s="1412"/>
      <c r="SWO3" s="1412"/>
      <c r="SWP3" s="1412"/>
      <c r="SWQ3" s="1412"/>
      <c r="SWR3" s="1412"/>
      <c r="SWS3" s="1412"/>
      <c r="SWT3" s="1412"/>
      <c r="SWU3" s="1412"/>
      <c r="SWV3" s="1412"/>
      <c r="SWW3" s="1412"/>
      <c r="SWX3" s="1412"/>
      <c r="SWY3" s="1412"/>
      <c r="SWZ3" s="1412"/>
      <c r="SXA3" s="1412"/>
      <c r="SXB3" s="1412"/>
      <c r="SXC3" s="1412"/>
      <c r="SXD3" s="1412"/>
      <c r="SXE3" s="1412"/>
      <c r="SXF3" s="1412"/>
      <c r="SXG3" s="1412"/>
      <c r="SXH3" s="1412"/>
      <c r="SXI3" s="1412"/>
      <c r="SXJ3" s="1412"/>
      <c r="SXK3" s="1412"/>
      <c r="SXL3" s="1412"/>
      <c r="SXM3" s="1412"/>
      <c r="SXN3" s="1412"/>
      <c r="SXO3" s="1412"/>
      <c r="SXP3" s="1412"/>
      <c r="SXQ3" s="1412"/>
      <c r="SXR3" s="1412"/>
      <c r="SXS3" s="1412"/>
      <c r="SXT3" s="1412"/>
      <c r="SXU3" s="1412"/>
      <c r="SXV3" s="1412"/>
      <c r="SXW3" s="1412"/>
      <c r="SXX3" s="1412"/>
      <c r="SXY3" s="1412"/>
      <c r="SXZ3" s="1412"/>
      <c r="SYA3" s="1412"/>
      <c r="SYB3" s="1412"/>
      <c r="SYC3" s="1412"/>
      <c r="SYD3" s="1412"/>
      <c r="SYE3" s="1412"/>
      <c r="SYF3" s="1412"/>
      <c r="SYG3" s="1412"/>
      <c r="SYH3" s="1412"/>
      <c r="SYI3" s="1412"/>
      <c r="SYJ3" s="1412"/>
      <c r="SYK3" s="1412"/>
      <c r="SYL3" s="1412"/>
      <c r="SYM3" s="1412"/>
      <c r="SYN3" s="1412"/>
      <c r="SYO3" s="1412"/>
      <c r="SYP3" s="1412"/>
      <c r="SYQ3" s="1412"/>
      <c r="SYR3" s="1412"/>
      <c r="SYS3" s="1412"/>
      <c r="SYT3" s="1412"/>
      <c r="SYU3" s="1412"/>
      <c r="SYV3" s="1412"/>
      <c r="SYW3" s="1412"/>
      <c r="SYX3" s="1412"/>
      <c r="SYY3" s="1412"/>
      <c r="SYZ3" s="1412"/>
      <c r="SZA3" s="1412"/>
      <c r="SZB3" s="1412"/>
      <c r="SZC3" s="1412"/>
      <c r="SZD3" s="1412"/>
      <c r="SZE3" s="1412"/>
      <c r="SZF3" s="1412"/>
      <c r="SZG3" s="1412"/>
      <c r="SZH3" s="1412"/>
      <c r="SZI3" s="1412"/>
      <c r="SZJ3" s="1412"/>
      <c r="SZK3" s="1412"/>
      <c r="SZL3" s="1412"/>
      <c r="SZM3" s="1412"/>
      <c r="SZN3" s="1412"/>
      <c r="SZO3" s="1412"/>
      <c r="SZP3" s="1412"/>
      <c r="SZQ3" s="1412"/>
      <c r="SZR3" s="1412"/>
      <c r="SZS3" s="1412"/>
      <c r="SZT3" s="1412"/>
      <c r="SZU3" s="1412"/>
      <c r="SZV3" s="1412"/>
      <c r="SZW3" s="1412"/>
      <c r="SZX3" s="1412"/>
      <c r="SZY3" s="1412"/>
      <c r="SZZ3" s="1412"/>
      <c r="TAA3" s="1412"/>
      <c r="TAB3" s="1412"/>
      <c r="TAC3" s="1412"/>
      <c r="TAD3" s="1412"/>
      <c r="TAE3" s="1412"/>
      <c r="TAF3" s="1412"/>
      <c r="TAG3" s="1412"/>
      <c r="TAH3" s="1412"/>
      <c r="TAI3" s="1412"/>
      <c r="TAJ3" s="1412"/>
      <c r="TAK3" s="1412"/>
      <c r="TAL3" s="1412"/>
      <c r="TAM3" s="1412"/>
      <c r="TAN3" s="1412"/>
      <c r="TAO3" s="1412"/>
      <c r="TAP3" s="1412"/>
      <c r="TAQ3" s="1412"/>
      <c r="TAR3" s="1412"/>
      <c r="TAS3" s="1412"/>
      <c r="TAT3" s="1412"/>
      <c r="TAU3" s="1412"/>
      <c r="TAV3" s="1412"/>
      <c r="TAW3" s="1412"/>
      <c r="TAX3" s="1412"/>
      <c r="TAY3" s="1412"/>
      <c r="TAZ3" s="1412"/>
      <c r="TBA3" s="1412"/>
      <c r="TBB3" s="1412"/>
      <c r="TBC3" s="1412"/>
      <c r="TBD3" s="1412"/>
      <c r="TBE3" s="1412"/>
      <c r="TBF3" s="1412"/>
      <c r="TBG3" s="1412"/>
      <c r="TBH3" s="1412"/>
      <c r="TBI3" s="1412"/>
      <c r="TBJ3" s="1412"/>
      <c r="TBK3" s="1412"/>
      <c r="TBL3" s="1412"/>
      <c r="TBM3" s="1412"/>
      <c r="TBN3" s="1412"/>
      <c r="TBO3" s="1412"/>
      <c r="TBP3" s="1412"/>
      <c r="TBQ3" s="1412"/>
      <c r="TBR3" s="1412"/>
      <c r="TBS3" s="1412"/>
      <c r="TBT3" s="1412"/>
      <c r="TBU3" s="1412"/>
      <c r="TBV3" s="1412"/>
      <c r="TBW3" s="1412"/>
      <c r="TBX3" s="1412"/>
      <c r="TBY3" s="1412"/>
      <c r="TBZ3" s="1412"/>
      <c r="TCA3" s="1412"/>
      <c r="TCB3" s="1412"/>
      <c r="TCC3" s="1412"/>
      <c r="TCD3" s="1412"/>
      <c r="TCE3" s="1412"/>
      <c r="TCF3" s="1412"/>
      <c r="TCG3" s="1412"/>
      <c r="TCH3" s="1412"/>
      <c r="TCI3" s="1412"/>
      <c r="TCJ3" s="1412"/>
      <c r="TCK3" s="1412"/>
      <c r="TCL3" s="1412"/>
      <c r="TCM3" s="1412"/>
      <c r="TCN3" s="1412"/>
      <c r="TCO3" s="1412"/>
      <c r="TCP3" s="1412"/>
      <c r="TCQ3" s="1412"/>
      <c r="TCR3" s="1412"/>
      <c r="TCS3" s="1412"/>
      <c r="TCT3" s="1412"/>
      <c r="TCU3" s="1412"/>
      <c r="TCV3" s="1412"/>
      <c r="TCW3" s="1412"/>
      <c r="TCX3" s="1412"/>
      <c r="TCY3" s="1412"/>
      <c r="TCZ3" s="1412"/>
      <c r="TDA3" s="1412"/>
      <c r="TDB3" s="1412"/>
      <c r="TDC3" s="1412"/>
      <c r="TDD3" s="1412"/>
      <c r="TDE3" s="1412"/>
      <c r="TDF3" s="1412"/>
      <c r="TDG3" s="1412"/>
      <c r="TDH3" s="1412"/>
      <c r="TDI3" s="1412"/>
      <c r="TDJ3" s="1412"/>
      <c r="TDK3" s="1412"/>
      <c r="TDL3" s="1412"/>
      <c r="TDM3" s="1412"/>
      <c r="TDN3" s="1412"/>
      <c r="TDO3" s="1412"/>
      <c r="TDP3" s="1412"/>
      <c r="TDQ3" s="1412"/>
      <c r="TDR3" s="1412"/>
      <c r="TDS3" s="1412"/>
      <c r="TDT3" s="1412"/>
      <c r="TDU3" s="1412"/>
      <c r="TDV3" s="1412"/>
      <c r="TDW3" s="1412"/>
      <c r="TDX3" s="1412"/>
      <c r="TDY3" s="1412"/>
      <c r="TDZ3" s="1412"/>
      <c r="TEA3" s="1412"/>
      <c r="TEB3" s="1412"/>
      <c r="TEC3" s="1412"/>
      <c r="TED3" s="1412"/>
      <c r="TEE3" s="1412"/>
      <c r="TEF3" s="1412"/>
      <c r="TEG3" s="1412"/>
      <c r="TEH3" s="1412"/>
      <c r="TEI3" s="1412"/>
      <c r="TEJ3" s="1412"/>
      <c r="TEK3" s="1412"/>
      <c r="TEL3" s="1412"/>
      <c r="TEM3" s="1412"/>
      <c r="TEN3" s="1412"/>
      <c r="TEO3" s="1412"/>
      <c r="TEP3" s="1412"/>
      <c r="TEQ3" s="1412"/>
      <c r="TER3" s="1412"/>
      <c r="TES3" s="1412"/>
      <c r="TET3" s="1412"/>
      <c r="TEU3" s="1412"/>
      <c r="TEV3" s="1412"/>
      <c r="TEW3" s="1412"/>
      <c r="TEX3" s="1412"/>
      <c r="TEY3" s="1412"/>
      <c r="TEZ3" s="1412"/>
      <c r="TFA3" s="1412"/>
      <c r="TFB3" s="1412"/>
      <c r="TFC3" s="1412"/>
      <c r="TFD3" s="1412"/>
      <c r="TFE3" s="1412"/>
      <c r="TFF3" s="1412"/>
      <c r="TFG3" s="1412"/>
      <c r="TFH3" s="1412"/>
      <c r="TFI3" s="1412"/>
      <c r="TFJ3" s="1412"/>
      <c r="TFK3" s="1412"/>
      <c r="TFL3" s="1412"/>
      <c r="TFM3" s="1412"/>
      <c r="TFN3" s="1412"/>
      <c r="TFO3" s="1412"/>
      <c r="TFP3" s="1412"/>
      <c r="TFQ3" s="1412"/>
      <c r="TFR3" s="1412"/>
      <c r="TFS3" s="1412"/>
      <c r="TFT3" s="1412"/>
      <c r="TFU3" s="1412"/>
      <c r="TFV3" s="1412"/>
      <c r="TFW3" s="1412"/>
      <c r="TFX3" s="1412"/>
      <c r="TFY3" s="1412"/>
      <c r="TFZ3" s="1412"/>
      <c r="TGA3" s="1412"/>
      <c r="TGB3" s="1412"/>
      <c r="TGC3" s="1412"/>
      <c r="TGD3" s="1412"/>
      <c r="TGE3" s="1412"/>
      <c r="TGF3" s="1412"/>
      <c r="TGG3" s="1412"/>
      <c r="TGH3" s="1412"/>
      <c r="TGI3" s="1412"/>
      <c r="TGJ3" s="1412"/>
      <c r="TGK3" s="1412"/>
      <c r="TGL3" s="1412"/>
      <c r="TGM3" s="1412"/>
      <c r="TGN3" s="1412"/>
      <c r="TGO3" s="1412"/>
      <c r="TGP3" s="1412"/>
      <c r="TGQ3" s="1412"/>
      <c r="TGR3" s="1412"/>
      <c r="TGS3" s="1412"/>
      <c r="TGT3" s="1412"/>
      <c r="TGU3" s="1412"/>
      <c r="TGV3" s="1412"/>
      <c r="TGW3" s="1412"/>
      <c r="TGX3" s="1412"/>
      <c r="TGY3" s="1412"/>
      <c r="TGZ3" s="1412"/>
      <c r="THA3" s="1412"/>
      <c r="THB3" s="1412"/>
      <c r="THC3" s="1412"/>
      <c r="THD3" s="1412"/>
      <c r="THE3" s="1412"/>
      <c r="THF3" s="1412"/>
      <c r="THG3" s="1412"/>
      <c r="THH3" s="1412"/>
      <c r="THI3" s="1412"/>
      <c r="THJ3" s="1412"/>
      <c r="THK3" s="1412"/>
      <c r="THL3" s="1412"/>
      <c r="THM3" s="1412"/>
      <c r="THN3" s="1412"/>
      <c r="THO3" s="1412"/>
      <c r="THP3" s="1412"/>
      <c r="THQ3" s="1412"/>
      <c r="THR3" s="1412"/>
      <c r="THS3" s="1412"/>
      <c r="THT3" s="1412"/>
      <c r="THU3" s="1412"/>
      <c r="THV3" s="1412"/>
      <c r="THW3" s="1412"/>
      <c r="THX3" s="1412"/>
      <c r="THY3" s="1412"/>
      <c r="THZ3" s="1412"/>
      <c r="TIA3" s="1412"/>
      <c r="TIB3" s="1412"/>
      <c r="TIC3" s="1412"/>
      <c r="TID3" s="1412"/>
      <c r="TIE3" s="1412"/>
      <c r="TIF3" s="1412"/>
      <c r="TIG3" s="1412"/>
      <c r="TIH3" s="1412"/>
      <c r="TII3" s="1412"/>
      <c r="TIJ3" s="1412"/>
      <c r="TIK3" s="1412"/>
      <c r="TIL3" s="1412"/>
      <c r="TIM3" s="1412"/>
      <c r="TIN3" s="1412"/>
      <c r="TIO3" s="1412"/>
      <c r="TIP3" s="1412"/>
      <c r="TIQ3" s="1412"/>
      <c r="TIR3" s="1412"/>
      <c r="TIS3" s="1412"/>
      <c r="TIT3" s="1412"/>
      <c r="TIU3" s="1412"/>
      <c r="TIV3" s="1412"/>
      <c r="TIW3" s="1412"/>
      <c r="TIX3" s="1412"/>
      <c r="TIY3" s="1412"/>
      <c r="TIZ3" s="1412"/>
      <c r="TJA3" s="1412"/>
      <c r="TJB3" s="1412"/>
      <c r="TJC3" s="1412"/>
      <c r="TJD3" s="1412"/>
      <c r="TJE3" s="1412"/>
      <c r="TJF3" s="1412"/>
      <c r="TJG3" s="1412"/>
      <c r="TJH3" s="1412"/>
      <c r="TJI3" s="1412"/>
      <c r="TJJ3" s="1412"/>
      <c r="TJK3" s="1412"/>
      <c r="TJL3" s="1412"/>
      <c r="TJM3" s="1412"/>
      <c r="TJN3" s="1412"/>
      <c r="TJO3" s="1412"/>
      <c r="TJP3" s="1412"/>
      <c r="TJQ3" s="1412"/>
      <c r="TJR3" s="1412"/>
      <c r="TJS3" s="1412"/>
      <c r="TJT3" s="1412"/>
      <c r="TJU3" s="1412"/>
      <c r="TJV3" s="1412"/>
      <c r="TJW3" s="1412"/>
      <c r="TJX3" s="1412"/>
      <c r="TJY3" s="1412"/>
      <c r="TJZ3" s="1412"/>
      <c r="TKA3" s="1412"/>
      <c r="TKB3" s="1412"/>
      <c r="TKC3" s="1412"/>
      <c r="TKD3" s="1412"/>
      <c r="TKE3" s="1412"/>
      <c r="TKF3" s="1412"/>
      <c r="TKG3" s="1412"/>
      <c r="TKH3" s="1412"/>
      <c r="TKI3" s="1412"/>
      <c r="TKJ3" s="1412"/>
      <c r="TKK3" s="1412"/>
      <c r="TKL3" s="1412"/>
      <c r="TKM3" s="1412"/>
      <c r="TKN3" s="1412"/>
      <c r="TKO3" s="1412"/>
      <c r="TKP3" s="1412"/>
      <c r="TKQ3" s="1412"/>
      <c r="TKR3" s="1412"/>
      <c r="TKS3" s="1412"/>
      <c r="TKT3" s="1412"/>
      <c r="TKU3" s="1412"/>
      <c r="TKV3" s="1412"/>
      <c r="TKW3" s="1412"/>
      <c r="TKX3" s="1412"/>
      <c r="TKY3" s="1412"/>
      <c r="TKZ3" s="1412"/>
      <c r="TLA3" s="1412"/>
      <c r="TLB3" s="1412"/>
      <c r="TLC3" s="1412"/>
      <c r="TLD3" s="1412"/>
      <c r="TLE3" s="1412"/>
      <c r="TLF3" s="1412"/>
      <c r="TLG3" s="1412"/>
      <c r="TLH3" s="1412"/>
      <c r="TLI3" s="1412"/>
      <c r="TLJ3" s="1412"/>
      <c r="TLK3" s="1412"/>
      <c r="TLL3" s="1412"/>
      <c r="TLM3" s="1412"/>
      <c r="TLN3" s="1412"/>
      <c r="TLO3" s="1412"/>
      <c r="TLP3" s="1412"/>
      <c r="TLQ3" s="1412"/>
      <c r="TLR3" s="1412"/>
      <c r="TLS3" s="1412"/>
      <c r="TLT3" s="1412"/>
      <c r="TLU3" s="1412"/>
      <c r="TLV3" s="1412"/>
      <c r="TLW3" s="1412"/>
      <c r="TLX3" s="1412"/>
      <c r="TLY3" s="1412"/>
      <c r="TLZ3" s="1412"/>
      <c r="TMA3" s="1412"/>
      <c r="TMB3" s="1412"/>
      <c r="TMC3" s="1412"/>
      <c r="TMD3" s="1412"/>
      <c r="TME3" s="1412"/>
      <c r="TMF3" s="1412"/>
      <c r="TMG3" s="1412"/>
      <c r="TMH3" s="1412"/>
      <c r="TMI3" s="1412"/>
      <c r="TMJ3" s="1412"/>
      <c r="TMK3" s="1412"/>
      <c r="TML3" s="1412"/>
      <c r="TMM3" s="1412"/>
      <c r="TMN3" s="1412"/>
      <c r="TMO3" s="1412"/>
      <c r="TMP3" s="1412"/>
      <c r="TMQ3" s="1412"/>
      <c r="TMR3" s="1412"/>
      <c r="TMS3" s="1412"/>
      <c r="TMT3" s="1412"/>
      <c r="TMU3" s="1412"/>
      <c r="TMV3" s="1412"/>
      <c r="TMW3" s="1412"/>
      <c r="TMX3" s="1412"/>
      <c r="TMY3" s="1412"/>
      <c r="TMZ3" s="1412"/>
      <c r="TNA3" s="1412"/>
      <c r="TNB3" s="1412"/>
      <c r="TNC3" s="1412"/>
      <c r="TND3" s="1412"/>
      <c r="TNE3" s="1412"/>
      <c r="TNF3" s="1412"/>
      <c r="TNG3" s="1412"/>
      <c r="TNH3" s="1412"/>
      <c r="TNI3" s="1412"/>
      <c r="TNJ3" s="1412"/>
      <c r="TNK3" s="1412"/>
      <c r="TNL3" s="1412"/>
      <c r="TNM3" s="1412"/>
      <c r="TNN3" s="1412"/>
      <c r="TNO3" s="1412"/>
      <c r="TNP3" s="1412"/>
      <c r="TNQ3" s="1412"/>
      <c r="TNR3" s="1412"/>
      <c r="TNS3" s="1412"/>
      <c r="TNT3" s="1412"/>
      <c r="TNU3" s="1412"/>
      <c r="TNV3" s="1412"/>
      <c r="TNW3" s="1412"/>
      <c r="TNX3" s="1412"/>
      <c r="TNY3" s="1412"/>
      <c r="TNZ3" s="1412"/>
      <c r="TOA3" s="1412"/>
      <c r="TOB3" s="1412"/>
      <c r="TOC3" s="1412"/>
      <c r="TOD3" s="1412"/>
      <c r="TOE3" s="1412"/>
      <c r="TOF3" s="1412"/>
      <c r="TOG3" s="1412"/>
      <c r="TOH3" s="1412"/>
      <c r="TOI3" s="1412"/>
      <c r="TOJ3" s="1412"/>
      <c r="TOK3" s="1412"/>
      <c r="TOL3" s="1412"/>
      <c r="TOM3" s="1412"/>
      <c r="TON3" s="1412"/>
      <c r="TOO3" s="1412"/>
      <c r="TOP3" s="1412"/>
      <c r="TOQ3" s="1412"/>
      <c r="TOR3" s="1412"/>
      <c r="TOS3" s="1412"/>
      <c r="TOT3" s="1412"/>
      <c r="TOU3" s="1412"/>
      <c r="TOV3" s="1412"/>
      <c r="TOW3" s="1412"/>
      <c r="TOX3" s="1412"/>
      <c r="TOY3" s="1412"/>
      <c r="TOZ3" s="1412"/>
      <c r="TPA3" s="1412"/>
      <c r="TPB3" s="1412"/>
      <c r="TPC3" s="1412"/>
      <c r="TPD3" s="1412"/>
      <c r="TPE3" s="1412"/>
      <c r="TPF3" s="1412"/>
      <c r="TPG3" s="1412"/>
      <c r="TPH3" s="1412"/>
      <c r="TPI3" s="1412"/>
      <c r="TPJ3" s="1412"/>
      <c r="TPK3" s="1412"/>
      <c r="TPL3" s="1412"/>
      <c r="TPM3" s="1412"/>
      <c r="TPN3" s="1412"/>
      <c r="TPO3" s="1412"/>
      <c r="TPP3" s="1412"/>
      <c r="TPQ3" s="1412"/>
      <c r="TPR3" s="1412"/>
      <c r="TPS3" s="1412"/>
      <c r="TPT3" s="1412"/>
      <c r="TPU3" s="1412"/>
      <c r="TPV3" s="1412"/>
      <c r="TPW3" s="1412"/>
      <c r="TPX3" s="1412"/>
      <c r="TPY3" s="1412"/>
      <c r="TPZ3" s="1412"/>
      <c r="TQA3" s="1412"/>
      <c r="TQB3" s="1412"/>
      <c r="TQC3" s="1412"/>
      <c r="TQD3" s="1412"/>
      <c r="TQE3" s="1412"/>
      <c r="TQF3" s="1412"/>
      <c r="TQG3" s="1412"/>
      <c r="TQH3" s="1412"/>
      <c r="TQI3" s="1412"/>
      <c r="TQJ3" s="1412"/>
      <c r="TQK3" s="1412"/>
      <c r="TQL3" s="1412"/>
      <c r="TQM3" s="1412"/>
      <c r="TQN3" s="1412"/>
      <c r="TQO3" s="1412"/>
      <c r="TQP3" s="1412"/>
      <c r="TQQ3" s="1412"/>
      <c r="TQR3" s="1412"/>
      <c r="TQS3" s="1412"/>
      <c r="TQT3" s="1412"/>
      <c r="TQU3" s="1412"/>
      <c r="TQV3" s="1412"/>
      <c r="TQW3" s="1412"/>
      <c r="TQX3" s="1412"/>
      <c r="TQY3" s="1412"/>
      <c r="TQZ3" s="1412"/>
      <c r="TRA3" s="1412"/>
      <c r="TRB3" s="1412"/>
      <c r="TRC3" s="1412"/>
      <c r="TRD3" s="1412"/>
      <c r="TRE3" s="1412"/>
      <c r="TRF3" s="1412"/>
      <c r="TRG3" s="1412"/>
      <c r="TRH3" s="1412"/>
      <c r="TRI3" s="1412"/>
      <c r="TRJ3" s="1412"/>
      <c r="TRK3" s="1412"/>
      <c r="TRL3" s="1412"/>
      <c r="TRM3" s="1412"/>
      <c r="TRN3" s="1412"/>
      <c r="TRO3" s="1412"/>
      <c r="TRP3" s="1412"/>
      <c r="TRQ3" s="1412"/>
      <c r="TRR3" s="1412"/>
      <c r="TRS3" s="1412"/>
      <c r="TRT3" s="1412"/>
      <c r="TRU3" s="1412"/>
      <c r="TRV3" s="1412"/>
      <c r="TRW3" s="1412"/>
      <c r="TRX3" s="1412"/>
      <c r="TRY3" s="1412"/>
      <c r="TRZ3" s="1412"/>
      <c r="TSA3" s="1412"/>
      <c r="TSB3" s="1412"/>
      <c r="TSC3" s="1412"/>
      <c r="TSD3" s="1412"/>
      <c r="TSE3" s="1412"/>
      <c r="TSF3" s="1412"/>
      <c r="TSG3" s="1412"/>
      <c r="TSH3" s="1412"/>
      <c r="TSI3" s="1412"/>
      <c r="TSJ3" s="1412"/>
      <c r="TSK3" s="1412"/>
      <c r="TSL3" s="1412"/>
      <c r="TSM3" s="1412"/>
      <c r="TSN3" s="1412"/>
      <c r="TSO3" s="1412"/>
      <c r="TSP3" s="1412"/>
      <c r="TSQ3" s="1412"/>
      <c r="TSR3" s="1412"/>
      <c r="TSS3" s="1412"/>
      <c r="TST3" s="1412"/>
      <c r="TSU3" s="1412"/>
      <c r="TSV3" s="1412"/>
      <c r="TSW3" s="1412"/>
      <c r="TSX3" s="1412"/>
      <c r="TSY3" s="1412"/>
      <c r="TSZ3" s="1412"/>
      <c r="TTA3" s="1412"/>
      <c r="TTB3" s="1412"/>
      <c r="TTC3" s="1412"/>
      <c r="TTD3" s="1412"/>
      <c r="TTE3" s="1412"/>
      <c r="TTF3" s="1412"/>
      <c r="TTG3" s="1412"/>
      <c r="TTH3" s="1412"/>
      <c r="TTI3" s="1412"/>
      <c r="TTJ3" s="1412"/>
      <c r="TTK3" s="1412"/>
      <c r="TTL3" s="1412"/>
      <c r="TTM3" s="1412"/>
      <c r="TTN3" s="1412"/>
      <c r="TTO3" s="1412"/>
      <c r="TTP3" s="1412"/>
      <c r="TTQ3" s="1412"/>
      <c r="TTR3" s="1412"/>
      <c r="TTS3" s="1412"/>
      <c r="TTT3" s="1412"/>
      <c r="TTU3" s="1412"/>
      <c r="TTV3" s="1412"/>
      <c r="TTW3" s="1412"/>
      <c r="TTX3" s="1412"/>
      <c r="TTY3" s="1412"/>
      <c r="TTZ3" s="1412"/>
      <c r="TUA3" s="1412"/>
      <c r="TUB3" s="1412"/>
      <c r="TUC3" s="1412"/>
      <c r="TUD3" s="1412"/>
      <c r="TUE3" s="1412"/>
      <c r="TUF3" s="1412"/>
      <c r="TUG3" s="1412"/>
      <c r="TUH3" s="1412"/>
      <c r="TUI3" s="1412"/>
      <c r="TUJ3" s="1412"/>
      <c r="TUK3" s="1412"/>
      <c r="TUL3" s="1412"/>
      <c r="TUM3" s="1412"/>
      <c r="TUN3" s="1412"/>
      <c r="TUO3" s="1412"/>
      <c r="TUP3" s="1412"/>
      <c r="TUQ3" s="1412"/>
      <c r="TUR3" s="1412"/>
      <c r="TUS3" s="1412"/>
      <c r="TUT3" s="1412"/>
      <c r="TUU3" s="1412"/>
      <c r="TUV3" s="1412"/>
      <c r="TUW3" s="1412"/>
      <c r="TUX3" s="1412"/>
      <c r="TUY3" s="1412"/>
      <c r="TUZ3" s="1412"/>
      <c r="TVA3" s="1412"/>
      <c r="TVB3" s="1412"/>
      <c r="TVC3" s="1412"/>
      <c r="TVD3" s="1412"/>
      <c r="TVE3" s="1412"/>
      <c r="TVF3" s="1412"/>
      <c r="TVG3" s="1412"/>
      <c r="TVH3" s="1412"/>
      <c r="TVI3" s="1412"/>
      <c r="TVJ3" s="1412"/>
      <c r="TVK3" s="1412"/>
      <c r="TVL3" s="1412"/>
      <c r="TVM3" s="1412"/>
      <c r="TVN3" s="1412"/>
      <c r="TVO3" s="1412"/>
      <c r="TVP3" s="1412"/>
      <c r="TVQ3" s="1412"/>
      <c r="TVR3" s="1412"/>
      <c r="TVS3" s="1412"/>
      <c r="TVT3" s="1412"/>
      <c r="TVU3" s="1412"/>
      <c r="TVV3" s="1412"/>
      <c r="TVW3" s="1412"/>
      <c r="TVX3" s="1412"/>
      <c r="TVY3" s="1412"/>
      <c r="TVZ3" s="1412"/>
      <c r="TWA3" s="1412"/>
      <c r="TWB3" s="1412"/>
      <c r="TWC3" s="1412"/>
      <c r="TWD3" s="1412"/>
      <c r="TWE3" s="1412"/>
      <c r="TWF3" s="1412"/>
      <c r="TWG3" s="1412"/>
      <c r="TWH3" s="1412"/>
      <c r="TWI3" s="1412"/>
      <c r="TWJ3" s="1412"/>
      <c r="TWK3" s="1412"/>
      <c r="TWL3" s="1412"/>
      <c r="TWM3" s="1412"/>
      <c r="TWN3" s="1412"/>
      <c r="TWO3" s="1412"/>
      <c r="TWP3" s="1412"/>
      <c r="TWQ3" s="1412"/>
      <c r="TWR3" s="1412"/>
      <c r="TWS3" s="1412"/>
      <c r="TWT3" s="1412"/>
      <c r="TWU3" s="1412"/>
      <c r="TWV3" s="1412"/>
      <c r="TWW3" s="1412"/>
      <c r="TWX3" s="1412"/>
      <c r="TWY3" s="1412"/>
      <c r="TWZ3" s="1412"/>
      <c r="TXA3" s="1412"/>
      <c r="TXB3" s="1412"/>
      <c r="TXC3" s="1412"/>
      <c r="TXD3" s="1412"/>
      <c r="TXE3" s="1412"/>
      <c r="TXF3" s="1412"/>
      <c r="TXG3" s="1412"/>
      <c r="TXH3" s="1412"/>
      <c r="TXI3" s="1412"/>
      <c r="TXJ3" s="1412"/>
      <c r="TXK3" s="1412"/>
      <c r="TXL3" s="1412"/>
      <c r="TXM3" s="1412"/>
      <c r="TXN3" s="1412"/>
      <c r="TXO3" s="1412"/>
      <c r="TXP3" s="1412"/>
      <c r="TXQ3" s="1412"/>
      <c r="TXR3" s="1412"/>
      <c r="TXS3" s="1412"/>
      <c r="TXT3" s="1412"/>
      <c r="TXU3" s="1412"/>
      <c r="TXV3" s="1412"/>
      <c r="TXW3" s="1412"/>
      <c r="TXX3" s="1412"/>
      <c r="TXY3" s="1412"/>
      <c r="TXZ3" s="1412"/>
      <c r="TYA3" s="1412"/>
      <c r="TYB3" s="1412"/>
      <c r="TYC3" s="1412"/>
      <c r="TYD3" s="1412"/>
      <c r="TYE3" s="1412"/>
      <c r="TYF3" s="1412"/>
      <c r="TYG3" s="1412"/>
      <c r="TYH3" s="1412"/>
      <c r="TYI3" s="1412"/>
      <c r="TYJ3" s="1412"/>
      <c r="TYK3" s="1412"/>
      <c r="TYL3" s="1412"/>
      <c r="TYM3" s="1412"/>
      <c r="TYN3" s="1412"/>
      <c r="TYO3" s="1412"/>
      <c r="TYP3" s="1412"/>
      <c r="TYQ3" s="1412"/>
      <c r="TYR3" s="1412"/>
      <c r="TYS3" s="1412"/>
      <c r="TYT3" s="1412"/>
      <c r="TYU3" s="1412"/>
      <c r="TYV3" s="1412"/>
      <c r="TYW3" s="1412"/>
      <c r="TYX3" s="1412"/>
      <c r="TYY3" s="1412"/>
      <c r="TYZ3" s="1412"/>
      <c r="TZA3" s="1412"/>
      <c r="TZB3" s="1412"/>
      <c r="TZC3" s="1412"/>
      <c r="TZD3" s="1412"/>
      <c r="TZE3" s="1412"/>
      <c r="TZF3" s="1412"/>
      <c r="TZG3" s="1412"/>
      <c r="TZH3" s="1412"/>
      <c r="TZI3" s="1412"/>
      <c r="TZJ3" s="1412"/>
      <c r="TZK3" s="1412"/>
      <c r="TZL3" s="1412"/>
      <c r="TZM3" s="1412"/>
      <c r="TZN3" s="1412"/>
      <c r="TZO3" s="1412"/>
      <c r="TZP3" s="1412"/>
      <c r="TZQ3" s="1412"/>
      <c r="TZR3" s="1412"/>
      <c r="TZS3" s="1412"/>
      <c r="TZT3" s="1412"/>
      <c r="TZU3" s="1412"/>
      <c r="TZV3" s="1412"/>
      <c r="TZW3" s="1412"/>
      <c r="TZX3" s="1412"/>
      <c r="TZY3" s="1412"/>
      <c r="TZZ3" s="1412"/>
      <c r="UAA3" s="1412"/>
      <c r="UAB3" s="1412"/>
      <c r="UAC3" s="1412"/>
      <c r="UAD3" s="1412"/>
      <c r="UAE3" s="1412"/>
      <c r="UAF3" s="1412"/>
      <c r="UAG3" s="1412"/>
      <c r="UAH3" s="1412"/>
      <c r="UAI3" s="1412"/>
      <c r="UAJ3" s="1412"/>
      <c r="UAK3" s="1412"/>
      <c r="UAL3" s="1412"/>
      <c r="UAM3" s="1412"/>
      <c r="UAN3" s="1412"/>
      <c r="UAO3" s="1412"/>
      <c r="UAP3" s="1412"/>
      <c r="UAQ3" s="1412"/>
      <c r="UAR3" s="1412"/>
      <c r="UAS3" s="1412"/>
      <c r="UAT3" s="1412"/>
      <c r="UAU3" s="1412"/>
      <c r="UAV3" s="1412"/>
      <c r="UAW3" s="1412"/>
      <c r="UAX3" s="1412"/>
      <c r="UAY3" s="1412"/>
      <c r="UAZ3" s="1412"/>
      <c r="UBA3" s="1412"/>
      <c r="UBB3" s="1412"/>
      <c r="UBC3" s="1412"/>
      <c r="UBD3" s="1412"/>
      <c r="UBE3" s="1412"/>
      <c r="UBF3" s="1412"/>
      <c r="UBG3" s="1412"/>
      <c r="UBH3" s="1412"/>
      <c r="UBI3" s="1412"/>
      <c r="UBJ3" s="1412"/>
      <c r="UBK3" s="1412"/>
      <c r="UBL3" s="1412"/>
      <c r="UBM3" s="1412"/>
      <c r="UBN3" s="1412"/>
      <c r="UBO3" s="1412"/>
      <c r="UBP3" s="1412"/>
      <c r="UBQ3" s="1412"/>
      <c r="UBR3" s="1412"/>
      <c r="UBS3" s="1412"/>
      <c r="UBT3" s="1412"/>
      <c r="UBU3" s="1412"/>
      <c r="UBV3" s="1412"/>
      <c r="UBW3" s="1412"/>
      <c r="UBX3" s="1412"/>
      <c r="UBY3" s="1412"/>
      <c r="UBZ3" s="1412"/>
      <c r="UCA3" s="1412"/>
      <c r="UCB3" s="1412"/>
      <c r="UCC3" s="1412"/>
      <c r="UCD3" s="1412"/>
      <c r="UCE3" s="1412"/>
      <c r="UCF3" s="1412"/>
      <c r="UCG3" s="1412"/>
      <c r="UCH3" s="1412"/>
      <c r="UCI3" s="1412"/>
      <c r="UCJ3" s="1412"/>
      <c r="UCK3" s="1412"/>
      <c r="UCL3" s="1412"/>
      <c r="UCM3" s="1412"/>
      <c r="UCN3" s="1412"/>
      <c r="UCO3" s="1412"/>
      <c r="UCP3" s="1412"/>
      <c r="UCQ3" s="1412"/>
      <c r="UCR3" s="1412"/>
      <c r="UCS3" s="1412"/>
      <c r="UCT3" s="1412"/>
      <c r="UCU3" s="1412"/>
      <c r="UCV3" s="1412"/>
      <c r="UCW3" s="1412"/>
      <c r="UCX3" s="1412"/>
      <c r="UCY3" s="1412"/>
      <c r="UCZ3" s="1412"/>
      <c r="UDA3" s="1412"/>
      <c r="UDB3" s="1412"/>
      <c r="UDC3" s="1412"/>
      <c r="UDD3" s="1412"/>
      <c r="UDE3" s="1412"/>
      <c r="UDF3" s="1412"/>
      <c r="UDG3" s="1412"/>
      <c r="UDH3" s="1412"/>
      <c r="UDI3" s="1412"/>
      <c r="UDJ3" s="1412"/>
      <c r="UDK3" s="1412"/>
      <c r="UDL3" s="1412"/>
      <c r="UDM3" s="1412"/>
      <c r="UDN3" s="1412"/>
      <c r="UDO3" s="1412"/>
      <c r="UDP3" s="1412"/>
      <c r="UDQ3" s="1412"/>
      <c r="UDR3" s="1412"/>
      <c r="UDS3" s="1412"/>
      <c r="UDT3" s="1412"/>
      <c r="UDU3" s="1412"/>
      <c r="UDV3" s="1412"/>
      <c r="UDW3" s="1412"/>
      <c r="UDX3" s="1412"/>
      <c r="UDY3" s="1412"/>
      <c r="UDZ3" s="1412"/>
      <c r="UEA3" s="1412"/>
      <c r="UEB3" s="1412"/>
      <c r="UEC3" s="1412"/>
      <c r="UED3" s="1412"/>
      <c r="UEE3" s="1412"/>
      <c r="UEF3" s="1412"/>
      <c r="UEG3" s="1412"/>
      <c r="UEH3" s="1412"/>
      <c r="UEI3" s="1412"/>
      <c r="UEJ3" s="1412"/>
      <c r="UEK3" s="1412"/>
      <c r="UEL3" s="1412"/>
      <c r="UEM3" s="1412"/>
      <c r="UEN3" s="1412"/>
      <c r="UEO3" s="1412"/>
      <c r="UEP3" s="1412"/>
      <c r="UEQ3" s="1412"/>
      <c r="UER3" s="1412"/>
      <c r="UES3" s="1412"/>
      <c r="UET3" s="1412"/>
      <c r="UEU3" s="1412"/>
      <c r="UEV3" s="1412"/>
      <c r="UEW3" s="1412"/>
      <c r="UEX3" s="1412"/>
      <c r="UEY3" s="1412"/>
      <c r="UEZ3" s="1412"/>
      <c r="UFA3" s="1412"/>
      <c r="UFB3" s="1412"/>
      <c r="UFC3" s="1412"/>
      <c r="UFD3" s="1412"/>
      <c r="UFE3" s="1412"/>
      <c r="UFF3" s="1412"/>
      <c r="UFG3" s="1412"/>
      <c r="UFH3" s="1412"/>
      <c r="UFI3" s="1412"/>
      <c r="UFJ3" s="1412"/>
      <c r="UFK3" s="1412"/>
      <c r="UFL3" s="1412"/>
      <c r="UFM3" s="1412"/>
      <c r="UFN3" s="1412"/>
      <c r="UFO3" s="1412"/>
      <c r="UFP3" s="1412"/>
      <c r="UFQ3" s="1412"/>
      <c r="UFR3" s="1412"/>
      <c r="UFS3" s="1412"/>
      <c r="UFT3" s="1412"/>
      <c r="UFU3" s="1412"/>
      <c r="UFV3" s="1412"/>
      <c r="UFW3" s="1412"/>
      <c r="UFX3" s="1412"/>
      <c r="UFY3" s="1412"/>
      <c r="UFZ3" s="1412"/>
      <c r="UGA3" s="1412"/>
      <c r="UGB3" s="1412"/>
      <c r="UGC3" s="1412"/>
      <c r="UGD3" s="1412"/>
      <c r="UGE3" s="1412"/>
      <c r="UGF3" s="1412"/>
      <c r="UGG3" s="1412"/>
      <c r="UGH3" s="1412"/>
      <c r="UGI3" s="1412"/>
      <c r="UGJ3" s="1412"/>
      <c r="UGK3" s="1412"/>
      <c r="UGL3" s="1412"/>
      <c r="UGM3" s="1412"/>
      <c r="UGN3" s="1412"/>
      <c r="UGO3" s="1412"/>
      <c r="UGP3" s="1412"/>
      <c r="UGQ3" s="1412"/>
      <c r="UGR3" s="1412"/>
      <c r="UGS3" s="1412"/>
      <c r="UGT3" s="1412"/>
      <c r="UGU3" s="1412"/>
      <c r="UGV3" s="1412"/>
      <c r="UGW3" s="1412"/>
      <c r="UGX3" s="1412"/>
      <c r="UGY3" s="1412"/>
      <c r="UGZ3" s="1412"/>
      <c r="UHA3" s="1412"/>
      <c r="UHB3" s="1412"/>
      <c r="UHC3" s="1412"/>
      <c r="UHD3" s="1412"/>
      <c r="UHE3" s="1412"/>
      <c r="UHF3" s="1412"/>
      <c r="UHG3" s="1412"/>
      <c r="UHH3" s="1412"/>
      <c r="UHI3" s="1412"/>
      <c r="UHJ3" s="1412"/>
      <c r="UHK3" s="1412"/>
      <c r="UHL3" s="1412"/>
      <c r="UHM3" s="1412"/>
      <c r="UHN3" s="1412"/>
      <c r="UHO3" s="1412"/>
      <c r="UHP3" s="1412"/>
      <c r="UHQ3" s="1412"/>
      <c r="UHR3" s="1412"/>
      <c r="UHS3" s="1412"/>
      <c r="UHT3" s="1412"/>
      <c r="UHU3" s="1412"/>
      <c r="UHV3" s="1412"/>
      <c r="UHW3" s="1412"/>
      <c r="UHX3" s="1412"/>
      <c r="UHY3" s="1412"/>
      <c r="UHZ3" s="1412"/>
      <c r="UIA3" s="1412"/>
      <c r="UIB3" s="1412"/>
      <c r="UIC3" s="1412"/>
      <c r="UID3" s="1412"/>
      <c r="UIE3" s="1412"/>
      <c r="UIF3" s="1412"/>
      <c r="UIG3" s="1412"/>
      <c r="UIH3" s="1412"/>
      <c r="UII3" s="1412"/>
      <c r="UIJ3" s="1412"/>
      <c r="UIK3" s="1412"/>
      <c r="UIL3" s="1412"/>
      <c r="UIM3" s="1412"/>
      <c r="UIN3" s="1412"/>
      <c r="UIO3" s="1412"/>
      <c r="UIP3" s="1412"/>
      <c r="UIQ3" s="1412"/>
      <c r="UIR3" s="1412"/>
      <c r="UIS3" s="1412"/>
      <c r="UIT3" s="1412"/>
      <c r="UIU3" s="1412"/>
      <c r="UIV3" s="1412"/>
      <c r="UIW3" s="1412"/>
      <c r="UIX3" s="1412"/>
      <c r="UIY3" s="1412"/>
      <c r="UIZ3" s="1412"/>
      <c r="UJA3" s="1412"/>
      <c r="UJB3" s="1412"/>
      <c r="UJC3" s="1412"/>
      <c r="UJD3" s="1412"/>
      <c r="UJE3" s="1412"/>
      <c r="UJF3" s="1412"/>
      <c r="UJG3" s="1412"/>
      <c r="UJH3" s="1412"/>
      <c r="UJI3" s="1412"/>
      <c r="UJJ3" s="1412"/>
      <c r="UJK3" s="1412"/>
      <c r="UJL3" s="1412"/>
      <c r="UJM3" s="1412"/>
      <c r="UJN3" s="1412"/>
      <c r="UJO3" s="1412"/>
      <c r="UJP3" s="1412"/>
      <c r="UJQ3" s="1412"/>
      <c r="UJR3" s="1412"/>
      <c r="UJS3" s="1412"/>
      <c r="UJT3" s="1412"/>
      <c r="UJU3" s="1412"/>
      <c r="UJV3" s="1412"/>
      <c r="UJW3" s="1412"/>
      <c r="UJX3" s="1412"/>
      <c r="UJY3" s="1412"/>
      <c r="UJZ3" s="1412"/>
      <c r="UKA3" s="1412"/>
      <c r="UKB3" s="1412"/>
      <c r="UKC3" s="1412"/>
      <c r="UKD3" s="1412"/>
      <c r="UKE3" s="1412"/>
      <c r="UKF3" s="1412"/>
      <c r="UKG3" s="1412"/>
      <c r="UKH3" s="1412"/>
      <c r="UKI3" s="1412"/>
      <c r="UKJ3" s="1412"/>
      <c r="UKK3" s="1412"/>
      <c r="UKL3" s="1412"/>
      <c r="UKM3" s="1412"/>
      <c r="UKN3" s="1412"/>
      <c r="UKO3" s="1412"/>
      <c r="UKP3" s="1412"/>
      <c r="UKQ3" s="1412"/>
      <c r="UKR3" s="1412"/>
      <c r="UKS3" s="1412"/>
      <c r="UKT3" s="1412"/>
      <c r="UKU3" s="1412"/>
      <c r="UKV3" s="1412"/>
      <c r="UKW3" s="1412"/>
      <c r="UKX3" s="1412"/>
      <c r="UKY3" s="1412"/>
      <c r="UKZ3" s="1412"/>
      <c r="ULA3" s="1412"/>
      <c r="ULB3" s="1412"/>
      <c r="ULC3" s="1412"/>
      <c r="ULD3" s="1412"/>
      <c r="ULE3" s="1412"/>
      <c r="ULF3" s="1412"/>
      <c r="ULG3" s="1412"/>
      <c r="ULH3" s="1412"/>
      <c r="ULI3" s="1412"/>
      <c r="ULJ3" s="1412"/>
      <c r="ULK3" s="1412"/>
      <c r="ULL3" s="1412"/>
      <c r="ULM3" s="1412"/>
      <c r="ULN3" s="1412"/>
      <c r="ULO3" s="1412"/>
      <c r="ULP3" s="1412"/>
      <c r="ULQ3" s="1412"/>
      <c r="ULR3" s="1412"/>
      <c r="ULS3" s="1412"/>
      <c r="ULT3" s="1412"/>
      <c r="ULU3" s="1412"/>
      <c r="ULV3" s="1412"/>
      <c r="ULW3" s="1412"/>
      <c r="ULX3" s="1412"/>
      <c r="ULY3" s="1412"/>
      <c r="ULZ3" s="1412"/>
      <c r="UMA3" s="1412"/>
      <c r="UMB3" s="1412"/>
      <c r="UMC3" s="1412"/>
      <c r="UMD3" s="1412"/>
      <c r="UME3" s="1412"/>
      <c r="UMF3" s="1412"/>
      <c r="UMG3" s="1412"/>
      <c r="UMH3" s="1412"/>
      <c r="UMI3" s="1412"/>
      <c r="UMJ3" s="1412"/>
      <c r="UMK3" s="1412"/>
      <c r="UML3" s="1412"/>
      <c r="UMM3" s="1412"/>
      <c r="UMN3" s="1412"/>
      <c r="UMO3" s="1412"/>
      <c r="UMP3" s="1412"/>
      <c r="UMQ3" s="1412"/>
      <c r="UMR3" s="1412"/>
      <c r="UMS3" s="1412"/>
      <c r="UMT3" s="1412"/>
      <c r="UMU3" s="1412"/>
      <c r="UMV3" s="1412"/>
      <c r="UMW3" s="1412"/>
      <c r="UMX3" s="1412"/>
      <c r="UMY3" s="1412"/>
      <c r="UMZ3" s="1412"/>
      <c r="UNA3" s="1412"/>
      <c r="UNB3" s="1412"/>
      <c r="UNC3" s="1412"/>
      <c r="UND3" s="1412"/>
      <c r="UNE3" s="1412"/>
      <c r="UNF3" s="1412"/>
      <c r="UNG3" s="1412"/>
      <c r="UNH3" s="1412"/>
      <c r="UNI3" s="1412"/>
      <c r="UNJ3" s="1412"/>
      <c r="UNK3" s="1412"/>
      <c r="UNL3" s="1412"/>
      <c r="UNM3" s="1412"/>
      <c r="UNN3" s="1412"/>
      <c r="UNO3" s="1412"/>
      <c r="UNP3" s="1412"/>
      <c r="UNQ3" s="1412"/>
      <c r="UNR3" s="1412"/>
      <c r="UNS3" s="1412"/>
      <c r="UNT3" s="1412"/>
      <c r="UNU3" s="1412"/>
      <c r="UNV3" s="1412"/>
      <c r="UNW3" s="1412"/>
      <c r="UNX3" s="1412"/>
      <c r="UNY3" s="1412"/>
      <c r="UNZ3" s="1412"/>
      <c r="UOA3" s="1412"/>
      <c r="UOB3" s="1412"/>
      <c r="UOC3" s="1412"/>
      <c r="UOD3" s="1412"/>
      <c r="UOE3" s="1412"/>
      <c r="UOF3" s="1412"/>
      <c r="UOG3" s="1412"/>
      <c r="UOH3" s="1412"/>
      <c r="UOI3" s="1412"/>
      <c r="UOJ3" s="1412"/>
      <c r="UOK3" s="1412"/>
      <c r="UOL3" s="1412"/>
      <c r="UOM3" s="1412"/>
      <c r="UON3" s="1412"/>
      <c r="UOO3" s="1412"/>
      <c r="UOP3" s="1412"/>
      <c r="UOQ3" s="1412"/>
      <c r="UOR3" s="1412"/>
      <c r="UOS3" s="1412"/>
      <c r="UOT3" s="1412"/>
      <c r="UOU3" s="1412"/>
      <c r="UOV3" s="1412"/>
      <c r="UOW3" s="1412"/>
      <c r="UOX3" s="1412"/>
      <c r="UOY3" s="1412"/>
      <c r="UOZ3" s="1412"/>
      <c r="UPA3" s="1412"/>
      <c r="UPB3" s="1412"/>
      <c r="UPC3" s="1412"/>
      <c r="UPD3" s="1412"/>
      <c r="UPE3" s="1412"/>
      <c r="UPF3" s="1412"/>
      <c r="UPG3" s="1412"/>
      <c r="UPH3" s="1412"/>
      <c r="UPI3" s="1412"/>
      <c r="UPJ3" s="1412"/>
      <c r="UPK3" s="1412"/>
      <c r="UPL3" s="1412"/>
      <c r="UPM3" s="1412"/>
      <c r="UPN3" s="1412"/>
      <c r="UPO3" s="1412"/>
      <c r="UPP3" s="1412"/>
      <c r="UPQ3" s="1412"/>
      <c r="UPR3" s="1412"/>
      <c r="UPS3" s="1412"/>
      <c r="UPT3" s="1412"/>
      <c r="UPU3" s="1412"/>
      <c r="UPV3" s="1412"/>
      <c r="UPW3" s="1412"/>
      <c r="UPX3" s="1412"/>
      <c r="UPY3" s="1412"/>
      <c r="UPZ3" s="1412"/>
      <c r="UQA3" s="1412"/>
      <c r="UQB3" s="1412"/>
      <c r="UQC3" s="1412"/>
      <c r="UQD3" s="1412"/>
      <c r="UQE3" s="1412"/>
      <c r="UQF3" s="1412"/>
      <c r="UQG3" s="1412"/>
      <c r="UQH3" s="1412"/>
      <c r="UQI3" s="1412"/>
      <c r="UQJ3" s="1412"/>
      <c r="UQK3" s="1412"/>
      <c r="UQL3" s="1412"/>
      <c r="UQM3" s="1412"/>
      <c r="UQN3" s="1412"/>
      <c r="UQO3" s="1412"/>
      <c r="UQP3" s="1412"/>
      <c r="UQQ3" s="1412"/>
      <c r="UQR3" s="1412"/>
      <c r="UQS3" s="1412"/>
      <c r="UQT3" s="1412"/>
      <c r="UQU3" s="1412"/>
      <c r="UQV3" s="1412"/>
      <c r="UQW3" s="1412"/>
      <c r="UQX3" s="1412"/>
      <c r="UQY3" s="1412"/>
      <c r="UQZ3" s="1412"/>
      <c r="URA3" s="1412"/>
      <c r="URB3" s="1412"/>
      <c r="URC3" s="1412"/>
      <c r="URD3" s="1412"/>
      <c r="URE3" s="1412"/>
      <c r="URF3" s="1412"/>
      <c r="URG3" s="1412"/>
      <c r="URH3" s="1412"/>
      <c r="URI3" s="1412"/>
      <c r="URJ3" s="1412"/>
      <c r="URK3" s="1412"/>
      <c r="URL3" s="1412"/>
      <c r="URM3" s="1412"/>
      <c r="URN3" s="1412"/>
      <c r="URO3" s="1412"/>
      <c r="URP3" s="1412"/>
      <c r="URQ3" s="1412"/>
      <c r="URR3" s="1412"/>
      <c r="URS3" s="1412"/>
      <c r="URT3" s="1412"/>
      <c r="URU3" s="1412"/>
      <c r="URV3" s="1412"/>
      <c r="URW3" s="1412"/>
      <c r="URX3" s="1412"/>
      <c r="URY3" s="1412"/>
      <c r="URZ3" s="1412"/>
      <c r="USA3" s="1412"/>
      <c r="USB3" s="1412"/>
      <c r="USC3" s="1412"/>
      <c r="USD3" s="1412"/>
      <c r="USE3" s="1412"/>
      <c r="USF3" s="1412"/>
      <c r="USG3" s="1412"/>
      <c r="USH3" s="1412"/>
      <c r="USI3" s="1412"/>
      <c r="USJ3" s="1412"/>
      <c r="USK3" s="1412"/>
      <c r="USL3" s="1412"/>
      <c r="USM3" s="1412"/>
      <c r="USN3" s="1412"/>
      <c r="USO3" s="1412"/>
      <c r="USP3" s="1412"/>
      <c r="USQ3" s="1412"/>
      <c r="USR3" s="1412"/>
      <c r="USS3" s="1412"/>
      <c r="UST3" s="1412"/>
      <c r="USU3" s="1412"/>
      <c r="USV3" s="1412"/>
      <c r="USW3" s="1412"/>
      <c r="USX3" s="1412"/>
      <c r="USY3" s="1412"/>
      <c r="USZ3" s="1412"/>
      <c r="UTA3" s="1412"/>
      <c r="UTB3" s="1412"/>
      <c r="UTC3" s="1412"/>
      <c r="UTD3" s="1412"/>
      <c r="UTE3" s="1412"/>
      <c r="UTF3" s="1412"/>
      <c r="UTG3" s="1412"/>
      <c r="UTH3" s="1412"/>
      <c r="UTI3" s="1412"/>
      <c r="UTJ3" s="1412"/>
      <c r="UTK3" s="1412"/>
      <c r="UTL3" s="1412"/>
      <c r="UTM3" s="1412"/>
      <c r="UTN3" s="1412"/>
      <c r="UTO3" s="1412"/>
      <c r="UTP3" s="1412"/>
      <c r="UTQ3" s="1412"/>
      <c r="UTR3" s="1412"/>
      <c r="UTS3" s="1412"/>
      <c r="UTT3" s="1412"/>
      <c r="UTU3" s="1412"/>
      <c r="UTV3" s="1412"/>
      <c r="UTW3" s="1412"/>
      <c r="UTX3" s="1412"/>
      <c r="UTY3" s="1412"/>
      <c r="UTZ3" s="1412"/>
      <c r="UUA3" s="1412"/>
      <c r="UUB3" s="1412"/>
      <c r="UUC3" s="1412"/>
      <c r="UUD3" s="1412"/>
      <c r="UUE3" s="1412"/>
      <c r="UUF3" s="1412"/>
      <c r="UUG3" s="1412"/>
      <c r="UUH3" s="1412"/>
      <c r="UUI3" s="1412"/>
      <c r="UUJ3" s="1412"/>
      <c r="UUK3" s="1412"/>
      <c r="UUL3" s="1412"/>
      <c r="UUM3" s="1412"/>
      <c r="UUN3" s="1412"/>
      <c r="UUO3" s="1412"/>
      <c r="UUP3" s="1412"/>
      <c r="UUQ3" s="1412"/>
      <c r="UUR3" s="1412"/>
      <c r="UUS3" s="1412"/>
      <c r="UUT3" s="1412"/>
      <c r="UUU3" s="1412"/>
      <c r="UUV3" s="1412"/>
      <c r="UUW3" s="1412"/>
      <c r="UUX3" s="1412"/>
      <c r="UUY3" s="1412"/>
      <c r="UUZ3" s="1412"/>
      <c r="UVA3" s="1412"/>
      <c r="UVB3" s="1412"/>
      <c r="UVC3" s="1412"/>
      <c r="UVD3" s="1412"/>
      <c r="UVE3" s="1412"/>
      <c r="UVF3" s="1412"/>
      <c r="UVG3" s="1412"/>
      <c r="UVH3" s="1412"/>
      <c r="UVI3" s="1412"/>
      <c r="UVJ3" s="1412"/>
      <c r="UVK3" s="1412"/>
      <c r="UVL3" s="1412"/>
      <c r="UVM3" s="1412"/>
      <c r="UVN3" s="1412"/>
      <c r="UVO3" s="1412"/>
      <c r="UVP3" s="1412"/>
      <c r="UVQ3" s="1412"/>
      <c r="UVR3" s="1412"/>
      <c r="UVS3" s="1412"/>
      <c r="UVT3" s="1412"/>
      <c r="UVU3" s="1412"/>
      <c r="UVV3" s="1412"/>
      <c r="UVW3" s="1412"/>
      <c r="UVX3" s="1412"/>
      <c r="UVY3" s="1412"/>
      <c r="UVZ3" s="1412"/>
      <c r="UWA3" s="1412"/>
      <c r="UWB3" s="1412"/>
      <c r="UWC3" s="1412"/>
      <c r="UWD3" s="1412"/>
      <c r="UWE3" s="1412"/>
      <c r="UWF3" s="1412"/>
      <c r="UWG3" s="1412"/>
      <c r="UWH3" s="1412"/>
      <c r="UWI3" s="1412"/>
      <c r="UWJ3" s="1412"/>
      <c r="UWK3" s="1412"/>
      <c r="UWL3" s="1412"/>
      <c r="UWM3" s="1412"/>
      <c r="UWN3" s="1412"/>
      <c r="UWO3" s="1412"/>
      <c r="UWP3" s="1412"/>
      <c r="UWQ3" s="1412"/>
      <c r="UWR3" s="1412"/>
      <c r="UWS3" s="1412"/>
      <c r="UWT3" s="1412"/>
      <c r="UWU3" s="1412"/>
      <c r="UWV3" s="1412"/>
      <c r="UWW3" s="1412"/>
      <c r="UWX3" s="1412"/>
      <c r="UWY3" s="1412"/>
      <c r="UWZ3" s="1412"/>
      <c r="UXA3" s="1412"/>
      <c r="UXB3" s="1412"/>
      <c r="UXC3" s="1412"/>
      <c r="UXD3" s="1412"/>
      <c r="UXE3" s="1412"/>
      <c r="UXF3" s="1412"/>
      <c r="UXG3" s="1412"/>
      <c r="UXH3" s="1412"/>
      <c r="UXI3" s="1412"/>
      <c r="UXJ3" s="1412"/>
      <c r="UXK3" s="1412"/>
      <c r="UXL3" s="1412"/>
      <c r="UXM3" s="1412"/>
      <c r="UXN3" s="1412"/>
      <c r="UXO3" s="1412"/>
      <c r="UXP3" s="1412"/>
      <c r="UXQ3" s="1412"/>
      <c r="UXR3" s="1412"/>
      <c r="UXS3" s="1412"/>
      <c r="UXT3" s="1412"/>
      <c r="UXU3" s="1412"/>
      <c r="UXV3" s="1412"/>
      <c r="UXW3" s="1412"/>
      <c r="UXX3" s="1412"/>
      <c r="UXY3" s="1412"/>
      <c r="UXZ3" s="1412"/>
      <c r="UYA3" s="1412"/>
      <c r="UYB3" s="1412"/>
      <c r="UYC3" s="1412"/>
      <c r="UYD3" s="1412"/>
      <c r="UYE3" s="1412"/>
      <c r="UYF3" s="1412"/>
      <c r="UYG3" s="1412"/>
      <c r="UYH3" s="1412"/>
      <c r="UYI3" s="1412"/>
      <c r="UYJ3" s="1412"/>
      <c r="UYK3" s="1412"/>
      <c r="UYL3" s="1412"/>
      <c r="UYM3" s="1412"/>
      <c r="UYN3" s="1412"/>
      <c r="UYO3" s="1412"/>
      <c r="UYP3" s="1412"/>
      <c r="UYQ3" s="1412"/>
      <c r="UYR3" s="1412"/>
      <c r="UYS3" s="1412"/>
      <c r="UYT3" s="1412"/>
      <c r="UYU3" s="1412"/>
      <c r="UYV3" s="1412"/>
      <c r="UYW3" s="1412"/>
      <c r="UYX3" s="1412"/>
      <c r="UYY3" s="1412"/>
      <c r="UYZ3" s="1412"/>
      <c r="UZA3" s="1412"/>
      <c r="UZB3" s="1412"/>
      <c r="UZC3" s="1412"/>
      <c r="UZD3" s="1412"/>
      <c r="UZE3" s="1412"/>
      <c r="UZF3" s="1412"/>
      <c r="UZG3" s="1412"/>
      <c r="UZH3" s="1412"/>
      <c r="UZI3" s="1412"/>
      <c r="UZJ3" s="1412"/>
      <c r="UZK3" s="1412"/>
      <c r="UZL3" s="1412"/>
      <c r="UZM3" s="1412"/>
      <c r="UZN3" s="1412"/>
      <c r="UZO3" s="1412"/>
      <c r="UZP3" s="1412"/>
      <c r="UZQ3" s="1412"/>
      <c r="UZR3" s="1412"/>
      <c r="UZS3" s="1412"/>
      <c r="UZT3" s="1412"/>
      <c r="UZU3" s="1412"/>
      <c r="UZV3" s="1412"/>
      <c r="UZW3" s="1412"/>
      <c r="UZX3" s="1412"/>
      <c r="UZY3" s="1412"/>
      <c r="UZZ3" s="1412"/>
      <c r="VAA3" s="1412"/>
      <c r="VAB3" s="1412"/>
      <c r="VAC3" s="1412"/>
      <c r="VAD3" s="1412"/>
      <c r="VAE3" s="1412"/>
      <c r="VAF3" s="1412"/>
      <c r="VAG3" s="1412"/>
      <c r="VAH3" s="1412"/>
      <c r="VAI3" s="1412"/>
      <c r="VAJ3" s="1412"/>
      <c r="VAK3" s="1412"/>
      <c r="VAL3" s="1412"/>
      <c r="VAM3" s="1412"/>
      <c r="VAN3" s="1412"/>
      <c r="VAO3" s="1412"/>
      <c r="VAP3" s="1412"/>
      <c r="VAQ3" s="1412"/>
      <c r="VAR3" s="1412"/>
      <c r="VAS3" s="1412"/>
      <c r="VAT3" s="1412"/>
      <c r="VAU3" s="1412"/>
      <c r="VAV3" s="1412"/>
      <c r="VAW3" s="1412"/>
      <c r="VAX3" s="1412"/>
      <c r="VAY3" s="1412"/>
      <c r="VAZ3" s="1412"/>
      <c r="VBA3" s="1412"/>
      <c r="VBB3" s="1412"/>
      <c r="VBC3" s="1412"/>
      <c r="VBD3" s="1412"/>
      <c r="VBE3" s="1412"/>
      <c r="VBF3" s="1412"/>
      <c r="VBG3" s="1412"/>
      <c r="VBH3" s="1412"/>
      <c r="VBI3" s="1412"/>
      <c r="VBJ3" s="1412"/>
      <c r="VBK3" s="1412"/>
      <c r="VBL3" s="1412"/>
      <c r="VBM3" s="1412"/>
      <c r="VBN3" s="1412"/>
      <c r="VBO3" s="1412"/>
      <c r="VBP3" s="1412"/>
      <c r="VBQ3" s="1412"/>
      <c r="VBR3" s="1412"/>
      <c r="VBS3" s="1412"/>
      <c r="VBT3" s="1412"/>
      <c r="VBU3" s="1412"/>
      <c r="VBV3" s="1412"/>
      <c r="VBW3" s="1412"/>
      <c r="VBX3" s="1412"/>
      <c r="VBY3" s="1412"/>
      <c r="VBZ3" s="1412"/>
      <c r="VCA3" s="1412"/>
      <c r="VCB3" s="1412"/>
      <c r="VCC3" s="1412"/>
      <c r="VCD3" s="1412"/>
      <c r="VCE3" s="1412"/>
      <c r="VCF3" s="1412"/>
      <c r="VCG3" s="1412"/>
      <c r="VCH3" s="1412"/>
      <c r="VCI3" s="1412"/>
      <c r="VCJ3" s="1412"/>
      <c r="VCK3" s="1412"/>
      <c r="VCL3" s="1412"/>
      <c r="VCM3" s="1412"/>
      <c r="VCN3" s="1412"/>
      <c r="VCO3" s="1412"/>
      <c r="VCP3" s="1412"/>
      <c r="VCQ3" s="1412"/>
      <c r="VCR3" s="1412"/>
      <c r="VCS3" s="1412"/>
      <c r="VCT3" s="1412"/>
      <c r="VCU3" s="1412"/>
      <c r="VCV3" s="1412"/>
      <c r="VCW3" s="1412"/>
      <c r="VCX3" s="1412"/>
      <c r="VCY3" s="1412"/>
      <c r="VCZ3" s="1412"/>
      <c r="VDA3" s="1412"/>
      <c r="VDB3" s="1412"/>
      <c r="VDC3" s="1412"/>
      <c r="VDD3" s="1412"/>
      <c r="VDE3" s="1412"/>
      <c r="VDF3" s="1412"/>
      <c r="VDG3" s="1412"/>
      <c r="VDH3" s="1412"/>
      <c r="VDI3" s="1412"/>
      <c r="VDJ3" s="1412"/>
      <c r="VDK3" s="1412"/>
      <c r="VDL3" s="1412"/>
      <c r="VDM3" s="1412"/>
      <c r="VDN3" s="1412"/>
      <c r="VDO3" s="1412"/>
      <c r="VDP3" s="1412"/>
      <c r="VDQ3" s="1412"/>
      <c r="VDR3" s="1412"/>
      <c r="VDS3" s="1412"/>
      <c r="VDT3" s="1412"/>
      <c r="VDU3" s="1412"/>
      <c r="VDV3" s="1412"/>
      <c r="VDW3" s="1412"/>
      <c r="VDX3" s="1412"/>
      <c r="VDY3" s="1412"/>
      <c r="VDZ3" s="1412"/>
      <c r="VEA3" s="1412"/>
      <c r="VEB3" s="1412"/>
      <c r="VEC3" s="1412"/>
      <c r="VED3" s="1412"/>
      <c r="VEE3" s="1412"/>
      <c r="VEF3" s="1412"/>
      <c r="VEG3" s="1412"/>
      <c r="VEH3" s="1412"/>
      <c r="VEI3" s="1412"/>
      <c r="VEJ3" s="1412"/>
      <c r="VEK3" s="1412"/>
      <c r="VEL3" s="1412"/>
      <c r="VEM3" s="1412"/>
      <c r="VEN3" s="1412"/>
      <c r="VEO3" s="1412"/>
      <c r="VEP3" s="1412"/>
      <c r="VEQ3" s="1412"/>
      <c r="VER3" s="1412"/>
      <c r="VES3" s="1412"/>
      <c r="VET3" s="1412"/>
      <c r="VEU3" s="1412"/>
      <c r="VEV3" s="1412"/>
      <c r="VEW3" s="1412"/>
      <c r="VEX3" s="1412"/>
      <c r="VEY3" s="1412"/>
      <c r="VEZ3" s="1412"/>
      <c r="VFA3" s="1412"/>
      <c r="VFB3" s="1412"/>
      <c r="VFC3" s="1412"/>
      <c r="VFD3" s="1412"/>
      <c r="VFE3" s="1412"/>
      <c r="VFF3" s="1412"/>
      <c r="VFG3" s="1412"/>
      <c r="VFH3" s="1412"/>
      <c r="VFI3" s="1412"/>
      <c r="VFJ3" s="1412"/>
      <c r="VFK3" s="1412"/>
      <c r="VFL3" s="1412"/>
      <c r="VFM3" s="1412"/>
      <c r="VFN3" s="1412"/>
      <c r="VFO3" s="1412"/>
      <c r="VFP3" s="1412"/>
      <c r="VFQ3" s="1412"/>
      <c r="VFR3" s="1412"/>
      <c r="VFS3" s="1412"/>
      <c r="VFT3" s="1412"/>
      <c r="VFU3" s="1412"/>
      <c r="VFV3" s="1412"/>
      <c r="VFW3" s="1412"/>
      <c r="VFX3" s="1412"/>
      <c r="VFY3" s="1412"/>
      <c r="VFZ3" s="1412"/>
      <c r="VGA3" s="1412"/>
      <c r="VGB3" s="1412"/>
      <c r="VGC3" s="1412"/>
      <c r="VGD3" s="1412"/>
      <c r="VGE3" s="1412"/>
      <c r="VGF3" s="1412"/>
      <c r="VGG3" s="1412"/>
      <c r="VGH3" s="1412"/>
      <c r="VGI3" s="1412"/>
      <c r="VGJ3" s="1412"/>
      <c r="VGK3" s="1412"/>
      <c r="VGL3" s="1412"/>
      <c r="VGM3" s="1412"/>
      <c r="VGN3" s="1412"/>
      <c r="VGO3" s="1412"/>
      <c r="VGP3" s="1412"/>
      <c r="VGQ3" s="1412"/>
      <c r="VGR3" s="1412"/>
      <c r="VGS3" s="1412"/>
      <c r="VGT3" s="1412"/>
      <c r="VGU3" s="1412"/>
      <c r="VGV3" s="1412"/>
      <c r="VGW3" s="1412"/>
      <c r="VGX3" s="1412"/>
      <c r="VGY3" s="1412"/>
      <c r="VGZ3" s="1412"/>
      <c r="VHA3" s="1412"/>
      <c r="VHB3" s="1412"/>
      <c r="VHC3" s="1412"/>
      <c r="VHD3" s="1412"/>
      <c r="VHE3" s="1412"/>
      <c r="VHF3" s="1412"/>
      <c r="VHG3" s="1412"/>
      <c r="VHH3" s="1412"/>
      <c r="VHI3" s="1412"/>
      <c r="VHJ3" s="1412"/>
      <c r="VHK3" s="1412"/>
      <c r="VHL3" s="1412"/>
      <c r="VHM3" s="1412"/>
      <c r="VHN3" s="1412"/>
      <c r="VHO3" s="1412"/>
      <c r="VHP3" s="1412"/>
      <c r="VHQ3" s="1412"/>
      <c r="VHR3" s="1412"/>
      <c r="VHS3" s="1412"/>
      <c r="VHT3" s="1412"/>
      <c r="VHU3" s="1412"/>
      <c r="VHV3" s="1412"/>
      <c r="VHW3" s="1412"/>
      <c r="VHX3" s="1412"/>
      <c r="VHY3" s="1412"/>
      <c r="VHZ3" s="1412"/>
      <c r="VIA3" s="1412"/>
      <c r="VIB3" s="1412"/>
      <c r="VIC3" s="1412"/>
      <c r="VID3" s="1412"/>
      <c r="VIE3" s="1412"/>
      <c r="VIF3" s="1412"/>
      <c r="VIG3" s="1412"/>
      <c r="VIH3" s="1412"/>
      <c r="VII3" s="1412"/>
      <c r="VIJ3" s="1412"/>
      <c r="VIK3" s="1412"/>
      <c r="VIL3" s="1412"/>
      <c r="VIM3" s="1412"/>
      <c r="VIN3" s="1412"/>
      <c r="VIO3" s="1412"/>
      <c r="VIP3" s="1412"/>
      <c r="VIQ3" s="1412"/>
      <c r="VIR3" s="1412"/>
      <c r="VIS3" s="1412"/>
      <c r="VIT3" s="1412"/>
      <c r="VIU3" s="1412"/>
      <c r="VIV3" s="1412"/>
      <c r="VIW3" s="1412"/>
      <c r="VIX3" s="1412"/>
      <c r="VIY3" s="1412"/>
      <c r="VIZ3" s="1412"/>
      <c r="VJA3" s="1412"/>
      <c r="VJB3" s="1412"/>
      <c r="VJC3" s="1412"/>
      <c r="VJD3" s="1412"/>
      <c r="VJE3" s="1412"/>
      <c r="VJF3" s="1412"/>
      <c r="VJG3" s="1412"/>
      <c r="VJH3" s="1412"/>
      <c r="VJI3" s="1412"/>
      <c r="VJJ3" s="1412"/>
      <c r="VJK3" s="1412"/>
      <c r="VJL3" s="1412"/>
      <c r="VJM3" s="1412"/>
      <c r="VJN3" s="1412"/>
      <c r="VJO3" s="1412"/>
      <c r="VJP3" s="1412"/>
      <c r="VJQ3" s="1412"/>
      <c r="VJR3" s="1412"/>
      <c r="VJS3" s="1412"/>
      <c r="VJT3" s="1412"/>
      <c r="VJU3" s="1412"/>
      <c r="VJV3" s="1412"/>
      <c r="VJW3" s="1412"/>
      <c r="VJX3" s="1412"/>
      <c r="VJY3" s="1412"/>
      <c r="VJZ3" s="1412"/>
      <c r="VKA3" s="1412"/>
      <c r="VKB3" s="1412"/>
      <c r="VKC3" s="1412"/>
      <c r="VKD3" s="1412"/>
      <c r="VKE3" s="1412"/>
      <c r="VKF3" s="1412"/>
      <c r="VKG3" s="1412"/>
      <c r="VKH3" s="1412"/>
      <c r="VKI3" s="1412"/>
      <c r="VKJ3" s="1412"/>
      <c r="VKK3" s="1412"/>
      <c r="VKL3" s="1412"/>
      <c r="VKM3" s="1412"/>
      <c r="VKN3" s="1412"/>
      <c r="VKO3" s="1412"/>
      <c r="VKP3" s="1412"/>
      <c r="VKQ3" s="1412"/>
      <c r="VKR3" s="1412"/>
      <c r="VKS3" s="1412"/>
      <c r="VKT3" s="1412"/>
      <c r="VKU3" s="1412"/>
      <c r="VKV3" s="1412"/>
      <c r="VKW3" s="1412"/>
      <c r="VKX3" s="1412"/>
      <c r="VKY3" s="1412"/>
      <c r="VKZ3" s="1412"/>
      <c r="VLA3" s="1412"/>
      <c r="VLB3" s="1412"/>
      <c r="VLC3" s="1412"/>
      <c r="VLD3" s="1412"/>
      <c r="VLE3" s="1412"/>
      <c r="VLF3" s="1412"/>
      <c r="VLG3" s="1412"/>
      <c r="VLH3" s="1412"/>
      <c r="VLI3" s="1412"/>
      <c r="VLJ3" s="1412"/>
      <c r="VLK3" s="1412"/>
      <c r="VLL3" s="1412"/>
      <c r="VLM3" s="1412"/>
      <c r="VLN3" s="1412"/>
      <c r="VLO3" s="1412"/>
      <c r="VLP3" s="1412"/>
      <c r="VLQ3" s="1412"/>
      <c r="VLR3" s="1412"/>
      <c r="VLS3" s="1412"/>
      <c r="VLT3" s="1412"/>
      <c r="VLU3" s="1412"/>
      <c r="VLV3" s="1412"/>
      <c r="VLW3" s="1412"/>
      <c r="VLX3" s="1412"/>
      <c r="VLY3" s="1412"/>
      <c r="VLZ3" s="1412"/>
      <c r="VMA3" s="1412"/>
      <c r="VMB3" s="1412"/>
      <c r="VMC3" s="1412"/>
      <c r="VMD3" s="1412"/>
      <c r="VME3" s="1412"/>
      <c r="VMF3" s="1412"/>
      <c r="VMG3" s="1412"/>
      <c r="VMH3" s="1412"/>
      <c r="VMI3" s="1412"/>
      <c r="VMJ3" s="1412"/>
      <c r="VMK3" s="1412"/>
      <c r="VML3" s="1412"/>
      <c r="VMM3" s="1412"/>
      <c r="VMN3" s="1412"/>
      <c r="VMO3" s="1412"/>
      <c r="VMP3" s="1412"/>
      <c r="VMQ3" s="1412"/>
      <c r="VMR3" s="1412"/>
      <c r="VMS3" s="1412"/>
      <c r="VMT3" s="1412"/>
      <c r="VMU3" s="1412"/>
      <c r="VMV3" s="1412"/>
      <c r="VMW3" s="1412"/>
      <c r="VMX3" s="1412"/>
      <c r="VMY3" s="1412"/>
      <c r="VMZ3" s="1412"/>
      <c r="VNA3" s="1412"/>
      <c r="VNB3" s="1412"/>
      <c r="VNC3" s="1412"/>
      <c r="VND3" s="1412"/>
      <c r="VNE3" s="1412"/>
      <c r="VNF3" s="1412"/>
      <c r="VNG3" s="1412"/>
      <c r="VNH3" s="1412"/>
      <c r="VNI3" s="1412"/>
      <c r="VNJ3" s="1412"/>
      <c r="VNK3" s="1412"/>
      <c r="VNL3" s="1412"/>
      <c r="VNM3" s="1412"/>
      <c r="VNN3" s="1412"/>
      <c r="VNO3" s="1412"/>
      <c r="VNP3" s="1412"/>
      <c r="VNQ3" s="1412"/>
      <c r="VNR3" s="1412"/>
      <c r="VNS3" s="1412"/>
      <c r="VNT3" s="1412"/>
      <c r="VNU3" s="1412"/>
      <c r="VNV3" s="1412"/>
      <c r="VNW3" s="1412"/>
      <c r="VNX3" s="1412"/>
      <c r="VNY3" s="1412"/>
      <c r="VNZ3" s="1412"/>
      <c r="VOA3" s="1412"/>
      <c r="VOB3" s="1412"/>
      <c r="VOC3" s="1412"/>
      <c r="VOD3" s="1412"/>
      <c r="VOE3" s="1412"/>
      <c r="VOF3" s="1412"/>
      <c r="VOG3" s="1412"/>
      <c r="VOH3" s="1412"/>
      <c r="VOI3" s="1412"/>
      <c r="VOJ3" s="1412"/>
      <c r="VOK3" s="1412"/>
      <c r="VOL3" s="1412"/>
      <c r="VOM3" s="1412"/>
      <c r="VON3" s="1412"/>
      <c r="VOO3" s="1412"/>
      <c r="VOP3" s="1412"/>
      <c r="VOQ3" s="1412"/>
      <c r="VOR3" s="1412"/>
      <c r="VOS3" s="1412"/>
      <c r="VOT3" s="1412"/>
      <c r="VOU3" s="1412"/>
      <c r="VOV3" s="1412"/>
      <c r="VOW3" s="1412"/>
      <c r="VOX3" s="1412"/>
      <c r="VOY3" s="1412"/>
      <c r="VOZ3" s="1412"/>
      <c r="VPA3" s="1412"/>
      <c r="VPB3" s="1412"/>
      <c r="VPC3" s="1412"/>
      <c r="VPD3" s="1412"/>
      <c r="VPE3" s="1412"/>
      <c r="VPF3" s="1412"/>
      <c r="VPG3" s="1412"/>
      <c r="VPH3" s="1412"/>
      <c r="VPI3" s="1412"/>
      <c r="VPJ3" s="1412"/>
      <c r="VPK3" s="1412"/>
      <c r="VPL3" s="1412"/>
      <c r="VPM3" s="1412"/>
      <c r="VPN3" s="1412"/>
      <c r="VPO3" s="1412"/>
      <c r="VPP3" s="1412"/>
      <c r="VPQ3" s="1412"/>
      <c r="VPR3" s="1412"/>
      <c r="VPS3" s="1412"/>
      <c r="VPT3" s="1412"/>
      <c r="VPU3" s="1412"/>
      <c r="VPV3" s="1412"/>
      <c r="VPW3" s="1412"/>
      <c r="VPX3" s="1412"/>
      <c r="VPY3" s="1412"/>
      <c r="VPZ3" s="1412"/>
      <c r="VQA3" s="1412"/>
      <c r="VQB3" s="1412"/>
      <c r="VQC3" s="1412"/>
      <c r="VQD3" s="1412"/>
      <c r="VQE3" s="1412"/>
      <c r="VQF3" s="1412"/>
      <c r="VQG3" s="1412"/>
      <c r="VQH3" s="1412"/>
      <c r="VQI3" s="1412"/>
      <c r="VQJ3" s="1412"/>
      <c r="VQK3" s="1412"/>
      <c r="VQL3" s="1412"/>
      <c r="VQM3" s="1412"/>
      <c r="VQN3" s="1412"/>
      <c r="VQO3" s="1412"/>
      <c r="VQP3" s="1412"/>
      <c r="VQQ3" s="1412"/>
      <c r="VQR3" s="1412"/>
      <c r="VQS3" s="1412"/>
      <c r="VQT3" s="1412"/>
      <c r="VQU3" s="1412"/>
      <c r="VQV3" s="1412"/>
      <c r="VQW3" s="1412"/>
      <c r="VQX3" s="1412"/>
      <c r="VQY3" s="1412"/>
      <c r="VQZ3" s="1412"/>
      <c r="VRA3" s="1412"/>
      <c r="VRB3" s="1412"/>
      <c r="VRC3" s="1412"/>
      <c r="VRD3" s="1412"/>
      <c r="VRE3" s="1412"/>
      <c r="VRF3" s="1412"/>
      <c r="VRG3" s="1412"/>
      <c r="VRH3" s="1412"/>
      <c r="VRI3" s="1412"/>
      <c r="VRJ3" s="1412"/>
      <c r="VRK3" s="1412"/>
      <c r="VRL3" s="1412"/>
      <c r="VRM3" s="1412"/>
      <c r="VRN3" s="1412"/>
      <c r="VRO3" s="1412"/>
      <c r="VRP3" s="1412"/>
      <c r="VRQ3" s="1412"/>
      <c r="VRR3" s="1412"/>
      <c r="VRS3" s="1412"/>
      <c r="VRT3" s="1412"/>
      <c r="VRU3" s="1412"/>
      <c r="VRV3" s="1412"/>
      <c r="VRW3" s="1412"/>
      <c r="VRX3" s="1412"/>
      <c r="VRY3" s="1412"/>
      <c r="VRZ3" s="1412"/>
      <c r="VSA3" s="1412"/>
      <c r="VSB3" s="1412"/>
      <c r="VSC3" s="1412"/>
      <c r="VSD3" s="1412"/>
      <c r="VSE3" s="1412"/>
      <c r="VSF3" s="1412"/>
      <c r="VSG3" s="1412"/>
      <c r="VSH3" s="1412"/>
      <c r="VSI3" s="1412"/>
      <c r="VSJ3" s="1412"/>
      <c r="VSK3" s="1412"/>
      <c r="VSL3" s="1412"/>
      <c r="VSM3" s="1412"/>
      <c r="VSN3" s="1412"/>
      <c r="VSO3" s="1412"/>
      <c r="VSP3" s="1412"/>
      <c r="VSQ3" s="1412"/>
      <c r="VSR3" s="1412"/>
      <c r="VSS3" s="1412"/>
      <c r="VST3" s="1412"/>
      <c r="VSU3" s="1412"/>
      <c r="VSV3" s="1412"/>
      <c r="VSW3" s="1412"/>
      <c r="VSX3" s="1412"/>
      <c r="VSY3" s="1412"/>
      <c r="VSZ3" s="1412"/>
      <c r="VTA3" s="1412"/>
      <c r="VTB3" s="1412"/>
      <c r="VTC3" s="1412"/>
      <c r="VTD3" s="1412"/>
      <c r="VTE3" s="1412"/>
      <c r="VTF3" s="1412"/>
      <c r="VTG3" s="1412"/>
      <c r="VTH3" s="1412"/>
      <c r="VTI3" s="1412"/>
      <c r="VTJ3" s="1412"/>
      <c r="VTK3" s="1412"/>
      <c r="VTL3" s="1412"/>
      <c r="VTM3" s="1412"/>
      <c r="VTN3" s="1412"/>
      <c r="VTO3" s="1412"/>
      <c r="VTP3" s="1412"/>
      <c r="VTQ3" s="1412"/>
      <c r="VTR3" s="1412"/>
      <c r="VTS3" s="1412"/>
      <c r="VTT3" s="1412"/>
      <c r="VTU3" s="1412"/>
      <c r="VTV3" s="1412"/>
      <c r="VTW3" s="1412"/>
      <c r="VTX3" s="1412"/>
      <c r="VTY3" s="1412"/>
      <c r="VTZ3" s="1412"/>
      <c r="VUA3" s="1412"/>
      <c r="VUB3" s="1412"/>
      <c r="VUC3" s="1412"/>
      <c r="VUD3" s="1412"/>
      <c r="VUE3" s="1412"/>
      <c r="VUF3" s="1412"/>
      <c r="VUG3" s="1412"/>
      <c r="VUH3" s="1412"/>
      <c r="VUI3" s="1412"/>
      <c r="VUJ3" s="1412"/>
      <c r="VUK3" s="1412"/>
      <c r="VUL3" s="1412"/>
      <c r="VUM3" s="1412"/>
      <c r="VUN3" s="1412"/>
      <c r="VUO3" s="1412"/>
      <c r="VUP3" s="1412"/>
      <c r="VUQ3" s="1412"/>
      <c r="VUR3" s="1412"/>
      <c r="VUS3" s="1412"/>
      <c r="VUT3" s="1412"/>
      <c r="VUU3" s="1412"/>
      <c r="VUV3" s="1412"/>
      <c r="VUW3" s="1412"/>
      <c r="VUX3" s="1412"/>
      <c r="VUY3" s="1412"/>
      <c r="VUZ3" s="1412"/>
      <c r="VVA3" s="1412"/>
      <c r="VVB3" s="1412"/>
      <c r="VVC3" s="1412"/>
      <c r="VVD3" s="1412"/>
      <c r="VVE3" s="1412"/>
      <c r="VVF3" s="1412"/>
      <c r="VVG3" s="1412"/>
      <c r="VVH3" s="1412"/>
      <c r="VVI3" s="1412"/>
      <c r="VVJ3" s="1412"/>
      <c r="VVK3" s="1412"/>
      <c r="VVL3" s="1412"/>
      <c r="VVM3" s="1412"/>
      <c r="VVN3" s="1412"/>
      <c r="VVO3" s="1412"/>
      <c r="VVP3" s="1412"/>
      <c r="VVQ3" s="1412"/>
      <c r="VVR3" s="1412"/>
      <c r="VVS3" s="1412"/>
      <c r="VVT3" s="1412"/>
      <c r="VVU3" s="1412"/>
      <c r="VVV3" s="1412"/>
      <c r="VVW3" s="1412"/>
      <c r="VVX3" s="1412"/>
      <c r="VVY3" s="1412"/>
      <c r="VVZ3" s="1412"/>
      <c r="VWA3" s="1412"/>
      <c r="VWB3" s="1412"/>
      <c r="VWC3" s="1412"/>
      <c r="VWD3" s="1412"/>
      <c r="VWE3" s="1412"/>
      <c r="VWF3" s="1412"/>
      <c r="VWG3" s="1412"/>
      <c r="VWH3" s="1412"/>
      <c r="VWI3" s="1412"/>
      <c r="VWJ3" s="1412"/>
      <c r="VWK3" s="1412"/>
      <c r="VWL3" s="1412"/>
      <c r="VWM3" s="1412"/>
      <c r="VWN3" s="1412"/>
      <c r="VWO3" s="1412"/>
      <c r="VWP3" s="1412"/>
      <c r="VWQ3" s="1412"/>
      <c r="VWR3" s="1412"/>
      <c r="VWS3" s="1412"/>
      <c r="VWT3" s="1412"/>
      <c r="VWU3" s="1412"/>
      <c r="VWV3" s="1412"/>
      <c r="VWW3" s="1412"/>
      <c r="VWX3" s="1412"/>
      <c r="VWY3" s="1412"/>
      <c r="VWZ3" s="1412"/>
      <c r="VXA3" s="1412"/>
      <c r="VXB3" s="1412"/>
      <c r="VXC3" s="1412"/>
      <c r="VXD3" s="1412"/>
      <c r="VXE3" s="1412"/>
      <c r="VXF3" s="1412"/>
      <c r="VXG3" s="1412"/>
      <c r="VXH3" s="1412"/>
      <c r="VXI3" s="1412"/>
      <c r="VXJ3" s="1412"/>
      <c r="VXK3" s="1412"/>
      <c r="VXL3" s="1412"/>
      <c r="VXM3" s="1412"/>
      <c r="VXN3" s="1412"/>
      <c r="VXO3" s="1412"/>
      <c r="VXP3" s="1412"/>
      <c r="VXQ3" s="1412"/>
      <c r="VXR3" s="1412"/>
      <c r="VXS3" s="1412"/>
      <c r="VXT3" s="1412"/>
      <c r="VXU3" s="1412"/>
      <c r="VXV3" s="1412"/>
      <c r="VXW3" s="1412"/>
      <c r="VXX3" s="1412"/>
      <c r="VXY3" s="1412"/>
      <c r="VXZ3" s="1412"/>
      <c r="VYA3" s="1412"/>
      <c r="VYB3" s="1412"/>
      <c r="VYC3" s="1412"/>
      <c r="VYD3" s="1412"/>
      <c r="VYE3" s="1412"/>
      <c r="VYF3" s="1412"/>
      <c r="VYG3" s="1412"/>
      <c r="VYH3" s="1412"/>
      <c r="VYI3" s="1412"/>
      <c r="VYJ3" s="1412"/>
      <c r="VYK3" s="1412"/>
      <c r="VYL3" s="1412"/>
      <c r="VYM3" s="1412"/>
      <c r="VYN3" s="1412"/>
      <c r="VYO3" s="1412"/>
      <c r="VYP3" s="1412"/>
      <c r="VYQ3" s="1412"/>
      <c r="VYR3" s="1412"/>
      <c r="VYS3" s="1412"/>
      <c r="VYT3" s="1412"/>
      <c r="VYU3" s="1412"/>
      <c r="VYV3" s="1412"/>
      <c r="VYW3" s="1412"/>
      <c r="VYX3" s="1412"/>
      <c r="VYY3" s="1412"/>
      <c r="VYZ3" s="1412"/>
      <c r="VZA3" s="1412"/>
      <c r="VZB3" s="1412"/>
      <c r="VZC3" s="1412"/>
      <c r="VZD3" s="1412"/>
      <c r="VZE3" s="1412"/>
      <c r="VZF3" s="1412"/>
      <c r="VZG3" s="1412"/>
      <c r="VZH3" s="1412"/>
      <c r="VZI3" s="1412"/>
      <c r="VZJ3" s="1412"/>
      <c r="VZK3" s="1412"/>
      <c r="VZL3" s="1412"/>
      <c r="VZM3" s="1412"/>
      <c r="VZN3" s="1412"/>
      <c r="VZO3" s="1412"/>
      <c r="VZP3" s="1412"/>
      <c r="VZQ3" s="1412"/>
      <c r="VZR3" s="1412"/>
      <c r="VZS3" s="1412"/>
      <c r="VZT3" s="1412"/>
      <c r="VZU3" s="1412"/>
      <c r="VZV3" s="1412"/>
      <c r="VZW3" s="1412"/>
      <c r="VZX3" s="1412"/>
      <c r="VZY3" s="1412"/>
      <c r="VZZ3" s="1412"/>
      <c r="WAA3" s="1412"/>
      <c r="WAB3" s="1412"/>
      <c r="WAC3" s="1412"/>
      <c r="WAD3" s="1412"/>
      <c r="WAE3" s="1412"/>
      <c r="WAF3" s="1412"/>
      <c r="WAG3" s="1412"/>
      <c r="WAH3" s="1412"/>
      <c r="WAI3" s="1412"/>
      <c r="WAJ3" s="1412"/>
      <c r="WAK3" s="1412"/>
      <c r="WAL3" s="1412"/>
      <c r="WAM3" s="1412"/>
      <c r="WAN3" s="1412"/>
      <c r="WAO3" s="1412"/>
      <c r="WAP3" s="1412"/>
      <c r="WAQ3" s="1412"/>
      <c r="WAR3" s="1412"/>
      <c r="WAS3" s="1412"/>
      <c r="WAT3" s="1412"/>
      <c r="WAU3" s="1412"/>
      <c r="WAV3" s="1412"/>
      <c r="WAW3" s="1412"/>
      <c r="WAX3" s="1412"/>
      <c r="WAY3" s="1412"/>
      <c r="WAZ3" s="1412"/>
      <c r="WBA3" s="1412"/>
      <c r="WBB3" s="1412"/>
      <c r="WBC3" s="1412"/>
      <c r="WBD3" s="1412"/>
      <c r="WBE3" s="1412"/>
      <c r="WBF3" s="1412"/>
      <c r="WBG3" s="1412"/>
      <c r="WBH3" s="1412"/>
      <c r="WBI3" s="1412"/>
      <c r="WBJ3" s="1412"/>
      <c r="WBK3" s="1412"/>
      <c r="WBL3" s="1412"/>
      <c r="WBM3" s="1412"/>
      <c r="WBN3" s="1412"/>
      <c r="WBO3" s="1412"/>
      <c r="WBP3" s="1412"/>
      <c r="WBQ3" s="1412"/>
      <c r="WBR3" s="1412"/>
      <c r="WBS3" s="1412"/>
      <c r="WBT3" s="1412"/>
      <c r="WBU3" s="1412"/>
      <c r="WBV3" s="1412"/>
      <c r="WBW3" s="1412"/>
      <c r="WBX3" s="1412"/>
      <c r="WBY3" s="1412"/>
      <c r="WBZ3" s="1412"/>
      <c r="WCA3" s="1412"/>
      <c r="WCB3" s="1412"/>
      <c r="WCC3" s="1412"/>
      <c r="WCD3" s="1412"/>
      <c r="WCE3" s="1412"/>
      <c r="WCF3" s="1412"/>
      <c r="WCG3" s="1412"/>
      <c r="WCH3" s="1412"/>
      <c r="WCI3" s="1412"/>
      <c r="WCJ3" s="1412"/>
      <c r="WCK3" s="1412"/>
      <c r="WCL3" s="1412"/>
      <c r="WCM3" s="1412"/>
      <c r="WCN3" s="1412"/>
      <c r="WCO3" s="1412"/>
      <c r="WCP3" s="1412"/>
      <c r="WCQ3" s="1412"/>
      <c r="WCR3" s="1412"/>
      <c r="WCS3" s="1412"/>
      <c r="WCT3" s="1412"/>
      <c r="WCU3" s="1412"/>
      <c r="WCV3" s="1412"/>
      <c r="WCW3" s="1412"/>
      <c r="WCX3" s="1412"/>
      <c r="WCY3" s="1412"/>
      <c r="WCZ3" s="1412"/>
      <c r="WDA3" s="1412"/>
      <c r="WDB3" s="1412"/>
      <c r="WDC3" s="1412"/>
      <c r="WDD3" s="1412"/>
      <c r="WDE3" s="1412"/>
      <c r="WDF3" s="1412"/>
      <c r="WDG3" s="1412"/>
      <c r="WDH3" s="1412"/>
      <c r="WDI3" s="1412"/>
      <c r="WDJ3" s="1412"/>
      <c r="WDK3" s="1412"/>
      <c r="WDL3" s="1412"/>
      <c r="WDM3" s="1412"/>
      <c r="WDN3" s="1412"/>
      <c r="WDO3" s="1412"/>
      <c r="WDP3" s="1412"/>
      <c r="WDQ3" s="1412"/>
      <c r="WDR3" s="1412"/>
      <c r="WDS3" s="1412"/>
      <c r="WDT3" s="1412"/>
      <c r="WDU3" s="1412"/>
      <c r="WDV3" s="1412"/>
      <c r="WDW3" s="1412"/>
      <c r="WDX3" s="1412"/>
      <c r="WDY3" s="1412"/>
      <c r="WDZ3" s="1412"/>
      <c r="WEA3" s="1412"/>
      <c r="WEB3" s="1412"/>
      <c r="WEC3" s="1412"/>
      <c r="WED3" s="1412"/>
      <c r="WEE3" s="1412"/>
      <c r="WEF3" s="1412"/>
      <c r="WEG3" s="1412"/>
      <c r="WEH3" s="1412"/>
      <c r="WEI3" s="1412"/>
      <c r="WEJ3" s="1412"/>
      <c r="WEK3" s="1412"/>
      <c r="WEL3" s="1412"/>
      <c r="WEM3" s="1412"/>
      <c r="WEN3" s="1412"/>
      <c r="WEO3" s="1412"/>
      <c r="WEP3" s="1412"/>
      <c r="WEQ3" s="1412"/>
      <c r="WER3" s="1412"/>
      <c r="WES3" s="1412"/>
      <c r="WET3" s="1412"/>
      <c r="WEU3" s="1412"/>
      <c r="WEV3" s="1412"/>
      <c r="WEW3" s="1412"/>
      <c r="WEX3" s="1412"/>
      <c r="WEY3" s="1412"/>
      <c r="WEZ3" s="1412"/>
      <c r="WFA3" s="1412"/>
      <c r="WFB3" s="1412"/>
      <c r="WFC3" s="1412"/>
      <c r="WFD3" s="1412"/>
      <c r="WFE3" s="1412"/>
      <c r="WFF3" s="1412"/>
      <c r="WFG3" s="1412"/>
      <c r="WFH3" s="1412"/>
      <c r="WFI3" s="1412"/>
      <c r="WFJ3" s="1412"/>
      <c r="WFK3" s="1412"/>
      <c r="WFL3" s="1412"/>
      <c r="WFM3" s="1412"/>
      <c r="WFN3" s="1412"/>
      <c r="WFO3" s="1412"/>
      <c r="WFP3" s="1412"/>
      <c r="WFQ3" s="1412"/>
      <c r="WFR3" s="1412"/>
      <c r="WFS3" s="1412"/>
      <c r="WFT3" s="1412"/>
      <c r="WFU3" s="1412"/>
      <c r="WFV3" s="1412"/>
      <c r="WFW3" s="1412"/>
      <c r="WFX3" s="1412"/>
      <c r="WFY3" s="1412"/>
      <c r="WFZ3" s="1412"/>
      <c r="WGA3" s="1412"/>
      <c r="WGB3" s="1412"/>
      <c r="WGC3" s="1412"/>
      <c r="WGD3" s="1412"/>
      <c r="WGE3" s="1412"/>
      <c r="WGF3" s="1412"/>
      <c r="WGG3" s="1412"/>
      <c r="WGH3" s="1412"/>
      <c r="WGI3" s="1412"/>
      <c r="WGJ3" s="1412"/>
      <c r="WGK3" s="1412"/>
      <c r="WGL3" s="1412"/>
      <c r="WGM3" s="1412"/>
      <c r="WGN3" s="1412"/>
      <c r="WGO3" s="1412"/>
      <c r="WGP3" s="1412"/>
      <c r="WGQ3" s="1412"/>
      <c r="WGR3" s="1412"/>
      <c r="WGS3" s="1412"/>
      <c r="WGT3" s="1412"/>
      <c r="WGU3" s="1412"/>
      <c r="WGV3" s="1412"/>
      <c r="WGW3" s="1412"/>
      <c r="WGX3" s="1412"/>
      <c r="WGY3" s="1412"/>
      <c r="WGZ3" s="1412"/>
      <c r="WHA3" s="1412"/>
      <c r="WHB3" s="1412"/>
      <c r="WHC3" s="1412"/>
      <c r="WHD3" s="1412"/>
      <c r="WHE3" s="1412"/>
      <c r="WHF3" s="1412"/>
      <c r="WHG3" s="1412"/>
      <c r="WHH3" s="1412"/>
      <c r="WHI3" s="1412"/>
      <c r="WHJ3" s="1412"/>
      <c r="WHK3" s="1412"/>
      <c r="WHL3" s="1412"/>
      <c r="WHM3" s="1412"/>
      <c r="WHN3" s="1412"/>
      <c r="WHO3" s="1412"/>
      <c r="WHP3" s="1412"/>
      <c r="WHQ3" s="1412"/>
      <c r="WHR3" s="1412"/>
      <c r="WHS3" s="1412"/>
      <c r="WHT3" s="1412"/>
      <c r="WHU3" s="1412"/>
      <c r="WHV3" s="1412"/>
      <c r="WHW3" s="1412"/>
      <c r="WHX3" s="1412"/>
      <c r="WHY3" s="1412"/>
      <c r="WHZ3" s="1412"/>
      <c r="WIA3" s="1412"/>
      <c r="WIB3" s="1412"/>
      <c r="WIC3" s="1412"/>
      <c r="WID3" s="1412"/>
      <c r="WIE3" s="1412"/>
      <c r="WIF3" s="1412"/>
      <c r="WIG3" s="1412"/>
      <c r="WIH3" s="1412"/>
      <c r="WII3" s="1412"/>
      <c r="WIJ3" s="1412"/>
      <c r="WIK3" s="1412"/>
      <c r="WIL3" s="1412"/>
      <c r="WIM3" s="1412"/>
      <c r="WIN3" s="1412"/>
      <c r="WIO3" s="1412"/>
      <c r="WIP3" s="1412"/>
      <c r="WIQ3" s="1412"/>
      <c r="WIR3" s="1412"/>
      <c r="WIS3" s="1412"/>
      <c r="WIT3" s="1412"/>
      <c r="WIU3" s="1412"/>
      <c r="WIV3" s="1412"/>
      <c r="WIW3" s="1412"/>
      <c r="WIX3" s="1412"/>
      <c r="WIY3" s="1412"/>
      <c r="WIZ3" s="1412"/>
      <c r="WJA3" s="1412"/>
      <c r="WJB3" s="1412"/>
      <c r="WJC3" s="1412"/>
      <c r="WJD3" s="1412"/>
      <c r="WJE3" s="1412"/>
      <c r="WJF3" s="1412"/>
      <c r="WJG3" s="1412"/>
      <c r="WJH3" s="1412"/>
      <c r="WJI3" s="1412"/>
      <c r="WJJ3" s="1412"/>
      <c r="WJK3" s="1412"/>
      <c r="WJL3" s="1412"/>
      <c r="WJM3" s="1412"/>
      <c r="WJN3" s="1412"/>
      <c r="WJO3" s="1412"/>
      <c r="WJP3" s="1412"/>
      <c r="WJQ3" s="1412"/>
      <c r="WJR3" s="1412"/>
      <c r="WJS3" s="1412"/>
      <c r="WJT3" s="1412"/>
      <c r="WJU3" s="1412"/>
      <c r="WJV3" s="1412"/>
      <c r="WJW3" s="1412"/>
      <c r="WJX3" s="1412"/>
      <c r="WJY3" s="1412"/>
      <c r="WJZ3" s="1412"/>
      <c r="WKA3" s="1412"/>
      <c r="WKB3" s="1412"/>
      <c r="WKC3" s="1412"/>
      <c r="WKD3" s="1412"/>
      <c r="WKE3" s="1412"/>
      <c r="WKF3" s="1412"/>
      <c r="WKG3" s="1412"/>
      <c r="WKH3" s="1412"/>
      <c r="WKI3" s="1412"/>
      <c r="WKJ3" s="1412"/>
      <c r="WKK3" s="1412"/>
      <c r="WKL3" s="1412"/>
      <c r="WKM3" s="1412"/>
      <c r="WKN3" s="1412"/>
      <c r="WKO3" s="1412"/>
      <c r="WKP3" s="1412"/>
      <c r="WKQ3" s="1412"/>
      <c r="WKR3" s="1412"/>
      <c r="WKS3" s="1412"/>
      <c r="WKT3" s="1412"/>
      <c r="WKU3" s="1412"/>
      <c r="WKV3" s="1412"/>
      <c r="WKW3" s="1412"/>
      <c r="WKX3" s="1412"/>
      <c r="WKY3" s="1412"/>
      <c r="WKZ3" s="1412"/>
      <c r="WLA3" s="1412"/>
      <c r="WLB3" s="1412"/>
      <c r="WLC3" s="1412"/>
      <c r="WLD3" s="1412"/>
      <c r="WLE3" s="1412"/>
      <c r="WLF3" s="1412"/>
      <c r="WLG3" s="1412"/>
      <c r="WLH3" s="1412"/>
      <c r="WLI3" s="1412"/>
      <c r="WLJ3" s="1412"/>
      <c r="WLK3" s="1412"/>
      <c r="WLL3" s="1412"/>
      <c r="WLM3" s="1412"/>
      <c r="WLN3" s="1412"/>
      <c r="WLO3" s="1412"/>
      <c r="WLP3" s="1412"/>
      <c r="WLQ3" s="1412"/>
      <c r="WLR3" s="1412"/>
      <c r="WLS3" s="1412"/>
      <c r="WLT3" s="1412"/>
      <c r="WLU3" s="1412"/>
      <c r="WLV3" s="1412"/>
      <c r="WLW3" s="1412"/>
      <c r="WLX3" s="1412"/>
      <c r="WLY3" s="1412"/>
      <c r="WLZ3" s="1412"/>
      <c r="WMA3" s="1412"/>
      <c r="WMB3" s="1412"/>
      <c r="WMC3" s="1412"/>
      <c r="WMD3" s="1412"/>
      <c r="WME3" s="1412"/>
      <c r="WMF3" s="1412"/>
      <c r="WMG3" s="1412"/>
      <c r="WMH3" s="1412"/>
      <c r="WMI3" s="1412"/>
      <c r="WMJ3" s="1412"/>
      <c r="WMK3" s="1412"/>
      <c r="WML3" s="1412"/>
      <c r="WMM3" s="1412"/>
      <c r="WMN3" s="1412"/>
      <c r="WMO3" s="1412"/>
      <c r="WMP3" s="1412"/>
      <c r="WMQ3" s="1412"/>
      <c r="WMR3" s="1412"/>
      <c r="WMS3" s="1412"/>
      <c r="WMT3" s="1412"/>
      <c r="WMU3" s="1412"/>
      <c r="WMV3" s="1412"/>
      <c r="WMW3" s="1412"/>
      <c r="WMX3" s="1412"/>
      <c r="WMY3" s="1412"/>
      <c r="WMZ3" s="1412"/>
      <c r="WNA3" s="1412"/>
      <c r="WNB3" s="1412"/>
      <c r="WNC3" s="1412"/>
      <c r="WND3" s="1412"/>
      <c r="WNE3" s="1412"/>
      <c r="WNF3" s="1412"/>
      <c r="WNG3" s="1412"/>
      <c r="WNH3" s="1412"/>
      <c r="WNI3" s="1412"/>
      <c r="WNJ3" s="1412"/>
      <c r="WNK3" s="1412"/>
      <c r="WNL3" s="1412"/>
      <c r="WNM3" s="1412"/>
      <c r="WNN3" s="1412"/>
      <c r="WNO3" s="1412"/>
      <c r="WNP3" s="1412"/>
      <c r="WNQ3" s="1412"/>
      <c r="WNR3" s="1412"/>
      <c r="WNS3" s="1412"/>
      <c r="WNT3" s="1412"/>
      <c r="WNU3" s="1412"/>
      <c r="WNV3" s="1412"/>
      <c r="WNW3" s="1412"/>
      <c r="WNX3" s="1412"/>
      <c r="WNY3" s="1412"/>
      <c r="WNZ3" s="1412"/>
      <c r="WOA3" s="1412"/>
      <c r="WOB3" s="1412"/>
      <c r="WOC3" s="1412"/>
      <c r="WOD3" s="1412"/>
      <c r="WOE3" s="1412"/>
      <c r="WOF3" s="1412"/>
      <c r="WOG3" s="1412"/>
      <c r="WOH3" s="1412"/>
      <c r="WOI3" s="1412"/>
      <c r="WOJ3" s="1412"/>
      <c r="WOK3" s="1412"/>
      <c r="WOL3" s="1412"/>
      <c r="WOM3" s="1412"/>
      <c r="WON3" s="1412"/>
      <c r="WOO3" s="1412"/>
      <c r="WOP3" s="1412"/>
      <c r="WOQ3" s="1412"/>
      <c r="WOR3" s="1412"/>
      <c r="WOS3" s="1412"/>
      <c r="WOT3" s="1412"/>
      <c r="WOU3" s="1412"/>
      <c r="WOV3" s="1412"/>
      <c r="WOW3" s="1412"/>
      <c r="WOX3" s="1412"/>
      <c r="WOY3" s="1412"/>
      <c r="WOZ3" s="1412"/>
      <c r="WPA3" s="1412"/>
      <c r="WPB3" s="1412"/>
      <c r="WPC3" s="1412"/>
      <c r="WPD3" s="1412"/>
      <c r="WPE3" s="1412"/>
      <c r="WPF3" s="1412"/>
      <c r="WPG3" s="1412"/>
      <c r="WPH3" s="1412"/>
      <c r="WPI3" s="1412"/>
      <c r="WPJ3" s="1412"/>
      <c r="WPK3" s="1412"/>
      <c r="WPL3" s="1412"/>
      <c r="WPM3" s="1412"/>
      <c r="WPN3" s="1412"/>
      <c r="WPO3" s="1412"/>
      <c r="WPP3" s="1412"/>
      <c r="WPQ3" s="1412"/>
      <c r="WPR3" s="1412"/>
      <c r="WPS3" s="1412"/>
      <c r="WPT3" s="1412"/>
      <c r="WPU3" s="1412"/>
      <c r="WPV3" s="1412"/>
      <c r="WPW3" s="1412"/>
      <c r="WPX3" s="1412"/>
      <c r="WPY3" s="1412"/>
      <c r="WPZ3" s="1412"/>
      <c r="WQA3" s="1412"/>
      <c r="WQB3" s="1412"/>
      <c r="WQC3" s="1412"/>
      <c r="WQD3" s="1412"/>
      <c r="WQE3" s="1412"/>
      <c r="WQF3" s="1412"/>
      <c r="WQG3" s="1412"/>
      <c r="WQH3" s="1412"/>
      <c r="WQI3" s="1412"/>
      <c r="WQJ3" s="1412"/>
      <c r="WQK3" s="1412"/>
      <c r="WQL3" s="1412"/>
      <c r="WQM3" s="1412"/>
      <c r="WQN3" s="1412"/>
      <c r="WQO3" s="1412"/>
      <c r="WQP3" s="1412"/>
      <c r="WQQ3" s="1412"/>
      <c r="WQR3" s="1412"/>
      <c r="WQS3" s="1412"/>
      <c r="WQT3" s="1412"/>
      <c r="WQU3" s="1412"/>
      <c r="WQV3" s="1412"/>
      <c r="WQW3" s="1412"/>
      <c r="WQX3" s="1412"/>
      <c r="WQY3" s="1412"/>
      <c r="WQZ3" s="1412"/>
      <c r="WRA3" s="1412"/>
      <c r="WRB3" s="1412"/>
      <c r="WRC3" s="1412"/>
      <c r="WRD3" s="1412"/>
      <c r="WRE3" s="1412"/>
      <c r="WRF3" s="1412"/>
      <c r="WRG3" s="1412"/>
      <c r="WRH3" s="1412"/>
      <c r="WRI3" s="1412"/>
      <c r="WRJ3" s="1412"/>
      <c r="WRK3" s="1412"/>
      <c r="WRL3" s="1412"/>
      <c r="WRM3" s="1412"/>
      <c r="WRN3" s="1412"/>
      <c r="WRO3" s="1412"/>
      <c r="WRP3" s="1412"/>
      <c r="WRQ3" s="1412"/>
      <c r="WRR3" s="1412"/>
      <c r="WRS3" s="1412"/>
      <c r="WRT3" s="1412"/>
      <c r="WRU3" s="1412"/>
      <c r="WRV3" s="1412"/>
      <c r="WRW3" s="1412"/>
      <c r="WRX3" s="1412"/>
      <c r="WRY3" s="1412"/>
      <c r="WRZ3" s="1412"/>
      <c r="WSA3" s="1412"/>
      <c r="WSB3" s="1412"/>
      <c r="WSC3" s="1412"/>
      <c r="WSD3" s="1412"/>
      <c r="WSE3" s="1412"/>
      <c r="WSF3" s="1412"/>
      <c r="WSG3" s="1412"/>
      <c r="WSH3" s="1412"/>
      <c r="WSI3" s="1412"/>
      <c r="WSJ3" s="1412"/>
      <c r="WSK3" s="1412"/>
      <c r="WSL3" s="1412"/>
      <c r="WSM3" s="1412"/>
      <c r="WSN3" s="1412"/>
      <c r="WSO3" s="1412"/>
      <c r="WSP3" s="1412"/>
      <c r="WSQ3" s="1412"/>
      <c r="WSR3" s="1412"/>
      <c r="WSS3" s="1412"/>
      <c r="WST3" s="1412"/>
      <c r="WSU3" s="1412"/>
      <c r="WSV3" s="1412"/>
      <c r="WSW3" s="1412"/>
      <c r="WSX3" s="1412"/>
      <c r="WSY3" s="1412"/>
      <c r="WSZ3" s="1412"/>
      <c r="WTA3" s="1412"/>
      <c r="WTB3" s="1412"/>
      <c r="WTC3" s="1412"/>
      <c r="WTD3" s="1412"/>
      <c r="WTE3" s="1412"/>
      <c r="WTF3" s="1412"/>
      <c r="WTG3" s="1412"/>
      <c r="WTH3" s="1412"/>
      <c r="WTI3" s="1412"/>
      <c r="WTJ3" s="1412"/>
      <c r="WTK3" s="1412"/>
      <c r="WTL3" s="1412"/>
      <c r="WTM3" s="1412"/>
      <c r="WTN3" s="1412"/>
      <c r="WTO3" s="1412"/>
      <c r="WTP3" s="1412"/>
      <c r="WTQ3" s="1412"/>
      <c r="WTR3" s="1412"/>
      <c r="WTS3" s="1412"/>
      <c r="WTT3" s="1412"/>
      <c r="WTU3" s="1412"/>
      <c r="WTV3" s="1412"/>
      <c r="WTW3" s="1412"/>
      <c r="WTX3" s="1412"/>
      <c r="WTY3" s="1412"/>
      <c r="WTZ3" s="1412"/>
      <c r="WUA3" s="1412"/>
      <c r="WUB3" s="1412"/>
      <c r="WUC3" s="1412"/>
      <c r="WUD3" s="1412"/>
      <c r="WUE3" s="1412"/>
      <c r="WUF3" s="1412"/>
      <c r="WUG3" s="1412"/>
      <c r="WUH3" s="1412"/>
      <c r="WUI3" s="1412"/>
      <c r="WUJ3" s="1412"/>
      <c r="WUK3" s="1412"/>
      <c r="WUL3" s="1412"/>
      <c r="WUM3" s="1412"/>
      <c r="WUN3" s="1412"/>
      <c r="WUO3" s="1412"/>
      <c r="WUP3" s="1412"/>
      <c r="WUQ3" s="1412"/>
      <c r="WUR3" s="1412"/>
      <c r="WUS3" s="1412"/>
      <c r="WUT3" s="1412"/>
      <c r="WUU3" s="1412"/>
      <c r="WUV3" s="1412"/>
      <c r="WUW3" s="1412"/>
      <c r="WUX3" s="1412"/>
      <c r="WUY3" s="1412"/>
      <c r="WUZ3" s="1412"/>
      <c r="WVA3" s="1412"/>
      <c r="WVB3" s="1412"/>
      <c r="WVC3" s="1412"/>
      <c r="WVD3" s="1412"/>
      <c r="WVE3" s="1412"/>
      <c r="WVF3" s="1412"/>
      <c r="WVG3" s="1412"/>
      <c r="WVH3" s="1412"/>
      <c r="WVI3" s="1412"/>
      <c r="WVJ3" s="1412"/>
      <c r="WVK3" s="1412"/>
      <c r="WVL3" s="1412"/>
      <c r="WVM3" s="1412"/>
      <c r="WVN3" s="1412"/>
      <c r="WVO3" s="1412"/>
      <c r="WVP3" s="1412"/>
      <c r="WVQ3" s="1412"/>
      <c r="WVR3" s="1412"/>
      <c r="WVS3" s="1412"/>
      <c r="WVT3" s="1412"/>
      <c r="WVU3" s="1412"/>
      <c r="WVV3" s="1412"/>
      <c r="WVW3" s="1412"/>
      <c r="WVX3" s="1412"/>
      <c r="WVY3" s="1412"/>
      <c r="WVZ3" s="1412"/>
      <c r="WWA3" s="1412"/>
      <c r="WWB3" s="1412"/>
      <c r="WWC3" s="1412"/>
      <c r="WWD3" s="1412"/>
      <c r="WWE3" s="1412"/>
      <c r="WWF3" s="1412"/>
      <c r="WWG3" s="1412"/>
      <c r="WWH3" s="1412"/>
      <c r="WWI3" s="1412"/>
      <c r="WWJ3" s="1412"/>
      <c r="WWK3" s="1412"/>
      <c r="WWL3" s="1412"/>
      <c r="WWM3" s="1412"/>
      <c r="WWN3" s="1412"/>
      <c r="WWO3" s="1412"/>
      <c r="WWP3" s="1412"/>
      <c r="WWQ3" s="1412"/>
      <c r="WWR3" s="1412"/>
      <c r="WWS3" s="1412"/>
      <c r="WWT3" s="1412"/>
      <c r="WWU3" s="1412"/>
      <c r="WWV3" s="1412"/>
      <c r="WWW3" s="1412"/>
      <c r="WWX3" s="1412"/>
      <c r="WWY3" s="1412"/>
      <c r="WWZ3" s="1412"/>
      <c r="WXA3" s="1412"/>
      <c r="WXB3" s="1412"/>
      <c r="WXC3" s="1412"/>
      <c r="WXD3" s="1412"/>
      <c r="WXE3" s="1412"/>
      <c r="WXF3" s="1412"/>
      <c r="WXG3" s="1412"/>
      <c r="WXH3" s="1412"/>
      <c r="WXI3" s="1412"/>
      <c r="WXJ3" s="1412"/>
      <c r="WXK3" s="1412"/>
      <c r="WXL3" s="1412"/>
      <c r="WXM3" s="1412"/>
      <c r="WXN3" s="1412"/>
      <c r="WXO3" s="1412"/>
      <c r="WXP3" s="1412"/>
      <c r="WXQ3" s="1412"/>
      <c r="WXR3" s="1412"/>
      <c r="WXS3" s="1412"/>
      <c r="WXT3" s="1412"/>
      <c r="WXU3" s="1412"/>
      <c r="WXV3" s="1412"/>
      <c r="WXW3" s="1412"/>
      <c r="WXX3" s="1412"/>
      <c r="WXY3" s="1412"/>
      <c r="WXZ3" s="1412"/>
      <c r="WYA3" s="1412"/>
      <c r="WYB3" s="1412"/>
      <c r="WYC3" s="1412"/>
      <c r="WYD3" s="1412"/>
      <c r="WYE3" s="1412"/>
      <c r="WYF3" s="1412"/>
      <c r="WYG3" s="1412"/>
      <c r="WYH3" s="1412"/>
      <c r="WYI3" s="1412"/>
      <c r="WYJ3" s="1412"/>
      <c r="WYK3" s="1412"/>
      <c r="WYL3" s="1412"/>
      <c r="WYM3" s="1412"/>
      <c r="WYN3" s="1412"/>
      <c r="WYO3" s="1412"/>
      <c r="WYP3" s="1412"/>
      <c r="WYQ3" s="1412"/>
      <c r="WYR3" s="1412"/>
      <c r="WYS3" s="1412"/>
      <c r="WYT3" s="1412"/>
      <c r="WYU3" s="1412"/>
      <c r="WYV3" s="1412"/>
      <c r="WYW3" s="1412"/>
      <c r="WYX3" s="1412"/>
      <c r="WYY3" s="1412"/>
      <c r="WYZ3" s="1412"/>
      <c r="WZA3" s="1412"/>
      <c r="WZB3" s="1412"/>
      <c r="WZC3" s="1412"/>
      <c r="WZD3" s="1412"/>
      <c r="WZE3" s="1412"/>
      <c r="WZF3" s="1412"/>
      <c r="WZG3" s="1412"/>
      <c r="WZH3" s="1412"/>
      <c r="WZI3" s="1412"/>
      <c r="WZJ3" s="1412"/>
      <c r="WZK3" s="1412"/>
      <c r="WZL3" s="1412"/>
      <c r="WZM3" s="1412"/>
      <c r="WZN3" s="1412"/>
      <c r="WZO3" s="1412"/>
      <c r="WZP3" s="1412"/>
      <c r="WZQ3" s="1412"/>
      <c r="WZR3" s="1412"/>
      <c r="WZS3" s="1412"/>
      <c r="WZT3" s="1412"/>
      <c r="WZU3" s="1412"/>
      <c r="WZV3" s="1412"/>
      <c r="WZW3" s="1412"/>
      <c r="WZX3" s="1412"/>
      <c r="WZY3" s="1412"/>
      <c r="WZZ3" s="1412"/>
      <c r="XAA3" s="1412"/>
      <c r="XAB3" s="1412"/>
      <c r="XAC3" s="1412"/>
      <c r="XAD3" s="1412"/>
      <c r="XAE3" s="1412"/>
      <c r="XAF3" s="1412"/>
      <c r="XAG3" s="1412"/>
      <c r="XAH3" s="1412"/>
      <c r="XAI3" s="1412"/>
      <c r="XAJ3" s="1412"/>
      <c r="XAK3" s="1412"/>
      <c r="XAL3" s="1412"/>
      <c r="XAM3" s="1412"/>
      <c r="XAN3" s="1412"/>
      <c r="XAO3" s="1412"/>
      <c r="XAP3" s="1412"/>
      <c r="XAQ3" s="1412"/>
      <c r="XAR3" s="1412"/>
      <c r="XAS3" s="1412"/>
      <c r="XAT3" s="1412"/>
      <c r="XAU3" s="1412"/>
      <c r="XAV3" s="1412"/>
      <c r="XAW3" s="1412"/>
      <c r="XAX3" s="1412"/>
      <c r="XAY3" s="1412"/>
      <c r="XAZ3" s="1412"/>
      <c r="XBA3" s="1412"/>
      <c r="XBB3" s="1412"/>
      <c r="XBC3" s="1412"/>
      <c r="XBD3" s="1412"/>
      <c r="XBE3" s="1412"/>
      <c r="XBF3" s="1412"/>
      <c r="XBG3" s="1412"/>
      <c r="XBH3" s="1412"/>
      <c r="XBI3" s="1412"/>
      <c r="XBJ3" s="1412"/>
      <c r="XBK3" s="1412"/>
      <c r="XBL3" s="1412"/>
      <c r="XBM3" s="1412"/>
      <c r="XBN3" s="1412"/>
      <c r="XBO3" s="1412"/>
      <c r="XBP3" s="1412"/>
      <c r="XBQ3" s="1412"/>
      <c r="XBR3" s="1412"/>
      <c r="XBS3" s="1412"/>
      <c r="XBT3" s="1412"/>
      <c r="XBU3" s="1412"/>
      <c r="XBV3" s="1412"/>
      <c r="XBW3" s="1412"/>
      <c r="XBX3" s="1412"/>
      <c r="XBY3" s="1412"/>
      <c r="XBZ3" s="1412"/>
      <c r="XCA3" s="1412"/>
      <c r="XCB3" s="1412"/>
      <c r="XCC3" s="1412"/>
      <c r="XCD3" s="1412"/>
      <c r="XCE3" s="1412"/>
      <c r="XCF3" s="1412"/>
      <c r="XCG3" s="1412"/>
      <c r="XCH3" s="1412"/>
      <c r="XCI3" s="1412"/>
      <c r="XCJ3" s="1412"/>
      <c r="XCK3" s="1412"/>
      <c r="XCL3" s="1412"/>
      <c r="XCM3" s="1412"/>
      <c r="XCN3" s="1412"/>
      <c r="XCO3" s="1412"/>
      <c r="XCP3" s="1412"/>
      <c r="XCQ3" s="1412"/>
      <c r="XCR3" s="1412"/>
      <c r="XCS3" s="1412"/>
      <c r="XCT3" s="1412"/>
      <c r="XCU3" s="1412"/>
      <c r="XCV3" s="1412"/>
      <c r="XCW3" s="1412"/>
      <c r="XCX3" s="1412"/>
      <c r="XCY3" s="1412"/>
      <c r="XCZ3" s="1412"/>
      <c r="XDA3" s="1412"/>
      <c r="XDB3" s="1412"/>
      <c r="XDC3" s="1412"/>
      <c r="XDD3" s="1412"/>
      <c r="XDE3" s="1412"/>
      <c r="XDF3" s="1412"/>
      <c r="XDG3" s="1412"/>
      <c r="XDH3" s="1412"/>
      <c r="XDI3" s="1412"/>
      <c r="XDJ3" s="1412"/>
      <c r="XDK3" s="1412"/>
      <c r="XDL3" s="1412"/>
      <c r="XDM3" s="1412"/>
      <c r="XDN3" s="1412"/>
      <c r="XDO3" s="1412"/>
      <c r="XDP3" s="1412"/>
      <c r="XDQ3" s="1412"/>
      <c r="XDR3" s="1412"/>
      <c r="XDS3" s="1412"/>
      <c r="XDT3" s="1412"/>
      <c r="XDU3" s="1412"/>
      <c r="XDV3" s="1412"/>
      <c r="XDW3" s="1412"/>
      <c r="XDX3" s="1412"/>
      <c r="XDY3" s="1412"/>
      <c r="XDZ3" s="1412"/>
      <c r="XEA3" s="1412"/>
      <c r="XEB3" s="1412"/>
      <c r="XEC3" s="1412"/>
      <c r="XED3" s="1412"/>
      <c r="XEE3" s="1412"/>
      <c r="XEF3" s="1412"/>
      <c r="XEG3" s="1412"/>
      <c r="XEH3" s="1412"/>
      <c r="XEI3" s="1412"/>
      <c r="XEJ3" s="1412"/>
      <c r="XEK3" s="1412"/>
      <c r="XEL3" s="1412"/>
      <c r="XEM3" s="1412"/>
      <c r="XEN3" s="1412"/>
      <c r="XEO3" s="1412"/>
      <c r="XEP3" s="1412"/>
      <c r="XEQ3" s="1412"/>
      <c r="XER3" s="1412"/>
      <c r="XES3" s="1412"/>
      <c r="XET3" s="1412"/>
      <c r="XEU3" s="1412"/>
      <c r="XEV3" s="1412"/>
      <c r="XEW3" s="1412"/>
      <c r="XEX3" s="1412"/>
      <c r="XEY3" s="1412"/>
      <c r="XEZ3" s="1412"/>
      <c r="XFA3" s="1412"/>
      <c r="XFB3" s="1412"/>
    </row>
    <row r="4" spans="1:16382" thickBot="1" x14ac:dyDescent="0.35">
      <c r="A4" s="1414"/>
      <c r="B4" s="1414"/>
      <c r="C4" s="1415">
        <v>2019</v>
      </c>
      <c r="D4" s="1416">
        <v>2020</v>
      </c>
      <c r="E4" s="1416">
        <v>2020</v>
      </c>
      <c r="F4" s="1415">
        <v>2019</v>
      </c>
      <c r="G4" s="1415">
        <v>2019</v>
      </c>
      <c r="H4" s="1417">
        <v>2020</v>
      </c>
      <c r="I4" s="1415">
        <v>2019</v>
      </c>
      <c r="J4" s="1418">
        <v>2020</v>
      </c>
      <c r="K4" s="1415">
        <v>2019</v>
      </c>
      <c r="L4" s="1417">
        <v>2020</v>
      </c>
      <c r="M4" s="1408"/>
      <c r="N4" s="1408"/>
      <c r="O4" s="1408"/>
      <c r="P4" s="1408"/>
      <c r="Q4" s="1408"/>
      <c r="R4" s="1408"/>
      <c r="S4" s="1408"/>
      <c r="T4" s="1408"/>
      <c r="U4" s="1408"/>
      <c r="V4" s="1408"/>
      <c r="W4" s="1408"/>
      <c r="X4" s="1408"/>
      <c r="Y4" s="1408"/>
      <c r="Z4" s="1408"/>
      <c r="AA4" s="1408"/>
      <c r="AB4" s="1408"/>
      <c r="AC4" s="1408"/>
      <c r="AD4" s="1408"/>
      <c r="AE4" s="1408"/>
      <c r="AF4" s="1408"/>
      <c r="AG4" s="1408"/>
      <c r="AH4" s="1408"/>
      <c r="AI4" s="1408"/>
      <c r="AJ4" s="1408"/>
      <c r="AK4" s="1408"/>
      <c r="AL4" s="1408"/>
      <c r="AM4" s="1408"/>
      <c r="AN4" s="1408"/>
      <c r="AO4" s="1408"/>
      <c r="AP4" s="1408"/>
      <c r="AQ4" s="1408"/>
      <c r="AR4" s="1408"/>
      <c r="AS4" s="1408"/>
      <c r="AT4" s="1408"/>
      <c r="AU4" s="1408"/>
      <c r="AV4" s="1408"/>
      <c r="AW4" s="1408"/>
      <c r="AX4" s="1408"/>
      <c r="AY4" s="1408"/>
      <c r="AZ4" s="1408"/>
      <c r="BA4" s="1408"/>
      <c r="BB4" s="1408"/>
      <c r="BC4" s="1408"/>
      <c r="BD4" s="1408"/>
      <c r="BE4" s="1408"/>
      <c r="BF4" s="1408"/>
      <c r="BG4" s="1408"/>
      <c r="BH4" s="1408"/>
      <c r="BI4" s="1408"/>
      <c r="BJ4" s="1408"/>
      <c r="BK4" s="1408"/>
      <c r="BL4" s="1408"/>
      <c r="BM4" s="1408"/>
      <c r="BN4" s="1408"/>
      <c r="BO4" s="1408"/>
      <c r="BP4" s="1408"/>
      <c r="BQ4" s="1408"/>
      <c r="BR4" s="1408"/>
      <c r="BS4" s="1408"/>
      <c r="BT4" s="1408"/>
      <c r="BU4" s="1408"/>
      <c r="BV4" s="1408"/>
      <c r="BW4" s="1408"/>
      <c r="BX4" s="1408"/>
      <c r="BY4" s="1408"/>
      <c r="BZ4" s="1408"/>
      <c r="CA4" s="1408"/>
      <c r="CB4" s="1408"/>
      <c r="CC4" s="1408"/>
      <c r="CD4" s="1408"/>
      <c r="CE4" s="1408"/>
      <c r="CF4" s="1408"/>
      <c r="CG4" s="1408"/>
      <c r="CH4" s="1408"/>
      <c r="CI4" s="1408"/>
      <c r="CJ4" s="1408"/>
      <c r="CK4" s="1408"/>
      <c r="CL4" s="1408"/>
      <c r="CM4" s="1408"/>
      <c r="CN4" s="1408"/>
      <c r="CO4" s="1408"/>
      <c r="CP4" s="1408"/>
      <c r="CQ4" s="1408"/>
      <c r="CR4" s="1408"/>
      <c r="CS4" s="1408"/>
      <c r="CT4" s="1408"/>
      <c r="CU4" s="1408"/>
      <c r="CV4" s="1408"/>
      <c r="CW4" s="1408"/>
      <c r="CX4" s="1408"/>
      <c r="CY4" s="1408"/>
      <c r="CZ4" s="1408"/>
      <c r="DA4" s="1408"/>
      <c r="DB4" s="1408"/>
      <c r="DC4" s="1408"/>
      <c r="DD4" s="1408"/>
      <c r="DE4" s="1408"/>
      <c r="DF4" s="1408"/>
      <c r="DG4" s="1408"/>
      <c r="DH4" s="1408"/>
      <c r="DI4" s="1408"/>
      <c r="DJ4" s="1408"/>
      <c r="DK4" s="1408"/>
      <c r="DL4" s="1408"/>
      <c r="DM4" s="1408"/>
      <c r="DN4" s="1408"/>
      <c r="DO4" s="1408"/>
      <c r="DP4" s="1408"/>
      <c r="DQ4" s="1408"/>
      <c r="DR4" s="1408"/>
      <c r="DS4" s="1408"/>
      <c r="DT4" s="1408"/>
      <c r="DU4" s="1408"/>
      <c r="DV4" s="1408"/>
      <c r="DW4" s="1408"/>
      <c r="DX4" s="1408"/>
      <c r="DY4" s="1408"/>
      <c r="DZ4" s="1408"/>
      <c r="EA4" s="1408"/>
      <c r="EB4" s="1408"/>
      <c r="EC4" s="1408"/>
      <c r="ED4" s="1408"/>
      <c r="EE4" s="1408"/>
      <c r="EF4" s="1408"/>
      <c r="EG4" s="1408"/>
      <c r="EH4" s="1408"/>
      <c r="EI4" s="1408"/>
      <c r="EJ4" s="1408"/>
      <c r="EK4" s="1408"/>
      <c r="EL4" s="1408"/>
      <c r="EM4" s="1408"/>
      <c r="EN4" s="1408"/>
      <c r="EO4" s="1408"/>
      <c r="EP4" s="1408"/>
      <c r="EQ4" s="1408"/>
      <c r="ER4" s="1408"/>
      <c r="ES4" s="1408"/>
      <c r="ET4" s="1408"/>
      <c r="EU4" s="1408"/>
      <c r="EV4" s="1408"/>
      <c r="EW4" s="1408"/>
      <c r="EX4" s="1408"/>
      <c r="EY4" s="1408"/>
      <c r="EZ4" s="1408"/>
      <c r="FA4" s="1408"/>
      <c r="FB4" s="1408"/>
      <c r="FC4" s="1408"/>
      <c r="FD4" s="1408"/>
      <c r="FE4" s="1408"/>
      <c r="FF4" s="1408"/>
      <c r="FG4" s="1408"/>
      <c r="FH4" s="1408"/>
      <c r="FI4" s="1408"/>
      <c r="FJ4" s="1408"/>
      <c r="FK4" s="1408"/>
      <c r="FL4" s="1408"/>
      <c r="FM4" s="1408"/>
      <c r="FN4" s="1408"/>
      <c r="FO4" s="1408"/>
      <c r="FP4" s="1408"/>
      <c r="FQ4" s="1408"/>
      <c r="FR4" s="1408"/>
      <c r="FS4" s="1408"/>
      <c r="FT4" s="1408"/>
      <c r="FU4" s="1408"/>
      <c r="FV4" s="1408"/>
      <c r="FW4" s="1408"/>
      <c r="FX4" s="1408"/>
      <c r="FY4" s="1408"/>
      <c r="FZ4" s="1408"/>
      <c r="GA4" s="1408"/>
      <c r="GB4" s="1408"/>
      <c r="GC4" s="1408"/>
      <c r="GD4" s="1408"/>
      <c r="GE4" s="1408"/>
      <c r="GF4" s="1408"/>
      <c r="GG4" s="1408"/>
      <c r="GH4" s="1408"/>
      <c r="GI4" s="1408"/>
      <c r="GJ4" s="1408"/>
      <c r="GK4" s="1408"/>
      <c r="GL4" s="1408"/>
      <c r="GM4" s="1408"/>
      <c r="GN4" s="1408"/>
      <c r="GO4" s="1408"/>
      <c r="GP4" s="1408"/>
      <c r="GQ4" s="1408"/>
      <c r="GR4" s="1408"/>
      <c r="GS4" s="1408"/>
      <c r="GT4" s="1408"/>
      <c r="GU4" s="1408"/>
      <c r="GV4" s="1408"/>
      <c r="GW4" s="1408"/>
      <c r="GX4" s="1408"/>
      <c r="GY4" s="1408"/>
      <c r="GZ4" s="1408"/>
      <c r="HA4" s="1408"/>
      <c r="HB4" s="1408"/>
      <c r="HC4" s="1408"/>
      <c r="HD4" s="1408"/>
      <c r="HE4" s="1408"/>
      <c r="HF4" s="1408"/>
      <c r="HG4" s="1408"/>
      <c r="HH4" s="1408"/>
      <c r="HI4" s="1408"/>
      <c r="HJ4" s="1408"/>
      <c r="HK4" s="1408"/>
      <c r="HL4" s="1408"/>
      <c r="HM4" s="1408"/>
      <c r="HN4" s="1408"/>
      <c r="HO4" s="1408"/>
      <c r="HP4" s="1408"/>
      <c r="HQ4" s="1408"/>
      <c r="HR4" s="1408"/>
      <c r="HS4" s="1408"/>
      <c r="HT4" s="1408"/>
      <c r="HU4" s="1408"/>
      <c r="HV4" s="1408"/>
      <c r="HW4" s="1408"/>
      <c r="HX4" s="1408"/>
      <c r="HY4" s="1408"/>
      <c r="HZ4" s="1408"/>
      <c r="IA4" s="1408"/>
      <c r="IB4" s="1408"/>
      <c r="IC4" s="1408"/>
      <c r="ID4" s="1408"/>
      <c r="IE4" s="1408"/>
      <c r="IF4" s="1408"/>
      <c r="IG4" s="1408"/>
      <c r="IH4" s="1408"/>
      <c r="II4" s="1408"/>
      <c r="IJ4" s="1408"/>
      <c r="IK4" s="1408"/>
      <c r="IL4" s="1408"/>
      <c r="IM4" s="1408"/>
      <c r="IN4" s="1408"/>
      <c r="IO4" s="1408"/>
      <c r="IP4" s="1408"/>
      <c r="IQ4" s="1408"/>
      <c r="IR4" s="1408"/>
      <c r="IS4" s="1408"/>
      <c r="IT4" s="1408"/>
      <c r="IU4" s="1408"/>
      <c r="IV4" s="1408"/>
      <c r="IW4" s="1408"/>
      <c r="IX4" s="1408"/>
      <c r="IY4" s="1408"/>
      <c r="IZ4" s="1408"/>
      <c r="JA4" s="1408"/>
      <c r="JB4" s="1408"/>
      <c r="JC4" s="1408"/>
      <c r="JD4" s="1408"/>
      <c r="JE4" s="1408"/>
      <c r="JF4" s="1408"/>
      <c r="JG4" s="1408"/>
      <c r="JH4" s="1408"/>
      <c r="JI4" s="1408"/>
      <c r="JJ4" s="1408"/>
      <c r="JK4" s="1408"/>
      <c r="JL4" s="1408"/>
      <c r="JM4" s="1408"/>
      <c r="JN4" s="1408"/>
      <c r="JO4" s="1408"/>
      <c r="JP4" s="1408"/>
      <c r="JQ4" s="1408"/>
      <c r="JR4" s="1408"/>
      <c r="JS4" s="1408"/>
      <c r="JT4" s="1408"/>
      <c r="JU4" s="1408"/>
      <c r="JV4" s="1408"/>
      <c r="JW4" s="1408"/>
      <c r="JX4" s="1408"/>
      <c r="JY4" s="1408"/>
      <c r="JZ4" s="1408"/>
      <c r="KA4" s="1408"/>
      <c r="KB4" s="1408"/>
      <c r="KC4" s="1408"/>
      <c r="KD4" s="1408"/>
      <c r="KE4" s="1408"/>
      <c r="KF4" s="1408"/>
      <c r="KG4" s="1408"/>
      <c r="KH4" s="1408"/>
      <c r="KI4" s="1408"/>
      <c r="KJ4" s="1408"/>
      <c r="KK4" s="1408"/>
      <c r="KL4" s="1408"/>
      <c r="KM4" s="1408"/>
      <c r="KN4" s="1408"/>
      <c r="KO4" s="1408"/>
      <c r="KP4" s="1408"/>
      <c r="KQ4" s="1408"/>
      <c r="KR4" s="1408"/>
      <c r="KS4" s="1408"/>
      <c r="KT4" s="1408"/>
      <c r="KU4" s="1408"/>
      <c r="KV4" s="1408"/>
      <c r="KW4" s="1408"/>
      <c r="KX4" s="1408"/>
      <c r="KY4" s="1408"/>
      <c r="KZ4" s="1408"/>
      <c r="LA4" s="1408"/>
      <c r="LB4" s="1408"/>
      <c r="LC4" s="1408"/>
      <c r="LD4" s="1408"/>
      <c r="LE4" s="1408"/>
      <c r="LF4" s="1408"/>
      <c r="LG4" s="1408"/>
      <c r="LH4" s="1408"/>
      <c r="LI4" s="1408"/>
      <c r="LJ4" s="1408"/>
      <c r="LK4" s="1408"/>
      <c r="LL4" s="1408"/>
      <c r="LM4" s="1408"/>
      <c r="LN4" s="1408"/>
      <c r="LO4" s="1408"/>
      <c r="LP4" s="1408"/>
      <c r="LQ4" s="1408"/>
      <c r="LR4" s="1408"/>
      <c r="LS4" s="1408"/>
      <c r="LT4" s="1408"/>
      <c r="LU4" s="1408"/>
      <c r="LV4" s="1408"/>
      <c r="LW4" s="1408"/>
      <c r="LX4" s="1408"/>
      <c r="LY4" s="1408"/>
      <c r="LZ4" s="1408"/>
      <c r="MA4" s="1408"/>
      <c r="MB4" s="1408"/>
      <c r="MC4" s="1408"/>
      <c r="MD4" s="1408"/>
      <c r="ME4" s="1408"/>
      <c r="MF4" s="1408"/>
      <c r="MG4" s="1408"/>
      <c r="MH4" s="1408"/>
      <c r="MI4" s="1408"/>
      <c r="MJ4" s="1408"/>
      <c r="MK4" s="1408"/>
      <c r="ML4" s="1408"/>
      <c r="MM4" s="1408"/>
      <c r="MN4" s="1408"/>
      <c r="MO4" s="1408"/>
      <c r="MP4" s="1408"/>
      <c r="MQ4" s="1408"/>
      <c r="MR4" s="1408"/>
      <c r="MS4" s="1408"/>
      <c r="MT4" s="1408"/>
      <c r="MU4" s="1408"/>
      <c r="MV4" s="1408"/>
      <c r="MW4" s="1408"/>
      <c r="MX4" s="1408"/>
      <c r="MY4" s="1408"/>
      <c r="MZ4" s="1408"/>
      <c r="NA4" s="1408"/>
      <c r="NB4" s="1408"/>
      <c r="NC4" s="1408"/>
      <c r="ND4" s="1408"/>
      <c r="NE4" s="1408"/>
      <c r="NF4" s="1408"/>
      <c r="NG4" s="1408"/>
      <c r="NH4" s="1408"/>
      <c r="NI4" s="1408"/>
      <c r="NJ4" s="1408"/>
      <c r="NK4" s="1408"/>
      <c r="NL4" s="1408"/>
      <c r="NM4" s="1408"/>
      <c r="NN4" s="1408"/>
      <c r="NO4" s="1408"/>
      <c r="NP4" s="1408"/>
      <c r="NQ4" s="1408"/>
      <c r="NR4" s="1408"/>
      <c r="NS4" s="1408"/>
      <c r="NT4" s="1408"/>
      <c r="NU4" s="1408"/>
      <c r="NV4" s="1408"/>
      <c r="NW4" s="1408"/>
      <c r="NX4" s="1408"/>
      <c r="NY4" s="1408"/>
      <c r="NZ4" s="1408"/>
      <c r="OA4" s="1408"/>
      <c r="OB4" s="1408"/>
      <c r="OC4" s="1408"/>
      <c r="OD4" s="1408"/>
      <c r="OE4" s="1408"/>
      <c r="OF4" s="1408"/>
      <c r="OG4" s="1408"/>
      <c r="OH4" s="1408"/>
      <c r="OI4" s="1408"/>
      <c r="OJ4" s="1408"/>
      <c r="OK4" s="1408"/>
      <c r="OL4" s="1408"/>
      <c r="OM4" s="1408"/>
      <c r="ON4" s="1408"/>
      <c r="OO4" s="1408"/>
      <c r="OP4" s="1408"/>
      <c r="OQ4" s="1408"/>
      <c r="OR4" s="1408"/>
      <c r="OS4" s="1408"/>
      <c r="OT4" s="1408"/>
      <c r="OU4" s="1408"/>
      <c r="OV4" s="1408"/>
      <c r="OW4" s="1408"/>
      <c r="OX4" s="1408"/>
      <c r="OY4" s="1408"/>
      <c r="OZ4" s="1408"/>
      <c r="PA4" s="1408"/>
      <c r="PB4" s="1408"/>
      <c r="PC4" s="1408"/>
      <c r="PD4" s="1408"/>
      <c r="PE4" s="1408"/>
      <c r="PF4" s="1408"/>
      <c r="PG4" s="1408"/>
      <c r="PH4" s="1408"/>
      <c r="PI4" s="1408"/>
      <c r="PJ4" s="1408"/>
      <c r="PK4" s="1408"/>
      <c r="PL4" s="1408"/>
      <c r="PM4" s="1408"/>
      <c r="PN4" s="1408"/>
      <c r="PO4" s="1408"/>
      <c r="PP4" s="1408"/>
      <c r="PQ4" s="1408"/>
      <c r="PR4" s="1408"/>
      <c r="PS4" s="1408"/>
      <c r="PT4" s="1408"/>
      <c r="PU4" s="1408"/>
      <c r="PV4" s="1408"/>
      <c r="PW4" s="1408"/>
      <c r="PX4" s="1408"/>
      <c r="PY4" s="1408"/>
      <c r="PZ4" s="1408"/>
      <c r="QA4" s="1408"/>
      <c r="QB4" s="1408"/>
      <c r="QC4" s="1408"/>
      <c r="QD4" s="1408"/>
      <c r="QE4" s="1408"/>
      <c r="QF4" s="1408"/>
      <c r="QG4" s="1408"/>
      <c r="QH4" s="1408"/>
      <c r="QI4" s="1408"/>
      <c r="QJ4" s="1408"/>
      <c r="QK4" s="1408"/>
      <c r="QL4" s="1408"/>
      <c r="QM4" s="1408"/>
      <c r="QN4" s="1408"/>
      <c r="QO4" s="1408"/>
      <c r="QP4" s="1408"/>
      <c r="QQ4" s="1408"/>
      <c r="QR4" s="1408"/>
      <c r="QS4" s="1408"/>
      <c r="QT4" s="1408"/>
      <c r="QU4" s="1408"/>
      <c r="QV4" s="1408"/>
      <c r="QW4" s="1408"/>
      <c r="QX4" s="1408"/>
      <c r="QY4" s="1408"/>
      <c r="QZ4" s="1408"/>
      <c r="RA4" s="1408"/>
      <c r="RB4" s="1408"/>
      <c r="RC4" s="1408"/>
      <c r="RD4" s="1408"/>
      <c r="RE4" s="1408"/>
      <c r="RF4" s="1408"/>
      <c r="RG4" s="1408"/>
      <c r="RH4" s="1408"/>
      <c r="RI4" s="1408"/>
      <c r="RJ4" s="1408"/>
      <c r="RK4" s="1408"/>
      <c r="RL4" s="1408"/>
      <c r="RM4" s="1408"/>
      <c r="RN4" s="1408"/>
      <c r="RO4" s="1408"/>
      <c r="RP4" s="1408"/>
      <c r="RQ4" s="1408"/>
      <c r="RR4" s="1408"/>
      <c r="RS4" s="1408"/>
      <c r="RT4" s="1408"/>
      <c r="RU4" s="1408"/>
      <c r="RV4" s="1408"/>
      <c r="RW4" s="1408"/>
      <c r="RX4" s="1408"/>
      <c r="RY4" s="1408"/>
      <c r="RZ4" s="1408"/>
      <c r="SA4" s="1408"/>
      <c r="SB4" s="1408"/>
      <c r="SC4" s="1408"/>
      <c r="SD4" s="1408"/>
      <c r="SE4" s="1408"/>
      <c r="SF4" s="1408"/>
      <c r="SG4" s="1408"/>
      <c r="SH4" s="1408"/>
      <c r="SI4" s="1408"/>
      <c r="SJ4" s="1408"/>
      <c r="SK4" s="1408"/>
      <c r="SL4" s="1408"/>
      <c r="SM4" s="1408"/>
      <c r="SN4" s="1408"/>
      <c r="SO4" s="1408"/>
      <c r="SP4" s="1408"/>
      <c r="SQ4" s="1408"/>
      <c r="SR4" s="1408"/>
      <c r="SS4" s="1408"/>
      <c r="ST4" s="1408"/>
      <c r="SU4" s="1408"/>
      <c r="SV4" s="1408"/>
      <c r="SW4" s="1408"/>
      <c r="SX4" s="1408"/>
      <c r="SY4" s="1408"/>
      <c r="SZ4" s="1408"/>
      <c r="TA4" s="1408"/>
      <c r="TB4" s="1408"/>
      <c r="TC4" s="1408"/>
      <c r="TD4" s="1408"/>
      <c r="TE4" s="1408"/>
      <c r="TF4" s="1408"/>
      <c r="TG4" s="1408"/>
      <c r="TH4" s="1408"/>
      <c r="TI4" s="1408"/>
      <c r="TJ4" s="1408"/>
      <c r="TK4" s="1408"/>
      <c r="TL4" s="1408"/>
      <c r="TM4" s="1408"/>
      <c r="TN4" s="1408"/>
      <c r="TO4" s="1408"/>
      <c r="TP4" s="1408"/>
      <c r="TQ4" s="1408"/>
      <c r="TR4" s="1408"/>
      <c r="TS4" s="1408"/>
      <c r="TT4" s="1408"/>
      <c r="TU4" s="1408"/>
      <c r="TV4" s="1408"/>
      <c r="TW4" s="1408"/>
      <c r="TX4" s="1408"/>
      <c r="TY4" s="1408"/>
      <c r="TZ4" s="1408"/>
      <c r="UA4" s="1408"/>
      <c r="UB4" s="1408"/>
      <c r="UC4" s="1408"/>
      <c r="UD4" s="1408"/>
      <c r="UE4" s="1408"/>
      <c r="UF4" s="1408"/>
      <c r="UG4" s="1408"/>
      <c r="UH4" s="1408"/>
      <c r="UI4" s="1408"/>
      <c r="UJ4" s="1408"/>
      <c r="UK4" s="1408"/>
      <c r="UL4" s="1408"/>
      <c r="UM4" s="1408"/>
      <c r="UN4" s="1408"/>
      <c r="UO4" s="1408"/>
      <c r="UP4" s="1408"/>
      <c r="UQ4" s="1408"/>
      <c r="UR4" s="1408"/>
      <c r="US4" s="1408"/>
      <c r="UT4" s="1408"/>
      <c r="UU4" s="1408"/>
      <c r="UV4" s="1408"/>
      <c r="UW4" s="1408"/>
      <c r="UX4" s="1408"/>
      <c r="UY4" s="1408"/>
      <c r="UZ4" s="1408"/>
      <c r="VA4" s="1408"/>
      <c r="VB4" s="1408"/>
      <c r="VC4" s="1408"/>
      <c r="VD4" s="1408"/>
      <c r="VE4" s="1408"/>
      <c r="VF4" s="1408"/>
      <c r="VG4" s="1408"/>
      <c r="VH4" s="1408"/>
      <c r="VI4" s="1408"/>
      <c r="VJ4" s="1408"/>
      <c r="VK4" s="1408"/>
      <c r="VL4" s="1408"/>
      <c r="VM4" s="1408"/>
      <c r="VN4" s="1408"/>
      <c r="VO4" s="1408"/>
      <c r="VP4" s="1408"/>
      <c r="VQ4" s="1408"/>
      <c r="VR4" s="1408"/>
      <c r="VS4" s="1408"/>
      <c r="VT4" s="1408"/>
      <c r="VU4" s="1408"/>
      <c r="VV4" s="1408"/>
      <c r="VW4" s="1408"/>
      <c r="VX4" s="1408"/>
      <c r="VY4" s="1408"/>
      <c r="VZ4" s="1408"/>
      <c r="WA4" s="1408"/>
      <c r="WB4" s="1408"/>
      <c r="WC4" s="1408"/>
      <c r="WD4" s="1408"/>
      <c r="WE4" s="1408"/>
      <c r="WF4" s="1408"/>
      <c r="WG4" s="1408"/>
      <c r="WH4" s="1408"/>
      <c r="WI4" s="1408"/>
      <c r="WJ4" s="1408"/>
      <c r="WK4" s="1408"/>
      <c r="WL4" s="1408"/>
      <c r="WM4" s="1408"/>
      <c r="WN4" s="1408"/>
      <c r="WO4" s="1408"/>
      <c r="WP4" s="1408"/>
      <c r="WQ4" s="1408"/>
      <c r="WR4" s="1408"/>
      <c r="WS4" s="1408"/>
      <c r="WT4" s="1408"/>
      <c r="WU4" s="1408"/>
      <c r="WV4" s="1408"/>
      <c r="WW4" s="1408"/>
      <c r="WX4" s="1408"/>
      <c r="WY4" s="1408"/>
      <c r="WZ4" s="1408"/>
      <c r="XA4" s="1408"/>
      <c r="XB4" s="1408"/>
      <c r="XC4" s="1408"/>
      <c r="XD4" s="1408"/>
      <c r="XE4" s="1408"/>
      <c r="XF4" s="1408"/>
      <c r="XG4" s="1408"/>
      <c r="XH4" s="1408"/>
      <c r="XI4" s="1408"/>
      <c r="XJ4" s="1408"/>
      <c r="XK4" s="1408"/>
      <c r="XL4" s="1408"/>
      <c r="XM4" s="1408"/>
      <c r="XN4" s="1408"/>
      <c r="XO4" s="1408"/>
      <c r="XP4" s="1408"/>
      <c r="XQ4" s="1408"/>
      <c r="XR4" s="1408"/>
      <c r="XS4" s="1408"/>
      <c r="XT4" s="1408"/>
      <c r="XU4" s="1408"/>
      <c r="XV4" s="1408"/>
      <c r="XW4" s="1408"/>
      <c r="XX4" s="1408"/>
      <c r="XY4" s="1408"/>
      <c r="XZ4" s="1408"/>
      <c r="YA4" s="1408"/>
      <c r="YB4" s="1408"/>
      <c r="YC4" s="1408"/>
      <c r="YD4" s="1408"/>
      <c r="YE4" s="1408"/>
      <c r="YF4" s="1408"/>
      <c r="YG4" s="1408"/>
      <c r="YH4" s="1408"/>
      <c r="YI4" s="1408"/>
      <c r="YJ4" s="1408"/>
      <c r="YK4" s="1408"/>
      <c r="YL4" s="1408"/>
      <c r="YM4" s="1408"/>
      <c r="YN4" s="1408"/>
      <c r="YO4" s="1408"/>
      <c r="YP4" s="1408"/>
      <c r="YQ4" s="1408"/>
      <c r="YR4" s="1408"/>
      <c r="YS4" s="1408"/>
      <c r="YT4" s="1408"/>
      <c r="YU4" s="1408"/>
      <c r="YV4" s="1408"/>
      <c r="YW4" s="1408"/>
      <c r="YX4" s="1408"/>
      <c r="YY4" s="1408"/>
      <c r="YZ4" s="1408"/>
      <c r="ZA4" s="1408"/>
      <c r="ZB4" s="1408"/>
      <c r="ZC4" s="1408"/>
      <c r="ZD4" s="1408"/>
      <c r="ZE4" s="1408"/>
      <c r="ZF4" s="1408"/>
      <c r="ZG4" s="1408"/>
      <c r="ZH4" s="1408"/>
      <c r="ZI4" s="1408"/>
      <c r="ZJ4" s="1408"/>
      <c r="ZK4" s="1408"/>
      <c r="ZL4" s="1408"/>
      <c r="ZM4" s="1408"/>
      <c r="ZN4" s="1408"/>
      <c r="ZO4" s="1408"/>
      <c r="ZP4" s="1408"/>
      <c r="ZQ4" s="1408"/>
      <c r="ZR4" s="1408"/>
      <c r="ZS4" s="1408"/>
      <c r="ZT4" s="1408"/>
      <c r="ZU4" s="1408"/>
      <c r="ZV4" s="1408"/>
      <c r="ZW4" s="1408"/>
      <c r="ZX4" s="1408"/>
      <c r="ZY4" s="1408"/>
      <c r="ZZ4" s="1408"/>
      <c r="AAA4" s="1408"/>
      <c r="AAB4" s="1408"/>
      <c r="AAC4" s="1408"/>
      <c r="AAD4" s="1408"/>
      <c r="AAE4" s="1408"/>
      <c r="AAF4" s="1408"/>
      <c r="AAG4" s="1408"/>
      <c r="AAH4" s="1408"/>
      <c r="AAI4" s="1408"/>
      <c r="AAJ4" s="1408"/>
      <c r="AAK4" s="1408"/>
      <c r="AAL4" s="1408"/>
      <c r="AAM4" s="1408"/>
      <c r="AAN4" s="1408"/>
      <c r="AAO4" s="1408"/>
      <c r="AAP4" s="1408"/>
      <c r="AAQ4" s="1408"/>
      <c r="AAR4" s="1408"/>
      <c r="AAS4" s="1408"/>
      <c r="AAT4" s="1408"/>
      <c r="AAU4" s="1408"/>
      <c r="AAV4" s="1408"/>
      <c r="AAW4" s="1408"/>
      <c r="AAX4" s="1408"/>
      <c r="AAY4" s="1408"/>
      <c r="AAZ4" s="1408"/>
      <c r="ABA4" s="1408"/>
      <c r="ABB4" s="1408"/>
      <c r="ABC4" s="1408"/>
      <c r="ABD4" s="1408"/>
      <c r="ABE4" s="1408"/>
      <c r="ABF4" s="1408"/>
      <c r="ABG4" s="1408"/>
      <c r="ABH4" s="1408"/>
      <c r="ABI4" s="1408"/>
      <c r="ABJ4" s="1408"/>
      <c r="ABK4" s="1408"/>
      <c r="ABL4" s="1408"/>
      <c r="ABM4" s="1408"/>
      <c r="ABN4" s="1408"/>
      <c r="ABO4" s="1408"/>
      <c r="ABP4" s="1408"/>
      <c r="ABQ4" s="1408"/>
      <c r="ABR4" s="1408"/>
      <c r="ABS4" s="1408"/>
      <c r="ABT4" s="1408"/>
      <c r="ABU4" s="1408"/>
      <c r="ABV4" s="1408"/>
      <c r="ABW4" s="1408"/>
      <c r="ABX4" s="1408"/>
      <c r="ABY4" s="1408"/>
      <c r="ABZ4" s="1408"/>
      <c r="ACA4" s="1408"/>
      <c r="ACB4" s="1408"/>
      <c r="ACC4" s="1408"/>
      <c r="ACD4" s="1408"/>
      <c r="ACE4" s="1408"/>
      <c r="ACF4" s="1408"/>
      <c r="ACG4" s="1408"/>
      <c r="ACH4" s="1408"/>
      <c r="ACI4" s="1408"/>
      <c r="ACJ4" s="1408"/>
      <c r="ACK4" s="1408"/>
      <c r="ACL4" s="1408"/>
      <c r="ACM4" s="1408"/>
      <c r="ACN4" s="1408"/>
      <c r="ACO4" s="1408"/>
      <c r="ACP4" s="1408"/>
      <c r="ACQ4" s="1408"/>
      <c r="ACR4" s="1408"/>
      <c r="ACS4" s="1408"/>
      <c r="ACT4" s="1408"/>
      <c r="ACU4" s="1408"/>
      <c r="ACV4" s="1408"/>
      <c r="ACW4" s="1408"/>
      <c r="ACX4" s="1408"/>
      <c r="ACY4" s="1408"/>
      <c r="ACZ4" s="1408"/>
      <c r="ADA4" s="1408"/>
      <c r="ADB4" s="1408"/>
      <c r="ADC4" s="1408"/>
      <c r="ADD4" s="1408"/>
      <c r="ADE4" s="1408"/>
      <c r="ADF4" s="1408"/>
      <c r="ADG4" s="1408"/>
      <c r="ADH4" s="1408"/>
      <c r="ADI4" s="1408"/>
      <c r="ADJ4" s="1408"/>
      <c r="ADK4" s="1408"/>
      <c r="ADL4" s="1408"/>
      <c r="ADM4" s="1408"/>
      <c r="ADN4" s="1408"/>
      <c r="ADO4" s="1408"/>
      <c r="ADP4" s="1408"/>
      <c r="ADQ4" s="1408"/>
      <c r="ADR4" s="1408"/>
      <c r="ADS4" s="1408"/>
      <c r="ADT4" s="1408"/>
      <c r="ADU4" s="1408"/>
      <c r="ADV4" s="1408"/>
      <c r="ADW4" s="1408"/>
      <c r="ADX4" s="1408"/>
      <c r="ADY4" s="1408"/>
      <c r="ADZ4" s="1408"/>
      <c r="AEA4" s="1408"/>
      <c r="AEB4" s="1408"/>
      <c r="AEC4" s="1408"/>
      <c r="AED4" s="1408"/>
      <c r="AEE4" s="1408"/>
      <c r="AEF4" s="1408"/>
      <c r="AEG4" s="1408"/>
      <c r="AEH4" s="1408"/>
      <c r="AEI4" s="1408"/>
      <c r="AEJ4" s="1408"/>
      <c r="AEK4" s="1408"/>
      <c r="AEL4" s="1408"/>
      <c r="AEM4" s="1408"/>
      <c r="AEN4" s="1408"/>
      <c r="AEO4" s="1408"/>
      <c r="AEP4" s="1408"/>
      <c r="AEQ4" s="1408"/>
      <c r="AER4" s="1408"/>
      <c r="AES4" s="1408"/>
      <c r="AET4" s="1408"/>
      <c r="AEU4" s="1408"/>
      <c r="AEV4" s="1408"/>
      <c r="AEW4" s="1408"/>
      <c r="AEX4" s="1408"/>
      <c r="AEY4" s="1408"/>
      <c r="AEZ4" s="1408"/>
      <c r="AFA4" s="1408"/>
      <c r="AFB4" s="1408"/>
      <c r="AFC4" s="1408"/>
      <c r="AFD4" s="1408"/>
      <c r="AFE4" s="1408"/>
      <c r="AFF4" s="1408"/>
      <c r="AFG4" s="1408"/>
      <c r="AFH4" s="1408"/>
      <c r="AFI4" s="1408"/>
      <c r="AFJ4" s="1408"/>
      <c r="AFK4" s="1408"/>
      <c r="AFL4" s="1408"/>
      <c r="AFM4" s="1408"/>
      <c r="AFN4" s="1408"/>
      <c r="AFO4" s="1408"/>
      <c r="AFP4" s="1408"/>
      <c r="AFQ4" s="1408"/>
      <c r="AFR4" s="1408"/>
      <c r="AFS4" s="1408"/>
      <c r="AFT4" s="1408"/>
      <c r="AFU4" s="1408"/>
      <c r="AFV4" s="1408"/>
      <c r="AFW4" s="1408"/>
      <c r="AFX4" s="1408"/>
      <c r="AFY4" s="1408"/>
      <c r="AFZ4" s="1408"/>
      <c r="AGA4" s="1408"/>
      <c r="AGB4" s="1408"/>
      <c r="AGC4" s="1408"/>
      <c r="AGD4" s="1408"/>
      <c r="AGE4" s="1408"/>
      <c r="AGF4" s="1408"/>
      <c r="AGG4" s="1408"/>
      <c r="AGH4" s="1408"/>
      <c r="AGI4" s="1408"/>
      <c r="AGJ4" s="1408"/>
      <c r="AGK4" s="1408"/>
      <c r="AGL4" s="1408"/>
      <c r="AGM4" s="1408"/>
      <c r="AGN4" s="1408"/>
      <c r="AGO4" s="1408"/>
      <c r="AGP4" s="1408"/>
      <c r="AGQ4" s="1408"/>
      <c r="AGR4" s="1408"/>
      <c r="AGS4" s="1408"/>
      <c r="AGT4" s="1408"/>
      <c r="AGU4" s="1408"/>
      <c r="AGV4" s="1408"/>
      <c r="AGW4" s="1408"/>
      <c r="AGX4" s="1408"/>
      <c r="AGY4" s="1408"/>
      <c r="AGZ4" s="1408"/>
      <c r="AHA4" s="1408"/>
      <c r="AHB4" s="1408"/>
      <c r="AHC4" s="1408"/>
      <c r="AHD4" s="1408"/>
      <c r="AHE4" s="1408"/>
      <c r="AHF4" s="1408"/>
      <c r="AHG4" s="1408"/>
      <c r="AHH4" s="1408"/>
      <c r="AHI4" s="1408"/>
      <c r="AHJ4" s="1408"/>
      <c r="AHK4" s="1408"/>
      <c r="AHL4" s="1408"/>
      <c r="AHM4" s="1408"/>
      <c r="AHN4" s="1408"/>
      <c r="AHO4" s="1408"/>
      <c r="AHP4" s="1408"/>
      <c r="AHQ4" s="1408"/>
      <c r="AHR4" s="1408"/>
      <c r="AHS4" s="1408"/>
      <c r="AHT4" s="1408"/>
      <c r="AHU4" s="1408"/>
      <c r="AHV4" s="1408"/>
      <c r="AHW4" s="1408"/>
      <c r="AHX4" s="1408"/>
      <c r="AHY4" s="1408"/>
      <c r="AHZ4" s="1408"/>
      <c r="AIA4" s="1408"/>
      <c r="AIB4" s="1408"/>
      <c r="AIC4" s="1408"/>
      <c r="AID4" s="1408"/>
      <c r="AIE4" s="1408"/>
      <c r="AIF4" s="1408"/>
      <c r="AIG4" s="1408"/>
      <c r="AIH4" s="1408"/>
      <c r="AII4" s="1408"/>
      <c r="AIJ4" s="1408"/>
      <c r="AIK4" s="1408"/>
      <c r="AIL4" s="1408"/>
      <c r="AIM4" s="1408"/>
      <c r="AIN4" s="1408"/>
      <c r="AIO4" s="1408"/>
      <c r="AIP4" s="1408"/>
      <c r="AIQ4" s="1408"/>
      <c r="AIR4" s="1408"/>
      <c r="AIS4" s="1408"/>
      <c r="AIT4" s="1408"/>
      <c r="AIU4" s="1408"/>
      <c r="AIV4" s="1408"/>
      <c r="AIW4" s="1408"/>
      <c r="AIX4" s="1408"/>
      <c r="AIY4" s="1408"/>
      <c r="AIZ4" s="1408"/>
      <c r="AJA4" s="1408"/>
      <c r="AJB4" s="1408"/>
      <c r="AJC4" s="1408"/>
      <c r="AJD4" s="1408"/>
      <c r="AJE4" s="1408"/>
      <c r="AJF4" s="1408"/>
      <c r="AJG4" s="1408"/>
      <c r="AJH4" s="1408"/>
      <c r="AJI4" s="1408"/>
      <c r="AJJ4" s="1408"/>
      <c r="AJK4" s="1408"/>
      <c r="AJL4" s="1408"/>
      <c r="AJM4" s="1408"/>
      <c r="AJN4" s="1408"/>
      <c r="AJO4" s="1408"/>
      <c r="AJP4" s="1408"/>
      <c r="AJQ4" s="1408"/>
      <c r="AJR4" s="1408"/>
      <c r="AJS4" s="1408"/>
      <c r="AJT4" s="1408"/>
      <c r="AJU4" s="1408"/>
      <c r="AJV4" s="1408"/>
      <c r="AJW4" s="1408"/>
      <c r="AJX4" s="1408"/>
      <c r="AJY4" s="1408"/>
      <c r="AJZ4" s="1408"/>
      <c r="AKA4" s="1408"/>
      <c r="AKB4" s="1408"/>
      <c r="AKC4" s="1408"/>
      <c r="AKD4" s="1408"/>
      <c r="AKE4" s="1408"/>
      <c r="AKF4" s="1408"/>
      <c r="AKG4" s="1408"/>
      <c r="AKH4" s="1408"/>
      <c r="AKI4" s="1408"/>
      <c r="AKJ4" s="1408"/>
      <c r="AKK4" s="1408"/>
      <c r="AKL4" s="1408"/>
      <c r="AKM4" s="1408"/>
      <c r="AKN4" s="1408"/>
      <c r="AKO4" s="1408"/>
      <c r="AKP4" s="1408"/>
      <c r="AKQ4" s="1408"/>
      <c r="AKR4" s="1408"/>
      <c r="AKS4" s="1408"/>
      <c r="AKT4" s="1408"/>
      <c r="AKU4" s="1408"/>
      <c r="AKV4" s="1408"/>
      <c r="AKW4" s="1408"/>
      <c r="AKX4" s="1408"/>
      <c r="AKY4" s="1408"/>
      <c r="AKZ4" s="1408"/>
      <c r="ALA4" s="1408"/>
      <c r="ALB4" s="1408"/>
      <c r="ALC4" s="1408"/>
      <c r="ALD4" s="1408"/>
      <c r="ALE4" s="1408"/>
      <c r="ALF4" s="1408"/>
      <c r="ALG4" s="1408"/>
      <c r="ALH4" s="1408"/>
      <c r="ALI4" s="1408"/>
      <c r="ALJ4" s="1408"/>
      <c r="ALK4" s="1408"/>
      <c r="ALL4" s="1408"/>
      <c r="ALM4" s="1408"/>
      <c r="ALN4" s="1408"/>
      <c r="ALO4" s="1408"/>
      <c r="ALP4" s="1408"/>
      <c r="ALQ4" s="1408"/>
      <c r="ALR4" s="1408"/>
      <c r="ALS4" s="1408"/>
      <c r="ALT4" s="1408"/>
      <c r="ALU4" s="1408"/>
      <c r="ALV4" s="1408"/>
      <c r="ALW4" s="1408"/>
      <c r="ALX4" s="1408"/>
      <c r="ALY4" s="1408"/>
      <c r="ALZ4" s="1408"/>
      <c r="AMA4" s="1408"/>
      <c r="AMB4" s="1408"/>
      <c r="AMC4" s="1408"/>
      <c r="AMD4" s="1408"/>
      <c r="AME4" s="1408"/>
      <c r="AMF4" s="1408"/>
      <c r="AMG4" s="1408"/>
      <c r="AMH4" s="1408"/>
      <c r="AMI4" s="1408"/>
      <c r="AMJ4" s="1408"/>
      <c r="AMK4" s="1408"/>
      <c r="AML4" s="1408"/>
      <c r="AMM4" s="1408"/>
      <c r="AMN4" s="1408"/>
      <c r="AMO4" s="1408"/>
      <c r="AMP4" s="1408"/>
      <c r="AMQ4" s="1408"/>
      <c r="AMR4" s="1408"/>
      <c r="AMS4" s="1408"/>
      <c r="AMT4" s="1408"/>
      <c r="AMU4" s="1408"/>
      <c r="AMV4" s="1408"/>
      <c r="AMW4" s="1408"/>
      <c r="AMX4" s="1408"/>
      <c r="AMY4" s="1408"/>
      <c r="AMZ4" s="1408"/>
      <c r="ANA4" s="1408"/>
      <c r="ANB4" s="1408"/>
      <c r="ANC4" s="1408"/>
      <c r="AND4" s="1408"/>
      <c r="ANE4" s="1408"/>
      <c r="ANF4" s="1408"/>
      <c r="ANG4" s="1408"/>
      <c r="ANH4" s="1408"/>
      <c r="ANI4" s="1408"/>
      <c r="ANJ4" s="1408"/>
      <c r="ANK4" s="1408"/>
      <c r="ANL4" s="1408"/>
      <c r="ANM4" s="1408"/>
      <c r="ANN4" s="1408"/>
      <c r="ANO4" s="1408"/>
      <c r="ANP4" s="1408"/>
      <c r="ANQ4" s="1408"/>
      <c r="ANR4" s="1408"/>
      <c r="ANS4" s="1408"/>
      <c r="ANT4" s="1408"/>
      <c r="ANU4" s="1408"/>
      <c r="ANV4" s="1408"/>
      <c r="ANW4" s="1408"/>
      <c r="ANX4" s="1408"/>
      <c r="ANY4" s="1408"/>
      <c r="ANZ4" s="1408"/>
      <c r="AOA4" s="1408"/>
      <c r="AOB4" s="1408"/>
      <c r="AOC4" s="1408"/>
      <c r="AOD4" s="1408"/>
      <c r="AOE4" s="1408"/>
      <c r="AOF4" s="1408"/>
      <c r="AOG4" s="1408"/>
      <c r="AOH4" s="1408"/>
      <c r="AOI4" s="1408"/>
      <c r="AOJ4" s="1408"/>
      <c r="AOK4" s="1408"/>
      <c r="AOL4" s="1408"/>
      <c r="AOM4" s="1408"/>
      <c r="AON4" s="1408"/>
      <c r="AOO4" s="1408"/>
      <c r="AOP4" s="1408"/>
      <c r="AOQ4" s="1408"/>
      <c r="AOR4" s="1408"/>
      <c r="AOS4" s="1408"/>
      <c r="AOT4" s="1408"/>
      <c r="AOU4" s="1408"/>
      <c r="AOV4" s="1408"/>
      <c r="AOW4" s="1408"/>
      <c r="AOX4" s="1408"/>
      <c r="AOY4" s="1408"/>
      <c r="AOZ4" s="1408"/>
      <c r="APA4" s="1408"/>
      <c r="APB4" s="1408"/>
      <c r="APC4" s="1408"/>
      <c r="APD4" s="1408"/>
      <c r="APE4" s="1408"/>
      <c r="APF4" s="1408"/>
      <c r="APG4" s="1408"/>
      <c r="APH4" s="1408"/>
      <c r="API4" s="1408"/>
      <c r="APJ4" s="1408"/>
      <c r="APK4" s="1408"/>
      <c r="APL4" s="1408"/>
      <c r="APM4" s="1408"/>
      <c r="APN4" s="1408"/>
      <c r="APO4" s="1408"/>
      <c r="APP4" s="1408"/>
      <c r="APQ4" s="1408"/>
      <c r="APR4" s="1408"/>
      <c r="APS4" s="1408"/>
      <c r="APT4" s="1408"/>
      <c r="APU4" s="1408"/>
      <c r="APV4" s="1408"/>
      <c r="APW4" s="1408"/>
      <c r="APX4" s="1408"/>
      <c r="APY4" s="1408"/>
      <c r="APZ4" s="1408"/>
      <c r="AQA4" s="1408"/>
      <c r="AQB4" s="1408"/>
      <c r="AQC4" s="1408"/>
      <c r="AQD4" s="1408"/>
      <c r="AQE4" s="1408"/>
      <c r="AQF4" s="1408"/>
      <c r="AQG4" s="1408"/>
      <c r="AQH4" s="1408"/>
      <c r="AQI4" s="1408"/>
      <c r="AQJ4" s="1408"/>
      <c r="AQK4" s="1408"/>
      <c r="AQL4" s="1408"/>
      <c r="AQM4" s="1408"/>
      <c r="AQN4" s="1408"/>
      <c r="AQO4" s="1408"/>
      <c r="AQP4" s="1408"/>
      <c r="AQQ4" s="1408"/>
      <c r="AQR4" s="1408"/>
      <c r="AQS4" s="1408"/>
      <c r="AQT4" s="1408"/>
      <c r="AQU4" s="1408"/>
      <c r="AQV4" s="1408"/>
      <c r="AQW4" s="1408"/>
      <c r="AQX4" s="1408"/>
      <c r="AQY4" s="1408"/>
      <c r="AQZ4" s="1408"/>
      <c r="ARA4" s="1408"/>
      <c r="ARB4" s="1408"/>
      <c r="ARC4" s="1408"/>
      <c r="ARD4" s="1408"/>
      <c r="ARE4" s="1408"/>
      <c r="ARF4" s="1408"/>
      <c r="ARG4" s="1408"/>
      <c r="ARH4" s="1408"/>
      <c r="ARI4" s="1408"/>
      <c r="ARJ4" s="1408"/>
      <c r="ARK4" s="1408"/>
      <c r="ARL4" s="1408"/>
      <c r="ARM4" s="1408"/>
      <c r="ARN4" s="1408"/>
      <c r="ARO4" s="1408"/>
      <c r="ARP4" s="1408"/>
      <c r="ARQ4" s="1408"/>
      <c r="ARR4" s="1408"/>
      <c r="ARS4" s="1408"/>
      <c r="ART4" s="1408"/>
      <c r="ARU4" s="1408"/>
      <c r="ARV4" s="1408"/>
      <c r="ARW4" s="1408"/>
      <c r="ARX4" s="1408"/>
      <c r="ARY4" s="1408"/>
      <c r="ARZ4" s="1408"/>
      <c r="ASA4" s="1408"/>
      <c r="ASB4" s="1408"/>
      <c r="ASC4" s="1408"/>
      <c r="ASD4" s="1408"/>
      <c r="ASE4" s="1408"/>
      <c r="ASF4" s="1408"/>
      <c r="ASG4" s="1408"/>
      <c r="ASH4" s="1408"/>
      <c r="ASI4" s="1408"/>
      <c r="ASJ4" s="1408"/>
      <c r="ASK4" s="1408"/>
      <c r="ASL4" s="1408"/>
      <c r="ASM4" s="1408"/>
      <c r="ASN4" s="1408"/>
      <c r="ASO4" s="1408"/>
      <c r="ASP4" s="1408"/>
      <c r="ASQ4" s="1408"/>
      <c r="ASR4" s="1408"/>
      <c r="ASS4" s="1408"/>
      <c r="AST4" s="1408"/>
      <c r="ASU4" s="1408"/>
      <c r="ASV4" s="1408"/>
      <c r="ASW4" s="1408"/>
      <c r="ASX4" s="1408"/>
      <c r="ASY4" s="1408"/>
      <c r="ASZ4" s="1408"/>
      <c r="ATA4" s="1408"/>
      <c r="ATB4" s="1408"/>
      <c r="ATC4" s="1408"/>
      <c r="ATD4" s="1408"/>
      <c r="ATE4" s="1408"/>
      <c r="ATF4" s="1408"/>
      <c r="ATG4" s="1408"/>
      <c r="ATH4" s="1408"/>
      <c r="ATI4" s="1408"/>
      <c r="ATJ4" s="1408"/>
      <c r="ATK4" s="1408"/>
      <c r="ATL4" s="1408"/>
      <c r="ATM4" s="1408"/>
      <c r="ATN4" s="1408"/>
      <c r="ATO4" s="1408"/>
      <c r="ATP4" s="1408"/>
      <c r="ATQ4" s="1408"/>
      <c r="ATR4" s="1408"/>
      <c r="ATS4" s="1408"/>
      <c r="ATT4" s="1408"/>
      <c r="ATU4" s="1408"/>
      <c r="ATV4" s="1408"/>
      <c r="ATW4" s="1408"/>
      <c r="ATX4" s="1408"/>
      <c r="ATY4" s="1408"/>
      <c r="ATZ4" s="1408"/>
      <c r="AUA4" s="1408"/>
      <c r="AUB4" s="1408"/>
      <c r="AUC4" s="1408"/>
      <c r="AUD4" s="1408"/>
      <c r="AUE4" s="1408"/>
      <c r="AUF4" s="1408"/>
      <c r="AUG4" s="1408"/>
      <c r="AUH4" s="1408"/>
      <c r="AUI4" s="1408"/>
      <c r="AUJ4" s="1408"/>
      <c r="AUK4" s="1408"/>
      <c r="AUL4" s="1408"/>
      <c r="AUM4" s="1408"/>
      <c r="AUN4" s="1408"/>
      <c r="AUO4" s="1408"/>
      <c r="AUP4" s="1408"/>
      <c r="AUQ4" s="1408"/>
      <c r="AUR4" s="1408"/>
      <c r="AUS4" s="1408"/>
      <c r="AUT4" s="1408"/>
      <c r="AUU4" s="1408"/>
      <c r="AUV4" s="1408"/>
      <c r="AUW4" s="1408"/>
      <c r="AUX4" s="1408"/>
      <c r="AUY4" s="1408"/>
      <c r="AUZ4" s="1408"/>
      <c r="AVA4" s="1408"/>
      <c r="AVB4" s="1408"/>
      <c r="AVC4" s="1408"/>
      <c r="AVD4" s="1408"/>
      <c r="AVE4" s="1408"/>
      <c r="AVF4" s="1408"/>
      <c r="AVG4" s="1408"/>
      <c r="AVH4" s="1408"/>
      <c r="AVI4" s="1408"/>
      <c r="AVJ4" s="1408"/>
      <c r="AVK4" s="1408"/>
      <c r="AVL4" s="1408"/>
      <c r="AVM4" s="1408"/>
      <c r="AVN4" s="1408"/>
      <c r="AVO4" s="1408"/>
      <c r="AVP4" s="1408"/>
      <c r="AVQ4" s="1408"/>
      <c r="AVR4" s="1408"/>
      <c r="AVS4" s="1408"/>
      <c r="AVT4" s="1408"/>
      <c r="AVU4" s="1408"/>
      <c r="AVV4" s="1408"/>
      <c r="AVW4" s="1408"/>
      <c r="AVX4" s="1408"/>
      <c r="AVY4" s="1408"/>
      <c r="AVZ4" s="1408"/>
      <c r="AWA4" s="1408"/>
      <c r="AWB4" s="1408"/>
      <c r="AWC4" s="1408"/>
      <c r="AWD4" s="1408"/>
      <c r="AWE4" s="1408"/>
      <c r="AWF4" s="1408"/>
      <c r="AWG4" s="1408"/>
      <c r="AWH4" s="1408"/>
      <c r="AWI4" s="1408"/>
      <c r="AWJ4" s="1408"/>
      <c r="AWK4" s="1408"/>
      <c r="AWL4" s="1408"/>
      <c r="AWM4" s="1408"/>
      <c r="AWN4" s="1408"/>
      <c r="AWO4" s="1408"/>
      <c r="AWP4" s="1408"/>
      <c r="AWQ4" s="1408"/>
      <c r="AWR4" s="1408"/>
      <c r="AWS4" s="1408"/>
      <c r="AWT4" s="1408"/>
      <c r="AWU4" s="1408"/>
      <c r="AWV4" s="1408"/>
      <c r="AWW4" s="1408"/>
      <c r="AWX4" s="1408"/>
      <c r="AWY4" s="1408"/>
      <c r="AWZ4" s="1408"/>
      <c r="AXA4" s="1408"/>
      <c r="AXB4" s="1408"/>
      <c r="AXC4" s="1408"/>
      <c r="AXD4" s="1408"/>
      <c r="AXE4" s="1408"/>
      <c r="AXF4" s="1408"/>
      <c r="AXG4" s="1408"/>
      <c r="AXH4" s="1408"/>
      <c r="AXI4" s="1408"/>
      <c r="AXJ4" s="1408"/>
      <c r="AXK4" s="1408"/>
      <c r="AXL4" s="1408"/>
      <c r="AXM4" s="1408"/>
      <c r="AXN4" s="1408"/>
      <c r="AXO4" s="1408"/>
      <c r="AXP4" s="1408"/>
      <c r="AXQ4" s="1408"/>
      <c r="AXR4" s="1408"/>
      <c r="AXS4" s="1408"/>
      <c r="AXT4" s="1408"/>
      <c r="AXU4" s="1408"/>
      <c r="AXV4" s="1408"/>
      <c r="AXW4" s="1408"/>
      <c r="AXX4" s="1408"/>
      <c r="AXY4" s="1408"/>
      <c r="AXZ4" s="1408"/>
      <c r="AYA4" s="1408"/>
      <c r="AYB4" s="1408"/>
      <c r="AYC4" s="1408"/>
      <c r="AYD4" s="1408"/>
      <c r="AYE4" s="1408"/>
      <c r="AYF4" s="1408"/>
      <c r="AYG4" s="1408"/>
      <c r="AYH4" s="1408"/>
      <c r="AYI4" s="1408"/>
      <c r="AYJ4" s="1408"/>
      <c r="AYK4" s="1408"/>
      <c r="AYL4" s="1408"/>
      <c r="AYM4" s="1408"/>
      <c r="AYN4" s="1408"/>
      <c r="AYO4" s="1408"/>
      <c r="AYP4" s="1408"/>
      <c r="AYQ4" s="1408"/>
      <c r="AYR4" s="1408"/>
      <c r="AYS4" s="1408"/>
      <c r="AYT4" s="1408"/>
      <c r="AYU4" s="1408"/>
      <c r="AYV4" s="1408"/>
      <c r="AYW4" s="1408"/>
      <c r="AYX4" s="1408"/>
      <c r="AYY4" s="1408"/>
      <c r="AYZ4" s="1408"/>
      <c r="AZA4" s="1408"/>
      <c r="AZB4" s="1408"/>
      <c r="AZC4" s="1408"/>
      <c r="AZD4" s="1408"/>
      <c r="AZE4" s="1408"/>
      <c r="AZF4" s="1408"/>
      <c r="AZG4" s="1408"/>
      <c r="AZH4" s="1408"/>
      <c r="AZI4" s="1408"/>
      <c r="AZJ4" s="1408"/>
      <c r="AZK4" s="1408"/>
      <c r="AZL4" s="1408"/>
      <c r="AZM4" s="1408"/>
      <c r="AZN4" s="1408"/>
      <c r="AZO4" s="1408"/>
      <c r="AZP4" s="1408"/>
      <c r="AZQ4" s="1408"/>
      <c r="AZR4" s="1408"/>
      <c r="AZS4" s="1408"/>
      <c r="AZT4" s="1408"/>
      <c r="AZU4" s="1408"/>
      <c r="AZV4" s="1408"/>
      <c r="AZW4" s="1408"/>
      <c r="AZX4" s="1408"/>
      <c r="AZY4" s="1408"/>
      <c r="AZZ4" s="1408"/>
      <c r="BAA4" s="1408"/>
      <c r="BAB4" s="1408"/>
      <c r="BAC4" s="1408"/>
      <c r="BAD4" s="1408"/>
      <c r="BAE4" s="1408"/>
      <c r="BAF4" s="1408"/>
      <c r="BAG4" s="1408"/>
      <c r="BAH4" s="1408"/>
      <c r="BAI4" s="1408"/>
      <c r="BAJ4" s="1408"/>
      <c r="BAK4" s="1408"/>
      <c r="BAL4" s="1408"/>
      <c r="BAM4" s="1408"/>
      <c r="BAN4" s="1408"/>
      <c r="BAO4" s="1408"/>
      <c r="BAP4" s="1408"/>
      <c r="BAQ4" s="1408"/>
      <c r="BAR4" s="1408"/>
      <c r="BAS4" s="1408"/>
      <c r="BAT4" s="1408"/>
      <c r="BAU4" s="1408"/>
      <c r="BAV4" s="1408"/>
      <c r="BAW4" s="1408"/>
      <c r="BAX4" s="1408"/>
      <c r="BAY4" s="1408"/>
      <c r="BAZ4" s="1408"/>
      <c r="BBA4" s="1408"/>
      <c r="BBB4" s="1408"/>
      <c r="BBC4" s="1408"/>
      <c r="BBD4" s="1408"/>
      <c r="BBE4" s="1408"/>
      <c r="BBF4" s="1408"/>
      <c r="BBG4" s="1408"/>
      <c r="BBH4" s="1408"/>
      <c r="BBI4" s="1408"/>
      <c r="BBJ4" s="1408"/>
      <c r="BBK4" s="1408"/>
      <c r="BBL4" s="1408"/>
      <c r="BBM4" s="1408"/>
      <c r="BBN4" s="1408"/>
      <c r="BBO4" s="1408"/>
      <c r="BBP4" s="1408"/>
      <c r="BBQ4" s="1408"/>
      <c r="BBR4" s="1408"/>
      <c r="BBS4" s="1408"/>
      <c r="BBT4" s="1408"/>
      <c r="BBU4" s="1408"/>
      <c r="BBV4" s="1408"/>
      <c r="BBW4" s="1408"/>
      <c r="BBX4" s="1408"/>
      <c r="BBY4" s="1408"/>
      <c r="BBZ4" s="1408"/>
      <c r="BCA4" s="1408"/>
      <c r="BCB4" s="1408"/>
      <c r="BCC4" s="1408"/>
      <c r="BCD4" s="1408"/>
      <c r="BCE4" s="1408"/>
      <c r="BCF4" s="1408"/>
      <c r="BCG4" s="1408"/>
      <c r="BCH4" s="1408"/>
      <c r="BCI4" s="1408"/>
      <c r="BCJ4" s="1408"/>
      <c r="BCK4" s="1408"/>
      <c r="BCL4" s="1408"/>
      <c r="BCM4" s="1408"/>
      <c r="BCN4" s="1408"/>
      <c r="BCO4" s="1408"/>
      <c r="BCP4" s="1408"/>
      <c r="BCQ4" s="1408"/>
      <c r="BCR4" s="1408"/>
      <c r="BCS4" s="1408"/>
      <c r="BCT4" s="1408"/>
      <c r="BCU4" s="1408"/>
      <c r="BCV4" s="1408"/>
      <c r="BCW4" s="1408"/>
      <c r="BCX4" s="1408"/>
      <c r="BCY4" s="1408"/>
      <c r="BCZ4" s="1408"/>
      <c r="BDA4" s="1408"/>
      <c r="BDB4" s="1408"/>
      <c r="BDC4" s="1408"/>
      <c r="BDD4" s="1408"/>
      <c r="BDE4" s="1408"/>
      <c r="BDF4" s="1408"/>
      <c r="BDG4" s="1408"/>
      <c r="BDH4" s="1408"/>
      <c r="BDI4" s="1408"/>
      <c r="BDJ4" s="1408"/>
      <c r="BDK4" s="1408"/>
      <c r="BDL4" s="1408"/>
      <c r="BDM4" s="1408"/>
      <c r="BDN4" s="1408"/>
      <c r="BDO4" s="1408"/>
      <c r="BDP4" s="1408"/>
      <c r="BDQ4" s="1408"/>
      <c r="BDR4" s="1408"/>
      <c r="BDS4" s="1408"/>
      <c r="BDT4" s="1408"/>
      <c r="BDU4" s="1408"/>
      <c r="BDV4" s="1408"/>
      <c r="BDW4" s="1408"/>
      <c r="BDX4" s="1408"/>
      <c r="BDY4" s="1408"/>
      <c r="BDZ4" s="1408"/>
      <c r="BEA4" s="1408"/>
      <c r="BEB4" s="1408"/>
      <c r="BEC4" s="1408"/>
      <c r="BED4" s="1408"/>
      <c r="BEE4" s="1408"/>
      <c r="BEF4" s="1408"/>
      <c r="BEG4" s="1408"/>
      <c r="BEH4" s="1408"/>
      <c r="BEI4" s="1408"/>
      <c r="BEJ4" s="1408"/>
      <c r="BEK4" s="1408"/>
      <c r="BEL4" s="1408"/>
      <c r="BEM4" s="1408"/>
      <c r="BEN4" s="1408"/>
      <c r="BEO4" s="1408"/>
      <c r="BEP4" s="1408"/>
      <c r="BEQ4" s="1408"/>
      <c r="BER4" s="1408"/>
      <c r="BES4" s="1408"/>
      <c r="BET4" s="1408"/>
      <c r="BEU4" s="1408"/>
      <c r="BEV4" s="1408"/>
      <c r="BEW4" s="1408"/>
      <c r="BEX4" s="1408"/>
      <c r="BEY4" s="1408"/>
      <c r="BEZ4" s="1408"/>
      <c r="BFA4" s="1408"/>
      <c r="BFB4" s="1408"/>
      <c r="BFC4" s="1408"/>
      <c r="BFD4" s="1408"/>
      <c r="BFE4" s="1408"/>
      <c r="BFF4" s="1408"/>
      <c r="BFG4" s="1408"/>
      <c r="BFH4" s="1408"/>
      <c r="BFI4" s="1408"/>
      <c r="BFJ4" s="1408"/>
      <c r="BFK4" s="1408"/>
      <c r="BFL4" s="1408"/>
      <c r="BFM4" s="1408"/>
      <c r="BFN4" s="1408"/>
      <c r="BFO4" s="1408"/>
      <c r="BFP4" s="1408"/>
      <c r="BFQ4" s="1408"/>
      <c r="BFR4" s="1408"/>
      <c r="BFS4" s="1408"/>
      <c r="BFT4" s="1408"/>
      <c r="BFU4" s="1408"/>
      <c r="BFV4" s="1408"/>
      <c r="BFW4" s="1408"/>
      <c r="BFX4" s="1408"/>
      <c r="BFY4" s="1408"/>
      <c r="BFZ4" s="1408"/>
      <c r="BGA4" s="1408"/>
      <c r="BGB4" s="1408"/>
      <c r="BGC4" s="1408"/>
      <c r="BGD4" s="1408"/>
      <c r="BGE4" s="1408"/>
      <c r="BGF4" s="1408"/>
      <c r="BGG4" s="1408"/>
      <c r="BGH4" s="1408"/>
      <c r="BGI4" s="1408"/>
      <c r="BGJ4" s="1408"/>
      <c r="BGK4" s="1408"/>
      <c r="BGL4" s="1408"/>
      <c r="BGM4" s="1408"/>
      <c r="BGN4" s="1408"/>
      <c r="BGO4" s="1408"/>
      <c r="BGP4" s="1408"/>
      <c r="BGQ4" s="1408"/>
      <c r="BGR4" s="1408"/>
      <c r="BGS4" s="1408"/>
      <c r="BGT4" s="1408"/>
      <c r="BGU4" s="1408"/>
      <c r="BGV4" s="1408"/>
      <c r="BGW4" s="1408"/>
      <c r="BGX4" s="1408"/>
      <c r="BGY4" s="1408"/>
      <c r="BGZ4" s="1408"/>
      <c r="BHA4" s="1408"/>
      <c r="BHB4" s="1408"/>
      <c r="BHC4" s="1408"/>
      <c r="BHD4" s="1408"/>
      <c r="BHE4" s="1408"/>
      <c r="BHF4" s="1408"/>
      <c r="BHG4" s="1408"/>
      <c r="BHH4" s="1408"/>
      <c r="BHI4" s="1408"/>
      <c r="BHJ4" s="1408"/>
      <c r="BHK4" s="1408"/>
      <c r="BHL4" s="1408"/>
      <c r="BHM4" s="1408"/>
      <c r="BHN4" s="1408"/>
      <c r="BHO4" s="1408"/>
      <c r="BHP4" s="1408"/>
      <c r="BHQ4" s="1408"/>
      <c r="BHR4" s="1408"/>
      <c r="BHS4" s="1408"/>
      <c r="BHT4" s="1408"/>
      <c r="BHU4" s="1408"/>
      <c r="BHV4" s="1408"/>
      <c r="BHW4" s="1408"/>
      <c r="BHX4" s="1408"/>
      <c r="BHY4" s="1408"/>
      <c r="BHZ4" s="1408"/>
      <c r="BIA4" s="1408"/>
      <c r="BIB4" s="1408"/>
      <c r="BIC4" s="1408"/>
      <c r="BID4" s="1408"/>
      <c r="BIE4" s="1408"/>
      <c r="BIF4" s="1408"/>
      <c r="BIG4" s="1408"/>
      <c r="BIH4" s="1408"/>
      <c r="BII4" s="1408"/>
      <c r="BIJ4" s="1408"/>
      <c r="BIK4" s="1408"/>
      <c r="BIL4" s="1408"/>
      <c r="BIM4" s="1408"/>
      <c r="BIN4" s="1408"/>
      <c r="BIO4" s="1408"/>
      <c r="BIP4" s="1408"/>
      <c r="BIQ4" s="1408"/>
      <c r="BIR4" s="1408"/>
      <c r="BIS4" s="1408"/>
      <c r="BIT4" s="1408"/>
      <c r="BIU4" s="1408"/>
      <c r="BIV4" s="1408"/>
      <c r="BIW4" s="1408"/>
      <c r="BIX4" s="1408"/>
      <c r="BIY4" s="1408"/>
      <c r="BIZ4" s="1408"/>
      <c r="BJA4" s="1408"/>
      <c r="BJB4" s="1408"/>
      <c r="BJC4" s="1408"/>
      <c r="BJD4" s="1408"/>
      <c r="BJE4" s="1408"/>
      <c r="BJF4" s="1408"/>
      <c r="BJG4" s="1408"/>
      <c r="BJH4" s="1408"/>
      <c r="BJI4" s="1408"/>
      <c r="BJJ4" s="1408"/>
      <c r="BJK4" s="1408"/>
      <c r="BJL4" s="1408"/>
      <c r="BJM4" s="1408"/>
      <c r="BJN4" s="1408"/>
      <c r="BJO4" s="1408"/>
      <c r="BJP4" s="1408"/>
      <c r="BJQ4" s="1408"/>
      <c r="BJR4" s="1408"/>
      <c r="BJS4" s="1408"/>
      <c r="BJT4" s="1408"/>
      <c r="BJU4" s="1408"/>
      <c r="BJV4" s="1408"/>
      <c r="BJW4" s="1408"/>
      <c r="BJX4" s="1408"/>
      <c r="BJY4" s="1408"/>
      <c r="BJZ4" s="1408"/>
      <c r="BKA4" s="1408"/>
      <c r="BKB4" s="1408"/>
      <c r="BKC4" s="1408"/>
      <c r="BKD4" s="1408"/>
      <c r="BKE4" s="1408"/>
      <c r="BKF4" s="1408"/>
      <c r="BKG4" s="1408"/>
      <c r="BKH4" s="1408"/>
      <c r="BKI4" s="1408"/>
      <c r="BKJ4" s="1408"/>
      <c r="BKK4" s="1408"/>
      <c r="BKL4" s="1408"/>
      <c r="BKM4" s="1408"/>
      <c r="BKN4" s="1408"/>
      <c r="BKO4" s="1408"/>
      <c r="BKP4" s="1408"/>
      <c r="BKQ4" s="1408"/>
      <c r="BKR4" s="1408"/>
      <c r="BKS4" s="1408"/>
      <c r="BKT4" s="1408"/>
      <c r="BKU4" s="1408"/>
      <c r="BKV4" s="1408"/>
      <c r="BKW4" s="1408"/>
      <c r="BKX4" s="1408"/>
      <c r="BKY4" s="1408"/>
      <c r="BKZ4" s="1408"/>
      <c r="BLA4" s="1408"/>
      <c r="BLB4" s="1408"/>
      <c r="BLC4" s="1408"/>
      <c r="BLD4" s="1408"/>
      <c r="BLE4" s="1408"/>
      <c r="BLF4" s="1408"/>
      <c r="BLG4" s="1408"/>
      <c r="BLH4" s="1408"/>
      <c r="BLI4" s="1408"/>
      <c r="BLJ4" s="1408"/>
      <c r="BLK4" s="1408"/>
      <c r="BLL4" s="1408"/>
      <c r="BLM4" s="1408"/>
      <c r="BLN4" s="1408"/>
      <c r="BLO4" s="1408"/>
      <c r="BLP4" s="1408"/>
      <c r="BLQ4" s="1408"/>
      <c r="BLR4" s="1408"/>
      <c r="BLS4" s="1408"/>
      <c r="BLT4" s="1408"/>
      <c r="BLU4" s="1408"/>
      <c r="BLV4" s="1408"/>
      <c r="BLW4" s="1408"/>
      <c r="BLX4" s="1408"/>
      <c r="BLY4" s="1408"/>
      <c r="BLZ4" s="1408"/>
      <c r="BMA4" s="1408"/>
      <c r="BMB4" s="1408"/>
      <c r="BMC4" s="1408"/>
      <c r="BMD4" s="1408"/>
      <c r="BME4" s="1408"/>
      <c r="BMF4" s="1408"/>
      <c r="BMG4" s="1408"/>
      <c r="BMH4" s="1408"/>
      <c r="BMI4" s="1408"/>
      <c r="BMJ4" s="1408"/>
      <c r="BMK4" s="1408"/>
      <c r="BML4" s="1408"/>
      <c r="BMM4" s="1408"/>
      <c r="BMN4" s="1408"/>
      <c r="BMO4" s="1408"/>
      <c r="BMP4" s="1408"/>
      <c r="BMQ4" s="1408"/>
      <c r="BMR4" s="1408"/>
      <c r="BMS4" s="1408"/>
      <c r="BMT4" s="1408"/>
      <c r="BMU4" s="1408"/>
      <c r="BMV4" s="1408"/>
      <c r="BMW4" s="1408"/>
      <c r="BMX4" s="1408"/>
      <c r="BMY4" s="1408"/>
      <c r="BMZ4" s="1408"/>
      <c r="BNA4" s="1408"/>
      <c r="BNB4" s="1408"/>
      <c r="BNC4" s="1408"/>
      <c r="BND4" s="1408"/>
      <c r="BNE4" s="1408"/>
      <c r="BNF4" s="1408"/>
      <c r="BNG4" s="1408"/>
      <c r="BNH4" s="1408"/>
      <c r="BNI4" s="1408"/>
      <c r="BNJ4" s="1408"/>
      <c r="BNK4" s="1408"/>
      <c r="BNL4" s="1408"/>
      <c r="BNM4" s="1408"/>
      <c r="BNN4" s="1408"/>
      <c r="BNO4" s="1408"/>
      <c r="BNP4" s="1408"/>
      <c r="BNQ4" s="1408"/>
      <c r="BNR4" s="1408"/>
      <c r="BNS4" s="1408"/>
      <c r="BNT4" s="1408"/>
      <c r="BNU4" s="1408"/>
      <c r="BNV4" s="1408"/>
      <c r="BNW4" s="1408"/>
      <c r="BNX4" s="1408"/>
      <c r="BNY4" s="1408"/>
      <c r="BNZ4" s="1408"/>
      <c r="BOA4" s="1408"/>
      <c r="BOB4" s="1408"/>
      <c r="BOC4" s="1408"/>
      <c r="BOD4" s="1408"/>
      <c r="BOE4" s="1408"/>
      <c r="BOF4" s="1408"/>
      <c r="BOG4" s="1408"/>
      <c r="BOH4" s="1408"/>
      <c r="BOI4" s="1408"/>
      <c r="BOJ4" s="1408"/>
      <c r="BOK4" s="1408"/>
      <c r="BOL4" s="1408"/>
      <c r="BOM4" s="1408"/>
      <c r="BON4" s="1408"/>
      <c r="BOO4" s="1408"/>
      <c r="BOP4" s="1408"/>
      <c r="BOQ4" s="1408"/>
      <c r="BOR4" s="1408"/>
      <c r="BOS4" s="1408"/>
      <c r="BOT4" s="1408"/>
      <c r="BOU4" s="1408"/>
      <c r="BOV4" s="1408"/>
      <c r="BOW4" s="1408"/>
      <c r="BOX4" s="1408"/>
      <c r="BOY4" s="1408"/>
      <c r="BOZ4" s="1408"/>
      <c r="BPA4" s="1408"/>
      <c r="BPB4" s="1408"/>
      <c r="BPC4" s="1408"/>
      <c r="BPD4" s="1408"/>
      <c r="BPE4" s="1408"/>
      <c r="BPF4" s="1408"/>
      <c r="BPG4" s="1408"/>
      <c r="BPH4" s="1408"/>
      <c r="BPI4" s="1408"/>
      <c r="BPJ4" s="1408"/>
      <c r="BPK4" s="1408"/>
      <c r="BPL4" s="1408"/>
      <c r="BPM4" s="1408"/>
      <c r="BPN4" s="1408"/>
      <c r="BPO4" s="1408"/>
      <c r="BPP4" s="1408"/>
      <c r="BPQ4" s="1408"/>
      <c r="BPR4" s="1408"/>
      <c r="BPS4" s="1408"/>
      <c r="BPT4" s="1408"/>
      <c r="BPU4" s="1408"/>
      <c r="BPV4" s="1408"/>
      <c r="BPW4" s="1408"/>
      <c r="BPX4" s="1408"/>
      <c r="BPY4" s="1408"/>
      <c r="BPZ4" s="1408"/>
      <c r="BQA4" s="1408"/>
      <c r="BQB4" s="1408"/>
      <c r="BQC4" s="1408"/>
      <c r="BQD4" s="1408"/>
      <c r="BQE4" s="1408"/>
      <c r="BQF4" s="1408"/>
      <c r="BQG4" s="1408"/>
      <c r="BQH4" s="1408"/>
      <c r="BQI4" s="1408"/>
      <c r="BQJ4" s="1408"/>
      <c r="BQK4" s="1408"/>
      <c r="BQL4" s="1408"/>
      <c r="BQM4" s="1408"/>
      <c r="BQN4" s="1408"/>
      <c r="BQO4" s="1408"/>
      <c r="BQP4" s="1408"/>
      <c r="BQQ4" s="1408"/>
      <c r="BQR4" s="1408"/>
      <c r="BQS4" s="1408"/>
      <c r="BQT4" s="1408"/>
      <c r="BQU4" s="1408"/>
      <c r="BQV4" s="1408"/>
      <c r="BQW4" s="1408"/>
      <c r="BQX4" s="1408"/>
      <c r="BQY4" s="1408"/>
      <c r="BQZ4" s="1408"/>
      <c r="BRA4" s="1408"/>
      <c r="BRB4" s="1408"/>
      <c r="BRC4" s="1408"/>
      <c r="BRD4" s="1408"/>
      <c r="BRE4" s="1408"/>
      <c r="BRF4" s="1408"/>
      <c r="BRG4" s="1408"/>
      <c r="BRH4" s="1408"/>
      <c r="BRI4" s="1408"/>
      <c r="BRJ4" s="1408"/>
      <c r="BRK4" s="1408"/>
      <c r="BRL4" s="1408"/>
      <c r="BRM4" s="1408"/>
      <c r="BRN4" s="1408"/>
      <c r="BRO4" s="1408"/>
      <c r="BRP4" s="1408"/>
      <c r="BRQ4" s="1408"/>
      <c r="BRR4" s="1408"/>
      <c r="BRS4" s="1408"/>
      <c r="BRT4" s="1408"/>
      <c r="BRU4" s="1408"/>
      <c r="BRV4" s="1408"/>
      <c r="BRW4" s="1408"/>
      <c r="BRX4" s="1408"/>
      <c r="BRY4" s="1408"/>
      <c r="BRZ4" s="1408"/>
      <c r="BSA4" s="1408"/>
      <c r="BSB4" s="1408"/>
      <c r="BSC4" s="1408"/>
      <c r="BSD4" s="1408"/>
      <c r="BSE4" s="1408"/>
      <c r="BSF4" s="1408"/>
      <c r="BSG4" s="1408"/>
      <c r="BSH4" s="1408"/>
      <c r="BSI4" s="1408"/>
      <c r="BSJ4" s="1408"/>
      <c r="BSK4" s="1408"/>
      <c r="BSL4" s="1408"/>
      <c r="BSM4" s="1408"/>
      <c r="BSN4" s="1408"/>
      <c r="BSO4" s="1408"/>
      <c r="BSP4" s="1408"/>
      <c r="BSQ4" s="1408"/>
      <c r="BSR4" s="1408"/>
      <c r="BSS4" s="1408"/>
      <c r="BST4" s="1408"/>
      <c r="BSU4" s="1408"/>
      <c r="BSV4" s="1408"/>
      <c r="BSW4" s="1408"/>
      <c r="BSX4" s="1408"/>
      <c r="BSY4" s="1408"/>
      <c r="BSZ4" s="1408"/>
      <c r="BTA4" s="1408"/>
      <c r="BTB4" s="1408"/>
      <c r="BTC4" s="1408"/>
      <c r="BTD4" s="1408"/>
      <c r="BTE4" s="1408"/>
      <c r="BTF4" s="1408"/>
      <c r="BTG4" s="1408"/>
      <c r="BTH4" s="1408"/>
      <c r="BTI4" s="1408"/>
      <c r="BTJ4" s="1408"/>
      <c r="BTK4" s="1408"/>
      <c r="BTL4" s="1408"/>
      <c r="BTM4" s="1408"/>
      <c r="BTN4" s="1408"/>
      <c r="BTO4" s="1408"/>
      <c r="BTP4" s="1408"/>
      <c r="BTQ4" s="1408"/>
      <c r="BTR4" s="1408"/>
      <c r="BTS4" s="1408"/>
      <c r="BTT4" s="1408"/>
      <c r="BTU4" s="1408"/>
      <c r="BTV4" s="1408"/>
      <c r="BTW4" s="1408"/>
      <c r="BTX4" s="1408"/>
      <c r="BTY4" s="1408"/>
      <c r="BTZ4" s="1408"/>
      <c r="BUA4" s="1408"/>
      <c r="BUB4" s="1408"/>
      <c r="BUC4" s="1408"/>
      <c r="BUD4" s="1408"/>
      <c r="BUE4" s="1408"/>
      <c r="BUF4" s="1408"/>
      <c r="BUG4" s="1408"/>
      <c r="BUH4" s="1408"/>
      <c r="BUI4" s="1408"/>
      <c r="BUJ4" s="1408"/>
      <c r="BUK4" s="1408"/>
      <c r="BUL4" s="1408"/>
      <c r="BUM4" s="1408"/>
      <c r="BUN4" s="1408"/>
      <c r="BUO4" s="1408"/>
      <c r="BUP4" s="1408"/>
      <c r="BUQ4" s="1408"/>
      <c r="BUR4" s="1408"/>
      <c r="BUS4" s="1408"/>
      <c r="BUT4" s="1408"/>
      <c r="BUU4" s="1408"/>
      <c r="BUV4" s="1408"/>
      <c r="BUW4" s="1408"/>
      <c r="BUX4" s="1408"/>
      <c r="BUY4" s="1408"/>
      <c r="BUZ4" s="1408"/>
      <c r="BVA4" s="1408"/>
      <c r="BVB4" s="1408"/>
      <c r="BVC4" s="1408"/>
      <c r="BVD4" s="1408"/>
      <c r="BVE4" s="1408"/>
      <c r="BVF4" s="1408"/>
      <c r="BVG4" s="1408"/>
      <c r="BVH4" s="1408"/>
      <c r="BVI4" s="1408"/>
      <c r="BVJ4" s="1408"/>
      <c r="BVK4" s="1408"/>
      <c r="BVL4" s="1408"/>
      <c r="BVM4" s="1408"/>
      <c r="BVN4" s="1408"/>
      <c r="BVO4" s="1408"/>
      <c r="BVP4" s="1408"/>
      <c r="BVQ4" s="1408"/>
      <c r="BVR4" s="1408"/>
      <c r="BVS4" s="1408"/>
      <c r="BVT4" s="1408"/>
      <c r="BVU4" s="1408"/>
      <c r="BVV4" s="1408"/>
      <c r="BVW4" s="1408"/>
      <c r="BVX4" s="1408"/>
      <c r="BVY4" s="1408"/>
      <c r="BVZ4" s="1408"/>
      <c r="BWA4" s="1408"/>
      <c r="BWB4" s="1408"/>
      <c r="BWC4" s="1408"/>
      <c r="BWD4" s="1408"/>
      <c r="BWE4" s="1408"/>
      <c r="BWF4" s="1408"/>
      <c r="BWG4" s="1408"/>
      <c r="BWH4" s="1408"/>
      <c r="BWI4" s="1408"/>
      <c r="BWJ4" s="1408"/>
      <c r="BWK4" s="1408"/>
      <c r="BWL4" s="1408"/>
      <c r="BWM4" s="1408"/>
      <c r="BWN4" s="1408"/>
      <c r="BWO4" s="1408"/>
      <c r="BWP4" s="1408"/>
      <c r="BWQ4" s="1408"/>
      <c r="BWR4" s="1408"/>
      <c r="BWS4" s="1408"/>
      <c r="BWT4" s="1408"/>
      <c r="BWU4" s="1408"/>
      <c r="BWV4" s="1408"/>
      <c r="BWW4" s="1408"/>
      <c r="BWX4" s="1408"/>
      <c r="BWY4" s="1408"/>
      <c r="BWZ4" s="1408"/>
      <c r="BXA4" s="1408"/>
      <c r="BXB4" s="1408"/>
      <c r="BXC4" s="1408"/>
      <c r="BXD4" s="1408"/>
      <c r="BXE4" s="1408"/>
      <c r="BXF4" s="1408"/>
      <c r="BXG4" s="1408"/>
      <c r="BXH4" s="1408"/>
      <c r="BXI4" s="1408"/>
      <c r="BXJ4" s="1408"/>
      <c r="BXK4" s="1408"/>
      <c r="BXL4" s="1408"/>
      <c r="BXM4" s="1408"/>
      <c r="BXN4" s="1408"/>
      <c r="BXO4" s="1408"/>
      <c r="BXP4" s="1408"/>
      <c r="BXQ4" s="1408"/>
      <c r="BXR4" s="1408"/>
      <c r="BXS4" s="1408"/>
      <c r="BXT4" s="1408"/>
      <c r="BXU4" s="1408"/>
      <c r="BXV4" s="1408"/>
      <c r="BXW4" s="1408"/>
      <c r="BXX4" s="1408"/>
      <c r="BXY4" s="1408"/>
      <c r="BXZ4" s="1408"/>
      <c r="BYA4" s="1408"/>
      <c r="BYB4" s="1408"/>
      <c r="BYC4" s="1408"/>
      <c r="BYD4" s="1408"/>
      <c r="BYE4" s="1408"/>
      <c r="BYF4" s="1408"/>
      <c r="BYG4" s="1408"/>
      <c r="BYH4" s="1408"/>
      <c r="BYI4" s="1408"/>
      <c r="BYJ4" s="1408"/>
      <c r="BYK4" s="1408"/>
      <c r="BYL4" s="1408"/>
      <c r="BYM4" s="1408"/>
      <c r="BYN4" s="1408"/>
      <c r="BYO4" s="1408"/>
      <c r="BYP4" s="1408"/>
      <c r="BYQ4" s="1408"/>
      <c r="BYR4" s="1408"/>
      <c r="BYS4" s="1408"/>
      <c r="BYT4" s="1408"/>
      <c r="BYU4" s="1408"/>
      <c r="BYV4" s="1408"/>
      <c r="BYW4" s="1408"/>
      <c r="BYX4" s="1408"/>
      <c r="BYY4" s="1408"/>
      <c r="BYZ4" s="1408"/>
      <c r="BZA4" s="1408"/>
      <c r="BZB4" s="1408"/>
      <c r="BZC4" s="1408"/>
      <c r="BZD4" s="1408"/>
      <c r="BZE4" s="1408"/>
      <c r="BZF4" s="1408"/>
      <c r="BZG4" s="1408"/>
      <c r="BZH4" s="1408"/>
      <c r="BZI4" s="1408"/>
      <c r="BZJ4" s="1408"/>
      <c r="BZK4" s="1408"/>
      <c r="BZL4" s="1408"/>
      <c r="BZM4" s="1408"/>
      <c r="BZN4" s="1408"/>
      <c r="BZO4" s="1408"/>
      <c r="BZP4" s="1408"/>
      <c r="BZQ4" s="1408"/>
      <c r="BZR4" s="1408"/>
      <c r="BZS4" s="1408"/>
      <c r="BZT4" s="1408"/>
      <c r="BZU4" s="1408"/>
      <c r="BZV4" s="1408"/>
      <c r="BZW4" s="1408"/>
      <c r="BZX4" s="1408"/>
      <c r="BZY4" s="1408"/>
      <c r="BZZ4" s="1408"/>
      <c r="CAA4" s="1408"/>
      <c r="CAB4" s="1408"/>
      <c r="CAC4" s="1408"/>
      <c r="CAD4" s="1408"/>
      <c r="CAE4" s="1408"/>
      <c r="CAF4" s="1408"/>
      <c r="CAG4" s="1408"/>
      <c r="CAH4" s="1408"/>
      <c r="CAI4" s="1408"/>
      <c r="CAJ4" s="1408"/>
      <c r="CAK4" s="1408"/>
      <c r="CAL4" s="1408"/>
      <c r="CAM4" s="1408"/>
      <c r="CAN4" s="1408"/>
      <c r="CAO4" s="1408"/>
      <c r="CAP4" s="1408"/>
      <c r="CAQ4" s="1408"/>
      <c r="CAR4" s="1408"/>
      <c r="CAS4" s="1408"/>
      <c r="CAT4" s="1408"/>
      <c r="CAU4" s="1408"/>
      <c r="CAV4" s="1408"/>
      <c r="CAW4" s="1408"/>
      <c r="CAX4" s="1408"/>
      <c r="CAY4" s="1408"/>
      <c r="CAZ4" s="1408"/>
      <c r="CBA4" s="1408"/>
      <c r="CBB4" s="1408"/>
      <c r="CBC4" s="1408"/>
      <c r="CBD4" s="1408"/>
      <c r="CBE4" s="1408"/>
      <c r="CBF4" s="1408"/>
      <c r="CBG4" s="1408"/>
      <c r="CBH4" s="1408"/>
      <c r="CBI4" s="1408"/>
      <c r="CBJ4" s="1408"/>
      <c r="CBK4" s="1408"/>
      <c r="CBL4" s="1408"/>
      <c r="CBM4" s="1408"/>
      <c r="CBN4" s="1408"/>
      <c r="CBO4" s="1408"/>
      <c r="CBP4" s="1408"/>
      <c r="CBQ4" s="1408"/>
      <c r="CBR4" s="1408"/>
      <c r="CBS4" s="1408"/>
      <c r="CBT4" s="1408"/>
      <c r="CBU4" s="1408"/>
      <c r="CBV4" s="1408"/>
      <c r="CBW4" s="1408"/>
      <c r="CBX4" s="1408"/>
      <c r="CBY4" s="1408"/>
      <c r="CBZ4" s="1408"/>
      <c r="CCA4" s="1408"/>
      <c r="CCB4" s="1408"/>
      <c r="CCC4" s="1408"/>
      <c r="CCD4" s="1408"/>
      <c r="CCE4" s="1408"/>
      <c r="CCF4" s="1408"/>
      <c r="CCG4" s="1408"/>
      <c r="CCH4" s="1408"/>
      <c r="CCI4" s="1408"/>
      <c r="CCJ4" s="1408"/>
      <c r="CCK4" s="1408"/>
      <c r="CCL4" s="1408"/>
      <c r="CCM4" s="1408"/>
      <c r="CCN4" s="1408"/>
      <c r="CCO4" s="1408"/>
      <c r="CCP4" s="1408"/>
      <c r="CCQ4" s="1408"/>
      <c r="CCR4" s="1408"/>
      <c r="CCS4" s="1408"/>
      <c r="CCT4" s="1408"/>
      <c r="CCU4" s="1408"/>
      <c r="CCV4" s="1408"/>
      <c r="CCW4" s="1408"/>
      <c r="CCX4" s="1408"/>
      <c r="CCY4" s="1408"/>
      <c r="CCZ4" s="1408"/>
      <c r="CDA4" s="1408"/>
      <c r="CDB4" s="1408"/>
      <c r="CDC4" s="1408"/>
      <c r="CDD4" s="1408"/>
      <c r="CDE4" s="1408"/>
      <c r="CDF4" s="1408"/>
      <c r="CDG4" s="1408"/>
      <c r="CDH4" s="1408"/>
      <c r="CDI4" s="1408"/>
      <c r="CDJ4" s="1408"/>
      <c r="CDK4" s="1408"/>
      <c r="CDL4" s="1408"/>
      <c r="CDM4" s="1408"/>
      <c r="CDN4" s="1408"/>
      <c r="CDO4" s="1408"/>
      <c r="CDP4" s="1408"/>
      <c r="CDQ4" s="1408"/>
      <c r="CDR4" s="1408"/>
      <c r="CDS4" s="1408"/>
      <c r="CDT4" s="1408"/>
      <c r="CDU4" s="1408"/>
      <c r="CDV4" s="1408"/>
      <c r="CDW4" s="1408"/>
      <c r="CDX4" s="1408"/>
      <c r="CDY4" s="1408"/>
      <c r="CDZ4" s="1408"/>
      <c r="CEA4" s="1408"/>
      <c r="CEB4" s="1408"/>
      <c r="CEC4" s="1408"/>
      <c r="CED4" s="1408"/>
      <c r="CEE4" s="1408"/>
      <c r="CEF4" s="1408"/>
      <c r="CEG4" s="1408"/>
      <c r="CEH4" s="1408"/>
      <c r="CEI4" s="1408"/>
      <c r="CEJ4" s="1408"/>
      <c r="CEK4" s="1408"/>
      <c r="CEL4" s="1408"/>
      <c r="CEM4" s="1408"/>
      <c r="CEN4" s="1408"/>
      <c r="CEO4" s="1408"/>
      <c r="CEP4" s="1408"/>
      <c r="CEQ4" s="1408"/>
      <c r="CER4" s="1408"/>
      <c r="CES4" s="1408"/>
      <c r="CET4" s="1408"/>
      <c r="CEU4" s="1408"/>
      <c r="CEV4" s="1408"/>
      <c r="CEW4" s="1408"/>
      <c r="CEX4" s="1408"/>
      <c r="CEY4" s="1408"/>
      <c r="CEZ4" s="1408"/>
      <c r="CFA4" s="1408"/>
      <c r="CFB4" s="1408"/>
      <c r="CFC4" s="1408"/>
      <c r="CFD4" s="1408"/>
      <c r="CFE4" s="1408"/>
      <c r="CFF4" s="1408"/>
      <c r="CFG4" s="1408"/>
      <c r="CFH4" s="1408"/>
      <c r="CFI4" s="1408"/>
      <c r="CFJ4" s="1408"/>
      <c r="CFK4" s="1408"/>
      <c r="CFL4" s="1408"/>
      <c r="CFM4" s="1408"/>
      <c r="CFN4" s="1408"/>
      <c r="CFO4" s="1408"/>
      <c r="CFP4" s="1408"/>
      <c r="CFQ4" s="1408"/>
      <c r="CFR4" s="1408"/>
      <c r="CFS4" s="1408"/>
      <c r="CFT4" s="1408"/>
      <c r="CFU4" s="1408"/>
      <c r="CFV4" s="1408"/>
      <c r="CFW4" s="1408"/>
      <c r="CFX4" s="1408"/>
      <c r="CFY4" s="1408"/>
      <c r="CFZ4" s="1408"/>
      <c r="CGA4" s="1408"/>
      <c r="CGB4" s="1408"/>
      <c r="CGC4" s="1408"/>
      <c r="CGD4" s="1408"/>
      <c r="CGE4" s="1408"/>
      <c r="CGF4" s="1408"/>
      <c r="CGG4" s="1408"/>
      <c r="CGH4" s="1408"/>
      <c r="CGI4" s="1408"/>
      <c r="CGJ4" s="1408"/>
      <c r="CGK4" s="1408"/>
      <c r="CGL4" s="1408"/>
      <c r="CGM4" s="1408"/>
      <c r="CGN4" s="1408"/>
      <c r="CGO4" s="1408"/>
      <c r="CGP4" s="1408"/>
      <c r="CGQ4" s="1408"/>
      <c r="CGR4" s="1408"/>
      <c r="CGS4" s="1408"/>
      <c r="CGT4" s="1408"/>
      <c r="CGU4" s="1408"/>
      <c r="CGV4" s="1408"/>
      <c r="CGW4" s="1408"/>
      <c r="CGX4" s="1408"/>
      <c r="CGY4" s="1408"/>
      <c r="CGZ4" s="1408"/>
      <c r="CHA4" s="1408"/>
      <c r="CHB4" s="1408"/>
      <c r="CHC4" s="1408"/>
      <c r="CHD4" s="1408"/>
      <c r="CHE4" s="1408"/>
      <c r="CHF4" s="1408"/>
      <c r="CHG4" s="1408"/>
      <c r="CHH4" s="1408"/>
      <c r="CHI4" s="1408"/>
      <c r="CHJ4" s="1408"/>
      <c r="CHK4" s="1408"/>
      <c r="CHL4" s="1408"/>
      <c r="CHM4" s="1408"/>
      <c r="CHN4" s="1408"/>
      <c r="CHO4" s="1408"/>
      <c r="CHP4" s="1408"/>
      <c r="CHQ4" s="1408"/>
      <c r="CHR4" s="1408"/>
      <c r="CHS4" s="1408"/>
      <c r="CHT4" s="1408"/>
      <c r="CHU4" s="1408"/>
      <c r="CHV4" s="1408"/>
      <c r="CHW4" s="1408"/>
      <c r="CHX4" s="1408"/>
      <c r="CHY4" s="1408"/>
      <c r="CHZ4" s="1408"/>
      <c r="CIA4" s="1408"/>
      <c r="CIB4" s="1408"/>
      <c r="CIC4" s="1408"/>
      <c r="CID4" s="1408"/>
      <c r="CIE4" s="1408"/>
      <c r="CIF4" s="1408"/>
      <c r="CIG4" s="1408"/>
      <c r="CIH4" s="1408"/>
      <c r="CII4" s="1408"/>
      <c r="CIJ4" s="1408"/>
      <c r="CIK4" s="1408"/>
      <c r="CIL4" s="1408"/>
      <c r="CIM4" s="1408"/>
      <c r="CIN4" s="1408"/>
      <c r="CIO4" s="1408"/>
      <c r="CIP4" s="1408"/>
      <c r="CIQ4" s="1408"/>
      <c r="CIR4" s="1408"/>
      <c r="CIS4" s="1408"/>
      <c r="CIT4" s="1408"/>
      <c r="CIU4" s="1408"/>
      <c r="CIV4" s="1408"/>
      <c r="CIW4" s="1408"/>
      <c r="CIX4" s="1408"/>
      <c r="CIY4" s="1408"/>
      <c r="CIZ4" s="1408"/>
      <c r="CJA4" s="1408"/>
      <c r="CJB4" s="1408"/>
      <c r="CJC4" s="1408"/>
      <c r="CJD4" s="1408"/>
      <c r="CJE4" s="1408"/>
      <c r="CJF4" s="1408"/>
      <c r="CJG4" s="1408"/>
      <c r="CJH4" s="1408"/>
      <c r="CJI4" s="1408"/>
      <c r="CJJ4" s="1408"/>
      <c r="CJK4" s="1408"/>
      <c r="CJL4" s="1408"/>
      <c r="CJM4" s="1408"/>
      <c r="CJN4" s="1408"/>
      <c r="CJO4" s="1408"/>
      <c r="CJP4" s="1408"/>
      <c r="CJQ4" s="1408"/>
      <c r="CJR4" s="1408"/>
      <c r="CJS4" s="1408"/>
      <c r="CJT4" s="1408"/>
      <c r="CJU4" s="1408"/>
      <c r="CJV4" s="1408"/>
      <c r="CJW4" s="1408"/>
      <c r="CJX4" s="1408"/>
      <c r="CJY4" s="1408"/>
      <c r="CJZ4" s="1408"/>
      <c r="CKA4" s="1408"/>
      <c r="CKB4" s="1408"/>
      <c r="CKC4" s="1408"/>
      <c r="CKD4" s="1408"/>
      <c r="CKE4" s="1408"/>
      <c r="CKF4" s="1408"/>
      <c r="CKG4" s="1408"/>
      <c r="CKH4" s="1408"/>
      <c r="CKI4" s="1408"/>
      <c r="CKJ4" s="1408"/>
      <c r="CKK4" s="1408"/>
      <c r="CKL4" s="1408"/>
      <c r="CKM4" s="1408"/>
      <c r="CKN4" s="1408"/>
      <c r="CKO4" s="1408"/>
      <c r="CKP4" s="1408"/>
      <c r="CKQ4" s="1408"/>
      <c r="CKR4" s="1408"/>
      <c r="CKS4" s="1408"/>
      <c r="CKT4" s="1408"/>
      <c r="CKU4" s="1408"/>
      <c r="CKV4" s="1408"/>
      <c r="CKW4" s="1408"/>
      <c r="CKX4" s="1408"/>
      <c r="CKY4" s="1408"/>
      <c r="CKZ4" s="1408"/>
      <c r="CLA4" s="1408"/>
      <c r="CLB4" s="1408"/>
      <c r="CLC4" s="1408"/>
      <c r="CLD4" s="1408"/>
      <c r="CLE4" s="1408"/>
      <c r="CLF4" s="1408"/>
      <c r="CLG4" s="1408"/>
      <c r="CLH4" s="1408"/>
      <c r="CLI4" s="1408"/>
      <c r="CLJ4" s="1408"/>
      <c r="CLK4" s="1408"/>
      <c r="CLL4" s="1408"/>
      <c r="CLM4" s="1408"/>
      <c r="CLN4" s="1408"/>
      <c r="CLO4" s="1408"/>
      <c r="CLP4" s="1408"/>
      <c r="CLQ4" s="1408"/>
      <c r="CLR4" s="1408"/>
      <c r="CLS4" s="1408"/>
      <c r="CLT4" s="1408"/>
      <c r="CLU4" s="1408"/>
      <c r="CLV4" s="1408"/>
      <c r="CLW4" s="1408"/>
      <c r="CLX4" s="1408"/>
      <c r="CLY4" s="1408"/>
      <c r="CLZ4" s="1408"/>
      <c r="CMA4" s="1408"/>
      <c r="CMB4" s="1408"/>
      <c r="CMC4" s="1408"/>
      <c r="CMD4" s="1408"/>
      <c r="CME4" s="1408"/>
      <c r="CMF4" s="1408"/>
      <c r="CMG4" s="1408"/>
      <c r="CMH4" s="1408"/>
      <c r="CMI4" s="1408"/>
      <c r="CMJ4" s="1408"/>
      <c r="CMK4" s="1408"/>
      <c r="CML4" s="1408"/>
      <c r="CMM4" s="1408"/>
      <c r="CMN4" s="1408"/>
      <c r="CMO4" s="1408"/>
      <c r="CMP4" s="1408"/>
      <c r="CMQ4" s="1408"/>
      <c r="CMR4" s="1408"/>
      <c r="CMS4" s="1408"/>
      <c r="CMT4" s="1408"/>
      <c r="CMU4" s="1408"/>
      <c r="CMV4" s="1408"/>
      <c r="CMW4" s="1408"/>
      <c r="CMX4" s="1408"/>
      <c r="CMY4" s="1408"/>
      <c r="CMZ4" s="1408"/>
      <c r="CNA4" s="1408"/>
      <c r="CNB4" s="1408"/>
      <c r="CNC4" s="1408"/>
      <c r="CND4" s="1408"/>
      <c r="CNE4" s="1408"/>
      <c r="CNF4" s="1408"/>
      <c r="CNG4" s="1408"/>
      <c r="CNH4" s="1408"/>
      <c r="CNI4" s="1408"/>
      <c r="CNJ4" s="1408"/>
      <c r="CNK4" s="1408"/>
      <c r="CNL4" s="1408"/>
      <c r="CNM4" s="1408"/>
      <c r="CNN4" s="1408"/>
      <c r="CNO4" s="1408"/>
      <c r="CNP4" s="1408"/>
      <c r="CNQ4" s="1408"/>
      <c r="CNR4" s="1408"/>
      <c r="CNS4" s="1408"/>
      <c r="CNT4" s="1408"/>
      <c r="CNU4" s="1408"/>
      <c r="CNV4" s="1408"/>
      <c r="CNW4" s="1408"/>
      <c r="CNX4" s="1408"/>
      <c r="CNY4" s="1408"/>
      <c r="CNZ4" s="1408"/>
      <c r="COA4" s="1408"/>
      <c r="COB4" s="1408"/>
      <c r="COC4" s="1408"/>
      <c r="COD4" s="1408"/>
      <c r="COE4" s="1408"/>
      <c r="COF4" s="1408"/>
      <c r="COG4" s="1408"/>
      <c r="COH4" s="1408"/>
      <c r="COI4" s="1408"/>
      <c r="COJ4" s="1408"/>
      <c r="COK4" s="1408"/>
      <c r="COL4" s="1408"/>
      <c r="COM4" s="1408"/>
      <c r="CON4" s="1408"/>
      <c r="COO4" s="1408"/>
      <c r="COP4" s="1408"/>
      <c r="COQ4" s="1408"/>
      <c r="COR4" s="1408"/>
      <c r="COS4" s="1408"/>
      <c r="COT4" s="1408"/>
      <c r="COU4" s="1408"/>
      <c r="COV4" s="1408"/>
      <c r="COW4" s="1408"/>
      <c r="COX4" s="1408"/>
      <c r="COY4" s="1408"/>
      <c r="COZ4" s="1408"/>
      <c r="CPA4" s="1408"/>
      <c r="CPB4" s="1408"/>
      <c r="CPC4" s="1408"/>
      <c r="CPD4" s="1408"/>
      <c r="CPE4" s="1408"/>
      <c r="CPF4" s="1408"/>
      <c r="CPG4" s="1408"/>
      <c r="CPH4" s="1408"/>
      <c r="CPI4" s="1408"/>
      <c r="CPJ4" s="1408"/>
      <c r="CPK4" s="1408"/>
      <c r="CPL4" s="1408"/>
      <c r="CPM4" s="1408"/>
      <c r="CPN4" s="1408"/>
      <c r="CPO4" s="1408"/>
      <c r="CPP4" s="1408"/>
      <c r="CPQ4" s="1408"/>
      <c r="CPR4" s="1408"/>
      <c r="CPS4" s="1408"/>
      <c r="CPT4" s="1408"/>
      <c r="CPU4" s="1408"/>
      <c r="CPV4" s="1408"/>
      <c r="CPW4" s="1408"/>
      <c r="CPX4" s="1408"/>
      <c r="CPY4" s="1408"/>
      <c r="CPZ4" s="1408"/>
      <c r="CQA4" s="1408"/>
      <c r="CQB4" s="1408"/>
      <c r="CQC4" s="1408"/>
      <c r="CQD4" s="1408"/>
      <c r="CQE4" s="1408"/>
      <c r="CQF4" s="1408"/>
      <c r="CQG4" s="1408"/>
      <c r="CQH4" s="1408"/>
      <c r="CQI4" s="1408"/>
      <c r="CQJ4" s="1408"/>
      <c r="CQK4" s="1408"/>
      <c r="CQL4" s="1408"/>
      <c r="CQM4" s="1408"/>
      <c r="CQN4" s="1408"/>
      <c r="CQO4" s="1408"/>
      <c r="CQP4" s="1408"/>
      <c r="CQQ4" s="1408"/>
      <c r="CQR4" s="1408"/>
      <c r="CQS4" s="1408"/>
      <c r="CQT4" s="1408"/>
      <c r="CQU4" s="1408"/>
      <c r="CQV4" s="1408"/>
      <c r="CQW4" s="1408"/>
      <c r="CQX4" s="1408"/>
      <c r="CQY4" s="1408"/>
      <c r="CQZ4" s="1408"/>
      <c r="CRA4" s="1408"/>
      <c r="CRB4" s="1408"/>
      <c r="CRC4" s="1408"/>
      <c r="CRD4" s="1408"/>
      <c r="CRE4" s="1408"/>
      <c r="CRF4" s="1408"/>
      <c r="CRG4" s="1408"/>
      <c r="CRH4" s="1408"/>
      <c r="CRI4" s="1408"/>
      <c r="CRJ4" s="1408"/>
      <c r="CRK4" s="1408"/>
      <c r="CRL4" s="1408"/>
      <c r="CRM4" s="1408"/>
      <c r="CRN4" s="1408"/>
      <c r="CRO4" s="1408"/>
      <c r="CRP4" s="1408"/>
      <c r="CRQ4" s="1408"/>
      <c r="CRR4" s="1408"/>
      <c r="CRS4" s="1408"/>
      <c r="CRT4" s="1408"/>
      <c r="CRU4" s="1408"/>
      <c r="CRV4" s="1408"/>
      <c r="CRW4" s="1408"/>
      <c r="CRX4" s="1408"/>
      <c r="CRY4" s="1408"/>
      <c r="CRZ4" s="1408"/>
      <c r="CSA4" s="1408"/>
      <c r="CSB4" s="1408"/>
      <c r="CSC4" s="1408"/>
      <c r="CSD4" s="1408"/>
      <c r="CSE4" s="1408"/>
      <c r="CSF4" s="1408"/>
      <c r="CSG4" s="1408"/>
      <c r="CSH4" s="1408"/>
      <c r="CSI4" s="1408"/>
      <c r="CSJ4" s="1408"/>
      <c r="CSK4" s="1408"/>
      <c r="CSL4" s="1408"/>
      <c r="CSM4" s="1408"/>
      <c r="CSN4" s="1408"/>
      <c r="CSO4" s="1408"/>
      <c r="CSP4" s="1408"/>
      <c r="CSQ4" s="1408"/>
      <c r="CSR4" s="1408"/>
      <c r="CSS4" s="1408"/>
      <c r="CST4" s="1408"/>
      <c r="CSU4" s="1408"/>
      <c r="CSV4" s="1408"/>
      <c r="CSW4" s="1408"/>
      <c r="CSX4" s="1408"/>
      <c r="CSY4" s="1408"/>
      <c r="CSZ4" s="1408"/>
      <c r="CTA4" s="1408"/>
      <c r="CTB4" s="1408"/>
      <c r="CTC4" s="1408"/>
      <c r="CTD4" s="1408"/>
      <c r="CTE4" s="1408"/>
      <c r="CTF4" s="1408"/>
      <c r="CTG4" s="1408"/>
      <c r="CTH4" s="1408"/>
      <c r="CTI4" s="1408"/>
      <c r="CTJ4" s="1408"/>
      <c r="CTK4" s="1408"/>
      <c r="CTL4" s="1408"/>
      <c r="CTM4" s="1408"/>
      <c r="CTN4" s="1408"/>
      <c r="CTO4" s="1408"/>
      <c r="CTP4" s="1408"/>
      <c r="CTQ4" s="1408"/>
      <c r="CTR4" s="1408"/>
      <c r="CTS4" s="1408"/>
      <c r="CTT4" s="1408"/>
      <c r="CTU4" s="1408"/>
      <c r="CTV4" s="1408"/>
      <c r="CTW4" s="1408"/>
      <c r="CTX4" s="1408"/>
      <c r="CTY4" s="1408"/>
      <c r="CTZ4" s="1408"/>
      <c r="CUA4" s="1408"/>
      <c r="CUB4" s="1408"/>
      <c r="CUC4" s="1408"/>
      <c r="CUD4" s="1408"/>
      <c r="CUE4" s="1408"/>
      <c r="CUF4" s="1408"/>
      <c r="CUG4" s="1408"/>
      <c r="CUH4" s="1408"/>
      <c r="CUI4" s="1408"/>
      <c r="CUJ4" s="1408"/>
      <c r="CUK4" s="1408"/>
      <c r="CUL4" s="1408"/>
      <c r="CUM4" s="1408"/>
      <c r="CUN4" s="1408"/>
      <c r="CUO4" s="1408"/>
      <c r="CUP4" s="1408"/>
      <c r="CUQ4" s="1408"/>
      <c r="CUR4" s="1408"/>
      <c r="CUS4" s="1408"/>
      <c r="CUT4" s="1408"/>
      <c r="CUU4" s="1408"/>
      <c r="CUV4" s="1408"/>
      <c r="CUW4" s="1408"/>
      <c r="CUX4" s="1408"/>
      <c r="CUY4" s="1408"/>
      <c r="CUZ4" s="1408"/>
      <c r="CVA4" s="1408"/>
      <c r="CVB4" s="1408"/>
      <c r="CVC4" s="1408"/>
      <c r="CVD4" s="1408"/>
      <c r="CVE4" s="1408"/>
      <c r="CVF4" s="1408"/>
      <c r="CVG4" s="1408"/>
      <c r="CVH4" s="1408"/>
      <c r="CVI4" s="1408"/>
      <c r="CVJ4" s="1408"/>
      <c r="CVK4" s="1408"/>
      <c r="CVL4" s="1408"/>
      <c r="CVM4" s="1408"/>
      <c r="CVN4" s="1408"/>
      <c r="CVO4" s="1408"/>
      <c r="CVP4" s="1408"/>
      <c r="CVQ4" s="1408"/>
      <c r="CVR4" s="1408"/>
      <c r="CVS4" s="1408"/>
      <c r="CVT4" s="1408"/>
      <c r="CVU4" s="1408"/>
      <c r="CVV4" s="1408"/>
      <c r="CVW4" s="1408"/>
      <c r="CVX4" s="1408"/>
      <c r="CVY4" s="1408"/>
      <c r="CVZ4" s="1408"/>
      <c r="CWA4" s="1408"/>
      <c r="CWB4" s="1408"/>
      <c r="CWC4" s="1408"/>
      <c r="CWD4" s="1408"/>
      <c r="CWE4" s="1408"/>
      <c r="CWF4" s="1408"/>
      <c r="CWG4" s="1408"/>
      <c r="CWH4" s="1408"/>
      <c r="CWI4" s="1408"/>
      <c r="CWJ4" s="1408"/>
      <c r="CWK4" s="1408"/>
      <c r="CWL4" s="1408"/>
      <c r="CWM4" s="1408"/>
      <c r="CWN4" s="1408"/>
      <c r="CWO4" s="1408"/>
      <c r="CWP4" s="1408"/>
      <c r="CWQ4" s="1408"/>
      <c r="CWR4" s="1408"/>
      <c r="CWS4" s="1408"/>
      <c r="CWT4" s="1408"/>
      <c r="CWU4" s="1408"/>
      <c r="CWV4" s="1408"/>
      <c r="CWW4" s="1408"/>
      <c r="CWX4" s="1408"/>
      <c r="CWY4" s="1408"/>
      <c r="CWZ4" s="1408"/>
      <c r="CXA4" s="1408"/>
      <c r="CXB4" s="1408"/>
      <c r="CXC4" s="1408"/>
      <c r="CXD4" s="1408"/>
      <c r="CXE4" s="1408"/>
      <c r="CXF4" s="1408"/>
      <c r="CXG4" s="1408"/>
      <c r="CXH4" s="1408"/>
      <c r="CXI4" s="1408"/>
      <c r="CXJ4" s="1408"/>
      <c r="CXK4" s="1408"/>
      <c r="CXL4" s="1408"/>
      <c r="CXM4" s="1408"/>
      <c r="CXN4" s="1408"/>
      <c r="CXO4" s="1408"/>
      <c r="CXP4" s="1408"/>
      <c r="CXQ4" s="1408"/>
      <c r="CXR4" s="1408"/>
      <c r="CXS4" s="1408"/>
      <c r="CXT4" s="1408"/>
      <c r="CXU4" s="1408"/>
      <c r="CXV4" s="1408"/>
      <c r="CXW4" s="1408"/>
      <c r="CXX4" s="1408"/>
      <c r="CXY4" s="1408"/>
      <c r="CXZ4" s="1408"/>
      <c r="CYA4" s="1408"/>
      <c r="CYB4" s="1408"/>
      <c r="CYC4" s="1408"/>
      <c r="CYD4" s="1408"/>
      <c r="CYE4" s="1408"/>
      <c r="CYF4" s="1408"/>
      <c r="CYG4" s="1408"/>
      <c r="CYH4" s="1408"/>
      <c r="CYI4" s="1408"/>
      <c r="CYJ4" s="1408"/>
      <c r="CYK4" s="1408"/>
      <c r="CYL4" s="1408"/>
      <c r="CYM4" s="1408"/>
      <c r="CYN4" s="1408"/>
      <c r="CYO4" s="1408"/>
      <c r="CYP4" s="1408"/>
      <c r="CYQ4" s="1408"/>
      <c r="CYR4" s="1408"/>
      <c r="CYS4" s="1408"/>
      <c r="CYT4" s="1408"/>
      <c r="CYU4" s="1408"/>
      <c r="CYV4" s="1408"/>
      <c r="CYW4" s="1408"/>
      <c r="CYX4" s="1408"/>
      <c r="CYY4" s="1408"/>
      <c r="CYZ4" s="1408"/>
      <c r="CZA4" s="1408"/>
      <c r="CZB4" s="1408"/>
      <c r="CZC4" s="1408"/>
      <c r="CZD4" s="1408"/>
      <c r="CZE4" s="1408"/>
      <c r="CZF4" s="1408"/>
      <c r="CZG4" s="1408"/>
      <c r="CZH4" s="1408"/>
      <c r="CZI4" s="1408"/>
      <c r="CZJ4" s="1408"/>
      <c r="CZK4" s="1408"/>
      <c r="CZL4" s="1408"/>
      <c r="CZM4" s="1408"/>
      <c r="CZN4" s="1408"/>
      <c r="CZO4" s="1408"/>
      <c r="CZP4" s="1408"/>
      <c r="CZQ4" s="1408"/>
      <c r="CZR4" s="1408"/>
      <c r="CZS4" s="1408"/>
      <c r="CZT4" s="1408"/>
      <c r="CZU4" s="1408"/>
      <c r="CZV4" s="1408"/>
      <c r="CZW4" s="1408"/>
      <c r="CZX4" s="1408"/>
      <c r="CZY4" s="1408"/>
      <c r="CZZ4" s="1408"/>
      <c r="DAA4" s="1408"/>
      <c r="DAB4" s="1408"/>
      <c r="DAC4" s="1408"/>
      <c r="DAD4" s="1408"/>
      <c r="DAE4" s="1408"/>
      <c r="DAF4" s="1408"/>
      <c r="DAG4" s="1408"/>
      <c r="DAH4" s="1408"/>
      <c r="DAI4" s="1408"/>
      <c r="DAJ4" s="1408"/>
      <c r="DAK4" s="1408"/>
      <c r="DAL4" s="1408"/>
      <c r="DAM4" s="1408"/>
      <c r="DAN4" s="1408"/>
      <c r="DAO4" s="1408"/>
      <c r="DAP4" s="1408"/>
      <c r="DAQ4" s="1408"/>
      <c r="DAR4" s="1408"/>
      <c r="DAS4" s="1408"/>
      <c r="DAT4" s="1408"/>
      <c r="DAU4" s="1408"/>
      <c r="DAV4" s="1408"/>
      <c r="DAW4" s="1408"/>
      <c r="DAX4" s="1408"/>
      <c r="DAY4" s="1408"/>
      <c r="DAZ4" s="1408"/>
      <c r="DBA4" s="1408"/>
      <c r="DBB4" s="1408"/>
      <c r="DBC4" s="1408"/>
      <c r="DBD4" s="1408"/>
      <c r="DBE4" s="1408"/>
      <c r="DBF4" s="1408"/>
      <c r="DBG4" s="1408"/>
      <c r="DBH4" s="1408"/>
      <c r="DBI4" s="1408"/>
      <c r="DBJ4" s="1408"/>
      <c r="DBK4" s="1408"/>
      <c r="DBL4" s="1408"/>
      <c r="DBM4" s="1408"/>
      <c r="DBN4" s="1408"/>
      <c r="DBO4" s="1408"/>
      <c r="DBP4" s="1408"/>
      <c r="DBQ4" s="1408"/>
      <c r="DBR4" s="1408"/>
      <c r="DBS4" s="1408"/>
      <c r="DBT4" s="1408"/>
      <c r="DBU4" s="1408"/>
      <c r="DBV4" s="1408"/>
      <c r="DBW4" s="1408"/>
      <c r="DBX4" s="1408"/>
      <c r="DBY4" s="1408"/>
      <c r="DBZ4" s="1408"/>
      <c r="DCA4" s="1408"/>
      <c r="DCB4" s="1408"/>
      <c r="DCC4" s="1408"/>
      <c r="DCD4" s="1408"/>
      <c r="DCE4" s="1408"/>
      <c r="DCF4" s="1408"/>
      <c r="DCG4" s="1408"/>
      <c r="DCH4" s="1408"/>
      <c r="DCI4" s="1408"/>
      <c r="DCJ4" s="1408"/>
      <c r="DCK4" s="1408"/>
      <c r="DCL4" s="1408"/>
      <c r="DCM4" s="1408"/>
      <c r="DCN4" s="1408"/>
      <c r="DCO4" s="1408"/>
      <c r="DCP4" s="1408"/>
      <c r="DCQ4" s="1408"/>
      <c r="DCR4" s="1408"/>
      <c r="DCS4" s="1408"/>
      <c r="DCT4" s="1408"/>
      <c r="DCU4" s="1408"/>
      <c r="DCV4" s="1408"/>
      <c r="DCW4" s="1408"/>
      <c r="DCX4" s="1408"/>
      <c r="DCY4" s="1408"/>
      <c r="DCZ4" s="1408"/>
      <c r="DDA4" s="1408"/>
      <c r="DDB4" s="1408"/>
      <c r="DDC4" s="1408"/>
      <c r="DDD4" s="1408"/>
      <c r="DDE4" s="1408"/>
      <c r="DDF4" s="1408"/>
      <c r="DDG4" s="1408"/>
      <c r="DDH4" s="1408"/>
      <c r="DDI4" s="1408"/>
      <c r="DDJ4" s="1408"/>
      <c r="DDK4" s="1408"/>
      <c r="DDL4" s="1408"/>
      <c r="DDM4" s="1408"/>
      <c r="DDN4" s="1408"/>
      <c r="DDO4" s="1408"/>
      <c r="DDP4" s="1408"/>
      <c r="DDQ4" s="1408"/>
      <c r="DDR4" s="1408"/>
      <c r="DDS4" s="1408"/>
      <c r="DDT4" s="1408"/>
      <c r="DDU4" s="1408"/>
      <c r="DDV4" s="1408"/>
      <c r="DDW4" s="1408"/>
      <c r="DDX4" s="1408"/>
      <c r="DDY4" s="1408"/>
      <c r="DDZ4" s="1408"/>
      <c r="DEA4" s="1408"/>
      <c r="DEB4" s="1408"/>
      <c r="DEC4" s="1408"/>
      <c r="DED4" s="1408"/>
      <c r="DEE4" s="1408"/>
      <c r="DEF4" s="1408"/>
      <c r="DEG4" s="1408"/>
      <c r="DEH4" s="1408"/>
      <c r="DEI4" s="1408"/>
      <c r="DEJ4" s="1408"/>
      <c r="DEK4" s="1408"/>
      <c r="DEL4" s="1408"/>
      <c r="DEM4" s="1408"/>
      <c r="DEN4" s="1408"/>
      <c r="DEO4" s="1408"/>
      <c r="DEP4" s="1408"/>
      <c r="DEQ4" s="1408"/>
      <c r="DER4" s="1408"/>
      <c r="DES4" s="1408"/>
      <c r="DET4" s="1408"/>
      <c r="DEU4" s="1408"/>
      <c r="DEV4" s="1408"/>
      <c r="DEW4" s="1408"/>
      <c r="DEX4" s="1408"/>
      <c r="DEY4" s="1408"/>
      <c r="DEZ4" s="1408"/>
      <c r="DFA4" s="1408"/>
      <c r="DFB4" s="1408"/>
      <c r="DFC4" s="1408"/>
      <c r="DFD4" s="1408"/>
      <c r="DFE4" s="1408"/>
      <c r="DFF4" s="1408"/>
      <c r="DFG4" s="1408"/>
      <c r="DFH4" s="1408"/>
      <c r="DFI4" s="1408"/>
      <c r="DFJ4" s="1408"/>
      <c r="DFK4" s="1408"/>
      <c r="DFL4" s="1408"/>
      <c r="DFM4" s="1408"/>
      <c r="DFN4" s="1408"/>
      <c r="DFO4" s="1408"/>
      <c r="DFP4" s="1408"/>
      <c r="DFQ4" s="1408"/>
      <c r="DFR4" s="1408"/>
      <c r="DFS4" s="1408"/>
      <c r="DFT4" s="1408"/>
      <c r="DFU4" s="1408"/>
      <c r="DFV4" s="1408"/>
      <c r="DFW4" s="1408"/>
      <c r="DFX4" s="1408"/>
      <c r="DFY4" s="1408"/>
      <c r="DFZ4" s="1408"/>
      <c r="DGA4" s="1408"/>
      <c r="DGB4" s="1408"/>
      <c r="DGC4" s="1408"/>
      <c r="DGD4" s="1408"/>
      <c r="DGE4" s="1408"/>
      <c r="DGF4" s="1408"/>
      <c r="DGG4" s="1408"/>
      <c r="DGH4" s="1408"/>
      <c r="DGI4" s="1408"/>
      <c r="DGJ4" s="1408"/>
      <c r="DGK4" s="1408"/>
      <c r="DGL4" s="1408"/>
      <c r="DGM4" s="1408"/>
      <c r="DGN4" s="1408"/>
      <c r="DGO4" s="1408"/>
      <c r="DGP4" s="1408"/>
      <c r="DGQ4" s="1408"/>
      <c r="DGR4" s="1408"/>
      <c r="DGS4" s="1408"/>
      <c r="DGT4" s="1408"/>
      <c r="DGU4" s="1408"/>
      <c r="DGV4" s="1408"/>
      <c r="DGW4" s="1408"/>
      <c r="DGX4" s="1408"/>
      <c r="DGY4" s="1408"/>
      <c r="DGZ4" s="1408"/>
      <c r="DHA4" s="1408"/>
      <c r="DHB4" s="1408"/>
      <c r="DHC4" s="1408"/>
      <c r="DHD4" s="1408"/>
      <c r="DHE4" s="1408"/>
      <c r="DHF4" s="1408"/>
      <c r="DHG4" s="1408"/>
      <c r="DHH4" s="1408"/>
      <c r="DHI4" s="1408"/>
      <c r="DHJ4" s="1408"/>
      <c r="DHK4" s="1408"/>
      <c r="DHL4" s="1408"/>
      <c r="DHM4" s="1408"/>
      <c r="DHN4" s="1408"/>
      <c r="DHO4" s="1408"/>
      <c r="DHP4" s="1408"/>
      <c r="DHQ4" s="1408"/>
      <c r="DHR4" s="1408"/>
      <c r="DHS4" s="1408"/>
      <c r="DHT4" s="1408"/>
      <c r="DHU4" s="1408"/>
      <c r="DHV4" s="1408"/>
      <c r="DHW4" s="1408"/>
      <c r="DHX4" s="1408"/>
      <c r="DHY4" s="1408"/>
      <c r="DHZ4" s="1408"/>
      <c r="DIA4" s="1408"/>
      <c r="DIB4" s="1408"/>
      <c r="DIC4" s="1408"/>
      <c r="DID4" s="1408"/>
      <c r="DIE4" s="1408"/>
      <c r="DIF4" s="1408"/>
      <c r="DIG4" s="1408"/>
      <c r="DIH4" s="1408"/>
      <c r="DII4" s="1408"/>
      <c r="DIJ4" s="1408"/>
      <c r="DIK4" s="1408"/>
      <c r="DIL4" s="1408"/>
      <c r="DIM4" s="1408"/>
      <c r="DIN4" s="1408"/>
      <c r="DIO4" s="1408"/>
      <c r="DIP4" s="1408"/>
      <c r="DIQ4" s="1408"/>
      <c r="DIR4" s="1408"/>
      <c r="DIS4" s="1408"/>
      <c r="DIT4" s="1408"/>
      <c r="DIU4" s="1408"/>
      <c r="DIV4" s="1408"/>
      <c r="DIW4" s="1408"/>
      <c r="DIX4" s="1408"/>
      <c r="DIY4" s="1408"/>
      <c r="DIZ4" s="1408"/>
      <c r="DJA4" s="1408"/>
      <c r="DJB4" s="1408"/>
      <c r="DJC4" s="1408"/>
      <c r="DJD4" s="1408"/>
      <c r="DJE4" s="1408"/>
      <c r="DJF4" s="1408"/>
      <c r="DJG4" s="1408"/>
      <c r="DJH4" s="1408"/>
      <c r="DJI4" s="1408"/>
      <c r="DJJ4" s="1408"/>
      <c r="DJK4" s="1408"/>
      <c r="DJL4" s="1408"/>
      <c r="DJM4" s="1408"/>
      <c r="DJN4" s="1408"/>
      <c r="DJO4" s="1408"/>
      <c r="DJP4" s="1408"/>
      <c r="DJQ4" s="1408"/>
      <c r="DJR4" s="1408"/>
      <c r="DJS4" s="1408"/>
      <c r="DJT4" s="1408"/>
      <c r="DJU4" s="1408"/>
      <c r="DJV4" s="1408"/>
      <c r="DJW4" s="1408"/>
      <c r="DJX4" s="1408"/>
      <c r="DJY4" s="1408"/>
      <c r="DJZ4" s="1408"/>
      <c r="DKA4" s="1408"/>
      <c r="DKB4" s="1408"/>
      <c r="DKC4" s="1408"/>
      <c r="DKD4" s="1408"/>
      <c r="DKE4" s="1408"/>
      <c r="DKF4" s="1408"/>
      <c r="DKG4" s="1408"/>
      <c r="DKH4" s="1408"/>
      <c r="DKI4" s="1408"/>
      <c r="DKJ4" s="1408"/>
      <c r="DKK4" s="1408"/>
      <c r="DKL4" s="1408"/>
      <c r="DKM4" s="1408"/>
      <c r="DKN4" s="1408"/>
      <c r="DKO4" s="1408"/>
      <c r="DKP4" s="1408"/>
      <c r="DKQ4" s="1408"/>
      <c r="DKR4" s="1408"/>
      <c r="DKS4" s="1408"/>
      <c r="DKT4" s="1408"/>
      <c r="DKU4" s="1408"/>
      <c r="DKV4" s="1408"/>
      <c r="DKW4" s="1408"/>
      <c r="DKX4" s="1408"/>
      <c r="DKY4" s="1408"/>
      <c r="DKZ4" s="1408"/>
      <c r="DLA4" s="1408"/>
      <c r="DLB4" s="1408"/>
      <c r="DLC4" s="1408"/>
      <c r="DLD4" s="1408"/>
      <c r="DLE4" s="1408"/>
      <c r="DLF4" s="1408"/>
      <c r="DLG4" s="1408"/>
      <c r="DLH4" s="1408"/>
      <c r="DLI4" s="1408"/>
      <c r="DLJ4" s="1408"/>
      <c r="DLK4" s="1408"/>
      <c r="DLL4" s="1408"/>
      <c r="DLM4" s="1408"/>
      <c r="DLN4" s="1408"/>
      <c r="DLO4" s="1408"/>
      <c r="DLP4" s="1408"/>
      <c r="DLQ4" s="1408"/>
      <c r="DLR4" s="1408"/>
      <c r="DLS4" s="1408"/>
      <c r="DLT4" s="1408"/>
      <c r="DLU4" s="1408"/>
      <c r="DLV4" s="1408"/>
      <c r="DLW4" s="1408"/>
      <c r="DLX4" s="1408"/>
      <c r="DLY4" s="1408"/>
      <c r="DLZ4" s="1408"/>
      <c r="DMA4" s="1408"/>
      <c r="DMB4" s="1408"/>
      <c r="DMC4" s="1408"/>
      <c r="DMD4" s="1408"/>
      <c r="DME4" s="1408"/>
      <c r="DMF4" s="1408"/>
      <c r="DMG4" s="1408"/>
      <c r="DMH4" s="1408"/>
      <c r="DMI4" s="1408"/>
      <c r="DMJ4" s="1408"/>
      <c r="DMK4" s="1408"/>
      <c r="DML4" s="1408"/>
      <c r="DMM4" s="1408"/>
      <c r="DMN4" s="1408"/>
      <c r="DMO4" s="1408"/>
      <c r="DMP4" s="1408"/>
      <c r="DMQ4" s="1408"/>
      <c r="DMR4" s="1408"/>
      <c r="DMS4" s="1408"/>
      <c r="DMT4" s="1408"/>
      <c r="DMU4" s="1408"/>
      <c r="DMV4" s="1408"/>
      <c r="DMW4" s="1408"/>
      <c r="DMX4" s="1408"/>
      <c r="DMY4" s="1408"/>
      <c r="DMZ4" s="1408"/>
      <c r="DNA4" s="1408"/>
      <c r="DNB4" s="1408"/>
      <c r="DNC4" s="1408"/>
      <c r="DND4" s="1408"/>
      <c r="DNE4" s="1408"/>
      <c r="DNF4" s="1408"/>
      <c r="DNG4" s="1408"/>
      <c r="DNH4" s="1408"/>
      <c r="DNI4" s="1408"/>
      <c r="DNJ4" s="1408"/>
      <c r="DNK4" s="1408"/>
      <c r="DNL4" s="1408"/>
      <c r="DNM4" s="1408"/>
      <c r="DNN4" s="1408"/>
      <c r="DNO4" s="1408"/>
      <c r="DNP4" s="1408"/>
      <c r="DNQ4" s="1408"/>
      <c r="DNR4" s="1408"/>
      <c r="DNS4" s="1408"/>
      <c r="DNT4" s="1408"/>
      <c r="DNU4" s="1408"/>
      <c r="DNV4" s="1408"/>
      <c r="DNW4" s="1408"/>
      <c r="DNX4" s="1408"/>
      <c r="DNY4" s="1408"/>
      <c r="DNZ4" s="1408"/>
      <c r="DOA4" s="1408"/>
      <c r="DOB4" s="1408"/>
      <c r="DOC4" s="1408"/>
      <c r="DOD4" s="1408"/>
      <c r="DOE4" s="1408"/>
      <c r="DOF4" s="1408"/>
      <c r="DOG4" s="1408"/>
      <c r="DOH4" s="1408"/>
      <c r="DOI4" s="1408"/>
      <c r="DOJ4" s="1408"/>
      <c r="DOK4" s="1408"/>
      <c r="DOL4" s="1408"/>
      <c r="DOM4" s="1408"/>
      <c r="DON4" s="1408"/>
      <c r="DOO4" s="1408"/>
      <c r="DOP4" s="1408"/>
      <c r="DOQ4" s="1408"/>
      <c r="DOR4" s="1408"/>
      <c r="DOS4" s="1408"/>
      <c r="DOT4" s="1408"/>
      <c r="DOU4" s="1408"/>
      <c r="DOV4" s="1408"/>
      <c r="DOW4" s="1408"/>
      <c r="DOX4" s="1408"/>
      <c r="DOY4" s="1408"/>
      <c r="DOZ4" s="1408"/>
      <c r="DPA4" s="1408"/>
      <c r="DPB4" s="1408"/>
      <c r="DPC4" s="1408"/>
      <c r="DPD4" s="1408"/>
      <c r="DPE4" s="1408"/>
      <c r="DPF4" s="1408"/>
      <c r="DPG4" s="1408"/>
      <c r="DPH4" s="1408"/>
      <c r="DPI4" s="1408"/>
      <c r="DPJ4" s="1408"/>
      <c r="DPK4" s="1408"/>
      <c r="DPL4" s="1408"/>
      <c r="DPM4" s="1408"/>
      <c r="DPN4" s="1408"/>
      <c r="DPO4" s="1408"/>
      <c r="DPP4" s="1408"/>
      <c r="DPQ4" s="1408"/>
      <c r="DPR4" s="1408"/>
      <c r="DPS4" s="1408"/>
      <c r="DPT4" s="1408"/>
      <c r="DPU4" s="1408"/>
      <c r="DPV4" s="1408"/>
      <c r="DPW4" s="1408"/>
      <c r="DPX4" s="1408"/>
      <c r="DPY4" s="1408"/>
      <c r="DPZ4" s="1408"/>
      <c r="DQA4" s="1408"/>
      <c r="DQB4" s="1408"/>
      <c r="DQC4" s="1408"/>
      <c r="DQD4" s="1408"/>
      <c r="DQE4" s="1408"/>
      <c r="DQF4" s="1408"/>
      <c r="DQG4" s="1408"/>
      <c r="DQH4" s="1408"/>
      <c r="DQI4" s="1408"/>
      <c r="DQJ4" s="1408"/>
      <c r="DQK4" s="1408"/>
      <c r="DQL4" s="1408"/>
      <c r="DQM4" s="1408"/>
      <c r="DQN4" s="1408"/>
      <c r="DQO4" s="1408"/>
      <c r="DQP4" s="1408"/>
      <c r="DQQ4" s="1408"/>
      <c r="DQR4" s="1408"/>
      <c r="DQS4" s="1408"/>
      <c r="DQT4" s="1408"/>
      <c r="DQU4" s="1408"/>
      <c r="DQV4" s="1408"/>
      <c r="DQW4" s="1408"/>
      <c r="DQX4" s="1408"/>
      <c r="DQY4" s="1408"/>
      <c r="DQZ4" s="1408"/>
      <c r="DRA4" s="1408"/>
      <c r="DRB4" s="1408"/>
      <c r="DRC4" s="1408"/>
      <c r="DRD4" s="1408"/>
      <c r="DRE4" s="1408"/>
      <c r="DRF4" s="1408"/>
      <c r="DRG4" s="1408"/>
      <c r="DRH4" s="1408"/>
      <c r="DRI4" s="1408"/>
      <c r="DRJ4" s="1408"/>
      <c r="DRK4" s="1408"/>
      <c r="DRL4" s="1408"/>
      <c r="DRM4" s="1408"/>
      <c r="DRN4" s="1408"/>
      <c r="DRO4" s="1408"/>
      <c r="DRP4" s="1408"/>
      <c r="DRQ4" s="1408"/>
      <c r="DRR4" s="1408"/>
      <c r="DRS4" s="1408"/>
      <c r="DRT4" s="1408"/>
      <c r="DRU4" s="1408"/>
      <c r="DRV4" s="1408"/>
      <c r="DRW4" s="1408"/>
      <c r="DRX4" s="1408"/>
      <c r="DRY4" s="1408"/>
      <c r="DRZ4" s="1408"/>
      <c r="DSA4" s="1408"/>
      <c r="DSB4" s="1408"/>
      <c r="DSC4" s="1408"/>
      <c r="DSD4" s="1408"/>
      <c r="DSE4" s="1408"/>
      <c r="DSF4" s="1408"/>
      <c r="DSG4" s="1408"/>
      <c r="DSH4" s="1408"/>
      <c r="DSI4" s="1408"/>
      <c r="DSJ4" s="1408"/>
      <c r="DSK4" s="1408"/>
      <c r="DSL4" s="1408"/>
      <c r="DSM4" s="1408"/>
      <c r="DSN4" s="1408"/>
      <c r="DSO4" s="1408"/>
      <c r="DSP4" s="1408"/>
      <c r="DSQ4" s="1408"/>
      <c r="DSR4" s="1408"/>
      <c r="DSS4" s="1408"/>
      <c r="DST4" s="1408"/>
      <c r="DSU4" s="1408"/>
      <c r="DSV4" s="1408"/>
      <c r="DSW4" s="1408"/>
      <c r="DSX4" s="1408"/>
      <c r="DSY4" s="1408"/>
      <c r="DSZ4" s="1408"/>
      <c r="DTA4" s="1408"/>
      <c r="DTB4" s="1408"/>
      <c r="DTC4" s="1408"/>
      <c r="DTD4" s="1408"/>
      <c r="DTE4" s="1408"/>
      <c r="DTF4" s="1408"/>
      <c r="DTG4" s="1408"/>
      <c r="DTH4" s="1408"/>
      <c r="DTI4" s="1408"/>
      <c r="DTJ4" s="1408"/>
      <c r="DTK4" s="1408"/>
      <c r="DTL4" s="1408"/>
      <c r="DTM4" s="1408"/>
      <c r="DTN4" s="1408"/>
      <c r="DTO4" s="1408"/>
      <c r="DTP4" s="1408"/>
      <c r="DTQ4" s="1408"/>
      <c r="DTR4" s="1408"/>
      <c r="DTS4" s="1408"/>
      <c r="DTT4" s="1408"/>
      <c r="DTU4" s="1408"/>
      <c r="DTV4" s="1408"/>
      <c r="DTW4" s="1408"/>
      <c r="DTX4" s="1408"/>
      <c r="DTY4" s="1408"/>
      <c r="DTZ4" s="1408"/>
      <c r="DUA4" s="1408"/>
      <c r="DUB4" s="1408"/>
      <c r="DUC4" s="1408"/>
      <c r="DUD4" s="1408"/>
      <c r="DUE4" s="1408"/>
      <c r="DUF4" s="1408"/>
      <c r="DUG4" s="1408"/>
      <c r="DUH4" s="1408"/>
      <c r="DUI4" s="1408"/>
      <c r="DUJ4" s="1408"/>
      <c r="DUK4" s="1408"/>
      <c r="DUL4" s="1408"/>
      <c r="DUM4" s="1408"/>
      <c r="DUN4" s="1408"/>
      <c r="DUO4" s="1408"/>
      <c r="DUP4" s="1408"/>
      <c r="DUQ4" s="1408"/>
      <c r="DUR4" s="1408"/>
      <c r="DUS4" s="1408"/>
      <c r="DUT4" s="1408"/>
      <c r="DUU4" s="1408"/>
      <c r="DUV4" s="1408"/>
      <c r="DUW4" s="1408"/>
      <c r="DUX4" s="1408"/>
      <c r="DUY4" s="1408"/>
      <c r="DUZ4" s="1408"/>
      <c r="DVA4" s="1408"/>
      <c r="DVB4" s="1408"/>
      <c r="DVC4" s="1408"/>
      <c r="DVD4" s="1408"/>
      <c r="DVE4" s="1408"/>
      <c r="DVF4" s="1408"/>
      <c r="DVG4" s="1408"/>
      <c r="DVH4" s="1408"/>
      <c r="DVI4" s="1408"/>
      <c r="DVJ4" s="1408"/>
      <c r="DVK4" s="1408"/>
      <c r="DVL4" s="1408"/>
      <c r="DVM4" s="1408"/>
      <c r="DVN4" s="1408"/>
      <c r="DVO4" s="1408"/>
      <c r="DVP4" s="1408"/>
      <c r="DVQ4" s="1408"/>
      <c r="DVR4" s="1408"/>
      <c r="DVS4" s="1408"/>
      <c r="DVT4" s="1408"/>
      <c r="DVU4" s="1408"/>
      <c r="DVV4" s="1408"/>
      <c r="DVW4" s="1408"/>
      <c r="DVX4" s="1408"/>
      <c r="DVY4" s="1408"/>
      <c r="DVZ4" s="1408"/>
      <c r="DWA4" s="1408"/>
      <c r="DWB4" s="1408"/>
      <c r="DWC4" s="1408"/>
      <c r="DWD4" s="1408"/>
      <c r="DWE4" s="1408"/>
      <c r="DWF4" s="1408"/>
      <c r="DWG4" s="1408"/>
      <c r="DWH4" s="1408"/>
      <c r="DWI4" s="1408"/>
      <c r="DWJ4" s="1408"/>
      <c r="DWK4" s="1408"/>
      <c r="DWL4" s="1408"/>
      <c r="DWM4" s="1408"/>
      <c r="DWN4" s="1408"/>
      <c r="DWO4" s="1408"/>
      <c r="DWP4" s="1408"/>
      <c r="DWQ4" s="1408"/>
      <c r="DWR4" s="1408"/>
      <c r="DWS4" s="1408"/>
      <c r="DWT4" s="1408"/>
      <c r="DWU4" s="1408"/>
      <c r="DWV4" s="1408"/>
      <c r="DWW4" s="1408"/>
      <c r="DWX4" s="1408"/>
      <c r="DWY4" s="1408"/>
      <c r="DWZ4" s="1408"/>
      <c r="DXA4" s="1408"/>
      <c r="DXB4" s="1408"/>
      <c r="DXC4" s="1408"/>
      <c r="DXD4" s="1408"/>
      <c r="DXE4" s="1408"/>
      <c r="DXF4" s="1408"/>
      <c r="DXG4" s="1408"/>
      <c r="DXH4" s="1408"/>
      <c r="DXI4" s="1408"/>
      <c r="DXJ4" s="1408"/>
      <c r="DXK4" s="1408"/>
      <c r="DXL4" s="1408"/>
      <c r="DXM4" s="1408"/>
      <c r="DXN4" s="1408"/>
      <c r="DXO4" s="1408"/>
      <c r="DXP4" s="1408"/>
      <c r="DXQ4" s="1408"/>
      <c r="DXR4" s="1408"/>
      <c r="DXS4" s="1408"/>
      <c r="DXT4" s="1408"/>
      <c r="DXU4" s="1408"/>
      <c r="DXV4" s="1408"/>
      <c r="DXW4" s="1408"/>
      <c r="DXX4" s="1408"/>
      <c r="DXY4" s="1408"/>
      <c r="DXZ4" s="1408"/>
      <c r="DYA4" s="1408"/>
      <c r="DYB4" s="1408"/>
      <c r="DYC4" s="1408"/>
      <c r="DYD4" s="1408"/>
      <c r="DYE4" s="1408"/>
      <c r="DYF4" s="1408"/>
      <c r="DYG4" s="1408"/>
      <c r="DYH4" s="1408"/>
      <c r="DYI4" s="1408"/>
      <c r="DYJ4" s="1408"/>
      <c r="DYK4" s="1408"/>
      <c r="DYL4" s="1408"/>
      <c r="DYM4" s="1408"/>
      <c r="DYN4" s="1408"/>
      <c r="DYO4" s="1408"/>
      <c r="DYP4" s="1408"/>
      <c r="DYQ4" s="1408"/>
      <c r="DYR4" s="1408"/>
      <c r="DYS4" s="1408"/>
      <c r="DYT4" s="1408"/>
      <c r="DYU4" s="1408"/>
      <c r="DYV4" s="1408"/>
      <c r="DYW4" s="1408"/>
      <c r="DYX4" s="1408"/>
      <c r="DYY4" s="1408"/>
      <c r="DYZ4" s="1408"/>
      <c r="DZA4" s="1408"/>
      <c r="DZB4" s="1408"/>
      <c r="DZC4" s="1408"/>
      <c r="DZD4" s="1408"/>
      <c r="DZE4" s="1408"/>
      <c r="DZF4" s="1408"/>
      <c r="DZG4" s="1408"/>
      <c r="DZH4" s="1408"/>
      <c r="DZI4" s="1408"/>
      <c r="DZJ4" s="1408"/>
      <c r="DZK4" s="1408"/>
      <c r="DZL4" s="1408"/>
      <c r="DZM4" s="1408"/>
      <c r="DZN4" s="1408"/>
      <c r="DZO4" s="1408"/>
      <c r="DZP4" s="1408"/>
      <c r="DZQ4" s="1408"/>
      <c r="DZR4" s="1408"/>
      <c r="DZS4" s="1408"/>
      <c r="DZT4" s="1408"/>
      <c r="DZU4" s="1408"/>
      <c r="DZV4" s="1408"/>
      <c r="DZW4" s="1408"/>
      <c r="DZX4" s="1408"/>
      <c r="DZY4" s="1408"/>
      <c r="DZZ4" s="1408"/>
      <c r="EAA4" s="1408"/>
      <c r="EAB4" s="1408"/>
      <c r="EAC4" s="1408"/>
      <c r="EAD4" s="1408"/>
      <c r="EAE4" s="1408"/>
      <c r="EAF4" s="1408"/>
      <c r="EAG4" s="1408"/>
      <c r="EAH4" s="1408"/>
      <c r="EAI4" s="1408"/>
      <c r="EAJ4" s="1408"/>
      <c r="EAK4" s="1408"/>
      <c r="EAL4" s="1408"/>
      <c r="EAM4" s="1408"/>
      <c r="EAN4" s="1408"/>
      <c r="EAO4" s="1408"/>
      <c r="EAP4" s="1408"/>
      <c r="EAQ4" s="1408"/>
      <c r="EAR4" s="1408"/>
      <c r="EAS4" s="1408"/>
      <c r="EAT4" s="1408"/>
      <c r="EAU4" s="1408"/>
      <c r="EAV4" s="1408"/>
      <c r="EAW4" s="1408"/>
      <c r="EAX4" s="1408"/>
      <c r="EAY4" s="1408"/>
      <c r="EAZ4" s="1408"/>
      <c r="EBA4" s="1408"/>
      <c r="EBB4" s="1408"/>
      <c r="EBC4" s="1408"/>
      <c r="EBD4" s="1408"/>
      <c r="EBE4" s="1408"/>
      <c r="EBF4" s="1408"/>
      <c r="EBG4" s="1408"/>
      <c r="EBH4" s="1408"/>
      <c r="EBI4" s="1408"/>
      <c r="EBJ4" s="1408"/>
      <c r="EBK4" s="1408"/>
      <c r="EBL4" s="1408"/>
      <c r="EBM4" s="1408"/>
      <c r="EBN4" s="1408"/>
      <c r="EBO4" s="1408"/>
      <c r="EBP4" s="1408"/>
      <c r="EBQ4" s="1408"/>
      <c r="EBR4" s="1408"/>
      <c r="EBS4" s="1408"/>
      <c r="EBT4" s="1408"/>
      <c r="EBU4" s="1408"/>
      <c r="EBV4" s="1408"/>
      <c r="EBW4" s="1408"/>
      <c r="EBX4" s="1408"/>
      <c r="EBY4" s="1408"/>
      <c r="EBZ4" s="1408"/>
      <c r="ECA4" s="1408"/>
      <c r="ECB4" s="1408"/>
      <c r="ECC4" s="1408"/>
      <c r="ECD4" s="1408"/>
      <c r="ECE4" s="1408"/>
      <c r="ECF4" s="1408"/>
      <c r="ECG4" s="1408"/>
      <c r="ECH4" s="1408"/>
      <c r="ECI4" s="1408"/>
      <c r="ECJ4" s="1408"/>
      <c r="ECK4" s="1408"/>
      <c r="ECL4" s="1408"/>
      <c r="ECM4" s="1408"/>
      <c r="ECN4" s="1408"/>
      <c r="ECO4" s="1408"/>
      <c r="ECP4" s="1408"/>
      <c r="ECQ4" s="1408"/>
      <c r="ECR4" s="1408"/>
      <c r="ECS4" s="1408"/>
      <c r="ECT4" s="1408"/>
      <c r="ECU4" s="1408"/>
      <c r="ECV4" s="1408"/>
      <c r="ECW4" s="1408"/>
      <c r="ECX4" s="1408"/>
      <c r="ECY4" s="1408"/>
      <c r="ECZ4" s="1408"/>
      <c r="EDA4" s="1408"/>
      <c r="EDB4" s="1408"/>
      <c r="EDC4" s="1408"/>
      <c r="EDD4" s="1408"/>
      <c r="EDE4" s="1408"/>
      <c r="EDF4" s="1408"/>
      <c r="EDG4" s="1408"/>
      <c r="EDH4" s="1408"/>
      <c r="EDI4" s="1408"/>
      <c r="EDJ4" s="1408"/>
      <c r="EDK4" s="1408"/>
      <c r="EDL4" s="1408"/>
      <c r="EDM4" s="1408"/>
      <c r="EDN4" s="1408"/>
      <c r="EDO4" s="1408"/>
      <c r="EDP4" s="1408"/>
      <c r="EDQ4" s="1408"/>
      <c r="EDR4" s="1408"/>
      <c r="EDS4" s="1408"/>
      <c r="EDT4" s="1408"/>
      <c r="EDU4" s="1408"/>
      <c r="EDV4" s="1408"/>
      <c r="EDW4" s="1408"/>
      <c r="EDX4" s="1408"/>
      <c r="EDY4" s="1408"/>
      <c r="EDZ4" s="1408"/>
      <c r="EEA4" s="1408"/>
      <c r="EEB4" s="1408"/>
      <c r="EEC4" s="1408"/>
      <c r="EED4" s="1408"/>
      <c r="EEE4" s="1408"/>
      <c r="EEF4" s="1408"/>
      <c r="EEG4" s="1408"/>
      <c r="EEH4" s="1408"/>
      <c r="EEI4" s="1408"/>
      <c r="EEJ4" s="1408"/>
      <c r="EEK4" s="1408"/>
      <c r="EEL4" s="1408"/>
      <c r="EEM4" s="1408"/>
      <c r="EEN4" s="1408"/>
      <c r="EEO4" s="1408"/>
      <c r="EEP4" s="1408"/>
      <c r="EEQ4" s="1408"/>
      <c r="EER4" s="1408"/>
      <c r="EES4" s="1408"/>
      <c r="EET4" s="1408"/>
      <c r="EEU4" s="1408"/>
      <c r="EEV4" s="1408"/>
      <c r="EEW4" s="1408"/>
      <c r="EEX4" s="1408"/>
      <c r="EEY4" s="1408"/>
      <c r="EEZ4" s="1408"/>
      <c r="EFA4" s="1408"/>
      <c r="EFB4" s="1408"/>
      <c r="EFC4" s="1408"/>
      <c r="EFD4" s="1408"/>
      <c r="EFE4" s="1408"/>
      <c r="EFF4" s="1408"/>
      <c r="EFG4" s="1408"/>
      <c r="EFH4" s="1408"/>
      <c r="EFI4" s="1408"/>
      <c r="EFJ4" s="1408"/>
      <c r="EFK4" s="1408"/>
      <c r="EFL4" s="1408"/>
      <c r="EFM4" s="1408"/>
      <c r="EFN4" s="1408"/>
      <c r="EFO4" s="1408"/>
      <c r="EFP4" s="1408"/>
      <c r="EFQ4" s="1408"/>
      <c r="EFR4" s="1408"/>
      <c r="EFS4" s="1408"/>
      <c r="EFT4" s="1408"/>
      <c r="EFU4" s="1408"/>
      <c r="EFV4" s="1408"/>
      <c r="EFW4" s="1408"/>
      <c r="EFX4" s="1408"/>
      <c r="EFY4" s="1408"/>
      <c r="EFZ4" s="1408"/>
      <c r="EGA4" s="1408"/>
      <c r="EGB4" s="1408"/>
      <c r="EGC4" s="1408"/>
      <c r="EGD4" s="1408"/>
      <c r="EGE4" s="1408"/>
      <c r="EGF4" s="1408"/>
      <c r="EGG4" s="1408"/>
      <c r="EGH4" s="1408"/>
      <c r="EGI4" s="1408"/>
      <c r="EGJ4" s="1408"/>
      <c r="EGK4" s="1408"/>
      <c r="EGL4" s="1408"/>
      <c r="EGM4" s="1408"/>
      <c r="EGN4" s="1408"/>
      <c r="EGO4" s="1408"/>
      <c r="EGP4" s="1408"/>
      <c r="EGQ4" s="1408"/>
      <c r="EGR4" s="1408"/>
      <c r="EGS4" s="1408"/>
      <c r="EGT4" s="1408"/>
      <c r="EGU4" s="1408"/>
      <c r="EGV4" s="1408"/>
      <c r="EGW4" s="1408"/>
      <c r="EGX4" s="1408"/>
      <c r="EGY4" s="1408"/>
      <c r="EGZ4" s="1408"/>
      <c r="EHA4" s="1408"/>
      <c r="EHB4" s="1408"/>
      <c r="EHC4" s="1408"/>
      <c r="EHD4" s="1408"/>
      <c r="EHE4" s="1408"/>
      <c r="EHF4" s="1408"/>
      <c r="EHG4" s="1408"/>
      <c r="EHH4" s="1408"/>
      <c r="EHI4" s="1408"/>
      <c r="EHJ4" s="1408"/>
      <c r="EHK4" s="1408"/>
      <c r="EHL4" s="1408"/>
      <c r="EHM4" s="1408"/>
      <c r="EHN4" s="1408"/>
      <c r="EHO4" s="1408"/>
      <c r="EHP4" s="1408"/>
      <c r="EHQ4" s="1408"/>
      <c r="EHR4" s="1408"/>
      <c r="EHS4" s="1408"/>
      <c r="EHT4" s="1408"/>
      <c r="EHU4" s="1408"/>
      <c r="EHV4" s="1408"/>
      <c r="EHW4" s="1408"/>
      <c r="EHX4" s="1408"/>
      <c r="EHY4" s="1408"/>
      <c r="EHZ4" s="1408"/>
      <c r="EIA4" s="1408"/>
      <c r="EIB4" s="1408"/>
      <c r="EIC4" s="1408"/>
      <c r="EID4" s="1408"/>
      <c r="EIE4" s="1408"/>
      <c r="EIF4" s="1408"/>
      <c r="EIG4" s="1408"/>
      <c r="EIH4" s="1408"/>
      <c r="EII4" s="1408"/>
      <c r="EIJ4" s="1408"/>
      <c r="EIK4" s="1408"/>
      <c r="EIL4" s="1408"/>
      <c r="EIM4" s="1408"/>
      <c r="EIN4" s="1408"/>
      <c r="EIO4" s="1408"/>
      <c r="EIP4" s="1408"/>
      <c r="EIQ4" s="1408"/>
      <c r="EIR4" s="1408"/>
      <c r="EIS4" s="1408"/>
      <c r="EIT4" s="1408"/>
      <c r="EIU4" s="1408"/>
      <c r="EIV4" s="1408"/>
      <c r="EIW4" s="1408"/>
      <c r="EIX4" s="1408"/>
      <c r="EIY4" s="1408"/>
      <c r="EIZ4" s="1408"/>
      <c r="EJA4" s="1408"/>
      <c r="EJB4" s="1408"/>
      <c r="EJC4" s="1408"/>
      <c r="EJD4" s="1408"/>
      <c r="EJE4" s="1408"/>
      <c r="EJF4" s="1408"/>
      <c r="EJG4" s="1408"/>
      <c r="EJH4" s="1408"/>
      <c r="EJI4" s="1408"/>
      <c r="EJJ4" s="1408"/>
      <c r="EJK4" s="1408"/>
      <c r="EJL4" s="1408"/>
      <c r="EJM4" s="1408"/>
      <c r="EJN4" s="1408"/>
      <c r="EJO4" s="1408"/>
      <c r="EJP4" s="1408"/>
      <c r="EJQ4" s="1408"/>
      <c r="EJR4" s="1408"/>
      <c r="EJS4" s="1408"/>
      <c r="EJT4" s="1408"/>
      <c r="EJU4" s="1408"/>
      <c r="EJV4" s="1408"/>
      <c r="EJW4" s="1408"/>
      <c r="EJX4" s="1408"/>
      <c r="EJY4" s="1408"/>
      <c r="EJZ4" s="1408"/>
      <c r="EKA4" s="1408"/>
      <c r="EKB4" s="1408"/>
      <c r="EKC4" s="1408"/>
      <c r="EKD4" s="1408"/>
      <c r="EKE4" s="1408"/>
      <c r="EKF4" s="1408"/>
      <c r="EKG4" s="1408"/>
      <c r="EKH4" s="1408"/>
      <c r="EKI4" s="1408"/>
      <c r="EKJ4" s="1408"/>
      <c r="EKK4" s="1408"/>
      <c r="EKL4" s="1408"/>
      <c r="EKM4" s="1408"/>
      <c r="EKN4" s="1408"/>
      <c r="EKO4" s="1408"/>
      <c r="EKP4" s="1408"/>
      <c r="EKQ4" s="1408"/>
      <c r="EKR4" s="1408"/>
      <c r="EKS4" s="1408"/>
      <c r="EKT4" s="1408"/>
      <c r="EKU4" s="1408"/>
      <c r="EKV4" s="1408"/>
      <c r="EKW4" s="1408"/>
      <c r="EKX4" s="1408"/>
      <c r="EKY4" s="1408"/>
      <c r="EKZ4" s="1408"/>
      <c r="ELA4" s="1408"/>
      <c r="ELB4" s="1408"/>
      <c r="ELC4" s="1408"/>
      <c r="ELD4" s="1408"/>
      <c r="ELE4" s="1408"/>
      <c r="ELF4" s="1408"/>
      <c r="ELG4" s="1408"/>
      <c r="ELH4" s="1408"/>
      <c r="ELI4" s="1408"/>
      <c r="ELJ4" s="1408"/>
      <c r="ELK4" s="1408"/>
      <c r="ELL4" s="1408"/>
      <c r="ELM4" s="1408"/>
      <c r="ELN4" s="1408"/>
      <c r="ELO4" s="1408"/>
      <c r="ELP4" s="1408"/>
      <c r="ELQ4" s="1408"/>
      <c r="ELR4" s="1408"/>
      <c r="ELS4" s="1408"/>
      <c r="ELT4" s="1408"/>
      <c r="ELU4" s="1408"/>
      <c r="ELV4" s="1408"/>
      <c r="ELW4" s="1408"/>
      <c r="ELX4" s="1408"/>
      <c r="ELY4" s="1408"/>
      <c r="ELZ4" s="1408"/>
      <c r="EMA4" s="1408"/>
      <c r="EMB4" s="1408"/>
      <c r="EMC4" s="1408"/>
      <c r="EMD4" s="1408"/>
      <c r="EME4" s="1408"/>
      <c r="EMF4" s="1408"/>
      <c r="EMG4" s="1408"/>
      <c r="EMH4" s="1408"/>
      <c r="EMI4" s="1408"/>
      <c r="EMJ4" s="1408"/>
      <c r="EMK4" s="1408"/>
      <c r="EML4" s="1408"/>
      <c r="EMM4" s="1408"/>
      <c r="EMN4" s="1408"/>
      <c r="EMO4" s="1408"/>
      <c r="EMP4" s="1408"/>
      <c r="EMQ4" s="1408"/>
      <c r="EMR4" s="1408"/>
      <c r="EMS4" s="1408"/>
      <c r="EMT4" s="1408"/>
      <c r="EMU4" s="1408"/>
      <c r="EMV4" s="1408"/>
      <c r="EMW4" s="1408"/>
      <c r="EMX4" s="1408"/>
      <c r="EMY4" s="1408"/>
      <c r="EMZ4" s="1408"/>
      <c r="ENA4" s="1408"/>
      <c r="ENB4" s="1408"/>
      <c r="ENC4" s="1408"/>
      <c r="END4" s="1408"/>
      <c r="ENE4" s="1408"/>
      <c r="ENF4" s="1408"/>
      <c r="ENG4" s="1408"/>
      <c r="ENH4" s="1408"/>
      <c r="ENI4" s="1408"/>
      <c r="ENJ4" s="1408"/>
      <c r="ENK4" s="1408"/>
      <c r="ENL4" s="1408"/>
      <c r="ENM4" s="1408"/>
      <c r="ENN4" s="1408"/>
      <c r="ENO4" s="1408"/>
      <c r="ENP4" s="1408"/>
      <c r="ENQ4" s="1408"/>
      <c r="ENR4" s="1408"/>
      <c r="ENS4" s="1408"/>
      <c r="ENT4" s="1408"/>
      <c r="ENU4" s="1408"/>
      <c r="ENV4" s="1408"/>
      <c r="ENW4" s="1408"/>
      <c r="ENX4" s="1408"/>
      <c r="ENY4" s="1408"/>
      <c r="ENZ4" s="1408"/>
      <c r="EOA4" s="1408"/>
      <c r="EOB4" s="1408"/>
      <c r="EOC4" s="1408"/>
      <c r="EOD4" s="1408"/>
      <c r="EOE4" s="1408"/>
      <c r="EOF4" s="1408"/>
      <c r="EOG4" s="1408"/>
      <c r="EOH4" s="1408"/>
      <c r="EOI4" s="1408"/>
      <c r="EOJ4" s="1408"/>
      <c r="EOK4" s="1408"/>
      <c r="EOL4" s="1408"/>
      <c r="EOM4" s="1408"/>
      <c r="EON4" s="1408"/>
      <c r="EOO4" s="1408"/>
      <c r="EOP4" s="1408"/>
      <c r="EOQ4" s="1408"/>
      <c r="EOR4" s="1408"/>
      <c r="EOS4" s="1408"/>
      <c r="EOT4" s="1408"/>
      <c r="EOU4" s="1408"/>
      <c r="EOV4" s="1408"/>
      <c r="EOW4" s="1408"/>
      <c r="EOX4" s="1408"/>
      <c r="EOY4" s="1408"/>
      <c r="EOZ4" s="1408"/>
      <c r="EPA4" s="1408"/>
      <c r="EPB4" s="1408"/>
      <c r="EPC4" s="1408"/>
      <c r="EPD4" s="1408"/>
      <c r="EPE4" s="1408"/>
      <c r="EPF4" s="1408"/>
      <c r="EPG4" s="1408"/>
      <c r="EPH4" s="1408"/>
      <c r="EPI4" s="1408"/>
      <c r="EPJ4" s="1408"/>
      <c r="EPK4" s="1408"/>
      <c r="EPL4" s="1408"/>
      <c r="EPM4" s="1408"/>
      <c r="EPN4" s="1408"/>
      <c r="EPO4" s="1408"/>
      <c r="EPP4" s="1408"/>
      <c r="EPQ4" s="1408"/>
      <c r="EPR4" s="1408"/>
      <c r="EPS4" s="1408"/>
      <c r="EPT4" s="1408"/>
      <c r="EPU4" s="1408"/>
      <c r="EPV4" s="1408"/>
      <c r="EPW4" s="1408"/>
      <c r="EPX4" s="1408"/>
      <c r="EPY4" s="1408"/>
      <c r="EPZ4" s="1408"/>
      <c r="EQA4" s="1408"/>
      <c r="EQB4" s="1408"/>
      <c r="EQC4" s="1408"/>
      <c r="EQD4" s="1408"/>
      <c r="EQE4" s="1408"/>
      <c r="EQF4" s="1408"/>
      <c r="EQG4" s="1408"/>
      <c r="EQH4" s="1408"/>
      <c r="EQI4" s="1408"/>
      <c r="EQJ4" s="1408"/>
      <c r="EQK4" s="1408"/>
      <c r="EQL4" s="1408"/>
      <c r="EQM4" s="1408"/>
      <c r="EQN4" s="1408"/>
      <c r="EQO4" s="1408"/>
      <c r="EQP4" s="1408"/>
      <c r="EQQ4" s="1408"/>
      <c r="EQR4" s="1408"/>
      <c r="EQS4" s="1408"/>
      <c r="EQT4" s="1408"/>
      <c r="EQU4" s="1408"/>
      <c r="EQV4" s="1408"/>
      <c r="EQW4" s="1408"/>
      <c r="EQX4" s="1408"/>
      <c r="EQY4" s="1408"/>
      <c r="EQZ4" s="1408"/>
      <c r="ERA4" s="1408"/>
      <c r="ERB4" s="1408"/>
      <c r="ERC4" s="1408"/>
      <c r="ERD4" s="1408"/>
      <c r="ERE4" s="1408"/>
      <c r="ERF4" s="1408"/>
      <c r="ERG4" s="1408"/>
      <c r="ERH4" s="1408"/>
      <c r="ERI4" s="1408"/>
      <c r="ERJ4" s="1408"/>
      <c r="ERK4" s="1408"/>
      <c r="ERL4" s="1408"/>
      <c r="ERM4" s="1408"/>
      <c r="ERN4" s="1408"/>
      <c r="ERO4" s="1408"/>
      <c r="ERP4" s="1408"/>
      <c r="ERQ4" s="1408"/>
      <c r="ERR4" s="1408"/>
      <c r="ERS4" s="1408"/>
      <c r="ERT4" s="1408"/>
      <c r="ERU4" s="1408"/>
      <c r="ERV4" s="1408"/>
      <c r="ERW4" s="1408"/>
      <c r="ERX4" s="1408"/>
      <c r="ERY4" s="1408"/>
      <c r="ERZ4" s="1408"/>
      <c r="ESA4" s="1408"/>
      <c r="ESB4" s="1408"/>
      <c r="ESC4" s="1408"/>
      <c r="ESD4" s="1408"/>
      <c r="ESE4" s="1408"/>
      <c r="ESF4" s="1408"/>
      <c r="ESG4" s="1408"/>
      <c r="ESH4" s="1408"/>
      <c r="ESI4" s="1408"/>
      <c r="ESJ4" s="1408"/>
      <c r="ESK4" s="1408"/>
      <c r="ESL4" s="1408"/>
      <c r="ESM4" s="1408"/>
      <c r="ESN4" s="1408"/>
      <c r="ESO4" s="1408"/>
      <c r="ESP4" s="1408"/>
      <c r="ESQ4" s="1408"/>
      <c r="ESR4" s="1408"/>
      <c r="ESS4" s="1408"/>
      <c r="EST4" s="1408"/>
      <c r="ESU4" s="1408"/>
      <c r="ESV4" s="1408"/>
      <c r="ESW4" s="1408"/>
      <c r="ESX4" s="1408"/>
      <c r="ESY4" s="1408"/>
      <c r="ESZ4" s="1408"/>
      <c r="ETA4" s="1408"/>
      <c r="ETB4" s="1408"/>
      <c r="ETC4" s="1408"/>
      <c r="ETD4" s="1408"/>
      <c r="ETE4" s="1408"/>
      <c r="ETF4" s="1408"/>
      <c r="ETG4" s="1408"/>
      <c r="ETH4" s="1408"/>
      <c r="ETI4" s="1408"/>
      <c r="ETJ4" s="1408"/>
      <c r="ETK4" s="1408"/>
      <c r="ETL4" s="1408"/>
      <c r="ETM4" s="1408"/>
      <c r="ETN4" s="1408"/>
      <c r="ETO4" s="1408"/>
      <c r="ETP4" s="1408"/>
      <c r="ETQ4" s="1408"/>
      <c r="ETR4" s="1408"/>
      <c r="ETS4" s="1408"/>
      <c r="ETT4" s="1408"/>
      <c r="ETU4" s="1408"/>
      <c r="ETV4" s="1408"/>
      <c r="ETW4" s="1408"/>
      <c r="ETX4" s="1408"/>
      <c r="ETY4" s="1408"/>
      <c r="ETZ4" s="1408"/>
      <c r="EUA4" s="1408"/>
      <c r="EUB4" s="1408"/>
      <c r="EUC4" s="1408"/>
      <c r="EUD4" s="1408"/>
      <c r="EUE4" s="1408"/>
      <c r="EUF4" s="1408"/>
      <c r="EUG4" s="1408"/>
      <c r="EUH4" s="1408"/>
      <c r="EUI4" s="1408"/>
      <c r="EUJ4" s="1408"/>
      <c r="EUK4" s="1408"/>
      <c r="EUL4" s="1408"/>
      <c r="EUM4" s="1408"/>
      <c r="EUN4" s="1408"/>
      <c r="EUO4" s="1408"/>
      <c r="EUP4" s="1408"/>
      <c r="EUQ4" s="1408"/>
      <c r="EUR4" s="1408"/>
      <c r="EUS4" s="1408"/>
      <c r="EUT4" s="1408"/>
      <c r="EUU4" s="1408"/>
      <c r="EUV4" s="1408"/>
      <c r="EUW4" s="1408"/>
      <c r="EUX4" s="1408"/>
      <c r="EUY4" s="1408"/>
      <c r="EUZ4" s="1408"/>
      <c r="EVA4" s="1408"/>
      <c r="EVB4" s="1408"/>
      <c r="EVC4" s="1408"/>
      <c r="EVD4" s="1408"/>
      <c r="EVE4" s="1408"/>
      <c r="EVF4" s="1408"/>
      <c r="EVG4" s="1408"/>
      <c r="EVH4" s="1408"/>
      <c r="EVI4" s="1408"/>
      <c r="EVJ4" s="1408"/>
      <c r="EVK4" s="1408"/>
      <c r="EVL4" s="1408"/>
      <c r="EVM4" s="1408"/>
      <c r="EVN4" s="1408"/>
      <c r="EVO4" s="1408"/>
      <c r="EVP4" s="1408"/>
      <c r="EVQ4" s="1408"/>
      <c r="EVR4" s="1408"/>
      <c r="EVS4" s="1408"/>
      <c r="EVT4" s="1408"/>
      <c r="EVU4" s="1408"/>
      <c r="EVV4" s="1408"/>
      <c r="EVW4" s="1408"/>
      <c r="EVX4" s="1408"/>
      <c r="EVY4" s="1408"/>
      <c r="EVZ4" s="1408"/>
      <c r="EWA4" s="1408"/>
      <c r="EWB4" s="1408"/>
      <c r="EWC4" s="1408"/>
      <c r="EWD4" s="1408"/>
      <c r="EWE4" s="1408"/>
      <c r="EWF4" s="1408"/>
      <c r="EWG4" s="1408"/>
      <c r="EWH4" s="1408"/>
      <c r="EWI4" s="1408"/>
      <c r="EWJ4" s="1408"/>
      <c r="EWK4" s="1408"/>
      <c r="EWL4" s="1408"/>
      <c r="EWM4" s="1408"/>
      <c r="EWN4" s="1408"/>
      <c r="EWO4" s="1408"/>
      <c r="EWP4" s="1408"/>
      <c r="EWQ4" s="1408"/>
      <c r="EWR4" s="1408"/>
      <c r="EWS4" s="1408"/>
      <c r="EWT4" s="1408"/>
      <c r="EWU4" s="1408"/>
      <c r="EWV4" s="1408"/>
      <c r="EWW4" s="1408"/>
      <c r="EWX4" s="1408"/>
      <c r="EWY4" s="1408"/>
      <c r="EWZ4" s="1408"/>
      <c r="EXA4" s="1408"/>
      <c r="EXB4" s="1408"/>
      <c r="EXC4" s="1408"/>
      <c r="EXD4" s="1408"/>
      <c r="EXE4" s="1408"/>
      <c r="EXF4" s="1408"/>
      <c r="EXG4" s="1408"/>
      <c r="EXH4" s="1408"/>
      <c r="EXI4" s="1408"/>
      <c r="EXJ4" s="1408"/>
      <c r="EXK4" s="1408"/>
      <c r="EXL4" s="1408"/>
      <c r="EXM4" s="1408"/>
      <c r="EXN4" s="1408"/>
      <c r="EXO4" s="1408"/>
      <c r="EXP4" s="1408"/>
      <c r="EXQ4" s="1408"/>
      <c r="EXR4" s="1408"/>
      <c r="EXS4" s="1408"/>
      <c r="EXT4" s="1408"/>
      <c r="EXU4" s="1408"/>
      <c r="EXV4" s="1408"/>
      <c r="EXW4" s="1408"/>
      <c r="EXX4" s="1408"/>
      <c r="EXY4" s="1408"/>
      <c r="EXZ4" s="1408"/>
      <c r="EYA4" s="1408"/>
      <c r="EYB4" s="1408"/>
      <c r="EYC4" s="1408"/>
      <c r="EYD4" s="1408"/>
      <c r="EYE4" s="1408"/>
      <c r="EYF4" s="1408"/>
      <c r="EYG4" s="1408"/>
      <c r="EYH4" s="1408"/>
      <c r="EYI4" s="1408"/>
      <c r="EYJ4" s="1408"/>
      <c r="EYK4" s="1408"/>
      <c r="EYL4" s="1408"/>
      <c r="EYM4" s="1408"/>
      <c r="EYN4" s="1408"/>
      <c r="EYO4" s="1408"/>
      <c r="EYP4" s="1408"/>
      <c r="EYQ4" s="1408"/>
      <c r="EYR4" s="1408"/>
      <c r="EYS4" s="1408"/>
      <c r="EYT4" s="1408"/>
      <c r="EYU4" s="1408"/>
      <c r="EYV4" s="1408"/>
      <c r="EYW4" s="1408"/>
      <c r="EYX4" s="1408"/>
      <c r="EYY4" s="1408"/>
      <c r="EYZ4" s="1408"/>
      <c r="EZA4" s="1408"/>
      <c r="EZB4" s="1408"/>
      <c r="EZC4" s="1408"/>
      <c r="EZD4" s="1408"/>
      <c r="EZE4" s="1408"/>
      <c r="EZF4" s="1408"/>
      <c r="EZG4" s="1408"/>
      <c r="EZH4" s="1408"/>
      <c r="EZI4" s="1408"/>
      <c r="EZJ4" s="1408"/>
      <c r="EZK4" s="1408"/>
      <c r="EZL4" s="1408"/>
      <c r="EZM4" s="1408"/>
      <c r="EZN4" s="1408"/>
      <c r="EZO4" s="1408"/>
      <c r="EZP4" s="1408"/>
      <c r="EZQ4" s="1408"/>
      <c r="EZR4" s="1408"/>
      <c r="EZS4" s="1408"/>
      <c r="EZT4" s="1408"/>
      <c r="EZU4" s="1408"/>
      <c r="EZV4" s="1408"/>
      <c r="EZW4" s="1408"/>
      <c r="EZX4" s="1408"/>
      <c r="EZY4" s="1408"/>
      <c r="EZZ4" s="1408"/>
      <c r="FAA4" s="1408"/>
      <c r="FAB4" s="1408"/>
      <c r="FAC4" s="1408"/>
      <c r="FAD4" s="1408"/>
      <c r="FAE4" s="1408"/>
      <c r="FAF4" s="1408"/>
      <c r="FAG4" s="1408"/>
      <c r="FAH4" s="1408"/>
      <c r="FAI4" s="1408"/>
      <c r="FAJ4" s="1408"/>
      <c r="FAK4" s="1408"/>
      <c r="FAL4" s="1408"/>
      <c r="FAM4" s="1408"/>
      <c r="FAN4" s="1408"/>
      <c r="FAO4" s="1408"/>
      <c r="FAP4" s="1408"/>
      <c r="FAQ4" s="1408"/>
      <c r="FAR4" s="1408"/>
      <c r="FAS4" s="1408"/>
      <c r="FAT4" s="1408"/>
      <c r="FAU4" s="1408"/>
      <c r="FAV4" s="1408"/>
      <c r="FAW4" s="1408"/>
      <c r="FAX4" s="1408"/>
      <c r="FAY4" s="1408"/>
      <c r="FAZ4" s="1408"/>
      <c r="FBA4" s="1408"/>
      <c r="FBB4" s="1408"/>
      <c r="FBC4" s="1408"/>
      <c r="FBD4" s="1408"/>
      <c r="FBE4" s="1408"/>
      <c r="FBF4" s="1408"/>
      <c r="FBG4" s="1408"/>
      <c r="FBH4" s="1408"/>
      <c r="FBI4" s="1408"/>
      <c r="FBJ4" s="1408"/>
      <c r="FBK4" s="1408"/>
      <c r="FBL4" s="1408"/>
      <c r="FBM4" s="1408"/>
      <c r="FBN4" s="1408"/>
      <c r="FBO4" s="1408"/>
      <c r="FBP4" s="1408"/>
      <c r="FBQ4" s="1408"/>
      <c r="FBR4" s="1408"/>
      <c r="FBS4" s="1408"/>
      <c r="FBT4" s="1408"/>
      <c r="FBU4" s="1408"/>
      <c r="FBV4" s="1408"/>
      <c r="FBW4" s="1408"/>
      <c r="FBX4" s="1408"/>
      <c r="FBY4" s="1408"/>
      <c r="FBZ4" s="1408"/>
      <c r="FCA4" s="1408"/>
      <c r="FCB4" s="1408"/>
      <c r="FCC4" s="1408"/>
      <c r="FCD4" s="1408"/>
      <c r="FCE4" s="1408"/>
      <c r="FCF4" s="1408"/>
      <c r="FCG4" s="1408"/>
      <c r="FCH4" s="1408"/>
      <c r="FCI4" s="1408"/>
      <c r="FCJ4" s="1408"/>
      <c r="FCK4" s="1408"/>
      <c r="FCL4" s="1408"/>
      <c r="FCM4" s="1408"/>
      <c r="FCN4" s="1408"/>
      <c r="FCO4" s="1408"/>
      <c r="FCP4" s="1408"/>
      <c r="FCQ4" s="1408"/>
      <c r="FCR4" s="1408"/>
      <c r="FCS4" s="1408"/>
      <c r="FCT4" s="1408"/>
      <c r="FCU4" s="1408"/>
      <c r="FCV4" s="1408"/>
      <c r="FCW4" s="1408"/>
      <c r="FCX4" s="1408"/>
      <c r="FCY4" s="1408"/>
      <c r="FCZ4" s="1408"/>
      <c r="FDA4" s="1408"/>
      <c r="FDB4" s="1408"/>
      <c r="FDC4" s="1408"/>
      <c r="FDD4" s="1408"/>
      <c r="FDE4" s="1408"/>
      <c r="FDF4" s="1408"/>
      <c r="FDG4" s="1408"/>
      <c r="FDH4" s="1408"/>
      <c r="FDI4" s="1408"/>
      <c r="FDJ4" s="1408"/>
      <c r="FDK4" s="1408"/>
      <c r="FDL4" s="1408"/>
      <c r="FDM4" s="1408"/>
      <c r="FDN4" s="1408"/>
      <c r="FDO4" s="1408"/>
      <c r="FDP4" s="1408"/>
      <c r="FDQ4" s="1408"/>
      <c r="FDR4" s="1408"/>
      <c r="FDS4" s="1408"/>
      <c r="FDT4" s="1408"/>
      <c r="FDU4" s="1408"/>
      <c r="FDV4" s="1408"/>
      <c r="FDW4" s="1408"/>
      <c r="FDX4" s="1408"/>
      <c r="FDY4" s="1408"/>
      <c r="FDZ4" s="1408"/>
      <c r="FEA4" s="1408"/>
      <c r="FEB4" s="1408"/>
      <c r="FEC4" s="1408"/>
      <c r="FED4" s="1408"/>
      <c r="FEE4" s="1408"/>
      <c r="FEF4" s="1408"/>
      <c r="FEG4" s="1408"/>
      <c r="FEH4" s="1408"/>
      <c r="FEI4" s="1408"/>
      <c r="FEJ4" s="1408"/>
      <c r="FEK4" s="1408"/>
      <c r="FEL4" s="1408"/>
      <c r="FEM4" s="1408"/>
      <c r="FEN4" s="1408"/>
      <c r="FEO4" s="1408"/>
      <c r="FEP4" s="1408"/>
      <c r="FEQ4" s="1408"/>
      <c r="FER4" s="1408"/>
      <c r="FES4" s="1408"/>
      <c r="FET4" s="1408"/>
      <c r="FEU4" s="1408"/>
      <c r="FEV4" s="1408"/>
      <c r="FEW4" s="1408"/>
      <c r="FEX4" s="1408"/>
      <c r="FEY4" s="1408"/>
      <c r="FEZ4" s="1408"/>
      <c r="FFA4" s="1408"/>
      <c r="FFB4" s="1408"/>
      <c r="FFC4" s="1408"/>
      <c r="FFD4" s="1408"/>
      <c r="FFE4" s="1408"/>
      <c r="FFF4" s="1408"/>
      <c r="FFG4" s="1408"/>
      <c r="FFH4" s="1408"/>
      <c r="FFI4" s="1408"/>
      <c r="FFJ4" s="1408"/>
      <c r="FFK4" s="1408"/>
      <c r="FFL4" s="1408"/>
      <c r="FFM4" s="1408"/>
      <c r="FFN4" s="1408"/>
      <c r="FFO4" s="1408"/>
      <c r="FFP4" s="1408"/>
      <c r="FFQ4" s="1408"/>
      <c r="FFR4" s="1408"/>
      <c r="FFS4" s="1408"/>
      <c r="FFT4" s="1408"/>
      <c r="FFU4" s="1408"/>
      <c r="FFV4" s="1408"/>
      <c r="FFW4" s="1408"/>
      <c r="FFX4" s="1408"/>
      <c r="FFY4" s="1408"/>
      <c r="FFZ4" s="1408"/>
      <c r="FGA4" s="1408"/>
      <c r="FGB4" s="1408"/>
      <c r="FGC4" s="1408"/>
      <c r="FGD4" s="1408"/>
      <c r="FGE4" s="1408"/>
      <c r="FGF4" s="1408"/>
      <c r="FGG4" s="1408"/>
      <c r="FGH4" s="1408"/>
      <c r="FGI4" s="1408"/>
      <c r="FGJ4" s="1408"/>
      <c r="FGK4" s="1408"/>
      <c r="FGL4" s="1408"/>
      <c r="FGM4" s="1408"/>
      <c r="FGN4" s="1408"/>
      <c r="FGO4" s="1408"/>
      <c r="FGP4" s="1408"/>
      <c r="FGQ4" s="1408"/>
      <c r="FGR4" s="1408"/>
      <c r="FGS4" s="1408"/>
      <c r="FGT4" s="1408"/>
      <c r="FGU4" s="1408"/>
      <c r="FGV4" s="1408"/>
      <c r="FGW4" s="1408"/>
      <c r="FGX4" s="1408"/>
      <c r="FGY4" s="1408"/>
      <c r="FGZ4" s="1408"/>
      <c r="FHA4" s="1408"/>
      <c r="FHB4" s="1408"/>
      <c r="FHC4" s="1408"/>
      <c r="FHD4" s="1408"/>
      <c r="FHE4" s="1408"/>
      <c r="FHF4" s="1408"/>
      <c r="FHG4" s="1408"/>
      <c r="FHH4" s="1408"/>
      <c r="FHI4" s="1408"/>
      <c r="FHJ4" s="1408"/>
      <c r="FHK4" s="1408"/>
      <c r="FHL4" s="1408"/>
      <c r="FHM4" s="1408"/>
      <c r="FHN4" s="1408"/>
      <c r="FHO4" s="1408"/>
      <c r="FHP4" s="1408"/>
      <c r="FHQ4" s="1408"/>
      <c r="FHR4" s="1408"/>
      <c r="FHS4" s="1408"/>
      <c r="FHT4" s="1408"/>
      <c r="FHU4" s="1408"/>
      <c r="FHV4" s="1408"/>
      <c r="FHW4" s="1408"/>
      <c r="FHX4" s="1408"/>
      <c r="FHY4" s="1408"/>
      <c r="FHZ4" s="1408"/>
      <c r="FIA4" s="1408"/>
      <c r="FIB4" s="1408"/>
      <c r="FIC4" s="1408"/>
      <c r="FID4" s="1408"/>
      <c r="FIE4" s="1408"/>
      <c r="FIF4" s="1408"/>
      <c r="FIG4" s="1408"/>
      <c r="FIH4" s="1408"/>
      <c r="FII4" s="1408"/>
      <c r="FIJ4" s="1408"/>
      <c r="FIK4" s="1408"/>
      <c r="FIL4" s="1408"/>
      <c r="FIM4" s="1408"/>
      <c r="FIN4" s="1408"/>
      <c r="FIO4" s="1408"/>
      <c r="FIP4" s="1408"/>
      <c r="FIQ4" s="1408"/>
      <c r="FIR4" s="1408"/>
      <c r="FIS4" s="1408"/>
      <c r="FIT4" s="1408"/>
      <c r="FIU4" s="1408"/>
      <c r="FIV4" s="1408"/>
      <c r="FIW4" s="1408"/>
      <c r="FIX4" s="1408"/>
      <c r="FIY4" s="1408"/>
      <c r="FIZ4" s="1408"/>
      <c r="FJA4" s="1408"/>
      <c r="FJB4" s="1408"/>
      <c r="FJC4" s="1408"/>
      <c r="FJD4" s="1408"/>
      <c r="FJE4" s="1408"/>
      <c r="FJF4" s="1408"/>
      <c r="FJG4" s="1408"/>
      <c r="FJH4" s="1408"/>
      <c r="FJI4" s="1408"/>
      <c r="FJJ4" s="1408"/>
      <c r="FJK4" s="1408"/>
      <c r="FJL4" s="1408"/>
      <c r="FJM4" s="1408"/>
      <c r="FJN4" s="1408"/>
      <c r="FJO4" s="1408"/>
      <c r="FJP4" s="1408"/>
      <c r="FJQ4" s="1408"/>
      <c r="FJR4" s="1408"/>
      <c r="FJS4" s="1408"/>
      <c r="FJT4" s="1408"/>
      <c r="FJU4" s="1408"/>
      <c r="FJV4" s="1408"/>
      <c r="FJW4" s="1408"/>
      <c r="FJX4" s="1408"/>
      <c r="FJY4" s="1408"/>
      <c r="FJZ4" s="1408"/>
      <c r="FKA4" s="1408"/>
      <c r="FKB4" s="1408"/>
      <c r="FKC4" s="1408"/>
      <c r="FKD4" s="1408"/>
      <c r="FKE4" s="1408"/>
      <c r="FKF4" s="1408"/>
      <c r="FKG4" s="1408"/>
      <c r="FKH4" s="1408"/>
      <c r="FKI4" s="1408"/>
      <c r="FKJ4" s="1408"/>
      <c r="FKK4" s="1408"/>
      <c r="FKL4" s="1408"/>
      <c r="FKM4" s="1408"/>
      <c r="FKN4" s="1408"/>
      <c r="FKO4" s="1408"/>
      <c r="FKP4" s="1408"/>
      <c r="FKQ4" s="1408"/>
      <c r="FKR4" s="1408"/>
      <c r="FKS4" s="1408"/>
      <c r="FKT4" s="1408"/>
      <c r="FKU4" s="1408"/>
      <c r="FKV4" s="1408"/>
      <c r="FKW4" s="1408"/>
      <c r="FKX4" s="1408"/>
      <c r="FKY4" s="1408"/>
      <c r="FKZ4" s="1408"/>
      <c r="FLA4" s="1408"/>
      <c r="FLB4" s="1408"/>
      <c r="FLC4" s="1408"/>
      <c r="FLD4" s="1408"/>
      <c r="FLE4" s="1408"/>
      <c r="FLF4" s="1408"/>
      <c r="FLG4" s="1408"/>
      <c r="FLH4" s="1408"/>
      <c r="FLI4" s="1408"/>
      <c r="FLJ4" s="1408"/>
      <c r="FLK4" s="1408"/>
      <c r="FLL4" s="1408"/>
      <c r="FLM4" s="1408"/>
      <c r="FLN4" s="1408"/>
      <c r="FLO4" s="1408"/>
      <c r="FLP4" s="1408"/>
      <c r="FLQ4" s="1408"/>
      <c r="FLR4" s="1408"/>
      <c r="FLS4" s="1408"/>
      <c r="FLT4" s="1408"/>
      <c r="FLU4" s="1408"/>
      <c r="FLV4" s="1408"/>
      <c r="FLW4" s="1408"/>
      <c r="FLX4" s="1408"/>
      <c r="FLY4" s="1408"/>
      <c r="FLZ4" s="1408"/>
      <c r="FMA4" s="1408"/>
      <c r="FMB4" s="1408"/>
      <c r="FMC4" s="1408"/>
      <c r="FMD4" s="1408"/>
      <c r="FME4" s="1408"/>
      <c r="FMF4" s="1408"/>
      <c r="FMG4" s="1408"/>
      <c r="FMH4" s="1408"/>
      <c r="FMI4" s="1408"/>
      <c r="FMJ4" s="1408"/>
      <c r="FMK4" s="1408"/>
      <c r="FML4" s="1408"/>
      <c r="FMM4" s="1408"/>
      <c r="FMN4" s="1408"/>
      <c r="FMO4" s="1408"/>
      <c r="FMP4" s="1408"/>
      <c r="FMQ4" s="1408"/>
      <c r="FMR4" s="1408"/>
      <c r="FMS4" s="1408"/>
      <c r="FMT4" s="1408"/>
      <c r="FMU4" s="1408"/>
      <c r="FMV4" s="1408"/>
      <c r="FMW4" s="1408"/>
      <c r="FMX4" s="1408"/>
      <c r="FMY4" s="1408"/>
      <c r="FMZ4" s="1408"/>
      <c r="FNA4" s="1408"/>
      <c r="FNB4" s="1408"/>
      <c r="FNC4" s="1408"/>
      <c r="FND4" s="1408"/>
      <c r="FNE4" s="1408"/>
      <c r="FNF4" s="1408"/>
      <c r="FNG4" s="1408"/>
      <c r="FNH4" s="1408"/>
      <c r="FNI4" s="1408"/>
      <c r="FNJ4" s="1408"/>
      <c r="FNK4" s="1408"/>
      <c r="FNL4" s="1408"/>
      <c r="FNM4" s="1408"/>
      <c r="FNN4" s="1408"/>
      <c r="FNO4" s="1408"/>
      <c r="FNP4" s="1408"/>
      <c r="FNQ4" s="1408"/>
      <c r="FNR4" s="1408"/>
      <c r="FNS4" s="1408"/>
      <c r="FNT4" s="1408"/>
      <c r="FNU4" s="1408"/>
      <c r="FNV4" s="1408"/>
      <c r="FNW4" s="1408"/>
      <c r="FNX4" s="1408"/>
      <c r="FNY4" s="1408"/>
      <c r="FNZ4" s="1408"/>
      <c r="FOA4" s="1408"/>
      <c r="FOB4" s="1408"/>
      <c r="FOC4" s="1408"/>
      <c r="FOD4" s="1408"/>
      <c r="FOE4" s="1408"/>
      <c r="FOF4" s="1408"/>
      <c r="FOG4" s="1408"/>
      <c r="FOH4" s="1408"/>
      <c r="FOI4" s="1408"/>
      <c r="FOJ4" s="1408"/>
      <c r="FOK4" s="1408"/>
      <c r="FOL4" s="1408"/>
      <c r="FOM4" s="1408"/>
      <c r="FON4" s="1408"/>
      <c r="FOO4" s="1408"/>
      <c r="FOP4" s="1408"/>
      <c r="FOQ4" s="1408"/>
      <c r="FOR4" s="1408"/>
      <c r="FOS4" s="1408"/>
      <c r="FOT4" s="1408"/>
      <c r="FOU4" s="1408"/>
      <c r="FOV4" s="1408"/>
      <c r="FOW4" s="1408"/>
      <c r="FOX4" s="1408"/>
      <c r="FOY4" s="1408"/>
      <c r="FOZ4" s="1408"/>
      <c r="FPA4" s="1408"/>
      <c r="FPB4" s="1408"/>
      <c r="FPC4" s="1408"/>
      <c r="FPD4" s="1408"/>
      <c r="FPE4" s="1408"/>
      <c r="FPF4" s="1408"/>
      <c r="FPG4" s="1408"/>
      <c r="FPH4" s="1408"/>
      <c r="FPI4" s="1408"/>
      <c r="FPJ4" s="1408"/>
      <c r="FPK4" s="1408"/>
      <c r="FPL4" s="1408"/>
      <c r="FPM4" s="1408"/>
      <c r="FPN4" s="1408"/>
      <c r="FPO4" s="1408"/>
      <c r="FPP4" s="1408"/>
      <c r="FPQ4" s="1408"/>
      <c r="FPR4" s="1408"/>
      <c r="FPS4" s="1408"/>
      <c r="FPT4" s="1408"/>
      <c r="FPU4" s="1408"/>
      <c r="FPV4" s="1408"/>
      <c r="FPW4" s="1408"/>
      <c r="FPX4" s="1408"/>
      <c r="FPY4" s="1408"/>
      <c r="FPZ4" s="1408"/>
      <c r="FQA4" s="1408"/>
      <c r="FQB4" s="1408"/>
      <c r="FQC4" s="1408"/>
      <c r="FQD4" s="1408"/>
      <c r="FQE4" s="1408"/>
      <c r="FQF4" s="1408"/>
      <c r="FQG4" s="1408"/>
      <c r="FQH4" s="1408"/>
      <c r="FQI4" s="1408"/>
      <c r="FQJ4" s="1408"/>
      <c r="FQK4" s="1408"/>
      <c r="FQL4" s="1408"/>
      <c r="FQM4" s="1408"/>
      <c r="FQN4" s="1408"/>
      <c r="FQO4" s="1408"/>
      <c r="FQP4" s="1408"/>
      <c r="FQQ4" s="1408"/>
      <c r="FQR4" s="1408"/>
      <c r="FQS4" s="1408"/>
      <c r="FQT4" s="1408"/>
      <c r="FQU4" s="1408"/>
      <c r="FQV4" s="1408"/>
      <c r="FQW4" s="1408"/>
      <c r="FQX4" s="1408"/>
      <c r="FQY4" s="1408"/>
      <c r="FQZ4" s="1408"/>
      <c r="FRA4" s="1408"/>
      <c r="FRB4" s="1408"/>
      <c r="FRC4" s="1408"/>
      <c r="FRD4" s="1408"/>
      <c r="FRE4" s="1408"/>
      <c r="FRF4" s="1408"/>
      <c r="FRG4" s="1408"/>
      <c r="FRH4" s="1408"/>
      <c r="FRI4" s="1408"/>
      <c r="FRJ4" s="1408"/>
      <c r="FRK4" s="1408"/>
      <c r="FRL4" s="1408"/>
      <c r="FRM4" s="1408"/>
      <c r="FRN4" s="1408"/>
      <c r="FRO4" s="1408"/>
      <c r="FRP4" s="1408"/>
      <c r="FRQ4" s="1408"/>
      <c r="FRR4" s="1408"/>
      <c r="FRS4" s="1408"/>
      <c r="FRT4" s="1408"/>
      <c r="FRU4" s="1408"/>
      <c r="FRV4" s="1408"/>
      <c r="FRW4" s="1408"/>
      <c r="FRX4" s="1408"/>
      <c r="FRY4" s="1408"/>
      <c r="FRZ4" s="1408"/>
      <c r="FSA4" s="1408"/>
      <c r="FSB4" s="1408"/>
      <c r="FSC4" s="1408"/>
      <c r="FSD4" s="1408"/>
      <c r="FSE4" s="1408"/>
      <c r="FSF4" s="1408"/>
      <c r="FSG4" s="1408"/>
      <c r="FSH4" s="1408"/>
      <c r="FSI4" s="1408"/>
      <c r="FSJ4" s="1408"/>
      <c r="FSK4" s="1408"/>
      <c r="FSL4" s="1408"/>
      <c r="FSM4" s="1408"/>
      <c r="FSN4" s="1408"/>
      <c r="FSO4" s="1408"/>
      <c r="FSP4" s="1408"/>
      <c r="FSQ4" s="1408"/>
      <c r="FSR4" s="1408"/>
      <c r="FSS4" s="1408"/>
      <c r="FST4" s="1408"/>
      <c r="FSU4" s="1408"/>
      <c r="FSV4" s="1408"/>
      <c r="FSW4" s="1408"/>
      <c r="FSX4" s="1408"/>
      <c r="FSY4" s="1408"/>
      <c r="FSZ4" s="1408"/>
      <c r="FTA4" s="1408"/>
      <c r="FTB4" s="1408"/>
      <c r="FTC4" s="1408"/>
      <c r="FTD4" s="1408"/>
      <c r="FTE4" s="1408"/>
      <c r="FTF4" s="1408"/>
      <c r="FTG4" s="1408"/>
      <c r="FTH4" s="1408"/>
      <c r="FTI4" s="1408"/>
      <c r="FTJ4" s="1408"/>
      <c r="FTK4" s="1408"/>
      <c r="FTL4" s="1408"/>
      <c r="FTM4" s="1408"/>
      <c r="FTN4" s="1408"/>
      <c r="FTO4" s="1408"/>
      <c r="FTP4" s="1408"/>
      <c r="FTQ4" s="1408"/>
      <c r="FTR4" s="1408"/>
      <c r="FTS4" s="1408"/>
      <c r="FTT4" s="1408"/>
      <c r="FTU4" s="1408"/>
      <c r="FTV4" s="1408"/>
      <c r="FTW4" s="1408"/>
      <c r="FTX4" s="1408"/>
      <c r="FTY4" s="1408"/>
      <c r="FTZ4" s="1408"/>
      <c r="FUA4" s="1408"/>
      <c r="FUB4" s="1408"/>
      <c r="FUC4" s="1408"/>
      <c r="FUD4" s="1408"/>
      <c r="FUE4" s="1408"/>
      <c r="FUF4" s="1408"/>
      <c r="FUG4" s="1408"/>
      <c r="FUH4" s="1408"/>
      <c r="FUI4" s="1408"/>
      <c r="FUJ4" s="1408"/>
      <c r="FUK4" s="1408"/>
      <c r="FUL4" s="1408"/>
      <c r="FUM4" s="1408"/>
      <c r="FUN4" s="1408"/>
      <c r="FUO4" s="1408"/>
      <c r="FUP4" s="1408"/>
      <c r="FUQ4" s="1408"/>
      <c r="FUR4" s="1408"/>
      <c r="FUS4" s="1408"/>
      <c r="FUT4" s="1408"/>
      <c r="FUU4" s="1408"/>
      <c r="FUV4" s="1408"/>
      <c r="FUW4" s="1408"/>
      <c r="FUX4" s="1408"/>
      <c r="FUY4" s="1408"/>
      <c r="FUZ4" s="1408"/>
      <c r="FVA4" s="1408"/>
      <c r="FVB4" s="1408"/>
      <c r="FVC4" s="1408"/>
      <c r="FVD4" s="1408"/>
      <c r="FVE4" s="1408"/>
      <c r="FVF4" s="1408"/>
      <c r="FVG4" s="1408"/>
      <c r="FVH4" s="1408"/>
      <c r="FVI4" s="1408"/>
      <c r="FVJ4" s="1408"/>
      <c r="FVK4" s="1408"/>
      <c r="FVL4" s="1408"/>
      <c r="FVM4" s="1408"/>
      <c r="FVN4" s="1408"/>
      <c r="FVO4" s="1408"/>
      <c r="FVP4" s="1408"/>
      <c r="FVQ4" s="1408"/>
      <c r="FVR4" s="1408"/>
      <c r="FVS4" s="1408"/>
      <c r="FVT4" s="1408"/>
      <c r="FVU4" s="1408"/>
      <c r="FVV4" s="1408"/>
      <c r="FVW4" s="1408"/>
      <c r="FVX4" s="1408"/>
      <c r="FVY4" s="1408"/>
      <c r="FVZ4" s="1408"/>
      <c r="FWA4" s="1408"/>
      <c r="FWB4" s="1408"/>
      <c r="FWC4" s="1408"/>
      <c r="FWD4" s="1408"/>
      <c r="FWE4" s="1408"/>
      <c r="FWF4" s="1408"/>
      <c r="FWG4" s="1408"/>
      <c r="FWH4" s="1408"/>
      <c r="FWI4" s="1408"/>
      <c r="FWJ4" s="1408"/>
      <c r="FWK4" s="1408"/>
      <c r="FWL4" s="1408"/>
      <c r="FWM4" s="1408"/>
      <c r="FWN4" s="1408"/>
      <c r="FWO4" s="1408"/>
      <c r="FWP4" s="1408"/>
      <c r="FWQ4" s="1408"/>
      <c r="FWR4" s="1408"/>
      <c r="FWS4" s="1408"/>
      <c r="FWT4" s="1408"/>
      <c r="FWU4" s="1408"/>
      <c r="FWV4" s="1408"/>
      <c r="FWW4" s="1408"/>
      <c r="FWX4" s="1408"/>
      <c r="FWY4" s="1408"/>
      <c r="FWZ4" s="1408"/>
      <c r="FXA4" s="1408"/>
      <c r="FXB4" s="1408"/>
      <c r="FXC4" s="1408"/>
      <c r="FXD4" s="1408"/>
      <c r="FXE4" s="1408"/>
      <c r="FXF4" s="1408"/>
      <c r="FXG4" s="1408"/>
      <c r="FXH4" s="1408"/>
      <c r="FXI4" s="1408"/>
      <c r="FXJ4" s="1408"/>
      <c r="FXK4" s="1408"/>
      <c r="FXL4" s="1408"/>
      <c r="FXM4" s="1408"/>
      <c r="FXN4" s="1408"/>
      <c r="FXO4" s="1408"/>
      <c r="FXP4" s="1408"/>
      <c r="FXQ4" s="1408"/>
      <c r="FXR4" s="1408"/>
      <c r="FXS4" s="1408"/>
      <c r="FXT4" s="1408"/>
      <c r="FXU4" s="1408"/>
      <c r="FXV4" s="1408"/>
      <c r="FXW4" s="1408"/>
      <c r="FXX4" s="1408"/>
      <c r="FXY4" s="1408"/>
      <c r="FXZ4" s="1408"/>
      <c r="FYA4" s="1408"/>
      <c r="FYB4" s="1408"/>
      <c r="FYC4" s="1408"/>
      <c r="FYD4" s="1408"/>
      <c r="FYE4" s="1408"/>
      <c r="FYF4" s="1408"/>
      <c r="FYG4" s="1408"/>
      <c r="FYH4" s="1408"/>
      <c r="FYI4" s="1408"/>
      <c r="FYJ4" s="1408"/>
      <c r="FYK4" s="1408"/>
      <c r="FYL4" s="1408"/>
      <c r="FYM4" s="1408"/>
      <c r="FYN4" s="1408"/>
      <c r="FYO4" s="1408"/>
      <c r="FYP4" s="1408"/>
      <c r="FYQ4" s="1408"/>
      <c r="FYR4" s="1408"/>
      <c r="FYS4" s="1408"/>
      <c r="FYT4" s="1408"/>
      <c r="FYU4" s="1408"/>
      <c r="FYV4" s="1408"/>
      <c r="FYW4" s="1408"/>
      <c r="FYX4" s="1408"/>
      <c r="FYY4" s="1408"/>
      <c r="FYZ4" s="1408"/>
      <c r="FZA4" s="1408"/>
      <c r="FZB4" s="1408"/>
      <c r="FZC4" s="1408"/>
      <c r="FZD4" s="1408"/>
      <c r="FZE4" s="1408"/>
      <c r="FZF4" s="1408"/>
      <c r="FZG4" s="1408"/>
      <c r="FZH4" s="1408"/>
      <c r="FZI4" s="1408"/>
      <c r="FZJ4" s="1408"/>
      <c r="FZK4" s="1408"/>
      <c r="FZL4" s="1408"/>
      <c r="FZM4" s="1408"/>
      <c r="FZN4" s="1408"/>
      <c r="FZO4" s="1408"/>
      <c r="FZP4" s="1408"/>
      <c r="FZQ4" s="1408"/>
      <c r="FZR4" s="1408"/>
      <c r="FZS4" s="1408"/>
      <c r="FZT4" s="1408"/>
      <c r="FZU4" s="1408"/>
      <c r="FZV4" s="1408"/>
      <c r="FZW4" s="1408"/>
      <c r="FZX4" s="1408"/>
      <c r="FZY4" s="1408"/>
      <c r="FZZ4" s="1408"/>
      <c r="GAA4" s="1408"/>
      <c r="GAB4" s="1408"/>
      <c r="GAC4" s="1408"/>
      <c r="GAD4" s="1408"/>
      <c r="GAE4" s="1408"/>
      <c r="GAF4" s="1408"/>
      <c r="GAG4" s="1408"/>
      <c r="GAH4" s="1408"/>
      <c r="GAI4" s="1408"/>
      <c r="GAJ4" s="1408"/>
      <c r="GAK4" s="1408"/>
      <c r="GAL4" s="1408"/>
      <c r="GAM4" s="1408"/>
      <c r="GAN4" s="1408"/>
      <c r="GAO4" s="1408"/>
      <c r="GAP4" s="1408"/>
      <c r="GAQ4" s="1408"/>
      <c r="GAR4" s="1408"/>
      <c r="GAS4" s="1408"/>
      <c r="GAT4" s="1408"/>
      <c r="GAU4" s="1408"/>
      <c r="GAV4" s="1408"/>
      <c r="GAW4" s="1408"/>
      <c r="GAX4" s="1408"/>
      <c r="GAY4" s="1408"/>
      <c r="GAZ4" s="1408"/>
      <c r="GBA4" s="1408"/>
      <c r="GBB4" s="1408"/>
      <c r="GBC4" s="1408"/>
      <c r="GBD4" s="1408"/>
      <c r="GBE4" s="1408"/>
      <c r="GBF4" s="1408"/>
      <c r="GBG4" s="1408"/>
      <c r="GBH4" s="1408"/>
      <c r="GBI4" s="1408"/>
      <c r="GBJ4" s="1408"/>
      <c r="GBK4" s="1408"/>
      <c r="GBL4" s="1408"/>
      <c r="GBM4" s="1408"/>
      <c r="GBN4" s="1408"/>
      <c r="GBO4" s="1408"/>
      <c r="GBP4" s="1408"/>
      <c r="GBQ4" s="1408"/>
      <c r="GBR4" s="1408"/>
      <c r="GBS4" s="1408"/>
      <c r="GBT4" s="1408"/>
      <c r="GBU4" s="1408"/>
      <c r="GBV4" s="1408"/>
      <c r="GBW4" s="1408"/>
      <c r="GBX4" s="1408"/>
      <c r="GBY4" s="1408"/>
      <c r="GBZ4" s="1408"/>
      <c r="GCA4" s="1408"/>
      <c r="GCB4" s="1408"/>
      <c r="GCC4" s="1408"/>
      <c r="GCD4" s="1408"/>
      <c r="GCE4" s="1408"/>
      <c r="GCF4" s="1408"/>
      <c r="GCG4" s="1408"/>
      <c r="GCH4" s="1408"/>
      <c r="GCI4" s="1408"/>
      <c r="GCJ4" s="1408"/>
      <c r="GCK4" s="1408"/>
      <c r="GCL4" s="1408"/>
      <c r="GCM4" s="1408"/>
      <c r="GCN4" s="1408"/>
      <c r="GCO4" s="1408"/>
      <c r="GCP4" s="1408"/>
      <c r="GCQ4" s="1408"/>
      <c r="GCR4" s="1408"/>
      <c r="GCS4" s="1408"/>
      <c r="GCT4" s="1408"/>
      <c r="GCU4" s="1408"/>
      <c r="GCV4" s="1408"/>
      <c r="GCW4" s="1408"/>
      <c r="GCX4" s="1408"/>
      <c r="GCY4" s="1408"/>
      <c r="GCZ4" s="1408"/>
      <c r="GDA4" s="1408"/>
      <c r="GDB4" s="1408"/>
      <c r="GDC4" s="1408"/>
      <c r="GDD4" s="1408"/>
      <c r="GDE4" s="1408"/>
      <c r="GDF4" s="1408"/>
      <c r="GDG4" s="1408"/>
      <c r="GDH4" s="1408"/>
      <c r="GDI4" s="1408"/>
      <c r="GDJ4" s="1408"/>
      <c r="GDK4" s="1408"/>
      <c r="GDL4" s="1408"/>
      <c r="GDM4" s="1408"/>
      <c r="GDN4" s="1408"/>
      <c r="GDO4" s="1408"/>
      <c r="GDP4" s="1408"/>
      <c r="GDQ4" s="1408"/>
      <c r="GDR4" s="1408"/>
      <c r="GDS4" s="1408"/>
      <c r="GDT4" s="1408"/>
      <c r="GDU4" s="1408"/>
      <c r="GDV4" s="1408"/>
      <c r="GDW4" s="1408"/>
      <c r="GDX4" s="1408"/>
      <c r="GDY4" s="1408"/>
      <c r="GDZ4" s="1408"/>
      <c r="GEA4" s="1408"/>
      <c r="GEB4" s="1408"/>
      <c r="GEC4" s="1408"/>
      <c r="GED4" s="1408"/>
      <c r="GEE4" s="1408"/>
      <c r="GEF4" s="1408"/>
      <c r="GEG4" s="1408"/>
      <c r="GEH4" s="1408"/>
      <c r="GEI4" s="1408"/>
      <c r="GEJ4" s="1408"/>
      <c r="GEK4" s="1408"/>
      <c r="GEL4" s="1408"/>
      <c r="GEM4" s="1408"/>
      <c r="GEN4" s="1408"/>
      <c r="GEO4" s="1408"/>
      <c r="GEP4" s="1408"/>
      <c r="GEQ4" s="1408"/>
      <c r="GER4" s="1408"/>
      <c r="GES4" s="1408"/>
      <c r="GET4" s="1408"/>
      <c r="GEU4" s="1408"/>
      <c r="GEV4" s="1408"/>
      <c r="GEW4" s="1408"/>
      <c r="GEX4" s="1408"/>
      <c r="GEY4" s="1408"/>
      <c r="GEZ4" s="1408"/>
      <c r="GFA4" s="1408"/>
      <c r="GFB4" s="1408"/>
      <c r="GFC4" s="1408"/>
      <c r="GFD4" s="1408"/>
      <c r="GFE4" s="1408"/>
      <c r="GFF4" s="1408"/>
      <c r="GFG4" s="1408"/>
      <c r="GFH4" s="1408"/>
      <c r="GFI4" s="1408"/>
      <c r="GFJ4" s="1408"/>
      <c r="GFK4" s="1408"/>
      <c r="GFL4" s="1408"/>
      <c r="GFM4" s="1408"/>
      <c r="GFN4" s="1408"/>
      <c r="GFO4" s="1408"/>
      <c r="GFP4" s="1408"/>
      <c r="GFQ4" s="1408"/>
      <c r="GFR4" s="1408"/>
      <c r="GFS4" s="1408"/>
      <c r="GFT4" s="1408"/>
      <c r="GFU4" s="1408"/>
      <c r="GFV4" s="1408"/>
      <c r="GFW4" s="1408"/>
      <c r="GFX4" s="1408"/>
      <c r="GFY4" s="1408"/>
      <c r="GFZ4" s="1408"/>
      <c r="GGA4" s="1408"/>
      <c r="GGB4" s="1408"/>
      <c r="GGC4" s="1408"/>
      <c r="GGD4" s="1408"/>
      <c r="GGE4" s="1408"/>
      <c r="GGF4" s="1408"/>
      <c r="GGG4" s="1408"/>
      <c r="GGH4" s="1408"/>
      <c r="GGI4" s="1408"/>
      <c r="GGJ4" s="1408"/>
      <c r="GGK4" s="1408"/>
      <c r="GGL4" s="1408"/>
      <c r="GGM4" s="1408"/>
      <c r="GGN4" s="1408"/>
      <c r="GGO4" s="1408"/>
      <c r="GGP4" s="1408"/>
      <c r="GGQ4" s="1408"/>
      <c r="GGR4" s="1408"/>
      <c r="GGS4" s="1408"/>
      <c r="GGT4" s="1408"/>
      <c r="GGU4" s="1408"/>
      <c r="GGV4" s="1408"/>
      <c r="GGW4" s="1408"/>
      <c r="GGX4" s="1408"/>
      <c r="GGY4" s="1408"/>
      <c r="GGZ4" s="1408"/>
      <c r="GHA4" s="1408"/>
      <c r="GHB4" s="1408"/>
      <c r="GHC4" s="1408"/>
      <c r="GHD4" s="1408"/>
      <c r="GHE4" s="1408"/>
      <c r="GHF4" s="1408"/>
      <c r="GHG4" s="1408"/>
      <c r="GHH4" s="1408"/>
      <c r="GHI4" s="1408"/>
      <c r="GHJ4" s="1408"/>
      <c r="GHK4" s="1408"/>
      <c r="GHL4" s="1408"/>
      <c r="GHM4" s="1408"/>
      <c r="GHN4" s="1408"/>
      <c r="GHO4" s="1408"/>
      <c r="GHP4" s="1408"/>
      <c r="GHQ4" s="1408"/>
      <c r="GHR4" s="1408"/>
      <c r="GHS4" s="1408"/>
      <c r="GHT4" s="1408"/>
      <c r="GHU4" s="1408"/>
      <c r="GHV4" s="1408"/>
      <c r="GHW4" s="1408"/>
      <c r="GHX4" s="1408"/>
      <c r="GHY4" s="1408"/>
      <c r="GHZ4" s="1408"/>
      <c r="GIA4" s="1408"/>
      <c r="GIB4" s="1408"/>
      <c r="GIC4" s="1408"/>
      <c r="GID4" s="1408"/>
      <c r="GIE4" s="1408"/>
      <c r="GIF4" s="1408"/>
      <c r="GIG4" s="1408"/>
      <c r="GIH4" s="1408"/>
      <c r="GII4" s="1408"/>
      <c r="GIJ4" s="1408"/>
      <c r="GIK4" s="1408"/>
      <c r="GIL4" s="1408"/>
      <c r="GIM4" s="1408"/>
      <c r="GIN4" s="1408"/>
      <c r="GIO4" s="1408"/>
      <c r="GIP4" s="1408"/>
      <c r="GIQ4" s="1408"/>
      <c r="GIR4" s="1408"/>
      <c r="GIS4" s="1408"/>
      <c r="GIT4" s="1408"/>
      <c r="GIU4" s="1408"/>
      <c r="GIV4" s="1408"/>
      <c r="GIW4" s="1408"/>
      <c r="GIX4" s="1408"/>
      <c r="GIY4" s="1408"/>
      <c r="GIZ4" s="1408"/>
      <c r="GJA4" s="1408"/>
      <c r="GJB4" s="1408"/>
      <c r="GJC4" s="1408"/>
      <c r="GJD4" s="1408"/>
      <c r="GJE4" s="1408"/>
      <c r="GJF4" s="1408"/>
      <c r="GJG4" s="1408"/>
      <c r="GJH4" s="1408"/>
      <c r="GJI4" s="1408"/>
      <c r="GJJ4" s="1408"/>
      <c r="GJK4" s="1408"/>
      <c r="GJL4" s="1408"/>
      <c r="GJM4" s="1408"/>
      <c r="GJN4" s="1408"/>
      <c r="GJO4" s="1408"/>
      <c r="GJP4" s="1408"/>
      <c r="GJQ4" s="1408"/>
      <c r="GJR4" s="1408"/>
      <c r="GJS4" s="1408"/>
      <c r="GJT4" s="1408"/>
      <c r="GJU4" s="1408"/>
      <c r="GJV4" s="1408"/>
      <c r="GJW4" s="1408"/>
      <c r="GJX4" s="1408"/>
      <c r="GJY4" s="1408"/>
      <c r="GJZ4" s="1408"/>
      <c r="GKA4" s="1408"/>
      <c r="GKB4" s="1408"/>
      <c r="GKC4" s="1408"/>
      <c r="GKD4" s="1408"/>
      <c r="GKE4" s="1408"/>
      <c r="GKF4" s="1408"/>
      <c r="GKG4" s="1408"/>
      <c r="GKH4" s="1408"/>
      <c r="GKI4" s="1408"/>
      <c r="GKJ4" s="1408"/>
      <c r="GKK4" s="1408"/>
      <c r="GKL4" s="1408"/>
      <c r="GKM4" s="1408"/>
      <c r="GKN4" s="1408"/>
      <c r="GKO4" s="1408"/>
      <c r="GKP4" s="1408"/>
      <c r="GKQ4" s="1408"/>
      <c r="GKR4" s="1408"/>
      <c r="GKS4" s="1408"/>
      <c r="GKT4" s="1408"/>
      <c r="GKU4" s="1408"/>
      <c r="GKV4" s="1408"/>
      <c r="GKW4" s="1408"/>
      <c r="GKX4" s="1408"/>
      <c r="GKY4" s="1408"/>
      <c r="GKZ4" s="1408"/>
      <c r="GLA4" s="1408"/>
      <c r="GLB4" s="1408"/>
      <c r="GLC4" s="1408"/>
      <c r="GLD4" s="1408"/>
      <c r="GLE4" s="1408"/>
      <c r="GLF4" s="1408"/>
      <c r="GLG4" s="1408"/>
      <c r="GLH4" s="1408"/>
      <c r="GLI4" s="1408"/>
      <c r="GLJ4" s="1408"/>
      <c r="GLK4" s="1408"/>
      <c r="GLL4" s="1408"/>
      <c r="GLM4" s="1408"/>
      <c r="GLN4" s="1408"/>
      <c r="GLO4" s="1408"/>
      <c r="GLP4" s="1408"/>
      <c r="GLQ4" s="1408"/>
      <c r="GLR4" s="1408"/>
      <c r="GLS4" s="1408"/>
      <c r="GLT4" s="1408"/>
      <c r="GLU4" s="1408"/>
      <c r="GLV4" s="1408"/>
      <c r="GLW4" s="1408"/>
      <c r="GLX4" s="1408"/>
      <c r="GLY4" s="1408"/>
      <c r="GLZ4" s="1408"/>
      <c r="GMA4" s="1408"/>
      <c r="GMB4" s="1408"/>
      <c r="GMC4" s="1408"/>
      <c r="GMD4" s="1408"/>
      <c r="GME4" s="1408"/>
      <c r="GMF4" s="1408"/>
      <c r="GMG4" s="1408"/>
      <c r="GMH4" s="1408"/>
      <c r="GMI4" s="1408"/>
      <c r="GMJ4" s="1408"/>
      <c r="GMK4" s="1408"/>
      <c r="GML4" s="1408"/>
      <c r="GMM4" s="1408"/>
      <c r="GMN4" s="1408"/>
      <c r="GMO4" s="1408"/>
      <c r="GMP4" s="1408"/>
      <c r="GMQ4" s="1408"/>
      <c r="GMR4" s="1408"/>
      <c r="GMS4" s="1408"/>
      <c r="GMT4" s="1408"/>
      <c r="GMU4" s="1408"/>
      <c r="GMV4" s="1408"/>
      <c r="GMW4" s="1408"/>
      <c r="GMX4" s="1408"/>
      <c r="GMY4" s="1408"/>
      <c r="GMZ4" s="1408"/>
      <c r="GNA4" s="1408"/>
      <c r="GNB4" s="1408"/>
      <c r="GNC4" s="1408"/>
      <c r="GND4" s="1408"/>
      <c r="GNE4" s="1408"/>
      <c r="GNF4" s="1408"/>
      <c r="GNG4" s="1408"/>
      <c r="GNH4" s="1408"/>
      <c r="GNI4" s="1408"/>
      <c r="GNJ4" s="1408"/>
      <c r="GNK4" s="1408"/>
      <c r="GNL4" s="1408"/>
      <c r="GNM4" s="1408"/>
      <c r="GNN4" s="1408"/>
      <c r="GNO4" s="1408"/>
      <c r="GNP4" s="1408"/>
      <c r="GNQ4" s="1408"/>
      <c r="GNR4" s="1408"/>
      <c r="GNS4" s="1408"/>
      <c r="GNT4" s="1408"/>
      <c r="GNU4" s="1408"/>
      <c r="GNV4" s="1408"/>
      <c r="GNW4" s="1408"/>
      <c r="GNX4" s="1408"/>
      <c r="GNY4" s="1408"/>
      <c r="GNZ4" s="1408"/>
      <c r="GOA4" s="1408"/>
      <c r="GOB4" s="1408"/>
      <c r="GOC4" s="1408"/>
      <c r="GOD4" s="1408"/>
      <c r="GOE4" s="1408"/>
      <c r="GOF4" s="1408"/>
      <c r="GOG4" s="1408"/>
      <c r="GOH4" s="1408"/>
      <c r="GOI4" s="1408"/>
      <c r="GOJ4" s="1408"/>
      <c r="GOK4" s="1408"/>
      <c r="GOL4" s="1408"/>
      <c r="GOM4" s="1408"/>
      <c r="GON4" s="1408"/>
      <c r="GOO4" s="1408"/>
      <c r="GOP4" s="1408"/>
      <c r="GOQ4" s="1408"/>
      <c r="GOR4" s="1408"/>
      <c r="GOS4" s="1408"/>
      <c r="GOT4" s="1408"/>
      <c r="GOU4" s="1408"/>
      <c r="GOV4" s="1408"/>
      <c r="GOW4" s="1408"/>
      <c r="GOX4" s="1408"/>
      <c r="GOY4" s="1408"/>
      <c r="GOZ4" s="1408"/>
      <c r="GPA4" s="1408"/>
      <c r="GPB4" s="1408"/>
      <c r="GPC4" s="1408"/>
      <c r="GPD4" s="1408"/>
      <c r="GPE4" s="1408"/>
      <c r="GPF4" s="1408"/>
      <c r="GPG4" s="1408"/>
      <c r="GPH4" s="1408"/>
      <c r="GPI4" s="1408"/>
      <c r="GPJ4" s="1408"/>
      <c r="GPK4" s="1408"/>
      <c r="GPL4" s="1408"/>
      <c r="GPM4" s="1408"/>
      <c r="GPN4" s="1408"/>
      <c r="GPO4" s="1408"/>
      <c r="GPP4" s="1408"/>
      <c r="GPQ4" s="1408"/>
      <c r="GPR4" s="1408"/>
      <c r="GPS4" s="1408"/>
      <c r="GPT4" s="1408"/>
      <c r="GPU4" s="1408"/>
      <c r="GPV4" s="1408"/>
      <c r="GPW4" s="1408"/>
      <c r="GPX4" s="1408"/>
      <c r="GPY4" s="1408"/>
      <c r="GPZ4" s="1408"/>
      <c r="GQA4" s="1408"/>
      <c r="GQB4" s="1408"/>
      <c r="GQC4" s="1408"/>
      <c r="GQD4" s="1408"/>
      <c r="GQE4" s="1408"/>
      <c r="GQF4" s="1408"/>
      <c r="GQG4" s="1408"/>
      <c r="GQH4" s="1408"/>
      <c r="GQI4" s="1408"/>
      <c r="GQJ4" s="1408"/>
      <c r="GQK4" s="1408"/>
      <c r="GQL4" s="1408"/>
      <c r="GQM4" s="1408"/>
      <c r="GQN4" s="1408"/>
      <c r="GQO4" s="1408"/>
      <c r="GQP4" s="1408"/>
      <c r="GQQ4" s="1408"/>
      <c r="GQR4" s="1408"/>
      <c r="GQS4" s="1408"/>
      <c r="GQT4" s="1408"/>
      <c r="GQU4" s="1408"/>
      <c r="GQV4" s="1408"/>
      <c r="GQW4" s="1408"/>
      <c r="GQX4" s="1408"/>
      <c r="GQY4" s="1408"/>
      <c r="GQZ4" s="1408"/>
      <c r="GRA4" s="1408"/>
      <c r="GRB4" s="1408"/>
      <c r="GRC4" s="1408"/>
      <c r="GRD4" s="1408"/>
      <c r="GRE4" s="1408"/>
      <c r="GRF4" s="1408"/>
      <c r="GRG4" s="1408"/>
      <c r="GRH4" s="1408"/>
      <c r="GRI4" s="1408"/>
      <c r="GRJ4" s="1408"/>
      <c r="GRK4" s="1408"/>
      <c r="GRL4" s="1408"/>
      <c r="GRM4" s="1408"/>
      <c r="GRN4" s="1408"/>
      <c r="GRO4" s="1408"/>
      <c r="GRP4" s="1408"/>
      <c r="GRQ4" s="1408"/>
      <c r="GRR4" s="1408"/>
      <c r="GRS4" s="1408"/>
      <c r="GRT4" s="1408"/>
      <c r="GRU4" s="1408"/>
      <c r="GRV4" s="1408"/>
      <c r="GRW4" s="1408"/>
      <c r="GRX4" s="1408"/>
      <c r="GRY4" s="1408"/>
      <c r="GRZ4" s="1408"/>
      <c r="GSA4" s="1408"/>
      <c r="GSB4" s="1408"/>
      <c r="GSC4" s="1408"/>
      <c r="GSD4" s="1408"/>
      <c r="GSE4" s="1408"/>
      <c r="GSF4" s="1408"/>
      <c r="GSG4" s="1408"/>
      <c r="GSH4" s="1408"/>
      <c r="GSI4" s="1408"/>
      <c r="GSJ4" s="1408"/>
      <c r="GSK4" s="1408"/>
      <c r="GSL4" s="1408"/>
      <c r="GSM4" s="1408"/>
      <c r="GSN4" s="1408"/>
      <c r="GSO4" s="1408"/>
      <c r="GSP4" s="1408"/>
      <c r="GSQ4" s="1408"/>
      <c r="GSR4" s="1408"/>
      <c r="GSS4" s="1408"/>
      <c r="GST4" s="1408"/>
      <c r="GSU4" s="1408"/>
      <c r="GSV4" s="1408"/>
      <c r="GSW4" s="1408"/>
      <c r="GSX4" s="1408"/>
      <c r="GSY4" s="1408"/>
      <c r="GSZ4" s="1408"/>
      <c r="GTA4" s="1408"/>
      <c r="GTB4" s="1408"/>
      <c r="GTC4" s="1408"/>
      <c r="GTD4" s="1408"/>
      <c r="GTE4" s="1408"/>
      <c r="GTF4" s="1408"/>
      <c r="GTG4" s="1408"/>
      <c r="GTH4" s="1408"/>
      <c r="GTI4" s="1408"/>
      <c r="GTJ4" s="1408"/>
      <c r="GTK4" s="1408"/>
      <c r="GTL4" s="1408"/>
      <c r="GTM4" s="1408"/>
      <c r="GTN4" s="1408"/>
      <c r="GTO4" s="1408"/>
      <c r="GTP4" s="1408"/>
      <c r="GTQ4" s="1408"/>
      <c r="GTR4" s="1408"/>
      <c r="GTS4" s="1408"/>
      <c r="GTT4" s="1408"/>
      <c r="GTU4" s="1408"/>
      <c r="GTV4" s="1408"/>
      <c r="GTW4" s="1408"/>
      <c r="GTX4" s="1408"/>
      <c r="GTY4" s="1408"/>
      <c r="GTZ4" s="1408"/>
      <c r="GUA4" s="1408"/>
      <c r="GUB4" s="1408"/>
      <c r="GUC4" s="1408"/>
      <c r="GUD4" s="1408"/>
      <c r="GUE4" s="1408"/>
      <c r="GUF4" s="1408"/>
      <c r="GUG4" s="1408"/>
      <c r="GUH4" s="1408"/>
      <c r="GUI4" s="1408"/>
      <c r="GUJ4" s="1408"/>
      <c r="GUK4" s="1408"/>
      <c r="GUL4" s="1408"/>
      <c r="GUM4" s="1408"/>
      <c r="GUN4" s="1408"/>
      <c r="GUO4" s="1408"/>
      <c r="GUP4" s="1408"/>
      <c r="GUQ4" s="1408"/>
      <c r="GUR4" s="1408"/>
      <c r="GUS4" s="1408"/>
      <c r="GUT4" s="1408"/>
      <c r="GUU4" s="1408"/>
      <c r="GUV4" s="1408"/>
      <c r="GUW4" s="1408"/>
      <c r="GUX4" s="1408"/>
      <c r="GUY4" s="1408"/>
      <c r="GUZ4" s="1408"/>
      <c r="GVA4" s="1408"/>
      <c r="GVB4" s="1408"/>
      <c r="GVC4" s="1408"/>
      <c r="GVD4" s="1408"/>
      <c r="GVE4" s="1408"/>
      <c r="GVF4" s="1408"/>
      <c r="GVG4" s="1408"/>
      <c r="GVH4" s="1408"/>
      <c r="GVI4" s="1408"/>
      <c r="GVJ4" s="1408"/>
      <c r="GVK4" s="1408"/>
      <c r="GVL4" s="1408"/>
      <c r="GVM4" s="1408"/>
      <c r="GVN4" s="1408"/>
      <c r="GVO4" s="1408"/>
      <c r="GVP4" s="1408"/>
      <c r="GVQ4" s="1408"/>
      <c r="GVR4" s="1408"/>
      <c r="GVS4" s="1408"/>
      <c r="GVT4" s="1408"/>
      <c r="GVU4" s="1408"/>
      <c r="GVV4" s="1408"/>
      <c r="GVW4" s="1408"/>
      <c r="GVX4" s="1408"/>
      <c r="GVY4" s="1408"/>
      <c r="GVZ4" s="1408"/>
      <c r="GWA4" s="1408"/>
      <c r="GWB4" s="1408"/>
      <c r="GWC4" s="1408"/>
      <c r="GWD4" s="1408"/>
      <c r="GWE4" s="1408"/>
      <c r="GWF4" s="1408"/>
      <c r="GWG4" s="1408"/>
      <c r="GWH4" s="1408"/>
      <c r="GWI4" s="1408"/>
      <c r="GWJ4" s="1408"/>
      <c r="GWK4" s="1408"/>
      <c r="GWL4" s="1408"/>
      <c r="GWM4" s="1408"/>
      <c r="GWN4" s="1408"/>
      <c r="GWO4" s="1408"/>
      <c r="GWP4" s="1408"/>
      <c r="GWQ4" s="1408"/>
      <c r="GWR4" s="1408"/>
      <c r="GWS4" s="1408"/>
      <c r="GWT4" s="1408"/>
      <c r="GWU4" s="1408"/>
      <c r="GWV4" s="1408"/>
      <c r="GWW4" s="1408"/>
      <c r="GWX4" s="1408"/>
      <c r="GWY4" s="1408"/>
      <c r="GWZ4" s="1408"/>
      <c r="GXA4" s="1408"/>
      <c r="GXB4" s="1408"/>
      <c r="GXC4" s="1408"/>
      <c r="GXD4" s="1408"/>
      <c r="GXE4" s="1408"/>
      <c r="GXF4" s="1408"/>
      <c r="GXG4" s="1408"/>
      <c r="GXH4" s="1408"/>
      <c r="GXI4" s="1408"/>
      <c r="GXJ4" s="1408"/>
      <c r="GXK4" s="1408"/>
      <c r="GXL4" s="1408"/>
      <c r="GXM4" s="1408"/>
      <c r="GXN4" s="1408"/>
      <c r="GXO4" s="1408"/>
      <c r="GXP4" s="1408"/>
      <c r="GXQ4" s="1408"/>
      <c r="GXR4" s="1408"/>
      <c r="GXS4" s="1408"/>
      <c r="GXT4" s="1408"/>
      <c r="GXU4" s="1408"/>
      <c r="GXV4" s="1408"/>
      <c r="GXW4" s="1408"/>
      <c r="GXX4" s="1408"/>
      <c r="GXY4" s="1408"/>
      <c r="GXZ4" s="1408"/>
      <c r="GYA4" s="1408"/>
      <c r="GYB4" s="1408"/>
      <c r="GYC4" s="1408"/>
      <c r="GYD4" s="1408"/>
      <c r="GYE4" s="1408"/>
      <c r="GYF4" s="1408"/>
      <c r="GYG4" s="1408"/>
      <c r="GYH4" s="1408"/>
      <c r="GYI4" s="1408"/>
      <c r="GYJ4" s="1408"/>
      <c r="GYK4" s="1408"/>
      <c r="GYL4" s="1408"/>
      <c r="GYM4" s="1408"/>
      <c r="GYN4" s="1408"/>
      <c r="GYO4" s="1408"/>
      <c r="GYP4" s="1408"/>
      <c r="GYQ4" s="1408"/>
      <c r="GYR4" s="1408"/>
      <c r="GYS4" s="1408"/>
      <c r="GYT4" s="1408"/>
      <c r="GYU4" s="1408"/>
      <c r="GYV4" s="1408"/>
      <c r="GYW4" s="1408"/>
      <c r="GYX4" s="1408"/>
      <c r="GYY4" s="1408"/>
      <c r="GYZ4" s="1408"/>
      <c r="GZA4" s="1408"/>
      <c r="GZB4" s="1408"/>
      <c r="GZC4" s="1408"/>
      <c r="GZD4" s="1408"/>
      <c r="GZE4" s="1408"/>
      <c r="GZF4" s="1408"/>
      <c r="GZG4" s="1408"/>
      <c r="GZH4" s="1408"/>
      <c r="GZI4" s="1408"/>
      <c r="GZJ4" s="1408"/>
      <c r="GZK4" s="1408"/>
      <c r="GZL4" s="1408"/>
      <c r="GZM4" s="1408"/>
      <c r="GZN4" s="1408"/>
      <c r="GZO4" s="1408"/>
      <c r="GZP4" s="1408"/>
      <c r="GZQ4" s="1408"/>
      <c r="GZR4" s="1408"/>
      <c r="GZS4" s="1408"/>
      <c r="GZT4" s="1408"/>
      <c r="GZU4" s="1408"/>
      <c r="GZV4" s="1408"/>
      <c r="GZW4" s="1408"/>
      <c r="GZX4" s="1408"/>
      <c r="GZY4" s="1408"/>
      <c r="GZZ4" s="1408"/>
      <c r="HAA4" s="1408"/>
      <c r="HAB4" s="1408"/>
      <c r="HAC4" s="1408"/>
      <c r="HAD4" s="1408"/>
      <c r="HAE4" s="1408"/>
      <c r="HAF4" s="1408"/>
      <c r="HAG4" s="1408"/>
      <c r="HAH4" s="1408"/>
      <c r="HAI4" s="1408"/>
      <c r="HAJ4" s="1408"/>
      <c r="HAK4" s="1408"/>
      <c r="HAL4" s="1408"/>
      <c r="HAM4" s="1408"/>
      <c r="HAN4" s="1408"/>
      <c r="HAO4" s="1408"/>
      <c r="HAP4" s="1408"/>
      <c r="HAQ4" s="1408"/>
      <c r="HAR4" s="1408"/>
      <c r="HAS4" s="1408"/>
      <c r="HAT4" s="1408"/>
      <c r="HAU4" s="1408"/>
      <c r="HAV4" s="1408"/>
      <c r="HAW4" s="1408"/>
      <c r="HAX4" s="1408"/>
      <c r="HAY4" s="1408"/>
      <c r="HAZ4" s="1408"/>
      <c r="HBA4" s="1408"/>
      <c r="HBB4" s="1408"/>
      <c r="HBC4" s="1408"/>
      <c r="HBD4" s="1408"/>
      <c r="HBE4" s="1408"/>
      <c r="HBF4" s="1408"/>
      <c r="HBG4" s="1408"/>
      <c r="HBH4" s="1408"/>
      <c r="HBI4" s="1408"/>
      <c r="HBJ4" s="1408"/>
      <c r="HBK4" s="1408"/>
      <c r="HBL4" s="1408"/>
      <c r="HBM4" s="1408"/>
      <c r="HBN4" s="1408"/>
      <c r="HBO4" s="1408"/>
      <c r="HBP4" s="1408"/>
      <c r="HBQ4" s="1408"/>
      <c r="HBR4" s="1408"/>
      <c r="HBS4" s="1408"/>
      <c r="HBT4" s="1408"/>
      <c r="HBU4" s="1408"/>
      <c r="HBV4" s="1408"/>
      <c r="HBW4" s="1408"/>
      <c r="HBX4" s="1408"/>
      <c r="HBY4" s="1408"/>
      <c r="HBZ4" s="1408"/>
      <c r="HCA4" s="1408"/>
      <c r="HCB4" s="1408"/>
      <c r="HCC4" s="1408"/>
      <c r="HCD4" s="1408"/>
      <c r="HCE4" s="1408"/>
      <c r="HCF4" s="1408"/>
      <c r="HCG4" s="1408"/>
      <c r="HCH4" s="1408"/>
      <c r="HCI4" s="1408"/>
      <c r="HCJ4" s="1408"/>
      <c r="HCK4" s="1408"/>
      <c r="HCL4" s="1408"/>
      <c r="HCM4" s="1408"/>
      <c r="HCN4" s="1408"/>
      <c r="HCO4" s="1408"/>
      <c r="HCP4" s="1408"/>
      <c r="HCQ4" s="1408"/>
      <c r="HCR4" s="1408"/>
      <c r="HCS4" s="1408"/>
      <c r="HCT4" s="1408"/>
      <c r="HCU4" s="1408"/>
      <c r="HCV4" s="1408"/>
      <c r="HCW4" s="1408"/>
      <c r="HCX4" s="1408"/>
      <c r="HCY4" s="1408"/>
      <c r="HCZ4" s="1408"/>
      <c r="HDA4" s="1408"/>
      <c r="HDB4" s="1408"/>
      <c r="HDC4" s="1408"/>
      <c r="HDD4" s="1408"/>
      <c r="HDE4" s="1408"/>
      <c r="HDF4" s="1408"/>
      <c r="HDG4" s="1408"/>
      <c r="HDH4" s="1408"/>
      <c r="HDI4" s="1408"/>
      <c r="HDJ4" s="1408"/>
      <c r="HDK4" s="1408"/>
      <c r="HDL4" s="1408"/>
      <c r="HDM4" s="1408"/>
      <c r="HDN4" s="1408"/>
      <c r="HDO4" s="1408"/>
      <c r="HDP4" s="1408"/>
      <c r="HDQ4" s="1408"/>
      <c r="HDR4" s="1408"/>
      <c r="HDS4" s="1408"/>
      <c r="HDT4" s="1408"/>
      <c r="HDU4" s="1408"/>
      <c r="HDV4" s="1408"/>
      <c r="HDW4" s="1408"/>
      <c r="HDX4" s="1408"/>
      <c r="HDY4" s="1408"/>
      <c r="HDZ4" s="1408"/>
      <c r="HEA4" s="1408"/>
      <c r="HEB4" s="1408"/>
      <c r="HEC4" s="1408"/>
      <c r="HED4" s="1408"/>
      <c r="HEE4" s="1408"/>
      <c r="HEF4" s="1408"/>
      <c r="HEG4" s="1408"/>
      <c r="HEH4" s="1408"/>
      <c r="HEI4" s="1408"/>
      <c r="HEJ4" s="1408"/>
      <c r="HEK4" s="1408"/>
      <c r="HEL4" s="1408"/>
      <c r="HEM4" s="1408"/>
      <c r="HEN4" s="1408"/>
      <c r="HEO4" s="1408"/>
      <c r="HEP4" s="1408"/>
      <c r="HEQ4" s="1408"/>
      <c r="HER4" s="1408"/>
      <c r="HES4" s="1408"/>
      <c r="HET4" s="1408"/>
      <c r="HEU4" s="1408"/>
      <c r="HEV4" s="1408"/>
      <c r="HEW4" s="1408"/>
      <c r="HEX4" s="1408"/>
      <c r="HEY4" s="1408"/>
      <c r="HEZ4" s="1408"/>
      <c r="HFA4" s="1408"/>
      <c r="HFB4" s="1408"/>
      <c r="HFC4" s="1408"/>
      <c r="HFD4" s="1408"/>
      <c r="HFE4" s="1408"/>
      <c r="HFF4" s="1408"/>
      <c r="HFG4" s="1408"/>
      <c r="HFH4" s="1408"/>
      <c r="HFI4" s="1408"/>
      <c r="HFJ4" s="1408"/>
      <c r="HFK4" s="1408"/>
      <c r="HFL4" s="1408"/>
      <c r="HFM4" s="1408"/>
      <c r="HFN4" s="1408"/>
      <c r="HFO4" s="1408"/>
      <c r="HFP4" s="1408"/>
      <c r="HFQ4" s="1408"/>
      <c r="HFR4" s="1408"/>
      <c r="HFS4" s="1408"/>
      <c r="HFT4" s="1408"/>
      <c r="HFU4" s="1408"/>
      <c r="HFV4" s="1408"/>
      <c r="HFW4" s="1408"/>
      <c r="HFX4" s="1408"/>
      <c r="HFY4" s="1408"/>
      <c r="HFZ4" s="1408"/>
      <c r="HGA4" s="1408"/>
      <c r="HGB4" s="1408"/>
      <c r="HGC4" s="1408"/>
      <c r="HGD4" s="1408"/>
      <c r="HGE4" s="1408"/>
      <c r="HGF4" s="1408"/>
      <c r="HGG4" s="1408"/>
      <c r="HGH4" s="1408"/>
      <c r="HGI4" s="1408"/>
      <c r="HGJ4" s="1408"/>
      <c r="HGK4" s="1408"/>
      <c r="HGL4" s="1408"/>
      <c r="HGM4" s="1408"/>
      <c r="HGN4" s="1408"/>
      <c r="HGO4" s="1408"/>
      <c r="HGP4" s="1408"/>
      <c r="HGQ4" s="1408"/>
      <c r="HGR4" s="1408"/>
      <c r="HGS4" s="1408"/>
      <c r="HGT4" s="1408"/>
      <c r="HGU4" s="1408"/>
      <c r="HGV4" s="1408"/>
      <c r="HGW4" s="1408"/>
      <c r="HGX4" s="1408"/>
      <c r="HGY4" s="1408"/>
      <c r="HGZ4" s="1408"/>
      <c r="HHA4" s="1408"/>
      <c r="HHB4" s="1408"/>
      <c r="HHC4" s="1408"/>
      <c r="HHD4" s="1408"/>
      <c r="HHE4" s="1408"/>
      <c r="HHF4" s="1408"/>
      <c r="HHG4" s="1408"/>
      <c r="HHH4" s="1408"/>
      <c r="HHI4" s="1408"/>
      <c r="HHJ4" s="1408"/>
      <c r="HHK4" s="1408"/>
      <c r="HHL4" s="1408"/>
      <c r="HHM4" s="1408"/>
      <c r="HHN4" s="1408"/>
      <c r="HHO4" s="1408"/>
      <c r="HHP4" s="1408"/>
      <c r="HHQ4" s="1408"/>
      <c r="HHR4" s="1408"/>
      <c r="HHS4" s="1408"/>
      <c r="HHT4" s="1408"/>
      <c r="HHU4" s="1408"/>
      <c r="HHV4" s="1408"/>
      <c r="HHW4" s="1408"/>
      <c r="HHX4" s="1408"/>
      <c r="HHY4" s="1408"/>
      <c r="HHZ4" s="1408"/>
      <c r="HIA4" s="1408"/>
      <c r="HIB4" s="1408"/>
      <c r="HIC4" s="1408"/>
      <c r="HID4" s="1408"/>
      <c r="HIE4" s="1408"/>
      <c r="HIF4" s="1408"/>
      <c r="HIG4" s="1408"/>
      <c r="HIH4" s="1408"/>
      <c r="HII4" s="1408"/>
      <c r="HIJ4" s="1408"/>
      <c r="HIK4" s="1408"/>
      <c r="HIL4" s="1408"/>
      <c r="HIM4" s="1408"/>
      <c r="HIN4" s="1408"/>
      <c r="HIO4" s="1408"/>
      <c r="HIP4" s="1408"/>
      <c r="HIQ4" s="1408"/>
      <c r="HIR4" s="1408"/>
      <c r="HIS4" s="1408"/>
      <c r="HIT4" s="1408"/>
      <c r="HIU4" s="1408"/>
      <c r="HIV4" s="1408"/>
      <c r="HIW4" s="1408"/>
      <c r="HIX4" s="1408"/>
      <c r="HIY4" s="1408"/>
      <c r="HIZ4" s="1408"/>
      <c r="HJA4" s="1408"/>
      <c r="HJB4" s="1408"/>
      <c r="HJC4" s="1408"/>
      <c r="HJD4" s="1408"/>
      <c r="HJE4" s="1408"/>
      <c r="HJF4" s="1408"/>
      <c r="HJG4" s="1408"/>
      <c r="HJH4" s="1408"/>
      <c r="HJI4" s="1408"/>
      <c r="HJJ4" s="1408"/>
      <c r="HJK4" s="1408"/>
      <c r="HJL4" s="1408"/>
      <c r="HJM4" s="1408"/>
      <c r="HJN4" s="1408"/>
      <c r="HJO4" s="1408"/>
      <c r="HJP4" s="1408"/>
      <c r="HJQ4" s="1408"/>
      <c r="HJR4" s="1408"/>
      <c r="HJS4" s="1408"/>
      <c r="HJT4" s="1408"/>
      <c r="HJU4" s="1408"/>
      <c r="HJV4" s="1408"/>
      <c r="HJW4" s="1408"/>
      <c r="HJX4" s="1408"/>
      <c r="HJY4" s="1408"/>
      <c r="HJZ4" s="1408"/>
      <c r="HKA4" s="1408"/>
      <c r="HKB4" s="1408"/>
      <c r="HKC4" s="1408"/>
      <c r="HKD4" s="1408"/>
      <c r="HKE4" s="1408"/>
      <c r="HKF4" s="1408"/>
      <c r="HKG4" s="1408"/>
      <c r="HKH4" s="1408"/>
      <c r="HKI4" s="1408"/>
      <c r="HKJ4" s="1408"/>
      <c r="HKK4" s="1408"/>
      <c r="HKL4" s="1408"/>
      <c r="HKM4" s="1408"/>
      <c r="HKN4" s="1408"/>
      <c r="HKO4" s="1408"/>
      <c r="HKP4" s="1408"/>
      <c r="HKQ4" s="1408"/>
      <c r="HKR4" s="1408"/>
      <c r="HKS4" s="1408"/>
      <c r="HKT4" s="1408"/>
      <c r="HKU4" s="1408"/>
      <c r="HKV4" s="1408"/>
      <c r="HKW4" s="1408"/>
      <c r="HKX4" s="1408"/>
      <c r="HKY4" s="1408"/>
      <c r="HKZ4" s="1408"/>
      <c r="HLA4" s="1408"/>
      <c r="HLB4" s="1408"/>
      <c r="HLC4" s="1408"/>
      <c r="HLD4" s="1408"/>
      <c r="HLE4" s="1408"/>
      <c r="HLF4" s="1408"/>
      <c r="HLG4" s="1408"/>
      <c r="HLH4" s="1408"/>
      <c r="HLI4" s="1408"/>
      <c r="HLJ4" s="1408"/>
      <c r="HLK4" s="1408"/>
      <c r="HLL4" s="1408"/>
      <c r="HLM4" s="1408"/>
      <c r="HLN4" s="1408"/>
      <c r="HLO4" s="1408"/>
      <c r="HLP4" s="1408"/>
      <c r="HLQ4" s="1408"/>
      <c r="HLR4" s="1408"/>
      <c r="HLS4" s="1408"/>
      <c r="HLT4" s="1408"/>
      <c r="HLU4" s="1408"/>
      <c r="HLV4" s="1408"/>
      <c r="HLW4" s="1408"/>
      <c r="HLX4" s="1408"/>
      <c r="HLY4" s="1408"/>
      <c r="HLZ4" s="1408"/>
      <c r="HMA4" s="1408"/>
      <c r="HMB4" s="1408"/>
      <c r="HMC4" s="1408"/>
      <c r="HMD4" s="1408"/>
      <c r="HME4" s="1408"/>
      <c r="HMF4" s="1408"/>
      <c r="HMG4" s="1408"/>
      <c r="HMH4" s="1408"/>
      <c r="HMI4" s="1408"/>
      <c r="HMJ4" s="1408"/>
      <c r="HMK4" s="1408"/>
      <c r="HML4" s="1408"/>
      <c r="HMM4" s="1408"/>
      <c r="HMN4" s="1408"/>
      <c r="HMO4" s="1408"/>
      <c r="HMP4" s="1408"/>
      <c r="HMQ4" s="1408"/>
      <c r="HMR4" s="1408"/>
      <c r="HMS4" s="1408"/>
      <c r="HMT4" s="1408"/>
      <c r="HMU4" s="1408"/>
      <c r="HMV4" s="1408"/>
      <c r="HMW4" s="1408"/>
      <c r="HMX4" s="1408"/>
      <c r="HMY4" s="1408"/>
      <c r="HMZ4" s="1408"/>
      <c r="HNA4" s="1408"/>
      <c r="HNB4" s="1408"/>
      <c r="HNC4" s="1408"/>
      <c r="HND4" s="1408"/>
      <c r="HNE4" s="1408"/>
      <c r="HNF4" s="1408"/>
      <c r="HNG4" s="1408"/>
      <c r="HNH4" s="1408"/>
      <c r="HNI4" s="1408"/>
      <c r="HNJ4" s="1408"/>
      <c r="HNK4" s="1408"/>
      <c r="HNL4" s="1408"/>
      <c r="HNM4" s="1408"/>
      <c r="HNN4" s="1408"/>
      <c r="HNO4" s="1408"/>
      <c r="HNP4" s="1408"/>
      <c r="HNQ4" s="1408"/>
      <c r="HNR4" s="1408"/>
      <c r="HNS4" s="1408"/>
      <c r="HNT4" s="1408"/>
      <c r="HNU4" s="1408"/>
      <c r="HNV4" s="1408"/>
      <c r="HNW4" s="1408"/>
      <c r="HNX4" s="1408"/>
      <c r="HNY4" s="1408"/>
      <c r="HNZ4" s="1408"/>
      <c r="HOA4" s="1408"/>
      <c r="HOB4" s="1408"/>
      <c r="HOC4" s="1408"/>
      <c r="HOD4" s="1408"/>
      <c r="HOE4" s="1408"/>
      <c r="HOF4" s="1408"/>
      <c r="HOG4" s="1408"/>
      <c r="HOH4" s="1408"/>
      <c r="HOI4" s="1408"/>
      <c r="HOJ4" s="1408"/>
      <c r="HOK4" s="1408"/>
      <c r="HOL4" s="1408"/>
      <c r="HOM4" s="1408"/>
      <c r="HON4" s="1408"/>
      <c r="HOO4" s="1408"/>
      <c r="HOP4" s="1408"/>
      <c r="HOQ4" s="1408"/>
      <c r="HOR4" s="1408"/>
      <c r="HOS4" s="1408"/>
      <c r="HOT4" s="1408"/>
      <c r="HOU4" s="1408"/>
      <c r="HOV4" s="1408"/>
      <c r="HOW4" s="1408"/>
      <c r="HOX4" s="1408"/>
      <c r="HOY4" s="1408"/>
      <c r="HOZ4" s="1408"/>
      <c r="HPA4" s="1408"/>
      <c r="HPB4" s="1408"/>
      <c r="HPC4" s="1408"/>
      <c r="HPD4" s="1408"/>
      <c r="HPE4" s="1408"/>
      <c r="HPF4" s="1408"/>
      <c r="HPG4" s="1408"/>
      <c r="HPH4" s="1408"/>
      <c r="HPI4" s="1408"/>
      <c r="HPJ4" s="1408"/>
      <c r="HPK4" s="1408"/>
      <c r="HPL4" s="1408"/>
      <c r="HPM4" s="1408"/>
      <c r="HPN4" s="1408"/>
      <c r="HPO4" s="1408"/>
      <c r="HPP4" s="1408"/>
      <c r="HPQ4" s="1408"/>
      <c r="HPR4" s="1408"/>
      <c r="HPS4" s="1408"/>
      <c r="HPT4" s="1408"/>
      <c r="HPU4" s="1408"/>
      <c r="HPV4" s="1408"/>
      <c r="HPW4" s="1408"/>
      <c r="HPX4" s="1408"/>
      <c r="HPY4" s="1408"/>
      <c r="HPZ4" s="1408"/>
      <c r="HQA4" s="1408"/>
      <c r="HQB4" s="1408"/>
      <c r="HQC4" s="1408"/>
      <c r="HQD4" s="1408"/>
      <c r="HQE4" s="1408"/>
      <c r="HQF4" s="1408"/>
      <c r="HQG4" s="1408"/>
      <c r="HQH4" s="1408"/>
      <c r="HQI4" s="1408"/>
      <c r="HQJ4" s="1408"/>
      <c r="HQK4" s="1408"/>
      <c r="HQL4" s="1408"/>
      <c r="HQM4" s="1408"/>
      <c r="HQN4" s="1408"/>
      <c r="HQO4" s="1408"/>
      <c r="HQP4" s="1408"/>
      <c r="HQQ4" s="1408"/>
      <c r="HQR4" s="1408"/>
      <c r="HQS4" s="1408"/>
      <c r="HQT4" s="1408"/>
      <c r="HQU4" s="1408"/>
      <c r="HQV4" s="1408"/>
      <c r="HQW4" s="1408"/>
      <c r="HQX4" s="1408"/>
      <c r="HQY4" s="1408"/>
      <c r="HQZ4" s="1408"/>
      <c r="HRA4" s="1408"/>
      <c r="HRB4" s="1408"/>
      <c r="HRC4" s="1408"/>
      <c r="HRD4" s="1408"/>
      <c r="HRE4" s="1408"/>
      <c r="HRF4" s="1408"/>
      <c r="HRG4" s="1408"/>
      <c r="HRH4" s="1408"/>
      <c r="HRI4" s="1408"/>
      <c r="HRJ4" s="1408"/>
      <c r="HRK4" s="1408"/>
      <c r="HRL4" s="1408"/>
      <c r="HRM4" s="1408"/>
      <c r="HRN4" s="1408"/>
      <c r="HRO4" s="1408"/>
      <c r="HRP4" s="1408"/>
      <c r="HRQ4" s="1408"/>
      <c r="HRR4" s="1408"/>
      <c r="HRS4" s="1408"/>
      <c r="HRT4" s="1408"/>
      <c r="HRU4" s="1408"/>
      <c r="HRV4" s="1408"/>
      <c r="HRW4" s="1408"/>
      <c r="HRX4" s="1408"/>
      <c r="HRY4" s="1408"/>
      <c r="HRZ4" s="1408"/>
      <c r="HSA4" s="1408"/>
      <c r="HSB4" s="1408"/>
      <c r="HSC4" s="1408"/>
      <c r="HSD4" s="1408"/>
      <c r="HSE4" s="1408"/>
      <c r="HSF4" s="1408"/>
      <c r="HSG4" s="1408"/>
      <c r="HSH4" s="1408"/>
      <c r="HSI4" s="1408"/>
      <c r="HSJ4" s="1408"/>
      <c r="HSK4" s="1408"/>
      <c r="HSL4" s="1408"/>
      <c r="HSM4" s="1408"/>
      <c r="HSN4" s="1408"/>
      <c r="HSO4" s="1408"/>
      <c r="HSP4" s="1408"/>
      <c r="HSQ4" s="1408"/>
      <c r="HSR4" s="1408"/>
      <c r="HSS4" s="1408"/>
      <c r="HST4" s="1408"/>
      <c r="HSU4" s="1408"/>
      <c r="HSV4" s="1408"/>
      <c r="HSW4" s="1408"/>
      <c r="HSX4" s="1408"/>
      <c r="HSY4" s="1408"/>
      <c r="HSZ4" s="1408"/>
      <c r="HTA4" s="1408"/>
      <c r="HTB4" s="1408"/>
      <c r="HTC4" s="1408"/>
      <c r="HTD4" s="1408"/>
      <c r="HTE4" s="1408"/>
      <c r="HTF4" s="1408"/>
      <c r="HTG4" s="1408"/>
      <c r="HTH4" s="1408"/>
      <c r="HTI4" s="1408"/>
      <c r="HTJ4" s="1408"/>
      <c r="HTK4" s="1408"/>
      <c r="HTL4" s="1408"/>
      <c r="HTM4" s="1408"/>
      <c r="HTN4" s="1408"/>
      <c r="HTO4" s="1408"/>
      <c r="HTP4" s="1408"/>
      <c r="HTQ4" s="1408"/>
      <c r="HTR4" s="1408"/>
      <c r="HTS4" s="1408"/>
      <c r="HTT4" s="1408"/>
      <c r="HTU4" s="1408"/>
      <c r="HTV4" s="1408"/>
      <c r="HTW4" s="1408"/>
      <c r="HTX4" s="1408"/>
      <c r="HTY4" s="1408"/>
      <c r="HTZ4" s="1408"/>
      <c r="HUA4" s="1408"/>
      <c r="HUB4" s="1408"/>
      <c r="HUC4" s="1408"/>
      <c r="HUD4" s="1408"/>
      <c r="HUE4" s="1408"/>
      <c r="HUF4" s="1408"/>
      <c r="HUG4" s="1408"/>
      <c r="HUH4" s="1408"/>
      <c r="HUI4" s="1408"/>
      <c r="HUJ4" s="1408"/>
      <c r="HUK4" s="1408"/>
      <c r="HUL4" s="1408"/>
      <c r="HUM4" s="1408"/>
      <c r="HUN4" s="1408"/>
      <c r="HUO4" s="1408"/>
      <c r="HUP4" s="1408"/>
      <c r="HUQ4" s="1408"/>
      <c r="HUR4" s="1408"/>
      <c r="HUS4" s="1408"/>
      <c r="HUT4" s="1408"/>
      <c r="HUU4" s="1408"/>
      <c r="HUV4" s="1408"/>
      <c r="HUW4" s="1408"/>
      <c r="HUX4" s="1408"/>
      <c r="HUY4" s="1408"/>
      <c r="HUZ4" s="1408"/>
      <c r="HVA4" s="1408"/>
      <c r="HVB4" s="1408"/>
      <c r="HVC4" s="1408"/>
      <c r="HVD4" s="1408"/>
      <c r="HVE4" s="1408"/>
      <c r="HVF4" s="1408"/>
      <c r="HVG4" s="1408"/>
      <c r="HVH4" s="1408"/>
      <c r="HVI4" s="1408"/>
      <c r="HVJ4" s="1408"/>
      <c r="HVK4" s="1408"/>
      <c r="HVL4" s="1408"/>
      <c r="HVM4" s="1408"/>
      <c r="HVN4" s="1408"/>
      <c r="HVO4" s="1408"/>
      <c r="HVP4" s="1408"/>
      <c r="HVQ4" s="1408"/>
      <c r="HVR4" s="1408"/>
      <c r="HVS4" s="1408"/>
      <c r="HVT4" s="1408"/>
      <c r="HVU4" s="1408"/>
      <c r="HVV4" s="1408"/>
      <c r="HVW4" s="1408"/>
      <c r="HVX4" s="1408"/>
      <c r="HVY4" s="1408"/>
      <c r="HVZ4" s="1408"/>
      <c r="HWA4" s="1408"/>
      <c r="HWB4" s="1408"/>
      <c r="HWC4" s="1408"/>
      <c r="HWD4" s="1408"/>
      <c r="HWE4" s="1408"/>
      <c r="HWF4" s="1408"/>
      <c r="HWG4" s="1408"/>
      <c r="HWH4" s="1408"/>
      <c r="HWI4" s="1408"/>
      <c r="HWJ4" s="1408"/>
      <c r="HWK4" s="1408"/>
      <c r="HWL4" s="1408"/>
      <c r="HWM4" s="1408"/>
      <c r="HWN4" s="1408"/>
      <c r="HWO4" s="1408"/>
      <c r="HWP4" s="1408"/>
      <c r="HWQ4" s="1408"/>
      <c r="HWR4" s="1408"/>
      <c r="HWS4" s="1408"/>
      <c r="HWT4" s="1408"/>
      <c r="HWU4" s="1408"/>
      <c r="HWV4" s="1408"/>
      <c r="HWW4" s="1408"/>
      <c r="HWX4" s="1408"/>
      <c r="HWY4" s="1408"/>
      <c r="HWZ4" s="1408"/>
      <c r="HXA4" s="1408"/>
      <c r="HXB4" s="1408"/>
      <c r="HXC4" s="1408"/>
      <c r="HXD4" s="1408"/>
      <c r="HXE4" s="1408"/>
      <c r="HXF4" s="1408"/>
      <c r="HXG4" s="1408"/>
      <c r="HXH4" s="1408"/>
      <c r="HXI4" s="1408"/>
      <c r="HXJ4" s="1408"/>
      <c r="HXK4" s="1408"/>
      <c r="HXL4" s="1408"/>
      <c r="HXM4" s="1408"/>
      <c r="HXN4" s="1408"/>
      <c r="HXO4" s="1408"/>
      <c r="HXP4" s="1408"/>
      <c r="HXQ4" s="1408"/>
      <c r="HXR4" s="1408"/>
      <c r="HXS4" s="1408"/>
      <c r="HXT4" s="1408"/>
      <c r="HXU4" s="1408"/>
      <c r="HXV4" s="1408"/>
      <c r="HXW4" s="1408"/>
      <c r="HXX4" s="1408"/>
      <c r="HXY4" s="1408"/>
      <c r="HXZ4" s="1408"/>
      <c r="HYA4" s="1408"/>
      <c r="HYB4" s="1408"/>
      <c r="HYC4" s="1408"/>
      <c r="HYD4" s="1408"/>
      <c r="HYE4" s="1408"/>
      <c r="HYF4" s="1408"/>
      <c r="HYG4" s="1408"/>
      <c r="HYH4" s="1408"/>
      <c r="HYI4" s="1408"/>
      <c r="HYJ4" s="1408"/>
      <c r="HYK4" s="1408"/>
      <c r="HYL4" s="1408"/>
      <c r="HYM4" s="1408"/>
      <c r="HYN4" s="1408"/>
      <c r="HYO4" s="1408"/>
      <c r="HYP4" s="1408"/>
      <c r="HYQ4" s="1408"/>
      <c r="HYR4" s="1408"/>
      <c r="HYS4" s="1408"/>
      <c r="HYT4" s="1408"/>
      <c r="HYU4" s="1408"/>
      <c r="HYV4" s="1408"/>
      <c r="HYW4" s="1408"/>
      <c r="HYX4" s="1408"/>
      <c r="HYY4" s="1408"/>
      <c r="HYZ4" s="1408"/>
      <c r="HZA4" s="1408"/>
      <c r="HZB4" s="1408"/>
      <c r="HZC4" s="1408"/>
      <c r="HZD4" s="1408"/>
      <c r="HZE4" s="1408"/>
      <c r="HZF4" s="1408"/>
      <c r="HZG4" s="1408"/>
      <c r="HZH4" s="1408"/>
      <c r="HZI4" s="1408"/>
      <c r="HZJ4" s="1408"/>
      <c r="HZK4" s="1408"/>
      <c r="HZL4" s="1408"/>
      <c r="HZM4" s="1408"/>
      <c r="HZN4" s="1408"/>
      <c r="HZO4" s="1408"/>
      <c r="HZP4" s="1408"/>
      <c r="HZQ4" s="1408"/>
      <c r="HZR4" s="1408"/>
      <c r="HZS4" s="1408"/>
      <c r="HZT4" s="1408"/>
      <c r="HZU4" s="1408"/>
      <c r="HZV4" s="1408"/>
      <c r="HZW4" s="1408"/>
      <c r="HZX4" s="1408"/>
      <c r="HZY4" s="1408"/>
      <c r="HZZ4" s="1408"/>
      <c r="IAA4" s="1408"/>
      <c r="IAB4" s="1408"/>
      <c r="IAC4" s="1408"/>
      <c r="IAD4" s="1408"/>
      <c r="IAE4" s="1408"/>
      <c r="IAF4" s="1408"/>
      <c r="IAG4" s="1408"/>
      <c r="IAH4" s="1408"/>
      <c r="IAI4" s="1408"/>
      <c r="IAJ4" s="1408"/>
      <c r="IAK4" s="1408"/>
      <c r="IAL4" s="1408"/>
      <c r="IAM4" s="1408"/>
      <c r="IAN4" s="1408"/>
      <c r="IAO4" s="1408"/>
      <c r="IAP4" s="1408"/>
      <c r="IAQ4" s="1408"/>
      <c r="IAR4" s="1408"/>
      <c r="IAS4" s="1408"/>
      <c r="IAT4" s="1408"/>
      <c r="IAU4" s="1408"/>
      <c r="IAV4" s="1408"/>
      <c r="IAW4" s="1408"/>
      <c r="IAX4" s="1408"/>
      <c r="IAY4" s="1408"/>
      <c r="IAZ4" s="1408"/>
      <c r="IBA4" s="1408"/>
      <c r="IBB4" s="1408"/>
      <c r="IBC4" s="1408"/>
      <c r="IBD4" s="1408"/>
      <c r="IBE4" s="1408"/>
      <c r="IBF4" s="1408"/>
      <c r="IBG4" s="1408"/>
      <c r="IBH4" s="1408"/>
      <c r="IBI4" s="1408"/>
      <c r="IBJ4" s="1408"/>
      <c r="IBK4" s="1408"/>
      <c r="IBL4" s="1408"/>
      <c r="IBM4" s="1408"/>
      <c r="IBN4" s="1408"/>
      <c r="IBO4" s="1408"/>
      <c r="IBP4" s="1408"/>
      <c r="IBQ4" s="1408"/>
      <c r="IBR4" s="1408"/>
      <c r="IBS4" s="1408"/>
      <c r="IBT4" s="1408"/>
      <c r="IBU4" s="1408"/>
      <c r="IBV4" s="1408"/>
      <c r="IBW4" s="1408"/>
      <c r="IBX4" s="1408"/>
      <c r="IBY4" s="1408"/>
      <c r="IBZ4" s="1408"/>
      <c r="ICA4" s="1408"/>
      <c r="ICB4" s="1408"/>
      <c r="ICC4" s="1408"/>
      <c r="ICD4" s="1408"/>
      <c r="ICE4" s="1408"/>
      <c r="ICF4" s="1408"/>
      <c r="ICG4" s="1408"/>
      <c r="ICH4" s="1408"/>
      <c r="ICI4" s="1408"/>
      <c r="ICJ4" s="1408"/>
      <c r="ICK4" s="1408"/>
      <c r="ICL4" s="1408"/>
      <c r="ICM4" s="1408"/>
      <c r="ICN4" s="1408"/>
      <c r="ICO4" s="1408"/>
      <c r="ICP4" s="1408"/>
      <c r="ICQ4" s="1408"/>
      <c r="ICR4" s="1408"/>
      <c r="ICS4" s="1408"/>
      <c r="ICT4" s="1408"/>
      <c r="ICU4" s="1408"/>
      <c r="ICV4" s="1408"/>
      <c r="ICW4" s="1408"/>
      <c r="ICX4" s="1408"/>
      <c r="ICY4" s="1408"/>
      <c r="ICZ4" s="1408"/>
      <c r="IDA4" s="1408"/>
      <c r="IDB4" s="1408"/>
      <c r="IDC4" s="1408"/>
      <c r="IDD4" s="1408"/>
      <c r="IDE4" s="1408"/>
      <c r="IDF4" s="1408"/>
      <c r="IDG4" s="1408"/>
      <c r="IDH4" s="1408"/>
      <c r="IDI4" s="1408"/>
      <c r="IDJ4" s="1408"/>
      <c r="IDK4" s="1408"/>
      <c r="IDL4" s="1408"/>
      <c r="IDM4" s="1408"/>
      <c r="IDN4" s="1408"/>
      <c r="IDO4" s="1408"/>
      <c r="IDP4" s="1408"/>
      <c r="IDQ4" s="1408"/>
      <c r="IDR4" s="1408"/>
      <c r="IDS4" s="1408"/>
      <c r="IDT4" s="1408"/>
      <c r="IDU4" s="1408"/>
      <c r="IDV4" s="1408"/>
      <c r="IDW4" s="1408"/>
      <c r="IDX4" s="1408"/>
      <c r="IDY4" s="1408"/>
      <c r="IDZ4" s="1408"/>
      <c r="IEA4" s="1408"/>
      <c r="IEB4" s="1408"/>
      <c r="IEC4" s="1408"/>
      <c r="IED4" s="1408"/>
      <c r="IEE4" s="1408"/>
      <c r="IEF4" s="1408"/>
      <c r="IEG4" s="1408"/>
      <c r="IEH4" s="1408"/>
      <c r="IEI4" s="1408"/>
      <c r="IEJ4" s="1408"/>
      <c r="IEK4" s="1408"/>
      <c r="IEL4" s="1408"/>
      <c r="IEM4" s="1408"/>
      <c r="IEN4" s="1408"/>
      <c r="IEO4" s="1408"/>
      <c r="IEP4" s="1408"/>
      <c r="IEQ4" s="1408"/>
      <c r="IER4" s="1408"/>
      <c r="IES4" s="1408"/>
      <c r="IET4" s="1408"/>
      <c r="IEU4" s="1408"/>
      <c r="IEV4" s="1408"/>
      <c r="IEW4" s="1408"/>
      <c r="IEX4" s="1408"/>
      <c r="IEY4" s="1408"/>
      <c r="IEZ4" s="1408"/>
      <c r="IFA4" s="1408"/>
      <c r="IFB4" s="1408"/>
      <c r="IFC4" s="1408"/>
      <c r="IFD4" s="1408"/>
      <c r="IFE4" s="1408"/>
      <c r="IFF4" s="1408"/>
      <c r="IFG4" s="1408"/>
      <c r="IFH4" s="1408"/>
      <c r="IFI4" s="1408"/>
      <c r="IFJ4" s="1408"/>
      <c r="IFK4" s="1408"/>
      <c r="IFL4" s="1408"/>
      <c r="IFM4" s="1408"/>
      <c r="IFN4" s="1408"/>
      <c r="IFO4" s="1408"/>
      <c r="IFP4" s="1408"/>
      <c r="IFQ4" s="1408"/>
      <c r="IFR4" s="1408"/>
      <c r="IFS4" s="1408"/>
      <c r="IFT4" s="1408"/>
      <c r="IFU4" s="1408"/>
      <c r="IFV4" s="1408"/>
      <c r="IFW4" s="1408"/>
      <c r="IFX4" s="1408"/>
      <c r="IFY4" s="1408"/>
      <c r="IFZ4" s="1408"/>
      <c r="IGA4" s="1408"/>
      <c r="IGB4" s="1408"/>
      <c r="IGC4" s="1408"/>
      <c r="IGD4" s="1408"/>
      <c r="IGE4" s="1408"/>
      <c r="IGF4" s="1408"/>
      <c r="IGG4" s="1408"/>
      <c r="IGH4" s="1408"/>
      <c r="IGI4" s="1408"/>
      <c r="IGJ4" s="1408"/>
      <c r="IGK4" s="1408"/>
      <c r="IGL4" s="1408"/>
      <c r="IGM4" s="1408"/>
      <c r="IGN4" s="1408"/>
      <c r="IGO4" s="1408"/>
      <c r="IGP4" s="1408"/>
      <c r="IGQ4" s="1408"/>
      <c r="IGR4" s="1408"/>
      <c r="IGS4" s="1408"/>
      <c r="IGT4" s="1408"/>
      <c r="IGU4" s="1408"/>
      <c r="IGV4" s="1408"/>
      <c r="IGW4" s="1408"/>
      <c r="IGX4" s="1408"/>
      <c r="IGY4" s="1408"/>
      <c r="IGZ4" s="1408"/>
      <c r="IHA4" s="1408"/>
      <c r="IHB4" s="1408"/>
      <c r="IHC4" s="1408"/>
      <c r="IHD4" s="1408"/>
      <c r="IHE4" s="1408"/>
      <c r="IHF4" s="1408"/>
      <c r="IHG4" s="1408"/>
      <c r="IHH4" s="1408"/>
      <c r="IHI4" s="1408"/>
      <c r="IHJ4" s="1408"/>
      <c r="IHK4" s="1408"/>
      <c r="IHL4" s="1408"/>
      <c r="IHM4" s="1408"/>
      <c r="IHN4" s="1408"/>
      <c r="IHO4" s="1408"/>
      <c r="IHP4" s="1408"/>
      <c r="IHQ4" s="1408"/>
      <c r="IHR4" s="1408"/>
      <c r="IHS4" s="1408"/>
      <c r="IHT4" s="1408"/>
      <c r="IHU4" s="1408"/>
      <c r="IHV4" s="1408"/>
      <c r="IHW4" s="1408"/>
      <c r="IHX4" s="1408"/>
      <c r="IHY4" s="1408"/>
      <c r="IHZ4" s="1408"/>
      <c r="IIA4" s="1408"/>
      <c r="IIB4" s="1408"/>
      <c r="IIC4" s="1408"/>
      <c r="IID4" s="1408"/>
      <c r="IIE4" s="1408"/>
      <c r="IIF4" s="1408"/>
      <c r="IIG4" s="1408"/>
      <c r="IIH4" s="1408"/>
      <c r="III4" s="1408"/>
      <c r="IIJ4" s="1408"/>
      <c r="IIK4" s="1408"/>
      <c r="IIL4" s="1408"/>
      <c r="IIM4" s="1408"/>
      <c r="IIN4" s="1408"/>
      <c r="IIO4" s="1408"/>
      <c r="IIP4" s="1408"/>
      <c r="IIQ4" s="1408"/>
      <c r="IIR4" s="1408"/>
      <c r="IIS4" s="1408"/>
      <c r="IIT4" s="1408"/>
      <c r="IIU4" s="1408"/>
      <c r="IIV4" s="1408"/>
      <c r="IIW4" s="1408"/>
      <c r="IIX4" s="1408"/>
      <c r="IIY4" s="1408"/>
      <c r="IIZ4" s="1408"/>
      <c r="IJA4" s="1408"/>
      <c r="IJB4" s="1408"/>
      <c r="IJC4" s="1408"/>
      <c r="IJD4" s="1408"/>
      <c r="IJE4" s="1408"/>
      <c r="IJF4" s="1408"/>
      <c r="IJG4" s="1408"/>
      <c r="IJH4" s="1408"/>
      <c r="IJI4" s="1408"/>
      <c r="IJJ4" s="1408"/>
      <c r="IJK4" s="1408"/>
      <c r="IJL4" s="1408"/>
      <c r="IJM4" s="1408"/>
      <c r="IJN4" s="1408"/>
      <c r="IJO4" s="1408"/>
      <c r="IJP4" s="1408"/>
      <c r="IJQ4" s="1408"/>
      <c r="IJR4" s="1408"/>
      <c r="IJS4" s="1408"/>
      <c r="IJT4" s="1408"/>
      <c r="IJU4" s="1408"/>
      <c r="IJV4" s="1408"/>
      <c r="IJW4" s="1408"/>
      <c r="IJX4" s="1408"/>
      <c r="IJY4" s="1408"/>
      <c r="IJZ4" s="1408"/>
      <c r="IKA4" s="1408"/>
      <c r="IKB4" s="1408"/>
      <c r="IKC4" s="1408"/>
      <c r="IKD4" s="1408"/>
      <c r="IKE4" s="1408"/>
      <c r="IKF4" s="1408"/>
      <c r="IKG4" s="1408"/>
      <c r="IKH4" s="1408"/>
      <c r="IKI4" s="1408"/>
      <c r="IKJ4" s="1408"/>
      <c r="IKK4" s="1408"/>
      <c r="IKL4" s="1408"/>
      <c r="IKM4" s="1408"/>
      <c r="IKN4" s="1408"/>
      <c r="IKO4" s="1408"/>
      <c r="IKP4" s="1408"/>
      <c r="IKQ4" s="1408"/>
      <c r="IKR4" s="1408"/>
      <c r="IKS4" s="1408"/>
      <c r="IKT4" s="1408"/>
      <c r="IKU4" s="1408"/>
      <c r="IKV4" s="1408"/>
      <c r="IKW4" s="1408"/>
      <c r="IKX4" s="1408"/>
      <c r="IKY4" s="1408"/>
      <c r="IKZ4" s="1408"/>
      <c r="ILA4" s="1408"/>
      <c r="ILB4" s="1408"/>
      <c r="ILC4" s="1408"/>
      <c r="ILD4" s="1408"/>
      <c r="ILE4" s="1408"/>
      <c r="ILF4" s="1408"/>
      <c r="ILG4" s="1408"/>
      <c r="ILH4" s="1408"/>
      <c r="ILI4" s="1408"/>
      <c r="ILJ4" s="1408"/>
      <c r="ILK4" s="1408"/>
      <c r="ILL4" s="1408"/>
      <c r="ILM4" s="1408"/>
      <c r="ILN4" s="1408"/>
      <c r="ILO4" s="1408"/>
      <c r="ILP4" s="1408"/>
      <c r="ILQ4" s="1408"/>
      <c r="ILR4" s="1408"/>
      <c r="ILS4" s="1408"/>
      <c r="ILT4" s="1408"/>
      <c r="ILU4" s="1408"/>
      <c r="ILV4" s="1408"/>
      <c r="ILW4" s="1408"/>
      <c r="ILX4" s="1408"/>
      <c r="ILY4" s="1408"/>
      <c r="ILZ4" s="1408"/>
      <c r="IMA4" s="1408"/>
      <c r="IMB4" s="1408"/>
      <c r="IMC4" s="1408"/>
      <c r="IMD4" s="1408"/>
      <c r="IME4" s="1408"/>
      <c r="IMF4" s="1408"/>
      <c r="IMG4" s="1408"/>
      <c r="IMH4" s="1408"/>
      <c r="IMI4" s="1408"/>
      <c r="IMJ4" s="1408"/>
      <c r="IMK4" s="1408"/>
      <c r="IML4" s="1408"/>
      <c r="IMM4" s="1408"/>
      <c r="IMN4" s="1408"/>
      <c r="IMO4" s="1408"/>
      <c r="IMP4" s="1408"/>
      <c r="IMQ4" s="1408"/>
      <c r="IMR4" s="1408"/>
      <c r="IMS4" s="1408"/>
      <c r="IMT4" s="1408"/>
      <c r="IMU4" s="1408"/>
      <c r="IMV4" s="1408"/>
      <c r="IMW4" s="1408"/>
      <c r="IMX4" s="1408"/>
      <c r="IMY4" s="1408"/>
      <c r="IMZ4" s="1408"/>
      <c r="INA4" s="1408"/>
      <c r="INB4" s="1408"/>
      <c r="INC4" s="1408"/>
      <c r="IND4" s="1408"/>
      <c r="INE4" s="1408"/>
      <c r="INF4" s="1408"/>
      <c r="ING4" s="1408"/>
      <c r="INH4" s="1408"/>
      <c r="INI4" s="1408"/>
      <c r="INJ4" s="1408"/>
      <c r="INK4" s="1408"/>
      <c r="INL4" s="1408"/>
      <c r="INM4" s="1408"/>
      <c r="INN4" s="1408"/>
      <c r="INO4" s="1408"/>
      <c r="INP4" s="1408"/>
      <c r="INQ4" s="1408"/>
      <c r="INR4" s="1408"/>
      <c r="INS4" s="1408"/>
      <c r="INT4" s="1408"/>
      <c r="INU4" s="1408"/>
      <c r="INV4" s="1408"/>
      <c r="INW4" s="1408"/>
      <c r="INX4" s="1408"/>
      <c r="INY4" s="1408"/>
      <c r="INZ4" s="1408"/>
      <c r="IOA4" s="1408"/>
      <c r="IOB4" s="1408"/>
      <c r="IOC4" s="1408"/>
      <c r="IOD4" s="1408"/>
      <c r="IOE4" s="1408"/>
      <c r="IOF4" s="1408"/>
      <c r="IOG4" s="1408"/>
      <c r="IOH4" s="1408"/>
      <c r="IOI4" s="1408"/>
      <c r="IOJ4" s="1408"/>
      <c r="IOK4" s="1408"/>
      <c r="IOL4" s="1408"/>
      <c r="IOM4" s="1408"/>
      <c r="ION4" s="1408"/>
      <c r="IOO4" s="1408"/>
      <c r="IOP4" s="1408"/>
      <c r="IOQ4" s="1408"/>
      <c r="IOR4" s="1408"/>
      <c r="IOS4" s="1408"/>
      <c r="IOT4" s="1408"/>
      <c r="IOU4" s="1408"/>
      <c r="IOV4" s="1408"/>
      <c r="IOW4" s="1408"/>
      <c r="IOX4" s="1408"/>
      <c r="IOY4" s="1408"/>
      <c r="IOZ4" s="1408"/>
      <c r="IPA4" s="1408"/>
      <c r="IPB4" s="1408"/>
      <c r="IPC4" s="1408"/>
      <c r="IPD4" s="1408"/>
      <c r="IPE4" s="1408"/>
      <c r="IPF4" s="1408"/>
      <c r="IPG4" s="1408"/>
      <c r="IPH4" s="1408"/>
      <c r="IPI4" s="1408"/>
      <c r="IPJ4" s="1408"/>
      <c r="IPK4" s="1408"/>
      <c r="IPL4" s="1408"/>
      <c r="IPM4" s="1408"/>
      <c r="IPN4" s="1408"/>
      <c r="IPO4" s="1408"/>
      <c r="IPP4" s="1408"/>
      <c r="IPQ4" s="1408"/>
      <c r="IPR4" s="1408"/>
      <c r="IPS4" s="1408"/>
      <c r="IPT4" s="1408"/>
      <c r="IPU4" s="1408"/>
      <c r="IPV4" s="1408"/>
      <c r="IPW4" s="1408"/>
      <c r="IPX4" s="1408"/>
      <c r="IPY4" s="1408"/>
      <c r="IPZ4" s="1408"/>
      <c r="IQA4" s="1408"/>
      <c r="IQB4" s="1408"/>
      <c r="IQC4" s="1408"/>
      <c r="IQD4" s="1408"/>
      <c r="IQE4" s="1408"/>
      <c r="IQF4" s="1408"/>
      <c r="IQG4" s="1408"/>
      <c r="IQH4" s="1408"/>
      <c r="IQI4" s="1408"/>
      <c r="IQJ4" s="1408"/>
      <c r="IQK4" s="1408"/>
      <c r="IQL4" s="1408"/>
      <c r="IQM4" s="1408"/>
      <c r="IQN4" s="1408"/>
      <c r="IQO4" s="1408"/>
      <c r="IQP4" s="1408"/>
      <c r="IQQ4" s="1408"/>
      <c r="IQR4" s="1408"/>
      <c r="IQS4" s="1408"/>
      <c r="IQT4" s="1408"/>
      <c r="IQU4" s="1408"/>
      <c r="IQV4" s="1408"/>
      <c r="IQW4" s="1408"/>
      <c r="IQX4" s="1408"/>
      <c r="IQY4" s="1408"/>
      <c r="IQZ4" s="1408"/>
      <c r="IRA4" s="1408"/>
      <c r="IRB4" s="1408"/>
      <c r="IRC4" s="1408"/>
      <c r="IRD4" s="1408"/>
      <c r="IRE4" s="1408"/>
      <c r="IRF4" s="1408"/>
      <c r="IRG4" s="1408"/>
      <c r="IRH4" s="1408"/>
      <c r="IRI4" s="1408"/>
      <c r="IRJ4" s="1408"/>
      <c r="IRK4" s="1408"/>
      <c r="IRL4" s="1408"/>
      <c r="IRM4" s="1408"/>
      <c r="IRN4" s="1408"/>
      <c r="IRO4" s="1408"/>
      <c r="IRP4" s="1408"/>
      <c r="IRQ4" s="1408"/>
      <c r="IRR4" s="1408"/>
      <c r="IRS4" s="1408"/>
      <c r="IRT4" s="1408"/>
      <c r="IRU4" s="1408"/>
      <c r="IRV4" s="1408"/>
      <c r="IRW4" s="1408"/>
      <c r="IRX4" s="1408"/>
      <c r="IRY4" s="1408"/>
      <c r="IRZ4" s="1408"/>
      <c r="ISA4" s="1408"/>
      <c r="ISB4" s="1408"/>
      <c r="ISC4" s="1408"/>
      <c r="ISD4" s="1408"/>
      <c r="ISE4" s="1408"/>
      <c r="ISF4" s="1408"/>
      <c r="ISG4" s="1408"/>
      <c r="ISH4" s="1408"/>
      <c r="ISI4" s="1408"/>
      <c r="ISJ4" s="1408"/>
      <c r="ISK4" s="1408"/>
      <c r="ISL4" s="1408"/>
      <c r="ISM4" s="1408"/>
      <c r="ISN4" s="1408"/>
      <c r="ISO4" s="1408"/>
      <c r="ISP4" s="1408"/>
      <c r="ISQ4" s="1408"/>
      <c r="ISR4" s="1408"/>
      <c r="ISS4" s="1408"/>
      <c r="IST4" s="1408"/>
      <c r="ISU4" s="1408"/>
      <c r="ISV4" s="1408"/>
      <c r="ISW4" s="1408"/>
      <c r="ISX4" s="1408"/>
      <c r="ISY4" s="1408"/>
      <c r="ISZ4" s="1408"/>
      <c r="ITA4" s="1408"/>
      <c r="ITB4" s="1408"/>
      <c r="ITC4" s="1408"/>
      <c r="ITD4" s="1408"/>
      <c r="ITE4" s="1408"/>
      <c r="ITF4" s="1408"/>
      <c r="ITG4" s="1408"/>
      <c r="ITH4" s="1408"/>
      <c r="ITI4" s="1408"/>
      <c r="ITJ4" s="1408"/>
      <c r="ITK4" s="1408"/>
      <c r="ITL4" s="1408"/>
      <c r="ITM4" s="1408"/>
      <c r="ITN4" s="1408"/>
      <c r="ITO4" s="1408"/>
      <c r="ITP4" s="1408"/>
      <c r="ITQ4" s="1408"/>
      <c r="ITR4" s="1408"/>
      <c r="ITS4" s="1408"/>
      <c r="ITT4" s="1408"/>
      <c r="ITU4" s="1408"/>
      <c r="ITV4" s="1408"/>
      <c r="ITW4" s="1408"/>
      <c r="ITX4" s="1408"/>
      <c r="ITY4" s="1408"/>
      <c r="ITZ4" s="1408"/>
      <c r="IUA4" s="1408"/>
      <c r="IUB4" s="1408"/>
      <c r="IUC4" s="1408"/>
      <c r="IUD4" s="1408"/>
      <c r="IUE4" s="1408"/>
      <c r="IUF4" s="1408"/>
      <c r="IUG4" s="1408"/>
      <c r="IUH4" s="1408"/>
      <c r="IUI4" s="1408"/>
      <c r="IUJ4" s="1408"/>
      <c r="IUK4" s="1408"/>
      <c r="IUL4" s="1408"/>
      <c r="IUM4" s="1408"/>
      <c r="IUN4" s="1408"/>
      <c r="IUO4" s="1408"/>
      <c r="IUP4" s="1408"/>
      <c r="IUQ4" s="1408"/>
      <c r="IUR4" s="1408"/>
      <c r="IUS4" s="1408"/>
      <c r="IUT4" s="1408"/>
      <c r="IUU4" s="1408"/>
      <c r="IUV4" s="1408"/>
      <c r="IUW4" s="1408"/>
      <c r="IUX4" s="1408"/>
      <c r="IUY4" s="1408"/>
      <c r="IUZ4" s="1408"/>
      <c r="IVA4" s="1408"/>
      <c r="IVB4" s="1408"/>
      <c r="IVC4" s="1408"/>
      <c r="IVD4" s="1408"/>
      <c r="IVE4" s="1408"/>
      <c r="IVF4" s="1408"/>
      <c r="IVG4" s="1408"/>
      <c r="IVH4" s="1408"/>
      <c r="IVI4" s="1408"/>
      <c r="IVJ4" s="1408"/>
      <c r="IVK4" s="1408"/>
      <c r="IVL4" s="1408"/>
      <c r="IVM4" s="1408"/>
      <c r="IVN4" s="1408"/>
      <c r="IVO4" s="1408"/>
      <c r="IVP4" s="1408"/>
      <c r="IVQ4" s="1408"/>
      <c r="IVR4" s="1408"/>
      <c r="IVS4" s="1408"/>
      <c r="IVT4" s="1408"/>
      <c r="IVU4" s="1408"/>
      <c r="IVV4" s="1408"/>
      <c r="IVW4" s="1408"/>
      <c r="IVX4" s="1408"/>
      <c r="IVY4" s="1408"/>
      <c r="IVZ4" s="1408"/>
      <c r="IWA4" s="1408"/>
      <c r="IWB4" s="1408"/>
      <c r="IWC4" s="1408"/>
      <c r="IWD4" s="1408"/>
      <c r="IWE4" s="1408"/>
      <c r="IWF4" s="1408"/>
      <c r="IWG4" s="1408"/>
      <c r="IWH4" s="1408"/>
      <c r="IWI4" s="1408"/>
      <c r="IWJ4" s="1408"/>
      <c r="IWK4" s="1408"/>
      <c r="IWL4" s="1408"/>
      <c r="IWM4" s="1408"/>
      <c r="IWN4" s="1408"/>
      <c r="IWO4" s="1408"/>
      <c r="IWP4" s="1408"/>
      <c r="IWQ4" s="1408"/>
      <c r="IWR4" s="1408"/>
      <c r="IWS4" s="1408"/>
      <c r="IWT4" s="1408"/>
      <c r="IWU4" s="1408"/>
      <c r="IWV4" s="1408"/>
      <c r="IWW4" s="1408"/>
      <c r="IWX4" s="1408"/>
      <c r="IWY4" s="1408"/>
      <c r="IWZ4" s="1408"/>
      <c r="IXA4" s="1408"/>
      <c r="IXB4" s="1408"/>
      <c r="IXC4" s="1408"/>
      <c r="IXD4" s="1408"/>
      <c r="IXE4" s="1408"/>
      <c r="IXF4" s="1408"/>
      <c r="IXG4" s="1408"/>
      <c r="IXH4" s="1408"/>
      <c r="IXI4" s="1408"/>
      <c r="IXJ4" s="1408"/>
      <c r="IXK4" s="1408"/>
      <c r="IXL4" s="1408"/>
      <c r="IXM4" s="1408"/>
      <c r="IXN4" s="1408"/>
      <c r="IXO4" s="1408"/>
      <c r="IXP4" s="1408"/>
      <c r="IXQ4" s="1408"/>
      <c r="IXR4" s="1408"/>
      <c r="IXS4" s="1408"/>
      <c r="IXT4" s="1408"/>
      <c r="IXU4" s="1408"/>
      <c r="IXV4" s="1408"/>
      <c r="IXW4" s="1408"/>
      <c r="IXX4" s="1408"/>
      <c r="IXY4" s="1408"/>
      <c r="IXZ4" s="1408"/>
      <c r="IYA4" s="1408"/>
      <c r="IYB4" s="1408"/>
      <c r="IYC4" s="1408"/>
      <c r="IYD4" s="1408"/>
      <c r="IYE4" s="1408"/>
      <c r="IYF4" s="1408"/>
      <c r="IYG4" s="1408"/>
      <c r="IYH4" s="1408"/>
      <c r="IYI4" s="1408"/>
      <c r="IYJ4" s="1408"/>
      <c r="IYK4" s="1408"/>
      <c r="IYL4" s="1408"/>
      <c r="IYM4" s="1408"/>
      <c r="IYN4" s="1408"/>
      <c r="IYO4" s="1408"/>
      <c r="IYP4" s="1408"/>
      <c r="IYQ4" s="1408"/>
      <c r="IYR4" s="1408"/>
      <c r="IYS4" s="1408"/>
      <c r="IYT4" s="1408"/>
      <c r="IYU4" s="1408"/>
      <c r="IYV4" s="1408"/>
      <c r="IYW4" s="1408"/>
      <c r="IYX4" s="1408"/>
      <c r="IYY4" s="1408"/>
      <c r="IYZ4" s="1408"/>
      <c r="IZA4" s="1408"/>
      <c r="IZB4" s="1408"/>
      <c r="IZC4" s="1408"/>
      <c r="IZD4" s="1408"/>
      <c r="IZE4" s="1408"/>
      <c r="IZF4" s="1408"/>
      <c r="IZG4" s="1408"/>
      <c r="IZH4" s="1408"/>
      <c r="IZI4" s="1408"/>
      <c r="IZJ4" s="1408"/>
      <c r="IZK4" s="1408"/>
      <c r="IZL4" s="1408"/>
      <c r="IZM4" s="1408"/>
      <c r="IZN4" s="1408"/>
      <c r="IZO4" s="1408"/>
      <c r="IZP4" s="1408"/>
      <c r="IZQ4" s="1408"/>
      <c r="IZR4" s="1408"/>
      <c r="IZS4" s="1408"/>
      <c r="IZT4" s="1408"/>
      <c r="IZU4" s="1408"/>
      <c r="IZV4" s="1408"/>
      <c r="IZW4" s="1408"/>
      <c r="IZX4" s="1408"/>
      <c r="IZY4" s="1408"/>
      <c r="IZZ4" s="1408"/>
      <c r="JAA4" s="1408"/>
      <c r="JAB4" s="1408"/>
      <c r="JAC4" s="1408"/>
      <c r="JAD4" s="1408"/>
      <c r="JAE4" s="1408"/>
      <c r="JAF4" s="1408"/>
      <c r="JAG4" s="1408"/>
      <c r="JAH4" s="1408"/>
      <c r="JAI4" s="1408"/>
      <c r="JAJ4" s="1408"/>
      <c r="JAK4" s="1408"/>
      <c r="JAL4" s="1408"/>
      <c r="JAM4" s="1408"/>
      <c r="JAN4" s="1408"/>
      <c r="JAO4" s="1408"/>
      <c r="JAP4" s="1408"/>
      <c r="JAQ4" s="1408"/>
      <c r="JAR4" s="1408"/>
      <c r="JAS4" s="1408"/>
      <c r="JAT4" s="1408"/>
      <c r="JAU4" s="1408"/>
      <c r="JAV4" s="1408"/>
      <c r="JAW4" s="1408"/>
      <c r="JAX4" s="1408"/>
      <c r="JAY4" s="1408"/>
      <c r="JAZ4" s="1408"/>
      <c r="JBA4" s="1408"/>
      <c r="JBB4" s="1408"/>
      <c r="JBC4" s="1408"/>
      <c r="JBD4" s="1408"/>
      <c r="JBE4" s="1408"/>
      <c r="JBF4" s="1408"/>
      <c r="JBG4" s="1408"/>
      <c r="JBH4" s="1408"/>
      <c r="JBI4" s="1408"/>
      <c r="JBJ4" s="1408"/>
      <c r="JBK4" s="1408"/>
      <c r="JBL4" s="1408"/>
      <c r="JBM4" s="1408"/>
      <c r="JBN4" s="1408"/>
      <c r="JBO4" s="1408"/>
      <c r="JBP4" s="1408"/>
      <c r="JBQ4" s="1408"/>
      <c r="JBR4" s="1408"/>
      <c r="JBS4" s="1408"/>
      <c r="JBT4" s="1408"/>
      <c r="JBU4" s="1408"/>
      <c r="JBV4" s="1408"/>
      <c r="JBW4" s="1408"/>
      <c r="JBX4" s="1408"/>
      <c r="JBY4" s="1408"/>
      <c r="JBZ4" s="1408"/>
      <c r="JCA4" s="1408"/>
      <c r="JCB4" s="1408"/>
      <c r="JCC4" s="1408"/>
      <c r="JCD4" s="1408"/>
      <c r="JCE4" s="1408"/>
      <c r="JCF4" s="1408"/>
      <c r="JCG4" s="1408"/>
      <c r="JCH4" s="1408"/>
      <c r="JCI4" s="1408"/>
      <c r="JCJ4" s="1408"/>
      <c r="JCK4" s="1408"/>
      <c r="JCL4" s="1408"/>
      <c r="JCM4" s="1408"/>
      <c r="JCN4" s="1408"/>
      <c r="JCO4" s="1408"/>
      <c r="JCP4" s="1408"/>
      <c r="JCQ4" s="1408"/>
      <c r="JCR4" s="1408"/>
      <c r="JCS4" s="1408"/>
      <c r="JCT4" s="1408"/>
      <c r="JCU4" s="1408"/>
      <c r="JCV4" s="1408"/>
      <c r="JCW4" s="1408"/>
      <c r="JCX4" s="1408"/>
      <c r="JCY4" s="1408"/>
      <c r="JCZ4" s="1408"/>
      <c r="JDA4" s="1408"/>
      <c r="JDB4" s="1408"/>
      <c r="JDC4" s="1408"/>
      <c r="JDD4" s="1408"/>
      <c r="JDE4" s="1408"/>
      <c r="JDF4" s="1408"/>
      <c r="JDG4" s="1408"/>
      <c r="JDH4" s="1408"/>
      <c r="JDI4" s="1408"/>
      <c r="JDJ4" s="1408"/>
      <c r="JDK4" s="1408"/>
      <c r="JDL4" s="1408"/>
      <c r="JDM4" s="1408"/>
      <c r="JDN4" s="1408"/>
      <c r="JDO4" s="1408"/>
      <c r="JDP4" s="1408"/>
      <c r="JDQ4" s="1408"/>
      <c r="JDR4" s="1408"/>
      <c r="JDS4" s="1408"/>
      <c r="JDT4" s="1408"/>
      <c r="JDU4" s="1408"/>
      <c r="JDV4" s="1408"/>
      <c r="JDW4" s="1408"/>
      <c r="JDX4" s="1408"/>
      <c r="JDY4" s="1408"/>
      <c r="JDZ4" s="1408"/>
      <c r="JEA4" s="1408"/>
      <c r="JEB4" s="1408"/>
      <c r="JEC4" s="1408"/>
      <c r="JED4" s="1408"/>
      <c r="JEE4" s="1408"/>
      <c r="JEF4" s="1408"/>
      <c r="JEG4" s="1408"/>
      <c r="JEH4" s="1408"/>
      <c r="JEI4" s="1408"/>
      <c r="JEJ4" s="1408"/>
      <c r="JEK4" s="1408"/>
      <c r="JEL4" s="1408"/>
      <c r="JEM4" s="1408"/>
      <c r="JEN4" s="1408"/>
      <c r="JEO4" s="1408"/>
      <c r="JEP4" s="1408"/>
      <c r="JEQ4" s="1408"/>
      <c r="JER4" s="1408"/>
      <c r="JES4" s="1408"/>
      <c r="JET4" s="1408"/>
      <c r="JEU4" s="1408"/>
      <c r="JEV4" s="1408"/>
      <c r="JEW4" s="1408"/>
      <c r="JEX4" s="1408"/>
      <c r="JEY4" s="1408"/>
      <c r="JEZ4" s="1408"/>
      <c r="JFA4" s="1408"/>
      <c r="JFB4" s="1408"/>
      <c r="JFC4" s="1408"/>
      <c r="JFD4" s="1408"/>
      <c r="JFE4" s="1408"/>
      <c r="JFF4" s="1408"/>
      <c r="JFG4" s="1408"/>
      <c r="JFH4" s="1408"/>
      <c r="JFI4" s="1408"/>
      <c r="JFJ4" s="1408"/>
      <c r="JFK4" s="1408"/>
      <c r="JFL4" s="1408"/>
      <c r="JFM4" s="1408"/>
      <c r="JFN4" s="1408"/>
      <c r="JFO4" s="1408"/>
      <c r="JFP4" s="1408"/>
      <c r="JFQ4" s="1408"/>
      <c r="JFR4" s="1408"/>
      <c r="JFS4" s="1408"/>
      <c r="JFT4" s="1408"/>
      <c r="JFU4" s="1408"/>
      <c r="JFV4" s="1408"/>
      <c r="JFW4" s="1408"/>
      <c r="JFX4" s="1408"/>
      <c r="JFY4" s="1408"/>
      <c r="JFZ4" s="1408"/>
      <c r="JGA4" s="1408"/>
      <c r="JGB4" s="1408"/>
      <c r="JGC4" s="1408"/>
      <c r="JGD4" s="1408"/>
      <c r="JGE4" s="1408"/>
      <c r="JGF4" s="1408"/>
      <c r="JGG4" s="1408"/>
      <c r="JGH4" s="1408"/>
      <c r="JGI4" s="1408"/>
      <c r="JGJ4" s="1408"/>
      <c r="JGK4" s="1408"/>
      <c r="JGL4" s="1408"/>
      <c r="JGM4" s="1408"/>
      <c r="JGN4" s="1408"/>
      <c r="JGO4" s="1408"/>
      <c r="JGP4" s="1408"/>
      <c r="JGQ4" s="1408"/>
      <c r="JGR4" s="1408"/>
      <c r="JGS4" s="1408"/>
      <c r="JGT4" s="1408"/>
      <c r="JGU4" s="1408"/>
      <c r="JGV4" s="1408"/>
      <c r="JGW4" s="1408"/>
      <c r="JGX4" s="1408"/>
      <c r="JGY4" s="1408"/>
      <c r="JGZ4" s="1408"/>
      <c r="JHA4" s="1408"/>
      <c r="JHB4" s="1408"/>
      <c r="JHC4" s="1408"/>
      <c r="JHD4" s="1408"/>
      <c r="JHE4" s="1408"/>
      <c r="JHF4" s="1408"/>
      <c r="JHG4" s="1408"/>
      <c r="JHH4" s="1408"/>
      <c r="JHI4" s="1408"/>
      <c r="JHJ4" s="1408"/>
      <c r="JHK4" s="1408"/>
      <c r="JHL4" s="1408"/>
      <c r="JHM4" s="1408"/>
      <c r="JHN4" s="1408"/>
      <c r="JHO4" s="1408"/>
      <c r="JHP4" s="1408"/>
      <c r="JHQ4" s="1408"/>
      <c r="JHR4" s="1408"/>
      <c r="JHS4" s="1408"/>
      <c r="JHT4" s="1408"/>
      <c r="JHU4" s="1408"/>
      <c r="JHV4" s="1408"/>
      <c r="JHW4" s="1408"/>
      <c r="JHX4" s="1408"/>
      <c r="JHY4" s="1408"/>
      <c r="JHZ4" s="1408"/>
      <c r="JIA4" s="1408"/>
      <c r="JIB4" s="1408"/>
      <c r="JIC4" s="1408"/>
      <c r="JID4" s="1408"/>
      <c r="JIE4" s="1408"/>
      <c r="JIF4" s="1408"/>
      <c r="JIG4" s="1408"/>
      <c r="JIH4" s="1408"/>
      <c r="JII4" s="1408"/>
      <c r="JIJ4" s="1408"/>
      <c r="JIK4" s="1408"/>
      <c r="JIL4" s="1408"/>
      <c r="JIM4" s="1408"/>
      <c r="JIN4" s="1408"/>
      <c r="JIO4" s="1408"/>
      <c r="JIP4" s="1408"/>
      <c r="JIQ4" s="1408"/>
      <c r="JIR4" s="1408"/>
      <c r="JIS4" s="1408"/>
      <c r="JIT4" s="1408"/>
      <c r="JIU4" s="1408"/>
      <c r="JIV4" s="1408"/>
      <c r="JIW4" s="1408"/>
      <c r="JIX4" s="1408"/>
      <c r="JIY4" s="1408"/>
      <c r="JIZ4" s="1408"/>
      <c r="JJA4" s="1408"/>
      <c r="JJB4" s="1408"/>
      <c r="JJC4" s="1408"/>
      <c r="JJD4" s="1408"/>
      <c r="JJE4" s="1408"/>
      <c r="JJF4" s="1408"/>
      <c r="JJG4" s="1408"/>
      <c r="JJH4" s="1408"/>
      <c r="JJI4" s="1408"/>
      <c r="JJJ4" s="1408"/>
      <c r="JJK4" s="1408"/>
      <c r="JJL4" s="1408"/>
      <c r="JJM4" s="1408"/>
      <c r="JJN4" s="1408"/>
      <c r="JJO4" s="1408"/>
      <c r="JJP4" s="1408"/>
      <c r="JJQ4" s="1408"/>
      <c r="JJR4" s="1408"/>
      <c r="JJS4" s="1408"/>
      <c r="JJT4" s="1408"/>
      <c r="JJU4" s="1408"/>
      <c r="JJV4" s="1408"/>
      <c r="JJW4" s="1408"/>
      <c r="JJX4" s="1408"/>
      <c r="JJY4" s="1408"/>
      <c r="JJZ4" s="1408"/>
      <c r="JKA4" s="1408"/>
      <c r="JKB4" s="1408"/>
      <c r="JKC4" s="1408"/>
      <c r="JKD4" s="1408"/>
      <c r="JKE4" s="1408"/>
      <c r="JKF4" s="1408"/>
      <c r="JKG4" s="1408"/>
      <c r="JKH4" s="1408"/>
      <c r="JKI4" s="1408"/>
      <c r="JKJ4" s="1408"/>
      <c r="JKK4" s="1408"/>
      <c r="JKL4" s="1408"/>
      <c r="JKM4" s="1408"/>
      <c r="JKN4" s="1408"/>
      <c r="JKO4" s="1408"/>
      <c r="JKP4" s="1408"/>
      <c r="JKQ4" s="1408"/>
      <c r="JKR4" s="1408"/>
      <c r="JKS4" s="1408"/>
      <c r="JKT4" s="1408"/>
      <c r="JKU4" s="1408"/>
      <c r="JKV4" s="1408"/>
      <c r="JKW4" s="1408"/>
      <c r="JKX4" s="1408"/>
      <c r="JKY4" s="1408"/>
      <c r="JKZ4" s="1408"/>
      <c r="JLA4" s="1408"/>
      <c r="JLB4" s="1408"/>
      <c r="JLC4" s="1408"/>
      <c r="JLD4" s="1408"/>
      <c r="JLE4" s="1408"/>
      <c r="JLF4" s="1408"/>
      <c r="JLG4" s="1408"/>
      <c r="JLH4" s="1408"/>
      <c r="JLI4" s="1408"/>
      <c r="JLJ4" s="1408"/>
      <c r="JLK4" s="1408"/>
      <c r="JLL4" s="1408"/>
      <c r="JLM4" s="1408"/>
      <c r="JLN4" s="1408"/>
      <c r="JLO4" s="1408"/>
      <c r="JLP4" s="1408"/>
      <c r="JLQ4" s="1408"/>
      <c r="JLR4" s="1408"/>
      <c r="JLS4" s="1408"/>
      <c r="JLT4" s="1408"/>
      <c r="JLU4" s="1408"/>
      <c r="JLV4" s="1408"/>
      <c r="JLW4" s="1408"/>
      <c r="JLX4" s="1408"/>
      <c r="JLY4" s="1408"/>
      <c r="JLZ4" s="1408"/>
      <c r="JMA4" s="1408"/>
      <c r="JMB4" s="1408"/>
      <c r="JMC4" s="1408"/>
      <c r="JMD4" s="1408"/>
      <c r="JME4" s="1408"/>
      <c r="JMF4" s="1408"/>
      <c r="JMG4" s="1408"/>
      <c r="JMH4" s="1408"/>
      <c r="JMI4" s="1408"/>
      <c r="JMJ4" s="1408"/>
      <c r="JMK4" s="1408"/>
      <c r="JML4" s="1408"/>
      <c r="JMM4" s="1408"/>
      <c r="JMN4" s="1408"/>
      <c r="JMO4" s="1408"/>
      <c r="JMP4" s="1408"/>
      <c r="JMQ4" s="1408"/>
      <c r="JMR4" s="1408"/>
      <c r="JMS4" s="1408"/>
      <c r="JMT4" s="1408"/>
      <c r="JMU4" s="1408"/>
      <c r="JMV4" s="1408"/>
      <c r="JMW4" s="1408"/>
      <c r="JMX4" s="1408"/>
      <c r="JMY4" s="1408"/>
      <c r="JMZ4" s="1408"/>
      <c r="JNA4" s="1408"/>
      <c r="JNB4" s="1408"/>
      <c r="JNC4" s="1408"/>
      <c r="JND4" s="1408"/>
      <c r="JNE4" s="1408"/>
      <c r="JNF4" s="1408"/>
      <c r="JNG4" s="1408"/>
      <c r="JNH4" s="1408"/>
      <c r="JNI4" s="1408"/>
      <c r="JNJ4" s="1408"/>
      <c r="JNK4" s="1408"/>
      <c r="JNL4" s="1408"/>
      <c r="JNM4" s="1408"/>
      <c r="JNN4" s="1408"/>
      <c r="JNO4" s="1408"/>
      <c r="JNP4" s="1408"/>
      <c r="JNQ4" s="1408"/>
      <c r="JNR4" s="1408"/>
      <c r="JNS4" s="1408"/>
      <c r="JNT4" s="1408"/>
      <c r="JNU4" s="1408"/>
      <c r="JNV4" s="1408"/>
      <c r="JNW4" s="1408"/>
      <c r="JNX4" s="1408"/>
      <c r="JNY4" s="1408"/>
      <c r="JNZ4" s="1408"/>
      <c r="JOA4" s="1408"/>
      <c r="JOB4" s="1408"/>
      <c r="JOC4" s="1408"/>
      <c r="JOD4" s="1408"/>
      <c r="JOE4" s="1408"/>
      <c r="JOF4" s="1408"/>
      <c r="JOG4" s="1408"/>
      <c r="JOH4" s="1408"/>
      <c r="JOI4" s="1408"/>
      <c r="JOJ4" s="1408"/>
      <c r="JOK4" s="1408"/>
      <c r="JOL4" s="1408"/>
      <c r="JOM4" s="1408"/>
      <c r="JON4" s="1408"/>
      <c r="JOO4" s="1408"/>
      <c r="JOP4" s="1408"/>
      <c r="JOQ4" s="1408"/>
      <c r="JOR4" s="1408"/>
      <c r="JOS4" s="1408"/>
      <c r="JOT4" s="1408"/>
      <c r="JOU4" s="1408"/>
      <c r="JOV4" s="1408"/>
      <c r="JOW4" s="1408"/>
      <c r="JOX4" s="1408"/>
      <c r="JOY4" s="1408"/>
      <c r="JOZ4" s="1408"/>
      <c r="JPA4" s="1408"/>
      <c r="JPB4" s="1408"/>
      <c r="JPC4" s="1408"/>
      <c r="JPD4" s="1408"/>
      <c r="JPE4" s="1408"/>
      <c r="JPF4" s="1408"/>
      <c r="JPG4" s="1408"/>
      <c r="JPH4" s="1408"/>
      <c r="JPI4" s="1408"/>
      <c r="JPJ4" s="1408"/>
      <c r="JPK4" s="1408"/>
      <c r="JPL4" s="1408"/>
      <c r="JPM4" s="1408"/>
      <c r="JPN4" s="1408"/>
      <c r="JPO4" s="1408"/>
      <c r="JPP4" s="1408"/>
      <c r="JPQ4" s="1408"/>
      <c r="JPR4" s="1408"/>
      <c r="JPS4" s="1408"/>
      <c r="JPT4" s="1408"/>
      <c r="JPU4" s="1408"/>
      <c r="JPV4" s="1408"/>
      <c r="JPW4" s="1408"/>
      <c r="JPX4" s="1408"/>
      <c r="JPY4" s="1408"/>
      <c r="JPZ4" s="1408"/>
      <c r="JQA4" s="1408"/>
      <c r="JQB4" s="1408"/>
      <c r="JQC4" s="1408"/>
      <c r="JQD4" s="1408"/>
      <c r="JQE4" s="1408"/>
      <c r="JQF4" s="1408"/>
      <c r="JQG4" s="1408"/>
      <c r="JQH4" s="1408"/>
      <c r="JQI4" s="1408"/>
      <c r="JQJ4" s="1408"/>
      <c r="JQK4" s="1408"/>
      <c r="JQL4" s="1408"/>
      <c r="JQM4" s="1408"/>
      <c r="JQN4" s="1408"/>
      <c r="JQO4" s="1408"/>
      <c r="JQP4" s="1408"/>
      <c r="JQQ4" s="1408"/>
      <c r="JQR4" s="1408"/>
      <c r="JQS4" s="1408"/>
      <c r="JQT4" s="1408"/>
      <c r="JQU4" s="1408"/>
      <c r="JQV4" s="1408"/>
      <c r="JQW4" s="1408"/>
      <c r="JQX4" s="1408"/>
      <c r="JQY4" s="1408"/>
      <c r="JQZ4" s="1408"/>
      <c r="JRA4" s="1408"/>
      <c r="JRB4" s="1408"/>
      <c r="JRC4" s="1408"/>
      <c r="JRD4" s="1408"/>
      <c r="JRE4" s="1408"/>
      <c r="JRF4" s="1408"/>
      <c r="JRG4" s="1408"/>
      <c r="JRH4" s="1408"/>
      <c r="JRI4" s="1408"/>
      <c r="JRJ4" s="1408"/>
      <c r="JRK4" s="1408"/>
      <c r="JRL4" s="1408"/>
      <c r="JRM4" s="1408"/>
      <c r="JRN4" s="1408"/>
      <c r="JRO4" s="1408"/>
      <c r="JRP4" s="1408"/>
      <c r="JRQ4" s="1408"/>
      <c r="JRR4" s="1408"/>
      <c r="JRS4" s="1408"/>
      <c r="JRT4" s="1408"/>
      <c r="JRU4" s="1408"/>
      <c r="JRV4" s="1408"/>
      <c r="JRW4" s="1408"/>
      <c r="JRX4" s="1408"/>
      <c r="JRY4" s="1408"/>
      <c r="JRZ4" s="1408"/>
      <c r="JSA4" s="1408"/>
      <c r="JSB4" s="1408"/>
      <c r="JSC4" s="1408"/>
      <c r="JSD4" s="1408"/>
      <c r="JSE4" s="1408"/>
      <c r="JSF4" s="1408"/>
      <c r="JSG4" s="1408"/>
      <c r="JSH4" s="1408"/>
      <c r="JSI4" s="1408"/>
      <c r="JSJ4" s="1408"/>
      <c r="JSK4" s="1408"/>
      <c r="JSL4" s="1408"/>
      <c r="JSM4" s="1408"/>
      <c r="JSN4" s="1408"/>
      <c r="JSO4" s="1408"/>
      <c r="JSP4" s="1408"/>
      <c r="JSQ4" s="1408"/>
      <c r="JSR4" s="1408"/>
      <c r="JSS4" s="1408"/>
      <c r="JST4" s="1408"/>
      <c r="JSU4" s="1408"/>
      <c r="JSV4" s="1408"/>
      <c r="JSW4" s="1408"/>
      <c r="JSX4" s="1408"/>
      <c r="JSY4" s="1408"/>
      <c r="JSZ4" s="1408"/>
      <c r="JTA4" s="1408"/>
      <c r="JTB4" s="1408"/>
      <c r="JTC4" s="1408"/>
      <c r="JTD4" s="1408"/>
      <c r="JTE4" s="1408"/>
      <c r="JTF4" s="1408"/>
      <c r="JTG4" s="1408"/>
      <c r="JTH4" s="1408"/>
      <c r="JTI4" s="1408"/>
      <c r="JTJ4" s="1408"/>
      <c r="JTK4" s="1408"/>
      <c r="JTL4" s="1408"/>
      <c r="JTM4" s="1408"/>
      <c r="JTN4" s="1408"/>
      <c r="JTO4" s="1408"/>
      <c r="JTP4" s="1408"/>
      <c r="JTQ4" s="1408"/>
      <c r="JTR4" s="1408"/>
      <c r="JTS4" s="1408"/>
      <c r="JTT4" s="1408"/>
      <c r="JTU4" s="1408"/>
      <c r="JTV4" s="1408"/>
      <c r="JTW4" s="1408"/>
      <c r="JTX4" s="1408"/>
      <c r="JTY4" s="1408"/>
      <c r="JTZ4" s="1408"/>
      <c r="JUA4" s="1408"/>
      <c r="JUB4" s="1408"/>
      <c r="JUC4" s="1408"/>
      <c r="JUD4" s="1408"/>
      <c r="JUE4" s="1408"/>
      <c r="JUF4" s="1408"/>
      <c r="JUG4" s="1408"/>
      <c r="JUH4" s="1408"/>
      <c r="JUI4" s="1408"/>
      <c r="JUJ4" s="1408"/>
      <c r="JUK4" s="1408"/>
      <c r="JUL4" s="1408"/>
      <c r="JUM4" s="1408"/>
      <c r="JUN4" s="1408"/>
      <c r="JUO4" s="1408"/>
      <c r="JUP4" s="1408"/>
      <c r="JUQ4" s="1408"/>
      <c r="JUR4" s="1408"/>
      <c r="JUS4" s="1408"/>
      <c r="JUT4" s="1408"/>
      <c r="JUU4" s="1408"/>
      <c r="JUV4" s="1408"/>
      <c r="JUW4" s="1408"/>
      <c r="JUX4" s="1408"/>
      <c r="JUY4" s="1408"/>
      <c r="JUZ4" s="1408"/>
      <c r="JVA4" s="1408"/>
      <c r="JVB4" s="1408"/>
      <c r="JVC4" s="1408"/>
      <c r="JVD4" s="1408"/>
      <c r="JVE4" s="1408"/>
      <c r="JVF4" s="1408"/>
      <c r="JVG4" s="1408"/>
      <c r="JVH4" s="1408"/>
      <c r="JVI4" s="1408"/>
      <c r="JVJ4" s="1408"/>
      <c r="JVK4" s="1408"/>
      <c r="JVL4" s="1408"/>
      <c r="JVM4" s="1408"/>
      <c r="JVN4" s="1408"/>
      <c r="JVO4" s="1408"/>
      <c r="JVP4" s="1408"/>
      <c r="JVQ4" s="1408"/>
      <c r="JVR4" s="1408"/>
      <c r="JVS4" s="1408"/>
      <c r="JVT4" s="1408"/>
      <c r="JVU4" s="1408"/>
      <c r="JVV4" s="1408"/>
      <c r="JVW4" s="1408"/>
      <c r="JVX4" s="1408"/>
      <c r="JVY4" s="1408"/>
      <c r="JVZ4" s="1408"/>
      <c r="JWA4" s="1408"/>
      <c r="JWB4" s="1408"/>
      <c r="JWC4" s="1408"/>
      <c r="JWD4" s="1408"/>
      <c r="JWE4" s="1408"/>
      <c r="JWF4" s="1408"/>
      <c r="JWG4" s="1408"/>
      <c r="JWH4" s="1408"/>
      <c r="JWI4" s="1408"/>
      <c r="JWJ4" s="1408"/>
      <c r="JWK4" s="1408"/>
      <c r="JWL4" s="1408"/>
      <c r="JWM4" s="1408"/>
      <c r="JWN4" s="1408"/>
      <c r="JWO4" s="1408"/>
      <c r="JWP4" s="1408"/>
      <c r="JWQ4" s="1408"/>
      <c r="JWR4" s="1408"/>
      <c r="JWS4" s="1408"/>
      <c r="JWT4" s="1408"/>
      <c r="JWU4" s="1408"/>
      <c r="JWV4" s="1408"/>
      <c r="JWW4" s="1408"/>
      <c r="JWX4" s="1408"/>
      <c r="JWY4" s="1408"/>
      <c r="JWZ4" s="1408"/>
      <c r="JXA4" s="1408"/>
      <c r="JXB4" s="1408"/>
      <c r="JXC4" s="1408"/>
      <c r="JXD4" s="1408"/>
      <c r="JXE4" s="1408"/>
      <c r="JXF4" s="1408"/>
      <c r="JXG4" s="1408"/>
      <c r="JXH4" s="1408"/>
      <c r="JXI4" s="1408"/>
      <c r="JXJ4" s="1408"/>
      <c r="JXK4" s="1408"/>
      <c r="JXL4" s="1408"/>
      <c r="JXM4" s="1408"/>
      <c r="JXN4" s="1408"/>
      <c r="JXO4" s="1408"/>
      <c r="JXP4" s="1408"/>
      <c r="JXQ4" s="1408"/>
      <c r="JXR4" s="1408"/>
      <c r="JXS4" s="1408"/>
      <c r="JXT4" s="1408"/>
      <c r="JXU4" s="1408"/>
      <c r="JXV4" s="1408"/>
      <c r="JXW4" s="1408"/>
      <c r="JXX4" s="1408"/>
      <c r="JXY4" s="1408"/>
      <c r="JXZ4" s="1408"/>
      <c r="JYA4" s="1408"/>
      <c r="JYB4" s="1408"/>
      <c r="JYC4" s="1408"/>
      <c r="JYD4" s="1408"/>
      <c r="JYE4" s="1408"/>
      <c r="JYF4" s="1408"/>
      <c r="JYG4" s="1408"/>
      <c r="JYH4" s="1408"/>
      <c r="JYI4" s="1408"/>
      <c r="JYJ4" s="1408"/>
      <c r="JYK4" s="1408"/>
      <c r="JYL4" s="1408"/>
      <c r="JYM4" s="1408"/>
      <c r="JYN4" s="1408"/>
      <c r="JYO4" s="1408"/>
      <c r="JYP4" s="1408"/>
      <c r="JYQ4" s="1408"/>
      <c r="JYR4" s="1408"/>
      <c r="JYS4" s="1408"/>
      <c r="JYT4" s="1408"/>
      <c r="JYU4" s="1408"/>
      <c r="JYV4" s="1408"/>
      <c r="JYW4" s="1408"/>
      <c r="JYX4" s="1408"/>
      <c r="JYY4" s="1408"/>
      <c r="JYZ4" s="1408"/>
      <c r="JZA4" s="1408"/>
      <c r="JZB4" s="1408"/>
      <c r="JZC4" s="1408"/>
      <c r="JZD4" s="1408"/>
      <c r="JZE4" s="1408"/>
      <c r="JZF4" s="1408"/>
      <c r="JZG4" s="1408"/>
      <c r="JZH4" s="1408"/>
      <c r="JZI4" s="1408"/>
      <c r="JZJ4" s="1408"/>
      <c r="JZK4" s="1408"/>
      <c r="JZL4" s="1408"/>
      <c r="JZM4" s="1408"/>
      <c r="JZN4" s="1408"/>
      <c r="JZO4" s="1408"/>
      <c r="JZP4" s="1408"/>
      <c r="JZQ4" s="1408"/>
      <c r="JZR4" s="1408"/>
      <c r="JZS4" s="1408"/>
      <c r="JZT4" s="1408"/>
      <c r="JZU4" s="1408"/>
      <c r="JZV4" s="1408"/>
      <c r="JZW4" s="1408"/>
      <c r="JZX4" s="1408"/>
      <c r="JZY4" s="1408"/>
      <c r="JZZ4" s="1408"/>
      <c r="KAA4" s="1408"/>
      <c r="KAB4" s="1408"/>
      <c r="KAC4" s="1408"/>
      <c r="KAD4" s="1408"/>
      <c r="KAE4" s="1408"/>
      <c r="KAF4" s="1408"/>
      <c r="KAG4" s="1408"/>
      <c r="KAH4" s="1408"/>
      <c r="KAI4" s="1408"/>
      <c r="KAJ4" s="1408"/>
      <c r="KAK4" s="1408"/>
      <c r="KAL4" s="1408"/>
      <c r="KAM4" s="1408"/>
      <c r="KAN4" s="1408"/>
      <c r="KAO4" s="1408"/>
      <c r="KAP4" s="1408"/>
      <c r="KAQ4" s="1408"/>
      <c r="KAR4" s="1408"/>
      <c r="KAS4" s="1408"/>
      <c r="KAT4" s="1408"/>
      <c r="KAU4" s="1408"/>
      <c r="KAV4" s="1408"/>
      <c r="KAW4" s="1408"/>
      <c r="KAX4" s="1408"/>
      <c r="KAY4" s="1408"/>
      <c r="KAZ4" s="1408"/>
      <c r="KBA4" s="1408"/>
      <c r="KBB4" s="1408"/>
      <c r="KBC4" s="1408"/>
      <c r="KBD4" s="1408"/>
      <c r="KBE4" s="1408"/>
      <c r="KBF4" s="1408"/>
      <c r="KBG4" s="1408"/>
      <c r="KBH4" s="1408"/>
      <c r="KBI4" s="1408"/>
      <c r="KBJ4" s="1408"/>
      <c r="KBK4" s="1408"/>
      <c r="KBL4" s="1408"/>
      <c r="KBM4" s="1408"/>
      <c r="KBN4" s="1408"/>
      <c r="KBO4" s="1408"/>
      <c r="KBP4" s="1408"/>
      <c r="KBQ4" s="1408"/>
      <c r="KBR4" s="1408"/>
      <c r="KBS4" s="1408"/>
      <c r="KBT4" s="1408"/>
      <c r="KBU4" s="1408"/>
      <c r="KBV4" s="1408"/>
      <c r="KBW4" s="1408"/>
      <c r="KBX4" s="1408"/>
      <c r="KBY4" s="1408"/>
      <c r="KBZ4" s="1408"/>
      <c r="KCA4" s="1408"/>
      <c r="KCB4" s="1408"/>
      <c r="KCC4" s="1408"/>
      <c r="KCD4" s="1408"/>
      <c r="KCE4" s="1408"/>
      <c r="KCF4" s="1408"/>
      <c r="KCG4" s="1408"/>
      <c r="KCH4" s="1408"/>
      <c r="KCI4" s="1408"/>
      <c r="KCJ4" s="1408"/>
      <c r="KCK4" s="1408"/>
      <c r="KCL4" s="1408"/>
      <c r="KCM4" s="1408"/>
      <c r="KCN4" s="1408"/>
      <c r="KCO4" s="1408"/>
      <c r="KCP4" s="1408"/>
      <c r="KCQ4" s="1408"/>
      <c r="KCR4" s="1408"/>
      <c r="KCS4" s="1408"/>
      <c r="KCT4" s="1408"/>
      <c r="KCU4" s="1408"/>
      <c r="KCV4" s="1408"/>
      <c r="KCW4" s="1408"/>
      <c r="KCX4" s="1408"/>
      <c r="KCY4" s="1408"/>
      <c r="KCZ4" s="1408"/>
      <c r="KDA4" s="1408"/>
      <c r="KDB4" s="1408"/>
      <c r="KDC4" s="1408"/>
      <c r="KDD4" s="1408"/>
      <c r="KDE4" s="1408"/>
      <c r="KDF4" s="1408"/>
      <c r="KDG4" s="1408"/>
      <c r="KDH4" s="1408"/>
      <c r="KDI4" s="1408"/>
      <c r="KDJ4" s="1408"/>
      <c r="KDK4" s="1408"/>
      <c r="KDL4" s="1408"/>
      <c r="KDM4" s="1408"/>
      <c r="KDN4" s="1408"/>
      <c r="KDO4" s="1408"/>
      <c r="KDP4" s="1408"/>
      <c r="KDQ4" s="1408"/>
      <c r="KDR4" s="1408"/>
      <c r="KDS4" s="1408"/>
      <c r="KDT4" s="1408"/>
      <c r="KDU4" s="1408"/>
      <c r="KDV4" s="1408"/>
      <c r="KDW4" s="1408"/>
      <c r="KDX4" s="1408"/>
      <c r="KDY4" s="1408"/>
      <c r="KDZ4" s="1408"/>
      <c r="KEA4" s="1408"/>
      <c r="KEB4" s="1408"/>
      <c r="KEC4" s="1408"/>
      <c r="KED4" s="1408"/>
      <c r="KEE4" s="1408"/>
      <c r="KEF4" s="1408"/>
      <c r="KEG4" s="1408"/>
      <c r="KEH4" s="1408"/>
      <c r="KEI4" s="1408"/>
      <c r="KEJ4" s="1408"/>
      <c r="KEK4" s="1408"/>
      <c r="KEL4" s="1408"/>
      <c r="KEM4" s="1408"/>
      <c r="KEN4" s="1408"/>
      <c r="KEO4" s="1408"/>
      <c r="KEP4" s="1408"/>
      <c r="KEQ4" s="1408"/>
      <c r="KER4" s="1408"/>
      <c r="KES4" s="1408"/>
      <c r="KET4" s="1408"/>
      <c r="KEU4" s="1408"/>
      <c r="KEV4" s="1408"/>
      <c r="KEW4" s="1408"/>
      <c r="KEX4" s="1408"/>
      <c r="KEY4" s="1408"/>
      <c r="KEZ4" s="1408"/>
      <c r="KFA4" s="1408"/>
      <c r="KFB4" s="1408"/>
      <c r="KFC4" s="1408"/>
      <c r="KFD4" s="1408"/>
      <c r="KFE4" s="1408"/>
      <c r="KFF4" s="1408"/>
      <c r="KFG4" s="1408"/>
      <c r="KFH4" s="1408"/>
      <c r="KFI4" s="1408"/>
      <c r="KFJ4" s="1408"/>
      <c r="KFK4" s="1408"/>
      <c r="KFL4" s="1408"/>
      <c r="KFM4" s="1408"/>
      <c r="KFN4" s="1408"/>
      <c r="KFO4" s="1408"/>
      <c r="KFP4" s="1408"/>
      <c r="KFQ4" s="1408"/>
      <c r="KFR4" s="1408"/>
      <c r="KFS4" s="1408"/>
      <c r="KFT4" s="1408"/>
      <c r="KFU4" s="1408"/>
      <c r="KFV4" s="1408"/>
      <c r="KFW4" s="1408"/>
      <c r="KFX4" s="1408"/>
      <c r="KFY4" s="1408"/>
      <c r="KFZ4" s="1408"/>
      <c r="KGA4" s="1408"/>
      <c r="KGB4" s="1408"/>
      <c r="KGC4" s="1408"/>
      <c r="KGD4" s="1408"/>
      <c r="KGE4" s="1408"/>
      <c r="KGF4" s="1408"/>
      <c r="KGG4" s="1408"/>
      <c r="KGH4" s="1408"/>
      <c r="KGI4" s="1408"/>
      <c r="KGJ4" s="1408"/>
      <c r="KGK4" s="1408"/>
      <c r="KGL4" s="1408"/>
      <c r="KGM4" s="1408"/>
      <c r="KGN4" s="1408"/>
      <c r="KGO4" s="1408"/>
      <c r="KGP4" s="1408"/>
      <c r="KGQ4" s="1408"/>
      <c r="KGR4" s="1408"/>
      <c r="KGS4" s="1408"/>
      <c r="KGT4" s="1408"/>
      <c r="KGU4" s="1408"/>
      <c r="KGV4" s="1408"/>
      <c r="KGW4" s="1408"/>
      <c r="KGX4" s="1408"/>
      <c r="KGY4" s="1408"/>
      <c r="KGZ4" s="1408"/>
      <c r="KHA4" s="1408"/>
      <c r="KHB4" s="1408"/>
      <c r="KHC4" s="1408"/>
      <c r="KHD4" s="1408"/>
      <c r="KHE4" s="1408"/>
      <c r="KHF4" s="1408"/>
      <c r="KHG4" s="1408"/>
      <c r="KHH4" s="1408"/>
      <c r="KHI4" s="1408"/>
      <c r="KHJ4" s="1408"/>
      <c r="KHK4" s="1408"/>
      <c r="KHL4" s="1408"/>
      <c r="KHM4" s="1408"/>
      <c r="KHN4" s="1408"/>
      <c r="KHO4" s="1408"/>
      <c r="KHP4" s="1408"/>
      <c r="KHQ4" s="1408"/>
      <c r="KHR4" s="1408"/>
      <c r="KHS4" s="1408"/>
      <c r="KHT4" s="1408"/>
      <c r="KHU4" s="1408"/>
      <c r="KHV4" s="1408"/>
      <c r="KHW4" s="1408"/>
      <c r="KHX4" s="1408"/>
      <c r="KHY4" s="1408"/>
      <c r="KHZ4" s="1408"/>
      <c r="KIA4" s="1408"/>
      <c r="KIB4" s="1408"/>
      <c r="KIC4" s="1408"/>
      <c r="KID4" s="1408"/>
      <c r="KIE4" s="1408"/>
      <c r="KIF4" s="1408"/>
      <c r="KIG4" s="1408"/>
      <c r="KIH4" s="1408"/>
      <c r="KII4" s="1408"/>
      <c r="KIJ4" s="1408"/>
      <c r="KIK4" s="1408"/>
      <c r="KIL4" s="1408"/>
      <c r="KIM4" s="1408"/>
      <c r="KIN4" s="1408"/>
      <c r="KIO4" s="1408"/>
      <c r="KIP4" s="1408"/>
      <c r="KIQ4" s="1408"/>
      <c r="KIR4" s="1408"/>
      <c r="KIS4" s="1408"/>
      <c r="KIT4" s="1408"/>
      <c r="KIU4" s="1408"/>
      <c r="KIV4" s="1408"/>
      <c r="KIW4" s="1408"/>
      <c r="KIX4" s="1408"/>
      <c r="KIY4" s="1408"/>
      <c r="KIZ4" s="1408"/>
      <c r="KJA4" s="1408"/>
      <c r="KJB4" s="1408"/>
      <c r="KJC4" s="1408"/>
      <c r="KJD4" s="1408"/>
      <c r="KJE4" s="1408"/>
      <c r="KJF4" s="1408"/>
      <c r="KJG4" s="1408"/>
      <c r="KJH4" s="1408"/>
      <c r="KJI4" s="1408"/>
      <c r="KJJ4" s="1408"/>
      <c r="KJK4" s="1408"/>
      <c r="KJL4" s="1408"/>
      <c r="KJM4" s="1408"/>
      <c r="KJN4" s="1408"/>
      <c r="KJO4" s="1408"/>
      <c r="KJP4" s="1408"/>
      <c r="KJQ4" s="1408"/>
      <c r="KJR4" s="1408"/>
      <c r="KJS4" s="1408"/>
      <c r="KJT4" s="1408"/>
      <c r="KJU4" s="1408"/>
      <c r="KJV4" s="1408"/>
      <c r="KJW4" s="1408"/>
      <c r="KJX4" s="1408"/>
      <c r="KJY4" s="1408"/>
      <c r="KJZ4" s="1408"/>
      <c r="KKA4" s="1408"/>
      <c r="KKB4" s="1408"/>
      <c r="KKC4" s="1408"/>
      <c r="KKD4" s="1408"/>
      <c r="KKE4" s="1408"/>
      <c r="KKF4" s="1408"/>
      <c r="KKG4" s="1408"/>
      <c r="KKH4" s="1408"/>
      <c r="KKI4" s="1408"/>
      <c r="KKJ4" s="1408"/>
      <c r="KKK4" s="1408"/>
      <c r="KKL4" s="1408"/>
      <c r="KKM4" s="1408"/>
      <c r="KKN4" s="1408"/>
      <c r="KKO4" s="1408"/>
      <c r="KKP4" s="1408"/>
      <c r="KKQ4" s="1408"/>
      <c r="KKR4" s="1408"/>
      <c r="KKS4" s="1408"/>
      <c r="KKT4" s="1408"/>
      <c r="KKU4" s="1408"/>
      <c r="KKV4" s="1408"/>
      <c r="KKW4" s="1408"/>
      <c r="KKX4" s="1408"/>
      <c r="KKY4" s="1408"/>
      <c r="KKZ4" s="1408"/>
      <c r="KLA4" s="1408"/>
      <c r="KLB4" s="1408"/>
      <c r="KLC4" s="1408"/>
      <c r="KLD4" s="1408"/>
      <c r="KLE4" s="1408"/>
      <c r="KLF4" s="1408"/>
      <c r="KLG4" s="1408"/>
      <c r="KLH4" s="1408"/>
      <c r="KLI4" s="1408"/>
      <c r="KLJ4" s="1408"/>
      <c r="KLK4" s="1408"/>
      <c r="KLL4" s="1408"/>
      <c r="KLM4" s="1408"/>
      <c r="KLN4" s="1408"/>
      <c r="KLO4" s="1408"/>
      <c r="KLP4" s="1408"/>
      <c r="KLQ4" s="1408"/>
      <c r="KLR4" s="1408"/>
      <c r="KLS4" s="1408"/>
      <c r="KLT4" s="1408"/>
      <c r="KLU4" s="1408"/>
      <c r="KLV4" s="1408"/>
      <c r="KLW4" s="1408"/>
      <c r="KLX4" s="1408"/>
      <c r="KLY4" s="1408"/>
      <c r="KLZ4" s="1408"/>
      <c r="KMA4" s="1408"/>
      <c r="KMB4" s="1408"/>
      <c r="KMC4" s="1408"/>
      <c r="KMD4" s="1408"/>
      <c r="KME4" s="1408"/>
      <c r="KMF4" s="1408"/>
      <c r="KMG4" s="1408"/>
      <c r="KMH4" s="1408"/>
      <c r="KMI4" s="1408"/>
      <c r="KMJ4" s="1408"/>
      <c r="KMK4" s="1408"/>
      <c r="KML4" s="1408"/>
      <c r="KMM4" s="1408"/>
      <c r="KMN4" s="1408"/>
      <c r="KMO4" s="1408"/>
      <c r="KMP4" s="1408"/>
      <c r="KMQ4" s="1408"/>
      <c r="KMR4" s="1408"/>
      <c r="KMS4" s="1408"/>
      <c r="KMT4" s="1408"/>
      <c r="KMU4" s="1408"/>
      <c r="KMV4" s="1408"/>
      <c r="KMW4" s="1408"/>
      <c r="KMX4" s="1408"/>
      <c r="KMY4" s="1408"/>
      <c r="KMZ4" s="1408"/>
      <c r="KNA4" s="1408"/>
      <c r="KNB4" s="1408"/>
      <c r="KNC4" s="1408"/>
      <c r="KND4" s="1408"/>
      <c r="KNE4" s="1408"/>
      <c r="KNF4" s="1408"/>
      <c r="KNG4" s="1408"/>
      <c r="KNH4" s="1408"/>
      <c r="KNI4" s="1408"/>
      <c r="KNJ4" s="1408"/>
      <c r="KNK4" s="1408"/>
      <c r="KNL4" s="1408"/>
      <c r="KNM4" s="1408"/>
      <c r="KNN4" s="1408"/>
      <c r="KNO4" s="1408"/>
      <c r="KNP4" s="1408"/>
      <c r="KNQ4" s="1408"/>
      <c r="KNR4" s="1408"/>
      <c r="KNS4" s="1408"/>
      <c r="KNT4" s="1408"/>
      <c r="KNU4" s="1408"/>
      <c r="KNV4" s="1408"/>
      <c r="KNW4" s="1408"/>
      <c r="KNX4" s="1408"/>
      <c r="KNY4" s="1408"/>
      <c r="KNZ4" s="1408"/>
      <c r="KOA4" s="1408"/>
      <c r="KOB4" s="1408"/>
      <c r="KOC4" s="1408"/>
      <c r="KOD4" s="1408"/>
      <c r="KOE4" s="1408"/>
      <c r="KOF4" s="1408"/>
      <c r="KOG4" s="1408"/>
      <c r="KOH4" s="1408"/>
      <c r="KOI4" s="1408"/>
      <c r="KOJ4" s="1408"/>
      <c r="KOK4" s="1408"/>
      <c r="KOL4" s="1408"/>
      <c r="KOM4" s="1408"/>
      <c r="KON4" s="1408"/>
      <c r="KOO4" s="1408"/>
      <c r="KOP4" s="1408"/>
      <c r="KOQ4" s="1408"/>
      <c r="KOR4" s="1408"/>
      <c r="KOS4" s="1408"/>
      <c r="KOT4" s="1408"/>
      <c r="KOU4" s="1408"/>
      <c r="KOV4" s="1408"/>
      <c r="KOW4" s="1408"/>
      <c r="KOX4" s="1408"/>
      <c r="KOY4" s="1408"/>
      <c r="KOZ4" s="1408"/>
      <c r="KPA4" s="1408"/>
      <c r="KPB4" s="1408"/>
      <c r="KPC4" s="1408"/>
      <c r="KPD4" s="1408"/>
      <c r="KPE4" s="1408"/>
      <c r="KPF4" s="1408"/>
      <c r="KPG4" s="1408"/>
      <c r="KPH4" s="1408"/>
      <c r="KPI4" s="1408"/>
      <c r="KPJ4" s="1408"/>
      <c r="KPK4" s="1408"/>
      <c r="KPL4" s="1408"/>
      <c r="KPM4" s="1408"/>
      <c r="KPN4" s="1408"/>
      <c r="KPO4" s="1408"/>
      <c r="KPP4" s="1408"/>
      <c r="KPQ4" s="1408"/>
      <c r="KPR4" s="1408"/>
      <c r="KPS4" s="1408"/>
      <c r="KPT4" s="1408"/>
      <c r="KPU4" s="1408"/>
      <c r="KPV4" s="1408"/>
      <c r="KPW4" s="1408"/>
      <c r="KPX4" s="1408"/>
      <c r="KPY4" s="1408"/>
      <c r="KPZ4" s="1408"/>
      <c r="KQA4" s="1408"/>
      <c r="KQB4" s="1408"/>
      <c r="KQC4" s="1408"/>
      <c r="KQD4" s="1408"/>
      <c r="KQE4" s="1408"/>
      <c r="KQF4" s="1408"/>
      <c r="KQG4" s="1408"/>
      <c r="KQH4" s="1408"/>
      <c r="KQI4" s="1408"/>
      <c r="KQJ4" s="1408"/>
      <c r="KQK4" s="1408"/>
      <c r="KQL4" s="1408"/>
      <c r="KQM4" s="1408"/>
      <c r="KQN4" s="1408"/>
      <c r="KQO4" s="1408"/>
      <c r="KQP4" s="1408"/>
      <c r="KQQ4" s="1408"/>
      <c r="KQR4" s="1408"/>
      <c r="KQS4" s="1408"/>
      <c r="KQT4" s="1408"/>
      <c r="KQU4" s="1408"/>
      <c r="KQV4" s="1408"/>
      <c r="KQW4" s="1408"/>
      <c r="KQX4" s="1408"/>
      <c r="KQY4" s="1408"/>
      <c r="KQZ4" s="1408"/>
      <c r="KRA4" s="1408"/>
      <c r="KRB4" s="1408"/>
      <c r="KRC4" s="1408"/>
      <c r="KRD4" s="1408"/>
      <c r="KRE4" s="1408"/>
      <c r="KRF4" s="1408"/>
      <c r="KRG4" s="1408"/>
      <c r="KRH4" s="1408"/>
      <c r="KRI4" s="1408"/>
      <c r="KRJ4" s="1408"/>
      <c r="KRK4" s="1408"/>
      <c r="KRL4" s="1408"/>
      <c r="KRM4" s="1408"/>
      <c r="KRN4" s="1408"/>
      <c r="KRO4" s="1408"/>
      <c r="KRP4" s="1408"/>
      <c r="KRQ4" s="1408"/>
      <c r="KRR4" s="1408"/>
      <c r="KRS4" s="1408"/>
      <c r="KRT4" s="1408"/>
      <c r="KRU4" s="1408"/>
      <c r="KRV4" s="1408"/>
      <c r="KRW4" s="1408"/>
      <c r="KRX4" s="1408"/>
      <c r="KRY4" s="1408"/>
      <c r="KRZ4" s="1408"/>
      <c r="KSA4" s="1408"/>
      <c r="KSB4" s="1408"/>
      <c r="KSC4" s="1408"/>
      <c r="KSD4" s="1408"/>
      <c r="KSE4" s="1408"/>
      <c r="KSF4" s="1408"/>
      <c r="KSG4" s="1408"/>
      <c r="KSH4" s="1408"/>
      <c r="KSI4" s="1408"/>
      <c r="KSJ4" s="1408"/>
      <c r="KSK4" s="1408"/>
      <c r="KSL4" s="1408"/>
      <c r="KSM4" s="1408"/>
      <c r="KSN4" s="1408"/>
      <c r="KSO4" s="1408"/>
      <c r="KSP4" s="1408"/>
      <c r="KSQ4" s="1408"/>
      <c r="KSR4" s="1408"/>
      <c r="KSS4" s="1408"/>
      <c r="KST4" s="1408"/>
      <c r="KSU4" s="1408"/>
      <c r="KSV4" s="1408"/>
      <c r="KSW4" s="1408"/>
      <c r="KSX4" s="1408"/>
      <c r="KSY4" s="1408"/>
      <c r="KSZ4" s="1408"/>
      <c r="KTA4" s="1408"/>
      <c r="KTB4" s="1408"/>
      <c r="KTC4" s="1408"/>
      <c r="KTD4" s="1408"/>
      <c r="KTE4" s="1408"/>
      <c r="KTF4" s="1408"/>
      <c r="KTG4" s="1408"/>
      <c r="KTH4" s="1408"/>
      <c r="KTI4" s="1408"/>
      <c r="KTJ4" s="1408"/>
      <c r="KTK4" s="1408"/>
      <c r="KTL4" s="1408"/>
      <c r="KTM4" s="1408"/>
      <c r="KTN4" s="1408"/>
      <c r="KTO4" s="1408"/>
      <c r="KTP4" s="1408"/>
      <c r="KTQ4" s="1408"/>
      <c r="KTR4" s="1408"/>
      <c r="KTS4" s="1408"/>
      <c r="KTT4" s="1408"/>
      <c r="KTU4" s="1408"/>
      <c r="KTV4" s="1408"/>
      <c r="KTW4" s="1408"/>
      <c r="KTX4" s="1408"/>
      <c r="KTY4" s="1408"/>
      <c r="KTZ4" s="1408"/>
      <c r="KUA4" s="1408"/>
      <c r="KUB4" s="1408"/>
      <c r="KUC4" s="1408"/>
      <c r="KUD4" s="1408"/>
      <c r="KUE4" s="1408"/>
      <c r="KUF4" s="1408"/>
      <c r="KUG4" s="1408"/>
      <c r="KUH4" s="1408"/>
      <c r="KUI4" s="1408"/>
      <c r="KUJ4" s="1408"/>
      <c r="KUK4" s="1408"/>
      <c r="KUL4" s="1408"/>
      <c r="KUM4" s="1408"/>
      <c r="KUN4" s="1408"/>
      <c r="KUO4" s="1408"/>
      <c r="KUP4" s="1408"/>
      <c r="KUQ4" s="1408"/>
      <c r="KUR4" s="1408"/>
      <c r="KUS4" s="1408"/>
      <c r="KUT4" s="1408"/>
      <c r="KUU4" s="1408"/>
      <c r="KUV4" s="1408"/>
      <c r="KUW4" s="1408"/>
      <c r="KUX4" s="1408"/>
      <c r="KUY4" s="1408"/>
      <c r="KUZ4" s="1408"/>
      <c r="KVA4" s="1408"/>
      <c r="KVB4" s="1408"/>
      <c r="KVC4" s="1408"/>
      <c r="KVD4" s="1408"/>
      <c r="KVE4" s="1408"/>
      <c r="KVF4" s="1408"/>
      <c r="KVG4" s="1408"/>
      <c r="KVH4" s="1408"/>
      <c r="KVI4" s="1408"/>
      <c r="KVJ4" s="1408"/>
      <c r="KVK4" s="1408"/>
      <c r="KVL4" s="1408"/>
      <c r="KVM4" s="1408"/>
      <c r="KVN4" s="1408"/>
      <c r="KVO4" s="1408"/>
      <c r="KVP4" s="1408"/>
      <c r="KVQ4" s="1408"/>
      <c r="KVR4" s="1408"/>
      <c r="KVS4" s="1408"/>
      <c r="KVT4" s="1408"/>
      <c r="KVU4" s="1408"/>
      <c r="KVV4" s="1408"/>
      <c r="KVW4" s="1408"/>
      <c r="KVX4" s="1408"/>
      <c r="KVY4" s="1408"/>
      <c r="KVZ4" s="1408"/>
      <c r="KWA4" s="1408"/>
      <c r="KWB4" s="1408"/>
      <c r="KWC4" s="1408"/>
      <c r="KWD4" s="1408"/>
      <c r="KWE4" s="1408"/>
      <c r="KWF4" s="1408"/>
      <c r="KWG4" s="1408"/>
      <c r="KWH4" s="1408"/>
      <c r="KWI4" s="1408"/>
      <c r="KWJ4" s="1408"/>
      <c r="KWK4" s="1408"/>
      <c r="KWL4" s="1408"/>
      <c r="KWM4" s="1408"/>
      <c r="KWN4" s="1408"/>
      <c r="KWO4" s="1408"/>
      <c r="KWP4" s="1408"/>
      <c r="KWQ4" s="1408"/>
      <c r="KWR4" s="1408"/>
      <c r="KWS4" s="1408"/>
      <c r="KWT4" s="1408"/>
      <c r="KWU4" s="1408"/>
      <c r="KWV4" s="1408"/>
      <c r="KWW4" s="1408"/>
      <c r="KWX4" s="1408"/>
      <c r="KWY4" s="1408"/>
      <c r="KWZ4" s="1408"/>
      <c r="KXA4" s="1408"/>
      <c r="KXB4" s="1408"/>
      <c r="KXC4" s="1408"/>
      <c r="KXD4" s="1408"/>
      <c r="KXE4" s="1408"/>
      <c r="KXF4" s="1408"/>
      <c r="KXG4" s="1408"/>
      <c r="KXH4" s="1408"/>
      <c r="KXI4" s="1408"/>
      <c r="KXJ4" s="1408"/>
      <c r="KXK4" s="1408"/>
      <c r="KXL4" s="1408"/>
      <c r="KXM4" s="1408"/>
      <c r="KXN4" s="1408"/>
      <c r="KXO4" s="1408"/>
      <c r="KXP4" s="1408"/>
      <c r="KXQ4" s="1408"/>
      <c r="KXR4" s="1408"/>
      <c r="KXS4" s="1408"/>
      <c r="KXT4" s="1408"/>
      <c r="KXU4" s="1408"/>
      <c r="KXV4" s="1408"/>
      <c r="KXW4" s="1408"/>
      <c r="KXX4" s="1408"/>
      <c r="KXY4" s="1408"/>
      <c r="KXZ4" s="1408"/>
      <c r="KYA4" s="1408"/>
      <c r="KYB4" s="1408"/>
      <c r="KYC4" s="1408"/>
      <c r="KYD4" s="1408"/>
      <c r="KYE4" s="1408"/>
      <c r="KYF4" s="1408"/>
      <c r="KYG4" s="1408"/>
      <c r="KYH4" s="1408"/>
      <c r="KYI4" s="1408"/>
      <c r="KYJ4" s="1408"/>
      <c r="KYK4" s="1408"/>
      <c r="KYL4" s="1408"/>
      <c r="KYM4" s="1408"/>
      <c r="KYN4" s="1408"/>
      <c r="KYO4" s="1408"/>
      <c r="KYP4" s="1408"/>
      <c r="KYQ4" s="1408"/>
      <c r="KYR4" s="1408"/>
      <c r="KYS4" s="1408"/>
      <c r="KYT4" s="1408"/>
      <c r="KYU4" s="1408"/>
      <c r="KYV4" s="1408"/>
      <c r="KYW4" s="1408"/>
      <c r="KYX4" s="1408"/>
      <c r="KYY4" s="1408"/>
      <c r="KYZ4" s="1408"/>
      <c r="KZA4" s="1408"/>
      <c r="KZB4" s="1408"/>
      <c r="KZC4" s="1408"/>
      <c r="KZD4" s="1408"/>
      <c r="KZE4" s="1408"/>
      <c r="KZF4" s="1408"/>
      <c r="KZG4" s="1408"/>
      <c r="KZH4" s="1408"/>
      <c r="KZI4" s="1408"/>
      <c r="KZJ4" s="1408"/>
      <c r="KZK4" s="1408"/>
      <c r="KZL4" s="1408"/>
      <c r="KZM4" s="1408"/>
      <c r="KZN4" s="1408"/>
      <c r="KZO4" s="1408"/>
      <c r="KZP4" s="1408"/>
      <c r="KZQ4" s="1408"/>
      <c r="KZR4" s="1408"/>
      <c r="KZS4" s="1408"/>
      <c r="KZT4" s="1408"/>
      <c r="KZU4" s="1408"/>
      <c r="KZV4" s="1408"/>
      <c r="KZW4" s="1408"/>
      <c r="KZX4" s="1408"/>
      <c r="KZY4" s="1408"/>
      <c r="KZZ4" s="1408"/>
      <c r="LAA4" s="1408"/>
      <c r="LAB4" s="1408"/>
      <c r="LAC4" s="1408"/>
      <c r="LAD4" s="1408"/>
      <c r="LAE4" s="1408"/>
      <c r="LAF4" s="1408"/>
      <c r="LAG4" s="1408"/>
      <c r="LAH4" s="1408"/>
      <c r="LAI4" s="1408"/>
      <c r="LAJ4" s="1408"/>
      <c r="LAK4" s="1408"/>
      <c r="LAL4" s="1408"/>
      <c r="LAM4" s="1408"/>
      <c r="LAN4" s="1408"/>
      <c r="LAO4" s="1408"/>
      <c r="LAP4" s="1408"/>
      <c r="LAQ4" s="1408"/>
      <c r="LAR4" s="1408"/>
      <c r="LAS4" s="1408"/>
      <c r="LAT4" s="1408"/>
      <c r="LAU4" s="1408"/>
      <c r="LAV4" s="1408"/>
      <c r="LAW4" s="1408"/>
      <c r="LAX4" s="1408"/>
      <c r="LAY4" s="1408"/>
      <c r="LAZ4" s="1408"/>
      <c r="LBA4" s="1408"/>
      <c r="LBB4" s="1408"/>
      <c r="LBC4" s="1408"/>
      <c r="LBD4" s="1408"/>
      <c r="LBE4" s="1408"/>
      <c r="LBF4" s="1408"/>
      <c r="LBG4" s="1408"/>
      <c r="LBH4" s="1408"/>
      <c r="LBI4" s="1408"/>
      <c r="LBJ4" s="1408"/>
      <c r="LBK4" s="1408"/>
      <c r="LBL4" s="1408"/>
      <c r="LBM4" s="1408"/>
      <c r="LBN4" s="1408"/>
      <c r="LBO4" s="1408"/>
      <c r="LBP4" s="1408"/>
      <c r="LBQ4" s="1408"/>
      <c r="LBR4" s="1408"/>
      <c r="LBS4" s="1408"/>
      <c r="LBT4" s="1408"/>
      <c r="LBU4" s="1408"/>
      <c r="LBV4" s="1408"/>
      <c r="LBW4" s="1408"/>
      <c r="LBX4" s="1408"/>
      <c r="LBY4" s="1408"/>
      <c r="LBZ4" s="1408"/>
      <c r="LCA4" s="1408"/>
      <c r="LCB4" s="1408"/>
      <c r="LCC4" s="1408"/>
      <c r="LCD4" s="1408"/>
      <c r="LCE4" s="1408"/>
      <c r="LCF4" s="1408"/>
      <c r="LCG4" s="1408"/>
      <c r="LCH4" s="1408"/>
      <c r="LCI4" s="1408"/>
      <c r="LCJ4" s="1408"/>
      <c r="LCK4" s="1408"/>
      <c r="LCL4" s="1408"/>
      <c r="LCM4" s="1408"/>
      <c r="LCN4" s="1408"/>
      <c r="LCO4" s="1408"/>
      <c r="LCP4" s="1408"/>
      <c r="LCQ4" s="1408"/>
      <c r="LCR4" s="1408"/>
      <c r="LCS4" s="1408"/>
      <c r="LCT4" s="1408"/>
      <c r="LCU4" s="1408"/>
      <c r="LCV4" s="1408"/>
      <c r="LCW4" s="1408"/>
      <c r="LCX4" s="1408"/>
      <c r="LCY4" s="1408"/>
      <c r="LCZ4" s="1408"/>
      <c r="LDA4" s="1408"/>
      <c r="LDB4" s="1408"/>
      <c r="LDC4" s="1408"/>
      <c r="LDD4" s="1408"/>
      <c r="LDE4" s="1408"/>
      <c r="LDF4" s="1408"/>
      <c r="LDG4" s="1408"/>
      <c r="LDH4" s="1408"/>
      <c r="LDI4" s="1408"/>
      <c r="LDJ4" s="1408"/>
      <c r="LDK4" s="1408"/>
      <c r="LDL4" s="1408"/>
      <c r="LDM4" s="1408"/>
      <c r="LDN4" s="1408"/>
      <c r="LDO4" s="1408"/>
      <c r="LDP4" s="1408"/>
      <c r="LDQ4" s="1408"/>
      <c r="LDR4" s="1408"/>
      <c r="LDS4" s="1408"/>
      <c r="LDT4" s="1408"/>
      <c r="LDU4" s="1408"/>
      <c r="LDV4" s="1408"/>
      <c r="LDW4" s="1408"/>
      <c r="LDX4" s="1408"/>
      <c r="LDY4" s="1408"/>
      <c r="LDZ4" s="1408"/>
      <c r="LEA4" s="1408"/>
      <c r="LEB4" s="1408"/>
      <c r="LEC4" s="1408"/>
      <c r="LED4" s="1408"/>
      <c r="LEE4" s="1408"/>
      <c r="LEF4" s="1408"/>
      <c r="LEG4" s="1408"/>
      <c r="LEH4" s="1408"/>
      <c r="LEI4" s="1408"/>
      <c r="LEJ4" s="1408"/>
      <c r="LEK4" s="1408"/>
      <c r="LEL4" s="1408"/>
      <c r="LEM4" s="1408"/>
      <c r="LEN4" s="1408"/>
      <c r="LEO4" s="1408"/>
      <c r="LEP4" s="1408"/>
      <c r="LEQ4" s="1408"/>
      <c r="LER4" s="1408"/>
      <c r="LES4" s="1408"/>
      <c r="LET4" s="1408"/>
      <c r="LEU4" s="1408"/>
      <c r="LEV4" s="1408"/>
      <c r="LEW4" s="1408"/>
      <c r="LEX4" s="1408"/>
      <c r="LEY4" s="1408"/>
      <c r="LEZ4" s="1408"/>
      <c r="LFA4" s="1408"/>
      <c r="LFB4" s="1408"/>
      <c r="LFC4" s="1408"/>
      <c r="LFD4" s="1408"/>
      <c r="LFE4" s="1408"/>
      <c r="LFF4" s="1408"/>
      <c r="LFG4" s="1408"/>
      <c r="LFH4" s="1408"/>
      <c r="LFI4" s="1408"/>
      <c r="LFJ4" s="1408"/>
      <c r="LFK4" s="1408"/>
      <c r="LFL4" s="1408"/>
      <c r="LFM4" s="1408"/>
      <c r="LFN4" s="1408"/>
      <c r="LFO4" s="1408"/>
      <c r="LFP4" s="1408"/>
      <c r="LFQ4" s="1408"/>
      <c r="LFR4" s="1408"/>
      <c r="LFS4" s="1408"/>
      <c r="LFT4" s="1408"/>
      <c r="LFU4" s="1408"/>
      <c r="LFV4" s="1408"/>
      <c r="LFW4" s="1408"/>
      <c r="LFX4" s="1408"/>
      <c r="LFY4" s="1408"/>
      <c r="LFZ4" s="1408"/>
      <c r="LGA4" s="1408"/>
      <c r="LGB4" s="1408"/>
      <c r="LGC4" s="1408"/>
      <c r="LGD4" s="1408"/>
      <c r="LGE4" s="1408"/>
      <c r="LGF4" s="1408"/>
      <c r="LGG4" s="1408"/>
      <c r="LGH4" s="1408"/>
      <c r="LGI4" s="1408"/>
      <c r="LGJ4" s="1408"/>
      <c r="LGK4" s="1408"/>
      <c r="LGL4" s="1408"/>
      <c r="LGM4" s="1408"/>
      <c r="LGN4" s="1408"/>
      <c r="LGO4" s="1408"/>
      <c r="LGP4" s="1408"/>
      <c r="LGQ4" s="1408"/>
      <c r="LGR4" s="1408"/>
      <c r="LGS4" s="1408"/>
      <c r="LGT4" s="1408"/>
      <c r="LGU4" s="1408"/>
      <c r="LGV4" s="1408"/>
      <c r="LGW4" s="1408"/>
      <c r="LGX4" s="1408"/>
      <c r="LGY4" s="1408"/>
      <c r="LGZ4" s="1408"/>
      <c r="LHA4" s="1408"/>
      <c r="LHB4" s="1408"/>
      <c r="LHC4" s="1408"/>
      <c r="LHD4" s="1408"/>
      <c r="LHE4" s="1408"/>
      <c r="LHF4" s="1408"/>
      <c r="LHG4" s="1408"/>
      <c r="LHH4" s="1408"/>
      <c r="LHI4" s="1408"/>
      <c r="LHJ4" s="1408"/>
      <c r="LHK4" s="1408"/>
      <c r="LHL4" s="1408"/>
      <c r="LHM4" s="1408"/>
      <c r="LHN4" s="1408"/>
      <c r="LHO4" s="1408"/>
      <c r="LHP4" s="1408"/>
      <c r="LHQ4" s="1408"/>
      <c r="LHR4" s="1408"/>
      <c r="LHS4" s="1408"/>
      <c r="LHT4" s="1408"/>
      <c r="LHU4" s="1408"/>
      <c r="LHV4" s="1408"/>
      <c r="LHW4" s="1408"/>
      <c r="LHX4" s="1408"/>
      <c r="LHY4" s="1408"/>
      <c r="LHZ4" s="1408"/>
      <c r="LIA4" s="1408"/>
      <c r="LIB4" s="1408"/>
      <c r="LIC4" s="1408"/>
      <c r="LID4" s="1408"/>
      <c r="LIE4" s="1408"/>
      <c r="LIF4" s="1408"/>
      <c r="LIG4" s="1408"/>
      <c r="LIH4" s="1408"/>
      <c r="LII4" s="1408"/>
      <c r="LIJ4" s="1408"/>
      <c r="LIK4" s="1408"/>
      <c r="LIL4" s="1408"/>
      <c r="LIM4" s="1408"/>
      <c r="LIN4" s="1408"/>
      <c r="LIO4" s="1408"/>
      <c r="LIP4" s="1408"/>
      <c r="LIQ4" s="1408"/>
      <c r="LIR4" s="1408"/>
      <c r="LIS4" s="1408"/>
      <c r="LIT4" s="1408"/>
      <c r="LIU4" s="1408"/>
      <c r="LIV4" s="1408"/>
      <c r="LIW4" s="1408"/>
      <c r="LIX4" s="1408"/>
      <c r="LIY4" s="1408"/>
      <c r="LIZ4" s="1408"/>
      <c r="LJA4" s="1408"/>
      <c r="LJB4" s="1408"/>
      <c r="LJC4" s="1408"/>
      <c r="LJD4" s="1408"/>
      <c r="LJE4" s="1408"/>
      <c r="LJF4" s="1408"/>
      <c r="LJG4" s="1408"/>
      <c r="LJH4" s="1408"/>
      <c r="LJI4" s="1408"/>
      <c r="LJJ4" s="1408"/>
      <c r="LJK4" s="1408"/>
      <c r="LJL4" s="1408"/>
      <c r="LJM4" s="1408"/>
      <c r="LJN4" s="1408"/>
      <c r="LJO4" s="1408"/>
      <c r="LJP4" s="1408"/>
      <c r="LJQ4" s="1408"/>
      <c r="LJR4" s="1408"/>
      <c r="LJS4" s="1408"/>
      <c r="LJT4" s="1408"/>
      <c r="LJU4" s="1408"/>
      <c r="LJV4" s="1408"/>
      <c r="LJW4" s="1408"/>
      <c r="LJX4" s="1408"/>
      <c r="LJY4" s="1408"/>
      <c r="LJZ4" s="1408"/>
      <c r="LKA4" s="1408"/>
      <c r="LKB4" s="1408"/>
      <c r="LKC4" s="1408"/>
      <c r="LKD4" s="1408"/>
      <c r="LKE4" s="1408"/>
      <c r="LKF4" s="1408"/>
      <c r="LKG4" s="1408"/>
      <c r="LKH4" s="1408"/>
      <c r="LKI4" s="1408"/>
      <c r="LKJ4" s="1408"/>
      <c r="LKK4" s="1408"/>
      <c r="LKL4" s="1408"/>
      <c r="LKM4" s="1408"/>
      <c r="LKN4" s="1408"/>
      <c r="LKO4" s="1408"/>
      <c r="LKP4" s="1408"/>
      <c r="LKQ4" s="1408"/>
      <c r="LKR4" s="1408"/>
      <c r="LKS4" s="1408"/>
      <c r="LKT4" s="1408"/>
      <c r="LKU4" s="1408"/>
      <c r="LKV4" s="1408"/>
      <c r="LKW4" s="1408"/>
      <c r="LKX4" s="1408"/>
      <c r="LKY4" s="1408"/>
      <c r="LKZ4" s="1408"/>
      <c r="LLA4" s="1408"/>
      <c r="LLB4" s="1408"/>
      <c r="LLC4" s="1408"/>
      <c r="LLD4" s="1408"/>
      <c r="LLE4" s="1408"/>
      <c r="LLF4" s="1408"/>
      <c r="LLG4" s="1408"/>
      <c r="LLH4" s="1408"/>
      <c r="LLI4" s="1408"/>
      <c r="LLJ4" s="1408"/>
      <c r="LLK4" s="1408"/>
      <c r="LLL4" s="1408"/>
      <c r="LLM4" s="1408"/>
      <c r="LLN4" s="1408"/>
      <c r="LLO4" s="1408"/>
      <c r="LLP4" s="1408"/>
      <c r="LLQ4" s="1408"/>
      <c r="LLR4" s="1408"/>
      <c r="LLS4" s="1408"/>
      <c r="LLT4" s="1408"/>
      <c r="LLU4" s="1408"/>
      <c r="LLV4" s="1408"/>
      <c r="LLW4" s="1408"/>
      <c r="LLX4" s="1408"/>
      <c r="LLY4" s="1408"/>
      <c r="LLZ4" s="1408"/>
      <c r="LMA4" s="1408"/>
      <c r="LMB4" s="1408"/>
      <c r="LMC4" s="1408"/>
      <c r="LMD4" s="1408"/>
      <c r="LME4" s="1408"/>
      <c r="LMF4" s="1408"/>
      <c r="LMG4" s="1408"/>
      <c r="LMH4" s="1408"/>
      <c r="LMI4" s="1408"/>
      <c r="LMJ4" s="1408"/>
      <c r="LMK4" s="1408"/>
      <c r="LML4" s="1408"/>
      <c r="LMM4" s="1408"/>
      <c r="LMN4" s="1408"/>
      <c r="LMO4" s="1408"/>
      <c r="LMP4" s="1408"/>
      <c r="LMQ4" s="1408"/>
      <c r="LMR4" s="1408"/>
      <c r="LMS4" s="1408"/>
      <c r="LMT4" s="1408"/>
      <c r="LMU4" s="1408"/>
      <c r="LMV4" s="1408"/>
      <c r="LMW4" s="1408"/>
      <c r="LMX4" s="1408"/>
      <c r="LMY4" s="1408"/>
      <c r="LMZ4" s="1408"/>
      <c r="LNA4" s="1408"/>
      <c r="LNB4" s="1408"/>
      <c r="LNC4" s="1408"/>
      <c r="LND4" s="1408"/>
      <c r="LNE4" s="1408"/>
      <c r="LNF4" s="1408"/>
      <c r="LNG4" s="1408"/>
      <c r="LNH4" s="1408"/>
      <c r="LNI4" s="1408"/>
      <c r="LNJ4" s="1408"/>
      <c r="LNK4" s="1408"/>
      <c r="LNL4" s="1408"/>
      <c r="LNM4" s="1408"/>
      <c r="LNN4" s="1408"/>
      <c r="LNO4" s="1408"/>
      <c r="LNP4" s="1408"/>
      <c r="LNQ4" s="1408"/>
      <c r="LNR4" s="1408"/>
      <c r="LNS4" s="1408"/>
      <c r="LNT4" s="1408"/>
      <c r="LNU4" s="1408"/>
      <c r="LNV4" s="1408"/>
      <c r="LNW4" s="1408"/>
      <c r="LNX4" s="1408"/>
      <c r="LNY4" s="1408"/>
      <c r="LNZ4" s="1408"/>
      <c r="LOA4" s="1408"/>
      <c r="LOB4" s="1408"/>
      <c r="LOC4" s="1408"/>
      <c r="LOD4" s="1408"/>
      <c r="LOE4" s="1408"/>
      <c r="LOF4" s="1408"/>
      <c r="LOG4" s="1408"/>
      <c r="LOH4" s="1408"/>
      <c r="LOI4" s="1408"/>
      <c r="LOJ4" s="1408"/>
      <c r="LOK4" s="1408"/>
      <c r="LOL4" s="1408"/>
      <c r="LOM4" s="1408"/>
      <c r="LON4" s="1408"/>
      <c r="LOO4" s="1408"/>
      <c r="LOP4" s="1408"/>
      <c r="LOQ4" s="1408"/>
      <c r="LOR4" s="1408"/>
      <c r="LOS4" s="1408"/>
      <c r="LOT4" s="1408"/>
      <c r="LOU4" s="1408"/>
      <c r="LOV4" s="1408"/>
      <c r="LOW4" s="1408"/>
      <c r="LOX4" s="1408"/>
      <c r="LOY4" s="1408"/>
      <c r="LOZ4" s="1408"/>
      <c r="LPA4" s="1408"/>
      <c r="LPB4" s="1408"/>
      <c r="LPC4" s="1408"/>
      <c r="LPD4" s="1408"/>
      <c r="LPE4" s="1408"/>
      <c r="LPF4" s="1408"/>
      <c r="LPG4" s="1408"/>
      <c r="LPH4" s="1408"/>
      <c r="LPI4" s="1408"/>
      <c r="LPJ4" s="1408"/>
      <c r="LPK4" s="1408"/>
      <c r="LPL4" s="1408"/>
      <c r="LPM4" s="1408"/>
      <c r="LPN4" s="1408"/>
      <c r="LPO4" s="1408"/>
      <c r="LPP4" s="1408"/>
      <c r="LPQ4" s="1408"/>
      <c r="LPR4" s="1408"/>
      <c r="LPS4" s="1408"/>
      <c r="LPT4" s="1408"/>
      <c r="LPU4" s="1408"/>
      <c r="LPV4" s="1408"/>
      <c r="LPW4" s="1408"/>
      <c r="LPX4" s="1408"/>
      <c r="LPY4" s="1408"/>
      <c r="LPZ4" s="1408"/>
      <c r="LQA4" s="1408"/>
      <c r="LQB4" s="1408"/>
      <c r="LQC4" s="1408"/>
      <c r="LQD4" s="1408"/>
      <c r="LQE4" s="1408"/>
      <c r="LQF4" s="1408"/>
      <c r="LQG4" s="1408"/>
      <c r="LQH4" s="1408"/>
      <c r="LQI4" s="1408"/>
      <c r="LQJ4" s="1408"/>
      <c r="LQK4" s="1408"/>
      <c r="LQL4" s="1408"/>
      <c r="LQM4" s="1408"/>
      <c r="LQN4" s="1408"/>
      <c r="LQO4" s="1408"/>
      <c r="LQP4" s="1408"/>
      <c r="LQQ4" s="1408"/>
      <c r="LQR4" s="1408"/>
      <c r="LQS4" s="1408"/>
      <c r="LQT4" s="1408"/>
      <c r="LQU4" s="1408"/>
      <c r="LQV4" s="1408"/>
      <c r="LQW4" s="1408"/>
      <c r="LQX4" s="1408"/>
      <c r="LQY4" s="1408"/>
      <c r="LQZ4" s="1408"/>
      <c r="LRA4" s="1408"/>
      <c r="LRB4" s="1408"/>
      <c r="LRC4" s="1408"/>
      <c r="LRD4" s="1408"/>
      <c r="LRE4" s="1408"/>
      <c r="LRF4" s="1408"/>
      <c r="LRG4" s="1408"/>
      <c r="LRH4" s="1408"/>
      <c r="LRI4" s="1408"/>
      <c r="LRJ4" s="1408"/>
      <c r="LRK4" s="1408"/>
      <c r="LRL4" s="1408"/>
      <c r="LRM4" s="1408"/>
      <c r="LRN4" s="1408"/>
      <c r="LRO4" s="1408"/>
      <c r="LRP4" s="1408"/>
      <c r="LRQ4" s="1408"/>
      <c r="LRR4" s="1408"/>
      <c r="LRS4" s="1408"/>
      <c r="LRT4" s="1408"/>
      <c r="LRU4" s="1408"/>
      <c r="LRV4" s="1408"/>
      <c r="LRW4" s="1408"/>
      <c r="LRX4" s="1408"/>
      <c r="LRY4" s="1408"/>
      <c r="LRZ4" s="1408"/>
      <c r="LSA4" s="1408"/>
      <c r="LSB4" s="1408"/>
      <c r="LSC4" s="1408"/>
      <c r="LSD4" s="1408"/>
      <c r="LSE4" s="1408"/>
      <c r="LSF4" s="1408"/>
      <c r="LSG4" s="1408"/>
      <c r="LSH4" s="1408"/>
      <c r="LSI4" s="1408"/>
      <c r="LSJ4" s="1408"/>
      <c r="LSK4" s="1408"/>
      <c r="LSL4" s="1408"/>
      <c r="LSM4" s="1408"/>
      <c r="LSN4" s="1408"/>
      <c r="LSO4" s="1408"/>
      <c r="LSP4" s="1408"/>
      <c r="LSQ4" s="1408"/>
      <c r="LSR4" s="1408"/>
      <c r="LSS4" s="1408"/>
      <c r="LST4" s="1408"/>
      <c r="LSU4" s="1408"/>
      <c r="LSV4" s="1408"/>
      <c r="LSW4" s="1408"/>
      <c r="LSX4" s="1408"/>
      <c r="LSY4" s="1408"/>
      <c r="LSZ4" s="1408"/>
      <c r="LTA4" s="1408"/>
      <c r="LTB4" s="1408"/>
      <c r="LTC4" s="1408"/>
      <c r="LTD4" s="1408"/>
      <c r="LTE4" s="1408"/>
      <c r="LTF4" s="1408"/>
      <c r="LTG4" s="1408"/>
      <c r="LTH4" s="1408"/>
      <c r="LTI4" s="1408"/>
      <c r="LTJ4" s="1408"/>
      <c r="LTK4" s="1408"/>
      <c r="LTL4" s="1408"/>
      <c r="LTM4" s="1408"/>
      <c r="LTN4" s="1408"/>
      <c r="LTO4" s="1408"/>
      <c r="LTP4" s="1408"/>
      <c r="LTQ4" s="1408"/>
      <c r="LTR4" s="1408"/>
      <c r="LTS4" s="1408"/>
      <c r="LTT4" s="1408"/>
      <c r="LTU4" s="1408"/>
      <c r="LTV4" s="1408"/>
      <c r="LTW4" s="1408"/>
      <c r="LTX4" s="1408"/>
      <c r="LTY4" s="1408"/>
      <c r="LTZ4" s="1408"/>
      <c r="LUA4" s="1408"/>
      <c r="LUB4" s="1408"/>
      <c r="LUC4" s="1408"/>
      <c r="LUD4" s="1408"/>
      <c r="LUE4" s="1408"/>
      <c r="LUF4" s="1408"/>
      <c r="LUG4" s="1408"/>
      <c r="LUH4" s="1408"/>
      <c r="LUI4" s="1408"/>
      <c r="LUJ4" s="1408"/>
      <c r="LUK4" s="1408"/>
      <c r="LUL4" s="1408"/>
      <c r="LUM4" s="1408"/>
      <c r="LUN4" s="1408"/>
      <c r="LUO4" s="1408"/>
      <c r="LUP4" s="1408"/>
      <c r="LUQ4" s="1408"/>
      <c r="LUR4" s="1408"/>
      <c r="LUS4" s="1408"/>
      <c r="LUT4" s="1408"/>
      <c r="LUU4" s="1408"/>
      <c r="LUV4" s="1408"/>
      <c r="LUW4" s="1408"/>
      <c r="LUX4" s="1408"/>
      <c r="LUY4" s="1408"/>
      <c r="LUZ4" s="1408"/>
      <c r="LVA4" s="1408"/>
      <c r="LVB4" s="1408"/>
      <c r="LVC4" s="1408"/>
      <c r="LVD4" s="1408"/>
      <c r="LVE4" s="1408"/>
      <c r="LVF4" s="1408"/>
      <c r="LVG4" s="1408"/>
      <c r="LVH4" s="1408"/>
      <c r="LVI4" s="1408"/>
      <c r="LVJ4" s="1408"/>
      <c r="LVK4" s="1408"/>
      <c r="LVL4" s="1408"/>
      <c r="LVM4" s="1408"/>
      <c r="LVN4" s="1408"/>
      <c r="LVO4" s="1408"/>
      <c r="LVP4" s="1408"/>
      <c r="LVQ4" s="1408"/>
      <c r="LVR4" s="1408"/>
      <c r="LVS4" s="1408"/>
      <c r="LVT4" s="1408"/>
      <c r="LVU4" s="1408"/>
      <c r="LVV4" s="1408"/>
      <c r="LVW4" s="1408"/>
      <c r="LVX4" s="1408"/>
      <c r="LVY4" s="1408"/>
      <c r="LVZ4" s="1408"/>
      <c r="LWA4" s="1408"/>
      <c r="LWB4" s="1408"/>
      <c r="LWC4" s="1408"/>
      <c r="LWD4" s="1408"/>
      <c r="LWE4" s="1408"/>
      <c r="LWF4" s="1408"/>
      <c r="LWG4" s="1408"/>
      <c r="LWH4" s="1408"/>
      <c r="LWI4" s="1408"/>
      <c r="LWJ4" s="1408"/>
      <c r="LWK4" s="1408"/>
      <c r="LWL4" s="1408"/>
      <c r="LWM4" s="1408"/>
      <c r="LWN4" s="1408"/>
      <c r="LWO4" s="1408"/>
      <c r="LWP4" s="1408"/>
      <c r="LWQ4" s="1408"/>
      <c r="LWR4" s="1408"/>
      <c r="LWS4" s="1408"/>
      <c r="LWT4" s="1408"/>
      <c r="LWU4" s="1408"/>
      <c r="LWV4" s="1408"/>
      <c r="LWW4" s="1408"/>
      <c r="LWX4" s="1408"/>
      <c r="LWY4" s="1408"/>
      <c r="LWZ4" s="1408"/>
      <c r="LXA4" s="1408"/>
      <c r="LXB4" s="1408"/>
      <c r="LXC4" s="1408"/>
      <c r="LXD4" s="1408"/>
      <c r="LXE4" s="1408"/>
      <c r="LXF4" s="1408"/>
      <c r="LXG4" s="1408"/>
      <c r="LXH4" s="1408"/>
      <c r="LXI4" s="1408"/>
      <c r="LXJ4" s="1408"/>
      <c r="LXK4" s="1408"/>
      <c r="LXL4" s="1408"/>
      <c r="LXM4" s="1408"/>
      <c r="LXN4" s="1408"/>
      <c r="LXO4" s="1408"/>
      <c r="LXP4" s="1408"/>
      <c r="LXQ4" s="1408"/>
      <c r="LXR4" s="1408"/>
      <c r="LXS4" s="1408"/>
      <c r="LXT4" s="1408"/>
      <c r="LXU4" s="1408"/>
      <c r="LXV4" s="1408"/>
      <c r="LXW4" s="1408"/>
      <c r="LXX4" s="1408"/>
      <c r="LXY4" s="1408"/>
      <c r="LXZ4" s="1408"/>
      <c r="LYA4" s="1408"/>
      <c r="LYB4" s="1408"/>
      <c r="LYC4" s="1408"/>
      <c r="LYD4" s="1408"/>
      <c r="LYE4" s="1408"/>
      <c r="LYF4" s="1408"/>
      <c r="LYG4" s="1408"/>
      <c r="LYH4" s="1408"/>
      <c r="LYI4" s="1408"/>
      <c r="LYJ4" s="1408"/>
      <c r="LYK4" s="1408"/>
      <c r="LYL4" s="1408"/>
      <c r="LYM4" s="1408"/>
      <c r="LYN4" s="1408"/>
      <c r="LYO4" s="1408"/>
      <c r="LYP4" s="1408"/>
      <c r="LYQ4" s="1408"/>
      <c r="LYR4" s="1408"/>
      <c r="LYS4" s="1408"/>
      <c r="LYT4" s="1408"/>
      <c r="LYU4" s="1408"/>
      <c r="LYV4" s="1408"/>
      <c r="LYW4" s="1408"/>
      <c r="LYX4" s="1408"/>
      <c r="LYY4" s="1408"/>
      <c r="LYZ4" s="1408"/>
      <c r="LZA4" s="1408"/>
      <c r="LZB4" s="1408"/>
      <c r="LZC4" s="1408"/>
      <c r="LZD4" s="1408"/>
      <c r="LZE4" s="1408"/>
      <c r="LZF4" s="1408"/>
      <c r="LZG4" s="1408"/>
      <c r="LZH4" s="1408"/>
      <c r="LZI4" s="1408"/>
      <c r="LZJ4" s="1408"/>
      <c r="LZK4" s="1408"/>
      <c r="LZL4" s="1408"/>
      <c r="LZM4" s="1408"/>
      <c r="LZN4" s="1408"/>
      <c r="LZO4" s="1408"/>
      <c r="LZP4" s="1408"/>
      <c r="LZQ4" s="1408"/>
      <c r="LZR4" s="1408"/>
      <c r="LZS4" s="1408"/>
      <c r="LZT4" s="1408"/>
      <c r="LZU4" s="1408"/>
      <c r="LZV4" s="1408"/>
      <c r="LZW4" s="1408"/>
      <c r="LZX4" s="1408"/>
      <c r="LZY4" s="1408"/>
      <c r="LZZ4" s="1408"/>
      <c r="MAA4" s="1408"/>
      <c r="MAB4" s="1408"/>
      <c r="MAC4" s="1408"/>
      <c r="MAD4" s="1408"/>
      <c r="MAE4" s="1408"/>
      <c r="MAF4" s="1408"/>
      <c r="MAG4" s="1408"/>
      <c r="MAH4" s="1408"/>
      <c r="MAI4" s="1408"/>
      <c r="MAJ4" s="1408"/>
      <c r="MAK4" s="1408"/>
      <c r="MAL4" s="1408"/>
      <c r="MAM4" s="1408"/>
      <c r="MAN4" s="1408"/>
      <c r="MAO4" s="1408"/>
      <c r="MAP4" s="1408"/>
      <c r="MAQ4" s="1408"/>
      <c r="MAR4" s="1408"/>
      <c r="MAS4" s="1408"/>
      <c r="MAT4" s="1408"/>
      <c r="MAU4" s="1408"/>
      <c r="MAV4" s="1408"/>
      <c r="MAW4" s="1408"/>
      <c r="MAX4" s="1408"/>
      <c r="MAY4" s="1408"/>
      <c r="MAZ4" s="1408"/>
      <c r="MBA4" s="1408"/>
      <c r="MBB4" s="1408"/>
      <c r="MBC4" s="1408"/>
      <c r="MBD4" s="1408"/>
      <c r="MBE4" s="1408"/>
      <c r="MBF4" s="1408"/>
      <c r="MBG4" s="1408"/>
      <c r="MBH4" s="1408"/>
      <c r="MBI4" s="1408"/>
      <c r="MBJ4" s="1408"/>
      <c r="MBK4" s="1408"/>
      <c r="MBL4" s="1408"/>
      <c r="MBM4" s="1408"/>
      <c r="MBN4" s="1408"/>
      <c r="MBO4" s="1408"/>
      <c r="MBP4" s="1408"/>
      <c r="MBQ4" s="1408"/>
      <c r="MBR4" s="1408"/>
      <c r="MBS4" s="1408"/>
      <c r="MBT4" s="1408"/>
      <c r="MBU4" s="1408"/>
      <c r="MBV4" s="1408"/>
      <c r="MBW4" s="1408"/>
      <c r="MBX4" s="1408"/>
      <c r="MBY4" s="1408"/>
      <c r="MBZ4" s="1408"/>
      <c r="MCA4" s="1408"/>
      <c r="MCB4" s="1408"/>
      <c r="MCC4" s="1408"/>
      <c r="MCD4" s="1408"/>
      <c r="MCE4" s="1408"/>
      <c r="MCF4" s="1408"/>
      <c r="MCG4" s="1408"/>
      <c r="MCH4" s="1408"/>
      <c r="MCI4" s="1408"/>
      <c r="MCJ4" s="1408"/>
      <c r="MCK4" s="1408"/>
      <c r="MCL4" s="1408"/>
      <c r="MCM4" s="1408"/>
      <c r="MCN4" s="1408"/>
      <c r="MCO4" s="1408"/>
      <c r="MCP4" s="1408"/>
      <c r="MCQ4" s="1408"/>
      <c r="MCR4" s="1408"/>
      <c r="MCS4" s="1408"/>
      <c r="MCT4" s="1408"/>
      <c r="MCU4" s="1408"/>
      <c r="MCV4" s="1408"/>
      <c r="MCW4" s="1408"/>
      <c r="MCX4" s="1408"/>
      <c r="MCY4" s="1408"/>
      <c r="MCZ4" s="1408"/>
      <c r="MDA4" s="1408"/>
      <c r="MDB4" s="1408"/>
      <c r="MDC4" s="1408"/>
      <c r="MDD4" s="1408"/>
      <c r="MDE4" s="1408"/>
      <c r="MDF4" s="1408"/>
      <c r="MDG4" s="1408"/>
      <c r="MDH4" s="1408"/>
      <c r="MDI4" s="1408"/>
      <c r="MDJ4" s="1408"/>
      <c r="MDK4" s="1408"/>
      <c r="MDL4" s="1408"/>
      <c r="MDM4" s="1408"/>
      <c r="MDN4" s="1408"/>
      <c r="MDO4" s="1408"/>
      <c r="MDP4" s="1408"/>
      <c r="MDQ4" s="1408"/>
      <c r="MDR4" s="1408"/>
      <c r="MDS4" s="1408"/>
      <c r="MDT4" s="1408"/>
      <c r="MDU4" s="1408"/>
      <c r="MDV4" s="1408"/>
      <c r="MDW4" s="1408"/>
      <c r="MDX4" s="1408"/>
      <c r="MDY4" s="1408"/>
      <c r="MDZ4" s="1408"/>
      <c r="MEA4" s="1408"/>
      <c r="MEB4" s="1408"/>
      <c r="MEC4" s="1408"/>
      <c r="MED4" s="1408"/>
      <c r="MEE4" s="1408"/>
      <c r="MEF4" s="1408"/>
      <c r="MEG4" s="1408"/>
      <c r="MEH4" s="1408"/>
      <c r="MEI4" s="1408"/>
      <c r="MEJ4" s="1408"/>
      <c r="MEK4" s="1408"/>
      <c r="MEL4" s="1408"/>
      <c r="MEM4" s="1408"/>
      <c r="MEN4" s="1408"/>
      <c r="MEO4" s="1408"/>
      <c r="MEP4" s="1408"/>
      <c r="MEQ4" s="1408"/>
      <c r="MER4" s="1408"/>
      <c r="MES4" s="1408"/>
      <c r="MET4" s="1408"/>
      <c r="MEU4" s="1408"/>
      <c r="MEV4" s="1408"/>
      <c r="MEW4" s="1408"/>
      <c r="MEX4" s="1408"/>
      <c r="MEY4" s="1408"/>
      <c r="MEZ4" s="1408"/>
      <c r="MFA4" s="1408"/>
      <c r="MFB4" s="1408"/>
      <c r="MFC4" s="1408"/>
      <c r="MFD4" s="1408"/>
      <c r="MFE4" s="1408"/>
      <c r="MFF4" s="1408"/>
      <c r="MFG4" s="1408"/>
      <c r="MFH4" s="1408"/>
      <c r="MFI4" s="1408"/>
      <c r="MFJ4" s="1408"/>
      <c r="MFK4" s="1408"/>
      <c r="MFL4" s="1408"/>
      <c r="MFM4" s="1408"/>
      <c r="MFN4" s="1408"/>
      <c r="MFO4" s="1408"/>
      <c r="MFP4" s="1408"/>
      <c r="MFQ4" s="1408"/>
      <c r="MFR4" s="1408"/>
      <c r="MFS4" s="1408"/>
      <c r="MFT4" s="1408"/>
      <c r="MFU4" s="1408"/>
      <c r="MFV4" s="1408"/>
      <c r="MFW4" s="1408"/>
      <c r="MFX4" s="1408"/>
      <c r="MFY4" s="1408"/>
      <c r="MFZ4" s="1408"/>
      <c r="MGA4" s="1408"/>
      <c r="MGB4" s="1408"/>
      <c r="MGC4" s="1408"/>
      <c r="MGD4" s="1408"/>
      <c r="MGE4" s="1408"/>
      <c r="MGF4" s="1408"/>
      <c r="MGG4" s="1408"/>
      <c r="MGH4" s="1408"/>
      <c r="MGI4" s="1408"/>
      <c r="MGJ4" s="1408"/>
      <c r="MGK4" s="1408"/>
      <c r="MGL4" s="1408"/>
      <c r="MGM4" s="1408"/>
      <c r="MGN4" s="1408"/>
      <c r="MGO4" s="1408"/>
      <c r="MGP4" s="1408"/>
      <c r="MGQ4" s="1408"/>
      <c r="MGR4" s="1408"/>
      <c r="MGS4" s="1408"/>
      <c r="MGT4" s="1408"/>
      <c r="MGU4" s="1408"/>
      <c r="MGV4" s="1408"/>
      <c r="MGW4" s="1408"/>
      <c r="MGX4" s="1408"/>
      <c r="MGY4" s="1408"/>
      <c r="MGZ4" s="1408"/>
      <c r="MHA4" s="1408"/>
      <c r="MHB4" s="1408"/>
      <c r="MHC4" s="1408"/>
      <c r="MHD4" s="1408"/>
      <c r="MHE4" s="1408"/>
      <c r="MHF4" s="1408"/>
      <c r="MHG4" s="1408"/>
      <c r="MHH4" s="1408"/>
      <c r="MHI4" s="1408"/>
      <c r="MHJ4" s="1408"/>
      <c r="MHK4" s="1408"/>
      <c r="MHL4" s="1408"/>
      <c r="MHM4" s="1408"/>
      <c r="MHN4" s="1408"/>
      <c r="MHO4" s="1408"/>
      <c r="MHP4" s="1408"/>
      <c r="MHQ4" s="1408"/>
      <c r="MHR4" s="1408"/>
      <c r="MHS4" s="1408"/>
      <c r="MHT4" s="1408"/>
      <c r="MHU4" s="1408"/>
      <c r="MHV4" s="1408"/>
      <c r="MHW4" s="1408"/>
      <c r="MHX4" s="1408"/>
      <c r="MHY4" s="1408"/>
      <c r="MHZ4" s="1408"/>
      <c r="MIA4" s="1408"/>
      <c r="MIB4" s="1408"/>
      <c r="MIC4" s="1408"/>
      <c r="MID4" s="1408"/>
      <c r="MIE4" s="1408"/>
      <c r="MIF4" s="1408"/>
      <c r="MIG4" s="1408"/>
      <c r="MIH4" s="1408"/>
      <c r="MII4" s="1408"/>
      <c r="MIJ4" s="1408"/>
      <c r="MIK4" s="1408"/>
      <c r="MIL4" s="1408"/>
      <c r="MIM4" s="1408"/>
      <c r="MIN4" s="1408"/>
      <c r="MIO4" s="1408"/>
      <c r="MIP4" s="1408"/>
      <c r="MIQ4" s="1408"/>
      <c r="MIR4" s="1408"/>
      <c r="MIS4" s="1408"/>
      <c r="MIT4" s="1408"/>
      <c r="MIU4" s="1408"/>
      <c r="MIV4" s="1408"/>
      <c r="MIW4" s="1408"/>
      <c r="MIX4" s="1408"/>
      <c r="MIY4" s="1408"/>
      <c r="MIZ4" s="1408"/>
      <c r="MJA4" s="1408"/>
      <c r="MJB4" s="1408"/>
      <c r="MJC4" s="1408"/>
      <c r="MJD4" s="1408"/>
      <c r="MJE4" s="1408"/>
      <c r="MJF4" s="1408"/>
      <c r="MJG4" s="1408"/>
      <c r="MJH4" s="1408"/>
      <c r="MJI4" s="1408"/>
      <c r="MJJ4" s="1408"/>
      <c r="MJK4" s="1408"/>
      <c r="MJL4" s="1408"/>
      <c r="MJM4" s="1408"/>
      <c r="MJN4" s="1408"/>
      <c r="MJO4" s="1408"/>
      <c r="MJP4" s="1408"/>
      <c r="MJQ4" s="1408"/>
      <c r="MJR4" s="1408"/>
      <c r="MJS4" s="1408"/>
      <c r="MJT4" s="1408"/>
      <c r="MJU4" s="1408"/>
      <c r="MJV4" s="1408"/>
      <c r="MJW4" s="1408"/>
      <c r="MJX4" s="1408"/>
      <c r="MJY4" s="1408"/>
      <c r="MJZ4" s="1408"/>
      <c r="MKA4" s="1408"/>
      <c r="MKB4" s="1408"/>
      <c r="MKC4" s="1408"/>
      <c r="MKD4" s="1408"/>
      <c r="MKE4" s="1408"/>
      <c r="MKF4" s="1408"/>
      <c r="MKG4" s="1408"/>
      <c r="MKH4" s="1408"/>
      <c r="MKI4" s="1408"/>
      <c r="MKJ4" s="1408"/>
      <c r="MKK4" s="1408"/>
      <c r="MKL4" s="1408"/>
      <c r="MKM4" s="1408"/>
      <c r="MKN4" s="1408"/>
      <c r="MKO4" s="1408"/>
      <c r="MKP4" s="1408"/>
      <c r="MKQ4" s="1408"/>
      <c r="MKR4" s="1408"/>
      <c r="MKS4" s="1408"/>
      <c r="MKT4" s="1408"/>
      <c r="MKU4" s="1408"/>
      <c r="MKV4" s="1408"/>
      <c r="MKW4" s="1408"/>
      <c r="MKX4" s="1408"/>
      <c r="MKY4" s="1408"/>
      <c r="MKZ4" s="1408"/>
      <c r="MLA4" s="1408"/>
      <c r="MLB4" s="1408"/>
      <c r="MLC4" s="1408"/>
      <c r="MLD4" s="1408"/>
      <c r="MLE4" s="1408"/>
      <c r="MLF4" s="1408"/>
      <c r="MLG4" s="1408"/>
      <c r="MLH4" s="1408"/>
      <c r="MLI4" s="1408"/>
      <c r="MLJ4" s="1408"/>
      <c r="MLK4" s="1408"/>
      <c r="MLL4" s="1408"/>
      <c r="MLM4" s="1408"/>
      <c r="MLN4" s="1408"/>
      <c r="MLO4" s="1408"/>
      <c r="MLP4" s="1408"/>
      <c r="MLQ4" s="1408"/>
      <c r="MLR4" s="1408"/>
      <c r="MLS4" s="1408"/>
      <c r="MLT4" s="1408"/>
      <c r="MLU4" s="1408"/>
      <c r="MLV4" s="1408"/>
      <c r="MLW4" s="1408"/>
      <c r="MLX4" s="1408"/>
      <c r="MLY4" s="1408"/>
      <c r="MLZ4" s="1408"/>
      <c r="MMA4" s="1408"/>
      <c r="MMB4" s="1408"/>
      <c r="MMC4" s="1408"/>
      <c r="MMD4" s="1408"/>
      <c r="MME4" s="1408"/>
      <c r="MMF4" s="1408"/>
      <c r="MMG4" s="1408"/>
      <c r="MMH4" s="1408"/>
      <c r="MMI4" s="1408"/>
      <c r="MMJ4" s="1408"/>
      <c r="MMK4" s="1408"/>
      <c r="MML4" s="1408"/>
      <c r="MMM4" s="1408"/>
      <c r="MMN4" s="1408"/>
      <c r="MMO4" s="1408"/>
      <c r="MMP4" s="1408"/>
      <c r="MMQ4" s="1408"/>
      <c r="MMR4" s="1408"/>
      <c r="MMS4" s="1408"/>
      <c r="MMT4" s="1408"/>
      <c r="MMU4" s="1408"/>
      <c r="MMV4" s="1408"/>
      <c r="MMW4" s="1408"/>
      <c r="MMX4" s="1408"/>
      <c r="MMY4" s="1408"/>
      <c r="MMZ4" s="1408"/>
      <c r="MNA4" s="1408"/>
      <c r="MNB4" s="1408"/>
      <c r="MNC4" s="1408"/>
      <c r="MND4" s="1408"/>
      <c r="MNE4" s="1408"/>
      <c r="MNF4" s="1408"/>
      <c r="MNG4" s="1408"/>
      <c r="MNH4" s="1408"/>
      <c r="MNI4" s="1408"/>
      <c r="MNJ4" s="1408"/>
      <c r="MNK4" s="1408"/>
      <c r="MNL4" s="1408"/>
      <c r="MNM4" s="1408"/>
      <c r="MNN4" s="1408"/>
      <c r="MNO4" s="1408"/>
      <c r="MNP4" s="1408"/>
      <c r="MNQ4" s="1408"/>
      <c r="MNR4" s="1408"/>
      <c r="MNS4" s="1408"/>
      <c r="MNT4" s="1408"/>
      <c r="MNU4" s="1408"/>
      <c r="MNV4" s="1408"/>
      <c r="MNW4" s="1408"/>
      <c r="MNX4" s="1408"/>
      <c r="MNY4" s="1408"/>
      <c r="MNZ4" s="1408"/>
      <c r="MOA4" s="1408"/>
      <c r="MOB4" s="1408"/>
      <c r="MOC4" s="1408"/>
      <c r="MOD4" s="1408"/>
      <c r="MOE4" s="1408"/>
      <c r="MOF4" s="1408"/>
      <c r="MOG4" s="1408"/>
      <c r="MOH4" s="1408"/>
      <c r="MOI4" s="1408"/>
      <c r="MOJ4" s="1408"/>
      <c r="MOK4" s="1408"/>
      <c r="MOL4" s="1408"/>
      <c r="MOM4" s="1408"/>
      <c r="MON4" s="1408"/>
      <c r="MOO4" s="1408"/>
      <c r="MOP4" s="1408"/>
      <c r="MOQ4" s="1408"/>
      <c r="MOR4" s="1408"/>
      <c r="MOS4" s="1408"/>
      <c r="MOT4" s="1408"/>
      <c r="MOU4" s="1408"/>
      <c r="MOV4" s="1408"/>
      <c r="MOW4" s="1408"/>
      <c r="MOX4" s="1408"/>
      <c r="MOY4" s="1408"/>
      <c r="MOZ4" s="1408"/>
      <c r="MPA4" s="1408"/>
      <c r="MPB4" s="1408"/>
      <c r="MPC4" s="1408"/>
      <c r="MPD4" s="1408"/>
      <c r="MPE4" s="1408"/>
      <c r="MPF4" s="1408"/>
      <c r="MPG4" s="1408"/>
      <c r="MPH4" s="1408"/>
      <c r="MPI4" s="1408"/>
      <c r="MPJ4" s="1408"/>
      <c r="MPK4" s="1408"/>
      <c r="MPL4" s="1408"/>
      <c r="MPM4" s="1408"/>
      <c r="MPN4" s="1408"/>
      <c r="MPO4" s="1408"/>
      <c r="MPP4" s="1408"/>
      <c r="MPQ4" s="1408"/>
      <c r="MPR4" s="1408"/>
      <c r="MPS4" s="1408"/>
      <c r="MPT4" s="1408"/>
      <c r="MPU4" s="1408"/>
      <c r="MPV4" s="1408"/>
      <c r="MPW4" s="1408"/>
      <c r="MPX4" s="1408"/>
      <c r="MPY4" s="1408"/>
      <c r="MPZ4" s="1408"/>
      <c r="MQA4" s="1408"/>
      <c r="MQB4" s="1408"/>
      <c r="MQC4" s="1408"/>
      <c r="MQD4" s="1408"/>
      <c r="MQE4" s="1408"/>
      <c r="MQF4" s="1408"/>
      <c r="MQG4" s="1408"/>
      <c r="MQH4" s="1408"/>
      <c r="MQI4" s="1408"/>
      <c r="MQJ4" s="1408"/>
      <c r="MQK4" s="1408"/>
      <c r="MQL4" s="1408"/>
      <c r="MQM4" s="1408"/>
      <c r="MQN4" s="1408"/>
      <c r="MQO4" s="1408"/>
      <c r="MQP4" s="1408"/>
      <c r="MQQ4" s="1408"/>
      <c r="MQR4" s="1408"/>
      <c r="MQS4" s="1408"/>
      <c r="MQT4" s="1408"/>
      <c r="MQU4" s="1408"/>
      <c r="MQV4" s="1408"/>
      <c r="MQW4" s="1408"/>
      <c r="MQX4" s="1408"/>
      <c r="MQY4" s="1408"/>
      <c r="MQZ4" s="1408"/>
      <c r="MRA4" s="1408"/>
      <c r="MRB4" s="1408"/>
      <c r="MRC4" s="1408"/>
      <c r="MRD4" s="1408"/>
      <c r="MRE4" s="1408"/>
      <c r="MRF4" s="1408"/>
      <c r="MRG4" s="1408"/>
      <c r="MRH4" s="1408"/>
      <c r="MRI4" s="1408"/>
      <c r="MRJ4" s="1408"/>
      <c r="MRK4" s="1408"/>
      <c r="MRL4" s="1408"/>
      <c r="MRM4" s="1408"/>
      <c r="MRN4" s="1408"/>
      <c r="MRO4" s="1408"/>
      <c r="MRP4" s="1408"/>
      <c r="MRQ4" s="1408"/>
      <c r="MRR4" s="1408"/>
      <c r="MRS4" s="1408"/>
      <c r="MRT4" s="1408"/>
      <c r="MRU4" s="1408"/>
      <c r="MRV4" s="1408"/>
      <c r="MRW4" s="1408"/>
      <c r="MRX4" s="1408"/>
      <c r="MRY4" s="1408"/>
      <c r="MRZ4" s="1408"/>
      <c r="MSA4" s="1408"/>
      <c r="MSB4" s="1408"/>
      <c r="MSC4" s="1408"/>
      <c r="MSD4" s="1408"/>
      <c r="MSE4" s="1408"/>
      <c r="MSF4" s="1408"/>
      <c r="MSG4" s="1408"/>
      <c r="MSH4" s="1408"/>
      <c r="MSI4" s="1408"/>
      <c r="MSJ4" s="1408"/>
      <c r="MSK4" s="1408"/>
      <c r="MSL4" s="1408"/>
      <c r="MSM4" s="1408"/>
      <c r="MSN4" s="1408"/>
      <c r="MSO4" s="1408"/>
      <c r="MSP4" s="1408"/>
      <c r="MSQ4" s="1408"/>
      <c r="MSR4" s="1408"/>
      <c r="MSS4" s="1408"/>
      <c r="MST4" s="1408"/>
      <c r="MSU4" s="1408"/>
      <c r="MSV4" s="1408"/>
      <c r="MSW4" s="1408"/>
      <c r="MSX4" s="1408"/>
      <c r="MSY4" s="1408"/>
      <c r="MSZ4" s="1408"/>
      <c r="MTA4" s="1408"/>
      <c r="MTB4" s="1408"/>
      <c r="MTC4" s="1408"/>
      <c r="MTD4" s="1408"/>
      <c r="MTE4" s="1408"/>
      <c r="MTF4" s="1408"/>
      <c r="MTG4" s="1408"/>
      <c r="MTH4" s="1408"/>
      <c r="MTI4" s="1408"/>
      <c r="MTJ4" s="1408"/>
      <c r="MTK4" s="1408"/>
      <c r="MTL4" s="1408"/>
      <c r="MTM4" s="1408"/>
      <c r="MTN4" s="1408"/>
      <c r="MTO4" s="1408"/>
      <c r="MTP4" s="1408"/>
      <c r="MTQ4" s="1408"/>
      <c r="MTR4" s="1408"/>
      <c r="MTS4" s="1408"/>
      <c r="MTT4" s="1408"/>
      <c r="MTU4" s="1408"/>
      <c r="MTV4" s="1408"/>
      <c r="MTW4" s="1408"/>
      <c r="MTX4" s="1408"/>
      <c r="MTY4" s="1408"/>
      <c r="MTZ4" s="1408"/>
      <c r="MUA4" s="1408"/>
      <c r="MUB4" s="1408"/>
      <c r="MUC4" s="1408"/>
      <c r="MUD4" s="1408"/>
      <c r="MUE4" s="1408"/>
      <c r="MUF4" s="1408"/>
      <c r="MUG4" s="1408"/>
      <c r="MUH4" s="1408"/>
      <c r="MUI4" s="1408"/>
      <c r="MUJ4" s="1408"/>
      <c r="MUK4" s="1408"/>
      <c r="MUL4" s="1408"/>
      <c r="MUM4" s="1408"/>
      <c r="MUN4" s="1408"/>
      <c r="MUO4" s="1408"/>
      <c r="MUP4" s="1408"/>
      <c r="MUQ4" s="1408"/>
      <c r="MUR4" s="1408"/>
      <c r="MUS4" s="1408"/>
      <c r="MUT4" s="1408"/>
      <c r="MUU4" s="1408"/>
      <c r="MUV4" s="1408"/>
      <c r="MUW4" s="1408"/>
      <c r="MUX4" s="1408"/>
      <c r="MUY4" s="1408"/>
      <c r="MUZ4" s="1408"/>
      <c r="MVA4" s="1408"/>
      <c r="MVB4" s="1408"/>
      <c r="MVC4" s="1408"/>
      <c r="MVD4" s="1408"/>
      <c r="MVE4" s="1408"/>
      <c r="MVF4" s="1408"/>
      <c r="MVG4" s="1408"/>
      <c r="MVH4" s="1408"/>
      <c r="MVI4" s="1408"/>
      <c r="MVJ4" s="1408"/>
      <c r="MVK4" s="1408"/>
      <c r="MVL4" s="1408"/>
      <c r="MVM4" s="1408"/>
      <c r="MVN4" s="1408"/>
      <c r="MVO4" s="1408"/>
      <c r="MVP4" s="1408"/>
      <c r="MVQ4" s="1408"/>
      <c r="MVR4" s="1408"/>
      <c r="MVS4" s="1408"/>
      <c r="MVT4" s="1408"/>
      <c r="MVU4" s="1408"/>
      <c r="MVV4" s="1408"/>
      <c r="MVW4" s="1408"/>
      <c r="MVX4" s="1408"/>
      <c r="MVY4" s="1408"/>
      <c r="MVZ4" s="1408"/>
      <c r="MWA4" s="1408"/>
      <c r="MWB4" s="1408"/>
      <c r="MWC4" s="1408"/>
      <c r="MWD4" s="1408"/>
      <c r="MWE4" s="1408"/>
      <c r="MWF4" s="1408"/>
      <c r="MWG4" s="1408"/>
      <c r="MWH4" s="1408"/>
      <c r="MWI4" s="1408"/>
      <c r="MWJ4" s="1408"/>
      <c r="MWK4" s="1408"/>
      <c r="MWL4" s="1408"/>
      <c r="MWM4" s="1408"/>
      <c r="MWN4" s="1408"/>
      <c r="MWO4" s="1408"/>
      <c r="MWP4" s="1408"/>
      <c r="MWQ4" s="1408"/>
      <c r="MWR4" s="1408"/>
      <c r="MWS4" s="1408"/>
      <c r="MWT4" s="1408"/>
      <c r="MWU4" s="1408"/>
      <c r="MWV4" s="1408"/>
      <c r="MWW4" s="1408"/>
      <c r="MWX4" s="1408"/>
      <c r="MWY4" s="1408"/>
      <c r="MWZ4" s="1408"/>
      <c r="MXA4" s="1408"/>
      <c r="MXB4" s="1408"/>
      <c r="MXC4" s="1408"/>
      <c r="MXD4" s="1408"/>
      <c r="MXE4" s="1408"/>
      <c r="MXF4" s="1408"/>
      <c r="MXG4" s="1408"/>
      <c r="MXH4" s="1408"/>
      <c r="MXI4" s="1408"/>
      <c r="MXJ4" s="1408"/>
      <c r="MXK4" s="1408"/>
      <c r="MXL4" s="1408"/>
      <c r="MXM4" s="1408"/>
      <c r="MXN4" s="1408"/>
      <c r="MXO4" s="1408"/>
      <c r="MXP4" s="1408"/>
      <c r="MXQ4" s="1408"/>
      <c r="MXR4" s="1408"/>
      <c r="MXS4" s="1408"/>
      <c r="MXT4" s="1408"/>
      <c r="MXU4" s="1408"/>
      <c r="MXV4" s="1408"/>
      <c r="MXW4" s="1408"/>
      <c r="MXX4" s="1408"/>
      <c r="MXY4" s="1408"/>
      <c r="MXZ4" s="1408"/>
      <c r="MYA4" s="1408"/>
      <c r="MYB4" s="1408"/>
      <c r="MYC4" s="1408"/>
      <c r="MYD4" s="1408"/>
      <c r="MYE4" s="1408"/>
      <c r="MYF4" s="1408"/>
      <c r="MYG4" s="1408"/>
      <c r="MYH4" s="1408"/>
      <c r="MYI4" s="1408"/>
      <c r="MYJ4" s="1408"/>
      <c r="MYK4" s="1408"/>
      <c r="MYL4" s="1408"/>
      <c r="MYM4" s="1408"/>
      <c r="MYN4" s="1408"/>
      <c r="MYO4" s="1408"/>
      <c r="MYP4" s="1408"/>
      <c r="MYQ4" s="1408"/>
      <c r="MYR4" s="1408"/>
      <c r="MYS4" s="1408"/>
      <c r="MYT4" s="1408"/>
      <c r="MYU4" s="1408"/>
      <c r="MYV4" s="1408"/>
      <c r="MYW4" s="1408"/>
      <c r="MYX4" s="1408"/>
      <c r="MYY4" s="1408"/>
      <c r="MYZ4" s="1408"/>
      <c r="MZA4" s="1408"/>
      <c r="MZB4" s="1408"/>
      <c r="MZC4" s="1408"/>
      <c r="MZD4" s="1408"/>
      <c r="MZE4" s="1408"/>
      <c r="MZF4" s="1408"/>
      <c r="MZG4" s="1408"/>
      <c r="MZH4" s="1408"/>
      <c r="MZI4" s="1408"/>
      <c r="MZJ4" s="1408"/>
      <c r="MZK4" s="1408"/>
      <c r="MZL4" s="1408"/>
      <c r="MZM4" s="1408"/>
      <c r="MZN4" s="1408"/>
      <c r="MZO4" s="1408"/>
      <c r="MZP4" s="1408"/>
      <c r="MZQ4" s="1408"/>
      <c r="MZR4" s="1408"/>
      <c r="MZS4" s="1408"/>
      <c r="MZT4" s="1408"/>
      <c r="MZU4" s="1408"/>
      <c r="MZV4" s="1408"/>
      <c r="MZW4" s="1408"/>
      <c r="MZX4" s="1408"/>
      <c r="MZY4" s="1408"/>
      <c r="MZZ4" s="1408"/>
      <c r="NAA4" s="1408"/>
      <c r="NAB4" s="1408"/>
      <c r="NAC4" s="1408"/>
      <c r="NAD4" s="1408"/>
      <c r="NAE4" s="1408"/>
      <c r="NAF4" s="1408"/>
      <c r="NAG4" s="1408"/>
      <c r="NAH4" s="1408"/>
      <c r="NAI4" s="1408"/>
      <c r="NAJ4" s="1408"/>
      <c r="NAK4" s="1408"/>
      <c r="NAL4" s="1408"/>
      <c r="NAM4" s="1408"/>
      <c r="NAN4" s="1408"/>
      <c r="NAO4" s="1408"/>
      <c r="NAP4" s="1408"/>
      <c r="NAQ4" s="1408"/>
      <c r="NAR4" s="1408"/>
      <c r="NAS4" s="1408"/>
      <c r="NAT4" s="1408"/>
      <c r="NAU4" s="1408"/>
      <c r="NAV4" s="1408"/>
      <c r="NAW4" s="1408"/>
      <c r="NAX4" s="1408"/>
      <c r="NAY4" s="1408"/>
      <c r="NAZ4" s="1408"/>
      <c r="NBA4" s="1408"/>
      <c r="NBB4" s="1408"/>
      <c r="NBC4" s="1408"/>
      <c r="NBD4" s="1408"/>
      <c r="NBE4" s="1408"/>
      <c r="NBF4" s="1408"/>
      <c r="NBG4" s="1408"/>
      <c r="NBH4" s="1408"/>
      <c r="NBI4" s="1408"/>
      <c r="NBJ4" s="1408"/>
      <c r="NBK4" s="1408"/>
      <c r="NBL4" s="1408"/>
      <c r="NBM4" s="1408"/>
      <c r="NBN4" s="1408"/>
      <c r="NBO4" s="1408"/>
      <c r="NBP4" s="1408"/>
      <c r="NBQ4" s="1408"/>
      <c r="NBR4" s="1408"/>
      <c r="NBS4" s="1408"/>
      <c r="NBT4" s="1408"/>
      <c r="NBU4" s="1408"/>
      <c r="NBV4" s="1408"/>
      <c r="NBW4" s="1408"/>
      <c r="NBX4" s="1408"/>
      <c r="NBY4" s="1408"/>
      <c r="NBZ4" s="1408"/>
      <c r="NCA4" s="1408"/>
      <c r="NCB4" s="1408"/>
      <c r="NCC4" s="1408"/>
      <c r="NCD4" s="1408"/>
      <c r="NCE4" s="1408"/>
      <c r="NCF4" s="1408"/>
      <c r="NCG4" s="1408"/>
      <c r="NCH4" s="1408"/>
      <c r="NCI4" s="1408"/>
      <c r="NCJ4" s="1408"/>
      <c r="NCK4" s="1408"/>
      <c r="NCL4" s="1408"/>
      <c r="NCM4" s="1408"/>
      <c r="NCN4" s="1408"/>
      <c r="NCO4" s="1408"/>
      <c r="NCP4" s="1408"/>
      <c r="NCQ4" s="1408"/>
      <c r="NCR4" s="1408"/>
      <c r="NCS4" s="1408"/>
      <c r="NCT4" s="1408"/>
      <c r="NCU4" s="1408"/>
      <c r="NCV4" s="1408"/>
      <c r="NCW4" s="1408"/>
      <c r="NCX4" s="1408"/>
      <c r="NCY4" s="1408"/>
      <c r="NCZ4" s="1408"/>
      <c r="NDA4" s="1408"/>
      <c r="NDB4" s="1408"/>
      <c r="NDC4" s="1408"/>
      <c r="NDD4" s="1408"/>
      <c r="NDE4" s="1408"/>
      <c r="NDF4" s="1408"/>
      <c r="NDG4" s="1408"/>
      <c r="NDH4" s="1408"/>
      <c r="NDI4" s="1408"/>
      <c r="NDJ4" s="1408"/>
      <c r="NDK4" s="1408"/>
      <c r="NDL4" s="1408"/>
      <c r="NDM4" s="1408"/>
      <c r="NDN4" s="1408"/>
      <c r="NDO4" s="1408"/>
      <c r="NDP4" s="1408"/>
      <c r="NDQ4" s="1408"/>
      <c r="NDR4" s="1408"/>
      <c r="NDS4" s="1408"/>
      <c r="NDT4" s="1408"/>
      <c r="NDU4" s="1408"/>
      <c r="NDV4" s="1408"/>
      <c r="NDW4" s="1408"/>
      <c r="NDX4" s="1408"/>
      <c r="NDY4" s="1408"/>
      <c r="NDZ4" s="1408"/>
      <c r="NEA4" s="1408"/>
      <c r="NEB4" s="1408"/>
      <c r="NEC4" s="1408"/>
      <c r="NED4" s="1408"/>
      <c r="NEE4" s="1408"/>
      <c r="NEF4" s="1408"/>
      <c r="NEG4" s="1408"/>
      <c r="NEH4" s="1408"/>
      <c r="NEI4" s="1408"/>
      <c r="NEJ4" s="1408"/>
      <c r="NEK4" s="1408"/>
      <c r="NEL4" s="1408"/>
      <c r="NEM4" s="1408"/>
      <c r="NEN4" s="1408"/>
      <c r="NEO4" s="1408"/>
      <c r="NEP4" s="1408"/>
      <c r="NEQ4" s="1408"/>
      <c r="NER4" s="1408"/>
      <c r="NES4" s="1408"/>
      <c r="NET4" s="1408"/>
      <c r="NEU4" s="1408"/>
      <c r="NEV4" s="1408"/>
      <c r="NEW4" s="1408"/>
      <c r="NEX4" s="1408"/>
      <c r="NEY4" s="1408"/>
      <c r="NEZ4" s="1408"/>
      <c r="NFA4" s="1408"/>
      <c r="NFB4" s="1408"/>
      <c r="NFC4" s="1408"/>
      <c r="NFD4" s="1408"/>
      <c r="NFE4" s="1408"/>
      <c r="NFF4" s="1408"/>
      <c r="NFG4" s="1408"/>
      <c r="NFH4" s="1408"/>
      <c r="NFI4" s="1408"/>
      <c r="NFJ4" s="1408"/>
      <c r="NFK4" s="1408"/>
      <c r="NFL4" s="1408"/>
      <c r="NFM4" s="1408"/>
      <c r="NFN4" s="1408"/>
      <c r="NFO4" s="1408"/>
      <c r="NFP4" s="1408"/>
      <c r="NFQ4" s="1408"/>
      <c r="NFR4" s="1408"/>
      <c r="NFS4" s="1408"/>
      <c r="NFT4" s="1408"/>
      <c r="NFU4" s="1408"/>
      <c r="NFV4" s="1408"/>
      <c r="NFW4" s="1408"/>
      <c r="NFX4" s="1408"/>
      <c r="NFY4" s="1408"/>
      <c r="NFZ4" s="1408"/>
      <c r="NGA4" s="1408"/>
      <c r="NGB4" s="1408"/>
      <c r="NGC4" s="1408"/>
      <c r="NGD4" s="1408"/>
      <c r="NGE4" s="1408"/>
      <c r="NGF4" s="1408"/>
      <c r="NGG4" s="1408"/>
      <c r="NGH4" s="1408"/>
      <c r="NGI4" s="1408"/>
      <c r="NGJ4" s="1408"/>
      <c r="NGK4" s="1408"/>
      <c r="NGL4" s="1408"/>
      <c r="NGM4" s="1408"/>
      <c r="NGN4" s="1408"/>
      <c r="NGO4" s="1408"/>
      <c r="NGP4" s="1408"/>
      <c r="NGQ4" s="1408"/>
      <c r="NGR4" s="1408"/>
      <c r="NGS4" s="1408"/>
      <c r="NGT4" s="1408"/>
      <c r="NGU4" s="1408"/>
      <c r="NGV4" s="1408"/>
      <c r="NGW4" s="1408"/>
      <c r="NGX4" s="1408"/>
      <c r="NGY4" s="1408"/>
      <c r="NGZ4" s="1408"/>
      <c r="NHA4" s="1408"/>
      <c r="NHB4" s="1408"/>
      <c r="NHC4" s="1408"/>
      <c r="NHD4" s="1408"/>
      <c r="NHE4" s="1408"/>
      <c r="NHF4" s="1408"/>
      <c r="NHG4" s="1408"/>
      <c r="NHH4" s="1408"/>
      <c r="NHI4" s="1408"/>
      <c r="NHJ4" s="1408"/>
      <c r="NHK4" s="1408"/>
      <c r="NHL4" s="1408"/>
      <c r="NHM4" s="1408"/>
      <c r="NHN4" s="1408"/>
      <c r="NHO4" s="1408"/>
      <c r="NHP4" s="1408"/>
      <c r="NHQ4" s="1408"/>
      <c r="NHR4" s="1408"/>
      <c r="NHS4" s="1408"/>
      <c r="NHT4" s="1408"/>
      <c r="NHU4" s="1408"/>
      <c r="NHV4" s="1408"/>
      <c r="NHW4" s="1408"/>
      <c r="NHX4" s="1408"/>
      <c r="NHY4" s="1408"/>
      <c r="NHZ4" s="1408"/>
      <c r="NIA4" s="1408"/>
      <c r="NIB4" s="1408"/>
      <c r="NIC4" s="1408"/>
      <c r="NID4" s="1408"/>
      <c r="NIE4" s="1408"/>
      <c r="NIF4" s="1408"/>
      <c r="NIG4" s="1408"/>
      <c r="NIH4" s="1408"/>
      <c r="NII4" s="1408"/>
      <c r="NIJ4" s="1408"/>
      <c r="NIK4" s="1408"/>
      <c r="NIL4" s="1408"/>
      <c r="NIM4" s="1408"/>
      <c r="NIN4" s="1408"/>
      <c r="NIO4" s="1408"/>
      <c r="NIP4" s="1408"/>
      <c r="NIQ4" s="1408"/>
      <c r="NIR4" s="1408"/>
      <c r="NIS4" s="1408"/>
      <c r="NIT4" s="1408"/>
      <c r="NIU4" s="1408"/>
      <c r="NIV4" s="1408"/>
      <c r="NIW4" s="1408"/>
      <c r="NIX4" s="1408"/>
      <c r="NIY4" s="1408"/>
      <c r="NIZ4" s="1408"/>
      <c r="NJA4" s="1408"/>
      <c r="NJB4" s="1408"/>
      <c r="NJC4" s="1408"/>
      <c r="NJD4" s="1408"/>
      <c r="NJE4" s="1408"/>
      <c r="NJF4" s="1408"/>
      <c r="NJG4" s="1408"/>
      <c r="NJH4" s="1408"/>
      <c r="NJI4" s="1408"/>
      <c r="NJJ4" s="1408"/>
      <c r="NJK4" s="1408"/>
      <c r="NJL4" s="1408"/>
      <c r="NJM4" s="1408"/>
      <c r="NJN4" s="1408"/>
      <c r="NJO4" s="1408"/>
      <c r="NJP4" s="1408"/>
      <c r="NJQ4" s="1408"/>
      <c r="NJR4" s="1408"/>
      <c r="NJS4" s="1408"/>
      <c r="NJT4" s="1408"/>
      <c r="NJU4" s="1408"/>
      <c r="NJV4" s="1408"/>
      <c r="NJW4" s="1408"/>
      <c r="NJX4" s="1408"/>
      <c r="NJY4" s="1408"/>
      <c r="NJZ4" s="1408"/>
      <c r="NKA4" s="1408"/>
      <c r="NKB4" s="1408"/>
      <c r="NKC4" s="1408"/>
      <c r="NKD4" s="1408"/>
      <c r="NKE4" s="1408"/>
      <c r="NKF4" s="1408"/>
      <c r="NKG4" s="1408"/>
      <c r="NKH4" s="1408"/>
      <c r="NKI4" s="1408"/>
      <c r="NKJ4" s="1408"/>
      <c r="NKK4" s="1408"/>
      <c r="NKL4" s="1408"/>
      <c r="NKM4" s="1408"/>
      <c r="NKN4" s="1408"/>
      <c r="NKO4" s="1408"/>
      <c r="NKP4" s="1408"/>
      <c r="NKQ4" s="1408"/>
      <c r="NKR4" s="1408"/>
      <c r="NKS4" s="1408"/>
      <c r="NKT4" s="1408"/>
      <c r="NKU4" s="1408"/>
      <c r="NKV4" s="1408"/>
      <c r="NKW4" s="1408"/>
      <c r="NKX4" s="1408"/>
      <c r="NKY4" s="1408"/>
      <c r="NKZ4" s="1408"/>
      <c r="NLA4" s="1408"/>
      <c r="NLB4" s="1408"/>
      <c r="NLC4" s="1408"/>
      <c r="NLD4" s="1408"/>
      <c r="NLE4" s="1408"/>
      <c r="NLF4" s="1408"/>
      <c r="NLG4" s="1408"/>
      <c r="NLH4" s="1408"/>
      <c r="NLI4" s="1408"/>
      <c r="NLJ4" s="1408"/>
      <c r="NLK4" s="1408"/>
      <c r="NLL4" s="1408"/>
      <c r="NLM4" s="1408"/>
      <c r="NLN4" s="1408"/>
      <c r="NLO4" s="1408"/>
      <c r="NLP4" s="1408"/>
      <c r="NLQ4" s="1408"/>
      <c r="NLR4" s="1408"/>
      <c r="NLS4" s="1408"/>
      <c r="NLT4" s="1408"/>
      <c r="NLU4" s="1408"/>
      <c r="NLV4" s="1408"/>
      <c r="NLW4" s="1408"/>
      <c r="NLX4" s="1408"/>
      <c r="NLY4" s="1408"/>
      <c r="NLZ4" s="1408"/>
      <c r="NMA4" s="1408"/>
      <c r="NMB4" s="1408"/>
      <c r="NMC4" s="1408"/>
      <c r="NMD4" s="1408"/>
      <c r="NME4" s="1408"/>
      <c r="NMF4" s="1408"/>
      <c r="NMG4" s="1408"/>
      <c r="NMH4" s="1408"/>
      <c r="NMI4" s="1408"/>
      <c r="NMJ4" s="1408"/>
      <c r="NMK4" s="1408"/>
      <c r="NML4" s="1408"/>
      <c r="NMM4" s="1408"/>
      <c r="NMN4" s="1408"/>
      <c r="NMO4" s="1408"/>
      <c r="NMP4" s="1408"/>
      <c r="NMQ4" s="1408"/>
      <c r="NMR4" s="1408"/>
      <c r="NMS4" s="1408"/>
      <c r="NMT4" s="1408"/>
      <c r="NMU4" s="1408"/>
      <c r="NMV4" s="1408"/>
      <c r="NMW4" s="1408"/>
      <c r="NMX4" s="1408"/>
      <c r="NMY4" s="1408"/>
      <c r="NMZ4" s="1408"/>
      <c r="NNA4" s="1408"/>
      <c r="NNB4" s="1408"/>
      <c r="NNC4" s="1408"/>
      <c r="NND4" s="1408"/>
      <c r="NNE4" s="1408"/>
      <c r="NNF4" s="1408"/>
      <c r="NNG4" s="1408"/>
      <c r="NNH4" s="1408"/>
      <c r="NNI4" s="1408"/>
      <c r="NNJ4" s="1408"/>
      <c r="NNK4" s="1408"/>
      <c r="NNL4" s="1408"/>
      <c r="NNM4" s="1408"/>
      <c r="NNN4" s="1408"/>
      <c r="NNO4" s="1408"/>
      <c r="NNP4" s="1408"/>
      <c r="NNQ4" s="1408"/>
      <c r="NNR4" s="1408"/>
      <c r="NNS4" s="1408"/>
      <c r="NNT4" s="1408"/>
      <c r="NNU4" s="1408"/>
      <c r="NNV4" s="1408"/>
      <c r="NNW4" s="1408"/>
      <c r="NNX4" s="1408"/>
      <c r="NNY4" s="1408"/>
      <c r="NNZ4" s="1408"/>
      <c r="NOA4" s="1408"/>
      <c r="NOB4" s="1408"/>
      <c r="NOC4" s="1408"/>
      <c r="NOD4" s="1408"/>
      <c r="NOE4" s="1408"/>
      <c r="NOF4" s="1408"/>
      <c r="NOG4" s="1408"/>
      <c r="NOH4" s="1408"/>
      <c r="NOI4" s="1408"/>
      <c r="NOJ4" s="1408"/>
      <c r="NOK4" s="1408"/>
      <c r="NOL4" s="1408"/>
      <c r="NOM4" s="1408"/>
      <c r="NON4" s="1408"/>
      <c r="NOO4" s="1408"/>
      <c r="NOP4" s="1408"/>
      <c r="NOQ4" s="1408"/>
      <c r="NOR4" s="1408"/>
      <c r="NOS4" s="1408"/>
      <c r="NOT4" s="1408"/>
      <c r="NOU4" s="1408"/>
      <c r="NOV4" s="1408"/>
      <c r="NOW4" s="1408"/>
      <c r="NOX4" s="1408"/>
      <c r="NOY4" s="1408"/>
      <c r="NOZ4" s="1408"/>
      <c r="NPA4" s="1408"/>
      <c r="NPB4" s="1408"/>
      <c r="NPC4" s="1408"/>
      <c r="NPD4" s="1408"/>
      <c r="NPE4" s="1408"/>
      <c r="NPF4" s="1408"/>
      <c r="NPG4" s="1408"/>
      <c r="NPH4" s="1408"/>
      <c r="NPI4" s="1408"/>
      <c r="NPJ4" s="1408"/>
      <c r="NPK4" s="1408"/>
      <c r="NPL4" s="1408"/>
      <c r="NPM4" s="1408"/>
      <c r="NPN4" s="1408"/>
      <c r="NPO4" s="1408"/>
      <c r="NPP4" s="1408"/>
      <c r="NPQ4" s="1408"/>
      <c r="NPR4" s="1408"/>
      <c r="NPS4" s="1408"/>
      <c r="NPT4" s="1408"/>
      <c r="NPU4" s="1408"/>
      <c r="NPV4" s="1408"/>
      <c r="NPW4" s="1408"/>
      <c r="NPX4" s="1408"/>
      <c r="NPY4" s="1408"/>
      <c r="NPZ4" s="1408"/>
      <c r="NQA4" s="1408"/>
      <c r="NQB4" s="1408"/>
      <c r="NQC4" s="1408"/>
      <c r="NQD4" s="1408"/>
      <c r="NQE4" s="1408"/>
      <c r="NQF4" s="1408"/>
      <c r="NQG4" s="1408"/>
      <c r="NQH4" s="1408"/>
      <c r="NQI4" s="1408"/>
      <c r="NQJ4" s="1408"/>
      <c r="NQK4" s="1408"/>
      <c r="NQL4" s="1408"/>
      <c r="NQM4" s="1408"/>
      <c r="NQN4" s="1408"/>
      <c r="NQO4" s="1408"/>
      <c r="NQP4" s="1408"/>
      <c r="NQQ4" s="1408"/>
      <c r="NQR4" s="1408"/>
      <c r="NQS4" s="1408"/>
      <c r="NQT4" s="1408"/>
      <c r="NQU4" s="1408"/>
      <c r="NQV4" s="1408"/>
      <c r="NQW4" s="1408"/>
      <c r="NQX4" s="1408"/>
      <c r="NQY4" s="1408"/>
      <c r="NQZ4" s="1408"/>
      <c r="NRA4" s="1408"/>
      <c r="NRB4" s="1408"/>
      <c r="NRC4" s="1408"/>
      <c r="NRD4" s="1408"/>
      <c r="NRE4" s="1408"/>
      <c r="NRF4" s="1408"/>
      <c r="NRG4" s="1408"/>
      <c r="NRH4" s="1408"/>
      <c r="NRI4" s="1408"/>
      <c r="NRJ4" s="1408"/>
      <c r="NRK4" s="1408"/>
      <c r="NRL4" s="1408"/>
      <c r="NRM4" s="1408"/>
      <c r="NRN4" s="1408"/>
      <c r="NRO4" s="1408"/>
      <c r="NRP4" s="1408"/>
      <c r="NRQ4" s="1408"/>
      <c r="NRR4" s="1408"/>
      <c r="NRS4" s="1408"/>
      <c r="NRT4" s="1408"/>
      <c r="NRU4" s="1408"/>
      <c r="NRV4" s="1408"/>
      <c r="NRW4" s="1408"/>
      <c r="NRX4" s="1408"/>
      <c r="NRY4" s="1408"/>
      <c r="NRZ4" s="1408"/>
      <c r="NSA4" s="1408"/>
      <c r="NSB4" s="1408"/>
      <c r="NSC4" s="1408"/>
      <c r="NSD4" s="1408"/>
      <c r="NSE4" s="1408"/>
      <c r="NSF4" s="1408"/>
      <c r="NSG4" s="1408"/>
      <c r="NSH4" s="1408"/>
      <c r="NSI4" s="1408"/>
      <c r="NSJ4" s="1408"/>
      <c r="NSK4" s="1408"/>
      <c r="NSL4" s="1408"/>
      <c r="NSM4" s="1408"/>
      <c r="NSN4" s="1408"/>
      <c r="NSO4" s="1408"/>
      <c r="NSP4" s="1408"/>
      <c r="NSQ4" s="1408"/>
      <c r="NSR4" s="1408"/>
      <c r="NSS4" s="1408"/>
      <c r="NST4" s="1408"/>
      <c r="NSU4" s="1408"/>
      <c r="NSV4" s="1408"/>
      <c r="NSW4" s="1408"/>
      <c r="NSX4" s="1408"/>
      <c r="NSY4" s="1408"/>
      <c r="NSZ4" s="1408"/>
      <c r="NTA4" s="1408"/>
      <c r="NTB4" s="1408"/>
      <c r="NTC4" s="1408"/>
      <c r="NTD4" s="1408"/>
      <c r="NTE4" s="1408"/>
      <c r="NTF4" s="1408"/>
      <c r="NTG4" s="1408"/>
      <c r="NTH4" s="1408"/>
      <c r="NTI4" s="1408"/>
      <c r="NTJ4" s="1408"/>
      <c r="NTK4" s="1408"/>
      <c r="NTL4" s="1408"/>
      <c r="NTM4" s="1408"/>
      <c r="NTN4" s="1408"/>
      <c r="NTO4" s="1408"/>
      <c r="NTP4" s="1408"/>
      <c r="NTQ4" s="1408"/>
      <c r="NTR4" s="1408"/>
      <c r="NTS4" s="1408"/>
      <c r="NTT4" s="1408"/>
      <c r="NTU4" s="1408"/>
      <c r="NTV4" s="1408"/>
      <c r="NTW4" s="1408"/>
      <c r="NTX4" s="1408"/>
      <c r="NTY4" s="1408"/>
      <c r="NTZ4" s="1408"/>
      <c r="NUA4" s="1408"/>
      <c r="NUB4" s="1408"/>
      <c r="NUC4" s="1408"/>
      <c r="NUD4" s="1408"/>
      <c r="NUE4" s="1408"/>
      <c r="NUF4" s="1408"/>
      <c r="NUG4" s="1408"/>
      <c r="NUH4" s="1408"/>
      <c r="NUI4" s="1408"/>
      <c r="NUJ4" s="1408"/>
      <c r="NUK4" s="1408"/>
      <c r="NUL4" s="1408"/>
      <c r="NUM4" s="1408"/>
      <c r="NUN4" s="1408"/>
      <c r="NUO4" s="1408"/>
      <c r="NUP4" s="1408"/>
      <c r="NUQ4" s="1408"/>
      <c r="NUR4" s="1408"/>
      <c r="NUS4" s="1408"/>
      <c r="NUT4" s="1408"/>
      <c r="NUU4" s="1408"/>
      <c r="NUV4" s="1408"/>
      <c r="NUW4" s="1408"/>
      <c r="NUX4" s="1408"/>
      <c r="NUY4" s="1408"/>
      <c r="NUZ4" s="1408"/>
      <c r="NVA4" s="1408"/>
      <c r="NVB4" s="1408"/>
      <c r="NVC4" s="1408"/>
      <c r="NVD4" s="1408"/>
      <c r="NVE4" s="1408"/>
      <c r="NVF4" s="1408"/>
      <c r="NVG4" s="1408"/>
      <c r="NVH4" s="1408"/>
      <c r="NVI4" s="1408"/>
      <c r="NVJ4" s="1408"/>
      <c r="NVK4" s="1408"/>
      <c r="NVL4" s="1408"/>
      <c r="NVM4" s="1408"/>
      <c r="NVN4" s="1408"/>
      <c r="NVO4" s="1408"/>
      <c r="NVP4" s="1408"/>
      <c r="NVQ4" s="1408"/>
      <c r="NVR4" s="1408"/>
      <c r="NVS4" s="1408"/>
      <c r="NVT4" s="1408"/>
      <c r="NVU4" s="1408"/>
      <c r="NVV4" s="1408"/>
      <c r="NVW4" s="1408"/>
      <c r="NVX4" s="1408"/>
      <c r="NVY4" s="1408"/>
      <c r="NVZ4" s="1408"/>
      <c r="NWA4" s="1408"/>
      <c r="NWB4" s="1408"/>
      <c r="NWC4" s="1408"/>
      <c r="NWD4" s="1408"/>
      <c r="NWE4" s="1408"/>
      <c r="NWF4" s="1408"/>
      <c r="NWG4" s="1408"/>
      <c r="NWH4" s="1408"/>
      <c r="NWI4" s="1408"/>
      <c r="NWJ4" s="1408"/>
      <c r="NWK4" s="1408"/>
      <c r="NWL4" s="1408"/>
      <c r="NWM4" s="1408"/>
      <c r="NWN4" s="1408"/>
      <c r="NWO4" s="1408"/>
      <c r="NWP4" s="1408"/>
      <c r="NWQ4" s="1408"/>
      <c r="NWR4" s="1408"/>
      <c r="NWS4" s="1408"/>
      <c r="NWT4" s="1408"/>
      <c r="NWU4" s="1408"/>
      <c r="NWV4" s="1408"/>
      <c r="NWW4" s="1408"/>
      <c r="NWX4" s="1408"/>
      <c r="NWY4" s="1408"/>
      <c r="NWZ4" s="1408"/>
      <c r="NXA4" s="1408"/>
      <c r="NXB4" s="1408"/>
      <c r="NXC4" s="1408"/>
      <c r="NXD4" s="1408"/>
      <c r="NXE4" s="1408"/>
      <c r="NXF4" s="1408"/>
      <c r="NXG4" s="1408"/>
      <c r="NXH4" s="1408"/>
      <c r="NXI4" s="1408"/>
      <c r="NXJ4" s="1408"/>
      <c r="NXK4" s="1408"/>
      <c r="NXL4" s="1408"/>
      <c r="NXM4" s="1408"/>
      <c r="NXN4" s="1408"/>
      <c r="NXO4" s="1408"/>
      <c r="NXP4" s="1408"/>
      <c r="NXQ4" s="1408"/>
      <c r="NXR4" s="1408"/>
      <c r="NXS4" s="1408"/>
      <c r="NXT4" s="1408"/>
      <c r="NXU4" s="1408"/>
      <c r="NXV4" s="1408"/>
      <c r="NXW4" s="1408"/>
      <c r="NXX4" s="1408"/>
      <c r="NXY4" s="1408"/>
      <c r="NXZ4" s="1408"/>
      <c r="NYA4" s="1408"/>
      <c r="NYB4" s="1408"/>
      <c r="NYC4" s="1408"/>
      <c r="NYD4" s="1408"/>
      <c r="NYE4" s="1408"/>
      <c r="NYF4" s="1408"/>
      <c r="NYG4" s="1408"/>
      <c r="NYH4" s="1408"/>
      <c r="NYI4" s="1408"/>
      <c r="NYJ4" s="1408"/>
      <c r="NYK4" s="1408"/>
      <c r="NYL4" s="1408"/>
      <c r="NYM4" s="1408"/>
      <c r="NYN4" s="1408"/>
      <c r="NYO4" s="1408"/>
      <c r="NYP4" s="1408"/>
      <c r="NYQ4" s="1408"/>
      <c r="NYR4" s="1408"/>
      <c r="NYS4" s="1408"/>
      <c r="NYT4" s="1408"/>
      <c r="NYU4" s="1408"/>
      <c r="NYV4" s="1408"/>
      <c r="NYW4" s="1408"/>
      <c r="NYX4" s="1408"/>
      <c r="NYY4" s="1408"/>
      <c r="NYZ4" s="1408"/>
      <c r="NZA4" s="1408"/>
      <c r="NZB4" s="1408"/>
      <c r="NZC4" s="1408"/>
      <c r="NZD4" s="1408"/>
      <c r="NZE4" s="1408"/>
      <c r="NZF4" s="1408"/>
      <c r="NZG4" s="1408"/>
      <c r="NZH4" s="1408"/>
      <c r="NZI4" s="1408"/>
      <c r="NZJ4" s="1408"/>
      <c r="NZK4" s="1408"/>
      <c r="NZL4" s="1408"/>
      <c r="NZM4" s="1408"/>
      <c r="NZN4" s="1408"/>
      <c r="NZO4" s="1408"/>
      <c r="NZP4" s="1408"/>
      <c r="NZQ4" s="1408"/>
      <c r="NZR4" s="1408"/>
      <c r="NZS4" s="1408"/>
      <c r="NZT4" s="1408"/>
      <c r="NZU4" s="1408"/>
      <c r="NZV4" s="1408"/>
      <c r="NZW4" s="1408"/>
      <c r="NZX4" s="1408"/>
      <c r="NZY4" s="1408"/>
      <c r="NZZ4" s="1408"/>
      <c r="OAA4" s="1408"/>
      <c r="OAB4" s="1408"/>
      <c r="OAC4" s="1408"/>
      <c r="OAD4" s="1408"/>
      <c r="OAE4" s="1408"/>
      <c r="OAF4" s="1408"/>
      <c r="OAG4" s="1408"/>
      <c r="OAH4" s="1408"/>
      <c r="OAI4" s="1408"/>
      <c r="OAJ4" s="1408"/>
      <c r="OAK4" s="1408"/>
      <c r="OAL4" s="1408"/>
      <c r="OAM4" s="1408"/>
      <c r="OAN4" s="1408"/>
      <c r="OAO4" s="1408"/>
      <c r="OAP4" s="1408"/>
      <c r="OAQ4" s="1408"/>
      <c r="OAR4" s="1408"/>
      <c r="OAS4" s="1408"/>
      <c r="OAT4" s="1408"/>
      <c r="OAU4" s="1408"/>
      <c r="OAV4" s="1408"/>
      <c r="OAW4" s="1408"/>
      <c r="OAX4" s="1408"/>
      <c r="OAY4" s="1408"/>
      <c r="OAZ4" s="1408"/>
      <c r="OBA4" s="1408"/>
      <c r="OBB4" s="1408"/>
      <c r="OBC4" s="1408"/>
      <c r="OBD4" s="1408"/>
      <c r="OBE4" s="1408"/>
      <c r="OBF4" s="1408"/>
      <c r="OBG4" s="1408"/>
      <c r="OBH4" s="1408"/>
      <c r="OBI4" s="1408"/>
      <c r="OBJ4" s="1408"/>
      <c r="OBK4" s="1408"/>
      <c r="OBL4" s="1408"/>
      <c r="OBM4" s="1408"/>
      <c r="OBN4" s="1408"/>
      <c r="OBO4" s="1408"/>
      <c r="OBP4" s="1408"/>
      <c r="OBQ4" s="1408"/>
      <c r="OBR4" s="1408"/>
      <c r="OBS4" s="1408"/>
      <c r="OBT4" s="1408"/>
      <c r="OBU4" s="1408"/>
      <c r="OBV4" s="1408"/>
      <c r="OBW4" s="1408"/>
      <c r="OBX4" s="1408"/>
      <c r="OBY4" s="1408"/>
      <c r="OBZ4" s="1408"/>
      <c r="OCA4" s="1408"/>
      <c r="OCB4" s="1408"/>
      <c r="OCC4" s="1408"/>
      <c r="OCD4" s="1408"/>
      <c r="OCE4" s="1408"/>
      <c r="OCF4" s="1408"/>
      <c r="OCG4" s="1408"/>
      <c r="OCH4" s="1408"/>
      <c r="OCI4" s="1408"/>
      <c r="OCJ4" s="1408"/>
      <c r="OCK4" s="1408"/>
      <c r="OCL4" s="1408"/>
      <c r="OCM4" s="1408"/>
      <c r="OCN4" s="1408"/>
      <c r="OCO4" s="1408"/>
      <c r="OCP4" s="1408"/>
      <c r="OCQ4" s="1408"/>
      <c r="OCR4" s="1408"/>
      <c r="OCS4" s="1408"/>
      <c r="OCT4" s="1408"/>
      <c r="OCU4" s="1408"/>
      <c r="OCV4" s="1408"/>
      <c r="OCW4" s="1408"/>
      <c r="OCX4" s="1408"/>
      <c r="OCY4" s="1408"/>
      <c r="OCZ4" s="1408"/>
      <c r="ODA4" s="1408"/>
      <c r="ODB4" s="1408"/>
      <c r="ODC4" s="1408"/>
      <c r="ODD4" s="1408"/>
      <c r="ODE4" s="1408"/>
      <c r="ODF4" s="1408"/>
      <c r="ODG4" s="1408"/>
      <c r="ODH4" s="1408"/>
      <c r="ODI4" s="1408"/>
      <c r="ODJ4" s="1408"/>
      <c r="ODK4" s="1408"/>
      <c r="ODL4" s="1408"/>
      <c r="ODM4" s="1408"/>
      <c r="ODN4" s="1408"/>
      <c r="ODO4" s="1408"/>
      <c r="ODP4" s="1408"/>
      <c r="ODQ4" s="1408"/>
      <c r="ODR4" s="1408"/>
      <c r="ODS4" s="1408"/>
      <c r="ODT4" s="1408"/>
      <c r="ODU4" s="1408"/>
      <c r="ODV4" s="1408"/>
      <c r="ODW4" s="1408"/>
      <c r="ODX4" s="1408"/>
      <c r="ODY4" s="1408"/>
      <c r="ODZ4" s="1408"/>
      <c r="OEA4" s="1408"/>
      <c r="OEB4" s="1408"/>
      <c r="OEC4" s="1408"/>
      <c r="OED4" s="1408"/>
      <c r="OEE4" s="1408"/>
      <c r="OEF4" s="1408"/>
      <c r="OEG4" s="1408"/>
      <c r="OEH4" s="1408"/>
      <c r="OEI4" s="1408"/>
      <c r="OEJ4" s="1408"/>
      <c r="OEK4" s="1408"/>
      <c r="OEL4" s="1408"/>
      <c r="OEM4" s="1408"/>
      <c r="OEN4" s="1408"/>
      <c r="OEO4" s="1408"/>
      <c r="OEP4" s="1408"/>
      <c r="OEQ4" s="1408"/>
      <c r="OER4" s="1408"/>
      <c r="OES4" s="1408"/>
      <c r="OET4" s="1408"/>
      <c r="OEU4" s="1408"/>
      <c r="OEV4" s="1408"/>
      <c r="OEW4" s="1408"/>
      <c r="OEX4" s="1408"/>
      <c r="OEY4" s="1408"/>
      <c r="OEZ4" s="1408"/>
      <c r="OFA4" s="1408"/>
      <c r="OFB4" s="1408"/>
      <c r="OFC4" s="1408"/>
      <c r="OFD4" s="1408"/>
      <c r="OFE4" s="1408"/>
      <c r="OFF4" s="1408"/>
      <c r="OFG4" s="1408"/>
      <c r="OFH4" s="1408"/>
      <c r="OFI4" s="1408"/>
      <c r="OFJ4" s="1408"/>
      <c r="OFK4" s="1408"/>
      <c r="OFL4" s="1408"/>
      <c r="OFM4" s="1408"/>
      <c r="OFN4" s="1408"/>
      <c r="OFO4" s="1408"/>
      <c r="OFP4" s="1408"/>
      <c r="OFQ4" s="1408"/>
      <c r="OFR4" s="1408"/>
      <c r="OFS4" s="1408"/>
      <c r="OFT4" s="1408"/>
      <c r="OFU4" s="1408"/>
      <c r="OFV4" s="1408"/>
      <c r="OFW4" s="1408"/>
      <c r="OFX4" s="1408"/>
      <c r="OFY4" s="1408"/>
      <c r="OFZ4" s="1408"/>
      <c r="OGA4" s="1408"/>
      <c r="OGB4" s="1408"/>
      <c r="OGC4" s="1408"/>
      <c r="OGD4" s="1408"/>
      <c r="OGE4" s="1408"/>
      <c r="OGF4" s="1408"/>
      <c r="OGG4" s="1408"/>
      <c r="OGH4" s="1408"/>
      <c r="OGI4" s="1408"/>
      <c r="OGJ4" s="1408"/>
      <c r="OGK4" s="1408"/>
      <c r="OGL4" s="1408"/>
      <c r="OGM4" s="1408"/>
      <c r="OGN4" s="1408"/>
      <c r="OGO4" s="1408"/>
      <c r="OGP4" s="1408"/>
      <c r="OGQ4" s="1408"/>
      <c r="OGR4" s="1408"/>
      <c r="OGS4" s="1408"/>
      <c r="OGT4" s="1408"/>
      <c r="OGU4" s="1408"/>
      <c r="OGV4" s="1408"/>
      <c r="OGW4" s="1408"/>
      <c r="OGX4" s="1408"/>
      <c r="OGY4" s="1408"/>
      <c r="OGZ4" s="1408"/>
      <c r="OHA4" s="1408"/>
      <c r="OHB4" s="1408"/>
      <c r="OHC4" s="1408"/>
      <c r="OHD4" s="1408"/>
      <c r="OHE4" s="1408"/>
      <c r="OHF4" s="1408"/>
      <c r="OHG4" s="1408"/>
      <c r="OHH4" s="1408"/>
      <c r="OHI4" s="1408"/>
      <c r="OHJ4" s="1408"/>
      <c r="OHK4" s="1408"/>
      <c r="OHL4" s="1408"/>
      <c r="OHM4" s="1408"/>
      <c r="OHN4" s="1408"/>
      <c r="OHO4" s="1408"/>
      <c r="OHP4" s="1408"/>
      <c r="OHQ4" s="1408"/>
      <c r="OHR4" s="1408"/>
      <c r="OHS4" s="1408"/>
      <c r="OHT4" s="1408"/>
      <c r="OHU4" s="1408"/>
      <c r="OHV4" s="1408"/>
      <c r="OHW4" s="1408"/>
      <c r="OHX4" s="1408"/>
      <c r="OHY4" s="1408"/>
      <c r="OHZ4" s="1408"/>
      <c r="OIA4" s="1408"/>
      <c r="OIB4" s="1408"/>
      <c r="OIC4" s="1408"/>
      <c r="OID4" s="1408"/>
      <c r="OIE4" s="1408"/>
      <c r="OIF4" s="1408"/>
      <c r="OIG4" s="1408"/>
      <c r="OIH4" s="1408"/>
      <c r="OII4" s="1408"/>
      <c r="OIJ4" s="1408"/>
      <c r="OIK4" s="1408"/>
      <c r="OIL4" s="1408"/>
      <c r="OIM4" s="1408"/>
      <c r="OIN4" s="1408"/>
      <c r="OIO4" s="1408"/>
      <c r="OIP4" s="1408"/>
      <c r="OIQ4" s="1408"/>
      <c r="OIR4" s="1408"/>
      <c r="OIS4" s="1408"/>
      <c r="OIT4" s="1408"/>
      <c r="OIU4" s="1408"/>
      <c r="OIV4" s="1408"/>
      <c r="OIW4" s="1408"/>
      <c r="OIX4" s="1408"/>
      <c r="OIY4" s="1408"/>
      <c r="OIZ4" s="1408"/>
      <c r="OJA4" s="1408"/>
      <c r="OJB4" s="1408"/>
      <c r="OJC4" s="1408"/>
      <c r="OJD4" s="1408"/>
      <c r="OJE4" s="1408"/>
      <c r="OJF4" s="1408"/>
      <c r="OJG4" s="1408"/>
      <c r="OJH4" s="1408"/>
      <c r="OJI4" s="1408"/>
      <c r="OJJ4" s="1408"/>
      <c r="OJK4" s="1408"/>
      <c r="OJL4" s="1408"/>
      <c r="OJM4" s="1408"/>
      <c r="OJN4" s="1408"/>
      <c r="OJO4" s="1408"/>
      <c r="OJP4" s="1408"/>
      <c r="OJQ4" s="1408"/>
      <c r="OJR4" s="1408"/>
      <c r="OJS4" s="1408"/>
      <c r="OJT4" s="1408"/>
      <c r="OJU4" s="1408"/>
      <c r="OJV4" s="1408"/>
      <c r="OJW4" s="1408"/>
      <c r="OJX4" s="1408"/>
      <c r="OJY4" s="1408"/>
      <c r="OJZ4" s="1408"/>
      <c r="OKA4" s="1408"/>
      <c r="OKB4" s="1408"/>
      <c r="OKC4" s="1408"/>
      <c r="OKD4" s="1408"/>
      <c r="OKE4" s="1408"/>
      <c r="OKF4" s="1408"/>
      <c r="OKG4" s="1408"/>
      <c r="OKH4" s="1408"/>
      <c r="OKI4" s="1408"/>
      <c r="OKJ4" s="1408"/>
      <c r="OKK4" s="1408"/>
      <c r="OKL4" s="1408"/>
      <c r="OKM4" s="1408"/>
      <c r="OKN4" s="1408"/>
      <c r="OKO4" s="1408"/>
      <c r="OKP4" s="1408"/>
      <c r="OKQ4" s="1408"/>
      <c r="OKR4" s="1408"/>
      <c r="OKS4" s="1408"/>
      <c r="OKT4" s="1408"/>
      <c r="OKU4" s="1408"/>
      <c r="OKV4" s="1408"/>
      <c r="OKW4" s="1408"/>
      <c r="OKX4" s="1408"/>
      <c r="OKY4" s="1408"/>
      <c r="OKZ4" s="1408"/>
      <c r="OLA4" s="1408"/>
      <c r="OLB4" s="1408"/>
      <c r="OLC4" s="1408"/>
      <c r="OLD4" s="1408"/>
      <c r="OLE4" s="1408"/>
      <c r="OLF4" s="1408"/>
      <c r="OLG4" s="1408"/>
      <c r="OLH4" s="1408"/>
      <c r="OLI4" s="1408"/>
      <c r="OLJ4" s="1408"/>
      <c r="OLK4" s="1408"/>
      <c r="OLL4" s="1408"/>
      <c r="OLM4" s="1408"/>
      <c r="OLN4" s="1408"/>
      <c r="OLO4" s="1408"/>
      <c r="OLP4" s="1408"/>
      <c r="OLQ4" s="1408"/>
      <c r="OLR4" s="1408"/>
      <c r="OLS4" s="1408"/>
      <c r="OLT4" s="1408"/>
      <c r="OLU4" s="1408"/>
      <c r="OLV4" s="1408"/>
      <c r="OLW4" s="1408"/>
      <c r="OLX4" s="1408"/>
      <c r="OLY4" s="1408"/>
      <c r="OLZ4" s="1408"/>
      <c r="OMA4" s="1408"/>
      <c r="OMB4" s="1408"/>
      <c r="OMC4" s="1408"/>
      <c r="OMD4" s="1408"/>
      <c r="OME4" s="1408"/>
      <c r="OMF4" s="1408"/>
      <c r="OMG4" s="1408"/>
      <c r="OMH4" s="1408"/>
      <c r="OMI4" s="1408"/>
      <c r="OMJ4" s="1408"/>
      <c r="OMK4" s="1408"/>
      <c r="OML4" s="1408"/>
      <c r="OMM4" s="1408"/>
      <c r="OMN4" s="1408"/>
      <c r="OMO4" s="1408"/>
      <c r="OMP4" s="1408"/>
      <c r="OMQ4" s="1408"/>
      <c r="OMR4" s="1408"/>
      <c r="OMS4" s="1408"/>
      <c r="OMT4" s="1408"/>
      <c r="OMU4" s="1408"/>
      <c r="OMV4" s="1408"/>
      <c r="OMW4" s="1408"/>
      <c r="OMX4" s="1408"/>
      <c r="OMY4" s="1408"/>
      <c r="OMZ4" s="1408"/>
      <c r="ONA4" s="1408"/>
      <c r="ONB4" s="1408"/>
      <c r="ONC4" s="1408"/>
      <c r="OND4" s="1408"/>
      <c r="ONE4" s="1408"/>
      <c r="ONF4" s="1408"/>
      <c r="ONG4" s="1408"/>
      <c r="ONH4" s="1408"/>
      <c r="ONI4" s="1408"/>
      <c r="ONJ4" s="1408"/>
      <c r="ONK4" s="1408"/>
      <c r="ONL4" s="1408"/>
      <c r="ONM4" s="1408"/>
      <c r="ONN4" s="1408"/>
      <c r="ONO4" s="1408"/>
      <c r="ONP4" s="1408"/>
      <c r="ONQ4" s="1408"/>
      <c r="ONR4" s="1408"/>
      <c r="ONS4" s="1408"/>
      <c r="ONT4" s="1408"/>
      <c r="ONU4" s="1408"/>
      <c r="ONV4" s="1408"/>
      <c r="ONW4" s="1408"/>
      <c r="ONX4" s="1408"/>
      <c r="ONY4" s="1408"/>
      <c r="ONZ4" s="1408"/>
      <c r="OOA4" s="1408"/>
      <c r="OOB4" s="1408"/>
      <c r="OOC4" s="1408"/>
      <c r="OOD4" s="1408"/>
      <c r="OOE4" s="1408"/>
      <c r="OOF4" s="1408"/>
      <c r="OOG4" s="1408"/>
      <c r="OOH4" s="1408"/>
      <c r="OOI4" s="1408"/>
      <c r="OOJ4" s="1408"/>
      <c r="OOK4" s="1408"/>
      <c r="OOL4" s="1408"/>
      <c r="OOM4" s="1408"/>
      <c r="OON4" s="1408"/>
      <c r="OOO4" s="1408"/>
      <c r="OOP4" s="1408"/>
      <c r="OOQ4" s="1408"/>
      <c r="OOR4" s="1408"/>
      <c r="OOS4" s="1408"/>
      <c r="OOT4" s="1408"/>
      <c r="OOU4" s="1408"/>
      <c r="OOV4" s="1408"/>
      <c r="OOW4" s="1408"/>
      <c r="OOX4" s="1408"/>
      <c r="OOY4" s="1408"/>
      <c r="OOZ4" s="1408"/>
      <c r="OPA4" s="1408"/>
      <c r="OPB4" s="1408"/>
      <c r="OPC4" s="1408"/>
      <c r="OPD4" s="1408"/>
      <c r="OPE4" s="1408"/>
      <c r="OPF4" s="1408"/>
      <c r="OPG4" s="1408"/>
      <c r="OPH4" s="1408"/>
      <c r="OPI4" s="1408"/>
      <c r="OPJ4" s="1408"/>
      <c r="OPK4" s="1408"/>
      <c r="OPL4" s="1408"/>
      <c r="OPM4" s="1408"/>
      <c r="OPN4" s="1408"/>
      <c r="OPO4" s="1408"/>
      <c r="OPP4" s="1408"/>
      <c r="OPQ4" s="1408"/>
      <c r="OPR4" s="1408"/>
      <c r="OPS4" s="1408"/>
      <c r="OPT4" s="1408"/>
      <c r="OPU4" s="1408"/>
      <c r="OPV4" s="1408"/>
      <c r="OPW4" s="1408"/>
      <c r="OPX4" s="1408"/>
      <c r="OPY4" s="1408"/>
      <c r="OPZ4" s="1408"/>
      <c r="OQA4" s="1408"/>
      <c r="OQB4" s="1408"/>
      <c r="OQC4" s="1408"/>
      <c r="OQD4" s="1408"/>
      <c r="OQE4" s="1408"/>
      <c r="OQF4" s="1408"/>
      <c r="OQG4" s="1408"/>
      <c r="OQH4" s="1408"/>
      <c r="OQI4" s="1408"/>
      <c r="OQJ4" s="1408"/>
      <c r="OQK4" s="1408"/>
      <c r="OQL4" s="1408"/>
      <c r="OQM4" s="1408"/>
      <c r="OQN4" s="1408"/>
      <c r="OQO4" s="1408"/>
      <c r="OQP4" s="1408"/>
      <c r="OQQ4" s="1408"/>
      <c r="OQR4" s="1408"/>
      <c r="OQS4" s="1408"/>
      <c r="OQT4" s="1408"/>
      <c r="OQU4" s="1408"/>
      <c r="OQV4" s="1408"/>
      <c r="OQW4" s="1408"/>
      <c r="OQX4" s="1408"/>
      <c r="OQY4" s="1408"/>
      <c r="OQZ4" s="1408"/>
      <c r="ORA4" s="1408"/>
      <c r="ORB4" s="1408"/>
      <c r="ORC4" s="1408"/>
      <c r="ORD4" s="1408"/>
      <c r="ORE4" s="1408"/>
      <c r="ORF4" s="1408"/>
      <c r="ORG4" s="1408"/>
      <c r="ORH4" s="1408"/>
      <c r="ORI4" s="1408"/>
      <c r="ORJ4" s="1408"/>
      <c r="ORK4" s="1408"/>
      <c r="ORL4" s="1408"/>
      <c r="ORM4" s="1408"/>
      <c r="ORN4" s="1408"/>
      <c r="ORO4" s="1408"/>
      <c r="ORP4" s="1408"/>
      <c r="ORQ4" s="1408"/>
      <c r="ORR4" s="1408"/>
      <c r="ORS4" s="1408"/>
      <c r="ORT4" s="1408"/>
      <c r="ORU4" s="1408"/>
      <c r="ORV4" s="1408"/>
      <c r="ORW4" s="1408"/>
      <c r="ORX4" s="1408"/>
      <c r="ORY4" s="1408"/>
      <c r="ORZ4" s="1408"/>
      <c r="OSA4" s="1408"/>
      <c r="OSB4" s="1408"/>
      <c r="OSC4" s="1408"/>
      <c r="OSD4" s="1408"/>
      <c r="OSE4" s="1408"/>
      <c r="OSF4" s="1408"/>
      <c r="OSG4" s="1408"/>
      <c r="OSH4" s="1408"/>
      <c r="OSI4" s="1408"/>
      <c r="OSJ4" s="1408"/>
      <c r="OSK4" s="1408"/>
      <c r="OSL4" s="1408"/>
      <c r="OSM4" s="1408"/>
      <c r="OSN4" s="1408"/>
      <c r="OSO4" s="1408"/>
      <c r="OSP4" s="1408"/>
      <c r="OSQ4" s="1408"/>
      <c r="OSR4" s="1408"/>
      <c r="OSS4" s="1408"/>
      <c r="OST4" s="1408"/>
      <c r="OSU4" s="1408"/>
      <c r="OSV4" s="1408"/>
      <c r="OSW4" s="1408"/>
      <c r="OSX4" s="1408"/>
      <c r="OSY4" s="1408"/>
      <c r="OSZ4" s="1408"/>
      <c r="OTA4" s="1408"/>
      <c r="OTB4" s="1408"/>
      <c r="OTC4" s="1408"/>
      <c r="OTD4" s="1408"/>
      <c r="OTE4" s="1408"/>
      <c r="OTF4" s="1408"/>
      <c r="OTG4" s="1408"/>
      <c r="OTH4" s="1408"/>
      <c r="OTI4" s="1408"/>
      <c r="OTJ4" s="1408"/>
      <c r="OTK4" s="1408"/>
      <c r="OTL4" s="1408"/>
      <c r="OTM4" s="1408"/>
      <c r="OTN4" s="1408"/>
      <c r="OTO4" s="1408"/>
      <c r="OTP4" s="1408"/>
      <c r="OTQ4" s="1408"/>
      <c r="OTR4" s="1408"/>
      <c r="OTS4" s="1408"/>
      <c r="OTT4" s="1408"/>
      <c r="OTU4" s="1408"/>
      <c r="OTV4" s="1408"/>
      <c r="OTW4" s="1408"/>
      <c r="OTX4" s="1408"/>
      <c r="OTY4" s="1408"/>
      <c r="OTZ4" s="1408"/>
      <c r="OUA4" s="1408"/>
      <c r="OUB4" s="1408"/>
      <c r="OUC4" s="1408"/>
      <c r="OUD4" s="1408"/>
      <c r="OUE4" s="1408"/>
      <c r="OUF4" s="1408"/>
      <c r="OUG4" s="1408"/>
      <c r="OUH4" s="1408"/>
      <c r="OUI4" s="1408"/>
      <c r="OUJ4" s="1408"/>
      <c r="OUK4" s="1408"/>
      <c r="OUL4" s="1408"/>
      <c r="OUM4" s="1408"/>
      <c r="OUN4" s="1408"/>
      <c r="OUO4" s="1408"/>
      <c r="OUP4" s="1408"/>
      <c r="OUQ4" s="1408"/>
      <c r="OUR4" s="1408"/>
      <c r="OUS4" s="1408"/>
      <c r="OUT4" s="1408"/>
      <c r="OUU4" s="1408"/>
      <c r="OUV4" s="1408"/>
      <c r="OUW4" s="1408"/>
      <c r="OUX4" s="1408"/>
      <c r="OUY4" s="1408"/>
      <c r="OUZ4" s="1408"/>
      <c r="OVA4" s="1408"/>
      <c r="OVB4" s="1408"/>
      <c r="OVC4" s="1408"/>
      <c r="OVD4" s="1408"/>
      <c r="OVE4" s="1408"/>
      <c r="OVF4" s="1408"/>
      <c r="OVG4" s="1408"/>
      <c r="OVH4" s="1408"/>
      <c r="OVI4" s="1408"/>
      <c r="OVJ4" s="1408"/>
      <c r="OVK4" s="1408"/>
      <c r="OVL4" s="1408"/>
      <c r="OVM4" s="1408"/>
      <c r="OVN4" s="1408"/>
      <c r="OVO4" s="1408"/>
      <c r="OVP4" s="1408"/>
      <c r="OVQ4" s="1408"/>
      <c r="OVR4" s="1408"/>
      <c r="OVS4" s="1408"/>
      <c r="OVT4" s="1408"/>
      <c r="OVU4" s="1408"/>
      <c r="OVV4" s="1408"/>
      <c r="OVW4" s="1408"/>
      <c r="OVX4" s="1408"/>
      <c r="OVY4" s="1408"/>
      <c r="OVZ4" s="1408"/>
      <c r="OWA4" s="1408"/>
      <c r="OWB4" s="1408"/>
      <c r="OWC4" s="1408"/>
      <c r="OWD4" s="1408"/>
      <c r="OWE4" s="1408"/>
      <c r="OWF4" s="1408"/>
      <c r="OWG4" s="1408"/>
      <c r="OWH4" s="1408"/>
      <c r="OWI4" s="1408"/>
      <c r="OWJ4" s="1408"/>
      <c r="OWK4" s="1408"/>
      <c r="OWL4" s="1408"/>
      <c r="OWM4" s="1408"/>
      <c r="OWN4" s="1408"/>
      <c r="OWO4" s="1408"/>
      <c r="OWP4" s="1408"/>
      <c r="OWQ4" s="1408"/>
      <c r="OWR4" s="1408"/>
      <c r="OWS4" s="1408"/>
      <c r="OWT4" s="1408"/>
      <c r="OWU4" s="1408"/>
      <c r="OWV4" s="1408"/>
      <c r="OWW4" s="1408"/>
      <c r="OWX4" s="1408"/>
      <c r="OWY4" s="1408"/>
      <c r="OWZ4" s="1408"/>
      <c r="OXA4" s="1408"/>
      <c r="OXB4" s="1408"/>
      <c r="OXC4" s="1408"/>
      <c r="OXD4" s="1408"/>
      <c r="OXE4" s="1408"/>
      <c r="OXF4" s="1408"/>
      <c r="OXG4" s="1408"/>
      <c r="OXH4" s="1408"/>
      <c r="OXI4" s="1408"/>
      <c r="OXJ4" s="1408"/>
      <c r="OXK4" s="1408"/>
      <c r="OXL4" s="1408"/>
      <c r="OXM4" s="1408"/>
      <c r="OXN4" s="1408"/>
      <c r="OXO4" s="1408"/>
      <c r="OXP4" s="1408"/>
      <c r="OXQ4" s="1408"/>
      <c r="OXR4" s="1408"/>
      <c r="OXS4" s="1408"/>
      <c r="OXT4" s="1408"/>
      <c r="OXU4" s="1408"/>
      <c r="OXV4" s="1408"/>
      <c r="OXW4" s="1408"/>
      <c r="OXX4" s="1408"/>
      <c r="OXY4" s="1408"/>
      <c r="OXZ4" s="1408"/>
      <c r="OYA4" s="1408"/>
      <c r="OYB4" s="1408"/>
      <c r="OYC4" s="1408"/>
      <c r="OYD4" s="1408"/>
      <c r="OYE4" s="1408"/>
      <c r="OYF4" s="1408"/>
      <c r="OYG4" s="1408"/>
      <c r="OYH4" s="1408"/>
      <c r="OYI4" s="1408"/>
      <c r="OYJ4" s="1408"/>
      <c r="OYK4" s="1408"/>
      <c r="OYL4" s="1408"/>
      <c r="OYM4" s="1408"/>
      <c r="OYN4" s="1408"/>
      <c r="OYO4" s="1408"/>
      <c r="OYP4" s="1408"/>
      <c r="OYQ4" s="1408"/>
      <c r="OYR4" s="1408"/>
      <c r="OYS4" s="1408"/>
      <c r="OYT4" s="1408"/>
      <c r="OYU4" s="1408"/>
      <c r="OYV4" s="1408"/>
      <c r="OYW4" s="1408"/>
      <c r="OYX4" s="1408"/>
      <c r="OYY4" s="1408"/>
      <c r="OYZ4" s="1408"/>
      <c r="OZA4" s="1408"/>
      <c r="OZB4" s="1408"/>
      <c r="OZC4" s="1408"/>
      <c r="OZD4" s="1408"/>
      <c r="OZE4" s="1408"/>
      <c r="OZF4" s="1408"/>
      <c r="OZG4" s="1408"/>
      <c r="OZH4" s="1408"/>
      <c r="OZI4" s="1408"/>
      <c r="OZJ4" s="1408"/>
      <c r="OZK4" s="1408"/>
      <c r="OZL4" s="1408"/>
      <c r="OZM4" s="1408"/>
      <c r="OZN4" s="1408"/>
      <c r="OZO4" s="1408"/>
      <c r="OZP4" s="1408"/>
      <c r="OZQ4" s="1408"/>
      <c r="OZR4" s="1408"/>
      <c r="OZS4" s="1408"/>
      <c r="OZT4" s="1408"/>
      <c r="OZU4" s="1408"/>
      <c r="OZV4" s="1408"/>
      <c r="OZW4" s="1408"/>
      <c r="OZX4" s="1408"/>
      <c r="OZY4" s="1408"/>
      <c r="OZZ4" s="1408"/>
      <c r="PAA4" s="1408"/>
      <c r="PAB4" s="1408"/>
      <c r="PAC4" s="1408"/>
      <c r="PAD4" s="1408"/>
      <c r="PAE4" s="1408"/>
      <c r="PAF4" s="1408"/>
      <c r="PAG4" s="1408"/>
      <c r="PAH4" s="1408"/>
      <c r="PAI4" s="1408"/>
      <c r="PAJ4" s="1408"/>
      <c r="PAK4" s="1408"/>
      <c r="PAL4" s="1408"/>
      <c r="PAM4" s="1408"/>
      <c r="PAN4" s="1408"/>
      <c r="PAO4" s="1408"/>
      <c r="PAP4" s="1408"/>
      <c r="PAQ4" s="1408"/>
      <c r="PAR4" s="1408"/>
      <c r="PAS4" s="1408"/>
      <c r="PAT4" s="1408"/>
      <c r="PAU4" s="1408"/>
      <c r="PAV4" s="1408"/>
      <c r="PAW4" s="1408"/>
      <c r="PAX4" s="1408"/>
      <c r="PAY4" s="1408"/>
      <c r="PAZ4" s="1408"/>
      <c r="PBA4" s="1408"/>
      <c r="PBB4" s="1408"/>
      <c r="PBC4" s="1408"/>
      <c r="PBD4" s="1408"/>
      <c r="PBE4" s="1408"/>
      <c r="PBF4" s="1408"/>
      <c r="PBG4" s="1408"/>
      <c r="PBH4" s="1408"/>
      <c r="PBI4" s="1408"/>
      <c r="PBJ4" s="1408"/>
      <c r="PBK4" s="1408"/>
      <c r="PBL4" s="1408"/>
      <c r="PBM4" s="1408"/>
      <c r="PBN4" s="1408"/>
      <c r="PBO4" s="1408"/>
      <c r="PBP4" s="1408"/>
      <c r="PBQ4" s="1408"/>
      <c r="PBR4" s="1408"/>
      <c r="PBS4" s="1408"/>
      <c r="PBT4" s="1408"/>
      <c r="PBU4" s="1408"/>
      <c r="PBV4" s="1408"/>
      <c r="PBW4" s="1408"/>
      <c r="PBX4" s="1408"/>
      <c r="PBY4" s="1408"/>
      <c r="PBZ4" s="1408"/>
      <c r="PCA4" s="1408"/>
      <c r="PCB4" s="1408"/>
      <c r="PCC4" s="1408"/>
      <c r="PCD4" s="1408"/>
      <c r="PCE4" s="1408"/>
      <c r="PCF4" s="1408"/>
      <c r="PCG4" s="1408"/>
      <c r="PCH4" s="1408"/>
      <c r="PCI4" s="1408"/>
      <c r="PCJ4" s="1408"/>
      <c r="PCK4" s="1408"/>
      <c r="PCL4" s="1408"/>
      <c r="PCM4" s="1408"/>
      <c r="PCN4" s="1408"/>
      <c r="PCO4" s="1408"/>
      <c r="PCP4" s="1408"/>
      <c r="PCQ4" s="1408"/>
      <c r="PCR4" s="1408"/>
      <c r="PCS4" s="1408"/>
      <c r="PCT4" s="1408"/>
      <c r="PCU4" s="1408"/>
      <c r="PCV4" s="1408"/>
      <c r="PCW4" s="1408"/>
      <c r="PCX4" s="1408"/>
      <c r="PCY4" s="1408"/>
      <c r="PCZ4" s="1408"/>
      <c r="PDA4" s="1408"/>
      <c r="PDB4" s="1408"/>
      <c r="PDC4" s="1408"/>
      <c r="PDD4" s="1408"/>
      <c r="PDE4" s="1408"/>
      <c r="PDF4" s="1408"/>
      <c r="PDG4" s="1408"/>
      <c r="PDH4" s="1408"/>
      <c r="PDI4" s="1408"/>
      <c r="PDJ4" s="1408"/>
      <c r="PDK4" s="1408"/>
      <c r="PDL4" s="1408"/>
      <c r="PDM4" s="1408"/>
      <c r="PDN4" s="1408"/>
      <c r="PDO4" s="1408"/>
      <c r="PDP4" s="1408"/>
      <c r="PDQ4" s="1408"/>
      <c r="PDR4" s="1408"/>
      <c r="PDS4" s="1408"/>
      <c r="PDT4" s="1408"/>
      <c r="PDU4" s="1408"/>
      <c r="PDV4" s="1408"/>
      <c r="PDW4" s="1408"/>
      <c r="PDX4" s="1408"/>
      <c r="PDY4" s="1408"/>
      <c r="PDZ4" s="1408"/>
      <c r="PEA4" s="1408"/>
      <c r="PEB4" s="1408"/>
      <c r="PEC4" s="1408"/>
      <c r="PED4" s="1408"/>
      <c r="PEE4" s="1408"/>
      <c r="PEF4" s="1408"/>
      <c r="PEG4" s="1408"/>
      <c r="PEH4" s="1408"/>
      <c r="PEI4" s="1408"/>
      <c r="PEJ4" s="1408"/>
      <c r="PEK4" s="1408"/>
      <c r="PEL4" s="1408"/>
      <c r="PEM4" s="1408"/>
      <c r="PEN4" s="1408"/>
      <c r="PEO4" s="1408"/>
      <c r="PEP4" s="1408"/>
      <c r="PEQ4" s="1408"/>
      <c r="PER4" s="1408"/>
      <c r="PES4" s="1408"/>
      <c r="PET4" s="1408"/>
      <c r="PEU4" s="1408"/>
      <c r="PEV4" s="1408"/>
      <c r="PEW4" s="1408"/>
      <c r="PEX4" s="1408"/>
      <c r="PEY4" s="1408"/>
      <c r="PEZ4" s="1408"/>
      <c r="PFA4" s="1408"/>
      <c r="PFB4" s="1408"/>
      <c r="PFC4" s="1408"/>
      <c r="PFD4" s="1408"/>
      <c r="PFE4" s="1408"/>
      <c r="PFF4" s="1408"/>
      <c r="PFG4" s="1408"/>
      <c r="PFH4" s="1408"/>
      <c r="PFI4" s="1408"/>
      <c r="PFJ4" s="1408"/>
      <c r="PFK4" s="1408"/>
      <c r="PFL4" s="1408"/>
      <c r="PFM4" s="1408"/>
      <c r="PFN4" s="1408"/>
      <c r="PFO4" s="1408"/>
      <c r="PFP4" s="1408"/>
      <c r="PFQ4" s="1408"/>
      <c r="PFR4" s="1408"/>
      <c r="PFS4" s="1408"/>
      <c r="PFT4" s="1408"/>
      <c r="PFU4" s="1408"/>
      <c r="PFV4" s="1408"/>
      <c r="PFW4" s="1408"/>
      <c r="PFX4" s="1408"/>
      <c r="PFY4" s="1408"/>
      <c r="PFZ4" s="1408"/>
      <c r="PGA4" s="1408"/>
      <c r="PGB4" s="1408"/>
      <c r="PGC4" s="1408"/>
      <c r="PGD4" s="1408"/>
      <c r="PGE4" s="1408"/>
      <c r="PGF4" s="1408"/>
      <c r="PGG4" s="1408"/>
      <c r="PGH4" s="1408"/>
      <c r="PGI4" s="1408"/>
      <c r="PGJ4" s="1408"/>
      <c r="PGK4" s="1408"/>
      <c r="PGL4" s="1408"/>
      <c r="PGM4" s="1408"/>
      <c r="PGN4" s="1408"/>
      <c r="PGO4" s="1408"/>
      <c r="PGP4" s="1408"/>
      <c r="PGQ4" s="1408"/>
      <c r="PGR4" s="1408"/>
      <c r="PGS4" s="1408"/>
      <c r="PGT4" s="1408"/>
      <c r="PGU4" s="1408"/>
      <c r="PGV4" s="1408"/>
      <c r="PGW4" s="1408"/>
      <c r="PGX4" s="1408"/>
      <c r="PGY4" s="1408"/>
      <c r="PGZ4" s="1408"/>
      <c r="PHA4" s="1408"/>
      <c r="PHB4" s="1408"/>
      <c r="PHC4" s="1408"/>
      <c r="PHD4" s="1408"/>
      <c r="PHE4" s="1408"/>
      <c r="PHF4" s="1408"/>
      <c r="PHG4" s="1408"/>
      <c r="PHH4" s="1408"/>
      <c r="PHI4" s="1408"/>
      <c r="PHJ4" s="1408"/>
      <c r="PHK4" s="1408"/>
      <c r="PHL4" s="1408"/>
      <c r="PHM4" s="1408"/>
      <c r="PHN4" s="1408"/>
      <c r="PHO4" s="1408"/>
      <c r="PHP4" s="1408"/>
      <c r="PHQ4" s="1408"/>
      <c r="PHR4" s="1408"/>
      <c r="PHS4" s="1408"/>
      <c r="PHT4" s="1408"/>
      <c r="PHU4" s="1408"/>
      <c r="PHV4" s="1408"/>
      <c r="PHW4" s="1408"/>
      <c r="PHX4" s="1408"/>
      <c r="PHY4" s="1408"/>
      <c r="PHZ4" s="1408"/>
      <c r="PIA4" s="1408"/>
      <c r="PIB4" s="1408"/>
      <c r="PIC4" s="1408"/>
      <c r="PID4" s="1408"/>
      <c r="PIE4" s="1408"/>
      <c r="PIF4" s="1408"/>
      <c r="PIG4" s="1408"/>
      <c r="PIH4" s="1408"/>
      <c r="PII4" s="1408"/>
      <c r="PIJ4" s="1408"/>
      <c r="PIK4" s="1408"/>
      <c r="PIL4" s="1408"/>
      <c r="PIM4" s="1408"/>
      <c r="PIN4" s="1408"/>
      <c r="PIO4" s="1408"/>
      <c r="PIP4" s="1408"/>
      <c r="PIQ4" s="1408"/>
      <c r="PIR4" s="1408"/>
      <c r="PIS4" s="1408"/>
      <c r="PIT4" s="1408"/>
      <c r="PIU4" s="1408"/>
      <c r="PIV4" s="1408"/>
      <c r="PIW4" s="1408"/>
      <c r="PIX4" s="1408"/>
      <c r="PIY4" s="1408"/>
      <c r="PIZ4" s="1408"/>
      <c r="PJA4" s="1408"/>
      <c r="PJB4" s="1408"/>
      <c r="PJC4" s="1408"/>
      <c r="PJD4" s="1408"/>
      <c r="PJE4" s="1408"/>
      <c r="PJF4" s="1408"/>
      <c r="PJG4" s="1408"/>
      <c r="PJH4" s="1408"/>
      <c r="PJI4" s="1408"/>
      <c r="PJJ4" s="1408"/>
      <c r="PJK4" s="1408"/>
      <c r="PJL4" s="1408"/>
      <c r="PJM4" s="1408"/>
      <c r="PJN4" s="1408"/>
      <c r="PJO4" s="1408"/>
      <c r="PJP4" s="1408"/>
      <c r="PJQ4" s="1408"/>
      <c r="PJR4" s="1408"/>
      <c r="PJS4" s="1408"/>
      <c r="PJT4" s="1408"/>
      <c r="PJU4" s="1408"/>
      <c r="PJV4" s="1408"/>
      <c r="PJW4" s="1408"/>
      <c r="PJX4" s="1408"/>
      <c r="PJY4" s="1408"/>
      <c r="PJZ4" s="1408"/>
      <c r="PKA4" s="1408"/>
      <c r="PKB4" s="1408"/>
      <c r="PKC4" s="1408"/>
      <c r="PKD4" s="1408"/>
      <c r="PKE4" s="1408"/>
      <c r="PKF4" s="1408"/>
      <c r="PKG4" s="1408"/>
      <c r="PKH4" s="1408"/>
      <c r="PKI4" s="1408"/>
      <c r="PKJ4" s="1408"/>
      <c r="PKK4" s="1408"/>
      <c r="PKL4" s="1408"/>
      <c r="PKM4" s="1408"/>
      <c r="PKN4" s="1408"/>
      <c r="PKO4" s="1408"/>
      <c r="PKP4" s="1408"/>
      <c r="PKQ4" s="1408"/>
      <c r="PKR4" s="1408"/>
      <c r="PKS4" s="1408"/>
      <c r="PKT4" s="1408"/>
      <c r="PKU4" s="1408"/>
      <c r="PKV4" s="1408"/>
      <c r="PKW4" s="1408"/>
      <c r="PKX4" s="1408"/>
      <c r="PKY4" s="1408"/>
      <c r="PKZ4" s="1408"/>
      <c r="PLA4" s="1408"/>
      <c r="PLB4" s="1408"/>
      <c r="PLC4" s="1408"/>
      <c r="PLD4" s="1408"/>
      <c r="PLE4" s="1408"/>
      <c r="PLF4" s="1408"/>
      <c r="PLG4" s="1408"/>
      <c r="PLH4" s="1408"/>
      <c r="PLI4" s="1408"/>
      <c r="PLJ4" s="1408"/>
      <c r="PLK4" s="1408"/>
      <c r="PLL4" s="1408"/>
      <c r="PLM4" s="1408"/>
      <c r="PLN4" s="1408"/>
      <c r="PLO4" s="1408"/>
      <c r="PLP4" s="1408"/>
      <c r="PLQ4" s="1408"/>
      <c r="PLR4" s="1408"/>
      <c r="PLS4" s="1408"/>
      <c r="PLT4" s="1408"/>
      <c r="PLU4" s="1408"/>
      <c r="PLV4" s="1408"/>
      <c r="PLW4" s="1408"/>
      <c r="PLX4" s="1408"/>
      <c r="PLY4" s="1408"/>
      <c r="PLZ4" s="1408"/>
      <c r="PMA4" s="1408"/>
      <c r="PMB4" s="1408"/>
      <c r="PMC4" s="1408"/>
      <c r="PMD4" s="1408"/>
      <c r="PME4" s="1408"/>
      <c r="PMF4" s="1408"/>
      <c r="PMG4" s="1408"/>
      <c r="PMH4" s="1408"/>
      <c r="PMI4" s="1408"/>
      <c r="PMJ4" s="1408"/>
      <c r="PMK4" s="1408"/>
      <c r="PML4" s="1408"/>
      <c r="PMM4" s="1408"/>
      <c r="PMN4" s="1408"/>
      <c r="PMO4" s="1408"/>
      <c r="PMP4" s="1408"/>
      <c r="PMQ4" s="1408"/>
      <c r="PMR4" s="1408"/>
      <c r="PMS4" s="1408"/>
      <c r="PMT4" s="1408"/>
      <c r="PMU4" s="1408"/>
      <c r="PMV4" s="1408"/>
      <c r="PMW4" s="1408"/>
      <c r="PMX4" s="1408"/>
      <c r="PMY4" s="1408"/>
      <c r="PMZ4" s="1408"/>
      <c r="PNA4" s="1408"/>
      <c r="PNB4" s="1408"/>
      <c r="PNC4" s="1408"/>
      <c r="PND4" s="1408"/>
      <c r="PNE4" s="1408"/>
      <c r="PNF4" s="1408"/>
      <c r="PNG4" s="1408"/>
      <c r="PNH4" s="1408"/>
      <c r="PNI4" s="1408"/>
      <c r="PNJ4" s="1408"/>
      <c r="PNK4" s="1408"/>
      <c r="PNL4" s="1408"/>
      <c r="PNM4" s="1408"/>
      <c r="PNN4" s="1408"/>
      <c r="PNO4" s="1408"/>
      <c r="PNP4" s="1408"/>
      <c r="PNQ4" s="1408"/>
      <c r="PNR4" s="1408"/>
      <c r="PNS4" s="1408"/>
      <c r="PNT4" s="1408"/>
      <c r="PNU4" s="1408"/>
      <c r="PNV4" s="1408"/>
      <c r="PNW4" s="1408"/>
      <c r="PNX4" s="1408"/>
      <c r="PNY4" s="1408"/>
      <c r="PNZ4" s="1408"/>
      <c r="POA4" s="1408"/>
      <c r="POB4" s="1408"/>
      <c r="POC4" s="1408"/>
      <c r="POD4" s="1408"/>
      <c r="POE4" s="1408"/>
      <c r="POF4" s="1408"/>
      <c r="POG4" s="1408"/>
      <c r="POH4" s="1408"/>
      <c r="POI4" s="1408"/>
      <c r="POJ4" s="1408"/>
      <c r="POK4" s="1408"/>
      <c r="POL4" s="1408"/>
      <c r="POM4" s="1408"/>
      <c r="PON4" s="1408"/>
      <c r="POO4" s="1408"/>
      <c r="POP4" s="1408"/>
      <c r="POQ4" s="1408"/>
      <c r="POR4" s="1408"/>
      <c r="POS4" s="1408"/>
      <c r="POT4" s="1408"/>
      <c r="POU4" s="1408"/>
      <c r="POV4" s="1408"/>
      <c r="POW4" s="1408"/>
      <c r="POX4" s="1408"/>
      <c r="POY4" s="1408"/>
      <c r="POZ4" s="1408"/>
      <c r="PPA4" s="1408"/>
      <c r="PPB4" s="1408"/>
      <c r="PPC4" s="1408"/>
      <c r="PPD4" s="1408"/>
      <c r="PPE4" s="1408"/>
      <c r="PPF4" s="1408"/>
      <c r="PPG4" s="1408"/>
      <c r="PPH4" s="1408"/>
      <c r="PPI4" s="1408"/>
      <c r="PPJ4" s="1408"/>
      <c r="PPK4" s="1408"/>
      <c r="PPL4" s="1408"/>
      <c r="PPM4" s="1408"/>
      <c r="PPN4" s="1408"/>
      <c r="PPO4" s="1408"/>
      <c r="PPP4" s="1408"/>
      <c r="PPQ4" s="1408"/>
      <c r="PPR4" s="1408"/>
      <c r="PPS4" s="1408"/>
      <c r="PPT4" s="1408"/>
      <c r="PPU4" s="1408"/>
      <c r="PPV4" s="1408"/>
      <c r="PPW4" s="1408"/>
      <c r="PPX4" s="1408"/>
      <c r="PPY4" s="1408"/>
      <c r="PPZ4" s="1408"/>
      <c r="PQA4" s="1408"/>
      <c r="PQB4" s="1408"/>
      <c r="PQC4" s="1408"/>
      <c r="PQD4" s="1408"/>
      <c r="PQE4" s="1408"/>
      <c r="PQF4" s="1408"/>
      <c r="PQG4" s="1408"/>
      <c r="PQH4" s="1408"/>
      <c r="PQI4" s="1408"/>
      <c r="PQJ4" s="1408"/>
      <c r="PQK4" s="1408"/>
      <c r="PQL4" s="1408"/>
      <c r="PQM4" s="1408"/>
      <c r="PQN4" s="1408"/>
      <c r="PQO4" s="1408"/>
      <c r="PQP4" s="1408"/>
      <c r="PQQ4" s="1408"/>
      <c r="PQR4" s="1408"/>
      <c r="PQS4" s="1408"/>
      <c r="PQT4" s="1408"/>
      <c r="PQU4" s="1408"/>
      <c r="PQV4" s="1408"/>
      <c r="PQW4" s="1408"/>
      <c r="PQX4" s="1408"/>
      <c r="PQY4" s="1408"/>
      <c r="PQZ4" s="1408"/>
      <c r="PRA4" s="1408"/>
      <c r="PRB4" s="1408"/>
      <c r="PRC4" s="1408"/>
      <c r="PRD4" s="1408"/>
      <c r="PRE4" s="1408"/>
      <c r="PRF4" s="1408"/>
      <c r="PRG4" s="1408"/>
      <c r="PRH4" s="1408"/>
      <c r="PRI4" s="1408"/>
      <c r="PRJ4" s="1408"/>
      <c r="PRK4" s="1408"/>
      <c r="PRL4" s="1408"/>
      <c r="PRM4" s="1408"/>
      <c r="PRN4" s="1408"/>
      <c r="PRO4" s="1408"/>
      <c r="PRP4" s="1408"/>
      <c r="PRQ4" s="1408"/>
      <c r="PRR4" s="1408"/>
      <c r="PRS4" s="1408"/>
      <c r="PRT4" s="1408"/>
      <c r="PRU4" s="1408"/>
      <c r="PRV4" s="1408"/>
      <c r="PRW4" s="1408"/>
      <c r="PRX4" s="1408"/>
      <c r="PRY4" s="1408"/>
      <c r="PRZ4" s="1408"/>
      <c r="PSA4" s="1408"/>
      <c r="PSB4" s="1408"/>
      <c r="PSC4" s="1408"/>
      <c r="PSD4" s="1408"/>
      <c r="PSE4" s="1408"/>
      <c r="PSF4" s="1408"/>
      <c r="PSG4" s="1408"/>
      <c r="PSH4" s="1408"/>
      <c r="PSI4" s="1408"/>
      <c r="PSJ4" s="1408"/>
      <c r="PSK4" s="1408"/>
      <c r="PSL4" s="1408"/>
      <c r="PSM4" s="1408"/>
      <c r="PSN4" s="1408"/>
      <c r="PSO4" s="1408"/>
      <c r="PSP4" s="1408"/>
      <c r="PSQ4" s="1408"/>
      <c r="PSR4" s="1408"/>
      <c r="PSS4" s="1408"/>
      <c r="PST4" s="1408"/>
      <c r="PSU4" s="1408"/>
      <c r="PSV4" s="1408"/>
      <c r="PSW4" s="1408"/>
      <c r="PSX4" s="1408"/>
      <c r="PSY4" s="1408"/>
      <c r="PSZ4" s="1408"/>
      <c r="PTA4" s="1408"/>
      <c r="PTB4" s="1408"/>
      <c r="PTC4" s="1408"/>
      <c r="PTD4" s="1408"/>
      <c r="PTE4" s="1408"/>
      <c r="PTF4" s="1408"/>
      <c r="PTG4" s="1408"/>
      <c r="PTH4" s="1408"/>
      <c r="PTI4" s="1408"/>
      <c r="PTJ4" s="1408"/>
      <c r="PTK4" s="1408"/>
      <c r="PTL4" s="1408"/>
      <c r="PTM4" s="1408"/>
      <c r="PTN4" s="1408"/>
      <c r="PTO4" s="1408"/>
      <c r="PTP4" s="1408"/>
      <c r="PTQ4" s="1408"/>
      <c r="PTR4" s="1408"/>
      <c r="PTS4" s="1408"/>
      <c r="PTT4" s="1408"/>
      <c r="PTU4" s="1408"/>
      <c r="PTV4" s="1408"/>
      <c r="PTW4" s="1408"/>
      <c r="PTX4" s="1408"/>
      <c r="PTY4" s="1408"/>
      <c r="PTZ4" s="1408"/>
      <c r="PUA4" s="1408"/>
      <c r="PUB4" s="1408"/>
      <c r="PUC4" s="1408"/>
      <c r="PUD4" s="1408"/>
      <c r="PUE4" s="1408"/>
      <c r="PUF4" s="1408"/>
      <c r="PUG4" s="1408"/>
      <c r="PUH4" s="1408"/>
      <c r="PUI4" s="1408"/>
      <c r="PUJ4" s="1408"/>
      <c r="PUK4" s="1408"/>
      <c r="PUL4" s="1408"/>
      <c r="PUM4" s="1408"/>
      <c r="PUN4" s="1408"/>
      <c r="PUO4" s="1408"/>
      <c r="PUP4" s="1408"/>
      <c r="PUQ4" s="1408"/>
      <c r="PUR4" s="1408"/>
      <c r="PUS4" s="1408"/>
      <c r="PUT4" s="1408"/>
      <c r="PUU4" s="1408"/>
      <c r="PUV4" s="1408"/>
      <c r="PUW4" s="1408"/>
      <c r="PUX4" s="1408"/>
      <c r="PUY4" s="1408"/>
      <c r="PUZ4" s="1408"/>
      <c r="PVA4" s="1408"/>
      <c r="PVB4" s="1408"/>
      <c r="PVC4" s="1408"/>
      <c r="PVD4" s="1408"/>
      <c r="PVE4" s="1408"/>
      <c r="PVF4" s="1408"/>
      <c r="PVG4" s="1408"/>
      <c r="PVH4" s="1408"/>
      <c r="PVI4" s="1408"/>
      <c r="PVJ4" s="1408"/>
      <c r="PVK4" s="1408"/>
      <c r="PVL4" s="1408"/>
      <c r="PVM4" s="1408"/>
      <c r="PVN4" s="1408"/>
      <c r="PVO4" s="1408"/>
      <c r="PVP4" s="1408"/>
      <c r="PVQ4" s="1408"/>
      <c r="PVR4" s="1408"/>
      <c r="PVS4" s="1408"/>
      <c r="PVT4" s="1408"/>
      <c r="PVU4" s="1408"/>
      <c r="PVV4" s="1408"/>
      <c r="PVW4" s="1408"/>
      <c r="PVX4" s="1408"/>
      <c r="PVY4" s="1408"/>
      <c r="PVZ4" s="1408"/>
      <c r="PWA4" s="1408"/>
      <c r="PWB4" s="1408"/>
      <c r="PWC4" s="1408"/>
      <c r="PWD4" s="1408"/>
      <c r="PWE4" s="1408"/>
      <c r="PWF4" s="1408"/>
      <c r="PWG4" s="1408"/>
      <c r="PWH4" s="1408"/>
      <c r="PWI4" s="1408"/>
      <c r="PWJ4" s="1408"/>
      <c r="PWK4" s="1408"/>
      <c r="PWL4" s="1408"/>
      <c r="PWM4" s="1408"/>
      <c r="PWN4" s="1408"/>
      <c r="PWO4" s="1408"/>
      <c r="PWP4" s="1408"/>
      <c r="PWQ4" s="1408"/>
      <c r="PWR4" s="1408"/>
      <c r="PWS4" s="1408"/>
      <c r="PWT4" s="1408"/>
      <c r="PWU4" s="1408"/>
      <c r="PWV4" s="1408"/>
      <c r="PWW4" s="1408"/>
      <c r="PWX4" s="1408"/>
      <c r="PWY4" s="1408"/>
      <c r="PWZ4" s="1408"/>
      <c r="PXA4" s="1408"/>
      <c r="PXB4" s="1408"/>
      <c r="PXC4" s="1408"/>
      <c r="PXD4" s="1408"/>
      <c r="PXE4" s="1408"/>
      <c r="PXF4" s="1408"/>
      <c r="PXG4" s="1408"/>
      <c r="PXH4" s="1408"/>
      <c r="PXI4" s="1408"/>
      <c r="PXJ4" s="1408"/>
      <c r="PXK4" s="1408"/>
      <c r="PXL4" s="1408"/>
      <c r="PXM4" s="1408"/>
      <c r="PXN4" s="1408"/>
      <c r="PXO4" s="1408"/>
      <c r="PXP4" s="1408"/>
      <c r="PXQ4" s="1408"/>
      <c r="PXR4" s="1408"/>
      <c r="PXS4" s="1408"/>
      <c r="PXT4" s="1408"/>
      <c r="PXU4" s="1408"/>
      <c r="PXV4" s="1408"/>
      <c r="PXW4" s="1408"/>
      <c r="PXX4" s="1408"/>
      <c r="PXY4" s="1408"/>
      <c r="PXZ4" s="1408"/>
      <c r="PYA4" s="1408"/>
      <c r="PYB4" s="1408"/>
      <c r="PYC4" s="1408"/>
      <c r="PYD4" s="1408"/>
      <c r="PYE4" s="1408"/>
      <c r="PYF4" s="1408"/>
      <c r="PYG4" s="1408"/>
      <c r="PYH4" s="1408"/>
      <c r="PYI4" s="1408"/>
      <c r="PYJ4" s="1408"/>
      <c r="PYK4" s="1408"/>
      <c r="PYL4" s="1408"/>
      <c r="PYM4" s="1408"/>
      <c r="PYN4" s="1408"/>
      <c r="PYO4" s="1408"/>
      <c r="PYP4" s="1408"/>
      <c r="PYQ4" s="1408"/>
      <c r="PYR4" s="1408"/>
      <c r="PYS4" s="1408"/>
      <c r="PYT4" s="1408"/>
      <c r="PYU4" s="1408"/>
      <c r="PYV4" s="1408"/>
      <c r="PYW4" s="1408"/>
      <c r="PYX4" s="1408"/>
      <c r="PYY4" s="1408"/>
      <c r="PYZ4" s="1408"/>
      <c r="PZA4" s="1408"/>
      <c r="PZB4" s="1408"/>
      <c r="PZC4" s="1408"/>
      <c r="PZD4" s="1408"/>
      <c r="PZE4" s="1408"/>
      <c r="PZF4" s="1408"/>
      <c r="PZG4" s="1408"/>
      <c r="PZH4" s="1408"/>
      <c r="PZI4" s="1408"/>
      <c r="PZJ4" s="1408"/>
      <c r="PZK4" s="1408"/>
      <c r="PZL4" s="1408"/>
      <c r="PZM4" s="1408"/>
      <c r="PZN4" s="1408"/>
      <c r="PZO4" s="1408"/>
      <c r="PZP4" s="1408"/>
      <c r="PZQ4" s="1408"/>
      <c r="PZR4" s="1408"/>
      <c r="PZS4" s="1408"/>
      <c r="PZT4" s="1408"/>
      <c r="PZU4" s="1408"/>
      <c r="PZV4" s="1408"/>
      <c r="PZW4" s="1408"/>
      <c r="PZX4" s="1408"/>
      <c r="PZY4" s="1408"/>
      <c r="PZZ4" s="1408"/>
      <c r="QAA4" s="1408"/>
      <c r="QAB4" s="1408"/>
      <c r="QAC4" s="1408"/>
      <c r="QAD4" s="1408"/>
      <c r="QAE4" s="1408"/>
      <c r="QAF4" s="1408"/>
      <c r="QAG4" s="1408"/>
      <c r="QAH4" s="1408"/>
      <c r="QAI4" s="1408"/>
      <c r="QAJ4" s="1408"/>
      <c r="QAK4" s="1408"/>
      <c r="QAL4" s="1408"/>
      <c r="QAM4" s="1408"/>
      <c r="QAN4" s="1408"/>
      <c r="QAO4" s="1408"/>
      <c r="QAP4" s="1408"/>
      <c r="QAQ4" s="1408"/>
      <c r="QAR4" s="1408"/>
      <c r="QAS4" s="1408"/>
      <c r="QAT4" s="1408"/>
      <c r="QAU4" s="1408"/>
      <c r="QAV4" s="1408"/>
      <c r="QAW4" s="1408"/>
      <c r="QAX4" s="1408"/>
      <c r="QAY4" s="1408"/>
      <c r="QAZ4" s="1408"/>
      <c r="QBA4" s="1408"/>
      <c r="QBB4" s="1408"/>
      <c r="QBC4" s="1408"/>
      <c r="QBD4" s="1408"/>
      <c r="QBE4" s="1408"/>
      <c r="QBF4" s="1408"/>
      <c r="QBG4" s="1408"/>
      <c r="QBH4" s="1408"/>
      <c r="QBI4" s="1408"/>
      <c r="QBJ4" s="1408"/>
      <c r="QBK4" s="1408"/>
      <c r="QBL4" s="1408"/>
      <c r="QBM4" s="1408"/>
      <c r="QBN4" s="1408"/>
      <c r="QBO4" s="1408"/>
      <c r="QBP4" s="1408"/>
      <c r="QBQ4" s="1408"/>
      <c r="QBR4" s="1408"/>
      <c r="QBS4" s="1408"/>
      <c r="QBT4" s="1408"/>
      <c r="QBU4" s="1408"/>
      <c r="QBV4" s="1408"/>
      <c r="QBW4" s="1408"/>
      <c r="QBX4" s="1408"/>
      <c r="QBY4" s="1408"/>
      <c r="QBZ4" s="1408"/>
      <c r="QCA4" s="1408"/>
      <c r="QCB4" s="1408"/>
      <c r="QCC4" s="1408"/>
      <c r="QCD4" s="1408"/>
      <c r="QCE4" s="1408"/>
      <c r="QCF4" s="1408"/>
      <c r="QCG4" s="1408"/>
      <c r="QCH4" s="1408"/>
      <c r="QCI4" s="1408"/>
      <c r="QCJ4" s="1408"/>
      <c r="QCK4" s="1408"/>
      <c r="QCL4" s="1408"/>
      <c r="QCM4" s="1408"/>
      <c r="QCN4" s="1408"/>
      <c r="QCO4" s="1408"/>
      <c r="QCP4" s="1408"/>
      <c r="QCQ4" s="1408"/>
      <c r="QCR4" s="1408"/>
      <c r="QCS4" s="1408"/>
      <c r="QCT4" s="1408"/>
      <c r="QCU4" s="1408"/>
      <c r="QCV4" s="1408"/>
      <c r="QCW4" s="1408"/>
      <c r="QCX4" s="1408"/>
      <c r="QCY4" s="1408"/>
      <c r="QCZ4" s="1408"/>
      <c r="QDA4" s="1408"/>
      <c r="QDB4" s="1408"/>
      <c r="QDC4" s="1408"/>
      <c r="QDD4" s="1408"/>
      <c r="QDE4" s="1408"/>
      <c r="QDF4" s="1408"/>
      <c r="QDG4" s="1408"/>
      <c r="QDH4" s="1408"/>
      <c r="QDI4" s="1408"/>
      <c r="QDJ4" s="1408"/>
      <c r="QDK4" s="1408"/>
      <c r="QDL4" s="1408"/>
      <c r="QDM4" s="1408"/>
      <c r="QDN4" s="1408"/>
      <c r="QDO4" s="1408"/>
      <c r="QDP4" s="1408"/>
      <c r="QDQ4" s="1408"/>
      <c r="QDR4" s="1408"/>
      <c r="QDS4" s="1408"/>
      <c r="QDT4" s="1408"/>
      <c r="QDU4" s="1408"/>
      <c r="QDV4" s="1408"/>
      <c r="QDW4" s="1408"/>
      <c r="QDX4" s="1408"/>
      <c r="QDY4" s="1408"/>
      <c r="QDZ4" s="1408"/>
      <c r="QEA4" s="1408"/>
      <c r="QEB4" s="1408"/>
      <c r="QEC4" s="1408"/>
      <c r="QED4" s="1408"/>
      <c r="QEE4" s="1408"/>
      <c r="QEF4" s="1408"/>
      <c r="QEG4" s="1408"/>
      <c r="QEH4" s="1408"/>
      <c r="QEI4" s="1408"/>
      <c r="QEJ4" s="1408"/>
      <c r="QEK4" s="1408"/>
      <c r="QEL4" s="1408"/>
      <c r="QEM4" s="1408"/>
      <c r="QEN4" s="1408"/>
      <c r="QEO4" s="1408"/>
      <c r="QEP4" s="1408"/>
      <c r="QEQ4" s="1408"/>
      <c r="QER4" s="1408"/>
      <c r="QES4" s="1408"/>
      <c r="QET4" s="1408"/>
      <c r="QEU4" s="1408"/>
      <c r="QEV4" s="1408"/>
      <c r="QEW4" s="1408"/>
      <c r="QEX4" s="1408"/>
      <c r="QEY4" s="1408"/>
      <c r="QEZ4" s="1408"/>
      <c r="QFA4" s="1408"/>
      <c r="QFB4" s="1408"/>
      <c r="QFC4" s="1408"/>
      <c r="QFD4" s="1408"/>
      <c r="QFE4" s="1408"/>
      <c r="QFF4" s="1408"/>
      <c r="QFG4" s="1408"/>
      <c r="QFH4" s="1408"/>
      <c r="QFI4" s="1408"/>
      <c r="QFJ4" s="1408"/>
      <c r="QFK4" s="1408"/>
      <c r="QFL4" s="1408"/>
      <c r="QFM4" s="1408"/>
      <c r="QFN4" s="1408"/>
      <c r="QFO4" s="1408"/>
      <c r="QFP4" s="1408"/>
      <c r="QFQ4" s="1408"/>
      <c r="QFR4" s="1408"/>
      <c r="QFS4" s="1408"/>
      <c r="QFT4" s="1408"/>
      <c r="QFU4" s="1408"/>
      <c r="QFV4" s="1408"/>
      <c r="QFW4" s="1408"/>
      <c r="QFX4" s="1408"/>
      <c r="QFY4" s="1408"/>
      <c r="QFZ4" s="1408"/>
      <c r="QGA4" s="1408"/>
      <c r="QGB4" s="1408"/>
      <c r="QGC4" s="1408"/>
      <c r="QGD4" s="1408"/>
      <c r="QGE4" s="1408"/>
      <c r="QGF4" s="1408"/>
      <c r="QGG4" s="1408"/>
      <c r="QGH4" s="1408"/>
      <c r="QGI4" s="1408"/>
      <c r="QGJ4" s="1408"/>
      <c r="QGK4" s="1408"/>
      <c r="QGL4" s="1408"/>
      <c r="QGM4" s="1408"/>
      <c r="QGN4" s="1408"/>
      <c r="QGO4" s="1408"/>
      <c r="QGP4" s="1408"/>
      <c r="QGQ4" s="1408"/>
      <c r="QGR4" s="1408"/>
      <c r="QGS4" s="1408"/>
      <c r="QGT4" s="1408"/>
      <c r="QGU4" s="1408"/>
      <c r="QGV4" s="1408"/>
      <c r="QGW4" s="1408"/>
      <c r="QGX4" s="1408"/>
      <c r="QGY4" s="1408"/>
      <c r="QGZ4" s="1408"/>
      <c r="QHA4" s="1408"/>
      <c r="QHB4" s="1408"/>
      <c r="QHC4" s="1408"/>
      <c r="QHD4" s="1408"/>
      <c r="QHE4" s="1408"/>
      <c r="QHF4" s="1408"/>
      <c r="QHG4" s="1408"/>
      <c r="QHH4" s="1408"/>
      <c r="QHI4" s="1408"/>
      <c r="QHJ4" s="1408"/>
      <c r="QHK4" s="1408"/>
      <c r="QHL4" s="1408"/>
      <c r="QHM4" s="1408"/>
      <c r="QHN4" s="1408"/>
      <c r="QHO4" s="1408"/>
      <c r="QHP4" s="1408"/>
      <c r="QHQ4" s="1408"/>
      <c r="QHR4" s="1408"/>
      <c r="QHS4" s="1408"/>
      <c r="QHT4" s="1408"/>
      <c r="QHU4" s="1408"/>
      <c r="QHV4" s="1408"/>
      <c r="QHW4" s="1408"/>
      <c r="QHX4" s="1408"/>
      <c r="QHY4" s="1408"/>
      <c r="QHZ4" s="1408"/>
      <c r="QIA4" s="1408"/>
      <c r="QIB4" s="1408"/>
      <c r="QIC4" s="1408"/>
      <c r="QID4" s="1408"/>
      <c r="QIE4" s="1408"/>
      <c r="QIF4" s="1408"/>
      <c r="QIG4" s="1408"/>
      <c r="QIH4" s="1408"/>
      <c r="QII4" s="1408"/>
      <c r="QIJ4" s="1408"/>
      <c r="QIK4" s="1408"/>
      <c r="QIL4" s="1408"/>
      <c r="QIM4" s="1408"/>
      <c r="QIN4" s="1408"/>
      <c r="QIO4" s="1408"/>
      <c r="QIP4" s="1408"/>
      <c r="QIQ4" s="1408"/>
      <c r="QIR4" s="1408"/>
      <c r="QIS4" s="1408"/>
      <c r="QIT4" s="1408"/>
      <c r="QIU4" s="1408"/>
      <c r="QIV4" s="1408"/>
      <c r="QIW4" s="1408"/>
      <c r="QIX4" s="1408"/>
      <c r="QIY4" s="1408"/>
      <c r="QIZ4" s="1408"/>
      <c r="QJA4" s="1408"/>
      <c r="QJB4" s="1408"/>
      <c r="QJC4" s="1408"/>
      <c r="QJD4" s="1408"/>
      <c r="QJE4" s="1408"/>
      <c r="QJF4" s="1408"/>
      <c r="QJG4" s="1408"/>
      <c r="QJH4" s="1408"/>
      <c r="QJI4" s="1408"/>
      <c r="QJJ4" s="1408"/>
      <c r="QJK4" s="1408"/>
      <c r="QJL4" s="1408"/>
      <c r="QJM4" s="1408"/>
      <c r="QJN4" s="1408"/>
      <c r="QJO4" s="1408"/>
      <c r="QJP4" s="1408"/>
      <c r="QJQ4" s="1408"/>
      <c r="QJR4" s="1408"/>
      <c r="QJS4" s="1408"/>
      <c r="QJT4" s="1408"/>
      <c r="QJU4" s="1408"/>
      <c r="QJV4" s="1408"/>
      <c r="QJW4" s="1408"/>
      <c r="QJX4" s="1408"/>
      <c r="QJY4" s="1408"/>
      <c r="QJZ4" s="1408"/>
      <c r="QKA4" s="1408"/>
      <c r="QKB4" s="1408"/>
      <c r="QKC4" s="1408"/>
      <c r="QKD4" s="1408"/>
      <c r="QKE4" s="1408"/>
      <c r="QKF4" s="1408"/>
      <c r="QKG4" s="1408"/>
      <c r="QKH4" s="1408"/>
      <c r="QKI4" s="1408"/>
      <c r="QKJ4" s="1408"/>
      <c r="QKK4" s="1408"/>
      <c r="QKL4" s="1408"/>
      <c r="QKM4" s="1408"/>
      <c r="QKN4" s="1408"/>
      <c r="QKO4" s="1408"/>
      <c r="QKP4" s="1408"/>
      <c r="QKQ4" s="1408"/>
      <c r="QKR4" s="1408"/>
      <c r="QKS4" s="1408"/>
      <c r="QKT4" s="1408"/>
      <c r="QKU4" s="1408"/>
      <c r="QKV4" s="1408"/>
      <c r="QKW4" s="1408"/>
      <c r="QKX4" s="1408"/>
      <c r="QKY4" s="1408"/>
      <c r="QKZ4" s="1408"/>
      <c r="QLA4" s="1408"/>
      <c r="QLB4" s="1408"/>
      <c r="QLC4" s="1408"/>
      <c r="QLD4" s="1408"/>
      <c r="QLE4" s="1408"/>
      <c r="QLF4" s="1408"/>
      <c r="QLG4" s="1408"/>
      <c r="QLH4" s="1408"/>
      <c r="QLI4" s="1408"/>
      <c r="QLJ4" s="1408"/>
      <c r="QLK4" s="1408"/>
      <c r="QLL4" s="1408"/>
      <c r="QLM4" s="1408"/>
      <c r="QLN4" s="1408"/>
      <c r="QLO4" s="1408"/>
      <c r="QLP4" s="1408"/>
      <c r="QLQ4" s="1408"/>
      <c r="QLR4" s="1408"/>
      <c r="QLS4" s="1408"/>
      <c r="QLT4" s="1408"/>
      <c r="QLU4" s="1408"/>
      <c r="QLV4" s="1408"/>
      <c r="QLW4" s="1408"/>
      <c r="QLX4" s="1408"/>
      <c r="QLY4" s="1408"/>
      <c r="QLZ4" s="1408"/>
      <c r="QMA4" s="1408"/>
      <c r="QMB4" s="1408"/>
      <c r="QMC4" s="1408"/>
      <c r="QMD4" s="1408"/>
      <c r="QME4" s="1408"/>
      <c r="QMF4" s="1408"/>
      <c r="QMG4" s="1408"/>
      <c r="QMH4" s="1408"/>
      <c r="QMI4" s="1408"/>
      <c r="QMJ4" s="1408"/>
      <c r="QMK4" s="1408"/>
      <c r="QML4" s="1408"/>
      <c r="QMM4" s="1408"/>
      <c r="QMN4" s="1408"/>
      <c r="QMO4" s="1408"/>
      <c r="QMP4" s="1408"/>
      <c r="QMQ4" s="1408"/>
      <c r="QMR4" s="1408"/>
      <c r="QMS4" s="1408"/>
      <c r="QMT4" s="1408"/>
      <c r="QMU4" s="1408"/>
      <c r="QMV4" s="1408"/>
      <c r="QMW4" s="1408"/>
      <c r="QMX4" s="1408"/>
      <c r="QMY4" s="1408"/>
      <c r="QMZ4" s="1408"/>
      <c r="QNA4" s="1408"/>
      <c r="QNB4" s="1408"/>
      <c r="QNC4" s="1408"/>
      <c r="QND4" s="1408"/>
      <c r="QNE4" s="1408"/>
      <c r="QNF4" s="1408"/>
      <c r="QNG4" s="1408"/>
      <c r="QNH4" s="1408"/>
      <c r="QNI4" s="1408"/>
      <c r="QNJ4" s="1408"/>
      <c r="QNK4" s="1408"/>
      <c r="QNL4" s="1408"/>
      <c r="QNM4" s="1408"/>
      <c r="QNN4" s="1408"/>
      <c r="QNO4" s="1408"/>
      <c r="QNP4" s="1408"/>
      <c r="QNQ4" s="1408"/>
      <c r="QNR4" s="1408"/>
      <c r="QNS4" s="1408"/>
      <c r="QNT4" s="1408"/>
      <c r="QNU4" s="1408"/>
      <c r="QNV4" s="1408"/>
      <c r="QNW4" s="1408"/>
      <c r="QNX4" s="1408"/>
      <c r="QNY4" s="1408"/>
      <c r="QNZ4" s="1408"/>
      <c r="QOA4" s="1408"/>
      <c r="QOB4" s="1408"/>
      <c r="QOC4" s="1408"/>
      <c r="QOD4" s="1408"/>
      <c r="QOE4" s="1408"/>
      <c r="QOF4" s="1408"/>
      <c r="QOG4" s="1408"/>
      <c r="QOH4" s="1408"/>
      <c r="QOI4" s="1408"/>
      <c r="QOJ4" s="1408"/>
      <c r="QOK4" s="1408"/>
      <c r="QOL4" s="1408"/>
      <c r="QOM4" s="1408"/>
      <c r="QON4" s="1408"/>
      <c r="QOO4" s="1408"/>
      <c r="QOP4" s="1408"/>
      <c r="QOQ4" s="1408"/>
      <c r="QOR4" s="1408"/>
      <c r="QOS4" s="1408"/>
      <c r="QOT4" s="1408"/>
      <c r="QOU4" s="1408"/>
      <c r="QOV4" s="1408"/>
      <c r="QOW4" s="1408"/>
      <c r="QOX4" s="1408"/>
      <c r="QOY4" s="1408"/>
      <c r="QOZ4" s="1408"/>
      <c r="QPA4" s="1408"/>
      <c r="QPB4" s="1408"/>
      <c r="QPC4" s="1408"/>
      <c r="QPD4" s="1408"/>
      <c r="QPE4" s="1408"/>
      <c r="QPF4" s="1408"/>
      <c r="QPG4" s="1408"/>
      <c r="QPH4" s="1408"/>
      <c r="QPI4" s="1408"/>
      <c r="QPJ4" s="1408"/>
      <c r="QPK4" s="1408"/>
      <c r="QPL4" s="1408"/>
      <c r="QPM4" s="1408"/>
      <c r="QPN4" s="1408"/>
      <c r="QPO4" s="1408"/>
      <c r="QPP4" s="1408"/>
      <c r="QPQ4" s="1408"/>
      <c r="QPR4" s="1408"/>
      <c r="QPS4" s="1408"/>
      <c r="QPT4" s="1408"/>
      <c r="QPU4" s="1408"/>
      <c r="QPV4" s="1408"/>
      <c r="QPW4" s="1408"/>
      <c r="QPX4" s="1408"/>
      <c r="QPY4" s="1408"/>
      <c r="QPZ4" s="1408"/>
      <c r="QQA4" s="1408"/>
      <c r="QQB4" s="1408"/>
      <c r="QQC4" s="1408"/>
      <c r="QQD4" s="1408"/>
      <c r="QQE4" s="1408"/>
      <c r="QQF4" s="1408"/>
      <c r="QQG4" s="1408"/>
      <c r="QQH4" s="1408"/>
      <c r="QQI4" s="1408"/>
      <c r="QQJ4" s="1408"/>
      <c r="QQK4" s="1408"/>
      <c r="QQL4" s="1408"/>
      <c r="QQM4" s="1408"/>
      <c r="QQN4" s="1408"/>
      <c r="QQO4" s="1408"/>
      <c r="QQP4" s="1408"/>
      <c r="QQQ4" s="1408"/>
      <c r="QQR4" s="1408"/>
      <c r="QQS4" s="1408"/>
      <c r="QQT4" s="1408"/>
      <c r="QQU4" s="1408"/>
      <c r="QQV4" s="1408"/>
      <c r="QQW4" s="1408"/>
      <c r="QQX4" s="1408"/>
      <c r="QQY4" s="1408"/>
      <c r="QQZ4" s="1408"/>
      <c r="QRA4" s="1408"/>
      <c r="QRB4" s="1408"/>
      <c r="QRC4" s="1408"/>
      <c r="QRD4" s="1408"/>
      <c r="QRE4" s="1408"/>
      <c r="QRF4" s="1408"/>
      <c r="QRG4" s="1408"/>
      <c r="QRH4" s="1408"/>
      <c r="QRI4" s="1408"/>
      <c r="QRJ4" s="1408"/>
      <c r="QRK4" s="1408"/>
      <c r="QRL4" s="1408"/>
      <c r="QRM4" s="1408"/>
      <c r="QRN4" s="1408"/>
      <c r="QRO4" s="1408"/>
      <c r="QRP4" s="1408"/>
      <c r="QRQ4" s="1408"/>
      <c r="QRR4" s="1408"/>
      <c r="QRS4" s="1408"/>
      <c r="QRT4" s="1408"/>
      <c r="QRU4" s="1408"/>
      <c r="QRV4" s="1408"/>
      <c r="QRW4" s="1408"/>
      <c r="QRX4" s="1408"/>
      <c r="QRY4" s="1408"/>
      <c r="QRZ4" s="1408"/>
      <c r="QSA4" s="1408"/>
      <c r="QSB4" s="1408"/>
      <c r="QSC4" s="1408"/>
      <c r="QSD4" s="1408"/>
      <c r="QSE4" s="1408"/>
      <c r="QSF4" s="1408"/>
      <c r="QSG4" s="1408"/>
      <c r="QSH4" s="1408"/>
      <c r="QSI4" s="1408"/>
      <c r="QSJ4" s="1408"/>
      <c r="QSK4" s="1408"/>
      <c r="QSL4" s="1408"/>
      <c r="QSM4" s="1408"/>
      <c r="QSN4" s="1408"/>
      <c r="QSO4" s="1408"/>
      <c r="QSP4" s="1408"/>
      <c r="QSQ4" s="1408"/>
      <c r="QSR4" s="1408"/>
      <c r="QSS4" s="1408"/>
      <c r="QST4" s="1408"/>
      <c r="QSU4" s="1408"/>
      <c r="QSV4" s="1408"/>
      <c r="QSW4" s="1408"/>
      <c r="QSX4" s="1408"/>
      <c r="QSY4" s="1408"/>
      <c r="QSZ4" s="1408"/>
      <c r="QTA4" s="1408"/>
      <c r="QTB4" s="1408"/>
      <c r="QTC4" s="1408"/>
      <c r="QTD4" s="1408"/>
      <c r="QTE4" s="1408"/>
      <c r="QTF4" s="1408"/>
      <c r="QTG4" s="1408"/>
      <c r="QTH4" s="1408"/>
      <c r="QTI4" s="1408"/>
      <c r="QTJ4" s="1408"/>
      <c r="QTK4" s="1408"/>
      <c r="QTL4" s="1408"/>
      <c r="QTM4" s="1408"/>
      <c r="QTN4" s="1408"/>
      <c r="QTO4" s="1408"/>
      <c r="QTP4" s="1408"/>
      <c r="QTQ4" s="1408"/>
      <c r="QTR4" s="1408"/>
      <c r="QTS4" s="1408"/>
      <c r="QTT4" s="1408"/>
      <c r="QTU4" s="1408"/>
      <c r="QTV4" s="1408"/>
      <c r="QTW4" s="1408"/>
      <c r="QTX4" s="1408"/>
      <c r="QTY4" s="1408"/>
      <c r="QTZ4" s="1408"/>
      <c r="QUA4" s="1408"/>
      <c r="QUB4" s="1408"/>
      <c r="QUC4" s="1408"/>
      <c r="QUD4" s="1408"/>
      <c r="QUE4" s="1408"/>
      <c r="QUF4" s="1408"/>
      <c r="QUG4" s="1408"/>
      <c r="QUH4" s="1408"/>
      <c r="QUI4" s="1408"/>
      <c r="QUJ4" s="1408"/>
      <c r="QUK4" s="1408"/>
      <c r="QUL4" s="1408"/>
      <c r="QUM4" s="1408"/>
      <c r="QUN4" s="1408"/>
      <c r="QUO4" s="1408"/>
      <c r="QUP4" s="1408"/>
      <c r="QUQ4" s="1408"/>
      <c r="QUR4" s="1408"/>
      <c r="QUS4" s="1408"/>
      <c r="QUT4" s="1408"/>
      <c r="QUU4" s="1408"/>
      <c r="QUV4" s="1408"/>
      <c r="QUW4" s="1408"/>
      <c r="QUX4" s="1408"/>
      <c r="QUY4" s="1408"/>
      <c r="QUZ4" s="1408"/>
      <c r="QVA4" s="1408"/>
      <c r="QVB4" s="1408"/>
      <c r="QVC4" s="1408"/>
      <c r="QVD4" s="1408"/>
      <c r="QVE4" s="1408"/>
      <c r="QVF4" s="1408"/>
      <c r="QVG4" s="1408"/>
      <c r="QVH4" s="1408"/>
      <c r="QVI4" s="1408"/>
      <c r="QVJ4" s="1408"/>
      <c r="QVK4" s="1408"/>
      <c r="QVL4" s="1408"/>
      <c r="QVM4" s="1408"/>
      <c r="QVN4" s="1408"/>
      <c r="QVO4" s="1408"/>
      <c r="QVP4" s="1408"/>
      <c r="QVQ4" s="1408"/>
      <c r="QVR4" s="1408"/>
      <c r="QVS4" s="1408"/>
      <c r="QVT4" s="1408"/>
      <c r="QVU4" s="1408"/>
      <c r="QVV4" s="1408"/>
      <c r="QVW4" s="1408"/>
      <c r="QVX4" s="1408"/>
      <c r="QVY4" s="1408"/>
      <c r="QVZ4" s="1408"/>
      <c r="QWA4" s="1408"/>
      <c r="QWB4" s="1408"/>
      <c r="QWC4" s="1408"/>
      <c r="QWD4" s="1408"/>
      <c r="QWE4" s="1408"/>
      <c r="QWF4" s="1408"/>
      <c r="QWG4" s="1408"/>
      <c r="QWH4" s="1408"/>
      <c r="QWI4" s="1408"/>
      <c r="QWJ4" s="1408"/>
      <c r="QWK4" s="1408"/>
      <c r="QWL4" s="1408"/>
      <c r="QWM4" s="1408"/>
      <c r="QWN4" s="1408"/>
      <c r="QWO4" s="1408"/>
      <c r="QWP4" s="1408"/>
      <c r="QWQ4" s="1408"/>
      <c r="QWR4" s="1408"/>
      <c r="QWS4" s="1408"/>
      <c r="QWT4" s="1408"/>
      <c r="QWU4" s="1408"/>
      <c r="QWV4" s="1408"/>
      <c r="QWW4" s="1408"/>
      <c r="QWX4" s="1408"/>
      <c r="QWY4" s="1408"/>
      <c r="QWZ4" s="1408"/>
      <c r="QXA4" s="1408"/>
      <c r="QXB4" s="1408"/>
      <c r="QXC4" s="1408"/>
      <c r="QXD4" s="1408"/>
      <c r="QXE4" s="1408"/>
      <c r="QXF4" s="1408"/>
      <c r="QXG4" s="1408"/>
      <c r="QXH4" s="1408"/>
      <c r="QXI4" s="1408"/>
      <c r="QXJ4" s="1408"/>
      <c r="QXK4" s="1408"/>
      <c r="QXL4" s="1408"/>
      <c r="QXM4" s="1408"/>
      <c r="QXN4" s="1408"/>
      <c r="QXO4" s="1408"/>
      <c r="QXP4" s="1408"/>
      <c r="QXQ4" s="1408"/>
      <c r="QXR4" s="1408"/>
      <c r="QXS4" s="1408"/>
      <c r="QXT4" s="1408"/>
      <c r="QXU4" s="1408"/>
      <c r="QXV4" s="1408"/>
      <c r="QXW4" s="1408"/>
      <c r="QXX4" s="1408"/>
      <c r="QXY4" s="1408"/>
      <c r="QXZ4" s="1408"/>
      <c r="QYA4" s="1408"/>
      <c r="QYB4" s="1408"/>
      <c r="QYC4" s="1408"/>
      <c r="QYD4" s="1408"/>
      <c r="QYE4" s="1408"/>
      <c r="QYF4" s="1408"/>
      <c r="QYG4" s="1408"/>
      <c r="QYH4" s="1408"/>
      <c r="QYI4" s="1408"/>
      <c r="QYJ4" s="1408"/>
      <c r="QYK4" s="1408"/>
      <c r="QYL4" s="1408"/>
      <c r="QYM4" s="1408"/>
      <c r="QYN4" s="1408"/>
      <c r="QYO4" s="1408"/>
      <c r="QYP4" s="1408"/>
      <c r="QYQ4" s="1408"/>
      <c r="QYR4" s="1408"/>
      <c r="QYS4" s="1408"/>
      <c r="QYT4" s="1408"/>
      <c r="QYU4" s="1408"/>
      <c r="QYV4" s="1408"/>
      <c r="QYW4" s="1408"/>
      <c r="QYX4" s="1408"/>
      <c r="QYY4" s="1408"/>
      <c r="QYZ4" s="1408"/>
      <c r="QZA4" s="1408"/>
      <c r="QZB4" s="1408"/>
      <c r="QZC4" s="1408"/>
      <c r="QZD4" s="1408"/>
      <c r="QZE4" s="1408"/>
      <c r="QZF4" s="1408"/>
      <c r="QZG4" s="1408"/>
      <c r="QZH4" s="1408"/>
      <c r="QZI4" s="1408"/>
      <c r="QZJ4" s="1408"/>
      <c r="QZK4" s="1408"/>
      <c r="QZL4" s="1408"/>
      <c r="QZM4" s="1408"/>
      <c r="QZN4" s="1408"/>
      <c r="QZO4" s="1408"/>
      <c r="QZP4" s="1408"/>
      <c r="QZQ4" s="1408"/>
      <c r="QZR4" s="1408"/>
      <c r="QZS4" s="1408"/>
      <c r="QZT4" s="1408"/>
      <c r="QZU4" s="1408"/>
      <c r="QZV4" s="1408"/>
      <c r="QZW4" s="1408"/>
      <c r="QZX4" s="1408"/>
      <c r="QZY4" s="1408"/>
      <c r="QZZ4" s="1408"/>
      <c r="RAA4" s="1408"/>
      <c r="RAB4" s="1408"/>
      <c r="RAC4" s="1408"/>
      <c r="RAD4" s="1408"/>
      <c r="RAE4" s="1408"/>
      <c r="RAF4" s="1408"/>
      <c r="RAG4" s="1408"/>
      <c r="RAH4" s="1408"/>
      <c r="RAI4" s="1408"/>
      <c r="RAJ4" s="1408"/>
      <c r="RAK4" s="1408"/>
      <c r="RAL4" s="1408"/>
      <c r="RAM4" s="1408"/>
      <c r="RAN4" s="1408"/>
      <c r="RAO4" s="1408"/>
      <c r="RAP4" s="1408"/>
      <c r="RAQ4" s="1408"/>
      <c r="RAR4" s="1408"/>
      <c r="RAS4" s="1408"/>
      <c r="RAT4" s="1408"/>
      <c r="RAU4" s="1408"/>
      <c r="RAV4" s="1408"/>
      <c r="RAW4" s="1408"/>
      <c r="RAX4" s="1408"/>
      <c r="RAY4" s="1408"/>
      <c r="RAZ4" s="1408"/>
      <c r="RBA4" s="1408"/>
      <c r="RBB4" s="1408"/>
      <c r="RBC4" s="1408"/>
      <c r="RBD4" s="1408"/>
      <c r="RBE4" s="1408"/>
      <c r="RBF4" s="1408"/>
      <c r="RBG4" s="1408"/>
      <c r="RBH4" s="1408"/>
      <c r="RBI4" s="1408"/>
      <c r="RBJ4" s="1408"/>
      <c r="RBK4" s="1408"/>
      <c r="RBL4" s="1408"/>
      <c r="RBM4" s="1408"/>
      <c r="RBN4" s="1408"/>
      <c r="RBO4" s="1408"/>
      <c r="RBP4" s="1408"/>
      <c r="RBQ4" s="1408"/>
      <c r="RBR4" s="1408"/>
      <c r="RBS4" s="1408"/>
      <c r="RBT4" s="1408"/>
      <c r="RBU4" s="1408"/>
      <c r="RBV4" s="1408"/>
      <c r="RBW4" s="1408"/>
      <c r="RBX4" s="1408"/>
      <c r="RBY4" s="1408"/>
      <c r="RBZ4" s="1408"/>
      <c r="RCA4" s="1408"/>
      <c r="RCB4" s="1408"/>
      <c r="RCC4" s="1408"/>
      <c r="RCD4" s="1408"/>
      <c r="RCE4" s="1408"/>
      <c r="RCF4" s="1408"/>
      <c r="RCG4" s="1408"/>
      <c r="RCH4" s="1408"/>
      <c r="RCI4" s="1408"/>
      <c r="RCJ4" s="1408"/>
      <c r="RCK4" s="1408"/>
      <c r="RCL4" s="1408"/>
      <c r="RCM4" s="1408"/>
      <c r="RCN4" s="1408"/>
      <c r="RCO4" s="1408"/>
      <c r="RCP4" s="1408"/>
      <c r="RCQ4" s="1408"/>
      <c r="RCR4" s="1408"/>
      <c r="RCS4" s="1408"/>
      <c r="RCT4" s="1408"/>
      <c r="RCU4" s="1408"/>
      <c r="RCV4" s="1408"/>
      <c r="RCW4" s="1408"/>
      <c r="RCX4" s="1408"/>
      <c r="RCY4" s="1408"/>
      <c r="RCZ4" s="1408"/>
      <c r="RDA4" s="1408"/>
      <c r="RDB4" s="1408"/>
      <c r="RDC4" s="1408"/>
      <c r="RDD4" s="1408"/>
      <c r="RDE4" s="1408"/>
      <c r="RDF4" s="1408"/>
      <c r="RDG4" s="1408"/>
      <c r="RDH4" s="1408"/>
      <c r="RDI4" s="1408"/>
      <c r="RDJ4" s="1408"/>
      <c r="RDK4" s="1408"/>
      <c r="RDL4" s="1408"/>
      <c r="RDM4" s="1408"/>
      <c r="RDN4" s="1408"/>
      <c r="RDO4" s="1408"/>
      <c r="RDP4" s="1408"/>
      <c r="RDQ4" s="1408"/>
      <c r="RDR4" s="1408"/>
      <c r="RDS4" s="1408"/>
      <c r="RDT4" s="1408"/>
      <c r="RDU4" s="1408"/>
      <c r="RDV4" s="1408"/>
      <c r="RDW4" s="1408"/>
      <c r="RDX4" s="1408"/>
      <c r="RDY4" s="1408"/>
      <c r="RDZ4" s="1408"/>
      <c r="REA4" s="1408"/>
      <c r="REB4" s="1408"/>
      <c r="REC4" s="1408"/>
      <c r="RED4" s="1408"/>
      <c r="REE4" s="1408"/>
      <c r="REF4" s="1408"/>
      <c r="REG4" s="1408"/>
      <c r="REH4" s="1408"/>
      <c r="REI4" s="1408"/>
      <c r="REJ4" s="1408"/>
      <c r="REK4" s="1408"/>
      <c r="REL4" s="1408"/>
      <c r="REM4" s="1408"/>
      <c r="REN4" s="1408"/>
      <c r="REO4" s="1408"/>
      <c r="REP4" s="1408"/>
      <c r="REQ4" s="1408"/>
      <c r="RER4" s="1408"/>
      <c r="RES4" s="1408"/>
      <c r="RET4" s="1408"/>
      <c r="REU4" s="1408"/>
      <c r="REV4" s="1408"/>
      <c r="REW4" s="1408"/>
      <c r="REX4" s="1408"/>
      <c r="REY4" s="1408"/>
      <c r="REZ4" s="1408"/>
      <c r="RFA4" s="1408"/>
      <c r="RFB4" s="1408"/>
      <c r="RFC4" s="1408"/>
      <c r="RFD4" s="1408"/>
      <c r="RFE4" s="1408"/>
      <c r="RFF4" s="1408"/>
      <c r="RFG4" s="1408"/>
      <c r="RFH4" s="1408"/>
      <c r="RFI4" s="1408"/>
      <c r="RFJ4" s="1408"/>
      <c r="RFK4" s="1408"/>
      <c r="RFL4" s="1408"/>
      <c r="RFM4" s="1408"/>
      <c r="RFN4" s="1408"/>
      <c r="RFO4" s="1408"/>
      <c r="RFP4" s="1408"/>
      <c r="RFQ4" s="1408"/>
      <c r="RFR4" s="1408"/>
      <c r="RFS4" s="1408"/>
      <c r="RFT4" s="1408"/>
      <c r="RFU4" s="1408"/>
      <c r="RFV4" s="1408"/>
      <c r="RFW4" s="1408"/>
      <c r="RFX4" s="1408"/>
      <c r="RFY4" s="1408"/>
      <c r="RFZ4" s="1408"/>
      <c r="RGA4" s="1408"/>
      <c r="RGB4" s="1408"/>
      <c r="RGC4" s="1408"/>
      <c r="RGD4" s="1408"/>
      <c r="RGE4" s="1408"/>
      <c r="RGF4" s="1408"/>
      <c r="RGG4" s="1408"/>
      <c r="RGH4" s="1408"/>
      <c r="RGI4" s="1408"/>
      <c r="RGJ4" s="1408"/>
      <c r="RGK4" s="1408"/>
      <c r="RGL4" s="1408"/>
      <c r="RGM4" s="1408"/>
      <c r="RGN4" s="1408"/>
      <c r="RGO4" s="1408"/>
      <c r="RGP4" s="1408"/>
      <c r="RGQ4" s="1408"/>
      <c r="RGR4" s="1408"/>
      <c r="RGS4" s="1408"/>
      <c r="RGT4" s="1408"/>
      <c r="RGU4" s="1408"/>
      <c r="RGV4" s="1408"/>
      <c r="RGW4" s="1408"/>
      <c r="RGX4" s="1408"/>
      <c r="RGY4" s="1408"/>
      <c r="RGZ4" s="1408"/>
      <c r="RHA4" s="1408"/>
      <c r="RHB4" s="1408"/>
      <c r="RHC4" s="1408"/>
      <c r="RHD4" s="1408"/>
      <c r="RHE4" s="1408"/>
      <c r="RHF4" s="1408"/>
      <c r="RHG4" s="1408"/>
      <c r="RHH4" s="1408"/>
      <c r="RHI4" s="1408"/>
      <c r="RHJ4" s="1408"/>
      <c r="RHK4" s="1408"/>
      <c r="RHL4" s="1408"/>
      <c r="RHM4" s="1408"/>
      <c r="RHN4" s="1408"/>
      <c r="RHO4" s="1408"/>
      <c r="RHP4" s="1408"/>
      <c r="RHQ4" s="1408"/>
      <c r="RHR4" s="1408"/>
      <c r="RHS4" s="1408"/>
      <c r="RHT4" s="1408"/>
      <c r="RHU4" s="1408"/>
      <c r="RHV4" s="1408"/>
      <c r="RHW4" s="1408"/>
      <c r="RHX4" s="1408"/>
      <c r="RHY4" s="1408"/>
      <c r="RHZ4" s="1408"/>
      <c r="RIA4" s="1408"/>
      <c r="RIB4" s="1408"/>
      <c r="RIC4" s="1408"/>
      <c r="RID4" s="1408"/>
      <c r="RIE4" s="1408"/>
      <c r="RIF4" s="1408"/>
      <c r="RIG4" s="1408"/>
      <c r="RIH4" s="1408"/>
      <c r="RII4" s="1408"/>
      <c r="RIJ4" s="1408"/>
      <c r="RIK4" s="1408"/>
      <c r="RIL4" s="1408"/>
      <c r="RIM4" s="1408"/>
      <c r="RIN4" s="1408"/>
      <c r="RIO4" s="1408"/>
      <c r="RIP4" s="1408"/>
      <c r="RIQ4" s="1408"/>
      <c r="RIR4" s="1408"/>
      <c r="RIS4" s="1408"/>
      <c r="RIT4" s="1408"/>
      <c r="RIU4" s="1408"/>
      <c r="RIV4" s="1408"/>
      <c r="RIW4" s="1408"/>
      <c r="RIX4" s="1408"/>
      <c r="RIY4" s="1408"/>
      <c r="RIZ4" s="1408"/>
      <c r="RJA4" s="1408"/>
      <c r="RJB4" s="1408"/>
      <c r="RJC4" s="1408"/>
      <c r="RJD4" s="1408"/>
      <c r="RJE4" s="1408"/>
      <c r="RJF4" s="1408"/>
      <c r="RJG4" s="1408"/>
      <c r="RJH4" s="1408"/>
      <c r="RJI4" s="1408"/>
      <c r="RJJ4" s="1408"/>
      <c r="RJK4" s="1408"/>
      <c r="RJL4" s="1408"/>
      <c r="RJM4" s="1408"/>
      <c r="RJN4" s="1408"/>
      <c r="RJO4" s="1408"/>
      <c r="RJP4" s="1408"/>
      <c r="RJQ4" s="1408"/>
      <c r="RJR4" s="1408"/>
      <c r="RJS4" s="1408"/>
      <c r="RJT4" s="1408"/>
      <c r="RJU4" s="1408"/>
      <c r="RJV4" s="1408"/>
      <c r="RJW4" s="1408"/>
      <c r="RJX4" s="1408"/>
      <c r="RJY4" s="1408"/>
      <c r="RJZ4" s="1408"/>
      <c r="RKA4" s="1408"/>
      <c r="RKB4" s="1408"/>
      <c r="RKC4" s="1408"/>
      <c r="RKD4" s="1408"/>
      <c r="RKE4" s="1408"/>
      <c r="RKF4" s="1408"/>
      <c r="RKG4" s="1408"/>
      <c r="RKH4" s="1408"/>
      <c r="RKI4" s="1408"/>
      <c r="RKJ4" s="1408"/>
      <c r="RKK4" s="1408"/>
      <c r="RKL4" s="1408"/>
      <c r="RKM4" s="1408"/>
      <c r="RKN4" s="1408"/>
      <c r="RKO4" s="1408"/>
      <c r="RKP4" s="1408"/>
      <c r="RKQ4" s="1408"/>
      <c r="RKR4" s="1408"/>
      <c r="RKS4" s="1408"/>
      <c r="RKT4" s="1408"/>
      <c r="RKU4" s="1408"/>
      <c r="RKV4" s="1408"/>
      <c r="RKW4" s="1408"/>
      <c r="RKX4" s="1408"/>
      <c r="RKY4" s="1408"/>
      <c r="RKZ4" s="1408"/>
      <c r="RLA4" s="1408"/>
      <c r="RLB4" s="1408"/>
      <c r="RLC4" s="1408"/>
      <c r="RLD4" s="1408"/>
      <c r="RLE4" s="1408"/>
      <c r="RLF4" s="1408"/>
      <c r="RLG4" s="1408"/>
      <c r="RLH4" s="1408"/>
      <c r="RLI4" s="1408"/>
      <c r="RLJ4" s="1408"/>
      <c r="RLK4" s="1408"/>
      <c r="RLL4" s="1408"/>
      <c r="RLM4" s="1408"/>
      <c r="RLN4" s="1408"/>
      <c r="RLO4" s="1408"/>
      <c r="RLP4" s="1408"/>
      <c r="RLQ4" s="1408"/>
      <c r="RLR4" s="1408"/>
      <c r="RLS4" s="1408"/>
      <c r="RLT4" s="1408"/>
      <c r="RLU4" s="1408"/>
      <c r="RLV4" s="1408"/>
      <c r="RLW4" s="1408"/>
      <c r="RLX4" s="1408"/>
      <c r="RLY4" s="1408"/>
      <c r="RLZ4" s="1408"/>
      <c r="RMA4" s="1408"/>
      <c r="RMB4" s="1408"/>
      <c r="RMC4" s="1408"/>
      <c r="RMD4" s="1408"/>
      <c r="RME4" s="1408"/>
      <c r="RMF4" s="1408"/>
      <c r="RMG4" s="1408"/>
      <c r="RMH4" s="1408"/>
      <c r="RMI4" s="1408"/>
      <c r="RMJ4" s="1408"/>
      <c r="RMK4" s="1408"/>
      <c r="RML4" s="1408"/>
      <c r="RMM4" s="1408"/>
      <c r="RMN4" s="1408"/>
      <c r="RMO4" s="1408"/>
      <c r="RMP4" s="1408"/>
      <c r="RMQ4" s="1408"/>
      <c r="RMR4" s="1408"/>
      <c r="RMS4" s="1408"/>
      <c r="RMT4" s="1408"/>
      <c r="RMU4" s="1408"/>
      <c r="RMV4" s="1408"/>
      <c r="RMW4" s="1408"/>
      <c r="RMX4" s="1408"/>
      <c r="RMY4" s="1408"/>
      <c r="RMZ4" s="1408"/>
      <c r="RNA4" s="1408"/>
      <c r="RNB4" s="1408"/>
      <c r="RNC4" s="1408"/>
      <c r="RND4" s="1408"/>
      <c r="RNE4" s="1408"/>
      <c r="RNF4" s="1408"/>
      <c r="RNG4" s="1408"/>
      <c r="RNH4" s="1408"/>
      <c r="RNI4" s="1408"/>
      <c r="RNJ4" s="1408"/>
      <c r="RNK4" s="1408"/>
      <c r="RNL4" s="1408"/>
      <c r="RNM4" s="1408"/>
      <c r="RNN4" s="1408"/>
      <c r="RNO4" s="1408"/>
      <c r="RNP4" s="1408"/>
      <c r="RNQ4" s="1408"/>
      <c r="RNR4" s="1408"/>
      <c r="RNS4" s="1408"/>
      <c r="RNT4" s="1408"/>
      <c r="RNU4" s="1408"/>
      <c r="RNV4" s="1408"/>
      <c r="RNW4" s="1408"/>
      <c r="RNX4" s="1408"/>
      <c r="RNY4" s="1408"/>
      <c r="RNZ4" s="1408"/>
      <c r="ROA4" s="1408"/>
      <c r="ROB4" s="1408"/>
      <c r="ROC4" s="1408"/>
      <c r="ROD4" s="1408"/>
      <c r="ROE4" s="1408"/>
      <c r="ROF4" s="1408"/>
      <c r="ROG4" s="1408"/>
      <c r="ROH4" s="1408"/>
      <c r="ROI4" s="1408"/>
      <c r="ROJ4" s="1408"/>
      <c r="ROK4" s="1408"/>
      <c r="ROL4" s="1408"/>
      <c r="ROM4" s="1408"/>
      <c r="RON4" s="1408"/>
      <c r="ROO4" s="1408"/>
      <c r="ROP4" s="1408"/>
      <c r="ROQ4" s="1408"/>
      <c r="ROR4" s="1408"/>
      <c r="ROS4" s="1408"/>
      <c r="ROT4" s="1408"/>
      <c r="ROU4" s="1408"/>
      <c r="ROV4" s="1408"/>
      <c r="ROW4" s="1408"/>
      <c r="ROX4" s="1408"/>
      <c r="ROY4" s="1408"/>
      <c r="ROZ4" s="1408"/>
      <c r="RPA4" s="1408"/>
      <c r="RPB4" s="1408"/>
      <c r="RPC4" s="1408"/>
      <c r="RPD4" s="1408"/>
      <c r="RPE4" s="1408"/>
      <c r="RPF4" s="1408"/>
      <c r="RPG4" s="1408"/>
      <c r="RPH4" s="1408"/>
      <c r="RPI4" s="1408"/>
      <c r="RPJ4" s="1408"/>
      <c r="RPK4" s="1408"/>
      <c r="RPL4" s="1408"/>
      <c r="RPM4" s="1408"/>
      <c r="RPN4" s="1408"/>
      <c r="RPO4" s="1408"/>
      <c r="RPP4" s="1408"/>
      <c r="RPQ4" s="1408"/>
      <c r="RPR4" s="1408"/>
      <c r="RPS4" s="1408"/>
      <c r="RPT4" s="1408"/>
      <c r="RPU4" s="1408"/>
      <c r="RPV4" s="1408"/>
      <c r="RPW4" s="1408"/>
      <c r="RPX4" s="1408"/>
      <c r="RPY4" s="1408"/>
      <c r="RPZ4" s="1408"/>
      <c r="RQA4" s="1408"/>
      <c r="RQB4" s="1408"/>
      <c r="RQC4" s="1408"/>
      <c r="RQD4" s="1408"/>
      <c r="RQE4" s="1408"/>
      <c r="RQF4" s="1408"/>
      <c r="RQG4" s="1408"/>
      <c r="RQH4" s="1408"/>
      <c r="RQI4" s="1408"/>
      <c r="RQJ4" s="1408"/>
      <c r="RQK4" s="1408"/>
      <c r="RQL4" s="1408"/>
      <c r="RQM4" s="1408"/>
      <c r="RQN4" s="1408"/>
      <c r="RQO4" s="1408"/>
      <c r="RQP4" s="1408"/>
      <c r="RQQ4" s="1408"/>
      <c r="RQR4" s="1408"/>
      <c r="RQS4" s="1408"/>
      <c r="RQT4" s="1408"/>
      <c r="RQU4" s="1408"/>
      <c r="RQV4" s="1408"/>
      <c r="RQW4" s="1408"/>
      <c r="RQX4" s="1408"/>
      <c r="RQY4" s="1408"/>
      <c r="RQZ4" s="1408"/>
      <c r="RRA4" s="1408"/>
      <c r="RRB4" s="1408"/>
      <c r="RRC4" s="1408"/>
      <c r="RRD4" s="1408"/>
      <c r="RRE4" s="1408"/>
      <c r="RRF4" s="1408"/>
      <c r="RRG4" s="1408"/>
      <c r="RRH4" s="1408"/>
      <c r="RRI4" s="1408"/>
      <c r="RRJ4" s="1408"/>
      <c r="RRK4" s="1408"/>
      <c r="RRL4" s="1408"/>
      <c r="RRM4" s="1408"/>
      <c r="RRN4" s="1408"/>
      <c r="RRO4" s="1408"/>
      <c r="RRP4" s="1408"/>
      <c r="RRQ4" s="1408"/>
      <c r="RRR4" s="1408"/>
      <c r="RRS4" s="1408"/>
      <c r="RRT4" s="1408"/>
      <c r="RRU4" s="1408"/>
      <c r="RRV4" s="1408"/>
      <c r="RRW4" s="1408"/>
      <c r="RRX4" s="1408"/>
      <c r="RRY4" s="1408"/>
      <c r="RRZ4" s="1408"/>
      <c r="RSA4" s="1408"/>
      <c r="RSB4" s="1408"/>
      <c r="RSC4" s="1408"/>
      <c r="RSD4" s="1408"/>
      <c r="RSE4" s="1408"/>
      <c r="RSF4" s="1408"/>
      <c r="RSG4" s="1408"/>
      <c r="RSH4" s="1408"/>
      <c r="RSI4" s="1408"/>
      <c r="RSJ4" s="1408"/>
      <c r="RSK4" s="1408"/>
      <c r="RSL4" s="1408"/>
      <c r="RSM4" s="1408"/>
      <c r="RSN4" s="1408"/>
      <c r="RSO4" s="1408"/>
      <c r="RSP4" s="1408"/>
      <c r="RSQ4" s="1408"/>
      <c r="RSR4" s="1408"/>
      <c r="RSS4" s="1408"/>
      <c r="RST4" s="1408"/>
      <c r="RSU4" s="1408"/>
      <c r="RSV4" s="1408"/>
      <c r="RSW4" s="1408"/>
      <c r="RSX4" s="1408"/>
      <c r="RSY4" s="1408"/>
      <c r="RSZ4" s="1408"/>
      <c r="RTA4" s="1408"/>
      <c r="RTB4" s="1408"/>
      <c r="RTC4" s="1408"/>
      <c r="RTD4" s="1408"/>
      <c r="RTE4" s="1408"/>
      <c r="RTF4" s="1408"/>
      <c r="RTG4" s="1408"/>
      <c r="RTH4" s="1408"/>
      <c r="RTI4" s="1408"/>
      <c r="RTJ4" s="1408"/>
      <c r="RTK4" s="1408"/>
      <c r="RTL4" s="1408"/>
      <c r="RTM4" s="1408"/>
      <c r="RTN4" s="1408"/>
      <c r="RTO4" s="1408"/>
      <c r="RTP4" s="1408"/>
      <c r="RTQ4" s="1408"/>
      <c r="RTR4" s="1408"/>
      <c r="RTS4" s="1408"/>
      <c r="RTT4" s="1408"/>
      <c r="RTU4" s="1408"/>
      <c r="RTV4" s="1408"/>
      <c r="RTW4" s="1408"/>
      <c r="RTX4" s="1408"/>
      <c r="RTY4" s="1408"/>
      <c r="RTZ4" s="1408"/>
      <c r="RUA4" s="1408"/>
      <c r="RUB4" s="1408"/>
      <c r="RUC4" s="1408"/>
      <c r="RUD4" s="1408"/>
      <c r="RUE4" s="1408"/>
      <c r="RUF4" s="1408"/>
      <c r="RUG4" s="1408"/>
      <c r="RUH4" s="1408"/>
      <c r="RUI4" s="1408"/>
      <c r="RUJ4" s="1408"/>
      <c r="RUK4" s="1408"/>
      <c r="RUL4" s="1408"/>
      <c r="RUM4" s="1408"/>
      <c r="RUN4" s="1408"/>
      <c r="RUO4" s="1408"/>
      <c r="RUP4" s="1408"/>
      <c r="RUQ4" s="1408"/>
      <c r="RUR4" s="1408"/>
      <c r="RUS4" s="1408"/>
      <c r="RUT4" s="1408"/>
      <c r="RUU4" s="1408"/>
      <c r="RUV4" s="1408"/>
      <c r="RUW4" s="1408"/>
      <c r="RUX4" s="1408"/>
      <c r="RUY4" s="1408"/>
      <c r="RUZ4" s="1408"/>
      <c r="RVA4" s="1408"/>
      <c r="RVB4" s="1408"/>
      <c r="RVC4" s="1408"/>
      <c r="RVD4" s="1408"/>
      <c r="RVE4" s="1408"/>
      <c r="RVF4" s="1408"/>
      <c r="RVG4" s="1408"/>
      <c r="RVH4" s="1408"/>
      <c r="RVI4" s="1408"/>
      <c r="RVJ4" s="1408"/>
      <c r="RVK4" s="1408"/>
      <c r="RVL4" s="1408"/>
      <c r="RVM4" s="1408"/>
      <c r="RVN4" s="1408"/>
      <c r="RVO4" s="1408"/>
      <c r="RVP4" s="1408"/>
      <c r="RVQ4" s="1408"/>
      <c r="RVR4" s="1408"/>
      <c r="RVS4" s="1408"/>
      <c r="RVT4" s="1408"/>
      <c r="RVU4" s="1408"/>
      <c r="RVV4" s="1408"/>
      <c r="RVW4" s="1408"/>
      <c r="RVX4" s="1408"/>
      <c r="RVY4" s="1408"/>
      <c r="RVZ4" s="1408"/>
      <c r="RWA4" s="1408"/>
      <c r="RWB4" s="1408"/>
      <c r="RWC4" s="1408"/>
      <c r="RWD4" s="1408"/>
      <c r="RWE4" s="1408"/>
      <c r="RWF4" s="1408"/>
      <c r="RWG4" s="1408"/>
      <c r="RWH4" s="1408"/>
      <c r="RWI4" s="1408"/>
      <c r="RWJ4" s="1408"/>
      <c r="RWK4" s="1408"/>
      <c r="RWL4" s="1408"/>
      <c r="RWM4" s="1408"/>
      <c r="RWN4" s="1408"/>
      <c r="RWO4" s="1408"/>
      <c r="RWP4" s="1408"/>
      <c r="RWQ4" s="1408"/>
      <c r="RWR4" s="1408"/>
      <c r="RWS4" s="1408"/>
      <c r="RWT4" s="1408"/>
      <c r="RWU4" s="1408"/>
      <c r="RWV4" s="1408"/>
      <c r="RWW4" s="1408"/>
      <c r="RWX4" s="1408"/>
      <c r="RWY4" s="1408"/>
      <c r="RWZ4" s="1408"/>
      <c r="RXA4" s="1408"/>
      <c r="RXB4" s="1408"/>
      <c r="RXC4" s="1408"/>
      <c r="RXD4" s="1408"/>
      <c r="RXE4" s="1408"/>
      <c r="RXF4" s="1408"/>
      <c r="RXG4" s="1408"/>
      <c r="RXH4" s="1408"/>
      <c r="RXI4" s="1408"/>
      <c r="RXJ4" s="1408"/>
      <c r="RXK4" s="1408"/>
      <c r="RXL4" s="1408"/>
      <c r="RXM4" s="1408"/>
      <c r="RXN4" s="1408"/>
      <c r="RXO4" s="1408"/>
      <c r="RXP4" s="1408"/>
      <c r="RXQ4" s="1408"/>
      <c r="RXR4" s="1408"/>
      <c r="RXS4" s="1408"/>
      <c r="RXT4" s="1408"/>
      <c r="RXU4" s="1408"/>
      <c r="RXV4" s="1408"/>
      <c r="RXW4" s="1408"/>
      <c r="RXX4" s="1408"/>
      <c r="RXY4" s="1408"/>
      <c r="RXZ4" s="1408"/>
      <c r="RYA4" s="1408"/>
      <c r="RYB4" s="1408"/>
      <c r="RYC4" s="1408"/>
      <c r="RYD4" s="1408"/>
      <c r="RYE4" s="1408"/>
      <c r="RYF4" s="1408"/>
      <c r="RYG4" s="1408"/>
      <c r="RYH4" s="1408"/>
      <c r="RYI4" s="1408"/>
      <c r="RYJ4" s="1408"/>
      <c r="RYK4" s="1408"/>
      <c r="RYL4" s="1408"/>
      <c r="RYM4" s="1408"/>
      <c r="RYN4" s="1408"/>
      <c r="RYO4" s="1408"/>
      <c r="RYP4" s="1408"/>
      <c r="RYQ4" s="1408"/>
      <c r="RYR4" s="1408"/>
      <c r="RYS4" s="1408"/>
      <c r="RYT4" s="1408"/>
      <c r="RYU4" s="1408"/>
      <c r="RYV4" s="1408"/>
      <c r="RYW4" s="1408"/>
      <c r="RYX4" s="1408"/>
      <c r="RYY4" s="1408"/>
      <c r="RYZ4" s="1408"/>
      <c r="RZA4" s="1408"/>
      <c r="RZB4" s="1408"/>
      <c r="RZC4" s="1408"/>
      <c r="RZD4" s="1408"/>
      <c r="RZE4" s="1408"/>
      <c r="RZF4" s="1408"/>
      <c r="RZG4" s="1408"/>
      <c r="RZH4" s="1408"/>
      <c r="RZI4" s="1408"/>
      <c r="RZJ4" s="1408"/>
      <c r="RZK4" s="1408"/>
      <c r="RZL4" s="1408"/>
      <c r="RZM4" s="1408"/>
      <c r="RZN4" s="1408"/>
      <c r="RZO4" s="1408"/>
      <c r="RZP4" s="1408"/>
      <c r="RZQ4" s="1408"/>
      <c r="RZR4" s="1408"/>
      <c r="RZS4" s="1408"/>
      <c r="RZT4" s="1408"/>
      <c r="RZU4" s="1408"/>
      <c r="RZV4" s="1408"/>
      <c r="RZW4" s="1408"/>
      <c r="RZX4" s="1408"/>
      <c r="RZY4" s="1408"/>
      <c r="RZZ4" s="1408"/>
      <c r="SAA4" s="1408"/>
      <c r="SAB4" s="1408"/>
      <c r="SAC4" s="1408"/>
      <c r="SAD4" s="1408"/>
      <c r="SAE4" s="1408"/>
      <c r="SAF4" s="1408"/>
      <c r="SAG4" s="1408"/>
      <c r="SAH4" s="1408"/>
      <c r="SAI4" s="1408"/>
      <c r="SAJ4" s="1408"/>
      <c r="SAK4" s="1408"/>
      <c r="SAL4" s="1408"/>
      <c r="SAM4" s="1408"/>
      <c r="SAN4" s="1408"/>
      <c r="SAO4" s="1408"/>
      <c r="SAP4" s="1408"/>
      <c r="SAQ4" s="1408"/>
      <c r="SAR4" s="1408"/>
      <c r="SAS4" s="1408"/>
      <c r="SAT4" s="1408"/>
      <c r="SAU4" s="1408"/>
      <c r="SAV4" s="1408"/>
      <c r="SAW4" s="1408"/>
      <c r="SAX4" s="1408"/>
      <c r="SAY4" s="1408"/>
      <c r="SAZ4" s="1408"/>
      <c r="SBA4" s="1408"/>
      <c r="SBB4" s="1408"/>
      <c r="SBC4" s="1408"/>
      <c r="SBD4" s="1408"/>
      <c r="SBE4" s="1408"/>
      <c r="SBF4" s="1408"/>
      <c r="SBG4" s="1408"/>
      <c r="SBH4" s="1408"/>
      <c r="SBI4" s="1408"/>
      <c r="SBJ4" s="1408"/>
      <c r="SBK4" s="1408"/>
      <c r="SBL4" s="1408"/>
      <c r="SBM4" s="1408"/>
      <c r="SBN4" s="1408"/>
      <c r="SBO4" s="1408"/>
      <c r="SBP4" s="1408"/>
      <c r="SBQ4" s="1408"/>
      <c r="SBR4" s="1408"/>
      <c r="SBS4" s="1408"/>
      <c r="SBT4" s="1408"/>
      <c r="SBU4" s="1408"/>
      <c r="SBV4" s="1408"/>
      <c r="SBW4" s="1408"/>
      <c r="SBX4" s="1408"/>
      <c r="SBY4" s="1408"/>
      <c r="SBZ4" s="1408"/>
      <c r="SCA4" s="1408"/>
      <c r="SCB4" s="1408"/>
      <c r="SCC4" s="1408"/>
      <c r="SCD4" s="1408"/>
      <c r="SCE4" s="1408"/>
      <c r="SCF4" s="1408"/>
      <c r="SCG4" s="1408"/>
      <c r="SCH4" s="1408"/>
      <c r="SCI4" s="1408"/>
      <c r="SCJ4" s="1408"/>
      <c r="SCK4" s="1408"/>
      <c r="SCL4" s="1408"/>
      <c r="SCM4" s="1408"/>
      <c r="SCN4" s="1408"/>
      <c r="SCO4" s="1408"/>
      <c r="SCP4" s="1408"/>
      <c r="SCQ4" s="1408"/>
      <c r="SCR4" s="1408"/>
      <c r="SCS4" s="1408"/>
      <c r="SCT4" s="1408"/>
      <c r="SCU4" s="1408"/>
      <c r="SCV4" s="1408"/>
      <c r="SCW4" s="1408"/>
      <c r="SCX4" s="1408"/>
      <c r="SCY4" s="1408"/>
      <c r="SCZ4" s="1408"/>
      <c r="SDA4" s="1408"/>
      <c r="SDB4" s="1408"/>
      <c r="SDC4" s="1408"/>
      <c r="SDD4" s="1408"/>
      <c r="SDE4" s="1408"/>
      <c r="SDF4" s="1408"/>
      <c r="SDG4" s="1408"/>
      <c r="SDH4" s="1408"/>
      <c r="SDI4" s="1408"/>
      <c r="SDJ4" s="1408"/>
      <c r="SDK4" s="1408"/>
      <c r="SDL4" s="1408"/>
      <c r="SDM4" s="1408"/>
      <c r="SDN4" s="1408"/>
      <c r="SDO4" s="1408"/>
      <c r="SDP4" s="1408"/>
      <c r="SDQ4" s="1408"/>
      <c r="SDR4" s="1408"/>
      <c r="SDS4" s="1408"/>
      <c r="SDT4" s="1408"/>
      <c r="SDU4" s="1408"/>
      <c r="SDV4" s="1408"/>
      <c r="SDW4" s="1408"/>
      <c r="SDX4" s="1408"/>
      <c r="SDY4" s="1408"/>
      <c r="SDZ4" s="1408"/>
      <c r="SEA4" s="1408"/>
      <c r="SEB4" s="1408"/>
      <c r="SEC4" s="1408"/>
      <c r="SED4" s="1408"/>
      <c r="SEE4" s="1408"/>
      <c r="SEF4" s="1408"/>
      <c r="SEG4" s="1408"/>
      <c r="SEH4" s="1408"/>
      <c r="SEI4" s="1408"/>
      <c r="SEJ4" s="1408"/>
      <c r="SEK4" s="1408"/>
      <c r="SEL4" s="1408"/>
      <c r="SEM4" s="1408"/>
      <c r="SEN4" s="1408"/>
      <c r="SEO4" s="1408"/>
      <c r="SEP4" s="1408"/>
      <c r="SEQ4" s="1408"/>
      <c r="SER4" s="1408"/>
      <c r="SES4" s="1408"/>
      <c r="SET4" s="1408"/>
      <c r="SEU4" s="1408"/>
      <c r="SEV4" s="1408"/>
      <c r="SEW4" s="1408"/>
      <c r="SEX4" s="1408"/>
      <c r="SEY4" s="1408"/>
      <c r="SEZ4" s="1408"/>
      <c r="SFA4" s="1408"/>
      <c r="SFB4" s="1408"/>
      <c r="SFC4" s="1408"/>
      <c r="SFD4" s="1408"/>
      <c r="SFE4" s="1408"/>
      <c r="SFF4" s="1408"/>
      <c r="SFG4" s="1408"/>
      <c r="SFH4" s="1408"/>
      <c r="SFI4" s="1408"/>
      <c r="SFJ4" s="1408"/>
      <c r="SFK4" s="1408"/>
      <c r="SFL4" s="1408"/>
      <c r="SFM4" s="1408"/>
      <c r="SFN4" s="1408"/>
      <c r="SFO4" s="1408"/>
      <c r="SFP4" s="1408"/>
      <c r="SFQ4" s="1408"/>
      <c r="SFR4" s="1408"/>
      <c r="SFS4" s="1408"/>
      <c r="SFT4" s="1408"/>
      <c r="SFU4" s="1408"/>
      <c r="SFV4" s="1408"/>
      <c r="SFW4" s="1408"/>
      <c r="SFX4" s="1408"/>
      <c r="SFY4" s="1408"/>
      <c r="SFZ4" s="1408"/>
      <c r="SGA4" s="1408"/>
      <c r="SGB4" s="1408"/>
      <c r="SGC4" s="1408"/>
      <c r="SGD4" s="1408"/>
      <c r="SGE4" s="1408"/>
      <c r="SGF4" s="1408"/>
      <c r="SGG4" s="1408"/>
      <c r="SGH4" s="1408"/>
      <c r="SGI4" s="1408"/>
      <c r="SGJ4" s="1408"/>
      <c r="SGK4" s="1408"/>
      <c r="SGL4" s="1408"/>
      <c r="SGM4" s="1408"/>
      <c r="SGN4" s="1408"/>
      <c r="SGO4" s="1408"/>
      <c r="SGP4" s="1408"/>
      <c r="SGQ4" s="1408"/>
      <c r="SGR4" s="1408"/>
      <c r="SGS4" s="1408"/>
      <c r="SGT4" s="1408"/>
      <c r="SGU4" s="1408"/>
      <c r="SGV4" s="1408"/>
      <c r="SGW4" s="1408"/>
      <c r="SGX4" s="1408"/>
      <c r="SGY4" s="1408"/>
      <c r="SGZ4" s="1408"/>
      <c r="SHA4" s="1408"/>
      <c r="SHB4" s="1408"/>
      <c r="SHC4" s="1408"/>
      <c r="SHD4" s="1408"/>
      <c r="SHE4" s="1408"/>
      <c r="SHF4" s="1408"/>
      <c r="SHG4" s="1408"/>
      <c r="SHH4" s="1408"/>
      <c r="SHI4" s="1408"/>
      <c r="SHJ4" s="1408"/>
      <c r="SHK4" s="1408"/>
      <c r="SHL4" s="1408"/>
      <c r="SHM4" s="1408"/>
      <c r="SHN4" s="1408"/>
      <c r="SHO4" s="1408"/>
      <c r="SHP4" s="1408"/>
      <c r="SHQ4" s="1408"/>
      <c r="SHR4" s="1408"/>
      <c r="SHS4" s="1408"/>
      <c r="SHT4" s="1408"/>
      <c r="SHU4" s="1408"/>
      <c r="SHV4" s="1408"/>
      <c r="SHW4" s="1408"/>
      <c r="SHX4" s="1408"/>
      <c r="SHY4" s="1408"/>
      <c r="SHZ4" s="1408"/>
      <c r="SIA4" s="1408"/>
      <c r="SIB4" s="1408"/>
      <c r="SIC4" s="1408"/>
      <c r="SID4" s="1408"/>
      <c r="SIE4" s="1408"/>
      <c r="SIF4" s="1408"/>
      <c r="SIG4" s="1408"/>
      <c r="SIH4" s="1408"/>
      <c r="SII4" s="1408"/>
      <c r="SIJ4" s="1408"/>
      <c r="SIK4" s="1408"/>
      <c r="SIL4" s="1408"/>
      <c r="SIM4" s="1408"/>
      <c r="SIN4" s="1408"/>
      <c r="SIO4" s="1408"/>
      <c r="SIP4" s="1408"/>
      <c r="SIQ4" s="1408"/>
      <c r="SIR4" s="1408"/>
      <c r="SIS4" s="1408"/>
      <c r="SIT4" s="1408"/>
      <c r="SIU4" s="1408"/>
      <c r="SIV4" s="1408"/>
      <c r="SIW4" s="1408"/>
      <c r="SIX4" s="1408"/>
      <c r="SIY4" s="1408"/>
      <c r="SIZ4" s="1408"/>
      <c r="SJA4" s="1408"/>
      <c r="SJB4" s="1408"/>
      <c r="SJC4" s="1408"/>
      <c r="SJD4" s="1408"/>
      <c r="SJE4" s="1408"/>
      <c r="SJF4" s="1408"/>
      <c r="SJG4" s="1408"/>
      <c r="SJH4" s="1408"/>
      <c r="SJI4" s="1408"/>
      <c r="SJJ4" s="1408"/>
      <c r="SJK4" s="1408"/>
      <c r="SJL4" s="1408"/>
      <c r="SJM4" s="1408"/>
      <c r="SJN4" s="1408"/>
      <c r="SJO4" s="1408"/>
      <c r="SJP4" s="1408"/>
      <c r="SJQ4" s="1408"/>
      <c r="SJR4" s="1408"/>
      <c r="SJS4" s="1408"/>
      <c r="SJT4" s="1408"/>
      <c r="SJU4" s="1408"/>
      <c r="SJV4" s="1408"/>
      <c r="SJW4" s="1408"/>
      <c r="SJX4" s="1408"/>
      <c r="SJY4" s="1408"/>
      <c r="SJZ4" s="1408"/>
      <c r="SKA4" s="1408"/>
      <c r="SKB4" s="1408"/>
      <c r="SKC4" s="1408"/>
      <c r="SKD4" s="1408"/>
      <c r="SKE4" s="1408"/>
      <c r="SKF4" s="1408"/>
      <c r="SKG4" s="1408"/>
      <c r="SKH4" s="1408"/>
      <c r="SKI4" s="1408"/>
      <c r="SKJ4" s="1408"/>
      <c r="SKK4" s="1408"/>
      <c r="SKL4" s="1408"/>
      <c r="SKM4" s="1408"/>
      <c r="SKN4" s="1408"/>
      <c r="SKO4" s="1408"/>
      <c r="SKP4" s="1408"/>
      <c r="SKQ4" s="1408"/>
      <c r="SKR4" s="1408"/>
      <c r="SKS4" s="1408"/>
      <c r="SKT4" s="1408"/>
      <c r="SKU4" s="1408"/>
      <c r="SKV4" s="1408"/>
      <c r="SKW4" s="1408"/>
      <c r="SKX4" s="1408"/>
      <c r="SKY4" s="1408"/>
      <c r="SKZ4" s="1408"/>
      <c r="SLA4" s="1408"/>
      <c r="SLB4" s="1408"/>
      <c r="SLC4" s="1408"/>
      <c r="SLD4" s="1408"/>
      <c r="SLE4" s="1408"/>
      <c r="SLF4" s="1408"/>
      <c r="SLG4" s="1408"/>
      <c r="SLH4" s="1408"/>
      <c r="SLI4" s="1408"/>
      <c r="SLJ4" s="1408"/>
      <c r="SLK4" s="1408"/>
      <c r="SLL4" s="1408"/>
      <c r="SLM4" s="1408"/>
      <c r="SLN4" s="1408"/>
      <c r="SLO4" s="1408"/>
      <c r="SLP4" s="1408"/>
      <c r="SLQ4" s="1408"/>
      <c r="SLR4" s="1408"/>
      <c r="SLS4" s="1408"/>
      <c r="SLT4" s="1408"/>
      <c r="SLU4" s="1408"/>
      <c r="SLV4" s="1408"/>
      <c r="SLW4" s="1408"/>
      <c r="SLX4" s="1408"/>
      <c r="SLY4" s="1408"/>
      <c r="SLZ4" s="1408"/>
      <c r="SMA4" s="1408"/>
      <c r="SMB4" s="1408"/>
      <c r="SMC4" s="1408"/>
      <c r="SMD4" s="1408"/>
      <c r="SME4" s="1408"/>
      <c r="SMF4" s="1408"/>
      <c r="SMG4" s="1408"/>
      <c r="SMH4" s="1408"/>
      <c r="SMI4" s="1408"/>
      <c r="SMJ4" s="1408"/>
      <c r="SMK4" s="1408"/>
      <c r="SML4" s="1408"/>
      <c r="SMM4" s="1408"/>
      <c r="SMN4" s="1408"/>
      <c r="SMO4" s="1408"/>
      <c r="SMP4" s="1408"/>
      <c r="SMQ4" s="1408"/>
      <c r="SMR4" s="1408"/>
      <c r="SMS4" s="1408"/>
      <c r="SMT4" s="1408"/>
      <c r="SMU4" s="1408"/>
      <c r="SMV4" s="1408"/>
      <c r="SMW4" s="1408"/>
      <c r="SMX4" s="1408"/>
      <c r="SMY4" s="1408"/>
      <c r="SMZ4" s="1408"/>
      <c r="SNA4" s="1408"/>
      <c r="SNB4" s="1408"/>
      <c r="SNC4" s="1408"/>
      <c r="SND4" s="1408"/>
      <c r="SNE4" s="1408"/>
      <c r="SNF4" s="1408"/>
      <c r="SNG4" s="1408"/>
      <c r="SNH4" s="1408"/>
      <c r="SNI4" s="1408"/>
      <c r="SNJ4" s="1408"/>
      <c r="SNK4" s="1408"/>
      <c r="SNL4" s="1408"/>
      <c r="SNM4" s="1408"/>
      <c r="SNN4" s="1408"/>
      <c r="SNO4" s="1408"/>
      <c r="SNP4" s="1408"/>
      <c r="SNQ4" s="1408"/>
      <c r="SNR4" s="1408"/>
      <c r="SNS4" s="1408"/>
      <c r="SNT4" s="1408"/>
      <c r="SNU4" s="1408"/>
      <c r="SNV4" s="1408"/>
      <c r="SNW4" s="1408"/>
      <c r="SNX4" s="1408"/>
      <c r="SNY4" s="1408"/>
      <c r="SNZ4" s="1408"/>
      <c r="SOA4" s="1408"/>
      <c r="SOB4" s="1408"/>
      <c r="SOC4" s="1408"/>
      <c r="SOD4" s="1408"/>
      <c r="SOE4" s="1408"/>
      <c r="SOF4" s="1408"/>
      <c r="SOG4" s="1408"/>
      <c r="SOH4" s="1408"/>
      <c r="SOI4" s="1408"/>
      <c r="SOJ4" s="1408"/>
      <c r="SOK4" s="1408"/>
      <c r="SOL4" s="1408"/>
      <c r="SOM4" s="1408"/>
      <c r="SON4" s="1408"/>
      <c r="SOO4" s="1408"/>
      <c r="SOP4" s="1408"/>
      <c r="SOQ4" s="1408"/>
      <c r="SOR4" s="1408"/>
      <c r="SOS4" s="1408"/>
      <c r="SOT4" s="1408"/>
      <c r="SOU4" s="1408"/>
      <c r="SOV4" s="1408"/>
      <c r="SOW4" s="1408"/>
      <c r="SOX4" s="1408"/>
      <c r="SOY4" s="1408"/>
      <c r="SOZ4" s="1408"/>
      <c r="SPA4" s="1408"/>
      <c r="SPB4" s="1408"/>
      <c r="SPC4" s="1408"/>
      <c r="SPD4" s="1408"/>
      <c r="SPE4" s="1408"/>
      <c r="SPF4" s="1408"/>
      <c r="SPG4" s="1408"/>
      <c r="SPH4" s="1408"/>
      <c r="SPI4" s="1408"/>
      <c r="SPJ4" s="1408"/>
      <c r="SPK4" s="1408"/>
      <c r="SPL4" s="1408"/>
      <c r="SPM4" s="1408"/>
      <c r="SPN4" s="1408"/>
      <c r="SPO4" s="1408"/>
      <c r="SPP4" s="1408"/>
      <c r="SPQ4" s="1408"/>
      <c r="SPR4" s="1408"/>
      <c r="SPS4" s="1408"/>
      <c r="SPT4" s="1408"/>
      <c r="SPU4" s="1408"/>
      <c r="SPV4" s="1408"/>
      <c r="SPW4" s="1408"/>
      <c r="SPX4" s="1408"/>
      <c r="SPY4" s="1408"/>
      <c r="SPZ4" s="1408"/>
      <c r="SQA4" s="1408"/>
      <c r="SQB4" s="1408"/>
      <c r="SQC4" s="1408"/>
      <c r="SQD4" s="1408"/>
      <c r="SQE4" s="1408"/>
      <c r="SQF4" s="1408"/>
      <c r="SQG4" s="1408"/>
      <c r="SQH4" s="1408"/>
      <c r="SQI4" s="1408"/>
      <c r="SQJ4" s="1408"/>
      <c r="SQK4" s="1408"/>
      <c r="SQL4" s="1408"/>
      <c r="SQM4" s="1408"/>
      <c r="SQN4" s="1408"/>
      <c r="SQO4" s="1408"/>
      <c r="SQP4" s="1408"/>
      <c r="SQQ4" s="1408"/>
      <c r="SQR4" s="1408"/>
      <c r="SQS4" s="1408"/>
      <c r="SQT4" s="1408"/>
      <c r="SQU4" s="1408"/>
      <c r="SQV4" s="1408"/>
      <c r="SQW4" s="1408"/>
      <c r="SQX4" s="1408"/>
      <c r="SQY4" s="1408"/>
      <c r="SQZ4" s="1408"/>
      <c r="SRA4" s="1408"/>
      <c r="SRB4" s="1408"/>
      <c r="SRC4" s="1408"/>
      <c r="SRD4" s="1408"/>
      <c r="SRE4" s="1408"/>
      <c r="SRF4" s="1408"/>
      <c r="SRG4" s="1408"/>
      <c r="SRH4" s="1408"/>
      <c r="SRI4" s="1408"/>
      <c r="SRJ4" s="1408"/>
      <c r="SRK4" s="1408"/>
      <c r="SRL4" s="1408"/>
      <c r="SRM4" s="1408"/>
      <c r="SRN4" s="1408"/>
      <c r="SRO4" s="1408"/>
      <c r="SRP4" s="1408"/>
      <c r="SRQ4" s="1408"/>
      <c r="SRR4" s="1408"/>
      <c r="SRS4" s="1408"/>
      <c r="SRT4" s="1408"/>
      <c r="SRU4" s="1408"/>
      <c r="SRV4" s="1408"/>
      <c r="SRW4" s="1408"/>
      <c r="SRX4" s="1408"/>
      <c r="SRY4" s="1408"/>
      <c r="SRZ4" s="1408"/>
      <c r="SSA4" s="1408"/>
      <c r="SSB4" s="1408"/>
      <c r="SSC4" s="1408"/>
      <c r="SSD4" s="1408"/>
      <c r="SSE4" s="1408"/>
      <c r="SSF4" s="1408"/>
      <c r="SSG4" s="1408"/>
      <c r="SSH4" s="1408"/>
      <c r="SSI4" s="1408"/>
      <c r="SSJ4" s="1408"/>
      <c r="SSK4" s="1408"/>
      <c r="SSL4" s="1408"/>
      <c r="SSM4" s="1408"/>
      <c r="SSN4" s="1408"/>
      <c r="SSO4" s="1408"/>
      <c r="SSP4" s="1408"/>
      <c r="SSQ4" s="1408"/>
      <c r="SSR4" s="1408"/>
      <c r="SSS4" s="1408"/>
      <c r="SST4" s="1408"/>
      <c r="SSU4" s="1408"/>
      <c r="SSV4" s="1408"/>
      <c r="SSW4" s="1408"/>
      <c r="SSX4" s="1408"/>
      <c r="SSY4" s="1408"/>
      <c r="SSZ4" s="1408"/>
      <c r="STA4" s="1408"/>
      <c r="STB4" s="1408"/>
      <c r="STC4" s="1408"/>
      <c r="STD4" s="1408"/>
      <c r="STE4" s="1408"/>
      <c r="STF4" s="1408"/>
      <c r="STG4" s="1408"/>
      <c r="STH4" s="1408"/>
      <c r="STI4" s="1408"/>
      <c r="STJ4" s="1408"/>
      <c r="STK4" s="1408"/>
      <c r="STL4" s="1408"/>
      <c r="STM4" s="1408"/>
      <c r="STN4" s="1408"/>
      <c r="STO4" s="1408"/>
      <c r="STP4" s="1408"/>
      <c r="STQ4" s="1408"/>
      <c r="STR4" s="1408"/>
      <c r="STS4" s="1408"/>
      <c r="STT4" s="1408"/>
      <c r="STU4" s="1408"/>
      <c r="STV4" s="1408"/>
      <c r="STW4" s="1408"/>
      <c r="STX4" s="1408"/>
      <c r="STY4" s="1408"/>
      <c r="STZ4" s="1408"/>
      <c r="SUA4" s="1408"/>
      <c r="SUB4" s="1408"/>
      <c r="SUC4" s="1408"/>
      <c r="SUD4" s="1408"/>
      <c r="SUE4" s="1408"/>
      <c r="SUF4" s="1408"/>
      <c r="SUG4" s="1408"/>
      <c r="SUH4" s="1408"/>
      <c r="SUI4" s="1408"/>
      <c r="SUJ4" s="1408"/>
      <c r="SUK4" s="1408"/>
      <c r="SUL4" s="1408"/>
      <c r="SUM4" s="1408"/>
      <c r="SUN4" s="1408"/>
      <c r="SUO4" s="1408"/>
      <c r="SUP4" s="1408"/>
      <c r="SUQ4" s="1408"/>
      <c r="SUR4" s="1408"/>
      <c r="SUS4" s="1408"/>
      <c r="SUT4" s="1408"/>
      <c r="SUU4" s="1408"/>
      <c r="SUV4" s="1408"/>
      <c r="SUW4" s="1408"/>
      <c r="SUX4" s="1408"/>
      <c r="SUY4" s="1408"/>
      <c r="SUZ4" s="1408"/>
      <c r="SVA4" s="1408"/>
      <c r="SVB4" s="1408"/>
      <c r="SVC4" s="1408"/>
      <c r="SVD4" s="1408"/>
      <c r="SVE4" s="1408"/>
      <c r="SVF4" s="1408"/>
      <c r="SVG4" s="1408"/>
      <c r="SVH4" s="1408"/>
      <c r="SVI4" s="1408"/>
      <c r="SVJ4" s="1408"/>
      <c r="SVK4" s="1408"/>
      <c r="SVL4" s="1408"/>
      <c r="SVM4" s="1408"/>
      <c r="SVN4" s="1408"/>
      <c r="SVO4" s="1408"/>
      <c r="SVP4" s="1408"/>
      <c r="SVQ4" s="1408"/>
      <c r="SVR4" s="1408"/>
      <c r="SVS4" s="1408"/>
      <c r="SVT4" s="1408"/>
      <c r="SVU4" s="1408"/>
      <c r="SVV4" s="1408"/>
      <c r="SVW4" s="1408"/>
      <c r="SVX4" s="1408"/>
      <c r="SVY4" s="1408"/>
      <c r="SVZ4" s="1408"/>
      <c r="SWA4" s="1408"/>
      <c r="SWB4" s="1408"/>
      <c r="SWC4" s="1408"/>
      <c r="SWD4" s="1408"/>
      <c r="SWE4" s="1408"/>
      <c r="SWF4" s="1408"/>
      <c r="SWG4" s="1408"/>
      <c r="SWH4" s="1408"/>
      <c r="SWI4" s="1408"/>
      <c r="SWJ4" s="1408"/>
      <c r="SWK4" s="1408"/>
      <c r="SWL4" s="1408"/>
      <c r="SWM4" s="1408"/>
      <c r="SWN4" s="1408"/>
      <c r="SWO4" s="1408"/>
      <c r="SWP4" s="1408"/>
      <c r="SWQ4" s="1408"/>
      <c r="SWR4" s="1408"/>
      <c r="SWS4" s="1408"/>
      <c r="SWT4" s="1408"/>
      <c r="SWU4" s="1408"/>
      <c r="SWV4" s="1408"/>
      <c r="SWW4" s="1408"/>
      <c r="SWX4" s="1408"/>
      <c r="SWY4" s="1408"/>
      <c r="SWZ4" s="1408"/>
      <c r="SXA4" s="1408"/>
      <c r="SXB4" s="1408"/>
      <c r="SXC4" s="1408"/>
      <c r="SXD4" s="1408"/>
      <c r="SXE4" s="1408"/>
      <c r="SXF4" s="1408"/>
      <c r="SXG4" s="1408"/>
      <c r="SXH4" s="1408"/>
      <c r="SXI4" s="1408"/>
      <c r="SXJ4" s="1408"/>
      <c r="SXK4" s="1408"/>
      <c r="SXL4" s="1408"/>
      <c r="SXM4" s="1408"/>
      <c r="SXN4" s="1408"/>
      <c r="SXO4" s="1408"/>
      <c r="SXP4" s="1408"/>
      <c r="SXQ4" s="1408"/>
      <c r="SXR4" s="1408"/>
      <c r="SXS4" s="1408"/>
      <c r="SXT4" s="1408"/>
      <c r="SXU4" s="1408"/>
      <c r="SXV4" s="1408"/>
      <c r="SXW4" s="1408"/>
      <c r="SXX4" s="1408"/>
      <c r="SXY4" s="1408"/>
      <c r="SXZ4" s="1408"/>
      <c r="SYA4" s="1408"/>
      <c r="SYB4" s="1408"/>
      <c r="SYC4" s="1408"/>
      <c r="SYD4" s="1408"/>
      <c r="SYE4" s="1408"/>
      <c r="SYF4" s="1408"/>
      <c r="SYG4" s="1408"/>
      <c r="SYH4" s="1408"/>
      <c r="SYI4" s="1408"/>
      <c r="SYJ4" s="1408"/>
      <c r="SYK4" s="1408"/>
      <c r="SYL4" s="1408"/>
      <c r="SYM4" s="1408"/>
      <c r="SYN4" s="1408"/>
      <c r="SYO4" s="1408"/>
      <c r="SYP4" s="1408"/>
      <c r="SYQ4" s="1408"/>
      <c r="SYR4" s="1408"/>
      <c r="SYS4" s="1408"/>
      <c r="SYT4" s="1408"/>
      <c r="SYU4" s="1408"/>
      <c r="SYV4" s="1408"/>
      <c r="SYW4" s="1408"/>
      <c r="SYX4" s="1408"/>
      <c r="SYY4" s="1408"/>
      <c r="SYZ4" s="1408"/>
      <c r="SZA4" s="1408"/>
      <c r="SZB4" s="1408"/>
      <c r="SZC4" s="1408"/>
      <c r="SZD4" s="1408"/>
      <c r="SZE4" s="1408"/>
      <c r="SZF4" s="1408"/>
      <c r="SZG4" s="1408"/>
      <c r="SZH4" s="1408"/>
      <c r="SZI4" s="1408"/>
      <c r="SZJ4" s="1408"/>
      <c r="SZK4" s="1408"/>
      <c r="SZL4" s="1408"/>
      <c r="SZM4" s="1408"/>
      <c r="SZN4" s="1408"/>
      <c r="SZO4" s="1408"/>
      <c r="SZP4" s="1408"/>
      <c r="SZQ4" s="1408"/>
      <c r="SZR4" s="1408"/>
      <c r="SZS4" s="1408"/>
      <c r="SZT4" s="1408"/>
      <c r="SZU4" s="1408"/>
      <c r="SZV4" s="1408"/>
      <c r="SZW4" s="1408"/>
      <c r="SZX4" s="1408"/>
      <c r="SZY4" s="1408"/>
      <c r="SZZ4" s="1408"/>
      <c r="TAA4" s="1408"/>
      <c r="TAB4" s="1408"/>
      <c r="TAC4" s="1408"/>
      <c r="TAD4" s="1408"/>
      <c r="TAE4" s="1408"/>
      <c r="TAF4" s="1408"/>
      <c r="TAG4" s="1408"/>
      <c r="TAH4" s="1408"/>
      <c r="TAI4" s="1408"/>
      <c r="TAJ4" s="1408"/>
      <c r="TAK4" s="1408"/>
      <c r="TAL4" s="1408"/>
      <c r="TAM4" s="1408"/>
      <c r="TAN4" s="1408"/>
      <c r="TAO4" s="1408"/>
      <c r="TAP4" s="1408"/>
      <c r="TAQ4" s="1408"/>
      <c r="TAR4" s="1408"/>
      <c r="TAS4" s="1408"/>
      <c r="TAT4" s="1408"/>
      <c r="TAU4" s="1408"/>
      <c r="TAV4" s="1408"/>
      <c r="TAW4" s="1408"/>
      <c r="TAX4" s="1408"/>
      <c r="TAY4" s="1408"/>
      <c r="TAZ4" s="1408"/>
      <c r="TBA4" s="1408"/>
      <c r="TBB4" s="1408"/>
      <c r="TBC4" s="1408"/>
      <c r="TBD4" s="1408"/>
      <c r="TBE4" s="1408"/>
      <c r="TBF4" s="1408"/>
      <c r="TBG4" s="1408"/>
      <c r="TBH4" s="1408"/>
      <c r="TBI4" s="1408"/>
      <c r="TBJ4" s="1408"/>
      <c r="TBK4" s="1408"/>
      <c r="TBL4" s="1408"/>
      <c r="TBM4" s="1408"/>
      <c r="TBN4" s="1408"/>
      <c r="TBO4" s="1408"/>
      <c r="TBP4" s="1408"/>
      <c r="TBQ4" s="1408"/>
      <c r="TBR4" s="1408"/>
      <c r="TBS4" s="1408"/>
      <c r="TBT4" s="1408"/>
      <c r="TBU4" s="1408"/>
      <c r="TBV4" s="1408"/>
      <c r="TBW4" s="1408"/>
      <c r="TBX4" s="1408"/>
      <c r="TBY4" s="1408"/>
      <c r="TBZ4" s="1408"/>
      <c r="TCA4" s="1408"/>
      <c r="TCB4" s="1408"/>
      <c r="TCC4" s="1408"/>
      <c r="TCD4" s="1408"/>
      <c r="TCE4" s="1408"/>
      <c r="TCF4" s="1408"/>
      <c r="TCG4" s="1408"/>
      <c r="TCH4" s="1408"/>
      <c r="TCI4" s="1408"/>
      <c r="TCJ4" s="1408"/>
      <c r="TCK4" s="1408"/>
      <c r="TCL4" s="1408"/>
      <c r="TCM4" s="1408"/>
      <c r="TCN4" s="1408"/>
      <c r="TCO4" s="1408"/>
      <c r="TCP4" s="1408"/>
      <c r="TCQ4" s="1408"/>
      <c r="TCR4" s="1408"/>
      <c r="TCS4" s="1408"/>
      <c r="TCT4" s="1408"/>
      <c r="TCU4" s="1408"/>
      <c r="TCV4" s="1408"/>
      <c r="TCW4" s="1408"/>
      <c r="TCX4" s="1408"/>
      <c r="TCY4" s="1408"/>
      <c r="TCZ4" s="1408"/>
      <c r="TDA4" s="1408"/>
      <c r="TDB4" s="1408"/>
      <c r="TDC4" s="1408"/>
      <c r="TDD4" s="1408"/>
      <c r="TDE4" s="1408"/>
      <c r="TDF4" s="1408"/>
      <c r="TDG4" s="1408"/>
      <c r="TDH4" s="1408"/>
      <c r="TDI4" s="1408"/>
      <c r="TDJ4" s="1408"/>
      <c r="TDK4" s="1408"/>
      <c r="TDL4" s="1408"/>
      <c r="TDM4" s="1408"/>
      <c r="TDN4" s="1408"/>
      <c r="TDO4" s="1408"/>
      <c r="TDP4" s="1408"/>
      <c r="TDQ4" s="1408"/>
      <c r="TDR4" s="1408"/>
      <c r="TDS4" s="1408"/>
      <c r="TDT4" s="1408"/>
      <c r="TDU4" s="1408"/>
      <c r="TDV4" s="1408"/>
      <c r="TDW4" s="1408"/>
      <c r="TDX4" s="1408"/>
      <c r="TDY4" s="1408"/>
      <c r="TDZ4" s="1408"/>
      <c r="TEA4" s="1408"/>
      <c r="TEB4" s="1408"/>
      <c r="TEC4" s="1408"/>
      <c r="TED4" s="1408"/>
      <c r="TEE4" s="1408"/>
      <c r="TEF4" s="1408"/>
      <c r="TEG4" s="1408"/>
      <c r="TEH4" s="1408"/>
      <c r="TEI4" s="1408"/>
      <c r="TEJ4" s="1408"/>
      <c r="TEK4" s="1408"/>
      <c r="TEL4" s="1408"/>
      <c r="TEM4" s="1408"/>
      <c r="TEN4" s="1408"/>
      <c r="TEO4" s="1408"/>
      <c r="TEP4" s="1408"/>
      <c r="TEQ4" s="1408"/>
      <c r="TER4" s="1408"/>
      <c r="TES4" s="1408"/>
      <c r="TET4" s="1408"/>
      <c r="TEU4" s="1408"/>
      <c r="TEV4" s="1408"/>
      <c r="TEW4" s="1408"/>
      <c r="TEX4" s="1408"/>
      <c r="TEY4" s="1408"/>
      <c r="TEZ4" s="1408"/>
      <c r="TFA4" s="1408"/>
      <c r="TFB4" s="1408"/>
      <c r="TFC4" s="1408"/>
      <c r="TFD4" s="1408"/>
      <c r="TFE4" s="1408"/>
      <c r="TFF4" s="1408"/>
      <c r="TFG4" s="1408"/>
      <c r="TFH4" s="1408"/>
      <c r="TFI4" s="1408"/>
      <c r="TFJ4" s="1408"/>
      <c r="TFK4" s="1408"/>
      <c r="TFL4" s="1408"/>
      <c r="TFM4" s="1408"/>
      <c r="TFN4" s="1408"/>
      <c r="TFO4" s="1408"/>
      <c r="TFP4" s="1408"/>
      <c r="TFQ4" s="1408"/>
      <c r="TFR4" s="1408"/>
      <c r="TFS4" s="1408"/>
      <c r="TFT4" s="1408"/>
      <c r="TFU4" s="1408"/>
      <c r="TFV4" s="1408"/>
      <c r="TFW4" s="1408"/>
      <c r="TFX4" s="1408"/>
      <c r="TFY4" s="1408"/>
      <c r="TFZ4" s="1408"/>
      <c r="TGA4" s="1408"/>
      <c r="TGB4" s="1408"/>
      <c r="TGC4" s="1408"/>
      <c r="TGD4" s="1408"/>
      <c r="TGE4" s="1408"/>
      <c r="TGF4" s="1408"/>
      <c r="TGG4" s="1408"/>
      <c r="TGH4" s="1408"/>
      <c r="TGI4" s="1408"/>
      <c r="TGJ4" s="1408"/>
      <c r="TGK4" s="1408"/>
      <c r="TGL4" s="1408"/>
      <c r="TGM4" s="1408"/>
      <c r="TGN4" s="1408"/>
      <c r="TGO4" s="1408"/>
      <c r="TGP4" s="1408"/>
      <c r="TGQ4" s="1408"/>
      <c r="TGR4" s="1408"/>
      <c r="TGS4" s="1408"/>
      <c r="TGT4" s="1408"/>
      <c r="TGU4" s="1408"/>
      <c r="TGV4" s="1408"/>
      <c r="TGW4" s="1408"/>
      <c r="TGX4" s="1408"/>
      <c r="TGY4" s="1408"/>
      <c r="TGZ4" s="1408"/>
      <c r="THA4" s="1408"/>
      <c r="THB4" s="1408"/>
      <c r="THC4" s="1408"/>
      <c r="THD4" s="1408"/>
      <c r="THE4" s="1408"/>
      <c r="THF4" s="1408"/>
      <c r="THG4" s="1408"/>
      <c r="THH4" s="1408"/>
      <c r="THI4" s="1408"/>
      <c r="THJ4" s="1408"/>
      <c r="THK4" s="1408"/>
      <c r="THL4" s="1408"/>
      <c r="THM4" s="1408"/>
      <c r="THN4" s="1408"/>
      <c r="THO4" s="1408"/>
      <c r="THP4" s="1408"/>
      <c r="THQ4" s="1408"/>
      <c r="THR4" s="1408"/>
      <c r="THS4" s="1408"/>
      <c r="THT4" s="1408"/>
      <c r="THU4" s="1408"/>
      <c r="THV4" s="1408"/>
      <c r="THW4" s="1408"/>
      <c r="THX4" s="1408"/>
      <c r="THY4" s="1408"/>
      <c r="THZ4" s="1408"/>
      <c r="TIA4" s="1408"/>
      <c r="TIB4" s="1408"/>
      <c r="TIC4" s="1408"/>
      <c r="TID4" s="1408"/>
      <c r="TIE4" s="1408"/>
      <c r="TIF4" s="1408"/>
      <c r="TIG4" s="1408"/>
      <c r="TIH4" s="1408"/>
      <c r="TII4" s="1408"/>
      <c r="TIJ4" s="1408"/>
      <c r="TIK4" s="1408"/>
      <c r="TIL4" s="1408"/>
      <c r="TIM4" s="1408"/>
      <c r="TIN4" s="1408"/>
      <c r="TIO4" s="1408"/>
      <c r="TIP4" s="1408"/>
      <c r="TIQ4" s="1408"/>
      <c r="TIR4" s="1408"/>
      <c r="TIS4" s="1408"/>
      <c r="TIT4" s="1408"/>
      <c r="TIU4" s="1408"/>
      <c r="TIV4" s="1408"/>
      <c r="TIW4" s="1408"/>
      <c r="TIX4" s="1408"/>
      <c r="TIY4" s="1408"/>
      <c r="TIZ4" s="1408"/>
      <c r="TJA4" s="1408"/>
      <c r="TJB4" s="1408"/>
      <c r="TJC4" s="1408"/>
      <c r="TJD4" s="1408"/>
      <c r="TJE4" s="1408"/>
      <c r="TJF4" s="1408"/>
      <c r="TJG4" s="1408"/>
      <c r="TJH4" s="1408"/>
      <c r="TJI4" s="1408"/>
      <c r="TJJ4" s="1408"/>
      <c r="TJK4" s="1408"/>
      <c r="TJL4" s="1408"/>
      <c r="TJM4" s="1408"/>
      <c r="TJN4" s="1408"/>
      <c r="TJO4" s="1408"/>
      <c r="TJP4" s="1408"/>
      <c r="TJQ4" s="1408"/>
      <c r="TJR4" s="1408"/>
      <c r="TJS4" s="1408"/>
      <c r="TJT4" s="1408"/>
      <c r="TJU4" s="1408"/>
      <c r="TJV4" s="1408"/>
      <c r="TJW4" s="1408"/>
      <c r="TJX4" s="1408"/>
      <c r="TJY4" s="1408"/>
      <c r="TJZ4" s="1408"/>
      <c r="TKA4" s="1408"/>
      <c r="TKB4" s="1408"/>
      <c r="TKC4" s="1408"/>
      <c r="TKD4" s="1408"/>
      <c r="TKE4" s="1408"/>
      <c r="TKF4" s="1408"/>
      <c r="TKG4" s="1408"/>
      <c r="TKH4" s="1408"/>
      <c r="TKI4" s="1408"/>
      <c r="TKJ4" s="1408"/>
      <c r="TKK4" s="1408"/>
      <c r="TKL4" s="1408"/>
      <c r="TKM4" s="1408"/>
      <c r="TKN4" s="1408"/>
      <c r="TKO4" s="1408"/>
      <c r="TKP4" s="1408"/>
      <c r="TKQ4" s="1408"/>
      <c r="TKR4" s="1408"/>
      <c r="TKS4" s="1408"/>
      <c r="TKT4" s="1408"/>
      <c r="TKU4" s="1408"/>
      <c r="TKV4" s="1408"/>
      <c r="TKW4" s="1408"/>
      <c r="TKX4" s="1408"/>
      <c r="TKY4" s="1408"/>
      <c r="TKZ4" s="1408"/>
      <c r="TLA4" s="1408"/>
      <c r="TLB4" s="1408"/>
      <c r="TLC4" s="1408"/>
      <c r="TLD4" s="1408"/>
      <c r="TLE4" s="1408"/>
      <c r="TLF4" s="1408"/>
      <c r="TLG4" s="1408"/>
      <c r="TLH4" s="1408"/>
      <c r="TLI4" s="1408"/>
      <c r="TLJ4" s="1408"/>
      <c r="TLK4" s="1408"/>
      <c r="TLL4" s="1408"/>
      <c r="TLM4" s="1408"/>
      <c r="TLN4" s="1408"/>
      <c r="TLO4" s="1408"/>
      <c r="TLP4" s="1408"/>
      <c r="TLQ4" s="1408"/>
      <c r="TLR4" s="1408"/>
      <c r="TLS4" s="1408"/>
      <c r="TLT4" s="1408"/>
      <c r="TLU4" s="1408"/>
      <c r="TLV4" s="1408"/>
      <c r="TLW4" s="1408"/>
      <c r="TLX4" s="1408"/>
      <c r="TLY4" s="1408"/>
      <c r="TLZ4" s="1408"/>
      <c r="TMA4" s="1408"/>
      <c r="TMB4" s="1408"/>
      <c r="TMC4" s="1408"/>
      <c r="TMD4" s="1408"/>
      <c r="TME4" s="1408"/>
      <c r="TMF4" s="1408"/>
      <c r="TMG4" s="1408"/>
      <c r="TMH4" s="1408"/>
      <c r="TMI4" s="1408"/>
      <c r="TMJ4" s="1408"/>
      <c r="TMK4" s="1408"/>
      <c r="TML4" s="1408"/>
      <c r="TMM4" s="1408"/>
      <c r="TMN4" s="1408"/>
      <c r="TMO4" s="1408"/>
      <c r="TMP4" s="1408"/>
      <c r="TMQ4" s="1408"/>
      <c r="TMR4" s="1408"/>
      <c r="TMS4" s="1408"/>
      <c r="TMT4" s="1408"/>
      <c r="TMU4" s="1408"/>
      <c r="TMV4" s="1408"/>
      <c r="TMW4" s="1408"/>
      <c r="TMX4" s="1408"/>
      <c r="TMY4" s="1408"/>
      <c r="TMZ4" s="1408"/>
      <c r="TNA4" s="1408"/>
      <c r="TNB4" s="1408"/>
      <c r="TNC4" s="1408"/>
      <c r="TND4" s="1408"/>
      <c r="TNE4" s="1408"/>
      <c r="TNF4" s="1408"/>
      <c r="TNG4" s="1408"/>
      <c r="TNH4" s="1408"/>
      <c r="TNI4" s="1408"/>
      <c r="TNJ4" s="1408"/>
      <c r="TNK4" s="1408"/>
      <c r="TNL4" s="1408"/>
      <c r="TNM4" s="1408"/>
      <c r="TNN4" s="1408"/>
      <c r="TNO4" s="1408"/>
      <c r="TNP4" s="1408"/>
      <c r="TNQ4" s="1408"/>
      <c r="TNR4" s="1408"/>
      <c r="TNS4" s="1408"/>
      <c r="TNT4" s="1408"/>
      <c r="TNU4" s="1408"/>
      <c r="TNV4" s="1408"/>
      <c r="TNW4" s="1408"/>
      <c r="TNX4" s="1408"/>
      <c r="TNY4" s="1408"/>
      <c r="TNZ4" s="1408"/>
      <c r="TOA4" s="1408"/>
      <c r="TOB4" s="1408"/>
      <c r="TOC4" s="1408"/>
      <c r="TOD4" s="1408"/>
      <c r="TOE4" s="1408"/>
      <c r="TOF4" s="1408"/>
      <c r="TOG4" s="1408"/>
      <c r="TOH4" s="1408"/>
      <c r="TOI4" s="1408"/>
      <c r="TOJ4" s="1408"/>
      <c r="TOK4" s="1408"/>
      <c r="TOL4" s="1408"/>
      <c r="TOM4" s="1408"/>
      <c r="TON4" s="1408"/>
      <c r="TOO4" s="1408"/>
      <c r="TOP4" s="1408"/>
      <c r="TOQ4" s="1408"/>
      <c r="TOR4" s="1408"/>
      <c r="TOS4" s="1408"/>
      <c r="TOT4" s="1408"/>
      <c r="TOU4" s="1408"/>
      <c r="TOV4" s="1408"/>
      <c r="TOW4" s="1408"/>
      <c r="TOX4" s="1408"/>
      <c r="TOY4" s="1408"/>
      <c r="TOZ4" s="1408"/>
      <c r="TPA4" s="1408"/>
      <c r="TPB4" s="1408"/>
      <c r="TPC4" s="1408"/>
      <c r="TPD4" s="1408"/>
      <c r="TPE4" s="1408"/>
      <c r="TPF4" s="1408"/>
      <c r="TPG4" s="1408"/>
      <c r="TPH4" s="1408"/>
      <c r="TPI4" s="1408"/>
      <c r="TPJ4" s="1408"/>
      <c r="TPK4" s="1408"/>
      <c r="TPL4" s="1408"/>
      <c r="TPM4" s="1408"/>
      <c r="TPN4" s="1408"/>
      <c r="TPO4" s="1408"/>
      <c r="TPP4" s="1408"/>
      <c r="TPQ4" s="1408"/>
      <c r="TPR4" s="1408"/>
      <c r="TPS4" s="1408"/>
      <c r="TPT4" s="1408"/>
      <c r="TPU4" s="1408"/>
      <c r="TPV4" s="1408"/>
      <c r="TPW4" s="1408"/>
      <c r="TPX4" s="1408"/>
      <c r="TPY4" s="1408"/>
      <c r="TPZ4" s="1408"/>
      <c r="TQA4" s="1408"/>
      <c r="TQB4" s="1408"/>
      <c r="TQC4" s="1408"/>
      <c r="TQD4" s="1408"/>
      <c r="TQE4" s="1408"/>
      <c r="TQF4" s="1408"/>
      <c r="TQG4" s="1408"/>
      <c r="TQH4" s="1408"/>
      <c r="TQI4" s="1408"/>
      <c r="TQJ4" s="1408"/>
      <c r="TQK4" s="1408"/>
      <c r="TQL4" s="1408"/>
      <c r="TQM4" s="1408"/>
      <c r="TQN4" s="1408"/>
      <c r="TQO4" s="1408"/>
      <c r="TQP4" s="1408"/>
      <c r="TQQ4" s="1408"/>
      <c r="TQR4" s="1408"/>
      <c r="TQS4" s="1408"/>
      <c r="TQT4" s="1408"/>
      <c r="TQU4" s="1408"/>
      <c r="TQV4" s="1408"/>
      <c r="TQW4" s="1408"/>
      <c r="TQX4" s="1408"/>
      <c r="TQY4" s="1408"/>
      <c r="TQZ4" s="1408"/>
      <c r="TRA4" s="1408"/>
      <c r="TRB4" s="1408"/>
      <c r="TRC4" s="1408"/>
      <c r="TRD4" s="1408"/>
      <c r="TRE4" s="1408"/>
      <c r="TRF4" s="1408"/>
      <c r="TRG4" s="1408"/>
      <c r="TRH4" s="1408"/>
      <c r="TRI4" s="1408"/>
      <c r="TRJ4" s="1408"/>
      <c r="TRK4" s="1408"/>
      <c r="TRL4" s="1408"/>
      <c r="TRM4" s="1408"/>
      <c r="TRN4" s="1408"/>
      <c r="TRO4" s="1408"/>
      <c r="TRP4" s="1408"/>
      <c r="TRQ4" s="1408"/>
      <c r="TRR4" s="1408"/>
      <c r="TRS4" s="1408"/>
      <c r="TRT4" s="1408"/>
      <c r="TRU4" s="1408"/>
      <c r="TRV4" s="1408"/>
      <c r="TRW4" s="1408"/>
      <c r="TRX4" s="1408"/>
      <c r="TRY4" s="1408"/>
      <c r="TRZ4" s="1408"/>
      <c r="TSA4" s="1408"/>
      <c r="TSB4" s="1408"/>
      <c r="TSC4" s="1408"/>
      <c r="TSD4" s="1408"/>
      <c r="TSE4" s="1408"/>
      <c r="TSF4" s="1408"/>
      <c r="TSG4" s="1408"/>
      <c r="TSH4" s="1408"/>
      <c r="TSI4" s="1408"/>
      <c r="TSJ4" s="1408"/>
      <c r="TSK4" s="1408"/>
      <c r="TSL4" s="1408"/>
      <c r="TSM4" s="1408"/>
      <c r="TSN4" s="1408"/>
      <c r="TSO4" s="1408"/>
      <c r="TSP4" s="1408"/>
      <c r="TSQ4" s="1408"/>
      <c r="TSR4" s="1408"/>
      <c r="TSS4" s="1408"/>
      <c r="TST4" s="1408"/>
      <c r="TSU4" s="1408"/>
      <c r="TSV4" s="1408"/>
      <c r="TSW4" s="1408"/>
      <c r="TSX4" s="1408"/>
      <c r="TSY4" s="1408"/>
      <c r="TSZ4" s="1408"/>
      <c r="TTA4" s="1408"/>
      <c r="TTB4" s="1408"/>
      <c r="TTC4" s="1408"/>
      <c r="TTD4" s="1408"/>
      <c r="TTE4" s="1408"/>
      <c r="TTF4" s="1408"/>
      <c r="TTG4" s="1408"/>
      <c r="TTH4" s="1408"/>
      <c r="TTI4" s="1408"/>
      <c r="TTJ4" s="1408"/>
      <c r="TTK4" s="1408"/>
      <c r="TTL4" s="1408"/>
      <c r="TTM4" s="1408"/>
      <c r="TTN4" s="1408"/>
      <c r="TTO4" s="1408"/>
      <c r="TTP4" s="1408"/>
      <c r="TTQ4" s="1408"/>
      <c r="TTR4" s="1408"/>
      <c r="TTS4" s="1408"/>
      <c r="TTT4" s="1408"/>
      <c r="TTU4" s="1408"/>
      <c r="TTV4" s="1408"/>
      <c r="TTW4" s="1408"/>
      <c r="TTX4" s="1408"/>
      <c r="TTY4" s="1408"/>
      <c r="TTZ4" s="1408"/>
      <c r="TUA4" s="1408"/>
      <c r="TUB4" s="1408"/>
      <c r="TUC4" s="1408"/>
      <c r="TUD4" s="1408"/>
      <c r="TUE4" s="1408"/>
      <c r="TUF4" s="1408"/>
      <c r="TUG4" s="1408"/>
      <c r="TUH4" s="1408"/>
      <c r="TUI4" s="1408"/>
      <c r="TUJ4" s="1408"/>
      <c r="TUK4" s="1408"/>
      <c r="TUL4" s="1408"/>
      <c r="TUM4" s="1408"/>
      <c r="TUN4" s="1408"/>
      <c r="TUO4" s="1408"/>
      <c r="TUP4" s="1408"/>
      <c r="TUQ4" s="1408"/>
      <c r="TUR4" s="1408"/>
      <c r="TUS4" s="1408"/>
      <c r="TUT4" s="1408"/>
      <c r="TUU4" s="1408"/>
      <c r="TUV4" s="1408"/>
      <c r="TUW4" s="1408"/>
      <c r="TUX4" s="1408"/>
      <c r="TUY4" s="1408"/>
      <c r="TUZ4" s="1408"/>
      <c r="TVA4" s="1408"/>
      <c r="TVB4" s="1408"/>
      <c r="TVC4" s="1408"/>
      <c r="TVD4" s="1408"/>
      <c r="TVE4" s="1408"/>
      <c r="TVF4" s="1408"/>
      <c r="TVG4" s="1408"/>
      <c r="TVH4" s="1408"/>
      <c r="TVI4" s="1408"/>
      <c r="TVJ4" s="1408"/>
      <c r="TVK4" s="1408"/>
      <c r="TVL4" s="1408"/>
      <c r="TVM4" s="1408"/>
      <c r="TVN4" s="1408"/>
      <c r="TVO4" s="1408"/>
      <c r="TVP4" s="1408"/>
      <c r="TVQ4" s="1408"/>
      <c r="TVR4" s="1408"/>
      <c r="TVS4" s="1408"/>
      <c r="TVT4" s="1408"/>
      <c r="TVU4" s="1408"/>
      <c r="TVV4" s="1408"/>
      <c r="TVW4" s="1408"/>
      <c r="TVX4" s="1408"/>
      <c r="TVY4" s="1408"/>
      <c r="TVZ4" s="1408"/>
      <c r="TWA4" s="1408"/>
      <c r="TWB4" s="1408"/>
      <c r="TWC4" s="1408"/>
      <c r="TWD4" s="1408"/>
      <c r="TWE4" s="1408"/>
      <c r="TWF4" s="1408"/>
      <c r="TWG4" s="1408"/>
      <c r="TWH4" s="1408"/>
      <c r="TWI4" s="1408"/>
      <c r="TWJ4" s="1408"/>
      <c r="TWK4" s="1408"/>
      <c r="TWL4" s="1408"/>
      <c r="TWM4" s="1408"/>
      <c r="TWN4" s="1408"/>
      <c r="TWO4" s="1408"/>
      <c r="TWP4" s="1408"/>
      <c r="TWQ4" s="1408"/>
      <c r="TWR4" s="1408"/>
      <c r="TWS4" s="1408"/>
      <c r="TWT4" s="1408"/>
      <c r="TWU4" s="1408"/>
      <c r="TWV4" s="1408"/>
      <c r="TWW4" s="1408"/>
      <c r="TWX4" s="1408"/>
      <c r="TWY4" s="1408"/>
      <c r="TWZ4" s="1408"/>
      <c r="TXA4" s="1408"/>
      <c r="TXB4" s="1408"/>
      <c r="TXC4" s="1408"/>
      <c r="TXD4" s="1408"/>
      <c r="TXE4" s="1408"/>
      <c r="TXF4" s="1408"/>
      <c r="TXG4" s="1408"/>
      <c r="TXH4" s="1408"/>
      <c r="TXI4" s="1408"/>
      <c r="TXJ4" s="1408"/>
      <c r="TXK4" s="1408"/>
      <c r="TXL4" s="1408"/>
      <c r="TXM4" s="1408"/>
      <c r="TXN4" s="1408"/>
      <c r="TXO4" s="1408"/>
      <c r="TXP4" s="1408"/>
      <c r="TXQ4" s="1408"/>
      <c r="TXR4" s="1408"/>
      <c r="TXS4" s="1408"/>
      <c r="TXT4" s="1408"/>
      <c r="TXU4" s="1408"/>
      <c r="TXV4" s="1408"/>
      <c r="TXW4" s="1408"/>
      <c r="TXX4" s="1408"/>
      <c r="TXY4" s="1408"/>
      <c r="TXZ4" s="1408"/>
      <c r="TYA4" s="1408"/>
      <c r="TYB4" s="1408"/>
      <c r="TYC4" s="1408"/>
      <c r="TYD4" s="1408"/>
      <c r="TYE4" s="1408"/>
      <c r="TYF4" s="1408"/>
      <c r="TYG4" s="1408"/>
      <c r="TYH4" s="1408"/>
      <c r="TYI4" s="1408"/>
      <c r="TYJ4" s="1408"/>
      <c r="TYK4" s="1408"/>
      <c r="TYL4" s="1408"/>
      <c r="TYM4" s="1408"/>
      <c r="TYN4" s="1408"/>
      <c r="TYO4" s="1408"/>
      <c r="TYP4" s="1408"/>
      <c r="TYQ4" s="1408"/>
      <c r="TYR4" s="1408"/>
      <c r="TYS4" s="1408"/>
      <c r="TYT4" s="1408"/>
      <c r="TYU4" s="1408"/>
      <c r="TYV4" s="1408"/>
      <c r="TYW4" s="1408"/>
      <c r="TYX4" s="1408"/>
      <c r="TYY4" s="1408"/>
      <c r="TYZ4" s="1408"/>
      <c r="TZA4" s="1408"/>
      <c r="TZB4" s="1408"/>
      <c r="TZC4" s="1408"/>
      <c r="TZD4" s="1408"/>
      <c r="TZE4" s="1408"/>
      <c r="TZF4" s="1408"/>
      <c r="TZG4" s="1408"/>
      <c r="TZH4" s="1408"/>
      <c r="TZI4" s="1408"/>
      <c r="TZJ4" s="1408"/>
      <c r="TZK4" s="1408"/>
      <c r="TZL4" s="1408"/>
      <c r="TZM4" s="1408"/>
      <c r="TZN4" s="1408"/>
      <c r="TZO4" s="1408"/>
      <c r="TZP4" s="1408"/>
      <c r="TZQ4" s="1408"/>
      <c r="TZR4" s="1408"/>
      <c r="TZS4" s="1408"/>
      <c r="TZT4" s="1408"/>
      <c r="TZU4" s="1408"/>
      <c r="TZV4" s="1408"/>
      <c r="TZW4" s="1408"/>
      <c r="TZX4" s="1408"/>
      <c r="TZY4" s="1408"/>
      <c r="TZZ4" s="1408"/>
      <c r="UAA4" s="1408"/>
      <c r="UAB4" s="1408"/>
      <c r="UAC4" s="1408"/>
      <c r="UAD4" s="1408"/>
      <c r="UAE4" s="1408"/>
      <c r="UAF4" s="1408"/>
      <c r="UAG4" s="1408"/>
      <c r="UAH4" s="1408"/>
      <c r="UAI4" s="1408"/>
      <c r="UAJ4" s="1408"/>
      <c r="UAK4" s="1408"/>
      <c r="UAL4" s="1408"/>
      <c r="UAM4" s="1408"/>
      <c r="UAN4" s="1408"/>
      <c r="UAO4" s="1408"/>
      <c r="UAP4" s="1408"/>
      <c r="UAQ4" s="1408"/>
      <c r="UAR4" s="1408"/>
      <c r="UAS4" s="1408"/>
      <c r="UAT4" s="1408"/>
      <c r="UAU4" s="1408"/>
      <c r="UAV4" s="1408"/>
      <c r="UAW4" s="1408"/>
      <c r="UAX4" s="1408"/>
      <c r="UAY4" s="1408"/>
      <c r="UAZ4" s="1408"/>
      <c r="UBA4" s="1408"/>
      <c r="UBB4" s="1408"/>
      <c r="UBC4" s="1408"/>
      <c r="UBD4" s="1408"/>
      <c r="UBE4" s="1408"/>
      <c r="UBF4" s="1408"/>
      <c r="UBG4" s="1408"/>
      <c r="UBH4" s="1408"/>
      <c r="UBI4" s="1408"/>
      <c r="UBJ4" s="1408"/>
      <c r="UBK4" s="1408"/>
      <c r="UBL4" s="1408"/>
      <c r="UBM4" s="1408"/>
      <c r="UBN4" s="1408"/>
      <c r="UBO4" s="1408"/>
      <c r="UBP4" s="1408"/>
      <c r="UBQ4" s="1408"/>
      <c r="UBR4" s="1408"/>
      <c r="UBS4" s="1408"/>
      <c r="UBT4" s="1408"/>
      <c r="UBU4" s="1408"/>
      <c r="UBV4" s="1408"/>
      <c r="UBW4" s="1408"/>
      <c r="UBX4" s="1408"/>
      <c r="UBY4" s="1408"/>
      <c r="UBZ4" s="1408"/>
      <c r="UCA4" s="1408"/>
      <c r="UCB4" s="1408"/>
      <c r="UCC4" s="1408"/>
      <c r="UCD4" s="1408"/>
      <c r="UCE4" s="1408"/>
      <c r="UCF4" s="1408"/>
      <c r="UCG4" s="1408"/>
      <c r="UCH4" s="1408"/>
      <c r="UCI4" s="1408"/>
      <c r="UCJ4" s="1408"/>
      <c r="UCK4" s="1408"/>
      <c r="UCL4" s="1408"/>
      <c r="UCM4" s="1408"/>
      <c r="UCN4" s="1408"/>
      <c r="UCO4" s="1408"/>
      <c r="UCP4" s="1408"/>
      <c r="UCQ4" s="1408"/>
      <c r="UCR4" s="1408"/>
      <c r="UCS4" s="1408"/>
      <c r="UCT4" s="1408"/>
      <c r="UCU4" s="1408"/>
      <c r="UCV4" s="1408"/>
      <c r="UCW4" s="1408"/>
      <c r="UCX4" s="1408"/>
      <c r="UCY4" s="1408"/>
      <c r="UCZ4" s="1408"/>
      <c r="UDA4" s="1408"/>
      <c r="UDB4" s="1408"/>
      <c r="UDC4" s="1408"/>
      <c r="UDD4" s="1408"/>
      <c r="UDE4" s="1408"/>
      <c r="UDF4" s="1408"/>
      <c r="UDG4" s="1408"/>
      <c r="UDH4" s="1408"/>
      <c r="UDI4" s="1408"/>
      <c r="UDJ4" s="1408"/>
      <c r="UDK4" s="1408"/>
      <c r="UDL4" s="1408"/>
      <c r="UDM4" s="1408"/>
      <c r="UDN4" s="1408"/>
      <c r="UDO4" s="1408"/>
      <c r="UDP4" s="1408"/>
      <c r="UDQ4" s="1408"/>
      <c r="UDR4" s="1408"/>
      <c r="UDS4" s="1408"/>
      <c r="UDT4" s="1408"/>
      <c r="UDU4" s="1408"/>
      <c r="UDV4" s="1408"/>
      <c r="UDW4" s="1408"/>
      <c r="UDX4" s="1408"/>
      <c r="UDY4" s="1408"/>
      <c r="UDZ4" s="1408"/>
      <c r="UEA4" s="1408"/>
      <c r="UEB4" s="1408"/>
      <c r="UEC4" s="1408"/>
      <c r="UED4" s="1408"/>
      <c r="UEE4" s="1408"/>
      <c r="UEF4" s="1408"/>
      <c r="UEG4" s="1408"/>
      <c r="UEH4" s="1408"/>
      <c r="UEI4" s="1408"/>
      <c r="UEJ4" s="1408"/>
      <c r="UEK4" s="1408"/>
      <c r="UEL4" s="1408"/>
      <c r="UEM4" s="1408"/>
      <c r="UEN4" s="1408"/>
      <c r="UEO4" s="1408"/>
      <c r="UEP4" s="1408"/>
      <c r="UEQ4" s="1408"/>
      <c r="UER4" s="1408"/>
      <c r="UES4" s="1408"/>
      <c r="UET4" s="1408"/>
      <c r="UEU4" s="1408"/>
      <c r="UEV4" s="1408"/>
      <c r="UEW4" s="1408"/>
      <c r="UEX4" s="1408"/>
      <c r="UEY4" s="1408"/>
      <c r="UEZ4" s="1408"/>
      <c r="UFA4" s="1408"/>
      <c r="UFB4" s="1408"/>
      <c r="UFC4" s="1408"/>
      <c r="UFD4" s="1408"/>
      <c r="UFE4" s="1408"/>
      <c r="UFF4" s="1408"/>
      <c r="UFG4" s="1408"/>
      <c r="UFH4" s="1408"/>
      <c r="UFI4" s="1408"/>
      <c r="UFJ4" s="1408"/>
      <c r="UFK4" s="1408"/>
      <c r="UFL4" s="1408"/>
      <c r="UFM4" s="1408"/>
      <c r="UFN4" s="1408"/>
      <c r="UFO4" s="1408"/>
      <c r="UFP4" s="1408"/>
      <c r="UFQ4" s="1408"/>
      <c r="UFR4" s="1408"/>
      <c r="UFS4" s="1408"/>
      <c r="UFT4" s="1408"/>
      <c r="UFU4" s="1408"/>
      <c r="UFV4" s="1408"/>
      <c r="UFW4" s="1408"/>
      <c r="UFX4" s="1408"/>
      <c r="UFY4" s="1408"/>
      <c r="UFZ4" s="1408"/>
      <c r="UGA4" s="1408"/>
      <c r="UGB4" s="1408"/>
      <c r="UGC4" s="1408"/>
      <c r="UGD4" s="1408"/>
      <c r="UGE4" s="1408"/>
      <c r="UGF4" s="1408"/>
      <c r="UGG4" s="1408"/>
      <c r="UGH4" s="1408"/>
      <c r="UGI4" s="1408"/>
      <c r="UGJ4" s="1408"/>
      <c r="UGK4" s="1408"/>
      <c r="UGL4" s="1408"/>
      <c r="UGM4" s="1408"/>
      <c r="UGN4" s="1408"/>
      <c r="UGO4" s="1408"/>
      <c r="UGP4" s="1408"/>
      <c r="UGQ4" s="1408"/>
      <c r="UGR4" s="1408"/>
      <c r="UGS4" s="1408"/>
      <c r="UGT4" s="1408"/>
      <c r="UGU4" s="1408"/>
      <c r="UGV4" s="1408"/>
      <c r="UGW4" s="1408"/>
      <c r="UGX4" s="1408"/>
      <c r="UGY4" s="1408"/>
      <c r="UGZ4" s="1408"/>
      <c r="UHA4" s="1408"/>
      <c r="UHB4" s="1408"/>
      <c r="UHC4" s="1408"/>
      <c r="UHD4" s="1408"/>
      <c r="UHE4" s="1408"/>
      <c r="UHF4" s="1408"/>
      <c r="UHG4" s="1408"/>
      <c r="UHH4" s="1408"/>
      <c r="UHI4" s="1408"/>
      <c r="UHJ4" s="1408"/>
      <c r="UHK4" s="1408"/>
      <c r="UHL4" s="1408"/>
      <c r="UHM4" s="1408"/>
      <c r="UHN4" s="1408"/>
      <c r="UHO4" s="1408"/>
      <c r="UHP4" s="1408"/>
      <c r="UHQ4" s="1408"/>
      <c r="UHR4" s="1408"/>
      <c r="UHS4" s="1408"/>
      <c r="UHT4" s="1408"/>
      <c r="UHU4" s="1408"/>
      <c r="UHV4" s="1408"/>
      <c r="UHW4" s="1408"/>
      <c r="UHX4" s="1408"/>
      <c r="UHY4" s="1408"/>
      <c r="UHZ4" s="1408"/>
      <c r="UIA4" s="1408"/>
      <c r="UIB4" s="1408"/>
      <c r="UIC4" s="1408"/>
      <c r="UID4" s="1408"/>
      <c r="UIE4" s="1408"/>
      <c r="UIF4" s="1408"/>
      <c r="UIG4" s="1408"/>
      <c r="UIH4" s="1408"/>
      <c r="UII4" s="1408"/>
      <c r="UIJ4" s="1408"/>
      <c r="UIK4" s="1408"/>
      <c r="UIL4" s="1408"/>
      <c r="UIM4" s="1408"/>
      <c r="UIN4" s="1408"/>
      <c r="UIO4" s="1408"/>
      <c r="UIP4" s="1408"/>
      <c r="UIQ4" s="1408"/>
      <c r="UIR4" s="1408"/>
      <c r="UIS4" s="1408"/>
      <c r="UIT4" s="1408"/>
      <c r="UIU4" s="1408"/>
      <c r="UIV4" s="1408"/>
      <c r="UIW4" s="1408"/>
      <c r="UIX4" s="1408"/>
      <c r="UIY4" s="1408"/>
      <c r="UIZ4" s="1408"/>
      <c r="UJA4" s="1408"/>
      <c r="UJB4" s="1408"/>
      <c r="UJC4" s="1408"/>
      <c r="UJD4" s="1408"/>
      <c r="UJE4" s="1408"/>
      <c r="UJF4" s="1408"/>
      <c r="UJG4" s="1408"/>
      <c r="UJH4" s="1408"/>
      <c r="UJI4" s="1408"/>
      <c r="UJJ4" s="1408"/>
      <c r="UJK4" s="1408"/>
      <c r="UJL4" s="1408"/>
      <c r="UJM4" s="1408"/>
      <c r="UJN4" s="1408"/>
      <c r="UJO4" s="1408"/>
      <c r="UJP4" s="1408"/>
      <c r="UJQ4" s="1408"/>
      <c r="UJR4" s="1408"/>
      <c r="UJS4" s="1408"/>
      <c r="UJT4" s="1408"/>
      <c r="UJU4" s="1408"/>
      <c r="UJV4" s="1408"/>
      <c r="UJW4" s="1408"/>
      <c r="UJX4" s="1408"/>
      <c r="UJY4" s="1408"/>
      <c r="UJZ4" s="1408"/>
      <c r="UKA4" s="1408"/>
      <c r="UKB4" s="1408"/>
      <c r="UKC4" s="1408"/>
      <c r="UKD4" s="1408"/>
      <c r="UKE4" s="1408"/>
      <c r="UKF4" s="1408"/>
      <c r="UKG4" s="1408"/>
      <c r="UKH4" s="1408"/>
      <c r="UKI4" s="1408"/>
      <c r="UKJ4" s="1408"/>
      <c r="UKK4" s="1408"/>
      <c r="UKL4" s="1408"/>
      <c r="UKM4" s="1408"/>
      <c r="UKN4" s="1408"/>
      <c r="UKO4" s="1408"/>
      <c r="UKP4" s="1408"/>
      <c r="UKQ4" s="1408"/>
      <c r="UKR4" s="1408"/>
      <c r="UKS4" s="1408"/>
      <c r="UKT4" s="1408"/>
      <c r="UKU4" s="1408"/>
      <c r="UKV4" s="1408"/>
      <c r="UKW4" s="1408"/>
      <c r="UKX4" s="1408"/>
      <c r="UKY4" s="1408"/>
      <c r="UKZ4" s="1408"/>
      <c r="ULA4" s="1408"/>
      <c r="ULB4" s="1408"/>
      <c r="ULC4" s="1408"/>
      <c r="ULD4" s="1408"/>
      <c r="ULE4" s="1408"/>
      <c r="ULF4" s="1408"/>
      <c r="ULG4" s="1408"/>
      <c r="ULH4" s="1408"/>
      <c r="ULI4" s="1408"/>
      <c r="ULJ4" s="1408"/>
      <c r="ULK4" s="1408"/>
      <c r="ULL4" s="1408"/>
      <c r="ULM4" s="1408"/>
      <c r="ULN4" s="1408"/>
      <c r="ULO4" s="1408"/>
      <c r="ULP4" s="1408"/>
      <c r="ULQ4" s="1408"/>
      <c r="ULR4" s="1408"/>
      <c r="ULS4" s="1408"/>
      <c r="ULT4" s="1408"/>
      <c r="ULU4" s="1408"/>
      <c r="ULV4" s="1408"/>
      <c r="ULW4" s="1408"/>
      <c r="ULX4" s="1408"/>
      <c r="ULY4" s="1408"/>
      <c r="ULZ4" s="1408"/>
      <c r="UMA4" s="1408"/>
      <c r="UMB4" s="1408"/>
      <c r="UMC4" s="1408"/>
      <c r="UMD4" s="1408"/>
      <c r="UME4" s="1408"/>
      <c r="UMF4" s="1408"/>
      <c r="UMG4" s="1408"/>
      <c r="UMH4" s="1408"/>
      <c r="UMI4" s="1408"/>
      <c r="UMJ4" s="1408"/>
      <c r="UMK4" s="1408"/>
      <c r="UML4" s="1408"/>
      <c r="UMM4" s="1408"/>
      <c r="UMN4" s="1408"/>
      <c r="UMO4" s="1408"/>
      <c r="UMP4" s="1408"/>
      <c r="UMQ4" s="1408"/>
      <c r="UMR4" s="1408"/>
      <c r="UMS4" s="1408"/>
      <c r="UMT4" s="1408"/>
      <c r="UMU4" s="1408"/>
      <c r="UMV4" s="1408"/>
      <c r="UMW4" s="1408"/>
      <c r="UMX4" s="1408"/>
      <c r="UMY4" s="1408"/>
      <c r="UMZ4" s="1408"/>
      <c r="UNA4" s="1408"/>
      <c r="UNB4" s="1408"/>
      <c r="UNC4" s="1408"/>
      <c r="UND4" s="1408"/>
      <c r="UNE4" s="1408"/>
      <c r="UNF4" s="1408"/>
      <c r="UNG4" s="1408"/>
      <c r="UNH4" s="1408"/>
      <c r="UNI4" s="1408"/>
      <c r="UNJ4" s="1408"/>
      <c r="UNK4" s="1408"/>
      <c r="UNL4" s="1408"/>
      <c r="UNM4" s="1408"/>
      <c r="UNN4" s="1408"/>
      <c r="UNO4" s="1408"/>
      <c r="UNP4" s="1408"/>
      <c r="UNQ4" s="1408"/>
      <c r="UNR4" s="1408"/>
      <c r="UNS4" s="1408"/>
      <c r="UNT4" s="1408"/>
      <c r="UNU4" s="1408"/>
      <c r="UNV4" s="1408"/>
      <c r="UNW4" s="1408"/>
      <c r="UNX4" s="1408"/>
      <c r="UNY4" s="1408"/>
      <c r="UNZ4" s="1408"/>
      <c r="UOA4" s="1408"/>
      <c r="UOB4" s="1408"/>
      <c r="UOC4" s="1408"/>
      <c r="UOD4" s="1408"/>
      <c r="UOE4" s="1408"/>
      <c r="UOF4" s="1408"/>
      <c r="UOG4" s="1408"/>
      <c r="UOH4" s="1408"/>
      <c r="UOI4" s="1408"/>
      <c r="UOJ4" s="1408"/>
      <c r="UOK4" s="1408"/>
      <c r="UOL4" s="1408"/>
      <c r="UOM4" s="1408"/>
      <c r="UON4" s="1408"/>
      <c r="UOO4" s="1408"/>
      <c r="UOP4" s="1408"/>
      <c r="UOQ4" s="1408"/>
      <c r="UOR4" s="1408"/>
      <c r="UOS4" s="1408"/>
      <c r="UOT4" s="1408"/>
      <c r="UOU4" s="1408"/>
      <c r="UOV4" s="1408"/>
      <c r="UOW4" s="1408"/>
      <c r="UOX4" s="1408"/>
      <c r="UOY4" s="1408"/>
      <c r="UOZ4" s="1408"/>
      <c r="UPA4" s="1408"/>
      <c r="UPB4" s="1408"/>
      <c r="UPC4" s="1408"/>
      <c r="UPD4" s="1408"/>
      <c r="UPE4" s="1408"/>
      <c r="UPF4" s="1408"/>
      <c r="UPG4" s="1408"/>
      <c r="UPH4" s="1408"/>
      <c r="UPI4" s="1408"/>
      <c r="UPJ4" s="1408"/>
      <c r="UPK4" s="1408"/>
      <c r="UPL4" s="1408"/>
      <c r="UPM4" s="1408"/>
      <c r="UPN4" s="1408"/>
      <c r="UPO4" s="1408"/>
      <c r="UPP4" s="1408"/>
      <c r="UPQ4" s="1408"/>
      <c r="UPR4" s="1408"/>
      <c r="UPS4" s="1408"/>
      <c r="UPT4" s="1408"/>
      <c r="UPU4" s="1408"/>
      <c r="UPV4" s="1408"/>
      <c r="UPW4" s="1408"/>
      <c r="UPX4" s="1408"/>
      <c r="UPY4" s="1408"/>
      <c r="UPZ4" s="1408"/>
      <c r="UQA4" s="1408"/>
      <c r="UQB4" s="1408"/>
      <c r="UQC4" s="1408"/>
      <c r="UQD4" s="1408"/>
      <c r="UQE4" s="1408"/>
      <c r="UQF4" s="1408"/>
      <c r="UQG4" s="1408"/>
      <c r="UQH4" s="1408"/>
      <c r="UQI4" s="1408"/>
      <c r="UQJ4" s="1408"/>
      <c r="UQK4" s="1408"/>
      <c r="UQL4" s="1408"/>
      <c r="UQM4" s="1408"/>
      <c r="UQN4" s="1408"/>
      <c r="UQO4" s="1408"/>
      <c r="UQP4" s="1408"/>
      <c r="UQQ4" s="1408"/>
      <c r="UQR4" s="1408"/>
      <c r="UQS4" s="1408"/>
      <c r="UQT4" s="1408"/>
      <c r="UQU4" s="1408"/>
      <c r="UQV4" s="1408"/>
      <c r="UQW4" s="1408"/>
      <c r="UQX4" s="1408"/>
      <c r="UQY4" s="1408"/>
      <c r="UQZ4" s="1408"/>
      <c r="URA4" s="1408"/>
      <c r="URB4" s="1408"/>
      <c r="URC4" s="1408"/>
      <c r="URD4" s="1408"/>
      <c r="URE4" s="1408"/>
      <c r="URF4" s="1408"/>
      <c r="URG4" s="1408"/>
      <c r="URH4" s="1408"/>
      <c r="URI4" s="1408"/>
      <c r="URJ4" s="1408"/>
      <c r="URK4" s="1408"/>
      <c r="URL4" s="1408"/>
      <c r="URM4" s="1408"/>
      <c r="URN4" s="1408"/>
      <c r="URO4" s="1408"/>
      <c r="URP4" s="1408"/>
      <c r="URQ4" s="1408"/>
      <c r="URR4" s="1408"/>
      <c r="URS4" s="1408"/>
      <c r="URT4" s="1408"/>
      <c r="URU4" s="1408"/>
      <c r="URV4" s="1408"/>
      <c r="URW4" s="1408"/>
      <c r="URX4" s="1408"/>
      <c r="URY4" s="1408"/>
      <c r="URZ4" s="1408"/>
      <c r="USA4" s="1408"/>
      <c r="USB4" s="1408"/>
      <c r="USC4" s="1408"/>
      <c r="USD4" s="1408"/>
      <c r="USE4" s="1408"/>
      <c r="USF4" s="1408"/>
      <c r="USG4" s="1408"/>
      <c r="USH4" s="1408"/>
      <c r="USI4" s="1408"/>
      <c r="USJ4" s="1408"/>
      <c r="USK4" s="1408"/>
      <c r="USL4" s="1408"/>
      <c r="USM4" s="1408"/>
      <c r="USN4" s="1408"/>
      <c r="USO4" s="1408"/>
      <c r="USP4" s="1408"/>
      <c r="USQ4" s="1408"/>
      <c r="USR4" s="1408"/>
      <c r="USS4" s="1408"/>
      <c r="UST4" s="1408"/>
      <c r="USU4" s="1408"/>
      <c r="USV4" s="1408"/>
      <c r="USW4" s="1408"/>
      <c r="USX4" s="1408"/>
      <c r="USY4" s="1408"/>
      <c r="USZ4" s="1408"/>
      <c r="UTA4" s="1408"/>
      <c r="UTB4" s="1408"/>
      <c r="UTC4" s="1408"/>
      <c r="UTD4" s="1408"/>
      <c r="UTE4" s="1408"/>
      <c r="UTF4" s="1408"/>
      <c r="UTG4" s="1408"/>
      <c r="UTH4" s="1408"/>
      <c r="UTI4" s="1408"/>
      <c r="UTJ4" s="1408"/>
      <c r="UTK4" s="1408"/>
      <c r="UTL4" s="1408"/>
      <c r="UTM4" s="1408"/>
      <c r="UTN4" s="1408"/>
      <c r="UTO4" s="1408"/>
      <c r="UTP4" s="1408"/>
      <c r="UTQ4" s="1408"/>
      <c r="UTR4" s="1408"/>
      <c r="UTS4" s="1408"/>
      <c r="UTT4" s="1408"/>
      <c r="UTU4" s="1408"/>
      <c r="UTV4" s="1408"/>
      <c r="UTW4" s="1408"/>
      <c r="UTX4" s="1408"/>
      <c r="UTY4" s="1408"/>
      <c r="UTZ4" s="1408"/>
      <c r="UUA4" s="1408"/>
      <c r="UUB4" s="1408"/>
      <c r="UUC4" s="1408"/>
      <c r="UUD4" s="1408"/>
      <c r="UUE4" s="1408"/>
      <c r="UUF4" s="1408"/>
      <c r="UUG4" s="1408"/>
      <c r="UUH4" s="1408"/>
      <c r="UUI4" s="1408"/>
      <c r="UUJ4" s="1408"/>
      <c r="UUK4" s="1408"/>
      <c r="UUL4" s="1408"/>
      <c r="UUM4" s="1408"/>
      <c r="UUN4" s="1408"/>
      <c r="UUO4" s="1408"/>
      <c r="UUP4" s="1408"/>
      <c r="UUQ4" s="1408"/>
      <c r="UUR4" s="1408"/>
      <c r="UUS4" s="1408"/>
      <c r="UUT4" s="1408"/>
      <c r="UUU4" s="1408"/>
      <c r="UUV4" s="1408"/>
      <c r="UUW4" s="1408"/>
      <c r="UUX4" s="1408"/>
      <c r="UUY4" s="1408"/>
      <c r="UUZ4" s="1408"/>
      <c r="UVA4" s="1408"/>
      <c r="UVB4" s="1408"/>
      <c r="UVC4" s="1408"/>
      <c r="UVD4" s="1408"/>
      <c r="UVE4" s="1408"/>
      <c r="UVF4" s="1408"/>
      <c r="UVG4" s="1408"/>
      <c r="UVH4" s="1408"/>
      <c r="UVI4" s="1408"/>
      <c r="UVJ4" s="1408"/>
      <c r="UVK4" s="1408"/>
      <c r="UVL4" s="1408"/>
      <c r="UVM4" s="1408"/>
      <c r="UVN4" s="1408"/>
      <c r="UVO4" s="1408"/>
      <c r="UVP4" s="1408"/>
      <c r="UVQ4" s="1408"/>
      <c r="UVR4" s="1408"/>
      <c r="UVS4" s="1408"/>
      <c r="UVT4" s="1408"/>
      <c r="UVU4" s="1408"/>
      <c r="UVV4" s="1408"/>
      <c r="UVW4" s="1408"/>
      <c r="UVX4" s="1408"/>
      <c r="UVY4" s="1408"/>
      <c r="UVZ4" s="1408"/>
      <c r="UWA4" s="1408"/>
      <c r="UWB4" s="1408"/>
      <c r="UWC4" s="1408"/>
      <c r="UWD4" s="1408"/>
      <c r="UWE4" s="1408"/>
      <c r="UWF4" s="1408"/>
      <c r="UWG4" s="1408"/>
      <c r="UWH4" s="1408"/>
      <c r="UWI4" s="1408"/>
      <c r="UWJ4" s="1408"/>
      <c r="UWK4" s="1408"/>
      <c r="UWL4" s="1408"/>
      <c r="UWM4" s="1408"/>
      <c r="UWN4" s="1408"/>
      <c r="UWO4" s="1408"/>
      <c r="UWP4" s="1408"/>
      <c r="UWQ4" s="1408"/>
      <c r="UWR4" s="1408"/>
      <c r="UWS4" s="1408"/>
      <c r="UWT4" s="1408"/>
      <c r="UWU4" s="1408"/>
      <c r="UWV4" s="1408"/>
      <c r="UWW4" s="1408"/>
      <c r="UWX4" s="1408"/>
      <c r="UWY4" s="1408"/>
      <c r="UWZ4" s="1408"/>
      <c r="UXA4" s="1408"/>
      <c r="UXB4" s="1408"/>
      <c r="UXC4" s="1408"/>
      <c r="UXD4" s="1408"/>
      <c r="UXE4" s="1408"/>
      <c r="UXF4" s="1408"/>
      <c r="UXG4" s="1408"/>
      <c r="UXH4" s="1408"/>
      <c r="UXI4" s="1408"/>
      <c r="UXJ4" s="1408"/>
      <c r="UXK4" s="1408"/>
      <c r="UXL4" s="1408"/>
      <c r="UXM4" s="1408"/>
      <c r="UXN4" s="1408"/>
      <c r="UXO4" s="1408"/>
      <c r="UXP4" s="1408"/>
      <c r="UXQ4" s="1408"/>
      <c r="UXR4" s="1408"/>
      <c r="UXS4" s="1408"/>
      <c r="UXT4" s="1408"/>
      <c r="UXU4" s="1408"/>
      <c r="UXV4" s="1408"/>
      <c r="UXW4" s="1408"/>
      <c r="UXX4" s="1408"/>
      <c r="UXY4" s="1408"/>
      <c r="UXZ4" s="1408"/>
      <c r="UYA4" s="1408"/>
      <c r="UYB4" s="1408"/>
      <c r="UYC4" s="1408"/>
      <c r="UYD4" s="1408"/>
      <c r="UYE4" s="1408"/>
      <c r="UYF4" s="1408"/>
      <c r="UYG4" s="1408"/>
      <c r="UYH4" s="1408"/>
      <c r="UYI4" s="1408"/>
      <c r="UYJ4" s="1408"/>
      <c r="UYK4" s="1408"/>
      <c r="UYL4" s="1408"/>
      <c r="UYM4" s="1408"/>
      <c r="UYN4" s="1408"/>
      <c r="UYO4" s="1408"/>
      <c r="UYP4" s="1408"/>
      <c r="UYQ4" s="1408"/>
      <c r="UYR4" s="1408"/>
      <c r="UYS4" s="1408"/>
      <c r="UYT4" s="1408"/>
      <c r="UYU4" s="1408"/>
      <c r="UYV4" s="1408"/>
      <c r="UYW4" s="1408"/>
      <c r="UYX4" s="1408"/>
      <c r="UYY4" s="1408"/>
      <c r="UYZ4" s="1408"/>
      <c r="UZA4" s="1408"/>
      <c r="UZB4" s="1408"/>
      <c r="UZC4" s="1408"/>
      <c r="UZD4" s="1408"/>
      <c r="UZE4" s="1408"/>
      <c r="UZF4" s="1408"/>
      <c r="UZG4" s="1408"/>
      <c r="UZH4" s="1408"/>
      <c r="UZI4" s="1408"/>
      <c r="UZJ4" s="1408"/>
      <c r="UZK4" s="1408"/>
      <c r="UZL4" s="1408"/>
      <c r="UZM4" s="1408"/>
      <c r="UZN4" s="1408"/>
      <c r="UZO4" s="1408"/>
      <c r="UZP4" s="1408"/>
      <c r="UZQ4" s="1408"/>
      <c r="UZR4" s="1408"/>
      <c r="UZS4" s="1408"/>
      <c r="UZT4" s="1408"/>
      <c r="UZU4" s="1408"/>
      <c r="UZV4" s="1408"/>
      <c r="UZW4" s="1408"/>
      <c r="UZX4" s="1408"/>
      <c r="UZY4" s="1408"/>
      <c r="UZZ4" s="1408"/>
      <c r="VAA4" s="1408"/>
      <c r="VAB4" s="1408"/>
      <c r="VAC4" s="1408"/>
      <c r="VAD4" s="1408"/>
      <c r="VAE4" s="1408"/>
      <c r="VAF4" s="1408"/>
      <c r="VAG4" s="1408"/>
      <c r="VAH4" s="1408"/>
      <c r="VAI4" s="1408"/>
      <c r="VAJ4" s="1408"/>
      <c r="VAK4" s="1408"/>
      <c r="VAL4" s="1408"/>
      <c r="VAM4" s="1408"/>
      <c r="VAN4" s="1408"/>
      <c r="VAO4" s="1408"/>
      <c r="VAP4" s="1408"/>
      <c r="VAQ4" s="1408"/>
      <c r="VAR4" s="1408"/>
      <c r="VAS4" s="1408"/>
      <c r="VAT4" s="1408"/>
      <c r="VAU4" s="1408"/>
      <c r="VAV4" s="1408"/>
      <c r="VAW4" s="1408"/>
      <c r="VAX4" s="1408"/>
      <c r="VAY4" s="1408"/>
      <c r="VAZ4" s="1408"/>
      <c r="VBA4" s="1408"/>
      <c r="VBB4" s="1408"/>
      <c r="VBC4" s="1408"/>
      <c r="VBD4" s="1408"/>
      <c r="VBE4" s="1408"/>
      <c r="VBF4" s="1408"/>
      <c r="VBG4" s="1408"/>
      <c r="VBH4" s="1408"/>
      <c r="VBI4" s="1408"/>
      <c r="VBJ4" s="1408"/>
      <c r="VBK4" s="1408"/>
      <c r="VBL4" s="1408"/>
      <c r="VBM4" s="1408"/>
      <c r="VBN4" s="1408"/>
      <c r="VBO4" s="1408"/>
      <c r="VBP4" s="1408"/>
      <c r="VBQ4" s="1408"/>
      <c r="VBR4" s="1408"/>
      <c r="VBS4" s="1408"/>
      <c r="VBT4" s="1408"/>
      <c r="VBU4" s="1408"/>
      <c r="VBV4" s="1408"/>
      <c r="VBW4" s="1408"/>
      <c r="VBX4" s="1408"/>
      <c r="VBY4" s="1408"/>
      <c r="VBZ4" s="1408"/>
      <c r="VCA4" s="1408"/>
      <c r="VCB4" s="1408"/>
      <c r="VCC4" s="1408"/>
      <c r="VCD4" s="1408"/>
      <c r="VCE4" s="1408"/>
      <c r="VCF4" s="1408"/>
      <c r="VCG4" s="1408"/>
      <c r="VCH4" s="1408"/>
      <c r="VCI4" s="1408"/>
      <c r="VCJ4" s="1408"/>
      <c r="VCK4" s="1408"/>
      <c r="VCL4" s="1408"/>
      <c r="VCM4" s="1408"/>
      <c r="VCN4" s="1408"/>
      <c r="VCO4" s="1408"/>
      <c r="VCP4" s="1408"/>
      <c r="VCQ4" s="1408"/>
      <c r="VCR4" s="1408"/>
      <c r="VCS4" s="1408"/>
      <c r="VCT4" s="1408"/>
      <c r="VCU4" s="1408"/>
      <c r="VCV4" s="1408"/>
      <c r="VCW4" s="1408"/>
      <c r="VCX4" s="1408"/>
      <c r="VCY4" s="1408"/>
      <c r="VCZ4" s="1408"/>
      <c r="VDA4" s="1408"/>
      <c r="VDB4" s="1408"/>
      <c r="VDC4" s="1408"/>
      <c r="VDD4" s="1408"/>
      <c r="VDE4" s="1408"/>
      <c r="VDF4" s="1408"/>
      <c r="VDG4" s="1408"/>
      <c r="VDH4" s="1408"/>
      <c r="VDI4" s="1408"/>
      <c r="VDJ4" s="1408"/>
      <c r="VDK4" s="1408"/>
      <c r="VDL4" s="1408"/>
      <c r="VDM4" s="1408"/>
      <c r="VDN4" s="1408"/>
      <c r="VDO4" s="1408"/>
      <c r="VDP4" s="1408"/>
      <c r="VDQ4" s="1408"/>
      <c r="VDR4" s="1408"/>
      <c r="VDS4" s="1408"/>
      <c r="VDT4" s="1408"/>
      <c r="VDU4" s="1408"/>
      <c r="VDV4" s="1408"/>
      <c r="VDW4" s="1408"/>
      <c r="VDX4" s="1408"/>
      <c r="VDY4" s="1408"/>
      <c r="VDZ4" s="1408"/>
      <c r="VEA4" s="1408"/>
      <c r="VEB4" s="1408"/>
      <c r="VEC4" s="1408"/>
      <c r="VED4" s="1408"/>
      <c r="VEE4" s="1408"/>
      <c r="VEF4" s="1408"/>
      <c r="VEG4" s="1408"/>
      <c r="VEH4" s="1408"/>
      <c r="VEI4" s="1408"/>
      <c r="VEJ4" s="1408"/>
      <c r="VEK4" s="1408"/>
      <c r="VEL4" s="1408"/>
      <c r="VEM4" s="1408"/>
      <c r="VEN4" s="1408"/>
      <c r="VEO4" s="1408"/>
      <c r="VEP4" s="1408"/>
      <c r="VEQ4" s="1408"/>
      <c r="VER4" s="1408"/>
      <c r="VES4" s="1408"/>
      <c r="VET4" s="1408"/>
      <c r="VEU4" s="1408"/>
      <c r="VEV4" s="1408"/>
      <c r="VEW4" s="1408"/>
      <c r="VEX4" s="1408"/>
      <c r="VEY4" s="1408"/>
      <c r="VEZ4" s="1408"/>
      <c r="VFA4" s="1408"/>
      <c r="VFB4" s="1408"/>
      <c r="VFC4" s="1408"/>
      <c r="VFD4" s="1408"/>
      <c r="VFE4" s="1408"/>
      <c r="VFF4" s="1408"/>
      <c r="VFG4" s="1408"/>
      <c r="VFH4" s="1408"/>
      <c r="VFI4" s="1408"/>
      <c r="VFJ4" s="1408"/>
      <c r="VFK4" s="1408"/>
      <c r="VFL4" s="1408"/>
      <c r="VFM4" s="1408"/>
      <c r="VFN4" s="1408"/>
      <c r="VFO4" s="1408"/>
      <c r="VFP4" s="1408"/>
      <c r="VFQ4" s="1408"/>
      <c r="VFR4" s="1408"/>
      <c r="VFS4" s="1408"/>
      <c r="VFT4" s="1408"/>
      <c r="VFU4" s="1408"/>
      <c r="VFV4" s="1408"/>
      <c r="VFW4" s="1408"/>
      <c r="VFX4" s="1408"/>
      <c r="VFY4" s="1408"/>
      <c r="VFZ4" s="1408"/>
      <c r="VGA4" s="1408"/>
      <c r="VGB4" s="1408"/>
      <c r="VGC4" s="1408"/>
      <c r="VGD4" s="1408"/>
      <c r="VGE4" s="1408"/>
      <c r="VGF4" s="1408"/>
      <c r="VGG4" s="1408"/>
      <c r="VGH4" s="1408"/>
      <c r="VGI4" s="1408"/>
      <c r="VGJ4" s="1408"/>
      <c r="VGK4" s="1408"/>
      <c r="VGL4" s="1408"/>
      <c r="VGM4" s="1408"/>
      <c r="VGN4" s="1408"/>
      <c r="VGO4" s="1408"/>
      <c r="VGP4" s="1408"/>
      <c r="VGQ4" s="1408"/>
      <c r="VGR4" s="1408"/>
      <c r="VGS4" s="1408"/>
      <c r="VGT4" s="1408"/>
      <c r="VGU4" s="1408"/>
      <c r="VGV4" s="1408"/>
      <c r="VGW4" s="1408"/>
      <c r="VGX4" s="1408"/>
      <c r="VGY4" s="1408"/>
      <c r="VGZ4" s="1408"/>
      <c r="VHA4" s="1408"/>
      <c r="VHB4" s="1408"/>
      <c r="VHC4" s="1408"/>
      <c r="VHD4" s="1408"/>
      <c r="VHE4" s="1408"/>
      <c r="VHF4" s="1408"/>
      <c r="VHG4" s="1408"/>
      <c r="VHH4" s="1408"/>
      <c r="VHI4" s="1408"/>
      <c r="VHJ4" s="1408"/>
      <c r="VHK4" s="1408"/>
      <c r="VHL4" s="1408"/>
      <c r="VHM4" s="1408"/>
      <c r="VHN4" s="1408"/>
      <c r="VHO4" s="1408"/>
      <c r="VHP4" s="1408"/>
      <c r="VHQ4" s="1408"/>
      <c r="VHR4" s="1408"/>
      <c r="VHS4" s="1408"/>
      <c r="VHT4" s="1408"/>
      <c r="VHU4" s="1408"/>
      <c r="VHV4" s="1408"/>
      <c r="VHW4" s="1408"/>
      <c r="VHX4" s="1408"/>
      <c r="VHY4" s="1408"/>
      <c r="VHZ4" s="1408"/>
      <c r="VIA4" s="1408"/>
      <c r="VIB4" s="1408"/>
      <c r="VIC4" s="1408"/>
      <c r="VID4" s="1408"/>
      <c r="VIE4" s="1408"/>
      <c r="VIF4" s="1408"/>
      <c r="VIG4" s="1408"/>
      <c r="VIH4" s="1408"/>
      <c r="VII4" s="1408"/>
      <c r="VIJ4" s="1408"/>
      <c r="VIK4" s="1408"/>
      <c r="VIL4" s="1408"/>
      <c r="VIM4" s="1408"/>
      <c r="VIN4" s="1408"/>
      <c r="VIO4" s="1408"/>
      <c r="VIP4" s="1408"/>
      <c r="VIQ4" s="1408"/>
      <c r="VIR4" s="1408"/>
      <c r="VIS4" s="1408"/>
      <c r="VIT4" s="1408"/>
      <c r="VIU4" s="1408"/>
      <c r="VIV4" s="1408"/>
      <c r="VIW4" s="1408"/>
      <c r="VIX4" s="1408"/>
      <c r="VIY4" s="1408"/>
      <c r="VIZ4" s="1408"/>
      <c r="VJA4" s="1408"/>
      <c r="VJB4" s="1408"/>
      <c r="VJC4" s="1408"/>
      <c r="VJD4" s="1408"/>
      <c r="VJE4" s="1408"/>
      <c r="VJF4" s="1408"/>
      <c r="VJG4" s="1408"/>
      <c r="VJH4" s="1408"/>
      <c r="VJI4" s="1408"/>
      <c r="VJJ4" s="1408"/>
      <c r="VJK4" s="1408"/>
      <c r="VJL4" s="1408"/>
      <c r="VJM4" s="1408"/>
      <c r="VJN4" s="1408"/>
      <c r="VJO4" s="1408"/>
      <c r="VJP4" s="1408"/>
      <c r="VJQ4" s="1408"/>
      <c r="VJR4" s="1408"/>
      <c r="VJS4" s="1408"/>
      <c r="VJT4" s="1408"/>
      <c r="VJU4" s="1408"/>
      <c r="VJV4" s="1408"/>
      <c r="VJW4" s="1408"/>
      <c r="VJX4" s="1408"/>
      <c r="VJY4" s="1408"/>
      <c r="VJZ4" s="1408"/>
      <c r="VKA4" s="1408"/>
      <c r="VKB4" s="1408"/>
      <c r="VKC4" s="1408"/>
      <c r="VKD4" s="1408"/>
      <c r="VKE4" s="1408"/>
      <c r="VKF4" s="1408"/>
      <c r="VKG4" s="1408"/>
      <c r="VKH4" s="1408"/>
      <c r="VKI4" s="1408"/>
      <c r="VKJ4" s="1408"/>
      <c r="VKK4" s="1408"/>
      <c r="VKL4" s="1408"/>
      <c r="VKM4" s="1408"/>
      <c r="VKN4" s="1408"/>
      <c r="VKO4" s="1408"/>
      <c r="VKP4" s="1408"/>
      <c r="VKQ4" s="1408"/>
      <c r="VKR4" s="1408"/>
      <c r="VKS4" s="1408"/>
      <c r="VKT4" s="1408"/>
      <c r="VKU4" s="1408"/>
      <c r="VKV4" s="1408"/>
      <c r="VKW4" s="1408"/>
      <c r="VKX4" s="1408"/>
      <c r="VKY4" s="1408"/>
      <c r="VKZ4" s="1408"/>
      <c r="VLA4" s="1408"/>
      <c r="VLB4" s="1408"/>
      <c r="VLC4" s="1408"/>
      <c r="VLD4" s="1408"/>
      <c r="VLE4" s="1408"/>
      <c r="VLF4" s="1408"/>
      <c r="VLG4" s="1408"/>
      <c r="VLH4" s="1408"/>
      <c r="VLI4" s="1408"/>
      <c r="VLJ4" s="1408"/>
      <c r="VLK4" s="1408"/>
      <c r="VLL4" s="1408"/>
      <c r="VLM4" s="1408"/>
      <c r="VLN4" s="1408"/>
      <c r="VLO4" s="1408"/>
      <c r="VLP4" s="1408"/>
      <c r="VLQ4" s="1408"/>
      <c r="VLR4" s="1408"/>
      <c r="VLS4" s="1408"/>
      <c r="VLT4" s="1408"/>
      <c r="VLU4" s="1408"/>
      <c r="VLV4" s="1408"/>
      <c r="VLW4" s="1408"/>
      <c r="VLX4" s="1408"/>
      <c r="VLY4" s="1408"/>
      <c r="VLZ4" s="1408"/>
      <c r="VMA4" s="1408"/>
      <c r="VMB4" s="1408"/>
      <c r="VMC4" s="1408"/>
      <c r="VMD4" s="1408"/>
      <c r="VME4" s="1408"/>
      <c r="VMF4" s="1408"/>
      <c r="VMG4" s="1408"/>
      <c r="VMH4" s="1408"/>
      <c r="VMI4" s="1408"/>
      <c r="VMJ4" s="1408"/>
      <c r="VMK4" s="1408"/>
      <c r="VML4" s="1408"/>
      <c r="VMM4" s="1408"/>
      <c r="VMN4" s="1408"/>
      <c r="VMO4" s="1408"/>
      <c r="VMP4" s="1408"/>
      <c r="VMQ4" s="1408"/>
      <c r="VMR4" s="1408"/>
      <c r="VMS4" s="1408"/>
      <c r="VMT4" s="1408"/>
      <c r="VMU4" s="1408"/>
      <c r="VMV4" s="1408"/>
      <c r="VMW4" s="1408"/>
      <c r="VMX4" s="1408"/>
      <c r="VMY4" s="1408"/>
      <c r="VMZ4" s="1408"/>
      <c r="VNA4" s="1408"/>
      <c r="VNB4" s="1408"/>
      <c r="VNC4" s="1408"/>
      <c r="VND4" s="1408"/>
      <c r="VNE4" s="1408"/>
      <c r="VNF4" s="1408"/>
      <c r="VNG4" s="1408"/>
      <c r="VNH4" s="1408"/>
      <c r="VNI4" s="1408"/>
      <c r="VNJ4" s="1408"/>
      <c r="VNK4" s="1408"/>
      <c r="VNL4" s="1408"/>
      <c r="VNM4" s="1408"/>
      <c r="VNN4" s="1408"/>
      <c r="VNO4" s="1408"/>
      <c r="VNP4" s="1408"/>
      <c r="VNQ4" s="1408"/>
      <c r="VNR4" s="1408"/>
      <c r="VNS4" s="1408"/>
      <c r="VNT4" s="1408"/>
      <c r="VNU4" s="1408"/>
      <c r="VNV4" s="1408"/>
      <c r="VNW4" s="1408"/>
      <c r="VNX4" s="1408"/>
      <c r="VNY4" s="1408"/>
      <c r="VNZ4" s="1408"/>
      <c r="VOA4" s="1408"/>
      <c r="VOB4" s="1408"/>
      <c r="VOC4" s="1408"/>
      <c r="VOD4" s="1408"/>
      <c r="VOE4" s="1408"/>
      <c r="VOF4" s="1408"/>
      <c r="VOG4" s="1408"/>
      <c r="VOH4" s="1408"/>
      <c r="VOI4" s="1408"/>
      <c r="VOJ4" s="1408"/>
      <c r="VOK4" s="1408"/>
      <c r="VOL4" s="1408"/>
      <c r="VOM4" s="1408"/>
      <c r="VON4" s="1408"/>
      <c r="VOO4" s="1408"/>
      <c r="VOP4" s="1408"/>
      <c r="VOQ4" s="1408"/>
      <c r="VOR4" s="1408"/>
      <c r="VOS4" s="1408"/>
      <c r="VOT4" s="1408"/>
      <c r="VOU4" s="1408"/>
      <c r="VOV4" s="1408"/>
      <c r="VOW4" s="1408"/>
      <c r="VOX4" s="1408"/>
      <c r="VOY4" s="1408"/>
      <c r="VOZ4" s="1408"/>
      <c r="VPA4" s="1408"/>
      <c r="VPB4" s="1408"/>
      <c r="VPC4" s="1408"/>
      <c r="VPD4" s="1408"/>
      <c r="VPE4" s="1408"/>
      <c r="VPF4" s="1408"/>
      <c r="VPG4" s="1408"/>
      <c r="VPH4" s="1408"/>
      <c r="VPI4" s="1408"/>
      <c r="VPJ4" s="1408"/>
      <c r="VPK4" s="1408"/>
      <c r="VPL4" s="1408"/>
      <c r="VPM4" s="1408"/>
      <c r="VPN4" s="1408"/>
      <c r="VPO4" s="1408"/>
      <c r="VPP4" s="1408"/>
      <c r="VPQ4" s="1408"/>
      <c r="VPR4" s="1408"/>
      <c r="VPS4" s="1408"/>
      <c r="VPT4" s="1408"/>
      <c r="VPU4" s="1408"/>
      <c r="VPV4" s="1408"/>
      <c r="VPW4" s="1408"/>
      <c r="VPX4" s="1408"/>
      <c r="VPY4" s="1408"/>
      <c r="VPZ4" s="1408"/>
      <c r="VQA4" s="1408"/>
      <c r="VQB4" s="1408"/>
      <c r="VQC4" s="1408"/>
      <c r="VQD4" s="1408"/>
      <c r="VQE4" s="1408"/>
      <c r="VQF4" s="1408"/>
      <c r="VQG4" s="1408"/>
      <c r="VQH4" s="1408"/>
      <c r="VQI4" s="1408"/>
      <c r="VQJ4" s="1408"/>
      <c r="VQK4" s="1408"/>
      <c r="VQL4" s="1408"/>
      <c r="VQM4" s="1408"/>
      <c r="VQN4" s="1408"/>
      <c r="VQO4" s="1408"/>
      <c r="VQP4" s="1408"/>
      <c r="VQQ4" s="1408"/>
      <c r="VQR4" s="1408"/>
      <c r="VQS4" s="1408"/>
      <c r="VQT4" s="1408"/>
      <c r="VQU4" s="1408"/>
      <c r="VQV4" s="1408"/>
      <c r="VQW4" s="1408"/>
      <c r="VQX4" s="1408"/>
      <c r="VQY4" s="1408"/>
      <c r="VQZ4" s="1408"/>
      <c r="VRA4" s="1408"/>
      <c r="VRB4" s="1408"/>
      <c r="VRC4" s="1408"/>
      <c r="VRD4" s="1408"/>
      <c r="VRE4" s="1408"/>
      <c r="VRF4" s="1408"/>
      <c r="VRG4" s="1408"/>
      <c r="VRH4" s="1408"/>
      <c r="VRI4" s="1408"/>
      <c r="VRJ4" s="1408"/>
      <c r="VRK4" s="1408"/>
      <c r="VRL4" s="1408"/>
      <c r="VRM4" s="1408"/>
      <c r="VRN4" s="1408"/>
      <c r="VRO4" s="1408"/>
      <c r="VRP4" s="1408"/>
      <c r="VRQ4" s="1408"/>
      <c r="VRR4" s="1408"/>
      <c r="VRS4" s="1408"/>
      <c r="VRT4" s="1408"/>
      <c r="VRU4" s="1408"/>
      <c r="VRV4" s="1408"/>
      <c r="VRW4" s="1408"/>
      <c r="VRX4" s="1408"/>
      <c r="VRY4" s="1408"/>
      <c r="VRZ4" s="1408"/>
      <c r="VSA4" s="1408"/>
      <c r="VSB4" s="1408"/>
      <c r="VSC4" s="1408"/>
      <c r="VSD4" s="1408"/>
      <c r="VSE4" s="1408"/>
      <c r="VSF4" s="1408"/>
      <c r="VSG4" s="1408"/>
      <c r="VSH4" s="1408"/>
      <c r="VSI4" s="1408"/>
      <c r="VSJ4" s="1408"/>
      <c r="VSK4" s="1408"/>
      <c r="VSL4" s="1408"/>
      <c r="VSM4" s="1408"/>
      <c r="VSN4" s="1408"/>
      <c r="VSO4" s="1408"/>
      <c r="VSP4" s="1408"/>
      <c r="VSQ4" s="1408"/>
      <c r="VSR4" s="1408"/>
      <c r="VSS4" s="1408"/>
      <c r="VST4" s="1408"/>
      <c r="VSU4" s="1408"/>
      <c r="VSV4" s="1408"/>
      <c r="VSW4" s="1408"/>
      <c r="VSX4" s="1408"/>
      <c r="VSY4" s="1408"/>
      <c r="VSZ4" s="1408"/>
      <c r="VTA4" s="1408"/>
      <c r="VTB4" s="1408"/>
      <c r="VTC4" s="1408"/>
      <c r="VTD4" s="1408"/>
      <c r="VTE4" s="1408"/>
      <c r="VTF4" s="1408"/>
      <c r="VTG4" s="1408"/>
      <c r="VTH4" s="1408"/>
      <c r="VTI4" s="1408"/>
      <c r="VTJ4" s="1408"/>
      <c r="VTK4" s="1408"/>
      <c r="VTL4" s="1408"/>
      <c r="VTM4" s="1408"/>
      <c r="VTN4" s="1408"/>
      <c r="VTO4" s="1408"/>
      <c r="VTP4" s="1408"/>
      <c r="VTQ4" s="1408"/>
      <c r="VTR4" s="1408"/>
      <c r="VTS4" s="1408"/>
      <c r="VTT4" s="1408"/>
      <c r="VTU4" s="1408"/>
      <c r="VTV4" s="1408"/>
      <c r="VTW4" s="1408"/>
      <c r="VTX4" s="1408"/>
      <c r="VTY4" s="1408"/>
      <c r="VTZ4" s="1408"/>
      <c r="VUA4" s="1408"/>
      <c r="VUB4" s="1408"/>
      <c r="VUC4" s="1408"/>
      <c r="VUD4" s="1408"/>
      <c r="VUE4" s="1408"/>
      <c r="VUF4" s="1408"/>
      <c r="VUG4" s="1408"/>
      <c r="VUH4" s="1408"/>
      <c r="VUI4" s="1408"/>
      <c r="VUJ4" s="1408"/>
      <c r="VUK4" s="1408"/>
      <c r="VUL4" s="1408"/>
      <c r="VUM4" s="1408"/>
      <c r="VUN4" s="1408"/>
      <c r="VUO4" s="1408"/>
      <c r="VUP4" s="1408"/>
      <c r="VUQ4" s="1408"/>
      <c r="VUR4" s="1408"/>
      <c r="VUS4" s="1408"/>
      <c r="VUT4" s="1408"/>
      <c r="VUU4" s="1408"/>
      <c r="VUV4" s="1408"/>
      <c r="VUW4" s="1408"/>
      <c r="VUX4" s="1408"/>
      <c r="VUY4" s="1408"/>
      <c r="VUZ4" s="1408"/>
      <c r="VVA4" s="1408"/>
      <c r="VVB4" s="1408"/>
      <c r="VVC4" s="1408"/>
      <c r="VVD4" s="1408"/>
      <c r="VVE4" s="1408"/>
      <c r="VVF4" s="1408"/>
      <c r="VVG4" s="1408"/>
      <c r="VVH4" s="1408"/>
      <c r="VVI4" s="1408"/>
      <c r="VVJ4" s="1408"/>
      <c r="VVK4" s="1408"/>
      <c r="VVL4" s="1408"/>
      <c r="VVM4" s="1408"/>
      <c r="VVN4" s="1408"/>
      <c r="VVO4" s="1408"/>
      <c r="VVP4" s="1408"/>
      <c r="VVQ4" s="1408"/>
      <c r="VVR4" s="1408"/>
      <c r="VVS4" s="1408"/>
      <c r="VVT4" s="1408"/>
      <c r="VVU4" s="1408"/>
      <c r="VVV4" s="1408"/>
      <c r="VVW4" s="1408"/>
      <c r="VVX4" s="1408"/>
      <c r="VVY4" s="1408"/>
      <c r="VVZ4" s="1408"/>
      <c r="VWA4" s="1408"/>
      <c r="VWB4" s="1408"/>
      <c r="VWC4" s="1408"/>
      <c r="VWD4" s="1408"/>
      <c r="VWE4" s="1408"/>
      <c r="VWF4" s="1408"/>
      <c r="VWG4" s="1408"/>
      <c r="VWH4" s="1408"/>
      <c r="VWI4" s="1408"/>
      <c r="VWJ4" s="1408"/>
      <c r="VWK4" s="1408"/>
      <c r="VWL4" s="1408"/>
      <c r="VWM4" s="1408"/>
      <c r="VWN4" s="1408"/>
      <c r="VWO4" s="1408"/>
      <c r="VWP4" s="1408"/>
      <c r="VWQ4" s="1408"/>
      <c r="VWR4" s="1408"/>
      <c r="VWS4" s="1408"/>
      <c r="VWT4" s="1408"/>
      <c r="VWU4" s="1408"/>
      <c r="VWV4" s="1408"/>
      <c r="VWW4" s="1408"/>
      <c r="VWX4" s="1408"/>
      <c r="VWY4" s="1408"/>
      <c r="VWZ4" s="1408"/>
      <c r="VXA4" s="1408"/>
      <c r="VXB4" s="1408"/>
      <c r="VXC4" s="1408"/>
      <c r="VXD4" s="1408"/>
      <c r="VXE4" s="1408"/>
      <c r="VXF4" s="1408"/>
      <c r="VXG4" s="1408"/>
      <c r="VXH4" s="1408"/>
      <c r="VXI4" s="1408"/>
      <c r="VXJ4" s="1408"/>
      <c r="VXK4" s="1408"/>
      <c r="VXL4" s="1408"/>
      <c r="VXM4" s="1408"/>
      <c r="VXN4" s="1408"/>
      <c r="VXO4" s="1408"/>
      <c r="VXP4" s="1408"/>
      <c r="VXQ4" s="1408"/>
      <c r="VXR4" s="1408"/>
      <c r="VXS4" s="1408"/>
      <c r="VXT4" s="1408"/>
      <c r="VXU4" s="1408"/>
      <c r="VXV4" s="1408"/>
      <c r="VXW4" s="1408"/>
      <c r="VXX4" s="1408"/>
      <c r="VXY4" s="1408"/>
      <c r="VXZ4" s="1408"/>
      <c r="VYA4" s="1408"/>
      <c r="VYB4" s="1408"/>
      <c r="VYC4" s="1408"/>
      <c r="VYD4" s="1408"/>
      <c r="VYE4" s="1408"/>
      <c r="VYF4" s="1408"/>
      <c r="VYG4" s="1408"/>
      <c r="VYH4" s="1408"/>
      <c r="VYI4" s="1408"/>
      <c r="VYJ4" s="1408"/>
      <c r="VYK4" s="1408"/>
      <c r="VYL4" s="1408"/>
      <c r="VYM4" s="1408"/>
      <c r="VYN4" s="1408"/>
      <c r="VYO4" s="1408"/>
      <c r="VYP4" s="1408"/>
      <c r="VYQ4" s="1408"/>
      <c r="VYR4" s="1408"/>
      <c r="VYS4" s="1408"/>
      <c r="VYT4" s="1408"/>
      <c r="VYU4" s="1408"/>
      <c r="VYV4" s="1408"/>
      <c r="VYW4" s="1408"/>
      <c r="VYX4" s="1408"/>
      <c r="VYY4" s="1408"/>
      <c r="VYZ4" s="1408"/>
      <c r="VZA4" s="1408"/>
      <c r="VZB4" s="1408"/>
      <c r="VZC4" s="1408"/>
      <c r="VZD4" s="1408"/>
      <c r="VZE4" s="1408"/>
      <c r="VZF4" s="1408"/>
      <c r="VZG4" s="1408"/>
      <c r="VZH4" s="1408"/>
      <c r="VZI4" s="1408"/>
      <c r="VZJ4" s="1408"/>
      <c r="VZK4" s="1408"/>
      <c r="VZL4" s="1408"/>
      <c r="VZM4" s="1408"/>
      <c r="VZN4" s="1408"/>
      <c r="VZO4" s="1408"/>
      <c r="VZP4" s="1408"/>
      <c r="VZQ4" s="1408"/>
      <c r="VZR4" s="1408"/>
      <c r="VZS4" s="1408"/>
      <c r="VZT4" s="1408"/>
      <c r="VZU4" s="1408"/>
      <c r="VZV4" s="1408"/>
      <c r="VZW4" s="1408"/>
      <c r="VZX4" s="1408"/>
      <c r="VZY4" s="1408"/>
      <c r="VZZ4" s="1408"/>
      <c r="WAA4" s="1408"/>
      <c r="WAB4" s="1408"/>
      <c r="WAC4" s="1408"/>
      <c r="WAD4" s="1408"/>
      <c r="WAE4" s="1408"/>
      <c r="WAF4" s="1408"/>
      <c r="WAG4" s="1408"/>
      <c r="WAH4" s="1408"/>
      <c r="WAI4" s="1408"/>
      <c r="WAJ4" s="1408"/>
      <c r="WAK4" s="1408"/>
      <c r="WAL4" s="1408"/>
      <c r="WAM4" s="1408"/>
      <c r="WAN4" s="1408"/>
      <c r="WAO4" s="1408"/>
      <c r="WAP4" s="1408"/>
      <c r="WAQ4" s="1408"/>
      <c r="WAR4" s="1408"/>
      <c r="WAS4" s="1408"/>
      <c r="WAT4" s="1408"/>
      <c r="WAU4" s="1408"/>
      <c r="WAV4" s="1408"/>
      <c r="WAW4" s="1408"/>
      <c r="WAX4" s="1408"/>
      <c r="WAY4" s="1408"/>
      <c r="WAZ4" s="1408"/>
      <c r="WBA4" s="1408"/>
      <c r="WBB4" s="1408"/>
      <c r="WBC4" s="1408"/>
      <c r="WBD4" s="1408"/>
      <c r="WBE4" s="1408"/>
      <c r="WBF4" s="1408"/>
      <c r="WBG4" s="1408"/>
      <c r="WBH4" s="1408"/>
      <c r="WBI4" s="1408"/>
      <c r="WBJ4" s="1408"/>
      <c r="WBK4" s="1408"/>
      <c r="WBL4" s="1408"/>
      <c r="WBM4" s="1408"/>
      <c r="WBN4" s="1408"/>
      <c r="WBO4" s="1408"/>
      <c r="WBP4" s="1408"/>
      <c r="WBQ4" s="1408"/>
      <c r="WBR4" s="1408"/>
      <c r="WBS4" s="1408"/>
      <c r="WBT4" s="1408"/>
      <c r="WBU4" s="1408"/>
      <c r="WBV4" s="1408"/>
      <c r="WBW4" s="1408"/>
      <c r="WBX4" s="1408"/>
      <c r="WBY4" s="1408"/>
      <c r="WBZ4" s="1408"/>
      <c r="WCA4" s="1408"/>
      <c r="WCB4" s="1408"/>
      <c r="WCC4" s="1408"/>
      <c r="WCD4" s="1408"/>
      <c r="WCE4" s="1408"/>
      <c r="WCF4" s="1408"/>
      <c r="WCG4" s="1408"/>
      <c r="WCH4" s="1408"/>
      <c r="WCI4" s="1408"/>
      <c r="WCJ4" s="1408"/>
      <c r="WCK4" s="1408"/>
      <c r="WCL4" s="1408"/>
      <c r="WCM4" s="1408"/>
      <c r="WCN4" s="1408"/>
      <c r="WCO4" s="1408"/>
      <c r="WCP4" s="1408"/>
      <c r="WCQ4" s="1408"/>
      <c r="WCR4" s="1408"/>
      <c r="WCS4" s="1408"/>
      <c r="WCT4" s="1408"/>
      <c r="WCU4" s="1408"/>
      <c r="WCV4" s="1408"/>
      <c r="WCW4" s="1408"/>
      <c r="WCX4" s="1408"/>
      <c r="WCY4" s="1408"/>
      <c r="WCZ4" s="1408"/>
      <c r="WDA4" s="1408"/>
      <c r="WDB4" s="1408"/>
      <c r="WDC4" s="1408"/>
      <c r="WDD4" s="1408"/>
      <c r="WDE4" s="1408"/>
      <c r="WDF4" s="1408"/>
      <c r="WDG4" s="1408"/>
      <c r="WDH4" s="1408"/>
      <c r="WDI4" s="1408"/>
      <c r="WDJ4" s="1408"/>
      <c r="WDK4" s="1408"/>
      <c r="WDL4" s="1408"/>
      <c r="WDM4" s="1408"/>
      <c r="WDN4" s="1408"/>
      <c r="WDO4" s="1408"/>
      <c r="WDP4" s="1408"/>
      <c r="WDQ4" s="1408"/>
      <c r="WDR4" s="1408"/>
      <c r="WDS4" s="1408"/>
      <c r="WDT4" s="1408"/>
      <c r="WDU4" s="1408"/>
      <c r="WDV4" s="1408"/>
      <c r="WDW4" s="1408"/>
      <c r="WDX4" s="1408"/>
      <c r="WDY4" s="1408"/>
      <c r="WDZ4" s="1408"/>
      <c r="WEA4" s="1408"/>
      <c r="WEB4" s="1408"/>
      <c r="WEC4" s="1408"/>
      <c r="WED4" s="1408"/>
      <c r="WEE4" s="1408"/>
      <c r="WEF4" s="1408"/>
      <c r="WEG4" s="1408"/>
      <c r="WEH4" s="1408"/>
      <c r="WEI4" s="1408"/>
      <c r="WEJ4" s="1408"/>
      <c r="WEK4" s="1408"/>
      <c r="WEL4" s="1408"/>
      <c r="WEM4" s="1408"/>
      <c r="WEN4" s="1408"/>
      <c r="WEO4" s="1408"/>
      <c r="WEP4" s="1408"/>
      <c r="WEQ4" s="1408"/>
      <c r="WER4" s="1408"/>
      <c r="WES4" s="1408"/>
      <c r="WET4" s="1408"/>
      <c r="WEU4" s="1408"/>
      <c r="WEV4" s="1408"/>
      <c r="WEW4" s="1408"/>
      <c r="WEX4" s="1408"/>
      <c r="WEY4" s="1408"/>
      <c r="WEZ4" s="1408"/>
      <c r="WFA4" s="1408"/>
      <c r="WFB4" s="1408"/>
      <c r="WFC4" s="1408"/>
      <c r="WFD4" s="1408"/>
      <c r="WFE4" s="1408"/>
      <c r="WFF4" s="1408"/>
      <c r="WFG4" s="1408"/>
      <c r="WFH4" s="1408"/>
      <c r="WFI4" s="1408"/>
      <c r="WFJ4" s="1408"/>
      <c r="WFK4" s="1408"/>
      <c r="WFL4" s="1408"/>
      <c r="WFM4" s="1408"/>
      <c r="WFN4" s="1408"/>
      <c r="WFO4" s="1408"/>
      <c r="WFP4" s="1408"/>
      <c r="WFQ4" s="1408"/>
      <c r="WFR4" s="1408"/>
      <c r="WFS4" s="1408"/>
      <c r="WFT4" s="1408"/>
      <c r="WFU4" s="1408"/>
      <c r="WFV4" s="1408"/>
      <c r="WFW4" s="1408"/>
      <c r="WFX4" s="1408"/>
      <c r="WFY4" s="1408"/>
      <c r="WFZ4" s="1408"/>
      <c r="WGA4" s="1408"/>
      <c r="WGB4" s="1408"/>
      <c r="WGC4" s="1408"/>
      <c r="WGD4" s="1408"/>
      <c r="WGE4" s="1408"/>
      <c r="WGF4" s="1408"/>
      <c r="WGG4" s="1408"/>
      <c r="WGH4" s="1408"/>
      <c r="WGI4" s="1408"/>
      <c r="WGJ4" s="1408"/>
      <c r="WGK4" s="1408"/>
      <c r="WGL4" s="1408"/>
      <c r="WGM4" s="1408"/>
      <c r="WGN4" s="1408"/>
      <c r="WGO4" s="1408"/>
      <c r="WGP4" s="1408"/>
      <c r="WGQ4" s="1408"/>
      <c r="WGR4" s="1408"/>
      <c r="WGS4" s="1408"/>
      <c r="WGT4" s="1408"/>
      <c r="WGU4" s="1408"/>
      <c r="WGV4" s="1408"/>
      <c r="WGW4" s="1408"/>
      <c r="WGX4" s="1408"/>
      <c r="WGY4" s="1408"/>
      <c r="WGZ4" s="1408"/>
      <c r="WHA4" s="1408"/>
      <c r="WHB4" s="1408"/>
      <c r="WHC4" s="1408"/>
      <c r="WHD4" s="1408"/>
      <c r="WHE4" s="1408"/>
      <c r="WHF4" s="1408"/>
      <c r="WHG4" s="1408"/>
      <c r="WHH4" s="1408"/>
      <c r="WHI4" s="1408"/>
      <c r="WHJ4" s="1408"/>
      <c r="WHK4" s="1408"/>
      <c r="WHL4" s="1408"/>
      <c r="WHM4" s="1408"/>
      <c r="WHN4" s="1408"/>
      <c r="WHO4" s="1408"/>
      <c r="WHP4" s="1408"/>
      <c r="WHQ4" s="1408"/>
      <c r="WHR4" s="1408"/>
      <c r="WHS4" s="1408"/>
      <c r="WHT4" s="1408"/>
      <c r="WHU4" s="1408"/>
      <c r="WHV4" s="1408"/>
      <c r="WHW4" s="1408"/>
      <c r="WHX4" s="1408"/>
      <c r="WHY4" s="1408"/>
      <c r="WHZ4" s="1408"/>
      <c r="WIA4" s="1408"/>
      <c r="WIB4" s="1408"/>
      <c r="WIC4" s="1408"/>
      <c r="WID4" s="1408"/>
      <c r="WIE4" s="1408"/>
      <c r="WIF4" s="1408"/>
      <c r="WIG4" s="1408"/>
      <c r="WIH4" s="1408"/>
      <c r="WII4" s="1408"/>
      <c r="WIJ4" s="1408"/>
      <c r="WIK4" s="1408"/>
      <c r="WIL4" s="1408"/>
      <c r="WIM4" s="1408"/>
      <c r="WIN4" s="1408"/>
      <c r="WIO4" s="1408"/>
      <c r="WIP4" s="1408"/>
      <c r="WIQ4" s="1408"/>
      <c r="WIR4" s="1408"/>
      <c r="WIS4" s="1408"/>
      <c r="WIT4" s="1408"/>
      <c r="WIU4" s="1408"/>
      <c r="WIV4" s="1408"/>
      <c r="WIW4" s="1408"/>
      <c r="WIX4" s="1408"/>
      <c r="WIY4" s="1408"/>
      <c r="WIZ4" s="1408"/>
      <c r="WJA4" s="1408"/>
      <c r="WJB4" s="1408"/>
      <c r="WJC4" s="1408"/>
      <c r="WJD4" s="1408"/>
      <c r="WJE4" s="1408"/>
      <c r="WJF4" s="1408"/>
      <c r="WJG4" s="1408"/>
      <c r="WJH4" s="1408"/>
      <c r="WJI4" s="1408"/>
      <c r="WJJ4" s="1408"/>
      <c r="WJK4" s="1408"/>
      <c r="WJL4" s="1408"/>
      <c r="WJM4" s="1408"/>
      <c r="WJN4" s="1408"/>
      <c r="WJO4" s="1408"/>
      <c r="WJP4" s="1408"/>
      <c r="WJQ4" s="1408"/>
      <c r="WJR4" s="1408"/>
      <c r="WJS4" s="1408"/>
      <c r="WJT4" s="1408"/>
      <c r="WJU4" s="1408"/>
      <c r="WJV4" s="1408"/>
      <c r="WJW4" s="1408"/>
      <c r="WJX4" s="1408"/>
      <c r="WJY4" s="1408"/>
      <c r="WJZ4" s="1408"/>
      <c r="WKA4" s="1408"/>
      <c r="WKB4" s="1408"/>
      <c r="WKC4" s="1408"/>
      <c r="WKD4" s="1408"/>
      <c r="WKE4" s="1408"/>
      <c r="WKF4" s="1408"/>
      <c r="WKG4" s="1408"/>
      <c r="WKH4" s="1408"/>
      <c r="WKI4" s="1408"/>
      <c r="WKJ4" s="1408"/>
      <c r="WKK4" s="1408"/>
      <c r="WKL4" s="1408"/>
      <c r="WKM4" s="1408"/>
      <c r="WKN4" s="1408"/>
      <c r="WKO4" s="1408"/>
      <c r="WKP4" s="1408"/>
      <c r="WKQ4" s="1408"/>
      <c r="WKR4" s="1408"/>
      <c r="WKS4" s="1408"/>
      <c r="WKT4" s="1408"/>
      <c r="WKU4" s="1408"/>
      <c r="WKV4" s="1408"/>
      <c r="WKW4" s="1408"/>
      <c r="WKX4" s="1408"/>
      <c r="WKY4" s="1408"/>
      <c r="WKZ4" s="1408"/>
      <c r="WLA4" s="1408"/>
      <c r="WLB4" s="1408"/>
      <c r="WLC4" s="1408"/>
      <c r="WLD4" s="1408"/>
      <c r="WLE4" s="1408"/>
      <c r="WLF4" s="1408"/>
      <c r="WLG4" s="1408"/>
      <c r="WLH4" s="1408"/>
      <c r="WLI4" s="1408"/>
      <c r="WLJ4" s="1408"/>
      <c r="WLK4" s="1408"/>
      <c r="WLL4" s="1408"/>
      <c r="WLM4" s="1408"/>
      <c r="WLN4" s="1408"/>
      <c r="WLO4" s="1408"/>
      <c r="WLP4" s="1408"/>
      <c r="WLQ4" s="1408"/>
      <c r="WLR4" s="1408"/>
      <c r="WLS4" s="1408"/>
      <c r="WLT4" s="1408"/>
      <c r="WLU4" s="1408"/>
      <c r="WLV4" s="1408"/>
      <c r="WLW4" s="1408"/>
      <c r="WLX4" s="1408"/>
      <c r="WLY4" s="1408"/>
      <c r="WLZ4" s="1408"/>
      <c r="WMA4" s="1408"/>
      <c r="WMB4" s="1408"/>
      <c r="WMC4" s="1408"/>
      <c r="WMD4" s="1408"/>
      <c r="WME4" s="1408"/>
      <c r="WMF4" s="1408"/>
      <c r="WMG4" s="1408"/>
      <c r="WMH4" s="1408"/>
      <c r="WMI4" s="1408"/>
      <c r="WMJ4" s="1408"/>
      <c r="WMK4" s="1408"/>
      <c r="WML4" s="1408"/>
      <c r="WMM4" s="1408"/>
      <c r="WMN4" s="1408"/>
      <c r="WMO4" s="1408"/>
      <c r="WMP4" s="1408"/>
      <c r="WMQ4" s="1408"/>
      <c r="WMR4" s="1408"/>
      <c r="WMS4" s="1408"/>
      <c r="WMT4" s="1408"/>
      <c r="WMU4" s="1408"/>
      <c r="WMV4" s="1408"/>
      <c r="WMW4" s="1408"/>
      <c r="WMX4" s="1408"/>
      <c r="WMY4" s="1408"/>
      <c r="WMZ4" s="1408"/>
      <c r="WNA4" s="1408"/>
      <c r="WNB4" s="1408"/>
      <c r="WNC4" s="1408"/>
      <c r="WND4" s="1408"/>
      <c r="WNE4" s="1408"/>
      <c r="WNF4" s="1408"/>
      <c r="WNG4" s="1408"/>
      <c r="WNH4" s="1408"/>
      <c r="WNI4" s="1408"/>
      <c r="WNJ4" s="1408"/>
      <c r="WNK4" s="1408"/>
      <c r="WNL4" s="1408"/>
      <c r="WNM4" s="1408"/>
      <c r="WNN4" s="1408"/>
      <c r="WNO4" s="1408"/>
      <c r="WNP4" s="1408"/>
      <c r="WNQ4" s="1408"/>
      <c r="WNR4" s="1408"/>
      <c r="WNS4" s="1408"/>
      <c r="WNT4" s="1408"/>
      <c r="WNU4" s="1408"/>
      <c r="WNV4" s="1408"/>
      <c r="WNW4" s="1408"/>
      <c r="WNX4" s="1408"/>
      <c r="WNY4" s="1408"/>
      <c r="WNZ4" s="1408"/>
      <c r="WOA4" s="1408"/>
      <c r="WOB4" s="1408"/>
      <c r="WOC4" s="1408"/>
      <c r="WOD4" s="1408"/>
      <c r="WOE4" s="1408"/>
      <c r="WOF4" s="1408"/>
      <c r="WOG4" s="1408"/>
      <c r="WOH4" s="1408"/>
      <c r="WOI4" s="1408"/>
      <c r="WOJ4" s="1408"/>
      <c r="WOK4" s="1408"/>
      <c r="WOL4" s="1408"/>
      <c r="WOM4" s="1408"/>
      <c r="WON4" s="1408"/>
      <c r="WOO4" s="1408"/>
      <c r="WOP4" s="1408"/>
      <c r="WOQ4" s="1408"/>
      <c r="WOR4" s="1408"/>
      <c r="WOS4" s="1408"/>
      <c r="WOT4" s="1408"/>
      <c r="WOU4" s="1408"/>
      <c r="WOV4" s="1408"/>
      <c r="WOW4" s="1408"/>
      <c r="WOX4" s="1408"/>
      <c r="WOY4" s="1408"/>
      <c r="WOZ4" s="1408"/>
      <c r="WPA4" s="1408"/>
      <c r="WPB4" s="1408"/>
      <c r="WPC4" s="1408"/>
      <c r="WPD4" s="1408"/>
      <c r="WPE4" s="1408"/>
      <c r="WPF4" s="1408"/>
      <c r="WPG4" s="1408"/>
      <c r="WPH4" s="1408"/>
      <c r="WPI4" s="1408"/>
      <c r="WPJ4" s="1408"/>
      <c r="WPK4" s="1408"/>
      <c r="WPL4" s="1408"/>
      <c r="WPM4" s="1408"/>
      <c r="WPN4" s="1408"/>
      <c r="WPO4" s="1408"/>
      <c r="WPP4" s="1408"/>
      <c r="WPQ4" s="1408"/>
      <c r="WPR4" s="1408"/>
      <c r="WPS4" s="1408"/>
      <c r="WPT4" s="1408"/>
      <c r="WPU4" s="1408"/>
      <c r="WPV4" s="1408"/>
      <c r="WPW4" s="1408"/>
      <c r="WPX4" s="1408"/>
      <c r="WPY4" s="1408"/>
      <c r="WPZ4" s="1408"/>
      <c r="WQA4" s="1408"/>
      <c r="WQB4" s="1408"/>
      <c r="WQC4" s="1408"/>
      <c r="WQD4" s="1408"/>
      <c r="WQE4" s="1408"/>
      <c r="WQF4" s="1408"/>
      <c r="WQG4" s="1408"/>
      <c r="WQH4" s="1408"/>
      <c r="WQI4" s="1408"/>
      <c r="WQJ4" s="1408"/>
      <c r="WQK4" s="1408"/>
      <c r="WQL4" s="1408"/>
      <c r="WQM4" s="1408"/>
      <c r="WQN4" s="1408"/>
      <c r="WQO4" s="1408"/>
      <c r="WQP4" s="1408"/>
      <c r="WQQ4" s="1408"/>
      <c r="WQR4" s="1408"/>
      <c r="WQS4" s="1408"/>
      <c r="WQT4" s="1408"/>
      <c r="WQU4" s="1408"/>
      <c r="WQV4" s="1408"/>
      <c r="WQW4" s="1408"/>
      <c r="WQX4" s="1408"/>
      <c r="WQY4" s="1408"/>
      <c r="WQZ4" s="1408"/>
      <c r="WRA4" s="1408"/>
      <c r="WRB4" s="1408"/>
      <c r="WRC4" s="1408"/>
      <c r="WRD4" s="1408"/>
      <c r="WRE4" s="1408"/>
      <c r="WRF4" s="1408"/>
      <c r="WRG4" s="1408"/>
      <c r="WRH4" s="1408"/>
      <c r="WRI4" s="1408"/>
      <c r="WRJ4" s="1408"/>
      <c r="WRK4" s="1408"/>
      <c r="WRL4" s="1408"/>
      <c r="WRM4" s="1408"/>
      <c r="WRN4" s="1408"/>
      <c r="WRO4" s="1408"/>
      <c r="WRP4" s="1408"/>
      <c r="WRQ4" s="1408"/>
      <c r="WRR4" s="1408"/>
      <c r="WRS4" s="1408"/>
      <c r="WRT4" s="1408"/>
      <c r="WRU4" s="1408"/>
      <c r="WRV4" s="1408"/>
      <c r="WRW4" s="1408"/>
      <c r="WRX4" s="1408"/>
      <c r="WRY4" s="1408"/>
      <c r="WRZ4" s="1408"/>
      <c r="WSA4" s="1408"/>
      <c r="WSB4" s="1408"/>
      <c r="WSC4" s="1408"/>
      <c r="WSD4" s="1408"/>
      <c r="WSE4" s="1408"/>
      <c r="WSF4" s="1408"/>
      <c r="WSG4" s="1408"/>
      <c r="WSH4" s="1408"/>
      <c r="WSI4" s="1408"/>
      <c r="WSJ4" s="1408"/>
      <c r="WSK4" s="1408"/>
      <c r="WSL4" s="1408"/>
      <c r="WSM4" s="1408"/>
      <c r="WSN4" s="1408"/>
      <c r="WSO4" s="1408"/>
      <c r="WSP4" s="1408"/>
      <c r="WSQ4" s="1408"/>
      <c r="WSR4" s="1408"/>
      <c r="WSS4" s="1408"/>
      <c r="WST4" s="1408"/>
      <c r="WSU4" s="1408"/>
      <c r="WSV4" s="1408"/>
      <c r="WSW4" s="1408"/>
      <c r="WSX4" s="1408"/>
      <c r="WSY4" s="1408"/>
      <c r="WSZ4" s="1408"/>
      <c r="WTA4" s="1408"/>
      <c r="WTB4" s="1408"/>
      <c r="WTC4" s="1408"/>
      <c r="WTD4" s="1408"/>
      <c r="WTE4" s="1408"/>
      <c r="WTF4" s="1408"/>
      <c r="WTG4" s="1408"/>
      <c r="WTH4" s="1408"/>
      <c r="WTI4" s="1408"/>
      <c r="WTJ4" s="1408"/>
      <c r="WTK4" s="1408"/>
      <c r="WTL4" s="1408"/>
      <c r="WTM4" s="1408"/>
      <c r="WTN4" s="1408"/>
      <c r="WTO4" s="1408"/>
      <c r="WTP4" s="1408"/>
      <c r="WTQ4" s="1408"/>
      <c r="WTR4" s="1408"/>
      <c r="WTS4" s="1408"/>
      <c r="WTT4" s="1408"/>
      <c r="WTU4" s="1408"/>
      <c r="WTV4" s="1408"/>
      <c r="WTW4" s="1408"/>
      <c r="WTX4" s="1408"/>
      <c r="WTY4" s="1408"/>
      <c r="WTZ4" s="1408"/>
      <c r="WUA4" s="1408"/>
      <c r="WUB4" s="1408"/>
      <c r="WUC4" s="1408"/>
      <c r="WUD4" s="1408"/>
      <c r="WUE4" s="1408"/>
      <c r="WUF4" s="1408"/>
      <c r="WUG4" s="1408"/>
      <c r="WUH4" s="1408"/>
      <c r="WUI4" s="1408"/>
      <c r="WUJ4" s="1408"/>
      <c r="WUK4" s="1408"/>
      <c r="WUL4" s="1408"/>
      <c r="WUM4" s="1408"/>
      <c r="WUN4" s="1408"/>
      <c r="WUO4" s="1408"/>
      <c r="WUP4" s="1408"/>
      <c r="WUQ4" s="1408"/>
      <c r="WUR4" s="1408"/>
      <c r="WUS4" s="1408"/>
      <c r="WUT4" s="1408"/>
      <c r="WUU4" s="1408"/>
      <c r="WUV4" s="1408"/>
      <c r="WUW4" s="1408"/>
      <c r="WUX4" s="1408"/>
      <c r="WUY4" s="1408"/>
      <c r="WUZ4" s="1408"/>
      <c r="WVA4" s="1408"/>
      <c r="WVB4" s="1408"/>
      <c r="WVC4" s="1408"/>
      <c r="WVD4" s="1408"/>
      <c r="WVE4" s="1408"/>
      <c r="WVF4" s="1408"/>
      <c r="WVG4" s="1408"/>
      <c r="WVH4" s="1408"/>
      <c r="WVI4" s="1408"/>
      <c r="WVJ4" s="1408"/>
      <c r="WVK4" s="1408"/>
      <c r="WVL4" s="1408"/>
      <c r="WVM4" s="1408"/>
      <c r="WVN4" s="1408"/>
      <c r="WVO4" s="1408"/>
      <c r="WVP4" s="1408"/>
      <c r="WVQ4" s="1408"/>
      <c r="WVR4" s="1408"/>
      <c r="WVS4" s="1408"/>
      <c r="WVT4" s="1408"/>
      <c r="WVU4" s="1408"/>
      <c r="WVV4" s="1408"/>
      <c r="WVW4" s="1408"/>
      <c r="WVX4" s="1408"/>
      <c r="WVY4" s="1408"/>
      <c r="WVZ4" s="1408"/>
      <c r="WWA4" s="1408"/>
      <c r="WWB4" s="1408"/>
      <c r="WWC4" s="1408"/>
      <c r="WWD4" s="1408"/>
      <c r="WWE4" s="1408"/>
      <c r="WWF4" s="1408"/>
      <c r="WWG4" s="1408"/>
      <c r="WWH4" s="1408"/>
      <c r="WWI4" s="1408"/>
      <c r="WWJ4" s="1408"/>
      <c r="WWK4" s="1408"/>
      <c r="WWL4" s="1408"/>
      <c r="WWM4" s="1408"/>
      <c r="WWN4" s="1408"/>
      <c r="WWO4" s="1408"/>
      <c r="WWP4" s="1408"/>
      <c r="WWQ4" s="1408"/>
      <c r="WWR4" s="1408"/>
      <c r="WWS4" s="1408"/>
      <c r="WWT4" s="1408"/>
      <c r="WWU4" s="1408"/>
      <c r="WWV4" s="1408"/>
      <c r="WWW4" s="1408"/>
      <c r="WWX4" s="1408"/>
      <c r="WWY4" s="1408"/>
      <c r="WWZ4" s="1408"/>
      <c r="WXA4" s="1408"/>
      <c r="WXB4" s="1408"/>
      <c r="WXC4" s="1408"/>
      <c r="WXD4" s="1408"/>
      <c r="WXE4" s="1408"/>
      <c r="WXF4" s="1408"/>
      <c r="WXG4" s="1408"/>
      <c r="WXH4" s="1408"/>
      <c r="WXI4" s="1408"/>
      <c r="WXJ4" s="1408"/>
      <c r="WXK4" s="1408"/>
      <c r="WXL4" s="1408"/>
      <c r="WXM4" s="1408"/>
      <c r="WXN4" s="1408"/>
      <c r="WXO4" s="1408"/>
      <c r="WXP4" s="1408"/>
      <c r="WXQ4" s="1408"/>
      <c r="WXR4" s="1408"/>
      <c r="WXS4" s="1408"/>
      <c r="WXT4" s="1408"/>
      <c r="WXU4" s="1408"/>
      <c r="WXV4" s="1408"/>
      <c r="WXW4" s="1408"/>
      <c r="WXX4" s="1408"/>
      <c r="WXY4" s="1408"/>
      <c r="WXZ4" s="1408"/>
      <c r="WYA4" s="1408"/>
      <c r="WYB4" s="1408"/>
      <c r="WYC4" s="1408"/>
      <c r="WYD4" s="1408"/>
      <c r="WYE4" s="1408"/>
      <c r="WYF4" s="1408"/>
      <c r="WYG4" s="1408"/>
      <c r="WYH4" s="1408"/>
      <c r="WYI4" s="1408"/>
      <c r="WYJ4" s="1408"/>
      <c r="WYK4" s="1408"/>
      <c r="WYL4" s="1408"/>
      <c r="WYM4" s="1408"/>
      <c r="WYN4" s="1408"/>
      <c r="WYO4" s="1408"/>
      <c r="WYP4" s="1408"/>
      <c r="WYQ4" s="1408"/>
      <c r="WYR4" s="1408"/>
      <c r="WYS4" s="1408"/>
      <c r="WYT4" s="1408"/>
      <c r="WYU4" s="1408"/>
      <c r="WYV4" s="1408"/>
      <c r="WYW4" s="1408"/>
      <c r="WYX4" s="1408"/>
      <c r="WYY4" s="1408"/>
      <c r="WYZ4" s="1408"/>
      <c r="WZA4" s="1408"/>
      <c r="WZB4" s="1408"/>
      <c r="WZC4" s="1408"/>
      <c r="WZD4" s="1408"/>
      <c r="WZE4" s="1408"/>
      <c r="WZF4" s="1408"/>
      <c r="WZG4" s="1408"/>
      <c r="WZH4" s="1408"/>
      <c r="WZI4" s="1408"/>
      <c r="WZJ4" s="1408"/>
      <c r="WZK4" s="1408"/>
      <c r="WZL4" s="1408"/>
      <c r="WZM4" s="1408"/>
      <c r="WZN4" s="1408"/>
      <c r="WZO4" s="1408"/>
      <c r="WZP4" s="1408"/>
      <c r="WZQ4" s="1408"/>
      <c r="WZR4" s="1408"/>
      <c r="WZS4" s="1408"/>
      <c r="WZT4" s="1408"/>
      <c r="WZU4" s="1408"/>
      <c r="WZV4" s="1408"/>
      <c r="WZW4" s="1408"/>
      <c r="WZX4" s="1408"/>
      <c r="WZY4" s="1408"/>
      <c r="WZZ4" s="1408"/>
      <c r="XAA4" s="1408"/>
      <c r="XAB4" s="1408"/>
      <c r="XAC4" s="1408"/>
      <c r="XAD4" s="1408"/>
      <c r="XAE4" s="1408"/>
      <c r="XAF4" s="1408"/>
      <c r="XAG4" s="1408"/>
      <c r="XAH4" s="1408"/>
      <c r="XAI4" s="1408"/>
      <c r="XAJ4" s="1408"/>
      <c r="XAK4" s="1408"/>
      <c r="XAL4" s="1408"/>
      <c r="XAM4" s="1408"/>
      <c r="XAN4" s="1408"/>
      <c r="XAO4" s="1408"/>
      <c r="XAP4" s="1408"/>
      <c r="XAQ4" s="1408"/>
      <c r="XAR4" s="1408"/>
      <c r="XAS4" s="1408"/>
      <c r="XAT4" s="1408"/>
      <c r="XAU4" s="1408"/>
      <c r="XAV4" s="1408"/>
      <c r="XAW4" s="1408"/>
      <c r="XAX4" s="1408"/>
      <c r="XAY4" s="1408"/>
      <c r="XAZ4" s="1408"/>
      <c r="XBA4" s="1408"/>
      <c r="XBB4" s="1408"/>
      <c r="XBC4" s="1408"/>
      <c r="XBD4" s="1408"/>
      <c r="XBE4" s="1408"/>
      <c r="XBF4" s="1408"/>
      <c r="XBG4" s="1408"/>
      <c r="XBH4" s="1408"/>
      <c r="XBI4" s="1408"/>
      <c r="XBJ4" s="1408"/>
      <c r="XBK4" s="1408"/>
      <c r="XBL4" s="1408"/>
      <c r="XBM4" s="1408"/>
      <c r="XBN4" s="1408"/>
      <c r="XBO4" s="1408"/>
      <c r="XBP4" s="1408"/>
      <c r="XBQ4" s="1408"/>
      <c r="XBR4" s="1408"/>
      <c r="XBS4" s="1408"/>
      <c r="XBT4" s="1408"/>
      <c r="XBU4" s="1408"/>
      <c r="XBV4" s="1408"/>
      <c r="XBW4" s="1408"/>
      <c r="XBX4" s="1408"/>
      <c r="XBY4" s="1408"/>
      <c r="XBZ4" s="1408"/>
      <c r="XCA4" s="1408"/>
      <c r="XCB4" s="1408"/>
      <c r="XCC4" s="1408"/>
      <c r="XCD4" s="1408"/>
      <c r="XCE4" s="1408"/>
      <c r="XCF4" s="1408"/>
      <c r="XCG4" s="1408"/>
      <c r="XCH4" s="1408"/>
      <c r="XCI4" s="1408"/>
      <c r="XCJ4" s="1408"/>
      <c r="XCK4" s="1408"/>
      <c r="XCL4" s="1408"/>
      <c r="XCM4" s="1408"/>
      <c r="XCN4" s="1408"/>
      <c r="XCO4" s="1408"/>
      <c r="XCP4" s="1408"/>
      <c r="XCQ4" s="1408"/>
      <c r="XCR4" s="1408"/>
      <c r="XCS4" s="1408"/>
      <c r="XCT4" s="1408"/>
      <c r="XCU4" s="1408"/>
      <c r="XCV4" s="1408"/>
      <c r="XCW4" s="1408"/>
      <c r="XCX4" s="1408"/>
      <c r="XCY4" s="1408"/>
      <c r="XCZ4" s="1408"/>
      <c r="XDA4" s="1408"/>
      <c r="XDB4" s="1408"/>
      <c r="XDC4" s="1408"/>
      <c r="XDD4" s="1408"/>
      <c r="XDE4" s="1408"/>
      <c r="XDF4" s="1408"/>
      <c r="XDG4" s="1408"/>
      <c r="XDH4" s="1408"/>
      <c r="XDI4" s="1408"/>
      <c r="XDJ4" s="1408"/>
      <c r="XDK4" s="1408"/>
      <c r="XDL4" s="1408"/>
      <c r="XDM4" s="1408"/>
      <c r="XDN4" s="1408"/>
      <c r="XDO4" s="1408"/>
      <c r="XDP4" s="1408"/>
      <c r="XDQ4" s="1408"/>
      <c r="XDR4" s="1408"/>
      <c r="XDS4" s="1408"/>
      <c r="XDT4" s="1408"/>
      <c r="XDU4" s="1408"/>
      <c r="XDV4" s="1408"/>
      <c r="XDW4" s="1408"/>
      <c r="XDX4" s="1408"/>
      <c r="XDY4" s="1408"/>
      <c r="XDZ4" s="1408"/>
      <c r="XEA4" s="1408"/>
      <c r="XEB4" s="1408"/>
      <c r="XEC4" s="1408"/>
      <c r="XED4" s="1408"/>
      <c r="XEE4" s="1408"/>
      <c r="XEF4" s="1408"/>
      <c r="XEG4" s="1408"/>
      <c r="XEH4" s="1408"/>
      <c r="XEI4" s="1408"/>
      <c r="XEJ4" s="1408"/>
      <c r="XEK4" s="1408"/>
      <c r="XEL4" s="1408"/>
      <c r="XEM4" s="1408"/>
      <c r="XEN4" s="1408"/>
      <c r="XEO4" s="1408"/>
      <c r="XEP4" s="1408"/>
      <c r="XEQ4" s="1408"/>
      <c r="XER4" s="1408"/>
      <c r="XES4" s="1408"/>
      <c r="XET4" s="1408"/>
      <c r="XEU4" s="1408"/>
      <c r="XEV4" s="1408"/>
      <c r="XEW4" s="1408"/>
      <c r="XEX4" s="1408"/>
      <c r="XEY4" s="1408"/>
      <c r="XEZ4" s="1408"/>
      <c r="XFA4" s="1408"/>
      <c r="XFB4" s="1408"/>
    </row>
    <row r="5" spans="1:16382" ht="85.5" x14ac:dyDescent="0.25">
      <c r="A5" s="1419" t="s">
        <v>216</v>
      </c>
      <c r="B5" s="1420" t="s">
        <v>859</v>
      </c>
      <c r="C5" s="1421" t="s">
        <v>860</v>
      </c>
      <c r="D5" s="1422" t="s">
        <v>861</v>
      </c>
      <c r="E5" s="1423" t="s">
        <v>862</v>
      </c>
      <c r="F5" s="1423" t="s">
        <v>863</v>
      </c>
      <c r="G5" s="1424" t="s">
        <v>864</v>
      </c>
      <c r="H5" s="1425" t="s">
        <v>865</v>
      </c>
      <c r="I5" s="1426" t="s">
        <v>866</v>
      </c>
      <c r="J5" s="1427" t="s">
        <v>867</v>
      </c>
      <c r="K5" s="1428" t="s">
        <v>868</v>
      </c>
      <c r="L5" s="1429" t="s">
        <v>869</v>
      </c>
      <c r="M5" s="1408"/>
      <c r="N5" s="1408"/>
      <c r="O5" s="1408"/>
      <c r="P5" s="1408"/>
      <c r="Q5" s="1408"/>
      <c r="R5" s="1408"/>
      <c r="S5" s="1408"/>
      <c r="T5" s="1408"/>
      <c r="U5" s="1408"/>
      <c r="V5" s="1408"/>
      <c r="W5" s="1408"/>
      <c r="X5" s="1408"/>
      <c r="Y5" s="1408"/>
      <c r="Z5" s="1408"/>
      <c r="AA5" s="1408"/>
      <c r="AB5" s="1408"/>
      <c r="AC5" s="1408"/>
      <c r="AD5" s="1408"/>
      <c r="AE5" s="1408"/>
      <c r="AF5" s="1408"/>
      <c r="AG5" s="1408"/>
      <c r="AH5" s="1408"/>
      <c r="AI5" s="1408"/>
      <c r="AJ5" s="1408"/>
      <c r="AK5" s="1408"/>
      <c r="AL5" s="1408"/>
      <c r="AM5" s="1408"/>
      <c r="AN5" s="1408"/>
      <c r="AO5" s="1408"/>
      <c r="AP5" s="1408"/>
      <c r="AQ5" s="1408"/>
      <c r="AR5" s="1408"/>
      <c r="AS5" s="1408"/>
      <c r="AT5" s="1408"/>
      <c r="AU5" s="1408"/>
      <c r="AV5" s="1408"/>
      <c r="AW5" s="1408"/>
      <c r="AX5" s="1408"/>
      <c r="AY5" s="1408"/>
      <c r="AZ5" s="1408"/>
      <c r="BA5" s="1408"/>
      <c r="BB5" s="1408"/>
      <c r="BC5" s="1408"/>
      <c r="BD5" s="1408"/>
      <c r="BE5" s="1408"/>
      <c r="BF5" s="1408"/>
      <c r="BG5" s="1408"/>
      <c r="BH5" s="1408"/>
      <c r="BI5" s="1408"/>
      <c r="BJ5" s="1408"/>
      <c r="BK5" s="1408"/>
      <c r="BL5" s="1408"/>
      <c r="BM5" s="1408"/>
      <c r="BN5" s="1408"/>
      <c r="BO5" s="1408"/>
      <c r="BP5" s="1408"/>
      <c r="BQ5" s="1408"/>
      <c r="BR5" s="1408"/>
      <c r="BS5" s="1408"/>
      <c r="BT5" s="1408"/>
      <c r="BU5" s="1408"/>
      <c r="BV5" s="1408"/>
      <c r="BW5" s="1408"/>
      <c r="BX5" s="1408"/>
      <c r="BY5" s="1408"/>
      <c r="BZ5" s="1408"/>
      <c r="CA5" s="1408"/>
      <c r="CB5" s="1408"/>
      <c r="CC5" s="1408"/>
      <c r="CD5" s="1408"/>
      <c r="CE5" s="1408"/>
      <c r="CF5" s="1408"/>
      <c r="CG5" s="1408"/>
      <c r="CH5" s="1408"/>
      <c r="CI5" s="1408"/>
      <c r="CJ5" s="1408"/>
      <c r="CK5" s="1408"/>
      <c r="CL5" s="1408"/>
      <c r="CM5" s="1408"/>
      <c r="CN5" s="1408"/>
      <c r="CO5" s="1408"/>
      <c r="CP5" s="1408"/>
      <c r="CQ5" s="1408"/>
      <c r="CR5" s="1408"/>
      <c r="CS5" s="1408"/>
      <c r="CT5" s="1408"/>
      <c r="CU5" s="1408"/>
      <c r="CV5" s="1408"/>
      <c r="CW5" s="1408"/>
      <c r="CX5" s="1408"/>
      <c r="CY5" s="1408"/>
      <c r="CZ5" s="1408"/>
      <c r="DA5" s="1408"/>
      <c r="DB5" s="1408"/>
      <c r="DC5" s="1408"/>
      <c r="DD5" s="1408"/>
      <c r="DE5" s="1408"/>
      <c r="DF5" s="1408"/>
      <c r="DG5" s="1408"/>
      <c r="DH5" s="1408"/>
      <c r="DI5" s="1408"/>
      <c r="DJ5" s="1408"/>
      <c r="DK5" s="1408"/>
      <c r="DL5" s="1408"/>
      <c r="DM5" s="1408"/>
      <c r="DN5" s="1408"/>
      <c r="DO5" s="1408"/>
      <c r="DP5" s="1408"/>
      <c r="DQ5" s="1408"/>
      <c r="DR5" s="1408"/>
      <c r="DS5" s="1408"/>
      <c r="DT5" s="1408"/>
      <c r="DU5" s="1408"/>
      <c r="DV5" s="1408"/>
      <c r="DW5" s="1408"/>
      <c r="DX5" s="1408"/>
      <c r="DY5" s="1408"/>
      <c r="DZ5" s="1408"/>
      <c r="EA5" s="1408"/>
      <c r="EB5" s="1408"/>
      <c r="EC5" s="1408"/>
      <c r="ED5" s="1408"/>
      <c r="EE5" s="1408"/>
      <c r="EF5" s="1408"/>
      <c r="EG5" s="1408"/>
      <c r="EH5" s="1408"/>
      <c r="EI5" s="1408"/>
      <c r="EJ5" s="1408"/>
      <c r="EK5" s="1408"/>
      <c r="EL5" s="1408"/>
      <c r="EM5" s="1408"/>
      <c r="EN5" s="1408"/>
      <c r="EO5" s="1408"/>
      <c r="EP5" s="1408"/>
      <c r="EQ5" s="1408"/>
      <c r="ER5" s="1408"/>
      <c r="ES5" s="1408"/>
      <c r="ET5" s="1408"/>
      <c r="EU5" s="1408"/>
      <c r="EV5" s="1408"/>
      <c r="EW5" s="1408"/>
      <c r="EX5" s="1408"/>
      <c r="EY5" s="1408"/>
      <c r="EZ5" s="1408"/>
      <c r="FA5" s="1408"/>
      <c r="FB5" s="1408"/>
      <c r="FC5" s="1408"/>
      <c r="FD5" s="1408"/>
      <c r="FE5" s="1408"/>
      <c r="FF5" s="1408"/>
      <c r="FG5" s="1408"/>
      <c r="FH5" s="1408"/>
      <c r="FI5" s="1408"/>
      <c r="FJ5" s="1408"/>
      <c r="FK5" s="1408"/>
      <c r="FL5" s="1408"/>
      <c r="FM5" s="1408"/>
      <c r="FN5" s="1408"/>
      <c r="FO5" s="1408"/>
      <c r="FP5" s="1408"/>
      <c r="FQ5" s="1408"/>
      <c r="FR5" s="1408"/>
      <c r="FS5" s="1408"/>
      <c r="FT5" s="1408"/>
      <c r="FU5" s="1408"/>
      <c r="FV5" s="1408"/>
      <c r="FW5" s="1408"/>
      <c r="FX5" s="1408"/>
      <c r="FY5" s="1408"/>
      <c r="FZ5" s="1408"/>
      <c r="GA5" s="1408"/>
      <c r="GB5" s="1408"/>
      <c r="GC5" s="1408"/>
      <c r="GD5" s="1408"/>
      <c r="GE5" s="1408"/>
      <c r="GF5" s="1408"/>
      <c r="GG5" s="1408"/>
      <c r="GH5" s="1408"/>
      <c r="GI5" s="1408"/>
      <c r="GJ5" s="1408"/>
      <c r="GK5" s="1408"/>
      <c r="GL5" s="1408"/>
      <c r="GM5" s="1408"/>
      <c r="GN5" s="1408"/>
      <c r="GO5" s="1408"/>
      <c r="GP5" s="1408"/>
      <c r="GQ5" s="1408"/>
      <c r="GR5" s="1408"/>
      <c r="GS5" s="1408"/>
      <c r="GT5" s="1408"/>
      <c r="GU5" s="1408"/>
      <c r="GV5" s="1408"/>
      <c r="GW5" s="1408"/>
      <c r="GX5" s="1408"/>
      <c r="GY5" s="1408"/>
      <c r="GZ5" s="1408"/>
      <c r="HA5" s="1408"/>
      <c r="HB5" s="1408"/>
      <c r="HC5" s="1408"/>
      <c r="HD5" s="1408"/>
      <c r="HE5" s="1408"/>
      <c r="HF5" s="1408"/>
      <c r="HG5" s="1408"/>
      <c r="HH5" s="1408"/>
      <c r="HI5" s="1408"/>
      <c r="HJ5" s="1408"/>
      <c r="HK5" s="1408"/>
      <c r="HL5" s="1408"/>
      <c r="HM5" s="1408"/>
      <c r="HN5" s="1408"/>
      <c r="HO5" s="1408"/>
      <c r="HP5" s="1408"/>
      <c r="HQ5" s="1408"/>
      <c r="HR5" s="1408"/>
      <c r="HS5" s="1408"/>
      <c r="HT5" s="1408"/>
      <c r="HU5" s="1408"/>
      <c r="HV5" s="1408"/>
      <c r="HW5" s="1408"/>
      <c r="HX5" s="1408"/>
      <c r="HY5" s="1408"/>
      <c r="HZ5" s="1408"/>
      <c r="IA5" s="1408"/>
      <c r="IB5" s="1408"/>
      <c r="IC5" s="1408"/>
      <c r="ID5" s="1408"/>
      <c r="IE5" s="1408"/>
      <c r="IF5" s="1408"/>
      <c r="IG5" s="1408"/>
      <c r="IH5" s="1408"/>
      <c r="II5" s="1408"/>
      <c r="IJ5" s="1408"/>
      <c r="IK5" s="1408"/>
      <c r="IL5" s="1408"/>
      <c r="IM5" s="1408"/>
      <c r="IN5" s="1408"/>
      <c r="IO5" s="1408"/>
      <c r="IP5" s="1408"/>
      <c r="IQ5" s="1408"/>
      <c r="IR5" s="1408"/>
      <c r="IS5" s="1408"/>
      <c r="IT5" s="1408"/>
      <c r="IU5" s="1408"/>
      <c r="IV5" s="1408"/>
      <c r="IW5" s="1408"/>
      <c r="IX5" s="1408"/>
      <c r="IY5" s="1408"/>
      <c r="IZ5" s="1408"/>
      <c r="JA5" s="1408"/>
      <c r="JB5" s="1408"/>
      <c r="JC5" s="1408"/>
      <c r="JD5" s="1408"/>
      <c r="JE5" s="1408"/>
      <c r="JF5" s="1408"/>
      <c r="JG5" s="1408"/>
      <c r="JH5" s="1408"/>
      <c r="JI5" s="1408"/>
      <c r="JJ5" s="1408"/>
      <c r="JK5" s="1408"/>
      <c r="JL5" s="1408"/>
      <c r="JM5" s="1408"/>
      <c r="JN5" s="1408"/>
      <c r="JO5" s="1408"/>
      <c r="JP5" s="1408"/>
      <c r="JQ5" s="1408"/>
      <c r="JR5" s="1408"/>
      <c r="JS5" s="1408"/>
      <c r="JT5" s="1408"/>
      <c r="JU5" s="1408"/>
      <c r="JV5" s="1408"/>
      <c r="JW5" s="1408"/>
      <c r="JX5" s="1408"/>
      <c r="JY5" s="1408"/>
      <c r="JZ5" s="1408"/>
      <c r="KA5" s="1408"/>
      <c r="KB5" s="1408"/>
      <c r="KC5" s="1408"/>
      <c r="KD5" s="1408"/>
      <c r="KE5" s="1408"/>
      <c r="KF5" s="1408"/>
      <c r="KG5" s="1408"/>
      <c r="KH5" s="1408"/>
      <c r="KI5" s="1408"/>
      <c r="KJ5" s="1408"/>
      <c r="KK5" s="1408"/>
      <c r="KL5" s="1408"/>
      <c r="KM5" s="1408"/>
      <c r="KN5" s="1408"/>
      <c r="KO5" s="1408"/>
      <c r="KP5" s="1408"/>
      <c r="KQ5" s="1408"/>
      <c r="KR5" s="1408"/>
      <c r="KS5" s="1408"/>
      <c r="KT5" s="1408"/>
      <c r="KU5" s="1408"/>
      <c r="KV5" s="1408"/>
      <c r="KW5" s="1408"/>
      <c r="KX5" s="1408"/>
      <c r="KY5" s="1408"/>
      <c r="KZ5" s="1408"/>
      <c r="LA5" s="1408"/>
      <c r="LB5" s="1408"/>
      <c r="LC5" s="1408"/>
      <c r="LD5" s="1408"/>
      <c r="LE5" s="1408"/>
      <c r="LF5" s="1408"/>
      <c r="LG5" s="1408"/>
      <c r="LH5" s="1408"/>
      <c r="LI5" s="1408"/>
      <c r="LJ5" s="1408"/>
      <c r="LK5" s="1408"/>
      <c r="LL5" s="1408"/>
      <c r="LM5" s="1408"/>
      <c r="LN5" s="1408"/>
      <c r="LO5" s="1408"/>
      <c r="LP5" s="1408"/>
      <c r="LQ5" s="1408"/>
      <c r="LR5" s="1408"/>
      <c r="LS5" s="1408"/>
      <c r="LT5" s="1408"/>
      <c r="LU5" s="1408"/>
      <c r="LV5" s="1408"/>
      <c r="LW5" s="1408"/>
      <c r="LX5" s="1408"/>
      <c r="LY5" s="1408"/>
      <c r="LZ5" s="1408"/>
      <c r="MA5" s="1408"/>
      <c r="MB5" s="1408"/>
      <c r="MC5" s="1408"/>
      <c r="MD5" s="1408"/>
      <c r="ME5" s="1408"/>
      <c r="MF5" s="1408"/>
      <c r="MG5" s="1408"/>
      <c r="MH5" s="1408"/>
      <c r="MI5" s="1408"/>
      <c r="MJ5" s="1408"/>
      <c r="MK5" s="1408"/>
      <c r="ML5" s="1408"/>
      <c r="MM5" s="1408"/>
      <c r="MN5" s="1408"/>
      <c r="MO5" s="1408"/>
      <c r="MP5" s="1408"/>
      <c r="MQ5" s="1408"/>
      <c r="MR5" s="1408"/>
      <c r="MS5" s="1408"/>
      <c r="MT5" s="1408"/>
      <c r="MU5" s="1408"/>
      <c r="MV5" s="1408"/>
      <c r="MW5" s="1408"/>
      <c r="MX5" s="1408"/>
      <c r="MY5" s="1408"/>
      <c r="MZ5" s="1408"/>
      <c r="NA5" s="1408"/>
      <c r="NB5" s="1408"/>
      <c r="NC5" s="1408"/>
      <c r="ND5" s="1408"/>
      <c r="NE5" s="1408"/>
      <c r="NF5" s="1408"/>
      <c r="NG5" s="1408"/>
      <c r="NH5" s="1408"/>
      <c r="NI5" s="1408"/>
      <c r="NJ5" s="1408"/>
      <c r="NK5" s="1408"/>
      <c r="NL5" s="1408"/>
      <c r="NM5" s="1408"/>
      <c r="NN5" s="1408"/>
      <c r="NO5" s="1408"/>
      <c r="NP5" s="1408"/>
      <c r="NQ5" s="1408"/>
      <c r="NR5" s="1408"/>
      <c r="NS5" s="1408"/>
      <c r="NT5" s="1408"/>
      <c r="NU5" s="1408"/>
      <c r="NV5" s="1408"/>
      <c r="NW5" s="1408"/>
      <c r="NX5" s="1408"/>
      <c r="NY5" s="1408"/>
      <c r="NZ5" s="1408"/>
      <c r="OA5" s="1408"/>
      <c r="OB5" s="1408"/>
      <c r="OC5" s="1408"/>
      <c r="OD5" s="1408"/>
      <c r="OE5" s="1408"/>
      <c r="OF5" s="1408"/>
      <c r="OG5" s="1408"/>
      <c r="OH5" s="1408"/>
      <c r="OI5" s="1408"/>
      <c r="OJ5" s="1408"/>
      <c r="OK5" s="1408"/>
      <c r="OL5" s="1408"/>
      <c r="OM5" s="1408"/>
      <c r="ON5" s="1408"/>
      <c r="OO5" s="1408"/>
      <c r="OP5" s="1408"/>
      <c r="OQ5" s="1408"/>
      <c r="OR5" s="1408"/>
      <c r="OS5" s="1408"/>
      <c r="OT5" s="1408"/>
      <c r="OU5" s="1408"/>
      <c r="OV5" s="1408"/>
      <c r="OW5" s="1408"/>
      <c r="OX5" s="1408"/>
      <c r="OY5" s="1408"/>
      <c r="OZ5" s="1408"/>
      <c r="PA5" s="1408"/>
      <c r="PB5" s="1408"/>
      <c r="PC5" s="1408"/>
      <c r="PD5" s="1408"/>
      <c r="PE5" s="1408"/>
      <c r="PF5" s="1408"/>
      <c r="PG5" s="1408"/>
      <c r="PH5" s="1408"/>
      <c r="PI5" s="1408"/>
      <c r="PJ5" s="1408"/>
      <c r="PK5" s="1408"/>
      <c r="PL5" s="1408"/>
      <c r="PM5" s="1408"/>
      <c r="PN5" s="1408"/>
      <c r="PO5" s="1408"/>
      <c r="PP5" s="1408"/>
      <c r="PQ5" s="1408"/>
      <c r="PR5" s="1408"/>
      <c r="PS5" s="1408"/>
      <c r="PT5" s="1408"/>
      <c r="PU5" s="1408"/>
      <c r="PV5" s="1408"/>
      <c r="PW5" s="1408"/>
      <c r="PX5" s="1408"/>
      <c r="PY5" s="1408"/>
      <c r="PZ5" s="1408"/>
      <c r="QA5" s="1408"/>
      <c r="QB5" s="1408"/>
      <c r="QC5" s="1408"/>
      <c r="QD5" s="1408"/>
      <c r="QE5" s="1408"/>
      <c r="QF5" s="1408"/>
      <c r="QG5" s="1408"/>
      <c r="QH5" s="1408"/>
      <c r="QI5" s="1408"/>
      <c r="QJ5" s="1408"/>
      <c r="QK5" s="1408"/>
      <c r="QL5" s="1408"/>
      <c r="QM5" s="1408"/>
      <c r="QN5" s="1408"/>
      <c r="QO5" s="1408"/>
      <c r="QP5" s="1408"/>
      <c r="QQ5" s="1408"/>
      <c r="QR5" s="1408"/>
      <c r="QS5" s="1408"/>
      <c r="QT5" s="1408"/>
      <c r="QU5" s="1408"/>
      <c r="QV5" s="1408"/>
      <c r="QW5" s="1408"/>
      <c r="QX5" s="1408"/>
      <c r="QY5" s="1408"/>
      <c r="QZ5" s="1408"/>
      <c r="RA5" s="1408"/>
      <c r="RB5" s="1408"/>
      <c r="RC5" s="1408"/>
      <c r="RD5" s="1408"/>
      <c r="RE5" s="1408"/>
      <c r="RF5" s="1408"/>
      <c r="RG5" s="1408"/>
      <c r="RH5" s="1408"/>
      <c r="RI5" s="1408"/>
      <c r="RJ5" s="1408"/>
      <c r="RK5" s="1408"/>
      <c r="RL5" s="1408"/>
      <c r="RM5" s="1408"/>
      <c r="RN5" s="1408"/>
      <c r="RO5" s="1408"/>
      <c r="RP5" s="1408"/>
      <c r="RQ5" s="1408"/>
      <c r="RR5" s="1408"/>
      <c r="RS5" s="1408"/>
      <c r="RT5" s="1408"/>
      <c r="RU5" s="1408"/>
      <c r="RV5" s="1408"/>
      <c r="RW5" s="1408"/>
      <c r="RX5" s="1408"/>
      <c r="RY5" s="1408"/>
      <c r="RZ5" s="1408"/>
      <c r="SA5" s="1408"/>
      <c r="SB5" s="1408"/>
      <c r="SC5" s="1408"/>
      <c r="SD5" s="1408"/>
      <c r="SE5" s="1408"/>
      <c r="SF5" s="1408"/>
      <c r="SG5" s="1408"/>
      <c r="SH5" s="1408"/>
      <c r="SI5" s="1408"/>
      <c r="SJ5" s="1408"/>
      <c r="SK5" s="1408"/>
      <c r="SL5" s="1408"/>
      <c r="SM5" s="1408"/>
      <c r="SN5" s="1408"/>
      <c r="SO5" s="1408"/>
      <c r="SP5" s="1408"/>
      <c r="SQ5" s="1408"/>
      <c r="SR5" s="1408"/>
      <c r="SS5" s="1408"/>
      <c r="ST5" s="1408"/>
      <c r="SU5" s="1408"/>
      <c r="SV5" s="1408"/>
      <c r="SW5" s="1408"/>
      <c r="SX5" s="1408"/>
      <c r="SY5" s="1408"/>
      <c r="SZ5" s="1408"/>
      <c r="TA5" s="1408"/>
      <c r="TB5" s="1408"/>
      <c r="TC5" s="1408"/>
      <c r="TD5" s="1408"/>
      <c r="TE5" s="1408"/>
      <c r="TF5" s="1408"/>
      <c r="TG5" s="1408"/>
      <c r="TH5" s="1408"/>
      <c r="TI5" s="1408"/>
      <c r="TJ5" s="1408"/>
      <c r="TK5" s="1408"/>
      <c r="TL5" s="1408"/>
      <c r="TM5" s="1408"/>
      <c r="TN5" s="1408"/>
      <c r="TO5" s="1408"/>
      <c r="TP5" s="1408"/>
      <c r="TQ5" s="1408"/>
      <c r="TR5" s="1408"/>
      <c r="TS5" s="1408"/>
      <c r="TT5" s="1408"/>
      <c r="TU5" s="1408"/>
      <c r="TV5" s="1408"/>
      <c r="TW5" s="1408"/>
      <c r="TX5" s="1408"/>
      <c r="TY5" s="1408"/>
      <c r="TZ5" s="1408"/>
      <c r="UA5" s="1408"/>
      <c r="UB5" s="1408"/>
      <c r="UC5" s="1408"/>
      <c r="UD5" s="1408"/>
      <c r="UE5" s="1408"/>
      <c r="UF5" s="1408"/>
      <c r="UG5" s="1408"/>
      <c r="UH5" s="1408"/>
      <c r="UI5" s="1408"/>
      <c r="UJ5" s="1408"/>
      <c r="UK5" s="1408"/>
      <c r="UL5" s="1408"/>
      <c r="UM5" s="1408"/>
      <c r="UN5" s="1408"/>
      <c r="UO5" s="1408"/>
      <c r="UP5" s="1408"/>
      <c r="UQ5" s="1408"/>
      <c r="UR5" s="1408"/>
      <c r="US5" s="1408"/>
      <c r="UT5" s="1408"/>
      <c r="UU5" s="1408"/>
      <c r="UV5" s="1408"/>
      <c r="UW5" s="1408"/>
      <c r="UX5" s="1408"/>
      <c r="UY5" s="1408"/>
      <c r="UZ5" s="1408"/>
      <c r="VA5" s="1408"/>
      <c r="VB5" s="1408"/>
      <c r="VC5" s="1408"/>
      <c r="VD5" s="1408"/>
      <c r="VE5" s="1408"/>
      <c r="VF5" s="1408"/>
      <c r="VG5" s="1408"/>
      <c r="VH5" s="1408"/>
      <c r="VI5" s="1408"/>
      <c r="VJ5" s="1408"/>
      <c r="VK5" s="1408"/>
      <c r="VL5" s="1408"/>
      <c r="VM5" s="1408"/>
      <c r="VN5" s="1408"/>
      <c r="VO5" s="1408"/>
      <c r="VP5" s="1408"/>
      <c r="VQ5" s="1408"/>
      <c r="VR5" s="1408"/>
      <c r="VS5" s="1408"/>
      <c r="VT5" s="1408"/>
      <c r="VU5" s="1408"/>
      <c r="VV5" s="1408"/>
      <c r="VW5" s="1408"/>
      <c r="VX5" s="1408"/>
      <c r="VY5" s="1408"/>
      <c r="VZ5" s="1408"/>
      <c r="WA5" s="1408"/>
      <c r="WB5" s="1408"/>
      <c r="WC5" s="1408"/>
      <c r="WD5" s="1408"/>
      <c r="WE5" s="1408"/>
      <c r="WF5" s="1408"/>
      <c r="WG5" s="1408"/>
      <c r="WH5" s="1408"/>
      <c r="WI5" s="1408"/>
      <c r="WJ5" s="1408"/>
      <c r="WK5" s="1408"/>
      <c r="WL5" s="1408"/>
      <c r="WM5" s="1408"/>
      <c r="WN5" s="1408"/>
      <c r="WO5" s="1408"/>
      <c r="WP5" s="1408"/>
      <c r="WQ5" s="1408"/>
      <c r="WR5" s="1408"/>
      <c r="WS5" s="1408"/>
      <c r="WT5" s="1408"/>
      <c r="WU5" s="1408"/>
      <c r="WV5" s="1408"/>
      <c r="WW5" s="1408"/>
      <c r="WX5" s="1408"/>
      <c r="WY5" s="1408"/>
      <c r="WZ5" s="1408"/>
      <c r="XA5" s="1408"/>
      <c r="XB5" s="1408"/>
      <c r="XC5" s="1408"/>
      <c r="XD5" s="1408"/>
      <c r="XE5" s="1408"/>
      <c r="XF5" s="1408"/>
      <c r="XG5" s="1408"/>
      <c r="XH5" s="1408"/>
      <c r="XI5" s="1408"/>
      <c r="XJ5" s="1408"/>
      <c r="XK5" s="1408"/>
      <c r="XL5" s="1408"/>
      <c r="XM5" s="1408"/>
      <c r="XN5" s="1408"/>
      <c r="XO5" s="1408"/>
      <c r="XP5" s="1408"/>
      <c r="XQ5" s="1408"/>
      <c r="XR5" s="1408"/>
      <c r="XS5" s="1408"/>
      <c r="XT5" s="1408"/>
      <c r="XU5" s="1408"/>
      <c r="XV5" s="1408"/>
      <c r="XW5" s="1408"/>
      <c r="XX5" s="1408"/>
      <c r="XY5" s="1408"/>
      <c r="XZ5" s="1408"/>
      <c r="YA5" s="1408"/>
      <c r="YB5" s="1408"/>
      <c r="YC5" s="1408"/>
      <c r="YD5" s="1408"/>
      <c r="YE5" s="1408"/>
      <c r="YF5" s="1408"/>
      <c r="YG5" s="1408"/>
      <c r="YH5" s="1408"/>
      <c r="YI5" s="1408"/>
      <c r="YJ5" s="1408"/>
      <c r="YK5" s="1408"/>
      <c r="YL5" s="1408"/>
      <c r="YM5" s="1408"/>
      <c r="YN5" s="1408"/>
      <c r="YO5" s="1408"/>
      <c r="YP5" s="1408"/>
      <c r="YQ5" s="1408"/>
      <c r="YR5" s="1408"/>
      <c r="YS5" s="1408"/>
      <c r="YT5" s="1408"/>
      <c r="YU5" s="1408"/>
      <c r="YV5" s="1408"/>
      <c r="YW5" s="1408"/>
      <c r="YX5" s="1408"/>
      <c r="YY5" s="1408"/>
      <c r="YZ5" s="1408"/>
      <c r="ZA5" s="1408"/>
      <c r="ZB5" s="1408"/>
      <c r="ZC5" s="1408"/>
      <c r="ZD5" s="1408"/>
      <c r="ZE5" s="1408"/>
      <c r="ZF5" s="1408"/>
      <c r="ZG5" s="1408"/>
      <c r="ZH5" s="1408"/>
      <c r="ZI5" s="1408"/>
      <c r="ZJ5" s="1408"/>
      <c r="ZK5" s="1408"/>
      <c r="ZL5" s="1408"/>
      <c r="ZM5" s="1408"/>
      <c r="ZN5" s="1408"/>
      <c r="ZO5" s="1408"/>
      <c r="ZP5" s="1408"/>
      <c r="ZQ5" s="1408"/>
      <c r="ZR5" s="1408"/>
      <c r="ZS5" s="1408"/>
      <c r="ZT5" s="1408"/>
      <c r="ZU5" s="1408"/>
      <c r="ZV5" s="1408"/>
      <c r="ZW5" s="1408"/>
      <c r="ZX5" s="1408"/>
      <c r="ZY5" s="1408"/>
      <c r="ZZ5" s="1408"/>
      <c r="AAA5" s="1408"/>
      <c r="AAB5" s="1408"/>
      <c r="AAC5" s="1408"/>
      <c r="AAD5" s="1408"/>
      <c r="AAE5" s="1408"/>
      <c r="AAF5" s="1408"/>
      <c r="AAG5" s="1408"/>
      <c r="AAH5" s="1408"/>
      <c r="AAI5" s="1408"/>
      <c r="AAJ5" s="1408"/>
      <c r="AAK5" s="1408"/>
      <c r="AAL5" s="1408"/>
      <c r="AAM5" s="1408"/>
      <c r="AAN5" s="1408"/>
      <c r="AAO5" s="1408"/>
      <c r="AAP5" s="1408"/>
      <c r="AAQ5" s="1408"/>
      <c r="AAR5" s="1408"/>
      <c r="AAS5" s="1408"/>
      <c r="AAT5" s="1408"/>
      <c r="AAU5" s="1408"/>
      <c r="AAV5" s="1408"/>
      <c r="AAW5" s="1408"/>
      <c r="AAX5" s="1408"/>
      <c r="AAY5" s="1408"/>
      <c r="AAZ5" s="1408"/>
      <c r="ABA5" s="1408"/>
      <c r="ABB5" s="1408"/>
      <c r="ABC5" s="1408"/>
      <c r="ABD5" s="1408"/>
      <c r="ABE5" s="1408"/>
      <c r="ABF5" s="1408"/>
      <c r="ABG5" s="1408"/>
      <c r="ABH5" s="1408"/>
      <c r="ABI5" s="1408"/>
      <c r="ABJ5" s="1408"/>
      <c r="ABK5" s="1408"/>
      <c r="ABL5" s="1408"/>
      <c r="ABM5" s="1408"/>
      <c r="ABN5" s="1408"/>
      <c r="ABO5" s="1408"/>
      <c r="ABP5" s="1408"/>
      <c r="ABQ5" s="1408"/>
      <c r="ABR5" s="1408"/>
      <c r="ABS5" s="1408"/>
      <c r="ABT5" s="1408"/>
      <c r="ABU5" s="1408"/>
      <c r="ABV5" s="1408"/>
      <c r="ABW5" s="1408"/>
      <c r="ABX5" s="1408"/>
      <c r="ABY5" s="1408"/>
      <c r="ABZ5" s="1408"/>
      <c r="ACA5" s="1408"/>
      <c r="ACB5" s="1408"/>
      <c r="ACC5" s="1408"/>
      <c r="ACD5" s="1408"/>
      <c r="ACE5" s="1408"/>
      <c r="ACF5" s="1408"/>
      <c r="ACG5" s="1408"/>
      <c r="ACH5" s="1408"/>
      <c r="ACI5" s="1408"/>
      <c r="ACJ5" s="1408"/>
      <c r="ACK5" s="1408"/>
      <c r="ACL5" s="1408"/>
      <c r="ACM5" s="1408"/>
      <c r="ACN5" s="1408"/>
      <c r="ACO5" s="1408"/>
      <c r="ACP5" s="1408"/>
      <c r="ACQ5" s="1408"/>
      <c r="ACR5" s="1408"/>
      <c r="ACS5" s="1408"/>
      <c r="ACT5" s="1408"/>
      <c r="ACU5" s="1408"/>
      <c r="ACV5" s="1408"/>
      <c r="ACW5" s="1408"/>
      <c r="ACX5" s="1408"/>
      <c r="ACY5" s="1408"/>
      <c r="ACZ5" s="1408"/>
      <c r="ADA5" s="1408"/>
      <c r="ADB5" s="1408"/>
      <c r="ADC5" s="1408"/>
      <c r="ADD5" s="1408"/>
      <c r="ADE5" s="1408"/>
      <c r="ADF5" s="1408"/>
      <c r="ADG5" s="1408"/>
      <c r="ADH5" s="1408"/>
      <c r="ADI5" s="1408"/>
      <c r="ADJ5" s="1408"/>
      <c r="ADK5" s="1408"/>
      <c r="ADL5" s="1408"/>
      <c r="ADM5" s="1408"/>
      <c r="ADN5" s="1408"/>
      <c r="ADO5" s="1408"/>
      <c r="ADP5" s="1408"/>
      <c r="ADQ5" s="1408"/>
      <c r="ADR5" s="1408"/>
      <c r="ADS5" s="1408"/>
      <c r="ADT5" s="1408"/>
      <c r="ADU5" s="1408"/>
      <c r="ADV5" s="1408"/>
      <c r="ADW5" s="1408"/>
      <c r="ADX5" s="1408"/>
      <c r="ADY5" s="1408"/>
      <c r="ADZ5" s="1408"/>
      <c r="AEA5" s="1408"/>
      <c r="AEB5" s="1408"/>
      <c r="AEC5" s="1408"/>
      <c r="AED5" s="1408"/>
      <c r="AEE5" s="1408"/>
      <c r="AEF5" s="1408"/>
      <c r="AEG5" s="1408"/>
      <c r="AEH5" s="1408"/>
      <c r="AEI5" s="1408"/>
      <c r="AEJ5" s="1408"/>
      <c r="AEK5" s="1408"/>
      <c r="AEL5" s="1408"/>
      <c r="AEM5" s="1408"/>
      <c r="AEN5" s="1408"/>
      <c r="AEO5" s="1408"/>
      <c r="AEP5" s="1408"/>
      <c r="AEQ5" s="1408"/>
      <c r="AER5" s="1408"/>
      <c r="AES5" s="1408"/>
      <c r="AET5" s="1408"/>
      <c r="AEU5" s="1408"/>
      <c r="AEV5" s="1408"/>
      <c r="AEW5" s="1408"/>
      <c r="AEX5" s="1408"/>
      <c r="AEY5" s="1408"/>
      <c r="AEZ5" s="1408"/>
      <c r="AFA5" s="1408"/>
      <c r="AFB5" s="1408"/>
      <c r="AFC5" s="1408"/>
      <c r="AFD5" s="1408"/>
      <c r="AFE5" s="1408"/>
      <c r="AFF5" s="1408"/>
      <c r="AFG5" s="1408"/>
      <c r="AFH5" s="1408"/>
      <c r="AFI5" s="1408"/>
      <c r="AFJ5" s="1408"/>
      <c r="AFK5" s="1408"/>
      <c r="AFL5" s="1408"/>
      <c r="AFM5" s="1408"/>
      <c r="AFN5" s="1408"/>
      <c r="AFO5" s="1408"/>
      <c r="AFP5" s="1408"/>
      <c r="AFQ5" s="1408"/>
      <c r="AFR5" s="1408"/>
      <c r="AFS5" s="1408"/>
      <c r="AFT5" s="1408"/>
      <c r="AFU5" s="1408"/>
      <c r="AFV5" s="1408"/>
      <c r="AFW5" s="1408"/>
      <c r="AFX5" s="1408"/>
      <c r="AFY5" s="1408"/>
      <c r="AFZ5" s="1408"/>
      <c r="AGA5" s="1408"/>
      <c r="AGB5" s="1408"/>
      <c r="AGC5" s="1408"/>
      <c r="AGD5" s="1408"/>
      <c r="AGE5" s="1408"/>
      <c r="AGF5" s="1408"/>
      <c r="AGG5" s="1408"/>
      <c r="AGH5" s="1408"/>
      <c r="AGI5" s="1408"/>
      <c r="AGJ5" s="1408"/>
      <c r="AGK5" s="1408"/>
      <c r="AGL5" s="1408"/>
      <c r="AGM5" s="1408"/>
      <c r="AGN5" s="1408"/>
      <c r="AGO5" s="1408"/>
      <c r="AGP5" s="1408"/>
      <c r="AGQ5" s="1408"/>
      <c r="AGR5" s="1408"/>
      <c r="AGS5" s="1408"/>
      <c r="AGT5" s="1408"/>
      <c r="AGU5" s="1408"/>
      <c r="AGV5" s="1408"/>
      <c r="AGW5" s="1408"/>
      <c r="AGX5" s="1408"/>
      <c r="AGY5" s="1408"/>
      <c r="AGZ5" s="1408"/>
      <c r="AHA5" s="1408"/>
      <c r="AHB5" s="1408"/>
      <c r="AHC5" s="1408"/>
      <c r="AHD5" s="1408"/>
      <c r="AHE5" s="1408"/>
      <c r="AHF5" s="1408"/>
      <c r="AHG5" s="1408"/>
      <c r="AHH5" s="1408"/>
      <c r="AHI5" s="1408"/>
      <c r="AHJ5" s="1408"/>
      <c r="AHK5" s="1408"/>
      <c r="AHL5" s="1408"/>
      <c r="AHM5" s="1408"/>
      <c r="AHN5" s="1408"/>
      <c r="AHO5" s="1408"/>
      <c r="AHP5" s="1408"/>
      <c r="AHQ5" s="1408"/>
      <c r="AHR5" s="1408"/>
      <c r="AHS5" s="1408"/>
      <c r="AHT5" s="1408"/>
      <c r="AHU5" s="1408"/>
      <c r="AHV5" s="1408"/>
      <c r="AHW5" s="1408"/>
      <c r="AHX5" s="1408"/>
      <c r="AHY5" s="1408"/>
      <c r="AHZ5" s="1408"/>
      <c r="AIA5" s="1408"/>
      <c r="AIB5" s="1408"/>
      <c r="AIC5" s="1408"/>
      <c r="AID5" s="1408"/>
      <c r="AIE5" s="1408"/>
      <c r="AIF5" s="1408"/>
      <c r="AIG5" s="1408"/>
      <c r="AIH5" s="1408"/>
      <c r="AII5" s="1408"/>
      <c r="AIJ5" s="1408"/>
      <c r="AIK5" s="1408"/>
      <c r="AIL5" s="1408"/>
      <c r="AIM5" s="1408"/>
      <c r="AIN5" s="1408"/>
      <c r="AIO5" s="1408"/>
      <c r="AIP5" s="1408"/>
      <c r="AIQ5" s="1408"/>
      <c r="AIR5" s="1408"/>
      <c r="AIS5" s="1408"/>
      <c r="AIT5" s="1408"/>
      <c r="AIU5" s="1408"/>
      <c r="AIV5" s="1408"/>
      <c r="AIW5" s="1408"/>
      <c r="AIX5" s="1408"/>
      <c r="AIY5" s="1408"/>
      <c r="AIZ5" s="1408"/>
      <c r="AJA5" s="1408"/>
      <c r="AJB5" s="1408"/>
      <c r="AJC5" s="1408"/>
      <c r="AJD5" s="1408"/>
      <c r="AJE5" s="1408"/>
      <c r="AJF5" s="1408"/>
      <c r="AJG5" s="1408"/>
      <c r="AJH5" s="1408"/>
      <c r="AJI5" s="1408"/>
      <c r="AJJ5" s="1408"/>
      <c r="AJK5" s="1408"/>
      <c r="AJL5" s="1408"/>
      <c r="AJM5" s="1408"/>
      <c r="AJN5" s="1408"/>
      <c r="AJO5" s="1408"/>
      <c r="AJP5" s="1408"/>
      <c r="AJQ5" s="1408"/>
      <c r="AJR5" s="1408"/>
      <c r="AJS5" s="1408"/>
      <c r="AJT5" s="1408"/>
      <c r="AJU5" s="1408"/>
      <c r="AJV5" s="1408"/>
      <c r="AJW5" s="1408"/>
      <c r="AJX5" s="1408"/>
      <c r="AJY5" s="1408"/>
      <c r="AJZ5" s="1408"/>
      <c r="AKA5" s="1408"/>
      <c r="AKB5" s="1408"/>
      <c r="AKC5" s="1408"/>
      <c r="AKD5" s="1408"/>
      <c r="AKE5" s="1408"/>
      <c r="AKF5" s="1408"/>
      <c r="AKG5" s="1408"/>
      <c r="AKH5" s="1408"/>
      <c r="AKI5" s="1408"/>
      <c r="AKJ5" s="1408"/>
      <c r="AKK5" s="1408"/>
      <c r="AKL5" s="1408"/>
      <c r="AKM5" s="1408"/>
      <c r="AKN5" s="1408"/>
      <c r="AKO5" s="1408"/>
      <c r="AKP5" s="1408"/>
      <c r="AKQ5" s="1408"/>
      <c r="AKR5" s="1408"/>
      <c r="AKS5" s="1408"/>
      <c r="AKT5" s="1408"/>
      <c r="AKU5" s="1408"/>
      <c r="AKV5" s="1408"/>
      <c r="AKW5" s="1408"/>
      <c r="AKX5" s="1408"/>
      <c r="AKY5" s="1408"/>
      <c r="AKZ5" s="1408"/>
      <c r="ALA5" s="1408"/>
      <c r="ALB5" s="1408"/>
      <c r="ALC5" s="1408"/>
      <c r="ALD5" s="1408"/>
      <c r="ALE5" s="1408"/>
      <c r="ALF5" s="1408"/>
      <c r="ALG5" s="1408"/>
      <c r="ALH5" s="1408"/>
      <c r="ALI5" s="1408"/>
      <c r="ALJ5" s="1408"/>
      <c r="ALK5" s="1408"/>
      <c r="ALL5" s="1408"/>
      <c r="ALM5" s="1408"/>
      <c r="ALN5" s="1408"/>
      <c r="ALO5" s="1408"/>
      <c r="ALP5" s="1408"/>
      <c r="ALQ5" s="1408"/>
      <c r="ALR5" s="1408"/>
      <c r="ALS5" s="1408"/>
      <c r="ALT5" s="1408"/>
      <c r="ALU5" s="1408"/>
      <c r="ALV5" s="1408"/>
      <c r="ALW5" s="1408"/>
      <c r="ALX5" s="1408"/>
      <c r="ALY5" s="1408"/>
      <c r="ALZ5" s="1408"/>
      <c r="AMA5" s="1408"/>
      <c r="AMB5" s="1408"/>
      <c r="AMC5" s="1408"/>
      <c r="AMD5" s="1408"/>
      <c r="AME5" s="1408"/>
      <c r="AMF5" s="1408"/>
      <c r="AMG5" s="1408"/>
      <c r="AMH5" s="1408"/>
      <c r="AMI5" s="1408"/>
      <c r="AMJ5" s="1408"/>
      <c r="AMK5" s="1408"/>
      <c r="AML5" s="1408"/>
      <c r="AMM5" s="1408"/>
      <c r="AMN5" s="1408"/>
      <c r="AMO5" s="1408"/>
      <c r="AMP5" s="1408"/>
      <c r="AMQ5" s="1408"/>
      <c r="AMR5" s="1408"/>
      <c r="AMS5" s="1408"/>
      <c r="AMT5" s="1408"/>
      <c r="AMU5" s="1408"/>
      <c r="AMV5" s="1408"/>
      <c r="AMW5" s="1408"/>
      <c r="AMX5" s="1408"/>
      <c r="AMY5" s="1408"/>
      <c r="AMZ5" s="1408"/>
      <c r="ANA5" s="1408"/>
      <c r="ANB5" s="1408"/>
      <c r="ANC5" s="1408"/>
      <c r="AND5" s="1408"/>
      <c r="ANE5" s="1408"/>
      <c r="ANF5" s="1408"/>
      <c r="ANG5" s="1408"/>
      <c r="ANH5" s="1408"/>
      <c r="ANI5" s="1408"/>
      <c r="ANJ5" s="1408"/>
      <c r="ANK5" s="1408"/>
      <c r="ANL5" s="1408"/>
      <c r="ANM5" s="1408"/>
      <c r="ANN5" s="1408"/>
      <c r="ANO5" s="1408"/>
      <c r="ANP5" s="1408"/>
      <c r="ANQ5" s="1408"/>
      <c r="ANR5" s="1408"/>
      <c r="ANS5" s="1408"/>
      <c r="ANT5" s="1408"/>
      <c r="ANU5" s="1408"/>
      <c r="ANV5" s="1408"/>
      <c r="ANW5" s="1408"/>
      <c r="ANX5" s="1408"/>
      <c r="ANY5" s="1408"/>
      <c r="ANZ5" s="1408"/>
      <c r="AOA5" s="1408"/>
      <c r="AOB5" s="1408"/>
      <c r="AOC5" s="1408"/>
      <c r="AOD5" s="1408"/>
      <c r="AOE5" s="1408"/>
      <c r="AOF5" s="1408"/>
      <c r="AOG5" s="1408"/>
      <c r="AOH5" s="1408"/>
      <c r="AOI5" s="1408"/>
      <c r="AOJ5" s="1408"/>
      <c r="AOK5" s="1408"/>
      <c r="AOL5" s="1408"/>
      <c r="AOM5" s="1408"/>
      <c r="AON5" s="1408"/>
      <c r="AOO5" s="1408"/>
      <c r="AOP5" s="1408"/>
      <c r="AOQ5" s="1408"/>
      <c r="AOR5" s="1408"/>
      <c r="AOS5" s="1408"/>
      <c r="AOT5" s="1408"/>
      <c r="AOU5" s="1408"/>
      <c r="AOV5" s="1408"/>
      <c r="AOW5" s="1408"/>
      <c r="AOX5" s="1408"/>
      <c r="AOY5" s="1408"/>
      <c r="AOZ5" s="1408"/>
      <c r="APA5" s="1408"/>
      <c r="APB5" s="1408"/>
      <c r="APC5" s="1408"/>
      <c r="APD5" s="1408"/>
      <c r="APE5" s="1408"/>
      <c r="APF5" s="1408"/>
      <c r="APG5" s="1408"/>
      <c r="APH5" s="1408"/>
      <c r="API5" s="1408"/>
      <c r="APJ5" s="1408"/>
      <c r="APK5" s="1408"/>
      <c r="APL5" s="1408"/>
      <c r="APM5" s="1408"/>
      <c r="APN5" s="1408"/>
      <c r="APO5" s="1408"/>
      <c r="APP5" s="1408"/>
      <c r="APQ5" s="1408"/>
      <c r="APR5" s="1408"/>
      <c r="APS5" s="1408"/>
      <c r="APT5" s="1408"/>
      <c r="APU5" s="1408"/>
      <c r="APV5" s="1408"/>
      <c r="APW5" s="1408"/>
      <c r="APX5" s="1408"/>
      <c r="APY5" s="1408"/>
      <c r="APZ5" s="1408"/>
      <c r="AQA5" s="1408"/>
      <c r="AQB5" s="1408"/>
      <c r="AQC5" s="1408"/>
      <c r="AQD5" s="1408"/>
      <c r="AQE5" s="1408"/>
      <c r="AQF5" s="1408"/>
      <c r="AQG5" s="1408"/>
      <c r="AQH5" s="1408"/>
      <c r="AQI5" s="1408"/>
      <c r="AQJ5" s="1408"/>
      <c r="AQK5" s="1408"/>
      <c r="AQL5" s="1408"/>
      <c r="AQM5" s="1408"/>
      <c r="AQN5" s="1408"/>
      <c r="AQO5" s="1408"/>
      <c r="AQP5" s="1408"/>
      <c r="AQQ5" s="1408"/>
      <c r="AQR5" s="1408"/>
      <c r="AQS5" s="1408"/>
      <c r="AQT5" s="1408"/>
      <c r="AQU5" s="1408"/>
      <c r="AQV5" s="1408"/>
      <c r="AQW5" s="1408"/>
      <c r="AQX5" s="1408"/>
      <c r="AQY5" s="1408"/>
      <c r="AQZ5" s="1408"/>
      <c r="ARA5" s="1408"/>
      <c r="ARB5" s="1408"/>
      <c r="ARC5" s="1408"/>
      <c r="ARD5" s="1408"/>
      <c r="ARE5" s="1408"/>
      <c r="ARF5" s="1408"/>
      <c r="ARG5" s="1408"/>
      <c r="ARH5" s="1408"/>
      <c r="ARI5" s="1408"/>
      <c r="ARJ5" s="1408"/>
      <c r="ARK5" s="1408"/>
      <c r="ARL5" s="1408"/>
      <c r="ARM5" s="1408"/>
      <c r="ARN5" s="1408"/>
      <c r="ARO5" s="1408"/>
      <c r="ARP5" s="1408"/>
      <c r="ARQ5" s="1408"/>
      <c r="ARR5" s="1408"/>
      <c r="ARS5" s="1408"/>
      <c r="ART5" s="1408"/>
      <c r="ARU5" s="1408"/>
      <c r="ARV5" s="1408"/>
      <c r="ARW5" s="1408"/>
      <c r="ARX5" s="1408"/>
      <c r="ARY5" s="1408"/>
      <c r="ARZ5" s="1408"/>
      <c r="ASA5" s="1408"/>
      <c r="ASB5" s="1408"/>
      <c r="ASC5" s="1408"/>
      <c r="ASD5" s="1408"/>
      <c r="ASE5" s="1408"/>
      <c r="ASF5" s="1408"/>
      <c r="ASG5" s="1408"/>
      <c r="ASH5" s="1408"/>
      <c r="ASI5" s="1408"/>
      <c r="ASJ5" s="1408"/>
      <c r="ASK5" s="1408"/>
      <c r="ASL5" s="1408"/>
      <c r="ASM5" s="1408"/>
      <c r="ASN5" s="1408"/>
      <c r="ASO5" s="1408"/>
      <c r="ASP5" s="1408"/>
      <c r="ASQ5" s="1408"/>
      <c r="ASR5" s="1408"/>
      <c r="ASS5" s="1408"/>
      <c r="AST5" s="1408"/>
      <c r="ASU5" s="1408"/>
      <c r="ASV5" s="1408"/>
      <c r="ASW5" s="1408"/>
      <c r="ASX5" s="1408"/>
      <c r="ASY5" s="1408"/>
      <c r="ASZ5" s="1408"/>
      <c r="ATA5" s="1408"/>
      <c r="ATB5" s="1408"/>
      <c r="ATC5" s="1408"/>
      <c r="ATD5" s="1408"/>
      <c r="ATE5" s="1408"/>
      <c r="ATF5" s="1408"/>
      <c r="ATG5" s="1408"/>
      <c r="ATH5" s="1408"/>
      <c r="ATI5" s="1408"/>
      <c r="ATJ5" s="1408"/>
      <c r="ATK5" s="1408"/>
      <c r="ATL5" s="1408"/>
      <c r="ATM5" s="1408"/>
      <c r="ATN5" s="1408"/>
      <c r="ATO5" s="1408"/>
      <c r="ATP5" s="1408"/>
      <c r="ATQ5" s="1408"/>
      <c r="ATR5" s="1408"/>
      <c r="ATS5" s="1408"/>
      <c r="ATT5" s="1408"/>
      <c r="ATU5" s="1408"/>
      <c r="ATV5" s="1408"/>
      <c r="ATW5" s="1408"/>
      <c r="ATX5" s="1408"/>
      <c r="ATY5" s="1408"/>
      <c r="ATZ5" s="1408"/>
      <c r="AUA5" s="1408"/>
      <c r="AUB5" s="1408"/>
      <c r="AUC5" s="1408"/>
      <c r="AUD5" s="1408"/>
      <c r="AUE5" s="1408"/>
      <c r="AUF5" s="1408"/>
      <c r="AUG5" s="1408"/>
      <c r="AUH5" s="1408"/>
      <c r="AUI5" s="1408"/>
      <c r="AUJ5" s="1408"/>
      <c r="AUK5" s="1408"/>
      <c r="AUL5" s="1408"/>
      <c r="AUM5" s="1408"/>
      <c r="AUN5" s="1408"/>
      <c r="AUO5" s="1408"/>
      <c r="AUP5" s="1408"/>
      <c r="AUQ5" s="1408"/>
      <c r="AUR5" s="1408"/>
      <c r="AUS5" s="1408"/>
      <c r="AUT5" s="1408"/>
      <c r="AUU5" s="1408"/>
      <c r="AUV5" s="1408"/>
      <c r="AUW5" s="1408"/>
      <c r="AUX5" s="1408"/>
      <c r="AUY5" s="1408"/>
      <c r="AUZ5" s="1408"/>
      <c r="AVA5" s="1408"/>
      <c r="AVB5" s="1408"/>
      <c r="AVC5" s="1408"/>
      <c r="AVD5" s="1408"/>
      <c r="AVE5" s="1408"/>
      <c r="AVF5" s="1408"/>
      <c r="AVG5" s="1408"/>
      <c r="AVH5" s="1408"/>
      <c r="AVI5" s="1408"/>
      <c r="AVJ5" s="1408"/>
      <c r="AVK5" s="1408"/>
      <c r="AVL5" s="1408"/>
      <c r="AVM5" s="1408"/>
      <c r="AVN5" s="1408"/>
      <c r="AVO5" s="1408"/>
      <c r="AVP5" s="1408"/>
      <c r="AVQ5" s="1408"/>
      <c r="AVR5" s="1408"/>
      <c r="AVS5" s="1408"/>
      <c r="AVT5" s="1408"/>
      <c r="AVU5" s="1408"/>
      <c r="AVV5" s="1408"/>
      <c r="AVW5" s="1408"/>
      <c r="AVX5" s="1408"/>
      <c r="AVY5" s="1408"/>
      <c r="AVZ5" s="1408"/>
      <c r="AWA5" s="1408"/>
      <c r="AWB5" s="1408"/>
      <c r="AWC5" s="1408"/>
      <c r="AWD5" s="1408"/>
      <c r="AWE5" s="1408"/>
      <c r="AWF5" s="1408"/>
      <c r="AWG5" s="1408"/>
      <c r="AWH5" s="1408"/>
      <c r="AWI5" s="1408"/>
      <c r="AWJ5" s="1408"/>
      <c r="AWK5" s="1408"/>
      <c r="AWL5" s="1408"/>
      <c r="AWM5" s="1408"/>
      <c r="AWN5" s="1408"/>
      <c r="AWO5" s="1408"/>
      <c r="AWP5" s="1408"/>
      <c r="AWQ5" s="1408"/>
      <c r="AWR5" s="1408"/>
      <c r="AWS5" s="1408"/>
      <c r="AWT5" s="1408"/>
      <c r="AWU5" s="1408"/>
      <c r="AWV5" s="1408"/>
      <c r="AWW5" s="1408"/>
      <c r="AWX5" s="1408"/>
      <c r="AWY5" s="1408"/>
      <c r="AWZ5" s="1408"/>
      <c r="AXA5" s="1408"/>
      <c r="AXB5" s="1408"/>
      <c r="AXC5" s="1408"/>
      <c r="AXD5" s="1408"/>
      <c r="AXE5" s="1408"/>
      <c r="AXF5" s="1408"/>
      <c r="AXG5" s="1408"/>
      <c r="AXH5" s="1408"/>
      <c r="AXI5" s="1408"/>
      <c r="AXJ5" s="1408"/>
      <c r="AXK5" s="1408"/>
      <c r="AXL5" s="1408"/>
      <c r="AXM5" s="1408"/>
      <c r="AXN5" s="1408"/>
      <c r="AXO5" s="1408"/>
      <c r="AXP5" s="1408"/>
      <c r="AXQ5" s="1408"/>
      <c r="AXR5" s="1408"/>
      <c r="AXS5" s="1408"/>
      <c r="AXT5" s="1408"/>
      <c r="AXU5" s="1408"/>
      <c r="AXV5" s="1408"/>
      <c r="AXW5" s="1408"/>
      <c r="AXX5" s="1408"/>
      <c r="AXY5" s="1408"/>
      <c r="AXZ5" s="1408"/>
      <c r="AYA5" s="1408"/>
      <c r="AYB5" s="1408"/>
      <c r="AYC5" s="1408"/>
      <c r="AYD5" s="1408"/>
      <c r="AYE5" s="1408"/>
      <c r="AYF5" s="1408"/>
      <c r="AYG5" s="1408"/>
      <c r="AYH5" s="1408"/>
      <c r="AYI5" s="1408"/>
      <c r="AYJ5" s="1408"/>
      <c r="AYK5" s="1408"/>
      <c r="AYL5" s="1408"/>
      <c r="AYM5" s="1408"/>
      <c r="AYN5" s="1408"/>
      <c r="AYO5" s="1408"/>
      <c r="AYP5" s="1408"/>
      <c r="AYQ5" s="1408"/>
      <c r="AYR5" s="1408"/>
      <c r="AYS5" s="1408"/>
      <c r="AYT5" s="1408"/>
      <c r="AYU5" s="1408"/>
      <c r="AYV5" s="1408"/>
      <c r="AYW5" s="1408"/>
      <c r="AYX5" s="1408"/>
      <c r="AYY5" s="1408"/>
      <c r="AYZ5" s="1408"/>
      <c r="AZA5" s="1408"/>
      <c r="AZB5" s="1408"/>
      <c r="AZC5" s="1408"/>
      <c r="AZD5" s="1408"/>
      <c r="AZE5" s="1408"/>
      <c r="AZF5" s="1408"/>
      <c r="AZG5" s="1408"/>
      <c r="AZH5" s="1408"/>
      <c r="AZI5" s="1408"/>
      <c r="AZJ5" s="1408"/>
      <c r="AZK5" s="1408"/>
      <c r="AZL5" s="1408"/>
      <c r="AZM5" s="1408"/>
      <c r="AZN5" s="1408"/>
      <c r="AZO5" s="1408"/>
      <c r="AZP5" s="1408"/>
      <c r="AZQ5" s="1408"/>
      <c r="AZR5" s="1408"/>
      <c r="AZS5" s="1408"/>
      <c r="AZT5" s="1408"/>
      <c r="AZU5" s="1408"/>
      <c r="AZV5" s="1408"/>
      <c r="AZW5" s="1408"/>
      <c r="AZX5" s="1408"/>
      <c r="AZY5" s="1408"/>
      <c r="AZZ5" s="1408"/>
      <c r="BAA5" s="1408"/>
      <c r="BAB5" s="1408"/>
      <c r="BAC5" s="1408"/>
      <c r="BAD5" s="1408"/>
      <c r="BAE5" s="1408"/>
      <c r="BAF5" s="1408"/>
      <c r="BAG5" s="1408"/>
      <c r="BAH5" s="1408"/>
      <c r="BAI5" s="1408"/>
      <c r="BAJ5" s="1408"/>
      <c r="BAK5" s="1408"/>
      <c r="BAL5" s="1408"/>
      <c r="BAM5" s="1408"/>
      <c r="BAN5" s="1408"/>
      <c r="BAO5" s="1408"/>
      <c r="BAP5" s="1408"/>
      <c r="BAQ5" s="1408"/>
      <c r="BAR5" s="1408"/>
      <c r="BAS5" s="1408"/>
      <c r="BAT5" s="1408"/>
      <c r="BAU5" s="1408"/>
      <c r="BAV5" s="1408"/>
      <c r="BAW5" s="1408"/>
      <c r="BAX5" s="1408"/>
      <c r="BAY5" s="1408"/>
      <c r="BAZ5" s="1408"/>
      <c r="BBA5" s="1408"/>
      <c r="BBB5" s="1408"/>
      <c r="BBC5" s="1408"/>
      <c r="BBD5" s="1408"/>
      <c r="BBE5" s="1408"/>
      <c r="BBF5" s="1408"/>
      <c r="BBG5" s="1408"/>
      <c r="BBH5" s="1408"/>
      <c r="BBI5" s="1408"/>
      <c r="BBJ5" s="1408"/>
      <c r="BBK5" s="1408"/>
      <c r="BBL5" s="1408"/>
      <c r="BBM5" s="1408"/>
      <c r="BBN5" s="1408"/>
      <c r="BBO5" s="1408"/>
      <c r="BBP5" s="1408"/>
      <c r="BBQ5" s="1408"/>
      <c r="BBR5" s="1408"/>
      <c r="BBS5" s="1408"/>
      <c r="BBT5" s="1408"/>
      <c r="BBU5" s="1408"/>
      <c r="BBV5" s="1408"/>
      <c r="BBW5" s="1408"/>
      <c r="BBX5" s="1408"/>
      <c r="BBY5" s="1408"/>
      <c r="BBZ5" s="1408"/>
      <c r="BCA5" s="1408"/>
      <c r="BCB5" s="1408"/>
      <c r="BCC5" s="1408"/>
      <c r="BCD5" s="1408"/>
      <c r="BCE5" s="1408"/>
      <c r="BCF5" s="1408"/>
      <c r="BCG5" s="1408"/>
      <c r="BCH5" s="1408"/>
      <c r="BCI5" s="1408"/>
      <c r="BCJ5" s="1408"/>
      <c r="BCK5" s="1408"/>
      <c r="BCL5" s="1408"/>
      <c r="BCM5" s="1408"/>
      <c r="BCN5" s="1408"/>
      <c r="BCO5" s="1408"/>
      <c r="BCP5" s="1408"/>
      <c r="BCQ5" s="1408"/>
      <c r="BCR5" s="1408"/>
      <c r="BCS5" s="1408"/>
      <c r="BCT5" s="1408"/>
      <c r="BCU5" s="1408"/>
      <c r="BCV5" s="1408"/>
      <c r="BCW5" s="1408"/>
      <c r="BCX5" s="1408"/>
      <c r="BCY5" s="1408"/>
      <c r="BCZ5" s="1408"/>
      <c r="BDA5" s="1408"/>
      <c r="BDB5" s="1408"/>
      <c r="BDC5" s="1408"/>
      <c r="BDD5" s="1408"/>
      <c r="BDE5" s="1408"/>
      <c r="BDF5" s="1408"/>
      <c r="BDG5" s="1408"/>
      <c r="BDH5" s="1408"/>
      <c r="BDI5" s="1408"/>
      <c r="BDJ5" s="1408"/>
      <c r="BDK5" s="1408"/>
      <c r="BDL5" s="1408"/>
      <c r="BDM5" s="1408"/>
      <c r="BDN5" s="1408"/>
      <c r="BDO5" s="1408"/>
      <c r="BDP5" s="1408"/>
      <c r="BDQ5" s="1408"/>
      <c r="BDR5" s="1408"/>
      <c r="BDS5" s="1408"/>
      <c r="BDT5" s="1408"/>
      <c r="BDU5" s="1408"/>
      <c r="BDV5" s="1408"/>
      <c r="BDW5" s="1408"/>
      <c r="BDX5" s="1408"/>
      <c r="BDY5" s="1408"/>
      <c r="BDZ5" s="1408"/>
      <c r="BEA5" s="1408"/>
      <c r="BEB5" s="1408"/>
      <c r="BEC5" s="1408"/>
      <c r="BED5" s="1408"/>
      <c r="BEE5" s="1408"/>
      <c r="BEF5" s="1408"/>
      <c r="BEG5" s="1408"/>
      <c r="BEH5" s="1408"/>
      <c r="BEI5" s="1408"/>
      <c r="BEJ5" s="1408"/>
      <c r="BEK5" s="1408"/>
      <c r="BEL5" s="1408"/>
      <c r="BEM5" s="1408"/>
      <c r="BEN5" s="1408"/>
      <c r="BEO5" s="1408"/>
      <c r="BEP5" s="1408"/>
      <c r="BEQ5" s="1408"/>
      <c r="BER5" s="1408"/>
      <c r="BES5" s="1408"/>
      <c r="BET5" s="1408"/>
      <c r="BEU5" s="1408"/>
      <c r="BEV5" s="1408"/>
      <c r="BEW5" s="1408"/>
      <c r="BEX5" s="1408"/>
      <c r="BEY5" s="1408"/>
      <c r="BEZ5" s="1408"/>
      <c r="BFA5" s="1408"/>
      <c r="BFB5" s="1408"/>
      <c r="BFC5" s="1408"/>
      <c r="BFD5" s="1408"/>
      <c r="BFE5" s="1408"/>
      <c r="BFF5" s="1408"/>
      <c r="BFG5" s="1408"/>
      <c r="BFH5" s="1408"/>
      <c r="BFI5" s="1408"/>
      <c r="BFJ5" s="1408"/>
      <c r="BFK5" s="1408"/>
      <c r="BFL5" s="1408"/>
      <c r="BFM5" s="1408"/>
      <c r="BFN5" s="1408"/>
      <c r="BFO5" s="1408"/>
      <c r="BFP5" s="1408"/>
      <c r="BFQ5" s="1408"/>
      <c r="BFR5" s="1408"/>
      <c r="BFS5" s="1408"/>
      <c r="BFT5" s="1408"/>
      <c r="BFU5" s="1408"/>
      <c r="BFV5" s="1408"/>
      <c r="BFW5" s="1408"/>
      <c r="BFX5" s="1408"/>
      <c r="BFY5" s="1408"/>
      <c r="BFZ5" s="1408"/>
      <c r="BGA5" s="1408"/>
      <c r="BGB5" s="1408"/>
      <c r="BGC5" s="1408"/>
      <c r="BGD5" s="1408"/>
      <c r="BGE5" s="1408"/>
      <c r="BGF5" s="1408"/>
      <c r="BGG5" s="1408"/>
      <c r="BGH5" s="1408"/>
      <c r="BGI5" s="1408"/>
      <c r="BGJ5" s="1408"/>
      <c r="BGK5" s="1408"/>
      <c r="BGL5" s="1408"/>
      <c r="BGM5" s="1408"/>
      <c r="BGN5" s="1408"/>
      <c r="BGO5" s="1408"/>
      <c r="BGP5" s="1408"/>
      <c r="BGQ5" s="1408"/>
      <c r="BGR5" s="1408"/>
      <c r="BGS5" s="1408"/>
      <c r="BGT5" s="1408"/>
      <c r="BGU5" s="1408"/>
      <c r="BGV5" s="1408"/>
      <c r="BGW5" s="1408"/>
      <c r="BGX5" s="1408"/>
      <c r="BGY5" s="1408"/>
      <c r="BGZ5" s="1408"/>
      <c r="BHA5" s="1408"/>
      <c r="BHB5" s="1408"/>
      <c r="BHC5" s="1408"/>
      <c r="BHD5" s="1408"/>
      <c r="BHE5" s="1408"/>
      <c r="BHF5" s="1408"/>
      <c r="BHG5" s="1408"/>
      <c r="BHH5" s="1408"/>
      <c r="BHI5" s="1408"/>
      <c r="BHJ5" s="1408"/>
      <c r="BHK5" s="1408"/>
      <c r="BHL5" s="1408"/>
      <c r="BHM5" s="1408"/>
      <c r="BHN5" s="1408"/>
      <c r="BHO5" s="1408"/>
      <c r="BHP5" s="1408"/>
      <c r="BHQ5" s="1408"/>
      <c r="BHR5" s="1408"/>
      <c r="BHS5" s="1408"/>
      <c r="BHT5" s="1408"/>
      <c r="BHU5" s="1408"/>
      <c r="BHV5" s="1408"/>
      <c r="BHW5" s="1408"/>
      <c r="BHX5" s="1408"/>
      <c r="BHY5" s="1408"/>
      <c r="BHZ5" s="1408"/>
      <c r="BIA5" s="1408"/>
      <c r="BIB5" s="1408"/>
      <c r="BIC5" s="1408"/>
      <c r="BID5" s="1408"/>
      <c r="BIE5" s="1408"/>
      <c r="BIF5" s="1408"/>
      <c r="BIG5" s="1408"/>
      <c r="BIH5" s="1408"/>
      <c r="BII5" s="1408"/>
      <c r="BIJ5" s="1408"/>
      <c r="BIK5" s="1408"/>
      <c r="BIL5" s="1408"/>
      <c r="BIM5" s="1408"/>
      <c r="BIN5" s="1408"/>
      <c r="BIO5" s="1408"/>
      <c r="BIP5" s="1408"/>
      <c r="BIQ5" s="1408"/>
      <c r="BIR5" s="1408"/>
      <c r="BIS5" s="1408"/>
      <c r="BIT5" s="1408"/>
      <c r="BIU5" s="1408"/>
      <c r="BIV5" s="1408"/>
      <c r="BIW5" s="1408"/>
      <c r="BIX5" s="1408"/>
      <c r="BIY5" s="1408"/>
      <c r="BIZ5" s="1408"/>
      <c r="BJA5" s="1408"/>
      <c r="BJB5" s="1408"/>
      <c r="BJC5" s="1408"/>
      <c r="BJD5" s="1408"/>
      <c r="BJE5" s="1408"/>
      <c r="BJF5" s="1408"/>
      <c r="BJG5" s="1408"/>
      <c r="BJH5" s="1408"/>
      <c r="BJI5" s="1408"/>
      <c r="BJJ5" s="1408"/>
      <c r="BJK5" s="1408"/>
      <c r="BJL5" s="1408"/>
      <c r="BJM5" s="1408"/>
      <c r="BJN5" s="1408"/>
      <c r="BJO5" s="1408"/>
      <c r="BJP5" s="1408"/>
      <c r="BJQ5" s="1408"/>
      <c r="BJR5" s="1408"/>
      <c r="BJS5" s="1408"/>
      <c r="BJT5" s="1408"/>
      <c r="BJU5" s="1408"/>
      <c r="BJV5" s="1408"/>
      <c r="BJW5" s="1408"/>
      <c r="BJX5" s="1408"/>
      <c r="BJY5" s="1408"/>
      <c r="BJZ5" s="1408"/>
      <c r="BKA5" s="1408"/>
      <c r="BKB5" s="1408"/>
      <c r="BKC5" s="1408"/>
      <c r="BKD5" s="1408"/>
      <c r="BKE5" s="1408"/>
      <c r="BKF5" s="1408"/>
      <c r="BKG5" s="1408"/>
      <c r="BKH5" s="1408"/>
      <c r="BKI5" s="1408"/>
      <c r="BKJ5" s="1408"/>
      <c r="BKK5" s="1408"/>
      <c r="BKL5" s="1408"/>
      <c r="BKM5" s="1408"/>
      <c r="BKN5" s="1408"/>
      <c r="BKO5" s="1408"/>
      <c r="BKP5" s="1408"/>
      <c r="BKQ5" s="1408"/>
      <c r="BKR5" s="1408"/>
      <c r="BKS5" s="1408"/>
      <c r="BKT5" s="1408"/>
      <c r="BKU5" s="1408"/>
      <c r="BKV5" s="1408"/>
      <c r="BKW5" s="1408"/>
      <c r="BKX5" s="1408"/>
      <c r="BKY5" s="1408"/>
      <c r="BKZ5" s="1408"/>
      <c r="BLA5" s="1408"/>
      <c r="BLB5" s="1408"/>
      <c r="BLC5" s="1408"/>
      <c r="BLD5" s="1408"/>
      <c r="BLE5" s="1408"/>
      <c r="BLF5" s="1408"/>
      <c r="BLG5" s="1408"/>
      <c r="BLH5" s="1408"/>
      <c r="BLI5" s="1408"/>
      <c r="BLJ5" s="1408"/>
      <c r="BLK5" s="1408"/>
      <c r="BLL5" s="1408"/>
      <c r="BLM5" s="1408"/>
      <c r="BLN5" s="1408"/>
      <c r="BLO5" s="1408"/>
      <c r="BLP5" s="1408"/>
      <c r="BLQ5" s="1408"/>
      <c r="BLR5" s="1408"/>
      <c r="BLS5" s="1408"/>
      <c r="BLT5" s="1408"/>
      <c r="BLU5" s="1408"/>
      <c r="BLV5" s="1408"/>
      <c r="BLW5" s="1408"/>
      <c r="BLX5" s="1408"/>
      <c r="BLY5" s="1408"/>
      <c r="BLZ5" s="1408"/>
      <c r="BMA5" s="1408"/>
      <c r="BMB5" s="1408"/>
      <c r="BMC5" s="1408"/>
      <c r="BMD5" s="1408"/>
      <c r="BME5" s="1408"/>
      <c r="BMF5" s="1408"/>
      <c r="BMG5" s="1408"/>
      <c r="BMH5" s="1408"/>
      <c r="BMI5" s="1408"/>
      <c r="BMJ5" s="1408"/>
      <c r="BMK5" s="1408"/>
      <c r="BML5" s="1408"/>
      <c r="BMM5" s="1408"/>
      <c r="BMN5" s="1408"/>
      <c r="BMO5" s="1408"/>
      <c r="BMP5" s="1408"/>
      <c r="BMQ5" s="1408"/>
      <c r="BMR5" s="1408"/>
      <c r="BMS5" s="1408"/>
      <c r="BMT5" s="1408"/>
      <c r="BMU5" s="1408"/>
      <c r="BMV5" s="1408"/>
      <c r="BMW5" s="1408"/>
      <c r="BMX5" s="1408"/>
      <c r="BMY5" s="1408"/>
      <c r="BMZ5" s="1408"/>
      <c r="BNA5" s="1408"/>
      <c r="BNB5" s="1408"/>
      <c r="BNC5" s="1408"/>
      <c r="BND5" s="1408"/>
      <c r="BNE5" s="1408"/>
      <c r="BNF5" s="1408"/>
      <c r="BNG5" s="1408"/>
      <c r="BNH5" s="1408"/>
      <c r="BNI5" s="1408"/>
      <c r="BNJ5" s="1408"/>
      <c r="BNK5" s="1408"/>
      <c r="BNL5" s="1408"/>
      <c r="BNM5" s="1408"/>
      <c r="BNN5" s="1408"/>
      <c r="BNO5" s="1408"/>
      <c r="BNP5" s="1408"/>
      <c r="BNQ5" s="1408"/>
      <c r="BNR5" s="1408"/>
      <c r="BNS5" s="1408"/>
      <c r="BNT5" s="1408"/>
      <c r="BNU5" s="1408"/>
      <c r="BNV5" s="1408"/>
      <c r="BNW5" s="1408"/>
      <c r="BNX5" s="1408"/>
      <c r="BNY5" s="1408"/>
      <c r="BNZ5" s="1408"/>
      <c r="BOA5" s="1408"/>
      <c r="BOB5" s="1408"/>
      <c r="BOC5" s="1408"/>
      <c r="BOD5" s="1408"/>
      <c r="BOE5" s="1408"/>
      <c r="BOF5" s="1408"/>
      <c r="BOG5" s="1408"/>
      <c r="BOH5" s="1408"/>
      <c r="BOI5" s="1408"/>
      <c r="BOJ5" s="1408"/>
      <c r="BOK5" s="1408"/>
      <c r="BOL5" s="1408"/>
      <c r="BOM5" s="1408"/>
      <c r="BON5" s="1408"/>
      <c r="BOO5" s="1408"/>
      <c r="BOP5" s="1408"/>
      <c r="BOQ5" s="1408"/>
      <c r="BOR5" s="1408"/>
      <c r="BOS5" s="1408"/>
      <c r="BOT5" s="1408"/>
      <c r="BOU5" s="1408"/>
      <c r="BOV5" s="1408"/>
      <c r="BOW5" s="1408"/>
      <c r="BOX5" s="1408"/>
      <c r="BOY5" s="1408"/>
      <c r="BOZ5" s="1408"/>
      <c r="BPA5" s="1408"/>
      <c r="BPB5" s="1408"/>
      <c r="BPC5" s="1408"/>
      <c r="BPD5" s="1408"/>
      <c r="BPE5" s="1408"/>
      <c r="BPF5" s="1408"/>
      <c r="BPG5" s="1408"/>
      <c r="BPH5" s="1408"/>
      <c r="BPI5" s="1408"/>
      <c r="BPJ5" s="1408"/>
      <c r="BPK5" s="1408"/>
      <c r="BPL5" s="1408"/>
      <c r="BPM5" s="1408"/>
      <c r="BPN5" s="1408"/>
      <c r="BPO5" s="1408"/>
      <c r="BPP5" s="1408"/>
      <c r="BPQ5" s="1408"/>
      <c r="BPR5" s="1408"/>
      <c r="BPS5" s="1408"/>
      <c r="BPT5" s="1408"/>
      <c r="BPU5" s="1408"/>
      <c r="BPV5" s="1408"/>
      <c r="BPW5" s="1408"/>
      <c r="BPX5" s="1408"/>
      <c r="BPY5" s="1408"/>
      <c r="BPZ5" s="1408"/>
      <c r="BQA5" s="1408"/>
      <c r="BQB5" s="1408"/>
      <c r="BQC5" s="1408"/>
      <c r="BQD5" s="1408"/>
      <c r="BQE5" s="1408"/>
      <c r="BQF5" s="1408"/>
      <c r="BQG5" s="1408"/>
      <c r="BQH5" s="1408"/>
      <c r="BQI5" s="1408"/>
      <c r="BQJ5" s="1408"/>
      <c r="BQK5" s="1408"/>
      <c r="BQL5" s="1408"/>
      <c r="BQM5" s="1408"/>
      <c r="BQN5" s="1408"/>
      <c r="BQO5" s="1408"/>
      <c r="BQP5" s="1408"/>
      <c r="BQQ5" s="1408"/>
      <c r="BQR5" s="1408"/>
      <c r="BQS5" s="1408"/>
      <c r="BQT5" s="1408"/>
      <c r="BQU5" s="1408"/>
      <c r="BQV5" s="1408"/>
      <c r="BQW5" s="1408"/>
      <c r="BQX5" s="1408"/>
      <c r="BQY5" s="1408"/>
      <c r="BQZ5" s="1408"/>
      <c r="BRA5" s="1408"/>
      <c r="BRB5" s="1408"/>
      <c r="BRC5" s="1408"/>
      <c r="BRD5" s="1408"/>
      <c r="BRE5" s="1408"/>
      <c r="BRF5" s="1408"/>
      <c r="BRG5" s="1408"/>
      <c r="BRH5" s="1408"/>
      <c r="BRI5" s="1408"/>
      <c r="BRJ5" s="1408"/>
      <c r="BRK5" s="1408"/>
      <c r="BRL5" s="1408"/>
      <c r="BRM5" s="1408"/>
      <c r="BRN5" s="1408"/>
      <c r="BRO5" s="1408"/>
      <c r="BRP5" s="1408"/>
      <c r="BRQ5" s="1408"/>
      <c r="BRR5" s="1408"/>
      <c r="BRS5" s="1408"/>
      <c r="BRT5" s="1408"/>
      <c r="BRU5" s="1408"/>
      <c r="BRV5" s="1408"/>
      <c r="BRW5" s="1408"/>
      <c r="BRX5" s="1408"/>
      <c r="BRY5" s="1408"/>
      <c r="BRZ5" s="1408"/>
      <c r="BSA5" s="1408"/>
      <c r="BSB5" s="1408"/>
      <c r="BSC5" s="1408"/>
      <c r="BSD5" s="1408"/>
      <c r="BSE5" s="1408"/>
      <c r="BSF5" s="1408"/>
      <c r="BSG5" s="1408"/>
      <c r="BSH5" s="1408"/>
      <c r="BSI5" s="1408"/>
      <c r="BSJ5" s="1408"/>
      <c r="BSK5" s="1408"/>
      <c r="BSL5" s="1408"/>
      <c r="BSM5" s="1408"/>
      <c r="BSN5" s="1408"/>
      <c r="BSO5" s="1408"/>
      <c r="BSP5" s="1408"/>
      <c r="BSQ5" s="1408"/>
      <c r="BSR5" s="1408"/>
      <c r="BSS5" s="1408"/>
      <c r="BST5" s="1408"/>
      <c r="BSU5" s="1408"/>
      <c r="BSV5" s="1408"/>
      <c r="BSW5" s="1408"/>
      <c r="BSX5" s="1408"/>
      <c r="BSY5" s="1408"/>
      <c r="BSZ5" s="1408"/>
      <c r="BTA5" s="1408"/>
      <c r="BTB5" s="1408"/>
      <c r="BTC5" s="1408"/>
      <c r="BTD5" s="1408"/>
      <c r="BTE5" s="1408"/>
      <c r="BTF5" s="1408"/>
      <c r="BTG5" s="1408"/>
      <c r="BTH5" s="1408"/>
      <c r="BTI5" s="1408"/>
      <c r="BTJ5" s="1408"/>
      <c r="BTK5" s="1408"/>
      <c r="BTL5" s="1408"/>
      <c r="BTM5" s="1408"/>
      <c r="BTN5" s="1408"/>
      <c r="BTO5" s="1408"/>
      <c r="BTP5" s="1408"/>
      <c r="BTQ5" s="1408"/>
      <c r="BTR5" s="1408"/>
      <c r="BTS5" s="1408"/>
      <c r="BTT5" s="1408"/>
      <c r="BTU5" s="1408"/>
      <c r="BTV5" s="1408"/>
      <c r="BTW5" s="1408"/>
      <c r="BTX5" s="1408"/>
      <c r="BTY5" s="1408"/>
      <c r="BTZ5" s="1408"/>
      <c r="BUA5" s="1408"/>
      <c r="BUB5" s="1408"/>
      <c r="BUC5" s="1408"/>
      <c r="BUD5" s="1408"/>
      <c r="BUE5" s="1408"/>
      <c r="BUF5" s="1408"/>
      <c r="BUG5" s="1408"/>
      <c r="BUH5" s="1408"/>
      <c r="BUI5" s="1408"/>
      <c r="BUJ5" s="1408"/>
      <c r="BUK5" s="1408"/>
      <c r="BUL5" s="1408"/>
      <c r="BUM5" s="1408"/>
      <c r="BUN5" s="1408"/>
      <c r="BUO5" s="1408"/>
      <c r="BUP5" s="1408"/>
      <c r="BUQ5" s="1408"/>
      <c r="BUR5" s="1408"/>
      <c r="BUS5" s="1408"/>
      <c r="BUT5" s="1408"/>
      <c r="BUU5" s="1408"/>
      <c r="BUV5" s="1408"/>
      <c r="BUW5" s="1408"/>
      <c r="BUX5" s="1408"/>
      <c r="BUY5" s="1408"/>
      <c r="BUZ5" s="1408"/>
      <c r="BVA5" s="1408"/>
      <c r="BVB5" s="1408"/>
      <c r="BVC5" s="1408"/>
      <c r="BVD5" s="1408"/>
      <c r="BVE5" s="1408"/>
      <c r="BVF5" s="1408"/>
      <c r="BVG5" s="1408"/>
      <c r="BVH5" s="1408"/>
      <c r="BVI5" s="1408"/>
      <c r="BVJ5" s="1408"/>
      <c r="BVK5" s="1408"/>
      <c r="BVL5" s="1408"/>
      <c r="BVM5" s="1408"/>
      <c r="BVN5" s="1408"/>
      <c r="BVO5" s="1408"/>
      <c r="BVP5" s="1408"/>
      <c r="BVQ5" s="1408"/>
      <c r="BVR5" s="1408"/>
      <c r="BVS5" s="1408"/>
      <c r="BVT5" s="1408"/>
      <c r="BVU5" s="1408"/>
      <c r="BVV5" s="1408"/>
      <c r="BVW5" s="1408"/>
      <c r="BVX5" s="1408"/>
      <c r="BVY5" s="1408"/>
      <c r="BVZ5" s="1408"/>
      <c r="BWA5" s="1408"/>
      <c r="BWB5" s="1408"/>
      <c r="BWC5" s="1408"/>
      <c r="BWD5" s="1408"/>
      <c r="BWE5" s="1408"/>
      <c r="BWF5" s="1408"/>
      <c r="BWG5" s="1408"/>
      <c r="BWH5" s="1408"/>
      <c r="BWI5" s="1408"/>
      <c r="BWJ5" s="1408"/>
      <c r="BWK5" s="1408"/>
      <c r="BWL5" s="1408"/>
      <c r="BWM5" s="1408"/>
      <c r="BWN5" s="1408"/>
      <c r="BWO5" s="1408"/>
      <c r="BWP5" s="1408"/>
      <c r="BWQ5" s="1408"/>
      <c r="BWR5" s="1408"/>
      <c r="BWS5" s="1408"/>
      <c r="BWT5" s="1408"/>
      <c r="BWU5" s="1408"/>
      <c r="BWV5" s="1408"/>
      <c r="BWW5" s="1408"/>
      <c r="BWX5" s="1408"/>
      <c r="BWY5" s="1408"/>
      <c r="BWZ5" s="1408"/>
      <c r="BXA5" s="1408"/>
      <c r="BXB5" s="1408"/>
      <c r="BXC5" s="1408"/>
      <c r="BXD5" s="1408"/>
      <c r="BXE5" s="1408"/>
      <c r="BXF5" s="1408"/>
      <c r="BXG5" s="1408"/>
      <c r="BXH5" s="1408"/>
      <c r="BXI5" s="1408"/>
      <c r="BXJ5" s="1408"/>
      <c r="BXK5" s="1408"/>
      <c r="BXL5" s="1408"/>
      <c r="BXM5" s="1408"/>
      <c r="BXN5" s="1408"/>
      <c r="BXO5" s="1408"/>
      <c r="BXP5" s="1408"/>
      <c r="BXQ5" s="1408"/>
      <c r="BXR5" s="1408"/>
      <c r="BXS5" s="1408"/>
      <c r="BXT5" s="1408"/>
      <c r="BXU5" s="1408"/>
      <c r="BXV5" s="1408"/>
      <c r="BXW5" s="1408"/>
      <c r="BXX5" s="1408"/>
      <c r="BXY5" s="1408"/>
      <c r="BXZ5" s="1408"/>
      <c r="BYA5" s="1408"/>
      <c r="BYB5" s="1408"/>
      <c r="BYC5" s="1408"/>
      <c r="BYD5" s="1408"/>
      <c r="BYE5" s="1408"/>
      <c r="BYF5" s="1408"/>
      <c r="BYG5" s="1408"/>
      <c r="BYH5" s="1408"/>
      <c r="BYI5" s="1408"/>
      <c r="BYJ5" s="1408"/>
      <c r="BYK5" s="1408"/>
      <c r="BYL5" s="1408"/>
      <c r="BYM5" s="1408"/>
      <c r="BYN5" s="1408"/>
      <c r="BYO5" s="1408"/>
      <c r="BYP5" s="1408"/>
      <c r="BYQ5" s="1408"/>
      <c r="BYR5" s="1408"/>
      <c r="BYS5" s="1408"/>
      <c r="BYT5" s="1408"/>
      <c r="BYU5" s="1408"/>
      <c r="BYV5" s="1408"/>
      <c r="BYW5" s="1408"/>
      <c r="BYX5" s="1408"/>
      <c r="BYY5" s="1408"/>
      <c r="BYZ5" s="1408"/>
      <c r="BZA5" s="1408"/>
      <c r="BZB5" s="1408"/>
      <c r="BZC5" s="1408"/>
      <c r="BZD5" s="1408"/>
      <c r="BZE5" s="1408"/>
      <c r="BZF5" s="1408"/>
      <c r="BZG5" s="1408"/>
      <c r="BZH5" s="1408"/>
      <c r="BZI5" s="1408"/>
      <c r="BZJ5" s="1408"/>
      <c r="BZK5" s="1408"/>
      <c r="BZL5" s="1408"/>
      <c r="BZM5" s="1408"/>
      <c r="BZN5" s="1408"/>
      <c r="BZO5" s="1408"/>
      <c r="BZP5" s="1408"/>
      <c r="BZQ5" s="1408"/>
      <c r="BZR5" s="1408"/>
      <c r="BZS5" s="1408"/>
      <c r="BZT5" s="1408"/>
      <c r="BZU5" s="1408"/>
      <c r="BZV5" s="1408"/>
      <c r="BZW5" s="1408"/>
      <c r="BZX5" s="1408"/>
      <c r="BZY5" s="1408"/>
      <c r="BZZ5" s="1408"/>
      <c r="CAA5" s="1408"/>
      <c r="CAB5" s="1408"/>
      <c r="CAC5" s="1408"/>
      <c r="CAD5" s="1408"/>
      <c r="CAE5" s="1408"/>
      <c r="CAF5" s="1408"/>
      <c r="CAG5" s="1408"/>
      <c r="CAH5" s="1408"/>
      <c r="CAI5" s="1408"/>
      <c r="CAJ5" s="1408"/>
      <c r="CAK5" s="1408"/>
      <c r="CAL5" s="1408"/>
      <c r="CAM5" s="1408"/>
      <c r="CAN5" s="1408"/>
      <c r="CAO5" s="1408"/>
      <c r="CAP5" s="1408"/>
      <c r="CAQ5" s="1408"/>
      <c r="CAR5" s="1408"/>
      <c r="CAS5" s="1408"/>
      <c r="CAT5" s="1408"/>
      <c r="CAU5" s="1408"/>
      <c r="CAV5" s="1408"/>
      <c r="CAW5" s="1408"/>
      <c r="CAX5" s="1408"/>
      <c r="CAY5" s="1408"/>
      <c r="CAZ5" s="1408"/>
      <c r="CBA5" s="1408"/>
      <c r="CBB5" s="1408"/>
      <c r="CBC5" s="1408"/>
      <c r="CBD5" s="1408"/>
      <c r="CBE5" s="1408"/>
      <c r="CBF5" s="1408"/>
      <c r="CBG5" s="1408"/>
      <c r="CBH5" s="1408"/>
      <c r="CBI5" s="1408"/>
      <c r="CBJ5" s="1408"/>
      <c r="CBK5" s="1408"/>
      <c r="CBL5" s="1408"/>
      <c r="CBM5" s="1408"/>
      <c r="CBN5" s="1408"/>
      <c r="CBO5" s="1408"/>
      <c r="CBP5" s="1408"/>
      <c r="CBQ5" s="1408"/>
      <c r="CBR5" s="1408"/>
      <c r="CBS5" s="1408"/>
      <c r="CBT5" s="1408"/>
      <c r="CBU5" s="1408"/>
      <c r="CBV5" s="1408"/>
      <c r="CBW5" s="1408"/>
      <c r="CBX5" s="1408"/>
      <c r="CBY5" s="1408"/>
      <c r="CBZ5" s="1408"/>
      <c r="CCA5" s="1408"/>
      <c r="CCB5" s="1408"/>
      <c r="CCC5" s="1408"/>
      <c r="CCD5" s="1408"/>
      <c r="CCE5" s="1408"/>
      <c r="CCF5" s="1408"/>
      <c r="CCG5" s="1408"/>
      <c r="CCH5" s="1408"/>
      <c r="CCI5" s="1408"/>
      <c r="CCJ5" s="1408"/>
      <c r="CCK5" s="1408"/>
      <c r="CCL5" s="1408"/>
      <c r="CCM5" s="1408"/>
      <c r="CCN5" s="1408"/>
      <c r="CCO5" s="1408"/>
      <c r="CCP5" s="1408"/>
      <c r="CCQ5" s="1408"/>
      <c r="CCR5" s="1408"/>
      <c r="CCS5" s="1408"/>
      <c r="CCT5" s="1408"/>
      <c r="CCU5" s="1408"/>
      <c r="CCV5" s="1408"/>
      <c r="CCW5" s="1408"/>
      <c r="CCX5" s="1408"/>
      <c r="CCY5" s="1408"/>
      <c r="CCZ5" s="1408"/>
      <c r="CDA5" s="1408"/>
      <c r="CDB5" s="1408"/>
      <c r="CDC5" s="1408"/>
      <c r="CDD5" s="1408"/>
      <c r="CDE5" s="1408"/>
      <c r="CDF5" s="1408"/>
      <c r="CDG5" s="1408"/>
      <c r="CDH5" s="1408"/>
      <c r="CDI5" s="1408"/>
      <c r="CDJ5" s="1408"/>
      <c r="CDK5" s="1408"/>
      <c r="CDL5" s="1408"/>
      <c r="CDM5" s="1408"/>
      <c r="CDN5" s="1408"/>
      <c r="CDO5" s="1408"/>
      <c r="CDP5" s="1408"/>
      <c r="CDQ5" s="1408"/>
      <c r="CDR5" s="1408"/>
      <c r="CDS5" s="1408"/>
      <c r="CDT5" s="1408"/>
      <c r="CDU5" s="1408"/>
      <c r="CDV5" s="1408"/>
      <c r="CDW5" s="1408"/>
      <c r="CDX5" s="1408"/>
      <c r="CDY5" s="1408"/>
      <c r="CDZ5" s="1408"/>
      <c r="CEA5" s="1408"/>
      <c r="CEB5" s="1408"/>
      <c r="CEC5" s="1408"/>
      <c r="CED5" s="1408"/>
      <c r="CEE5" s="1408"/>
      <c r="CEF5" s="1408"/>
      <c r="CEG5" s="1408"/>
      <c r="CEH5" s="1408"/>
      <c r="CEI5" s="1408"/>
      <c r="CEJ5" s="1408"/>
      <c r="CEK5" s="1408"/>
      <c r="CEL5" s="1408"/>
      <c r="CEM5" s="1408"/>
      <c r="CEN5" s="1408"/>
      <c r="CEO5" s="1408"/>
      <c r="CEP5" s="1408"/>
      <c r="CEQ5" s="1408"/>
      <c r="CER5" s="1408"/>
      <c r="CES5" s="1408"/>
      <c r="CET5" s="1408"/>
      <c r="CEU5" s="1408"/>
      <c r="CEV5" s="1408"/>
      <c r="CEW5" s="1408"/>
      <c r="CEX5" s="1408"/>
      <c r="CEY5" s="1408"/>
      <c r="CEZ5" s="1408"/>
      <c r="CFA5" s="1408"/>
      <c r="CFB5" s="1408"/>
      <c r="CFC5" s="1408"/>
      <c r="CFD5" s="1408"/>
      <c r="CFE5" s="1408"/>
      <c r="CFF5" s="1408"/>
      <c r="CFG5" s="1408"/>
      <c r="CFH5" s="1408"/>
      <c r="CFI5" s="1408"/>
      <c r="CFJ5" s="1408"/>
      <c r="CFK5" s="1408"/>
      <c r="CFL5" s="1408"/>
      <c r="CFM5" s="1408"/>
      <c r="CFN5" s="1408"/>
      <c r="CFO5" s="1408"/>
      <c r="CFP5" s="1408"/>
      <c r="CFQ5" s="1408"/>
      <c r="CFR5" s="1408"/>
      <c r="CFS5" s="1408"/>
      <c r="CFT5" s="1408"/>
      <c r="CFU5" s="1408"/>
      <c r="CFV5" s="1408"/>
      <c r="CFW5" s="1408"/>
      <c r="CFX5" s="1408"/>
      <c r="CFY5" s="1408"/>
      <c r="CFZ5" s="1408"/>
      <c r="CGA5" s="1408"/>
      <c r="CGB5" s="1408"/>
      <c r="CGC5" s="1408"/>
      <c r="CGD5" s="1408"/>
      <c r="CGE5" s="1408"/>
      <c r="CGF5" s="1408"/>
      <c r="CGG5" s="1408"/>
      <c r="CGH5" s="1408"/>
      <c r="CGI5" s="1408"/>
      <c r="CGJ5" s="1408"/>
      <c r="CGK5" s="1408"/>
      <c r="CGL5" s="1408"/>
      <c r="CGM5" s="1408"/>
      <c r="CGN5" s="1408"/>
      <c r="CGO5" s="1408"/>
      <c r="CGP5" s="1408"/>
      <c r="CGQ5" s="1408"/>
      <c r="CGR5" s="1408"/>
      <c r="CGS5" s="1408"/>
      <c r="CGT5" s="1408"/>
      <c r="CGU5" s="1408"/>
      <c r="CGV5" s="1408"/>
      <c r="CGW5" s="1408"/>
      <c r="CGX5" s="1408"/>
      <c r="CGY5" s="1408"/>
      <c r="CGZ5" s="1408"/>
      <c r="CHA5" s="1408"/>
      <c r="CHB5" s="1408"/>
      <c r="CHC5" s="1408"/>
      <c r="CHD5" s="1408"/>
      <c r="CHE5" s="1408"/>
      <c r="CHF5" s="1408"/>
      <c r="CHG5" s="1408"/>
      <c r="CHH5" s="1408"/>
      <c r="CHI5" s="1408"/>
      <c r="CHJ5" s="1408"/>
      <c r="CHK5" s="1408"/>
      <c r="CHL5" s="1408"/>
      <c r="CHM5" s="1408"/>
      <c r="CHN5" s="1408"/>
      <c r="CHO5" s="1408"/>
      <c r="CHP5" s="1408"/>
      <c r="CHQ5" s="1408"/>
      <c r="CHR5" s="1408"/>
      <c r="CHS5" s="1408"/>
      <c r="CHT5" s="1408"/>
      <c r="CHU5" s="1408"/>
      <c r="CHV5" s="1408"/>
      <c r="CHW5" s="1408"/>
      <c r="CHX5" s="1408"/>
      <c r="CHY5" s="1408"/>
      <c r="CHZ5" s="1408"/>
      <c r="CIA5" s="1408"/>
      <c r="CIB5" s="1408"/>
      <c r="CIC5" s="1408"/>
      <c r="CID5" s="1408"/>
      <c r="CIE5" s="1408"/>
      <c r="CIF5" s="1408"/>
      <c r="CIG5" s="1408"/>
      <c r="CIH5" s="1408"/>
      <c r="CII5" s="1408"/>
      <c r="CIJ5" s="1408"/>
      <c r="CIK5" s="1408"/>
      <c r="CIL5" s="1408"/>
      <c r="CIM5" s="1408"/>
      <c r="CIN5" s="1408"/>
      <c r="CIO5" s="1408"/>
      <c r="CIP5" s="1408"/>
      <c r="CIQ5" s="1408"/>
      <c r="CIR5" s="1408"/>
      <c r="CIS5" s="1408"/>
      <c r="CIT5" s="1408"/>
      <c r="CIU5" s="1408"/>
      <c r="CIV5" s="1408"/>
      <c r="CIW5" s="1408"/>
      <c r="CIX5" s="1408"/>
      <c r="CIY5" s="1408"/>
      <c r="CIZ5" s="1408"/>
      <c r="CJA5" s="1408"/>
      <c r="CJB5" s="1408"/>
      <c r="CJC5" s="1408"/>
      <c r="CJD5" s="1408"/>
      <c r="CJE5" s="1408"/>
      <c r="CJF5" s="1408"/>
      <c r="CJG5" s="1408"/>
      <c r="CJH5" s="1408"/>
      <c r="CJI5" s="1408"/>
      <c r="CJJ5" s="1408"/>
      <c r="CJK5" s="1408"/>
      <c r="CJL5" s="1408"/>
      <c r="CJM5" s="1408"/>
      <c r="CJN5" s="1408"/>
      <c r="CJO5" s="1408"/>
      <c r="CJP5" s="1408"/>
      <c r="CJQ5" s="1408"/>
      <c r="CJR5" s="1408"/>
      <c r="CJS5" s="1408"/>
      <c r="CJT5" s="1408"/>
      <c r="CJU5" s="1408"/>
      <c r="CJV5" s="1408"/>
      <c r="CJW5" s="1408"/>
      <c r="CJX5" s="1408"/>
      <c r="CJY5" s="1408"/>
      <c r="CJZ5" s="1408"/>
      <c r="CKA5" s="1408"/>
      <c r="CKB5" s="1408"/>
      <c r="CKC5" s="1408"/>
      <c r="CKD5" s="1408"/>
      <c r="CKE5" s="1408"/>
      <c r="CKF5" s="1408"/>
      <c r="CKG5" s="1408"/>
      <c r="CKH5" s="1408"/>
      <c r="CKI5" s="1408"/>
      <c r="CKJ5" s="1408"/>
      <c r="CKK5" s="1408"/>
      <c r="CKL5" s="1408"/>
      <c r="CKM5" s="1408"/>
      <c r="CKN5" s="1408"/>
      <c r="CKO5" s="1408"/>
      <c r="CKP5" s="1408"/>
      <c r="CKQ5" s="1408"/>
      <c r="CKR5" s="1408"/>
      <c r="CKS5" s="1408"/>
      <c r="CKT5" s="1408"/>
      <c r="CKU5" s="1408"/>
      <c r="CKV5" s="1408"/>
      <c r="CKW5" s="1408"/>
      <c r="CKX5" s="1408"/>
      <c r="CKY5" s="1408"/>
      <c r="CKZ5" s="1408"/>
      <c r="CLA5" s="1408"/>
      <c r="CLB5" s="1408"/>
      <c r="CLC5" s="1408"/>
      <c r="CLD5" s="1408"/>
      <c r="CLE5" s="1408"/>
      <c r="CLF5" s="1408"/>
      <c r="CLG5" s="1408"/>
      <c r="CLH5" s="1408"/>
      <c r="CLI5" s="1408"/>
      <c r="CLJ5" s="1408"/>
      <c r="CLK5" s="1408"/>
      <c r="CLL5" s="1408"/>
      <c r="CLM5" s="1408"/>
      <c r="CLN5" s="1408"/>
      <c r="CLO5" s="1408"/>
      <c r="CLP5" s="1408"/>
      <c r="CLQ5" s="1408"/>
      <c r="CLR5" s="1408"/>
      <c r="CLS5" s="1408"/>
      <c r="CLT5" s="1408"/>
      <c r="CLU5" s="1408"/>
      <c r="CLV5" s="1408"/>
      <c r="CLW5" s="1408"/>
      <c r="CLX5" s="1408"/>
      <c r="CLY5" s="1408"/>
      <c r="CLZ5" s="1408"/>
      <c r="CMA5" s="1408"/>
      <c r="CMB5" s="1408"/>
      <c r="CMC5" s="1408"/>
      <c r="CMD5" s="1408"/>
      <c r="CME5" s="1408"/>
      <c r="CMF5" s="1408"/>
      <c r="CMG5" s="1408"/>
      <c r="CMH5" s="1408"/>
      <c r="CMI5" s="1408"/>
      <c r="CMJ5" s="1408"/>
      <c r="CMK5" s="1408"/>
      <c r="CML5" s="1408"/>
      <c r="CMM5" s="1408"/>
      <c r="CMN5" s="1408"/>
      <c r="CMO5" s="1408"/>
      <c r="CMP5" s="1408"/>
      <c r="CMQ5" s="1408"/>
      <c r="CMR5" s="1408"/>
      <c r="CMS5" s="1408"/>
      <c r="CMT5" s="1408"/>
      <c r="CMU5" s="1408"/>
      <c r="CMV5" s="1408"/>
      <c r="CMW5" s="1408"/>
      <c r="CMX5" s="1408"/>
      <c r="CMY5" s="1408"/>
      <c r="CMZ5" s="1408"/>
      <c r="CNA5" s="1408"/>
      <c r="CNB5" s="1408"/>
      <c r="CNC5" s="1408"/>
      <c r="CND5" s="1408"/>
      <c r="CNE5" s="1408"/>
      <c r="CNF5" s="1408"/>
      <c r="CNG5" s="1408"/>
      <c r="CNH5" s="1408"/>
      <c r="CNI5" s="1408"/>
      <c r="CNJ5" s="1408"/>
      <c r="CNK5" s="1408"/>
      <c r="CNL5" s="1408"/>
      <c r="CNM5" s="1408"/>
      <c r="CNN5" s="1408"/>
      <c r="CNO5" s="1408"/>
      <c r="CNP5" s="1408"/>
      <c r="CNQ5" s="1408"/>
      <c r="CNR5" s="1408"/>
      <c r="CNS5" s="1408"/>
      <c r="CNT5" s="1408"/>
      <c r="CNU5" s="1408"/>
      <c r="CNV5" s="1408"/>
      <c r="CNW5" s="1408"/>
      <c r="CNX5" s="1408"/>
      <c r="CNY5" s="1408"/>
      <c r="CNZ5" s="1408"/>
      <c r="COA5" s="1408"/>
      <c r="COB5" s="1408"/>
      <c r="COC5" s="1408"/>
      <c r="COD5" s="1408"/>
      <c r="COE5" s="1408"/>
      <c r="COF5" s="1408"/>
      <c r="COG5" s="1408"/>
      <c r="COH5" s="1408"/>
      <c r="COI5" s="1408"/>
      <c r="COJ5" s="1408"/>
      <c r="COK5" s="1408"/>
      <c r="COL5" s="1408"/>
      <c r="COM5" s="1408"/>
      <c r="CON5" s="1408"/>
      <c r="COO5" s="1408"/>
      <c r="COP5" s="1408"/>
      <c r="COQ5" s="1408"/>
      <c r="COR5" s="1408"/>
      <c r="COS5" s="1408"/>
      <c r="COT5" s="1408"/>
      <c r="COU5" s="1408"/>
      <c r="COV5" s="1408"/>
      <c r="COW5" s="1408"/>
      <c r="COX5" s="1408"/>
      <c r="COY5" s="1408"/>
      <c r="COZ5" s="1408"/>
      <c r="CPA5" s="1408"/>
      <c r="CPB5" s="1408"/>
      <c r="CPC5" s="1408"/>
      <c r="CPD5" s="1408"/>
      <c r="CPE5" s="1408"/>
      <c r="CPF5" s="1408"/>
      <c r="CPG5" s="1408"/>
      <c r="CPH5" s="1408"/>
      <c r="CPI5" s="1408"/>
      <c r="CPJ5" s="1408"/>
      <c r="CPK5" s="1408"/>
      <c r="CPL5" s="1408"/>
      <c r="CPM5" s="1408"/>
      <c r="CPN5" s="1408"/>
      <c r="CPO5" s="1408"/>
      <c r="CPP5" s="1408"/>
      <c r="CPQ5" s="1408"/>
      <c r="CPR5" s="1408"/>
      <c r="CPS5" s="1408"/>
      <c r="CPT5" s="1408"/>
      <c r="CPU5" s="1408"/>
      <c r="CPV5" s="1408"/>
      <c r="CPW5" s="1408"/>
      <c r="CPX5" s="1408"/>
      <c r="CPY5" s="1408"/>
      <c r="CPZ5" s="1408"/>
      <c r="CQA5" s="1408"/>
      <c r="CQB5" s="1408"/>
      <c r="CQC5" s="1408"/>
      <c r="CQD5" s="1408"/>
      <c r="CQE5" s="1408"/>
      <c r="CQF5" s="1408"/>
      <c r="CQG5" s="1408"/>
      <c r="CQH5" s="1408"/>
      <c r="CQI5" s="1408"/>
      <c r="CQJ5" s="1408"/>
      <c r="CQK5" s="1408"/>
      <c r="CQL5" s="1408"/>
      <c r="CQM5" s="1408"/>
      <c r="CQN5" s="1408"/>
      <c r="CQO5" s="1408"/>
      <c r="CQP5" s="1408"/>
      <c r="CQQ5" s="1408"/>
      <c r="CQR5" s="1408"/>
      <c r="CQS5" s="1408"/>
      <c r="CQT5" s="1408"/>
      <c r="CQU5" s="1408"/>
      <c r="CQV5" s="1408"/>
      <c r="CQW5" s="1408"/>
      <c r="CQX5" s="1408"/>
      <c r="CQY5" s="1408"/>
      <c r="CQZ5" s="1408"/>
      <c r="CRA5" s="1408"/>
      <c r="CRB5" s="1408"/>
      <c r="CRC5" s="1408"/>
      <c r="CRD5" s="1408"/>
      <c r="CRE5" s="1408"/>
      <c r="CRF5" s="1408"/>
      <c r="CRG5" s="1408"/>
      <c r="CRH5" s="1408"/>
      <c r="CRI5" s="1408"/>
      <c r="CRJ5" s="1408"/>
      <c r="CRK5" s="1408"/>
      <c r="CRL5" s="1408"/>
      <c r="CRM5" s="1408"/>
      <c r="CRN5" s="1408"/>
      <c r="CRO5" s="1408"/>
      <c r="CRP5" s="1408"/>
      <c r="CRQ5" s="1408"/>
      <c r="CRR5" s="1408"/>
      <c r="CRS5" s="1408"/>
      <c r="CRT5" s="1408"/>
      <c r="CRU5" s="1408"/>
      <c r="CRV5" s="1408"/>
      <c r="CRW5" s="1408"/>
      <c r="CRX5" s="1408"/>
      <c r="CRY5" s="1408"/>
      <c r="CRZ5" s="1408"/>
      <c r="CSA5" s="1408"/>
      <c r="CSB5" s="1408"/>
      <c r="CSC5" s="1408"/>
      <c r="CSD5" s="1408"/>
      <c r="CSE5" s="1408"/>
      <c r="CSF5" s="1408"/>
      <c r="CSG5" s="1408"/>
      <c r="CSH5" s="1408"/>
      <c r="CSI5" s="1408"/>
      <c r="CSJ5" s="1408"/>
      <c r="CSK5" s="1408"/>
      <c r="CSL5" s="1408"/>
      <c r="CSM5" s="1408"/>
      <c r="CSN5" s="1408"/>
      <c r="CSO5" s="1408"/>
      <c r="CSP5" s="1408"/>
      <c r="CSQ5" s="1408"/>
      <c r="CSR5" s="1408"/>
      <c r="CSS5" s="1408"/>
      <c r="CST5" s="1408"/>
      <c r="CSU5" s="1408"/>
      <c r="CSV5" s="1408"/>
      <c r="CSW5" s="1408"/>
      <c r="CSX5" s="1408"/>
      <c r="CSY5" s="1408"/>
      <c r="CSZ5" s="1408"/>
      <c r="CTA5" s="1408"/>
      <c r="CTB5" s="1408"/>
      <c r="CTC5" s="1408"/>
      <c r="CTD5" s="1408"/>
      <c r="CTE5" s="1408"/>
      <c r="CTF5" s="1408"/>
      <c r="CTG5" s="1408"/>
      <c r="CTH5" s="1408"/>
      <c r="CTI5" s="1408"/>
      <c r="CTJ5" s="1408"/>
      <c r="CTK5" s="1408"/>
      <c r="CTL5" s="1408"/>
      <c r="CTM5" s="1408"/>
      <c r="CTN5" s="1408"/>
      <c r="CTO5" s="1408"/>
      <c r="CTP5" s="1408"/>
      <c r="CTQ5" s="1408"/>
      <c r="CTR5" s="1408"/>
      <c r="CTS5" s="1408"/>
      <c r="CTT5" s="1408"/>
      <c r="CTU5" s="1408"/>
      <c r="CTV5" s="1408"/>
      <c r="CTW5" s="1408"/>
      <c r="CTX5" s="1408"/>
      <c r="CTY5" s="1408"/>
      <c r="CTZ5" s="1408"/>
      <c r="CUA5" s="1408"/>
      <c r="CUB5" s="1408"/>
      <c r="CUC5" s="1408"/>
      <c r="CUD5" s="1408"/>
      <c r="CUE5" s="1408"/>
      <c r="CUF5" s="1408"/>
      <c r="CUG5" s="1408"/>
      <c r="CUH5" s="1408"/>
      <c r="CUI5" s="1408"/>
      <c r="CUJ5" s="1408"/>
      <c r="CUK5" s="1408"/>
      <c r="CUL5" s="1408"/>
      <c r="CUM5" s="1408"/>
      <c r="CUN5" s="1408"/>
      <c r="CUO5" s="1408"/>
      <c r="CUP5" s="1408"/>
      <c r="CUQ5" s="1408"/>
      <c r="CUR5" s="1408"/>
      <c r="CUS5" s="1408"/>
      <c r="CUT5" s="1408"/>
      <c r="CUU5" s="1408"/>
      <c r="CUV5" s="1408"/>
      <c r="CUW5" s="1408"/>
      <c r="CUX5" s="1408"/>
      <c r="CUY5" s="1408"/>
      <c r="CUZ5" s="1408"/>
      <c r="CVA5" s="1408"/>
      <c r="CVB5" s="1408"/>
      <c r="CVC5" s="1408"/>
      <c r="CVD5" s="1408"/>
      <c r="CVE5" s="1408"/>
      <c r="CVF5" s="1408"/>
      <c r="CVG5" s="1408"/>
      <c r="CVH5" s="1408"/>
      <c r="CVI5" s="1408"/>
      <c r="CVJ5" s="1408"/>
      <c r="CVK5" s="1408"/>
      <c r="CVL5" s="1408"/>
      <c r="CVM5" s="1408"/>
      <c r="CVN5" s="1408"/>
      <c r="CVO5" s="1408"/>
      <c r="CVP5" s="1408"/>
      <c r="CVQ5" s="1408"/>
      <c r="CVR5" s="1408"/>
      <c r="CVS5" s="1408"/>
      <c r="CVT5" s="1408"/>
      <c r="CVU5" s="1408"/>
      <c r="CVV5" s="1408"/>
      <c r="CVW5" s="1408"/>
      <c r="CVX5" s="1408"/>
      <c r="CVY5" s="1408"/>
      <c r="CVZ5" s="1408"/>
      <c r="CWA5" s="1408"/>
      <c r="CWB5" s="1408"/>
      <c r="CWC5" s="1408"/>
      <c r="CWD5" s="1408"/>
      <c r="CWE5" s="1408"/>
      <c r="CWF5" s="1408"/>
      <c r="CWG5" s="1408"/>
      <c r="CWH5" s="1408"/>
      <c r="CWI5" s="1408"/>
      <c r="CWJ5" s="1408"/>
      <c r="CWK5" s="1408"/>
      <c r="CWL5" s="1408"/>
      <c r="CWM5" s="1408"/>
      <c r="CWN5" s="1408"/>
      <c r="CWO5" s="1408"/>
      <c r="CWP5" s="1408"/>
      <c r="CWQ5" s="1408"/>
      <c r="CWR5" s="1408"/>
      <c r="CWS5" s="1408"/>
      <c r="CWT5" s="1408"/>
      <c r="CWU5" s="1408"/>
      <c r="CWV5" s="1408"/>
      <c r="CWW5" s="1408"/>
      <c r="CWX5" s="1408"/>
      <c r="CWY5" s="1408"/>
      <c r="CWZ5" s="1408"/>
      <c r="CXA5" s="1408"/>
      <c r="CXB5" s="1408"/>
      <c r="CXC5" s="1408"/>
      <c r="CXD5" s="1408"/>
      <c r="CXE5" s="1408"/>
      <c r="CXF5" s="1408"/>
      <c r="CXG5" s="1408"/>
      <c r="CXH5" s="1408"/>
      <c r="CXI5" s="1408"/>
      <c r="CXJ5" s="1408"/>
      <c r="CXK5" s="1408"/>
      <c r="CXL5" s="1408"/>
      <c r="CXM5" s="1408"/>
      <c r="CXN5" s="1408"/>
      <c r="CXO5" s="1408"/>
      <c r="CXP5" s="1408"/>
      <c r="CXQ5" s="1408"/>
      <c r="CXR5" s="1408"/>
      <c r="CXS5" s="1408"/>
      <c r="CXT5" s="1408"/>
      <c r="CXU5" s="1408"/>
      <c r="CXV5" s="1408"/>
      <c r="CXW5" s="1408"/>
      <c r="CXX5" s="1408"/>
      <c r="CXY5" s="1408"/>
      <c r="CXZ5" s="1408"/>
      <c r="CYA5" s="1408"/>
      <c r="CYB5" s="1408"/>
      <c r="CYC5" s="1408"/>
      <c r="CYD5" s="1408"/>
      <c r="CYE5" s="1408"/>
      <c r="CYF5" s="1408"/>
      <c r="CYG5" s="1408"/>
      <c r="CYH5" s="1408"/>
      <c r="CYI5" s="1408"/>
      <c r="CYJ5" s="1408"/>
      <c r="CYK5" s="1408"/>
      <c r="CYL5" s="1408"/>
      <c r="CYM5" s="1408"/>
      <c r="CYN5" s="1408"/>
      <c r="CYO5" s="1408"/>
      <c r="CYP5" s="1408"/>
      <c r="CYQ5" s="1408"/>
      <c r="CYR5" s="1408"/>
      <c r="CYS5" s="1408"/>
      <c r="CYT5" s="1408"/>
      <c r="CYU5" s="1408"/>
      <c r="CYV5" s="1408"/>
      <c r="CYW5" s="1408"/>
      <c r="CYX5" s="1408"/>
      <c r="CYY5" s="1408"/>
      <c r="CYZ5" s="1408"/>
      <c r="CZA5" s="1408"/>
      <c r="CZB5" s="1408"/>
      <c r="CZC5" s="1408"/>
      <c r="CZD5" s="1408"/>
      <c r="CZE5" s="1408"/>
      <c r="CZF5" s="1408"/>
      <c r="CZG5" s="1408"/>
      <c r="CZH5" s="1408"/>
      <c r="CZI5" s="1408"/>
      <c r="CZJ5" s="1408"/>
      <c r="CZK5" s="1408"/>
      <c r="CZL5" s="1408"/>
      <c r="CZM5" s="1408"/>
      <c r="CZN5" s="1408"/>
      <c r="CZO5" s="1408"/>
      <c r="CZP5" s="1408"/>
      <c r="CZQ5" s="1408"/>
      <c r="CZR5" s="1408"/>
      <c r="CZS5" s="1408"/>
      <c r="CZT5" s="1408"/>
      <c r="CZU5" s="1408"/>
      <c r="CZV5" s="1408"/>
      <c r="CZW5" s="1408"/>
      <c r="CZX5" s="1408"/>
      <c r="CZY5" s="1408"/>
      <c r="CZZ5" s="1408"/>
      <c r="DAA5" s="1408"/>
      <c r="DAB5" s="1408"/>
      <c r="DAC5" s="1408"/>
      <c r="DAD5" s="1408"/>
      <c r="DAE5" s="1408"/>
      <c r="DAF5" s="1408"/>
      <c r="DAG5" s="1408"/>
      <c r="DAH5" s="1408"/>
      <c r="DAI5" s="1408"/>
      <c r="DAJ5" s="1408"/>
      <c r="DAK5" s="1408"/>
      <c r="DAL5" s="1408"/>
      <c r="DAM5" s="1408"/>
      <c r="DAN5" s="1408"/>
      <c r="DAO5" s="1408"/>
      <c r="DAP5" s="1408"/>
      <c r="DAQ5" s="1408"/>
      <c r="DAR5" s="1408"/>
      <c r="DAS5" s="1408"/>
      <c r="DAT5" s="1408"/>
      <c r="DAU5" s="1408"/>
      <c r="DAV5" s="1408"/>
      <c r="DAW5" s="1408"/>
      <c r="DAX5" s="1408"/>
      <c r="DAY5" s="1408"/>
      <c r="DAZ5" s="1408"/>
      <c r="DBA5" s="1408"/>
      <c r="DBB5" s="1408"/>
      <c r="DBC5" s="1408"/>
      <c r="DBD5" s="1408"/>
      <c r="DBE5" s="1408"/>
      <c r="DBF5" s="1408"/>
      <c r="DBG5" s="1408"/>
      <c r="DBH5" s="1408"/>
      <c r="DBI5" s="1408"/>
      <c r="DBJ5" s="1408"/>
      <c r="DBK5" s="1408"/>
      <c r="DBL5" s="1408"/>
      <c r="DBM5" s="1408"/>
      <c r="DBN5" s="1408"/>
      <c r="DBO5" s="1408"/>
      <c r="DBP5" s="1408"/>
      <c r="DBQ5" s="1408"/>
      <c r="DBR5" s="1408"/>
      <c r="DBS5" s="1408"/>
      <c r="DBT5" s="1408"/>
      <c r="DBU5" s="1408"/>
      <c r="DBV5" s="1408"/>
      <c r="DBW5" s="1408"/>
      <c r="DBX5" s="1408"/>
      <c r="DBY5" s="1408"/>
      <c r="DBZ5" s="1408"/>
      <c r="DCA5" s="1408"/>
      <c r="DCB5" s="1408"/>
      <c r="DCC5" s="1408"/>
      <c r="DCD5" s="1408"/>
      <c r="DCE5" s="1408"/>
      <c r="DCF5" s="1408"/>
      <c r="DCG5" s="1408"/>
      <c r="DCH5" s="1408"/>
      <c r="DCI5" s="1408"/>
      <c r="DCJ5" s="1408"/>
      <c r="DCK5" s="1408"/>
      <c r="DCL5" s="1408"/>
      <c r="DCM5" s="1408"/>
      <c r="DCN5" s="1408"/>
      <c r="DCO5" s="1408"/>
      <c r="DCP5" s="1408"/>
      <c r="DCQ5" s="1408"/>
      <c r="DCR5" s="1408"/>
      <c r="DCS5" s="1408"/>
      <c r="DCT5" s="1408"/>
      <c r="DCU5" s="1408"/>
      <c r="DCV5" s="1408"/>
      <c r="DCW5" s="1408"/>
      <c r="DCX5" s="1408"/>
      <c r="DCY5" s="1408"/>
      <c r="DCZ5" s="1408"/>
      <c r="DDA5" s="1408"/>
      <c r="DDB5" s="1408"/>
      <c r="DDC5" s="1408"/>
      <c r="DDD5" s="1408"/>
      <c r="DDE5" s="1408"/>
      <c r="DDF5" s="1408"/>
      <c r="DDG5" s="1408"/>
      <c r="DDH5" s="1408"/>
      <c r="DDI5" s="1408"/>
      <c r="DDJ5" s="1408"/>
      <c r="DDK5" s="1408"/>
      <c r="DDL5" s="1408"/>
      <c r="DDM5" s="1408"/>
      <c r="DDN5" s="1408"/>
      <c r="DDO5" s="1408"/>
      <c r="DDP5" s="1408"/>
      <c r="DDQ5" s="1408"/>
      <c r="DDR5" s="1408"/>
      <c r="DDS5" s="1408"/>
      <c r="DDT5" s="1408"/>
      <c r="DDU5" s="1408"/>
      <c r="DDV5" s="1408"/>
      <c r="DDW5" s="1408"/>
      <c r="DDX5" s="1408"/>
      <c r="DDY5" s="1408"/>
      <c r="DDZ5" s="1408"/>
      <c r="DEA5" s="1408"/>
      <c r="DEB5" s="1408"/>
      <c r="DEC5" s="1408"/>
      <c r="DED5" s="1408"/>
      <c r="DEE5" s="1408"/>
      <c r="DEF5" s="1408"/>
      <c r="DEG5" s="1408"/>
      <c r="DEH5" s="1408"/>
      <c r="DEI5" s="1408"/>
      <c r="DEJ5" s="1408"/>
      <c r="DEK5" s="1408"/>
      <c r="DEL5" s="1408"/>
      <c r="DEM5" s="1408"/>
      <c r="DEN5" s="1408"/>
      <c r="DEO5" s="1408"/>
      <c r="DEP5" s="1408"/>
      <c r="DEQ5" s="1408"/>
      <c r="DER5" s="1408"/>
      <c r="DES5" s="1408"/>
      <c r="DET5" s="1408"/>
      <c r="DEU5" s="1408"/>
      <c r="DEV5" s="1408"/>
      <c r="DEW5" s="1408"/>
      <c r="DEX5" s="1408"/>
      <c r="DEY5" s="1408"/>
      <c r="DEZ5" s="1408"/>
      <c r="DFA5" s="1408"/>
      <c r="DFB5" s="1408"/>
      <c r="DFC5" s="1408"/>
      <c r="DFD5" s="1408"/>
      <c r="DFE5" s="1408"/>
      <c r="DFF5" s="1408"/>
      <c r="DFG5" s="1408"/>
      <c r="DFH5" s="1408"/>
      <c r="DFI5" s="1408"/>
      <c r="DFJ5" s="1408"/>
      <c r="DFK5" s="1408"/>
      <c r="DFL5" s="1408"/>
      <c r="DFM5" s="1408"/>
      <c r="DFN5" s="1408"/>
      <c r="DFO5" s="1408"/>
      <c r="DFP5" s="1408"/>
      <c r="DFQ5" s="1408"/>
      <c r="DFR5" s="1408"/>
      <c r="DFS5" s="1408"/>
      <c r="DFT5" s="1408"/>
      <c r="DFU5" s="1408"/>
      <c r="DFV5" s="1408"/>
      <c r="DFW5" s="1408"/>
      <c r="DFX5" s="1408"/>
      <c r="DFY5" s="1408"/>
      <c r="DFZ5" s="1408"/>
      <c r="DGA5" s="1408"/>
      <c r="DGB5" s="1408"/>
      <c r="DGC5" s="1408"/>
      <c r="DGD5" s="1408"/>
      <c r="DGE5" s="1408"/>
      <c r="DGF5" s="1408"/>
      <c r="DGG5" s="1408"/>
      <c r="DGH5" s="1408"/>
      <c r="DGI5" s="1408"/>
      <c r="DGJ5" s="1408"/>
      <c r="DGK5" s="1408"/>
      <c r="DGL5" s="1408"/>
      <c r="DGM5" s="1408"/>
      <c r="DGN5" s="1408"/>
      <c r="DGO5" s="1408"/>
      <c r="DGP5" s="1408"/>
      <c r="DGQ5" s="1408"/>
      <c r="DGR5" s="1408"/>
      <c r="DGS5" s="1408"/>
      <c r="DGT5" s="1408"/>
      <c r="DGU5" s="1408"/>
      <c r="DGV5" s="1408"/>
      <c r="DGW5" s="1408"/>
      <c r="DGX5" s="1408"/>
      <c r="DGY5" s="1408"/>
      <c r="DGZ5" s="1408"/>
      <c r="DHA5" s="1408"/>
      <c r="DHB5" s="1408"/>
      <c r="DHC5" s="1408"/>
      <c r="DHD5" s="1408"/>
      <c r="DHE5" s="1408"/>
      <c r="DHF5" s="1408"/>
      <c r="DHG5" s="1408"/>
      <c r="DHH5" s="1408"/>
      <c r="DHI5" s="1408"/>
      <c r="DHJ5" s="1408"/>
      <c r="DHK5" s="1408"/>
      <c r="DHL5" s="1408"/>
      <c r="DHM5" s="1408"/>
      <c r="DHN5" s="1408"/>
      <c r="DHO5" s="1408"/>
      <c r="DHP5" s="1408"/>
      <c r="DHQ5" s="1408"/>
      <c r="DHR5" s="1408"/>
      <c r="DHS5" s="1408"/>
      <c r="DHT5" s="1408"/>
      <c r="DHU5" s="1408"/>
      <c r="DHV5" s="1408"/>
      <c r="DHW5" s="1408"/>
      <c r="DHX5" s="1408"/>
      <c r="DHY5" s="1408"/>
      <c r="DHZ5" s="1408"/>
      <c r="DIA5" s="1408"/>
      <c r="DIB5" s="1408"/>
      <c r="DIC5" s="1408"/>
      <c r="DID5" s="1408"/>
      <c r="DIE5" s="1408"/>
      <c r="DIF5" s="1408"/>
      <c r="DIG5" s="1408"/>
      <c r="DIH5" s="1408"/>
      <c r="DII5" s="1408"/>
      <c r="DIJ5" s="1408"/>
      <c r="DIK5" s="1408"/>
      <c r="DIL5" s="1408"/>
      <c r="DIM5" s="1408"/>
      <c r="DIN5" s="1408"/>
      <c r="DIO5" s="1408"/>
      <c r="DIP5" s="1408"/>
      <c r="DIQ5" s="1408"/>
      <c r="DIR5" s="1408"/>
      <c r="DIS5" s="1408"/>
      <c r="DIT5" s="1408"/>
      <c r="DIU5" s="1408"/>
      <c r="DIV5" s="1408"/>
      <c r="DIW5" s="1408"/>
      <c r="DIX5" s="1408"/>
      <c r="DIY5" s="1408"/>
      <c r="DIZ5" s="1408"/>
      <c r="DJA5" s="1408"/>
      <c r="DJB5" s="1408"/>
      <c r="DJC5" s="1408"/>
      <c r="DJD5" s="1408"/>
      <c r="DJE5" s="1408"/>
      <c r="DJF5" s="1408"/>
      <c r="DJG5" s="1408"/>
      <c r="DJH5" s="1408"/>
      <c r="DJI5" s="1408"/>
      <c r="DJJ5" s="1408"/>
      <c r="DJK5" s="1408"/>
      <c r="DJL5" s="1408"/>
      <c r="DJM5" s="1408"/>
      <c r="DJN5" s="1408"/>
      <c r="DJO5" s="1408"/>
      <c r="DJP5" s="1408"/>
      <c r="DJQ5" s="1408"/>
      <c r="DJR5" s="1408"/>
      <c r="DJS5" s="1408"/>
      <c r="DJT5" s="1408"/>
      <c r="DJU5" s="1408"/>
      <c r="DJV5" s="1408"/>
      <c r="DJW5" s="1408"/>
      <c r="DJX5" s="1408"/>
      <c r="DJY5" s="1408"/>
      <c r="DJZ5" s="1408"/>
      <c r="DKA5" s="1408"/>
      <c r="DKB5" s="1408"/>
      <c r="DKC5" s="1408"/>
      <c r="DKD5" s="1408"/>
      <c r="DKE5" s="1408"/>
      <c r="DKF5" s="1408"/>
      <c r="DKG5" s="1408"/>
      <c r="DKH5" s="1408"/>
      <c r="DKI5" s="1408"/>
      <c r="DKJ5" s="1408"/>
      <c r="DKK5" s="1408"/>
      <c r="DKL5" s="1408"/>
      <c r="DKM5" s="1408"/>
      <c r="DKN5" s="1408"/>
      <c r="DKO5" s="1408"/>
      <c r="DKP5" s="1408"/>
      <c r="DKQ5" s="1408"/>
      <c r="DKR5" s="1408"/>
      <c r="DKS5" s="1408"/>
      <c r="DKT5" s="1408"/>
      <c r="DKU5" s="1408"/>
      <c r="DKV5" s="1408"/>
      <c r="DKW5" s="1408"/>
      <c r="DKX5" s="1408"/>
      <c r="DKY5" s="1408"/>
      <c r="DKZ5" s="1408"/>
      <c r="DLA5" s="1408"/>
      <c r="DLB5" s="1408"/>
      <c r="DLC5" s="1408"/>
      <c r="DLD5" s="1408"/>
      <c r="DLE5" s="1408"/>
      <c r="DLF5" s="1408"/>
      <c r="DLG5" s="1408"/>
      <c r="DLH5" s="1408"/>
      <c r="DLI5" s="1408"/>
      <c r="DLJ5" s="1408"/>
      <c r="DLK5" s="1408"/>
      <c r="DLL5" s="1408"/>
      <c r="DLM5" s="1408"/>
      <c r="DLN5" s="1408"/>
      <c r="DLO5" s="1408"/>
      <c r="DLP5" s="1408"/>
      <c r="DLQ5" s="1408"/>
      <c r="DLR5" s="1408"/>
      <c r="DLS5" s="1408"/>
      <c r="DLT5" s="1408"/>
      <c r="DLU5" s="1408"/>
      <c r="DLV5" s="1408"/>
      <c r="DLW5" s="1408"/>
      <c r="DLX5" s="1408"/>
      <c r="DLY5" s="1408"/>
      <c r="DLZ5" s="1408"/>
      <c r="DMA5" s="1408"/>
      <c r="DMB5" s="1408"/>
      <c r="DMC5" s="1408"/>
      <c r="DMD5" s="1408"/>
      <c r="DME5" s="1408"/>
      <c r="DMF5" s="1408"/>
      <c r="DMG5" s="1408"/>
      <c r="DMH5" s="1408"/>
      <c r="DMI5" s="1408"/>
      <c r="DMJ5" s="1408"/>
      <c r="DMK5" s="1408"/>
      <c r="DML5" s="1408"/>
      <c r="DMM5" s="1408"/>
      <c r="DMN5" s="1408"/>
      <c r="DMO5" s="1408"/>
      <c r="DMP5" s="1408"/>
      <c r="DMQ5" s="1408"/>
      <c r="DMR5" s="1408"/>
      <c r="DMS5" s="1408"/>
      <c r="DMT5" s="1408"/>
      <c r="DMU5" s="1408"/>
      <c r="DMV5" s="1408"/>
      <c r="DMW5" s="1408"/>
      <c r="DMX5" s="1408"/>
      <c r="DMY5" s="1408"/>
      <c r="DMZ5" s="1408"/>
      <c r="DNA5" s="1408"/>
      <c r="DNB5" s="1408"/>
      <c r="DNC5" s="1408"/>
      <c r="DND5" s="1408"/>
      <c r="DNE5" s="1408"/>
      <c r="DNF5" s="1408"/>
      <c r="DNG5" s="1408"/>
      <c r="DNH5" s="1408"/>
      <c r="DNI5" s="1408"/>
      <c r="DNJ5" s="1408"/>
      <c r="DNK5" s="1408"/>
      <c r="DNL5" s="1408"/>
      <c r="DNM5" s="1408"/>
      <c r="DNN5" s="1408"/>
      <c r="DNO5" s="1408"/>
      <c r="DNP5" s="1408"/>
      <c r="DNQ5" s="1408"/>
      <c r="DNR5" s="1408"/>
      <c r="DNS5" s="1408"/>
      <c r="DNT5" s="1408"/>
      <c r="DNU5" s="1408"/>
      <c r="DNV5" s="1408"/>
      <c r="DNW5" s="1408"/>
      <c r="DNX5" s="1408"/>
      <c r="DNY5" s="1408"/>
      <c r="DNZ5" s="1408"/>
      <c r="DOA5" s="1408"/>
      <c r="DOB5" s="1408"/>
      <c r="DOC5" s="1408"/>
      <c r="DOD5" s="1408"/>
      <c r="DOE5" s="1408"/>
      <c r="DOF5" s="1408"/>
      <c r="DOG5" s="1408"/>
      <c r="DOH5" s="1408"/>
      <c r="DOI5" s="1408"/>
      <c r="DOJ5" s="1408"/>
      <c r="DOK5" s="1408"/>
      <c r="DOL5" s="1408"/>
      <c r="DOM5" s="1408"/>
      <c r="DON5" s="1408"/>
      <c r="DOO5" s="1408"/>
      <c r="DOP5" s="1408"/>
      <c r="DOQ5" s="1408"/>
      <c r="DOR5" s="1408"/>
      <c r="DOS5" s="1408"/>
      <c r="DOT5" s="1408"/>
      <c r="DOU5" s="1408"/>
      <c r="DOV5" s="1408"/>
      <c r="DOW5" s="1408"/>
      <c r="DOX5" s="1408"/>
      <c r="DOY5" s="1408"/>
      <c r="DOZ5" s="1408"/>
      <c r="DPA5" s="1408"/>
      <c r="DPB5" s="1408"/>
      <c r="DPC5" s="1408"/>
      <c r="DPD5" s="1408"/>
      <c r="DPE5" s="1408"/>
      <c r="DPF5" s="1408"/>
      <c r="DPG5" s="1408"/>
      <c r="DPH5" s="1408"/>
      <c r="DPI5" s="1408"/>
      <c r="DPJ5" s="1408"/>
      <c r="DPK5" s="1408"/>
      <c r="DPL5" s="1408"/>
      <c r="DPM5" s="1408"/>
      <c r="DPN5" s="1408"/>
      <c r="DPO5" s="1408"/>
      <c r="DPP5" s="1408"/>
      <c r="DPQ5" s="1408"/>
      <c r="DPR5" s="1408"/>
      <c r="DPS5" s="1408"/>
      <c r="DPT5" s="1408"/>
      <c r="DPU5" s="1408"/>
      <c r="DPV5" s="1408"/>
      <c r="DPW5" s="1408"/>
      <c r="DPX5" s="1408"/>
      <c r="DPY5" s="1408"/>
      <c r="DPZ5" s="1408"/>
      <c r="DQA5" s="1408"/>
      <c r="DQB5" s="1408"/>
      <c r="DQC5" s="1408"/>
      <c r="DQD5" s="1408"/>
      <c r="DQE5" s="1408"/>
      <c r="DQF5" s="1408"/>
      <c r="DQG5" s="1408"/>
      <c r="DQH5" s="1408"/>
      <c r="DQI5" s="1408"/>
      <c r="DQJ5" s="1408"/>
      <c r="DQK5" s="1408"/>
      <c r="DQL5" s="1408"/>
      <c r="DQM5" s="1408"/>
      <c r="DQN5" s="1408"/>
      <c r="DQO5" s="1408"/>
      <c r="DQP5" s="1408"/>
      <c r="DQQ5" s="1408"/>
      <c r="DQR5" s="1408"/>
      <c r="DQS5" s="1408"/>
      <c r="DQT5" s="1408"/>
      <c r="DQU5" s="1408"/>
      <c r="DQV5" s="1408"/>
      <c r="DQW5" s="1408"/>
      <c r="DQX5" s="1408"/>
      <c r="DQY5" s="1408"/>
      <c r="DQZ5" s="1408"/>
      <c r="DRA5" s="1408"/>
      <c r="DRB5" s="1408"/>
      <c r="DRC5" s="1408"/>
      <c r="DRD5" s="1408"/>
      <c r="DRE5" s="1408"/>
      <c r="DRF5" s="1408"/>
      <c r="DRG5" s="1408"/>
      <c r="DRH5" s="1408"/>
      <c r="DRI5" s="1408"/>
      <c r="DRJ5" s="1408"/>
      <c r="DRK5" s="1408"/>
      <c r="DRL5" s="1408"/>
      <c r="DRM5" s="1408"/>
      <c r="DRN5" s="1408"/>
      <c r="DRO5" s="1408"/>
      <c r="DRP5" s="1408"/>
      <c r="DRQ5" s="1408"/>
      <c r="DRR5" s="1408"/>
      <c r="DRS5" s="1408"/>
      <c r="DRT5" s="1408"/>
      <c r="DRU5" s="1408"/>
      <c r="DRV5" s="1408"/>
      <c r="DRW5" s="1408"/>
      <c r="DRX5" s="1408"/>
      <c r="DRY5" s="1408"/>
      <c r="DRZ5" s="1408"/>
      <c r="DSA5" s="1408"/>
      <c r="DSB5" s="1408"/>
      <c r="DSC5" s="1408"/>
      <c r="DSD5" s="1408"/>
      <c r="DSE5" s="1408"/>
      <c r="DSF5" s="1408"/>
      <c r="DSG5" s="1408"/>
      <c r="DSH5" s="1408"/>
      <c r="DSI5" s="1408"/>
      <c r="DSJ5" s="1408"/>
      <c r="DSK5" s="1408"/>
      <c r="DSL5" s="1408"/>
      <c r="DSM5" s="1408"/>
      <c r="DSN5" s="1408"/>
      <c r="DSO5" s="1408"/>
      <c r="DSP5" s="1408"/>
      <c r="DSQ5" s="1408"/>
      <c r="DSR5" s="1408"/>
      <c r="DSS5" s="1408"/>
      <c r="DST5" s="1408"/>
      <c r="DSU5" s="1408"/>
      <c r="DSV5" s="1408"/>
      <c r="DSW5" s="1408"/>
      <c r="DSX5" s="1408"/>
      <c r="DSY5" s="1408"/>
      <c r="DSZ5" s="1408"/>
      <c r="DTA5" s="1408"/>
      <c r="DTB5" s="1408"/>
      <c r="DTC5" s="1408"/>
      <c r="DTD5" s="1408"/>
      <c r="DTE5" s="1408"/>
      <c r="DTF5" s="1408"/>
      <c r="DTG5" s="1408"/>
      <c r="DTH5" s="1408"/>
      <c r="DTI5" s="1408"/>
      <c r="DTJ5" s="1408"/>
      <c r="DTK5" s="1408"/>
      <c r="DTL5" s="1408"/>
      <c r="DTM5" s="1408"/>
      <c r="DTN5" s="1408"/>
      <c r="DTO5" s="1408"/>
      <c r="DTP5" s="1408"/>
      <c r="DTQ5" s="1408"/>
      <c r="DTR5" s="1408"/>
      <c r="DTS5" s="1408"/>
      <c r="DTT5" s="1408"/>
      <c r="DTU5" s="1408"/>
      <c r="DTV5" s="1408"/>
      <c r="DTW5" s="1408"/>
      <c r="DTX5" s="1408"/>
      <c r="DTY5" s="1408"/>
      <c r="DTZ5" s="1408"/>
      <c r="DUA5" s="1408"/>
      <c r="DUB5" s="1408"/>
      <c r="DUC5" s="1408"/>
      <c r="DUD5" s="1408"/>
      <c r="DUE5" s="1408"/>
      <c r="DUF5" s="1408"/>
      <c r="DUG5" s="1408"/>
      <c r="DUH5" s="1408"/>
      <c r="DUI5" s="1408"/>
      <c r="DUJ5" s="1408"/>
      <c r="DUK5" s="1408"/>
      <c r="DUL5" s="1408"/>
      <c r="DUM5" s="1408"/>
      <c r="DUN5" s="1408"/>
      <c r="DUO5" s="1408"/>
      <c r="DUP5" s="1408"/>
      <c r="DUQ5" s="1408"/>
      <c r="DUR5" s="1408"/>
      <c r="DUS5" s="1408"/>
      <c r="DUT5" s="1408"/>
      <c r="DUU5" s="1408"/>
      <c r="DUV5" s="1408"/>
      <c r="DUW5" s="1408"/>
      <c r="DUX5" s="1408"/>
      <c r="DUY5" s="1408"/>
      <c r="DUZ5" s="1408"/>
      <c r="DVA5" s="1408"/>
      <c r="DVB5" s="1408"/>
      <c r="DVC5" s="1408"/>
      <c r="DVD5" s="1408"/>
      <c r="DVE5" s="1408"/>
      <c r="DVF5" s="1408"/>
      <c r="DVG5" s="1408"/>
      <c r="DVH5" s="1408"/>
      <c r="DVI5" s="1408"/>
      <c r="DVJ5" s="1408"/>
      <c r="DVK5" s="1408"/>
      <c r="DVL5" s="1408"/>
      <c r="DVM5" s="1408"/>
      <c r="DVN5" s="1408"/>
      <c r="DVO5" s="1408"/>
      <c r="DVP5" s="1408"/>
      <c r="DVQ5" s="1408"/>
      <c r="DVR5" s="1408"/>
      <c r="DVS5" s="1408"/>
      <c r="DVT5" s="1408"/>
      <c r="DVU5" s="1408"/>
      <c r="DVV5" s="1408"/>
      <c r="DVW5" s="1408"/>
      <c r="DVX5" s="1408"/>
      <c r="DVY5" s="1408"/>
      <c r="DVZ5" s="1408"/>
      <c r="DWA5" s="1408"/>
      <c r="DWB5" s="1408"/>
      <c r="DWC5" s="1408"/>
      <c r="DWD5" s="1408"/>
      <c r="DWE5" s="1408"/>
      <c r="DWF5" s="1408"/>
      <c r="DWG5" s="1408"/>
      <c r="DWH5" s="1408"/>
      <c r="DWI5" s="1408"/>
      <c r="DWJ5" s="1408"/>
      <c r="DWK5" s="1408"/>
      <c r="DWL5" s="1408"/>
      <c r="DWM5" s="1408"/>
      <c r="DWN5" s="1408"/>
      <c r="DWO5" s="1408"/>
      <c r="DWP5" s="1408"/>
      <c r="DWQ5" s="1408"/>
      <c r="DWR5" s="1408"/>
      <c r="DWS5" s="1408"/>
      <c r="DWT5" s="1408"/>
      <c r="DWU5" s="1408"/>
      <c r="DWV5" s="1408"/>
      <c r="DWW5" s="1408"/>
      <c r="DWX5" s="1408"/>
      <c r="DWY5" s="1408"/>
      <c r="DWZ5" s="1408"/>
      <c r="DXA5" s="1408"/>
      <c r="DXB5" s="1408"/>
      <c r="DXC5" s="1408"/>
      <c r="DXD5" s="1408"/>
      <c r="DXE5" s="1408"/>
      <c r="DXF5" s="1408"/>
      <c r="DXG5" s="1408"/>
      <c r="DXH5" s="1408"/>
      <c r="DXI5" s="1408"/>
      <c r="DXJ5" s="1408"/>
      <c r="DXK5" s="1408"/>
      <c r="DXL5" s="1408"/>
      <c r="DXM5" s="1408"/>
      <c r="DXN5" s="1408"/>
      <c r="DXO5" s="1408"/>
      <c r="DXP5" s="1408"/>
      <c r="DXQ5" s="1408"/>
      <c r="DXR5" s="1408"/>
      <c r="DXS5" s="1408"/>
      <c r="DXT5" s="1408"/>
      <c r="DXU5" s="1408"/>
      <c r="DXV5" s="1408"/>
      <c r="DXW5" s="1408"/>
      <c r="DXX5" s="1408"/>
      <c r="DXY5" s="1408"/>
      <c r="DXZ5" s="1408"/>
      <c r="DYA5" s="1408"/>
      <c r="DYB5" s="1408"/>
      <c r="DYC5" s="1408"/>
      <c r="DYD5" s="1408"/>
      <c r="DYE5" s="1408"/>
      <c r="DYF5" s="1408"/>
      <c r="DYG5" s="1408"/>
      <c r="DYH5" s="1408"/>
      <c r="DYI5" s="1408"/>
      <c r="DYJ5" s="1408"/>
      <c r="DYK5" s="1408"/>
      <c r="DYL5" s="1408"/>
      <c r="DYM5" s="1408"/>
      <c r="DYN5" s="1408"/>
      <c r="DYO5" s="1408"/>
      <c r="DYP5" s="1408"/>
      <c r="DYQ5" s="1408"/>
      <c r="DYR5" s="1408"/>
      <c r="DYS5" s="1408"/>
      <c r="DYT5" s="1408"/>
      <c r="DYU5" s="1408"/>
      <c r="DYV5" s="1408"/>
      <c r="DYW5" s="1408"/>
      <c r="DYX5" s="1408"/>
      <c r="DYY5" s="1408"/>
      <c r="DYZ5" s="1408"/>
      <c r="DZA5" s="1408"/>
      <c r="DZB5" s="1408"/>
      <c r="DZC5" s="1408"/>
      <c r="DZD5" s="1408"/>
      <c r="DZE5" s="1408"/>
      <c r="DZF5" s="1408"/>
      <c r="DZG5" s="1408"/>
      <c r="DZH5" s="1408"/>
      <c r="DZI5" s="1408"/>
      <c r="DZJ5" s="1408"/>
      <c r="DZK5" s="1408"/>
      <c r="DZL5" s="1408"/>
      <c r="DZM5" s="1408"/>
      <c r="DZN5" s="1408"/>
      <c r="DZO5" s="1408"/>
      <c r="DZP5" s="1408"/>
      <c r="DZQ5" s="1408"/>
      <c r="DZR5" s="1408"/>
      <c r="DZS5" s="1408"/>
      <c r="DZT5" s="1408"/>
      <c r="DZU5" s="1408"/>
      <c r="DZV5" s="1408"/>
      <c r="DZW5" s="1408"/>
      <c r="DZX5" s="1408"/>
      <c r="DZY5" s="1408"/>
      <c r="DZZ5" s="1408"/>
      <c r="EAA5" s="1408"/>
      <c r="EAB5" s="1408"/>
      <c r="EAC5" s="1408"/>
      <c r="EAD5" s="1408"/>
      <c r="EAE5" s="1408"/>
      <c r="EAF5" s="1408"/>
      <c r="EAG5" s="1408"/>
      <c r="EAH5" s="1408"/>
      <c r="EAI5" s="1408"/>
      <c r="EAJ5" s="1408"/>
      <c r="EAK5" s="1408"/>
      <c r="EAL5" s="1408"/>
      <c r="EAM5" s="1408"/>
      <c r="EAN5" s="1408"/>
      <c r="EAO5" s="1408"/>
      <c r="EAP5" s="1408"/>
      <c r="EAQ5" s="1408"/>
      <c r="EAR5" s="1408"/>
      <c r="EAS5" s="1408"/>
      <c r="EAT5" s="1408"/>
      <c r="EAU5" s="1408"/>
      <c r="EAV5" s="1408"/>
      <c r="EAW5" s="1408"/>
      <c r="EAX5" s="1408"/>
      <c r="EAY5" s="1408"/>
      <c r="EAZ5" s="1408"/>
      <c r="EBA5" s="1408"/>
      <c r="EBB5" s="1408"/>
      <c r="EBC5" s="1408"/>
      <c r="EBD5" s="1408"/>
      <c r="EBE5" s="1408"/>
      <c r="EBF5" s="1408"/>
      <c r="EBG5" s="1408"/>
      <c r="EBH5" s="1408"/>
      <c r="EBI5" s="1408"/>
      <c r="EBJ5" s="1408"/>
      <c r="EBK5" s="1408"/>
      <c r="EBL5" s="1408"/>
      <c r="EBM5" s="1408"/>
      <c r="EBN5" s="1408"/>
      <c r="EBO5" s="1408"/>
      <c r="EBP5" s="1408"/>
      <c r="EBQ5" s="1408"/>
      <c r="EBR5" s="1408"/>
      <c r="EBS5" s="1408"/>
      <c r="EBT5" s="1408"/>
      <c r="EBU5" s="1408"/>
      <c r="EBV5" s="1408"/>
      <c r="EBW5" s="1408"/>
      <c r="EBX5" s="1408"/>
      <c r="EBY5" s="1408"/>
      <c r="EBZ5" s="1408"/>
      <c r="ECA5" s="1408"/>
      <c r="ECB5" s="1408"/>
      <c r="ECC5" s="1408"/>
      <c r="ECD5" s="1408"/>
      <c r="ECE5" s="1408"/>
      <c r="ECF5" s="1408"/>
      <c r="ECG5" s="1408"/>
      <c r="ECH5" s="1408"/>
      <c r="ECI5" s="1408"/>
      <c r="ECJ5" s="1408"/>
      <c r="ECK5" s="1408"/>
      <c r="ECL5" s="1408"/>
      <c r="ECM5" s="1408"/>
      <c r="ECN5" s="1408"/>
      <c r="ECO5" s="1408"/>
      <c r="ECP5" s="1408"/>
      <c r="ECQ5" s="1408"/>
      <c r="ECR5" s="1408"/>
      <c r="ECS5" s="1408"/>
      <c r="ECT5" s="1408"/>
      <c r="ECU5" s="1408"/>
      <c r="ECV5" s="1408"/>
      <c r="ECW5" s="1408"/>
      <c r="ECX5" s="1408"/>
      <c r="ECY5" s="1408"/>
      <c r="ECZ5" s="1408"/>
      <c r="EDA5" s="1408"/>
      <c r="EDB5" s="1408"/>
      <c r="EDC5" s="1408"/>
      <c r="EDD5" s="1408"/>
      <c r="EDE5" s="1408"/>
      <c r="EDF5" s="1408"/>
      <c r="EDG5" s="1408"/>
      <c r="EDH5" s="1408"/>
      <c r="EDI5" s="1408"/>
      <c r="EDJ5" s="1408"/>
      <c r="EDK5" s="1408"/>
      <c r="EDL5" s="1408"/>
      <c r="EDM5" s="1408"/>
      <c r="EDN5" s="1408"/>
      <c r="EDO5" s="1408"/>
      <c r="EDP5" s="1408"/>
      <c r="EDQ5" s="1408"/>
      <c r="EDR5" s="1408"/>
      <c r="EDS5" s="1408"/>
      <c r="EDT5" s="1408"/>
      <c r="EDU5" s="1408"/>
      <c r="EDV5" s="1408"/>
      <c r="EDW5" s="1408"/>
      <c r="EDX5" s="1408"/>
      <c r="EDY5" s="1408"/>
      <c r="EDZ5" s="1408"/>
      <c r="EEA5" s="1408"/>
      <c r="EEB5" s="1408"/>
      <c r="EEC5" s="1408"/>
      <c r="EED5" s="1408"/>
      <c r="EEE5" s="1408"/>
      <c r="EEF5" s="1408"/>
      <c r="EEG5" s="1408"/>
      <c r="EEH5" s="1408"/>
      <c r="EEI5" s="1408"/>
      <c r="EEJ5" s="1408"/>
      <c r="EEK5" s="1408"/>
      <c r="EEL5" s="1408"/>
      <c r="EEM5" s="1408"/>
      <c r="EEN5" s="1408"/>
      <c r="EEO5" s="1408"/>
      <c r="EEP5" s="1408"/>
      <c r="EEQ5" s="1408"/>
      <c r="EER5" s="1408"/>
      <c r="EES5" s="1408"/>
      <c r="EET5" s="1408"/>
      <c r="EEU5" s="1408"/>
      <c r="EEV5" s="1408"/>
      <c r="EEW5" s="1408"/>
      <c r="EEX5" s="1408"/>
      <c r="EEY5" s="1408"/>
      <c r="EEZ5" s="1408"/>
      <c r="EFA5" s="1408"/>
      <c r="EFB5" s="1408"/>
      <c r="EFC5" s="1408"/>
      <c r="EFD5" s="1408"/>
      <c r="EFE5" s="1408"/>
      <c r="EFF5" s="1408"/>
      <c r="EFG5" s="1408"/>
      <c r="EFH5" s="1408"/>
      <c r="EFI5" s="1408"/>
      <c r="EFJ5" s="1408"/>
      <c r="EFK5" s="1408"/>
      <c r="EFL5" s="1408"/>
      <c r="EFM5" s="1408"/>
      <c r="EFN5" s="1408"/>
      <c r="EFO5" s="1408"/>
      <c r="EFP5" s="1408"/>
      <c r="EFQ5" s="1408"/>
      <c r="EFR5" s="1408"/>
      <c r="EFS5" s="1408"/>
      <c r="EFT5" s="1408"/>
      <c r="EFU5" s="1408"/>
      <c r="EFV5" s="1408"/>
      <c r="EFW5" s="1408"/>
      <c r="EFX5" s="1408"/>
      <c r="EFY5" s="1408"/>
      <c r="EFZ5" s="1408"/>
      <c r="EGA5" s="1408"/>
      <c r="EGB5" s="1408"/>
      <c r="EGC5" s="1408"/>
      <c r="EGD5" s="1408"/>
      <c r="EGE5" s="1408"/>
      <c r="EGF5" s="1408"/>
      <c r="EGG5" s="1408"/>
      <c r="EGH5" s="1408"/>
      <c r="EGI5" s="1408"/>
      <c r="EGJ5" s="1408"/>
      <c r="EGK5" s="1408"/>
      <c r="EGL5" s="1408"/>
      <c r="EGM5" s="1408"/>
      <c r="EGN5" s="1408"/>
      <c r="EGO5" s="1408"/>
      <c r="EGP5" s="1408"/>
      <c r="EGQ5" s="1408"/>
      <c r="EGR5" s="1408"/>
      <c r="EGS5" s="1408"/>
      <c r="EGT5" s="1408"/>
      <c r="EGU5" s="1408"/>
      <c r="EGV5" s="1408"/>
      <c r="EGW5" s="1408"/>
      <c r="EGX5" s="1408"/>
      <c r="EGY5" s="1408"/>
      <c r="EGZ5" s="1408"/>
      <c r="EHA5" s="1408"/>
      <c r="EHB5" s="1408"/>
      <c r="EHC5" s="1408"/>
      <c r="EHD5" s="1408"/>
      <c r="EHE5" s="1408"/>
      <c r="EHF5" s="1408"/>
      <c r="EHG5" s="1408"/>
      <c r="EHH5" s="1408"/>
      <c r="EHI5" s="1408"/>
      <c r="EHJ5" s="1408"/>
      <c r="EHK5" s="1408"/>
      <c r="EHL5" s="1408"/>
      <c r="EHM5" s="1408"/>
      <c r="EHN5" s="1408"/>
      <c r="EHO5" s="1408"/>
      <c r="EHP5" s="1408"/>
      <c r="EHQ5" s="1408"/>
      <c r="EHR5" s="1408"/>
      <c r="EHS5" s="1408"/>
      <c r="EHT5" s="1408"/>
      <c r="EHU5" s="1408"/>
      <c r="EHV5" s="1408"/>
      <c r="EHW5" s="1408"/>
      <c r="EHX5" s="1408"/>
      <c r="EHY5" s="1408"/>
      <c r="EHZ5" s="1408"/>
      <c r="EIA5" s="1408"/>
      <c r="EIB5" s="1408"/>
      <c r="EIC5" s="1408"/>
      <c r="EID5" s="1408"/>
      <c r="EIE5" s="1408"/>
      <c r="EIF5" s="1408"/>
      <c r="EIG5" s="1408"/>
      <c r="EIH5" s="1408"/>
      <c r="EII5" s="1408"/>
      <c r="EIJ5" s="1408"/>
      <c r="EIK5" s="1408"/>
      <c r="EIL5" s="1408"/>
      <c r="EIM5" s="1408"/>
      <c r="EIN5" s="1408"/>
      <c r="EIO5" s="1408"/>
      <c r="EIP5" s="1408"/>
      <c r="EIQ5" s="1408"/>
      <c r="EIR5" s="1408"/>
      <c r="EIS5" s="1408"/>
      <c r="EIT5" s="1408"/>
      <c r="EIU5" s="1408"/>
      <c r="EIV5" s="1408"/>
      <c r="EIW5" s="1408"/>
      <c r="EIX5" s="1408"/>
      <c r="EIY5" s="1408"/>
      <c r="EIZ5" s="1408"/>
      <c r="EJA5" s="1408"/>
      <c r="EJB5" s="1408"/>
      <c r="EJC5" s="1408"/>
      <c r="EJD5" s="1408"/>
      <c r="EJE5" s="1408"/>
      <c r="EJF5" s="1408"/>
      <c r="EJG5" s="1408"/>
      <c r="EJH5" s="1408"/>
      <c r="EJI5" s="1408"/>
      <c r="EJJ5" s="1408"/>
      <c r="EJK5" s="1408"/>
      <c r="EJL5" s="1408"/>
      <c r="EJM5" s="1408"/>
      <c r="EJN5" s="1408"/>
      <c r="EJO5" s="1408"/>
      <c r="EJP5" s="1408"/>
      <c r="EJQ5" s="1408"/>
      <c r="EJR5" s="1408"/>
      <c r="EJS5" s="1408"/>
      <c r="EJT5" s="1408"/>
      <c r="EJU5" s="1408"/>
      <c r="EJV5" s="1408"/>
      <c r="EJW5" s="1408"/>
      <c r="EJX5" s="1408"/>
      <c r="EJY5" s="1408"/>
      <c r="EJZ5" s="1408"/>
      <c r="EKA5" s="1408"/>
      <c r="EKB5" s="1408"/>
      <c r="EKC5" s="1408"/>
      <c r="EKD5" s="1408"/>
      <c r="EKE5" s="1408"/>
      <c r="EKF5" s="1408"/>
      <c r="EKG5" s="1408"/>
      <c r="EKH5" s="1408"/>
      <c r="EKI5" s="1408"/>
      <c r="EKJ5" s="1408"/>
      <c r="EKK5" s="1408"/>
      <c r="EKL5" s="1408"/>
      <c r="EKM5" s="1408"/>
      <c r="EKN5" s="1408"/>
      <c r="EKO5" s="1408"/>
      <c r="EKP5" s="1408"/>
      <c r="EKQ5" s="1408"/>
      <c r="EKR5" s="1408"/>
      <c r="EKS5" s="1408"/>
      <c r="EKT5" s="1408"/>
      <c r="EKU5" s="1408"/>
      <c r="EKV5" s="1408"/>
      <c r="EKW5" s="1408"/>
      <c r="EKX5" s="1408"/>
      <c r="EKY5" s="1408"/>
      <c r="EKZ5" s="1408"/>
      <c r="ELA5" s="1408"/>
      <c r="ELB5" s="1408"/>
      <c r="ELC5" s="1408"/>
      <c r="ELD5" s="1408"/>
      <c r="ELE5" s="1408"/>
      <c r="ELF5" s="1408"/>
      <c r="ELG5" s="1408"/>
      <c r="ELH5" s="1408"/>
      <c r="ELI5" s="1408"/>
      <c r="ELJ5" s="1408"/>
      <c r="ELK5" s="1408"/>
      <c r="ELL5" s="1408"/>
      <c r="ELM5" s="1408"/>
      <c r="ELN5" s="1408"/>
      <c r="ELO5" s="1408"/>
      <c r="ELP5" s="1408"/>
      <c r="ELQ5" s="1408"/>
      <c r="ELR5" s="1408"/>
      <c r="ELS5" s="1408"/>
      <c r="ELT5" s="1408"/>
      <c r="ELU5" s="1408"/>
      <c r="ELV5" s="1408"/>
      <c r="ELW5" s="1408"/>
      <c r="ELX5" s="1408"/>
      <c r="ELY5" s="1408"/>
      <c r="ELZ5" s="1408"/>
      <c r="EMA5" s="1408"/>
      <c r="EMB5" s="1408"/>
      <c r="EMC5" s="1408"/>
      <c r="EMD5" s="1408"/>
      <c r="EME5" s="1408"/>
      <c r="EMF5" s="1408"/>
      <c r="EMG5" s="1408"/>
      <c r="EMH5" s="1408"/>
      <c r="EMI5" s="1408"/>
      <c r="EMJ5" s="1408"/>
      <c r="EMK5" s="1408"/>
      <c r="EML5" s="1408"/>
      <c r="EMM5" s="1408"/>
      <c r="EMN5" s="1408"/>
      <c r="EMO5" s="1408"/>
      <c r="EMP5" s="1408"/>
      <c r="EMQ5" s="1408"/>
      <c r="EMR5" s="1408"/>
      <c r="EMS5" s="1408"/>
      <c r="EMT5" s="1408"/>
      <c r="EMU5" s="1408"/>
      <c r="EMV5" s="1408"/>
      <c r="EMW5" s="1408"/>
      <c r="EMX5" s="1408"/>
      <c r="EMY5" s="1408"/>
      <c r="EMZ5" s="1408"/>
      <c r="ENA5" s="1408"/>
      <c r="ENB5" s="1408"/>
      <c r="ENC5" s="1408"/>
      <c r="END5" s="1408"/>
      <c r="ENE5" s="1408"/>
      <c r="ENF5" s="1408"/>
      <c r="ENG5" s="1408"/>
      <c r="ENH5" s="1408"/>
      <c r="ENI5" s="1408"/>
      <c r="ENJ5" s="1408"/>
      <c r="ENK5" s="1408"/>
      <c r="ENL5" s="1408"/>
      <c r="ENM5" s="1408"/>
      <c r="ENN5" s="1408"/>
      <c r="ENO5" s="1408"/>
      <c r="ENP5" s="1408"/>
      <c r="ENQ5" s="1408"/>
      <c r="ENR5" s="1408"/>
      <c r="ENS5" s="1408"/>
      <c r="ENT5" s="1408"/>
      <c r="ENU5" s="1408"/>
      <c r="ENV5" s="1408"/>
      <c r="ENW5" s="1408"/>
      <c r="ENX5" s="1408"/>
      <c r="ENY5" s="1408"/>
      <c r="ENZ5" s="1408"/>
      <c r="EOA5" s="1408"/>
      <c r="EOB5" s="1408"/>
      <c r="EOC5" s="1408"/>
      <c r="EOD5" s="1408"/>
      <c r="EOE5" s="1408"/>
      <c r="EOF5" s="1408"/>
      <c r="EOG5" s="1408"/>
      <c r="EOH5" s="1408"/>
      <c r="EOI5" s="1408"/>
      <c r="EOJ5" s="1408"/>
      <c r="EOK5" s="1408"/>
      <c r="EOL5" s="1408"/>
      <c r="EOM5" s="1408"/>
      <c r="EON5" s="1408"/>
      <c r="EOO5" s="1408"/>
      <c r="EOP5" s="1408"/>
      <c r="EOQ5" s="1408"/>
      <c r="EOR5" s="1408"/>
      <c r="EOS5" s="1408"/>
      <c r="EOT5" s="1408"/>
      <c r="EOU5" s="1408"/>
      <c r="EOV5" s="1408"/>
      <c r="EOW5" s="1408"/>
      <c r="EOX5" s="1408"/>
      <c r="EOY5" s="1408"/>
      <c r="EOZ5" s="1408"/>
      <c r="EPA5" s="1408"/>
      <c r="EPB5" s="1408"/>
      <c r="EPC5" s="1408"/>
      <c r="EPD5" s="1408"/>
      <c r="EPE5" s="1408"/>
      <c r="EPF5" s="1408"/>
      <c r="EPG5" s="1408"/>
      <c r="EPH5" s="1408"/>
      <c r="EPI5" s="1408"/>
      <c r="EPJ5" s="1408"/>
      <c r="EPK5" s="1408"/>
      <c r="EPL5" s="1408"/>
      <c r="EPM5" s="1408"/>
      <c r="EPN5" s="1408"/>
      <c r="EPO5" s="1408"/>
      <c r="EPP5" s="1408"/>
      <c r="EPQ5" s="1408"/>
      <c r="EPR5" s="1408"/>
      <c r="EPS5" s="1408"/>
      <c r="EPT5" s="1408"/>
      <c r="EPU5" s="1408"/>
      <c r="EPV5" s="1408"/>
      <c r="EPW5" s="1408"/>
      <c r="EPX5" s="1408"/>
      <c r="EPY5" s="1408"/>
      <c r="EPZ5" s="1408"/>
      <c r="EQA5" s="1408"/>
      <c r="EQB5" s="1408"/>
      <c r="EQC5" s="1408"/>
      <c r="EQD5" s="1408"/>
      <c r="EQE5" s="1408"/>
      <c r="EQF5" s="1408"/>
      <c r="EQG5" s="1408"/>
      <c r="EQH5" s="1408"/>
      <c r="EQI5" s="1408"/>
      <c r="EQJ5" s="1408"/>
      <c r="EQK5" s="1408"/>
      <c r="EQL5" s="1408"/>
      <c r="EQM5" s="1408"/>
      <c r="EQN5" s="1408"/>
      <c r="EQO5" s="1408"/>
      <c r="EQP5" s="1408"/>
      <c r="EQQ5" s="1408"/>
      <c r="EQR5" s="1408"/>
      <c r="EQS5" s="1408"/>
      <c r="EQT5" s="1408"/>
      <c r="EQU5" s="1408"/>
      <c r="EQV5" s="1408"/>
      <c r="EQW5" s="1408"/>
      <c r="EQX5" s="1408"/>
      <c r="EQY5" s="1408"/>
      <c r="EQZ5" s="1408"/>
      <c r="ERA5" s="1408"/>
      <c r="ERB5" s="1408"/>
      <c r="ERC5" s="1408"/>
      <c r="ERD5" s="1408"/>
      <c r="ERE5" s="1408"/>
      <c r="ERF5" s="1408"/>
      <c r="ERG5" s="1408"/>
      <c r="ERH5" s="1408"/>
      <c r="ERI5" s="1408"/>
      <c r="ERJ5" s="1408"/>
      <c r="ERK5" s="1408"/>
      <c r="ERL5" s="1408"/>
      <c r="ERM5" s="1408"/>
      <c r="ERN5" s="1408"/>
      <c r="ERO5" s="1408"/>
      <c r="ERP5" s="1408"/>
      <c r="ERQ5" s="1408"/>
      <c r="ERR5" s="1408"/>
      <c r="ERS5" s="1408"/>
      <c r="ERT5" s="1408"/>
      <c r="ERU5" s="1408"/>
      <c r="ERV5" s="1408"/>
      <c r="ERW5" s="1408"/>
      <c r="ERX5" s="1408"/>
      <c r="ERY5" s="1408"/>
      <c r="ERZ5" s="1408"/>
      <c r="ESA5" s="1408"/>
      <c r="ESB5" s="1408"/>
      <c r="ESC5" s="1408"/>
      <c r="ESD5" s="1408"/>
      <c r="ESE5" s="1408"/>
      <c r="ESF5" s="1408"/>
      <c r="ESG5" s="1408"/>
      <c r="ESH5" s="1408"/>
      <c r="ESI5" s="1408"/>
      <c r="ESJ5" s="1408"/>
      <c r="ESK5" s="1408"/>
      <c r="ESL5" s="1408"/>
      <c r="ESM5" s="1408"/>
      <c r="ESN5" s="1408"/>
      <c r="ESO5" s="1408"/>
      <c r="ESP5" s="1408"/>
      <c r="ESQ5" s="1408"/>
      <c r="ESR5" s="1408"/>
      <c r="ESS5" s="1408"/>
      <c r="EST5" s="1408"/>
      <c r="ESU5" s="1408"/>
      <c r="ESV5" s="1408"/>
      <c r="ESW5" s="1408"/>
      <c r="ESX5" s="1408"/>
      <c r="ESY5" s="1408"/>
      <c r="ESZ5" s="1408"/>
      <c r="ETA5" s="1408"/>
      <c r="ETB5" s="1408"/>
      <c r="ETC5" s="1408"/>
      <c r="ETD5" s="1408"/>
      <c r="ETE5" s="1408"/>
      <c r="ETF5" s="1408"/>
      <c r="ETG5" s="1408"/>
      <c r="ETH5" s="1408"/>
      <c r="ETI5" s="1408"/>
      <c r="ETJ5" s="1408"/>
      <c r="ETK5" s="1408"/>
      <c r="ETL5" s="1408"/>
      <c r="ETM5" s="1408"/>
      <c r="ETN5" s="1408"/>
      <c r="ETO5" s="1408"/>
      <c r="ETP5" s="1408"/>
      <c r="ETQ5" s="1408"/>
      <c r="ETR5" s="1408"/>
      <c r="ETS5" s="1408"/>
      <c r="ETT5" s="1408"/>
      <c r="ETU5" s="1408"/>
      <c r="ETV5" s="1408"/>
      <c r="ETW5" s="1408"/>
      <c r="ETX5" s="1408"/>
      <c r="ETY5" s="1408"/>
      <c r="ETZ5" s="1408"/>
      <c r="EUA5" s="1408"/>
      <c r="EUB5" s="1408"/>
      <c r="EUC5" s="1408"/>
      <c r="EUD5" s="1408"/>
      <c r="EUE5" s="1408"/>
      <c r="EUF5" s="1408"/>
      <c r="EUG5" s="1408"/>
      <c r="EUH5" s="1408"/>
      <c r="EUI5" s="1408"/>
      <c r="EUJ5" s="1408"/>
      <c r="EUK5" s="1408"/>
      <c r="EUL5" s="1408"/>
      <c r="EUM5" s="1408"/>
      <c r="EUN5" s="1408"/>
      <c r="EUO5" s="1408"/>
      <c r="EUP5" s="1408"/>
      <c r="EUQ5" s="1408"/>
      <c r="EUR5" s="1408"/>
      <c r="EUS5" s="1408"/>
      <c r="EUT5" s="1408"/>
      <c r="EUU5" s="1408"/>
      <c r="EUV5" s="1408"/>
      <c r="EUW5" s="1408"/>
      <c r="EUX5" s="1408"/>
      <c r="EUY5" s="1408"/>
      <c r="EUZ5" s="1408"/>
      <c r="EVA5" s="1408"/>
      <c r="EVB5" s="1408"/>
      <c r="EVC5" s="1408"/>
      <c r="EVD5" s="1408"/>
      <c r="EVE5" s="1408"/>
      <c r="EVF5" s="1408"/>
      <c r="EVG5" s="1408"/>
      <c r="EVH5" s="1408"/>
      <c r="EVI5" s="1408"/>
      <c r="EVJ5" s="1408"/>
      <c r="EVK5" s="1408"/>
      <c r="EVL5" s="1408"/>
      <c r="EVM5" s="1408"/>
      <c r="EVN5" s="1408"/>
      <c r="EVO5" s="1408"/>
      <c r="EVP5" s="1408"/>
      <c r="EVQ5" s="1408"/>
      <c r="EVR5" s="1408"/>
      <c r="EVS5" s="1408"/>
      <c r="EVT5" s="1408"/>
      <c r="EVU5" s="1408"/>
      <c r="EVV5" s="1408"/>
      <c r="EVW5" s="1408"/>
      <c r="EVX5" s="1408"/>
      <c r="EVY5" s="1408"/>
      <c r="EVZ5" s="1408"/>
      <c r="EWA5" s="1408"/>
      <c r="EWB5" s="1408"/>
      <c r="EWC5" s="1408"/>
      <c r="EWD5" s="1408"/>
      <c r="EWE5" s="1408"/>
      <c r="EWF5" s="1408"/>
      <c r="EWG5" s="1408"/>
      <c r="EWH5" s="1408"/>
      <c r="EWI5" s="1408"/>
      <c r="EWJ5" s="1408"/>
      <c r="EWK5" s="1408"/>
      <c r="EWL5" s="1408"/>
      <c r="EWM5" s="1408"/>
      <c r="EWN5" s="1408"/>
      <c r="EWO5" s="1408"/>
      <c r="EWP5" s="1408"/>
      <c r="EWQ5" s="1408"/>
      <c r="EWR5" s="1408"/>
      <c r="EWS5" s="1408"/>
      <c r="EWT5" s="1408"/>
      <c r="EWU5" s="1408"/>
      <c r="EWV5" s="1408"/>
      <c r="EWW5" s="1408"/>
      <c r="EWX5" s="1408"/>
      <c r="EWY5" s="1408"/>
      <c r="EWZ5" s="1408"/>
      <c r="EXA5" s="1408"/>
      <c r="EXB5" s="1408"/>
      <c r="EXC5" s="1408"/>
      <c r="EXD5" s="1408"/>
      <c r="EXE5" s="1408"/>
      <c r="EXF5" s="1408"/>
      <c r="EXG5" s="1408"/>
      <c r="EXH5" s="1408"/>
      <c r="EXI5" s="1408"/>
      <c r="EXJ5" s="1408"/>
      <c r="EXK5" s="1408"/>
      <c r="EXL5" s="1408"/>
      <c r="EXM5" s="1408"/>
      <c r="EXN5" s="1408"/>
      <c r="EXO5" s="1408"/>
      <c r="EXP5" s="1408"/>
      <c r="EXQ5" s="1408"/>
      <c r="EXR5" s="1408"/>
      <c r="EXS5" s="1408"/>
      <c r="EXT5" s="1408"/>
      <c r="EXU5" s="1408"/>
      <c r="EXV5" s="1408"/>
      <c r="EXW5" s="1408"/>
      <c r="EXX5" s="1408"/>
      <c r="EXY5" s="1408"/>
      <c r="EXZ5" s="1408"/>
      <c r="EYA5" s="1408"/>
      <c r="EYB5" s="1408"/>
      <c r="EYC5" s="1408"/>
      <c r="EYD5" s="1408"/>
      <c r="EYE5" s="1408"/>
      <c r="EYF5" s="1408"/>
      <c r="EYG5" s="1408"/>
      <c r="EYH5" s="1408"/>
      <c r="EYI5" s="1408"/>
      <c r="EYJ5" s="1408"/>
      <c r="EYK5" s="1408"/>
      <c r="EYL5" s="1408"/>
      <c r="EYM5" s="1408"/>
      <c r="EYN5" s="1408"/>
      <c r="EYO5" s="1408"/>
      <c r="EYP5" s="1408"/>
      <c r="EYQ5" s="1408"/>
      <c r="EYR5" s="1408"/>
      <c r="EYS5" s="1408"/>
      <c r="EYT5" s="1408"/>
      <c r="EYU5" s="1408"/>
      <c r="EYV5" s="1408"/>
      <c r="EYW5" s="1408"/>
      <c r="EYX5" s="1408"/>
      <c r="EYY5" s="1408"/>
      <c r="EYZ5" s="1408"/>
      <c r="EZA5" s="1408"/>
      <c r="EZB5" s="1408"/>
      <c r="EZC5" s="1408"/>
      <c r="EZD5" s="1408"/>
      <c r="EZE5" s="1408"/>
      <c r="EZF5" s="1408"/>
      <c r="EZG5" s="1408"/>
      <c r="EZH5" s="1408"/>
      <c r="EZI5" s="1408"/>
      <c r="EZJ5" s="1408"/>
      <c r="EZK5" s="1408"/>
      <c r="EZL5" s="1408"/>
      <c r="EZM5" s="1408"/>
      <c r="EZN5" s="1408"/>
      <c r="EZO5" s="1408"/>
      <c r="EZP5" s="1408"/>
      <c r="EZQ5" s="1408"/>
      <c r="EZR5" s="1408"/>
      <c r="EZS5" s="1408"/>
      <c r="EZT5" s="1408"/>
      <c r="EZU5" s="1408"/>
      <c r="EZV5" s="1408"/>
      <c r="EZW5" s="1408"/>
      <c r="EZX5" s="1408"/>
      <c r="EZY5" s="1408"/>
      <c r="EZZ5" s="1408"/>
      <c r="FAA5" s="1408"/>
      <c r="FAB5" s="1408"/>
      <c r="FAC5" s="1408"/>
      <c r="FAD5" s="1408"/>
      <c r="FAE5" s="1408"/>
      <c r="FAF5" s="1408"/>
      <c r="FAG5" s="1408"/>
      <c r="FAH5" s="1408"/>
      <c r="FAI5" s="1408"/>
      <c r="FAJ5" s="1408"/>
      <c r="FAK5" s="1408"/>
      <c r="FAL5" s="1408"/>
      <c r="FAM5" s="1408"/>
      <c r="FAN5" s="1408"/>
      <c r="FAO5" s="1408"/>
      <c r="FAP5" s="1408"/>
      <c r="FAQ5" s="1408"/>
      <c r="FAR5" s="1408"/>
      <c r="FAS5" s="1408"/>
      <c r="FAT5" s="1408"/>
      <c r="FAU5" s="1408"/>
      <c r="FAV5" s="1408"/>
      <c r="FAW5" s="1408"/>
      <c r="FAX5" s="1408"/>
      <c r="FAY5" s="1408"/>
      <c r="FAZ5" s="1408"/>
      <c r="FBA5" s="1408"/>
      <c r="FBB5" s="1408"/>
      <c r="FBC5" s="1408"/>
      <c r="FBD5" s="1408"/>
      <c r="FBE5" s="1408"/>
      <c r="FBF5" s="1408"/>
      <c r="FBG5" s="1408"/>
      <c r="FBH5" s="1408"/>
      <c r="FBI5" s="1408"/>
      <c r="FBJ5" s="1408"/>
      <c r="FBK5" s="1408"/>
      <c r="FBL5" s="1408"/>
      <c r="FBM5" s="1408"/>
      <c r="FBN5" s="1408"/>
      <c r="FBO5" s="1408"/>
      <c r="FBP5" s="1408"/>
      <c r="FBQ5" s="1408"/>
      <c r="FBR5" s="1408"/>
      <c r="FBS5" s="1408"/>
      <c r="FBT5" s="1408"/>
      <c r="FBU5" s="1408"/>
      <c r="FBV5" s="1408"/>
      <c r="FBW5" s="1408"/>
      <c r="FBX5" s="1408"/>
      <c r="FBY5" s="1408"/>
      <c r="FBZ5" s="1408"/>
      <c r="FCA5" s="1408"/>
      <c r="FCB5" s="1408"/>
      <c r="FCC5" s="1408"/>
      <c r="FCD5" s="1408"/>
      <c r="FCE5" s="1408"/>
      <c r="FCF5" s="1408"/>
      <c r="FCG5" s="1408"/>
      <c r="FCH5" s="1408"/>
      <c r="FCI5" s="1408"/>
      <c r="FCJ5" s="1408"/>
      <c r="FCK5" s="1408"/>
      <c r="FCL5" s="1408"/>
      <c r="FCM5" s="1408"/>
      <c r="FCN5" s="1408"/>
      <c r="FCO5" s="1408"/>
      <c r="FCP5" s="1408"/>
      <c r="FCQ5" s="1408"/>
      <c r="FCR5" s="1408"/>
      <c r="FCS5" s="1408"/>
      <c r="FCT5" s="1408"/>
      <c r="FCU5" s="1408"/>
      <c r="FCV5" s="1408"/>
      <c r="FCW5" s="1408"/>
      <c r="FCX5" s="1408"/>
      <c r="FCY5" s="1408"/>
      <c r="FCZ5" s="1408"/>
      <c r="FDA5" s="1408"/>
      <c r="FDB5" s="1408"/>
      <c r="FDC5" s="1408"/>
      <c r="FDD5" s="1408"/>
      <c r="FDE5" s="1408"/>
      <c r="FDF5" s="1408"/>
      <c r="FDG5" s="1408"/>
      <c r="FDH5" s="1408"/>
      <c r="FDI5" s="1408"/>
      <c r="FDJ5" s="1408"/>
      <c r="FDK5" s="1408"/>
      <c r="FDL5" s="1408"/>
      <c r="FDM5" s="1408"/>
      <c r="FDN5" s="1408"/>
      <c r="FDO5" s="1408"/>
      <c r="FDP5" s="1408"/>
      <c r="FDQ5" s="1408"/>
      <c r="FDR5" s="1408"/>
      <c r="FDS5" s="1408"/>
      <c r="FDT5" s="1408"/>
      <c r="FDU5" s="1408"/>
      <c r="FDV5" s="1408"/>
      <c r="FDW5" s="1408"/>
      <c r="FDX5" s="1408"/>
      <c r="FDY5" s="1408"/>
      <c r="FDZ5" s="1408"/>
      <c r="FEA5" s="1408"/>
      <c r="FEB5" s="1408"/>
      <c r="FEC5" s="1408"/>
      <c r="FED5" s="1408"/>
      <c r="FEE5" s="1408"/>
      <c r="FEF5" s="1408"/>
      <c r="FEG5" s="1408"/>
      <c r="FEH5" s="1408"/>
      <c r="FEI5" s="1408"/>
      <c r="FEJ5" s="1408"/>
      <c r="FEK5" s="1408"/>
      <c r="FEL5" s="1408"/>
      <c r="FEM5" s="1408"/>
      <c r="FEN5" s="1408"/>
      <c r="FEO5" s="1408"/>
      <c r="FEP5" s="1408"/>
      <c r="FEQ5" s="1408"/>
      <c r="FER5" s="1408"/>
      <c r="FES5" s="1408"/>
      <c r="FET5" s="1408"/>
      <c r="FEU5" s="1408"/>
      <c r="FEV5" s="1408"/>
      <c r="FEW5" s="1408"/>
      <c r="FEX5" s="1408"/>
      <c r="FEY5" s="1408"/>
      <c r="FEZ5" s="1408"/>
      <c r="FFA5" s="1408"/>
      <c r="FFB5" s="1408"/>
      <c r="FFC5" s="1408"/>
      <c r="FFD5" s="1408"/>
      <c r="FFE5" s="1408"/>
      <c r="FFF5" s="1408"/>
      <c r="FFG5" s="1408"/>
      <c r="FFH5" s="1408"/>
      <c r="FFI5" s="1408"/>
      <c r="FFJ5" s="1408"/>
      <c r="FFK5" s="1408"/>
      <c r="FFL5" s="1408"/>
      <c r="FFM5" s="1408"/>
      <c r="FFN5" s="1408"/>
      <c r="FFO5" s="1408"/>
      <c r="FFP5" s="1408"/>
      <c r="FFQ5" s="1408"/>
      <c r="FFR5" s="1408"/>
      <c r="FFS5" s="1408"/>
      <c r="FFT5" s="1408"/>
      <c r="FFU5" s="1408"/>
      <c r="FFV5" s="1408"/>
      <c r="FFW5" s="1408"/>
      <c r="FFX5" s="1408"/>
      <c r="FFY5" s="1408"/>
      <c r="FFZ5" s="1408"/>
      <c r="FGA5" s="1408"/>
      <c r="FGB5" s="1408"/>
      <c r="FGC5" s="1408"/>
      <c r="FGD5" s="1408"/>
      <c r="FGE5" s="1408"/>
      <c r="FGF5" s="1408"/>
      <c r="FGG5" s="1408"/>
      <c r="FGH5" s="1408"/>
      <c r="FGI5" s="1408"/>
      <c r="FGJ5" s="1408"/>
      <c r="FGK5" s="1408"/>
      <c r="FGL5" s="1408"/>
      <c r="FGM5" s="1408"/>
      <c r="FGN5" s="1408"/>
      <c r="FGO5" s="1408"/>
      <c r="FGP5" s="1408"/>
      <c r="FGQ5" s="1408"/>
      <c r="FGR5" s="1408"/>
      <c r="FGS5" s="1408"/>
      <c r="FGT5" s="1408"/>
      <c r="FGU5" s="1408"/>
      <c r="FGV5" s="1408"/>
      <c r="FGW5" s="1408"/>
      <c r="FGX5" s="1408"/>
      <c r="FGY5" s="1408"/>
      <c r="FGZ5" s="1408"/>
      <c r="FHA5" s="1408"/>
      <c r="FHB5" s="1408"/>
      <c r="FHC5" s="1408"/>
      <c r="FHD5" s="1408"/>
      <c r="FHE5" s="1408"/>
      <c r="FHF5" s="1408"/>
      <c r="FHG5" s="1408"/>
      <c r="FHH5" s="1408"/>
      <c r="FHI5" s="1408"/>
      <c r="FHJ5" s="1408"/>
      <c r="FHK5" s="1408"/>
      <c r="FHL5" s="1408"/>
      <c r="FHM5" s="1408"/>
      <c r="FHN5" s="1408"/>
      <c r="FHO5" s="1408"/>
      <c r="FHP5" s="1408"/>
      <c r="FHQ5" s="1408"/>
      <c r="FHR5" s="1408"/>
      <c r="FHS5" s="1408"/>
      <c r="FHT5" s="1408"/>
      <c r="FHU5" s="1408"/>
      <c r="FHV5" s="1408"/>
      <c r="FHW5" s="1408"/>
      <c r="FHX5" s="1408"/>
      <c r="FHY5" s="1408"/>
      <c r="FHZ5" s="1408"/>
      <c r="FIA5" s="1408"/>
      <c r="FIB5" s="1408"/>
      <c r="FIC5" s="1408"/>
      <c r="FID5" s="1408"/>
      <c r="FIE5" s="1408"/>
      <c r="FIF5" s="1408"/>
      <c r="FIG5" s="1408"/>
      <c r="FIH5" s="1408"/>
      <c r="FII5" s="1408"/>
      <c r="FIJ5" s="1408"/>
      <c r="FIK5" s="1408"/>
      <c r="FIL5" s="1408"/>
      <c r="FIM5" s="1408"/>
      <c r="FIN5" s="1408"/>
      <c r="FIO5" s="1408"/>
      <c r="FIP5" s="1408"/>
      <c r="FIQ5" s="1408"/>
      <c r="FIR5" s="1408"/>
      <c r="FIS5" s="1408"/>
      <c r="FIT5" s="1408"/>
      <c r="FIU5" s="1408"/>
      <c r="FIV5" s="1408"/>
      <c r="FIW5" s="1408"/>
      <c r="FIX5" s="1408"/>
      <c r="FIY5" s="1408"/>
      <c r="FIZ5" s="1408"/>
      <c r="FJA5" s="1408"/>
      <c r="FJB5" s="1408"/>
      <c r="FJC5" s="1408"/>
      <c r="FJD5" s="1408"/>
      <c r="FJE5" s="1408"/>
      <c r="FJF5" s="1408"/>
      <c r="FJG5" s="1408"/>
      <c r="FJH5" s="1408"/>
      <c r="FJI5" s="1408"/>
      <c r="FJJ5" s="1408"/>
      <c r="FJK5" s="1408"/>
      <c r="FJL5" s="1408"/>
      <c r="FJM5" s="1408"/>
      <c r="FJN5" s="1408"/>
      <c r="FJO5" s="1408"/>
      <c r="FJP5" s="1408"/>
      <c r="FJQ5" s="1408"/>
      <c r="FJR5" s="1408"/>
      <c r="FJS5" s="1408"/>
      <c r="FJT5" s="1408"/>
      <c r="FJU5" s="1408"/>
      <c r="FJV5" s="1408"/>
      <c r="FJW5" s="1408"/>
      <c r="FJX5" s="1408"/>
      <c r="FJY5" s="1408"/>
      <c r="FJZ5" s="1408"/>
      <c r="FKA5" s="1408"/>
      <c r="FKB5" s="1408"/>
      <c r="FKC5" s="1408"/>
      <c r="FKD5" s="1408"/>
      <c r="FKE5" s="1408"/>
      <c r="FKF5" s="1408"/>
      <c r="FKG5" s="1408"/>
      <c r="FKH5" s="1408"/>
      <c r="FKI5" s="1408"/>
      <c r="FKJ5" s="1408"/>
      <c r="FKK5" s="1408"/>
      <c r="FKL5" s="1408"/>
      <c r="FKM5" s="1408"/>
      <c r="FKN5" s="1408"/>
      <c r="FKO5" s="1408"/>
      <c r="FKP5" s="1408"/>
      <c r="FKQ5" s="1408"/>
      <c r="FKR5" s="1408"/>
      <c r="FKS5" s="1408"/>
      <c r="FKT5" s="1408"/>
      <c r="FKU5" s="1408"/>
      <c r="FKV5" s="1408"/>
      <c r="FKW5" s="1408"/>
      <c r="FKX5" s="1408"/>
      <c r="FKY5" s="1408"/>
      <c r="FKZ5" s="1408"/>
      <c r="FLA5" s="1408"/>
      <c r="FLB5" s="1408"/>
      <c r="FLC5" s="1408"/>
      <c r="FLD5" s="1408"/>
      <c r="FLE5" s="1408"/>
      <c r="FLF5" s="1408"/>
      <c r="FLG5" s="1408"/>
      <c r="FLH5" s="1408"/>
      <c r="FLI5" s="1408"/>
      <c r="FLJ5" s="1408"/>
      <c r="FLK5" s="1408"/>
      <c r="FLL5" s="1408"/>
      <c r="FLM5" s="1408"/>
      <c r="FLN5" s="1408"/>
      <c r="FLO5" s="1408"/>
      <c r="FLP5" s="1408"/>
      <c r="FLQ5" s="1408"/>
      <c r="FLR5" s="1408"/>
      <c r="FLS5" s="1408"/>
      <c r="FLT5" s="1408"/>
      <c r="FLU5" s="1408"/>
      <c r="FLV5" s="1408"/>
      <c r="FLW5" s="1408"/>
      <c r="FLX5" s="1408"/>
      <c r="FLY5" s="1408"/>
      <c r="FLZ5" s="1408"/>
      <c r="FMA5" s="1408"/>
      <c r="FMB5" s="1408"/>
      <c r="FMC5" s="1408"/>
      <c r="FMD5" s="1408"/>
      <c r="FME5" s="1408"/>
      <c r="FMF5" s="1408"/>
      <c r="FMG5" s="1408"/>
      <c r="FMH5" s="1408"/>
      <c r="FMI5" s="1408"/>
      <c r="FMJ5" s="1408"/>
      <c r="FMK5" s="1408"/>
      <c r="FML5" s="1408"/>
      <c r="FMM5" s="1408"/>
      <c r="FMN5" s="1408"/>
      <c r="FMO5" s="1408"/>
      <c r="FMP5" s="1408"/>
      <c r="FMQ5" s="1408"/>
      <c r="FMR5" s="1408"/>
      <c r="FMS5" s="1408"/>
      <c r="FMT5" s="1408"/>
      <c r="FMU5" s="1408"/>
      <c r="FMV5" s="1408"/>
      <c r="FMW5" s="1408"/>
      <c r="FMX5" s="1408"/>
      <c r="FMY5" s="1408"/>
      <c r="FMZ5" s="1408"/>
      <c r="FNA5" s="1408"/>
      <c r="FNB5" s="1408"/>
      <c r="FNC5" s="1408"/>
      <c r="FND5" s="1408"/>
      <c r="FNE5" s="1408"/>
      <c r="FNF5" s="1408"/>
      <c r="FNG5" s="1408"/>
      <c r="FNH5" s="1408"/>
      <c r="FNI5" s="1408"/>
      <c r="FNJ5" s="1408"/>
      <c r="FNK5" s="1408"/>
      <c r="FNL5" s="1408"/>
      <c r="FNM5" s="1408"/>
      <c r="FNN5" s="1408"/>
      <c r="FNO5" s="1408"/>
      <c r="FNP5" s="1408"/>
      <c r="FNQ5" s="1408"/>
      <c r="FNR5" s="1408"/>
      <c r="FNS5" s="1408"/>
      <c r="FNT5" s="1408"/>
      <c r="FNU5" s="1408"/>
      <c r="FNV5" s="1408"/>
      <c r="FNW5" s="1408"/>
      <c r="FNX5" s="1408"/>
      <c r="FNY5" s="1408"/>
      <c r="FNZ5" s="1408"/>
      <c r="FOA5" s="1408"/>
      <c r="FOB5" s="1408"/>
      <c r="FOC5" s="1408"/>
      <c r="FOD5" s="1408"/>
      <c r="FOE5" s="1408"/>
      <c r="FOF5" s="1408"/>
      <c r="FOG5" s="1408"/>
      <c r="FOH5" s="1408"/>
      <c r="FOI5" s="1408"/>
      <c r="FOJ5" s="1408"/>
      <c r="FOK5" s="1408"/>
      <c r="FOL5" s="1408"/>
      <c r="FOM5" s="1408"/>
      <c r="FON5" s="1408"/>
      <c r="FOO5" s="1408"/>
      <c r="FOP5" s="1408"/>
      <c r="FOQ5" s="1408"/>
      <c r="FOR5" s="1408"/>
      <c r="FOS5" s="1408"/>
      <c r="FOT5" s="1408"/>
      <c r="FOU5" s="1408"/>
      <c r="FOV5" s="1408"/>
      <c r="FOW5" s="1408"/>
      <c r="FOX5" s="1408"/>
      <c r="FOY5" s="1408"/>
      <c r="FOZ5" s="1408"/>
      <c r="FPA5" s="1408"/>
      <c r="FPB5" s="1408"/>
      <c r="FPC5" s="1408"/>
      <c r="FPD5" s="1408"/>
      <c r="FPE5" s="1408"/>
      <c r="FPF5" s="1408"/>
      <c r="FPG5" s="1408"/>
      <c r="FPH5" s="1408"/>
      <c r="FPI5" s="1408"/>
      <c r="FPJ5" s="1408"/>
      <c r="FPK5" s="1408"/>
      <c r="FPL5" s="1408"/>
      <c r="FPM5" s="1408"/>
      <c r="FPN5" s="1408"/>
      <c r="FPO5" s="1408"/>
      <c r="FPP5" s="1408"/>
      <c r="FPQ5" s="1408"/>
      <c r="FPR5" s="1408"/>
      <c r="FPS5" s="1408"/>
      <c r="FPT5" s="1408"/>
      <c r="FPU5" s="1408"/>
      <c r="FPV5" s="1408"/>
      <c r="FPW5" s="1408"/>
      <c r="FPX5" s="1408"/>
      <c r="FPY5" s="1408"/>
      <c r="FPZ5" s="1408"/>
      <c r="FQA5" s="1408"/>
      <c r="FQB5" s="1408"/>
      <c r="FQC5" s="1408"/>
      <c r="FQD5" s="1408"/>
      <c r="FQE5" s="1408"/>
      <c r="FQF5" s="1408"/>
      <c r="FQG5" s="1408"/>
      <c r="FQH5" s="1408"/>
      <c r="FQI5" s="1408"/>
      <c r="FQJ5" s="1408"/>
      <c r="FQK5" s="1408"/>
      <c r="FQL5" s="1408"/>
      <c r="FQM5" s="1408"/>
      <c r="FQN5" s="1408"/>
      <c r="FQO5" s="1408"/>
      <c r="FQP5" s="1408"/>
      <c r="FQQ5" s="1408"/>
      <c r="FQR5" s="1408"/>
      <c r="FQS5" s="1408"/>
      <c r="FQT5" s="1408"/>
      <c r="FQU5" s="1408"/>
      <c r="FQV5" s="1408"/>
      <c r="FQW5" s="1408"/>
      <c r="FQX5" s="1408"/>
      <c r="FQY5" s="1408"/>
      <c r="FQZ5" s="1408"/>
      <c r="FRA5" s="1408"/>
      <c r="FRB5" s="1408"/>
      <c r="FRC5" s="1408"/>
      <c r="FRD5" s="1408"/>
      <c r="FRE5" s="1408"/>
      <c r="FRF5" s="1408"/>
      <c r="FRG5" s="1408"/>
      <c r="FRH5" s="1408"/>
      <c r="FRI5" s="1408"/>
      <c r="FRJ5" s="1408"/>
      <c r="FRK5" s="1408"/>
      <c r="FRL5" s="1408"/>
      <c r="FRM5" s="1408"/>
      <c r="FRN5" s="1408"/>
      <c r="FRO5" s="1408"/>
      <c r="FRP5" s="1408"/>
      <c r="FRQ5" s="1408"/>
      <c r="FRR5" s="1408"/>
      <c r="FRS5" s="1408"/>
      <c r="FRT5" s="1408"/>
      <c r="FRU5" s="1408"/>
      <c r="FRV5" s="1408"/>
      <c r="FRW5" s="1408"/>
      <c r="FRX5" s="1408"/>
      <c r="FRY5" s="1408"/>
      <c r="FRZ5" s="1408"/>
      <c r="FSA5" s="1408"/>
      <c r="FSB5" s="1408"/>
      <c r="FSC5" s="1408"/>
      <c r="FSD5" s="1408"/>
      <c r="FSE5" s="1408"/>
      <c r="FSF5" s="1408"/>
      <c r="FSG5" s="1408"/>
      <c r="FSH5" s="1408"/>
      <c r="FSI5" s="1408"/>
      <c r="FSJ5" s="1408"/>
      <c r="FSK5" s="1408"/>
      <c r="FSL5" s="1408"/>
      <c r="FSM5" s="1408"/>
      <c r="FSN5" s="1408"/>
      <c r="FSO5" s="1408"/>
      <c r="FSP5" s="1408"/>
      <c r="FSQ5" s="1408"/>
      <c r="FSR5" s="1408"/>
      <c r="FSS5" s="1408"/>
      <c r="FST5" s="1408"/>
      <c r="FSU5" s="1408"/>
      <c r="FSV5" s="1408"/>
      <c r="FSW5" s="1408"/>
      <c r="FSX5" s="1408"/>
      <c r="FSY5" s="1408"/>
      <c r="FSZ5" s="1408"/>
      <c r="FTA5" s="1408"/>
      <c r="FTB5" s="1408"/>
      <c r="FTC5" s="1408"/>
      <c r="FTD5" s="1408"/>
      <c r="FTE5" s="1408"/>
      <c r="FTF5" s="1408"/>
      <c r="FTG5" s="1408"/>
      <c r="FTH5" s="1408"/>
      <c r="FTI5" s="1408"/>
      <c r="FTJ5" s="1408"/>
      <c r="FTK5" s="1408"/>
      <c r="FTL5" s="1408"/>
      <c r="FTM5" s="1408"/>
      <c r="FTN5" s="1408"/>
      <c r="FTO5" s="1408"/>
      <c r="FTP5" s="1408"/>
      <c r="FTQ5" s="1408"/>
      <c r="FTR5" s="1408"/>
      <c r="FTS5" s="1408"/>
      <c r="FTT5" s="1408"/>
      <c r="FTU5" s="1408"/>
      <c r="FTV5" s="1408"/>
      <c r="FTW5" s="1408"/>
      <c r="FTX5" s="1408"/>
      <c r="FTY5" s="1408"/>
      <c r="FTZ5" s="1408"/>
      <c r="FUA5" s="1408"/>
      <c r="FUB5" s="1408"/>
      <c r="FUC5" s="1408"/>
      <c r="FUD5" s="1408"/>
      <c r="FUE5" s="1408"/>
      <c r="FUF5" s="1408"/>
      <c r="FUG5" s="1408"/>
      <c r="FUH5" s="1408"/>
      <c r="FUI5" s="1408"/>
      <c r="FUJ5" s="1408"/>
      <c r="FUK5" s="1408"/>
      <c r="FUL5" s="1408"/>
      <c r="FUM5" s="1408"/>
      <c r="FUN5" s="1408"/>
      <c r="FUO5" s="1408"/>
      <c r="FUP5" s="1408"/>
      <c r="FUQ5" s="1408"/>
      <c r="FUR5" s="1408"/>
      <c r="FUS5" s="1408"/>
      <c r="FUT5" s="1408"/>
      <c r="FUU5" s="1408"/>
      <c r="FUV5" s="1408"/>
      <c r="FUW5" s="1408"/>
      <c r="FUX5" s="1408"/>
      <c r="FUY5" s="1408"/>
      <c r="FUZ5" s="1408"/>
      <c r="FVA5" s="1408"/>
      <c r="FVB5" s="1408"/>
      <c r="FVC5" s="1408"/>
      <c r="FVD5" s="1408"/>
      <c r="FVE5" s="1408"/>
      <c r="FVF5" s="1408"/>
      <c r="FVG5" s="1408"/>
      <c r="FVH5" s="1408"/>
      <c r="FVI5" s="1408"/>
      <c r="FVJ5" s="1408"/>
      <c r="FVK5" s="1408"/>
      <c r="FVL5" s="1408"/>
      <c r="FVM5" s="1408"/>
      <c r="FVN5" s="1408"/>
      <c r="FVO5" s="1408"/>
      <c r="FVP5" s="1408"/>
      <c r="FVQ5" s="1408"/>
      <c r="FVR5" s="1408"/>
      <c r="FVS5" s="1408"/>
      <c r="FVT5" s="1408"/>
      <c r="FVU5" s="1408"/>
      <c r="FVV5" s="1408"/>
      <c r="FVW5" s="1408"/>
      <c r="FVX5" s="1408"/>
      <c r="FVY5" s="1408"/>
      <c r="FVZ5" s="1408"/>
      <c r="FWA5" s="1408"/>
      <c r="FWB5" s="1408"/>
      <c r="FWC5" s="1408"/>
      <c r="FWD5" s="1408"/>
      <c r="FWE5" s="1408"/>
      <c r="FWF5" s="1408"/>
      <c r="FWG5" s="1408"/>
      <c r="FWH5" s="1408"/>
      <c r="FWI5" s="1408"/>
      <c r="FWJ5" s="1408"/>
      <c r="FWK5" s="1408"/>
      <c r="FWL5" s="1408"/>
      <c r="FWM5" s="1408"/>
      <c r="FWN5" s="1408"/>
      <c r="FWO5" s="1408"/>
      <c r="FWP5" s="1408"/>
      <c r="FWQ5" s="1408"/>
      <c r="FWR5" s="1408"/>
      <c r="FWS5" s="1408"/>
      <c r="FWT5" s="1408"/>
      <c r="FWU5" s="1408"/>
      <c r="FWV5" s="1408"/>
      <c r="FWW5" s="1408"/>
      <c r="FWX5" s="1408"/>
      <c r="FWY5" s="1408"/>
      <c r="FWZ5" s="1408"/>
      <c r="FXA5" s="1408"/>
      <c r="FXB5" s="1408"/>
      <c r="FXC5" s="1408"/>
      <c r="FXD5" s="1408"/>
      <c r="FXE5" s="1408"/>
      <c r="FXF5" s="1408"/>
      <c r="FXG5" s="1408"/>
      <c r="FXH5" s="1408"/>
      <c r="FXI5" s="1408"/>
      <c r="FXJ5" s="1408"/>
      <c r="FXK5" s="1408"/>
      <c r="FXL5" s="1408"/>
      <c r="FXM5" s="1408"/>
      <c r="FXN5" s="1408"/>
      <c r="FXO5" s="1408"/>
      <c r="FXP5" s="1408"/>
      <c r="FXQ5" s="1408"/>
      <c r="FXR5" s="1408"/>
      <c r="FXS5" s="1408"/>
      <c r="FXT5" s="1408"/>
      <c r="FXU5" s="1408"/>
      <c r="FXV5" s="1408"/>
      <c r="FXW5" s="1408"/>
      <c r="FXX5" s="1408"/>
      <c r="FXY5" s="1408"/>
      <c r="FXZ5" s="1408"/>
      <c r="FYA5" s="1408"/>
      <c r="FYB5" s="1408"/>
      <c r="FYC5" s="1408"/>
      <c r="FYD5" s="1408"/>
      <c r="FYE5" s="1408"/>
      <c r="FYF5" s="1408"/>
      <c r="FYG5" s="1408"/>
      <c r="FYH5" s="1408"/>
      <c r="FYI5" s="1408"/>
      <c r="FYJ5" s="1408"/>
      <c r="FYK5" s="1408"/>
      <c r="FYL5" s="1408"/>
      <c r="FYM5" s="1408"/>
      <c r="FYN5" s="1408"/>
      <c r="FYO5" s="1408"/>
      <c r="FYP5" s="1408"/>
      <c r="FYQ5" s="1408"/>
      <c r="FYR5" s="1408"/>
      <c r="FYS5" s="1408"/>
      <c r="FYT5" s="1408"/>
      <c r="FYU5" s="1408"/>
      <c r="FYV5" s="1408"/>
      <c r="FYW5" s="1408"/>
      <c r="FYX5" s="1408"/>
      <c r="FYY5" s="1408"/>
      <c r="FYZ5" s="1408"/>
      <c r="FZA5" s="1408"/>
      <c r="FZB5" s="1408"/>
      <c r="FZC5" s="1408"/>
      <c r="FZD5" s="1408"/>
      <c r="FZE5" s="1408"/>
      <c r="FZF5" s="1408"/>
      <c r="FZG5" s="1408"/>
      <c r="FZH5" s="1408"/>
      <c r="FZI5" s="1408"/>
      <c r="FZJ5" s="1408"/>
      <c r="FZK5" s="1408"/>
      <c r="FZL5" s="1408"/>
      <c r="FZM5" s="1408"/>
      <c r="FZN5" s="1408"/>
      <c r="FZO5" s="1408"/>
      <c r="FZP5" s="1408"/>
      <c r="FZQ5" s="1408"/>
      <c r="FZR5" s="1408"/>
      <c r="FZS5" s="1408"/>
      <c r="FZT5" s="1408"/>
      <c r="FZU5" s="1408"/>
      <c r="FZV5" s="1408"/>
      <c r="FZW5" s="1408"/>
      <c r="FZX5" s="1408"/>
      <c r="FZY5" s="1408"/>
      <c r="FZZ5" s="1408"/>
      <c r="GAA5" s="1408"/>
      <c r="GAB5" s="1408"/>
      <c r="GAC5" s="1408"/>
      <c r="GAD5" s="1408"/>
      <c r="GAE5" s="1408"/>
      <c r="GAF5" s="1408"/>
      <c r="GAG5" s="1408"/>
      <c r="GAH5" s="1408"/>
      <c r="GAI5" s="1408"/>
      <c r="GAJ5" s="1408"/>
      <c r="GAK5" s="1408"/>
      <c r="GAL5" s="1408"/>
      <c r="GAM5" s="1408"/>
      <c r="GAN5" s="1408"/>
      <c r="GAO5" s="1408"/>
      <c r="GAP5" s="1408"/>
      <c r="GAQ5" s="1408"/>
      <c r="GAR5" s="1408"/>
      <c r="GAS5" s="1408"/>
      <c r="GAT5" s="1408"/>
      <c r="GAU5" s="1408"/>
      <c r="GAV5" s="1408"/>
      <c r="GAW5" s="1408"/>
      <c r="GAX5" s="1408"/>
      <c r="GAY5" s="1408"/>
      <c r="GAZ5" s="1408"/>
      <c r="GBA5" s="1408"/>
      <c r="GBB5" s="1408"/>
      <c r="GBC5" s="1408"/>
      <c r="GBD5" s="1408"/>
      <c r="GBE5" s="1408"/>
      <c r="GBF5" s="1408"/>
      <c r="GBG5" s="1408"/>
      <c r="GBH5" s="1408"/>
      <c r="GBI5" s="1408"/>
      <c r="GBJ5" s="1408"/>
      <c r="GBK5" s="1408"/>
      <c r="GBL5" s="1408"/>
      <c r="GBM5" s="1408"/>
      <c r="GBN5" s="1408"/>
      <c r="GBO5" s="1408"/>
      <c r="GBP5" s="1408"/>
      <c r="GBQ5" s="1408"/>
      <c r="GBR5" s="1408"/>
      <c r="GBS5" s="1408"/>
      <c r="GBT5" s="1408"/>
      <c r="GBU5" s="1408"/>
      <c r="GBV5" s="1408"/>
      <c r="GBW5" s="1408"/>
      <c r="GBX5" s="1408"/>
      <c r="GBY5" s="1408"/>
      <c r="GBZ5" s="1408"/>
      <c r="GCA5" s="1408"/>
      <c r="GCB5" s="1408"/>
      <c r="GCC5" s="1408"/>
      <c r="GCD5" s="1408"/>
      <c r="GCE5" s="1408"/>
      <c r="GCF5" s="1408"/>
      <c r="GCG5" s="1408"/>
      <c r="GCH5" s="1408"/>
      <c r="GCI5" s="1408"/>
      <c r="GCJ5" s="1408"/>
      <c r="GCK5" s="1408"/>
      <c r="GCL5" s="1408"/>
      <c r="GCM5" s="1408"/>
      <c r="GCN5" s="1408"/>
      <c r="GCO5" s="1408"/>
      <c r="GCP5" s="1408"/>
      <c r="GCQ5" s="1408"/>
      <c r="GCR5" s="1408"/>
      <c r="GCS5" s="1408"/>
      <c r="GCT5" s="1408"/>
      <c r="GCU5" s="1408"/>
      <c r="GCV5" s="1408"/>
      <c r="GCW5" s="1408"/>
      <c r="GCX5" s="1408"/>
      <c r="GCY5" s="1408"/>
      <c r="GCZ5" s="1408"/>
      <c r="GDA5" s="1408"/>
      <c r="GDB5" s="1408"/>
      <c r="GDC5" s="1408"/>
      <c r="GDD5" s="1408"/>
      <c r="GDE5" s="1408"/>
      <c r="GDF5" s="1408"/>
      <c r="GDG5" s="1408"/>
      <c r="GDH5" s="1408"/>
      <c r="GDI5" s="1408"/>
      <c r="GDJ5" s="1408"/>
      <c r="GDK5" s="1408"/>
      <c r="GDL5" s="1408"/>
      <c r="GDM5" s="1408"/>
      <c r="GDN5" s="1408"/>
      <c r="GDO5" s="1408"/>
      <c r="GDP5" s="1408"/>
      <c r="GDQ5" s="1408"/>
      <c r="GDR5" s="1408"/>
      <c r="GDS5" s="1408"/>
      <c r="GDT5" s="1408"/>
      <c r="GDU5" s="1408"/>
      <c r="GDV5" s="1408"/>
      <c r="GDW5" s="1408"/>
      <c r="GDX5" s="1408"/>
      <c r="GDY5" s="1408"/>
      <c r="GDZ5" s="1408"/>
      <c r="GEA5" s="1408"/>
      <c r="GEB5" s="1408"/>
      <c r="GEC5" s="1408"/>
      <c r="GED5" s="1408"/>
      <c r="GEE5" s="1408"/>
      <c r="GEF5" s="1408"/>
      <c r="GEG5" s="1408"/>
      <c r="GEH5" s="1408"/>
      <c r="GEI5" s="1408"/>
      <c r="GEJ5" s="1408"/>
      <c r="GEK5" s="1408"/>
      <c r="GEL5" s="1408"/>
      <c r="GEM5" s="1408"/>
      <c r="GEN5" s="1408"/>
      <c r="GEO5" s="1408"/>
      <c r="GEP5" s="1408"/>
      <c r="GEQ5" s="1408"/>
      <c r="GER5" s="1408"/>
      <c r="GES5" s="1408"/>
      <c r="GET5" s="1408"/>
      <c r="GEU5" s="1408"/>
      <c r="GEV5" s="1408"/>
      <c r="GEW5" s="1408"/>
      <c r="GEX5" s="1408"/>
      <c r="GEY5" s="1408"/>
      <c r="GEZ5" s="1408"/>
      <c r="GFA5" s="1408"/>
      <c r="GFB5" s="1408"/>
      <c r="GFC5" s="1408"/>
      <c r="GFD5" s="1408"/>
      <c r="GFE5" s="1408"/>
      <c r="GFF5" s="1408"/>
      <c r="GFG5" s="1408"/>
      <c r="GFH5" s="1408"/>
      <c r="GFI5" s="1408"/>
      <c r="GFJ5" s="1408"/>
      <c r="GFK5" s="1408"/>
      <c r="GFL5" s="1408"/>
      <c r="GFM5" s="1408"/>
      <c r="GFN5" s="1408"/>
      <c r="GFO5" s="1408"/>
      <c r="GFP5" s="1408"/>
      <c r="GFQ5" s="1408"/>
      <c r="GFR5" s="1408"/>
      <c r="GFS5" s="1408"/>
      <c r="GFT5" s="1408"/>
      <c r="GFU5" s="1408"/>
      <c r="GFV5" s="1408"/>
      <c r="GFW5" s="1408"/>
      <c r="GFX5" s="1408"/>
      <c r="GFY5" s="1408"/>
      <c r="GFZ5" s="1408"/>
      <c r="GGA5" s="1408"/>
      <c r="GGB5" s="1408"/>
      <c r="GGC5" s="1408"/>
      <c r="GGD5" s="1408"/>
      <c r="GGE5" s="1408"/>
      <c r="GGF5" s="1408"/>
      <c r="GGG5" s="1408"/>
      <c r="GGH5" s="1408"/>
      <c r="GGI5" s="1408"/>
      <c r="GGJ5" s="1408"/>
      <c r="GGK5" s="1408"/>
      <c r="GGL5" s="1408"/>
      <c r="GGM5" s="1408"/>
      <c r="GGN5" s="1408"/>
      <c r="GGO5" s="1408"/>
      <c r="GGP5" s="1408"/>
      <c r="GGQ5" s="1408"/>
      <c r="GGR5" s="1408"/>
      <c r="GGS5" s="1408"/>
      <c r="GGT5" s="1408"/>
      <c r="GGU5" s="1408"/>
      <c r="GGV5" s="1408"/>
      <c r="GGW5" s="1408"/>
      <c r="GGX5" s="1408"/>
      <c r="GGY5" s="1408"/>
      <c r="GGZ5" s="1408"/>
      <c r="GHA5" s="1408"/>
      <c r="GHB5" s="1408"/>
      <c r="GHC5" s="1408"/>
      <c r="GHD5" s="1408"/>
      <c r="GHE5" s="1408"/>
      <c r="GHF5" s="1408"/>
      <c r="GHG5" s="1408"/>
      <c r="GHH5" s="1408"/>
      <c r="GHI5" s="1408"/>
      <c r="GHJ5" s="1408"/>
      <c r="GHK5" s="1408"/>
      <c r="GHL5" s="1408"/>
      <c r="GHM5" s="1408"/>
      <c r="GHN5" s="1408"/>
      <c r="GHO5" s="1408"/>
      <c r="GHP5" s="1408"/>
      <c r="GHQ5" s="1408"/>
      <c r="GHR5" s="1408"/>
      <c r="GHS5" s="1408"/>
      <c r="GHT5" s="1408"/>
      <c r="GHU5" s="1408"/>
      <c r="GHV5" s="1408"/>
      <c r="GHW5" s="1408"/>
      <c r="GHX5" s="1408"/>
      <c r="GHY5" s="1408"/>
      <c r="GHZ5" s="1408"/>
      <c r="GIA5" s="1408"/>
      <c r="GIB5" s="1408"/>
      <c r="GIC5" s="1408"/>
      <c r="GID5" s="1408"/>
      <c r="GIE5" s="1408"/>
      <c r="GIF5" s="1408"/>
      <c r="GIG5" s="1408"/>
      <c r="GIH5" s="1408"/>
      <c r="GII5" s="1408"/>
      <c r="GIJ5" s="1408"/>
      <c r="GIK5" s="1408"/>
      <c r="GIL5" s="1408"/>
      <c r="GIM5" s="1408"/>
      <c r="GIN5" s="1408"/>
      <c r="GIO5" s="1408"/>
      <c r="GIP5" s="1408"/>
      <c r="GIQ5" s="1408"/>
      <c r="GIR5" s="1408"/>
      <c r="GIS5" s="1408"/>
      <c r="GIT5" s="1408"/>
      <c r="GIU5" s="1408"/>
      <c r="GIV5" s="1408"/>
      <c r="GIW5" s="1408"/>
      <c r="GIX5" s="1408"/>
      <c r="GIY5" s="1408"/>
      <c r="GIZ5" s="1408"/>
      <c r="GJA5" s="1408"/>
      <c r="GJB5" s="1408"/>
      <c r="GJC5" s="1408"/>
      <c r="GJD5" s="1408"/>
      <c r="GJE5" s="1408"/>
      <c r="GJF5" s="1408"/>
      <c r="GJG5" s="1408"/>
      <c r="GJH5" s="1408"/>
      <c r="GJI5" s="1408"/>
      <c r="GJJ5" s="1408"/>
      <c r="GJK5" s="1408"/>
      <c r="GJL5" s="1408"/>
      <c r="GJM5" s="1408"/>
      <c r="GJN5" s="1408"/>
      <c r="GJO5" s="1408"/>
      <c r="GJP5" s="1408"/>
      <c r="GJQ5" s="1408"/>
      <c r="GJR5" s="1408"/>
      <c r="GJS5" s="1408"/>
      <c r="GJT5" s="1408"/>
      <c r="GJU5" s="1408"/>
      <c r="GJV5" s="1408"/>
      <c r="GJW5" s="1408"/>
      <c r="GJX5" s="1408"/>
      <c r="GJY5" s="1408"/>
      <c r="GJZ5" s="1408"/>
      <c r="GKA5" s="1408"/>
      <c r="GKB5" s="1408"/>
      <c r="GKC5" s="1408"/>
      <c r="GKD5" s="1408"/>
      <c r="GKE5" s="1408"/>
      <c r="GKF5" s="1408"/>
      <c r="GKG5" s="1408"/>
      <c r="GKH5" s="1408"/>
      <c r="GKI5" s="1408"/>
      <c r="GKJ5" s="1408"/>
      <c r="GKK5" s="1408"/>
      <c r="GKL5" s="1408"/>
      <c r="GKM5" s="1408"/>
      <c r="GKN5" s="1408"/>
      <c r="GKO5" s="1408"/>
      <c r="GKP5" s="1408"/>
      <c r="GKQ5" s="1408"/>
      <c r="GKR5" s="1408"/>
      <c r="GKS5" s="1408"/>
      <c r="GKT5" s="1408"/>
      <c r="GKU5" s="1408"/>
      <c r="GKV5" s="1408"/>
      <c r="GKW5" s="1408"/>
      <c r="GKX5" s="1408"/>
      <c r="GKY5" s="1408"/>
      <c r="GKZ5" s="1408"/>
      <c r="GLA5" s="1408"/>
      <c r="GLB5" s="1408"/>
      <c r="GLC5" s="1408"/>
      <c r="GLD5" s="1408"/>
      <c r="GLE5" s="1408"/>
      <c r="GLF5" s="1408"/>
      <c r="GLG5" s="1408"/>
      <c r="GLH5" s="1408"/>
      <c r="GLI5" s="1408"/>
      <c r="GLJ5" s="1408"/>
      <c r="GLK5" s="1408"/>
      <c r="GLL5" s="1408"/>
      <c r="GLM5" s="1408"/>
      <c r="GLN5" s="1408"/>
      <c r="GLO5" s="1408"/>
      <c r="GLP5" s="1408"/>
      <c r="GLQ5" s="1408"/>
      <c r="GLR5" s="1408"/>
      <c r="GLS5" s="1408"/>
      <c r="GLT5" s="1408"/>
      <c r="GLU5" s="1408"/>
      <c r="GLV5" s="1408"/>
      <c r="GLW5" s="1408"/>
      <c r="GLX5" s="1408"/>
      <c r="GLY5" s="1408"/>
      <c r="GLZ5" s="1408"/>
      <c r="GMA5" s="1408"/>
      <c r="GMB5" s="1408"/>
      <c r="GMC5" s="1408"/>
      <c r="GMD5" s="1408"/>
      <c r="GME5" s="1408"/>
      <c r="GMF5" s="1408"/>
      <c r="GMG5" s="1408"/>
      <c r="GMH5" s="1408"/>
      <c r="GMI5" s="1408"/>
      <c r="GMJ5" s="1408"/>
      <c r="GMK5" s="1408"/>
      <c r="GML5" s="1408"/>
      <c r="GMM5" s="1408"/>
      <c r="GMN5" s="1408"/>
      <c r="GMO5" s="1408"/>
      <c r="GMP5" s="1408"/>
      <c r="GMQ5" s="1408"/>
      <c r="GMR5" s="1408"/>
      <c r="GMS5" s="1408"/>
      <c r="GMT5" s="1408"/>
      <c r="GMU5" s="1408"/>
      <c r="GMV5" s="1408"/>
      <c r="GMW5" s="1408"/>
      <c r="GMX5" s="1408"/>
      <c r="GMY5" s="1408"/>
      <c r="GMZ5" s="1408"/>
      <c r="GNA5" s="1408"/>
      <c r="GNB5" s="1408"/>
      <c r="GNC5" s="1408"/>
      <c r="GND5" s="1408"/>
      <c r="GNE5" s="1408"/>
      <c r="GNF5" s="1408"/>
      <c r="GNG5" s="1408"/>
      <c r="GNH5" s="1408"/>
      <c r="GNI5" s="1408"/>
      <c r="GNJ5" s="1408"/>
      <c r="GNK5" s="1408"/>
      <c r="GNL5" s="1408"/>
      <c r="GNM5" s="1408"/>
      <c r="GNN5" s="1408"/>
      <c r="GNO5" s="1408"/>
      <c r="GNP5" s="1408"/>
      <c r="GNQ5" s="1408"/>
      <c r="GNR5" s="1408"/>
      <c r="GNS5" s="1408"/>
      <c r="GNT5" s="1408"/>
      <c r="GNU5" s="1408"/>
      <c r="GNV5" s="1408"/>
      <c r="GNW5" s="1408"/>
      <c r="GNX5" s="1408"/>
      <c r="GNY5" s="1408"/>
      <c r="GNZ5" s="1408"/>
      <c r="GOA5" s="1408"/>
      <c r="GOB5" s="1408"/>
      <c r="GOC5" s="1408"/>
      <c r="GOD5" s="1408"/>
      <c r="GOE5" s="1408"/>
      <c r="GOF5" s="1408"/>
      <c r="GOG5" s="1408"/>
      <c r="GOH5" s="1408"/>
      <c r="GOI5" s="1408"/>
      <c r="GOJ5" s="1408"/>
      <c r="GOK5" s="1408"/>
      <c r="GOL5" s="1408"/>
      <c r="GOM5" s="1408"/>
      <c r="GON5" s="1408"/>
      <c r="GOO5" s="1408"/>
      <c r="GOP5" s="1408"/>
      <c r="GOQ5" s="1408"/>
      <c r="GOR5" s="1408"/>
      <c r="GOS5" s="1408"/>
      <c r="GOT5" s="1408"/>
      <c r="GOU5" s="1408"/>
      <c r="GOV5" s="1408"/>
      <c r="GOW5" s="1408"/>
      <c r="GOX5" s="1408"/>
      <c r="GOY5" s="1408"/>
      <c r="GOZ5" s="1408"/>
      <c r="GPA5" s="1408"/>
      <c r="GPB5" s="1408"/>
      <c r="GPC5" s="1408"/>
      <c r="GPD5" s="1408"/>
      <c r="GPE5" s="1408"/>
      <c r="GPF5" s="1408"/>
      <c r="GPG5" s="1408"/>
      <c r="GPH5" s="1408"/>
      <c r="GPI5" s="1408"/>
      <c r="GPJ5" s="1408"/>
      <c r="GPK5" s="1408"/>
      <c r="GPL5" s="1408"/>
      <c r="GPM5" s="1408"/>
      <c r="GPN5" s="1408"/>
      <c r="GPO5" s="1408"/>
      <c r="GPP5" s="1408"/>
      <c r="GPQ5" s="1408"/>
      <c r="GPR5" s="1408"/>
      <c r="GPS5" s="1408"/>
      <c r="GPT5" s="1408"/>
      <c r="GPU5" s="1408"/>
      <c r="GPV5" s="1408"/>
      <c r="GPW5" s="1408"/>
      <c r="GPX5" s="1408"/>
      <c r="GPY5" s="1408"/>
      <c r="GPZ5" s="1408"/>
      <c r="GQA5" s="1408"/>
      <c r="GQB5" s="1408"/>
      <c r="GQC5" s="1408"/>
      <c r="GQD5" s="1408"/>
      <c r="GQE5" s="1408"/>
      <c r="GQF5" s="1408"/>
      <c r="GQG5" s="1408"/>
      <c r="GQH5" s="1408"/>
      <c r="GQI5" s="1408"/>
      <c r="GQJ5" s="1408"/>
      <c r="GQK5" s="1408"/>
      <c r="GQL5" s="1408"/>
      <c r="GQM5" s="1408"/>
      <c r="GQN5" s="1408"/>
      <c r="GQO5" s="1408"/>
      <c r="GQP5" s="1408"/>
      <c r="GQQ5" s="1408"/>
      <c r="GQR5" s="1408"/>
      <c r="GQS5" s="1408"/>
      <c r="GQT5" s="1408"/>
      <c r="GQU5" s="1408"/>
      <c r="GQV5" s="1408"/>
      <c r="GQW5" s="1408"/>
      <c r="GQX5" s="1408"/>
      <c r="GQY5" s="1408"/>
      <c r="GQZ5" s="1408"/>
      <c r="GRA5" s="1408"/>
      <c r="GRB5" s="1408"/>
      <c r="GRC5" s="1408"/>
      <c r="GRD5" s="1408"/>
      <c r="GRE5" s="1408"/>
      <c r="GRF5" s="1408"/>
      <c r="GRG5" s="1408"/>
      <c r="GRH5" s="1408"/>
      <c r="GRI5" s="1408"/>
      <c r="GRJ5" s="1408"/>
      <c r="GRK5" s="1408"/>
      <c r="GRL5" s="1408"/>
      <c r="GRM5" s="1408"/>
      <c r="GRN5" s="1408"/>
      <c r="GRO5" s="1408"/>
      <c r="GRP5" s="1408"/>
      <c r="GRQ5" s="1408"/>
      <c r="GRR5" s="1408"/>
      <c r="GRS5" s="1408"/>
      <c r="GRT5" s="1408"/>
      <c r="GRU5" s="1408"/>
      <c r="GRV5" s="1408"/>
      <c r="GRW5" s="1408"/>
      <c r="GRX5" s="1408"/>
      <c r="GRY5" s="1408"/>
      <c r="GRZ5" s="1408"/>
      <c r="GSA5" s="1408"/>
      <c r="GSB5" s="1408"/>
      <c r="GSC5" s="1408"/>
      <c r="GSD5" s="1408"/>
      <c r="GSE5" s="1408"/>
      <c r="GSF5" s="1408"/>
      <c r="GSG5" s="1408"/>
      <c r="GSH5" s="1408"/>
      <c r="GSI5" s="1408"/>
      <c r="GSJ5" s="1408"/>
      <c r="GSK5" s="1408"/>
      <c r="GSL5" s="1408"/>
      <c r="GSM5" s="1408"/>
      <c r="GSN5" s="1408"/>
      <c r="GSO5" s="1408"/>
      <c r="GSP5" s="1408"/>
      <c r="GSQ5" s="1408"/>
      <c r="GSR5" s="1408"/>
      <c r="GSS5" s="1408"/>
      <c r="GST5" s="1408"/>
      <c r="GSU5" s="1408"/>
      <c r="GSV5" s="1408"/>
      <c r="GSW5" s="1408"/>
      <c r="GSX5" s="1408"/>
      <c r="GSY5" s="1408"/>
      <c r="GSZ5" s="1408"/>
      <c r="GTA5" s="1408"/>
      <c r="GTB5" s="1408"/>
      <c r="GTC5" s="1408"/>
      <c r="GTD5" s="1408"/>
      <c r="GTE5" s="1408"/>
      <c r="GTF5" s="1408"/>
      <c r="GTG5" s="1408"/>
      <c r="GTH5" s="1408"/>
      <c r="GTI5" s="1408"/>
      <c r="GTJ5" s="1408"/>
      <c r="GTK5" s="1408"/>
      <c r="GTL5" s="1408"/>
      <c r="GTM5" s="1408"/>
      <c r="GTN5" s="1408"/>
      <c r="GTO5" s="1408"/>
      <c r="GTP5" s="1408"/>
      <c r="GTQ5" s="1408"/>
      <c r="GTR5" s="1408"/>
      <c r="GTS5" s="1408"/>
      <c r="GTT5" s="1408"/>
      <c r="GTU5" s="1408"/>
      <c r="GTV5" s="1408"/>
      <c r="GTW5" s="1408"/>
      <c r="GTX5" s="1408"/>
      <c r="GTY5" s="1408"/>
      <c r="GTZ5" s="1408"/>
      <c r="GUA5" s="1408"/>
      <c r="GUB5" s="1408"/>
      <c r="GUC5" s="1408"/>
      <c r="GUD5" s="1408"/>
      <c r="GUE5" s="1408"/>
      <c r="GUF5" s="1408"/>
      <c r="GUG5" s="1408"/>
      <c r="GUH5" s="1408"/>
      <c r="GUI5" s="1408"/>
      <c r="GUJ5" s="1408"/>
      <c r="GUK5" s="1408"/>
      <c r="GUL5" s="1408"/>
      <c r="GUM5" s="1408"/>
      <c r="GUN5" s="1408"/>
      <c r="GUO5" s="1408"/>
      <c r="GUP5" s="1408"/>
      <c r="GUQ5" s="1408"/>
      <c r="GUR5" s="1408"/>
      <c r="GUS5" s="1408"/>
      <c r="GUT5" s="1408"/>
      <c r="GUU5" s="1408"/>
      <c r="GUV5" s="1408"/>
      <c r="GUW5" s="1408"/>
      <c r="GUX5" s="1408"/>
      <c r="GUY5" s="1408"/>
      <c r="GUZ5" s="1408"/>
      <c r="GVA5" s="1408"/>
      <c r="GVB5" s="1408"/>
      <c r="GVC5" s="1408"/>
      <c r="GVD5" s="1408"/>
      <c r="GVE5" s="1408"/>
      <c r="GVF5" s="1408"/>
      <c r="GVG5" s="1408"/>
      <c r="GVH5" s="1408"/>
      <c r="GVI5" s="1408"/>
      <c r="GVJ5" s="1408"/>
      <c r="GVK5" s="1408"/>
      <c r="GVL5" s="1408"/>
      <c r="GVM5" s="1408"/>
      <c r="GVN5" s="1408"/>
      <c r="GVO5" s="1408"/>
      <c r="GVP5" s="1408"/>
      <c r="GVQ5" s="1408"/>
      <c r="GVR5" s="1408"/>
      <c r="GVS5" s="1408"/>
      <c r="GVT5" s="1408"/>
      <c r="GVU5" s="1408"/>
      <c r="GVV5" s="1408"/>
      <c r="GVW5" s="1408"/>
      <c r="GVX5" s="1408"/>
      <c r="GVY5" s="1408"/>
      <c r="GVZ5" s="1408"/>
      <c r="GWA5" s="1408"/>
      <c r="GWB5" s="1408"/>
      <c r="GWC5" s="1408"/>
      <c r="GWD5" s="1408"/>
      <c r="GWE5" s="1408"/>
      <c r="GWF5" s="1408"/>
      <c r="GWG5" s="1408"/>
      <c r="GWH5" s="1408"/>
      <c r="GWI5" s="1408"/>
      <c r="GWJ5" s="1408"/>
      <c r="GWK5" s="1408"/>
      <c r="GWL5" s="1408"/>
      <c r="GWM5" s="1408"/>
      <c r="GWN5" s="1408"/>
      <c r="GWO5" s="1408"/>
      <c r="GWP5" s="1408"/>
      <c r="GWQ5" s="1408"/>
      <c r="GWR5" s="1408"/>
      <c r="GWS5" s="1408"/>
      <c r="GWT5" s="1408"/>
      <c r="GWU5" s="1408"/>
      <c r="GWV5" s="1408"/>
      <c r="GWW5" s="1408"/>
      <c r="GWX5" s="1408"/>
      <c r="GWY5" s="1408"/>
      <c r="GWZ5" s="1408"/>
      <c r="GXA5" s="1408"/>
      <c r="GXB5" s="1408"/>
      <c r="GXC5" s="1408"/>
      <c r="GXD5" s="1408"/>
      <c r="GXE5" s="1408"/>
      <c r="GXF5" s="1408"/>
      <c r="GXG5" s="1408"/>
      <c r="GXH5" s="1408"/>
      <c r="GXI5" s="1408"/>
      <c r="GXJ5" s="1408"/>
      <c r="GXK5" s="1408"/>
      <c r="GXL5" s="1408"/>
      <c r="GXM5" s="1408"/>
      <c r="GXN5" s="1408"/>
      <c r="GXO5" s="1408"/>
      <c r="GXP5" s="1408"/>
      <c r="GXQ5" s="1408"/>
      <c r="GXR5" s="1408"/>
      <c r="GXS5" s="1408"/>
      <c r="GXT5" s="1408"/>
      <c r="GXU5" s="1408"/>
      <c r="GXV5" s="1408"/>
      <c r="GXW5" s="1408"/>
      <c r="GXX5" s="1408"/>
      <c r="GXY5" s="1408"/>
      <c r="GXZ5" s="1408"/>
      <c r="GYA5" s="1408"/>
      <c r="GYB5" s="1408"/>
      <c r="GYC5" s="1408"/>
      <c r="GYD5" s="1408"/>
      <c r="GYE5" s="1408"/>
      <c r="GYF5" s="1408"/>
      <c r="GYG5" s="1408"/>
      <c r="GYH5" s="1408"/>
      <c r="GYI5" s="1408"/>
      <c r="GYJ5" s="1408"/>
      <c r="GYK5" s="1408"/>
      <c r="GYL5" s="1408"/>
      <c r="GYM5" s="1408"/>
      <c r="GYN5" s="1408"/>
      <c r="GYO5" s="1408"/>
      <c r="GYP5" s="1408"/>
      <c r="GYQ5" s="1408"/>
      <c r="GYR5" s="1408"/>
      <c r="GYS5" s="1408"/>
      <c r="GYT5" s="1408"/>
      <c r="GYU5" s="1408"/>
      <c r="GYV5" s="1408"/>
      <c r="GYW5" s="1408"/>
      <c r="GYX5" s="1408"/>
      <c r="GYY5" s="1408"/>
      <c r="GYZ5" s="1408"/>
      <c r="GZA5" s="1408"/>
      <c r="GZB5" s="1408"/>
      <c r="GZC5" s="1408"/>
      <c r="GZD5" s="1408"/>
      <c r="GZE5" s="1408"/>
      <c r="GZF5" s="1408"/>
      <c r="GZG5" s="1408"/>
      <c r="GZH5" s="1408"/>
      <c r="GZI5" s="1408"/>
      <c r="GZJ5" s="1408"/>
      <c r="GZK5" s="1408"/>
      <c r="GZL5" s="1408"/>
      <c r="GZM5" s="1408"/>
      <c r="GZN5" s="1408"/>
      <c r="GZO5" s="1408"/>
      <c r="GZP5" s="1408"/>
      <c r="GZQ5" s="1408"/>
      <c r="GZR5" s="1408"/>
      <c r="GZS5" s="1408"/>
      <c r="GZT5" s="1408"/>
      <c r="GZU5" s="1408"/>
      <c r="GZV5" s="1408"/>
      <c r="GZW5" s="1408"/>
      <c r="GZX5" s="1408"/>
      <c r="GZY5" s="1408"/>
      <c r="GZZ5" s="1408"/>
      <c r="HAA5" s="1408"/>
      <c r="HAB5" s="1408"/>
      <c r="HAC5" s="1408"/>
      <c r="HAD5" s="1408"/>
      <c r="HAE5" s="1408"/>
      <c r="HAF5" s="1408"/>
      <c r="HAG5" s="1408"/>
      <c r="HAH5" s="1408"/>
      <c r="HAI5" s="1408"/>
      <c r="HAJ5" s="1408"/>
      <c r="HAK5" s="1408"/>
      <c r="HAL5" s="1408"/>
      <c r="HAM5" s="1408"/>
      <c r="HAN5" s="1408"/>
      <c r="HAO5" s="1408"/>
      <c r="HAP5" s="1408"/>
      <c r="HAQ5" s="1408"/>
      <c r="HAR5" s="1408"/>
      <c r="HAS5" s="1408"/>
      <c r="HAT5" s="1408"/>
      <c r="HAU5" s="1408"/>
      <c r="HAV5" s="1408"/>
      <c r="HAW5" s="1408"/>
      <c r="HAX5" s="1408"/>
      <c r="HAY5" s="1408"/>
      <c r="HAZ5" s="1408"/>
      <c r="HBA5" s="1408"/>
      <c r="HBB5" s="1408"/>
      <c r="HBC5" s="1408"/>
      <c r="HBD5" s="1408"/>
      <c r="HBE5" s="1408"/>
      <c r="HBF5" s="1408"/>
      <c r="HBG5" s="1408"/>
      <c r="HBH5" s="1408"/>
      <c r="HBI5" s="1408"/>
      <c r="HBJ5" s="1408"/>
      <c r="HBK5" s="1408"/>
      <c r="HBL5" s="1408"/>
      <c r="HBM5" s="1408"/>
      <c r="HBN5" s="1408"/>
      <c r="HBO5" s="1408"/>
      <c r="HBP5" s="1408"/>
      <c r="HBQ5" s="1408"/>
      <c r="HBR5" s="1408"/>
      <c r="HBS5" s="1408"/>
      <c r="HBT5" s="1408"/>
      <c r="HBU5" s="1408"/>
      <c r="HBV5" s="1408"/>
      <c r="HBW5" s="1408"/>
      <c r="HBX5" s="1408"/>
      <c r="HBY5" s="1408"/>
      <c r="HBZ5" s="1408"/>
      <c r="HCA5" s="1408"/>
      <c r="HCB5" s="1408"/>
      <c r="HCC5" s="1408"/>
      <c r="HCD5" s="1408"/>
      <c r="HCE5" s="1408"/>
      <c r="HCF5" s="1408"/>
      <c r="HCG5" s="1408"/>
      <c r="HCH5" s="1408"/>
      <c r="HCI5" s="1408"/>
      <c r="HCJ5" s="1408"/>
      <c r="HCK5" s="1408"/>
      <c r="HCL5" s="1408"/>
      <c r="HCM5" s="1408"/>
      <c r="HCN5" s="1408"/>
      <c r="HCO5" s="1408"/>
      <c r="HCP5" s="1408"/>
      <c r="HCQ5" s="1408"/>
      <c r="HCR5" s="1408"/>
      <c r="HCS5" s="1408"/>
      <c r="HCT5" s="1408"/>
      <c r="HCU5" s="1408"/>
      <c r="HCV5" s="1408"/>
      <c r="HCW5" s="1408"/>
      <c r="HCX5" s="1408"/>
      <c r="HCY5" s="1408"/>
      <c r="HCZ5" s="1408"/>
      <c r="HDA5" s="1408"/>
      <c r="HDB5" s="1408"/>
      <c r="HDC5" s="1408"/>
      <c r="HDD5" s="1408"/>
      <c r="HDE5" s="1408"/>
      <c r="HDF5" s="1408"/>
      <c r="HDG5" s="1408"/>
      <c r="HDH5" s="1408"/>
      <c r="HDI5" s="1408"/>
      <c r="HDJ5" s="1408"/>
      <c r="HDK5" s="1408"/>
      <c r="HDL5" s="1408"/>
      <c r="HDM5" s="1408"/>
      <c r="HDN5" s="1408"/>
      <c r="HDO5" s="1408"/>
      <c r="HDP5" s="1408"/>
      <c r="HDQ5" s="1408"/>
      <c r="HDR5" s="1408"/>
      <c r="HDS5" s="1408"/>
      <c r="HDT5" s="1408"/>
      <c r="HDU5" s="1408"/>
      <c r="HDV5" s="1408"/>
      <c r="HDW5" s="1408"/>
      <c r="HDX5" s="1408"/>
      <c r="HDY5" s="1408"/>
      <c r="HDZ5" s="1408"/>
      <c r="HEA5" s="1408"/>
      <c r="HEB5" s="1408"/>
      <c r="HEC5" s="1408"/>
      <c r="HED5" s="1408"/>
      <c r="HEE5" s="1408"/>
      <c r="HEF5" s="1408"/>
      <c r="HEG5" s="1408"/>
      <c r="HEH5" s="1408"/>
      <c r="HEI5" s="1408"/>
      <c r="HEJ5" s="1408"/>
      <c r="HEK5" s="1408"/>
      <c r="HEL5" s="1408"/>
      <c r="HEM5" s="1408"/>
      <c r="HEN5" s="1408"/>
      <c r="HEO5" s="1408"/>
      <c r="HEP5" s="1408"/>
      <c r="HEQ5" s="1408"/>
      <c r="HER5" s="1408"/>
      <c r="HES5" s="1408"/>
      <c r="HET5" s="1408"/>
      <c r="HEU5" s="1408"/>
      <c r="HEV5" s="1408"/>
      <c r="HEW5" s="1408"/>
      <c r="HEX5" s="1408"/>
      <c r="HEY5" s="1408"/>
      <c r="HEZ5" s="1408"/>
      <c r="HFA5" s="1408"/>
      <c r="HFB5" s="1408"/>
      <c r="HFC5" s="1408"/>
      <c r="HFD5" s="1408"/>
      <c r="HFE5" s="1408"/>
      <c r="HFF5" s="1408"/>
      <c r="HFG5" s="1408"/>
      <c r="HFH5" s="1408"/>
      <c r="HFI5" s="1408"/>
      <c r="HFJ5" s="1408"/>
      <c r="HFK5" s="1408"/>
      <c r="HFL5" s="1408"/>
      <c r="HFM5" s="1408"/>
      <c r="HFN5" s="1408"/>
      <c r="HFO5" s="1408"/>
      <c r="HFP5" s="1408"/>
      <c r="HFQ5" s="1408"/>
      <c r="HFR5" s="1408"/>
      <c r="HFS5" s="1408"/>
      <c r="HFT5" s="1408"/>
      <c r="HFU5" s="1408"/>
      <c r="HFV5" s="1408"/>
      <c r="HFW5" s="1408"/>
      <c r="HFX5" s="1408"/>
      <c r="HFY5" s="1408"/>
      <c r="HFZ5" s="1408"/>
      <c r="HGA5" s="1408"/>
      <c r="HGB5" s="1408"/>
      <c r="HGC5" s="1408"/>
      <c r="HGD5" s="1408"/>
      <c r="HGE5" s="1408"/>
      <c r="HGF5" s="1408"/>
      <c r="HGG5" s="1408"/>
      <c r="HGH5" s="1408"/>
      <c r="HGI5" s="1408"/>
      <c r="HGJ5" s="1408"/>
      <c r="HGK5" s="1408"/>
      <c r="HGL5" s="1408"/>
      <c r="HGM5" s="1408"/>
      <c r="HGN5" s="1408"/>
      <c r="HGO5" s="1408"/>
      <c r="HGP5" s="1408"/>
      <c r="HGQ5" s="1408"/>
      <c r="HGR5" s="1408"/>
      <c r="HGS5" s="1408"/>
      <c r="HGT5" s="1408"/>
      <c r="HGU5" s="1408"/>
      <c r="HGV5" s="1408"/>
      <c r="HGW5" s="1408"/>
      <c r="HGX5" s="1408"/>
      <c r="HGY5" s="1408"/>
      <c r="HGZ5" s="1408"/>
      <c r="HHA5" s="1408"/>
      <c r="HHB5" s="1408"/>
      <c r="HHC5" s="1408"/>
      <c r="HHD5" s="1408"/>
      <c r="HHE5" s="1408"/>
      <c r="HHF5" s="1408"/>
      <c r="HHG5" s="1408"/>
      <c r="HHH5" s="1408"/>
      <c r="HHI5" s="1408"/>
      <c r="HHJ5" s="1408"/>
      <c r="HHK5" s="1408"/>
      <c r="HHL5" s="1408"/>
      <c r="HHM5" s="1408"/>
      <c r="HHN5" s="1408"/>
      <c r="HHO5" s="1408"/>
      <c r="HHP5" s="1408"/>
      <c r="HHQ5" s="1408"/>
      <c r="HHR5" s="1408"/>
      <c r="HHS5" s="1408"/>
      <c r="HHT5" s="1408"/>
      <c r="HHU5" s="1408"/>
      <c r="HHV5" s="1408"/>
      <c r="HHW5" s="1408"/>
      <c r="HHX5" s="1408"/>
      <c r="HHY5" s="1408"/>
      <c r="HHZ5" s="1408"/>
      <c r="HIA5" s="1408"/>
      <c r="HIB5" s="1408"/>
      <c r="HIC5" s="1408"/>
      <c r="HID5" s="1408"/>
      <c r="HIE5" s="1408"/>
      <c r="HIF5" s="1408"/>
      <c r="HIG5" s="1408"/>
      <c r="HIH5" s="1408"/>
      <c r="HII5" s="1408"/>
      <c r="HIJ5" s="1408"/>
      <c r="HIK5" s="1408"/>
      <c r="HIL5" s="1408"/>
      <c r="HIM5" s="1408"/>
      <c r="HIN5" s="1408"/>
      <c r="HIO5" s="1408"/>
      <c r="HIP5" s="1408"/>
      <c r="HIQ5" s="1408"/>
      <c r="HIR5" s="1408"/>
      <c r="HIS5" s="1408"/>
      <c r="HIT5" s="1408"/>
      <c r="HIU5" s="1408"/>
      <c r="HIV5" s="1408"/>
      <c r="HIW5" s="1408"/>
      <c r="HIX5" s="1408"/>
      <c r="HIY5" s="1408"/>
      <c r="HIZ5" s="1408"/>
      <c r="HJA5" s="1408"/>
      <c r="HJB5" s="1408"/>
      <c r="HJC5" s="1408"/>
      <c r="HJD5" s="1408"/>
      <c r="HJE5" s="1408"/>
      <c r="HJF5" s="1408"/>
      <c r="HJG5" s="1408"/>
      <c r="HJH5" s="1408"/>
      <c r="HJI5" s="1408"/>
      <c r="HJJ5" s="1408"/>
      <c r="HJK5" s="1408"/>
      <c r="HJL5" s="1408"/>
      <c r="HJM5" s="1408"/>
      <c r="HJN5" s="1408"/>
      <c r="HJO5" s="1408"/>
      <c r="HJP5" s="1408"/>
      <c r="HJQ5" s="1408"/>
      <c r="HJR5" s="1408"/>
      <c r="HJS5" s="1408"/>
      <c r="HJT5" s="1408"/>
      <c r="HJU5" s="1408"/>
      <c r="HJV5" s="1408"/>
      <c r="HJW5" s="1408"/>
      <c r="HJX5" s="1408"/>
      <c r="HJY5" s="1408"/>
      <c r="HJZ5" s="1408"/>
      <c r="HKA5" s="1408"/>
      <c r="HKB5" s="1408"/>
      <c r="HKC5" s="1408"/>
      <c r="HKD5" s="1408"/>
      <c r="HKE5" s="1408"/>
      <c r="HKF5" s="1408"/>
      <c r="HKG5" s="1408"/>
      <c r="HKH5" s="1408"/>
      <c r="HKI5" s="1408"/>
      <c r="HKJ5" s="1408"/>
      <c r="HKK5" s="1408"/>
      <c r="HKL5" s="1408"/>
      <c r="HKM5" s="1408"/>
      <c r="HKN5" s="1408"/>
      <c r="HKO5" s="1408"/>
      <c r="HKP5" s="1408"/>
      <c r="HKQ5" s="1408"/>
      <c r="HKR5" s="1408"/>
      <c r="HKS5" s="1408"/>
      <c r="HKT5" s="1408"/>
      <c r="HKU5" s="1408"/>
      <c r="HKV5" s="1408"/>
      <c r="HKW5" s="1408"/>
      <c r="HKX5" s="1408"/>
      <c r="HKY5" s="1408"/>
      <c r="HKZ5" s="1408"/>
      <c r="HLA5" s="1408"/>
      <c r="HLB5" s="1408"/>
      <c r="HLC5" s="1408"/>
      <c r="HLD5" s="1408"/>
      <c r="HLE5" s="1408"/>
      <c r="HLF5" s="1408"/>
      <c r="HLG5" s="1408"/>
      <c r="HLH5" s="1408"/>
      <c r="HLI5" s="1408"/>
      <c r="HLJ5" s="1408"/>
      <c r="HLK5" s="1408"/>
      <c r="HLL5" s="1408"/>
      <c r="HLM5" s="1408"/>
      <c r="HLN5" s="1408"/>
      <c r="HLO5" s="1408"/>
      <c r="HLP5" s="1408"/>
      <c r="HLQ5" s="1408"/>
      <c r="HLR5" s="1408"/>
      <c r="HLS5" s="1408"/>
      <c r="HLT5" s="1408"/>
      <c r="HLU5" s="1408"/>
      <c r="HLV5" s="1408"/>
      <c r="HLW5" s="1408"/>
      <c r="HLX5" s="1408"/>
      <c r="HLY5" s="1408"/>
      <c r="HLZ5" s="1408"/>
      <c r="HMA5" s="1408"/>
      <c r="HMB5" s="1408"/>
      <c r="HMC5" s="1408"/>
      <c r="HMD5" s="1408"/>
      <c r="HME5" s="1408"/>
      <c r="HMF5" s="1408"/>
      <c r="HMG5" s="1408"/>
      <c r="HMH5" s="1408"/>
      <c r="HMI5" s="1408"/>
      <c r="HMJ5" s="1408"/>
      <c r="HMK5" s="1408"/>
      <c r="HML5" s="1408"/>
      <c r="HMM5" s="1408"/>
      <c r="HMN5" s="1408"/>
      <c r="HMO5" s="1408"/>
      <c r="HMP5" s="1408"/>
      <c r="HMQ5" s="1408"/>
      <c r="HMR5" s="1408"/>
      <c r="HMS5" s="1408"/>
      <c r="HMT5" s="1408"/>
      <c r="HMU5" s="1408"/>
      <c r="HMV5" s="1408"/>
      <c r="HMW5" s="1408"/>
      <c r="HMX5" s="1408"/>
      <c r="HMY5" s="1408"/>
      <c r="HMZ5" s="1408"/>
      <c r="HNA5" s="1408"/>
      <c r="HNB5" s="1408"/>
      <c r="HNC5" s="1408"/>
      <c r="HND5" s="1408"/>
      <c r="HNE5" s="1408"/>
      <c r="HNF5" s="1408"/>
      <c r="HNG5" s="1408"/>
      <c r="HNH5" s="1408"/>
      <c r="HNI5" s="1408"/>
      <c r="HNJ5" s="1408"/>
      <c r="HNK5" s="1408"/>
      <c r="HNL5" s="1408"/>
      <c r="HNM5" s="1408"/>
      <c r="HNN5" s="1408"/>
      <c r="HNO5" s="1408"/>
      <c r="HNP5" s="1408"/>
      <c r="HNQ5" s="1408"/>
      <c r="HNR5" s="1408"/>
      <c r="HNS5" s="1408"/>
      <c r="HNT5" s="1408"/>
      <c r="HNU5" s="1408"/>
      <c r="HNV5" s="1408"/>
      <c r="HNW5" s="1408"/>
      <c r="HNX5" s="1408"/>
      <c r="HNY5" s="1408"/>
      <c r="HNZ5" s="1408"/>
      <c r="HOA5" s="1408"/>
      <c r="HOB5" s="1408"/>
      <c r="HOC5" s="1408"/>
      <c r="HOD5" s="1408"/>
      <c r="HOE5" s="1408"/>
      <c r="HOF5" s="1408"/>
      <c r="HOG5" s="1408"/>
      <c r="HOH5" s="1408"/>
      <c r="HOI5" s="1408"/>
      <c r="HOJ5" s="1408"/>
      <c r="HOK5" s="1408"/>
      <c r="HOL5" s="1408"/>
      <c r="HOM5" s="1408"/>
      <c r="HON5" s="1408"/>
      <c r="HOO5" s="1408"/>
      <c r="HOP5" s="1408"/>
      <c r="HOQ5" s="1408"/>
      <c r="HOR5" s="1408"/>
      <c r="HOS5" s="1408"/>
      <c r="HOT5" s="1408"/>
      <c r="HOU5" s="1408"/>
      <c r="HOV5" s="1408"/>
      <c r="HOW5" s="1408"/>
      <c r="HOX5" s="1408"/>
      <c r="HOY5" s="1408"/>
      <c r="HOZ5" s="1408"/>
      <c r="HPA5" s="1408"/>
      <c r="HPB5" s="1408"/>
      <c r="HPC5" s="1408"/>
      <c r="HPD5" s="1408"/>
      <c r="HPE5" s="1408"/>
      <c r="HPF5" s="1408"/>
      <c r="HPG5" s="1408"/>
      <c r="HPH5" s="1408"/>
      <c r="HPI5" s="1408"/>
      <c r="HPJ5" s="1408"/>
      <c r="HPK5" s="1408"/>
      <c r="HPL5" s="1408"/>
      <c r="HPM5" s="1408"/>
      <c r="HPN5" s="1408"/>
      <c r="HPO5" s="1408"/>
      <c r="HPP5" s="1408"/>
      <c r="HPQ5" s="1408"/>
      <c r="HPR5" s="1408"/>
      <c r="HPS5" s="1408"/>
      <c r="HPT5" s="1408"/>
      <c r="HPU5" s="1408"/>
      <c r="HPV5" s="1408"/>
      <c r="HPW5" s="1408"/>
      <c r="HPX5" s="1408"/>
      <c r="HPY5" s="1408"/>
      <c r="HPZ5" s="1408"/>
      <c r="HQA5" s="1408"/>
      <c r="HQB5" s="1408"/>
      <c r="HQC5" s="1408"/>
      <c r="HQD5" s="1408"/>
      <c r="HQE5" s="1408"/>
      <c r="HQF5" s="1408"/>
      <c r="HQG5" s="1408"/>
      <c r="HQH5" s="1408"/>
      <c r="HQI5" s="1408"/>
      <c r="HQJ5" s="1408"/>
      <c r="HQK5" s="1408"/>
      <c r="HQL5" s="1408"/>
      <c r="HQM5" s="1408"/>
      <c r="HQN5" s="1408"/>
      <c r="HQO5" s="1408"/>
      <c r="HQP5" s="1408"/>
      <c r="HQQ5" s="1408"/>
      <c r="HQR5" s="1408"/>
      <c r="HQS5" s="1408"/>
      <c r="HQT5" s="1408"/>
      <c r="HQU5" s="1408"/>
      <c r="HQV5" s="1408"/>
      <c r="HQW5" s="1408"/>
      <c r="HQX5" s="1408"/>
      <c r="HQY5" s="1408"/>
      <c r="HQZ5" s="1408"/>
      <c r="HRA5" s="1408"/>
      <c r="HRB5" s="1408"/>
      <c r="HRC5" s="1408"/>
      <c r="HRD5" s="1408"/>
      <c r="HRE5" s="1408"/>
      <c r="HRF5" s="1408"/>
      <c r="HRG5" s="1408"/>
      <c r="HRH5" s="1408"/>
      <c r="HRI5" s="1408"/>
      <c r="HRJ5" s="1408"/>
      <c r="HRK5" s="1408"/>
      <c r="HRL5" s="1408"/>
      <c r="HRM5" s="1408"/>
      <c r="HRN5" s="1408"/>
      <c r="HRO5" s="1408"/>
      <c r="HRP5" s="1408"/>
      <c r="HRQ5" s="1408"/>
      <c r="HRR5" s="1408"/>
      <c r="HRS5" s="1408"/>
      <c r="HRT5" s="1408"/>
      <c r="HRU5" s="1408"/>
      <c r="HRV5" s="1408"/>
      <c r="HRW5" s="1408"/>
      <c r="HRX5" s="1408"/>
      <c r="HRY5" s="1408"/>
      <c r="HRZ5" s="1408"/>
      <c r="HSA5" s="1408"/>
      <c r="HSB5" s="1408"/>
      <c r="HSC5" s="1408"/>
      <c r="HSD5" s="1408"/>
      <c r="HSE5" s="1408"/>
      <c r="HSF5" s="1408"/>
      <c r="HSG5" s="1408"/>
      <c r="HSH5" s="1408"/>
      <c r="HSI5" s="1408"/>
      <c r="HSJ5" s="1408"/>
      <c r="HSK5" s="1408"/>
      <c r="HSL5" s="1408"/>
      <c r="HSM5" s="1408"/>
      <c r="HSN5" s="1408"/>
      <c r="HSO5" s="1408"/>
      <c r="HSP5" s="1408"/>
      <c r="HSQ5" s="1408"/>
      <c r="HSR5" s="1408"/>
      <c r="HSS5" s="1408"/>
      <c r="HST5" s="1408"/>
      <c r="HSU5" s="1408"/>
      <c r="HSV5" s="1408"/>
      <c r="HSW5" s="1408"/>
      <c r="HSX5" s="1408"/>
      <c r="HSY5" s="1408"/>
      <c r="HSZ5" s="1408"/>
      <c r="HTA5" s="1408"/>
      <c r="HTB5" s="1408"/>
      <c r="HTC5" s="1408"/>
      <c r="HTD5" s="1408"/>
      <c r="HTE5" s="1408"/>
      <c r="HTF5" s="1408"/>
      <c r="HTG5" s="1408"/>
      <c r="HTH5" s="1408"/>
      <c r="HTI5" s="1408"/>
      <c r="HTJ5" s="1408"/>
      <c r="HTK5" s="1408"/>
      <c r="HTL5" s="1408"/>
      <c r="HTM5" s="1408"/>
      <c r="HTN5" s="1408"/>
      <c r="HTO5" s="1408"/>
      <c r="HTP5" s="1408"/>
      <c r="HTQ5" s="1408"/>
      <c r="HTR5" s="1408"/>
      <c r="HTS5" s="1408"/>
      <c r="HTT5" s="1408"/>
      <c r="HTU5" s="1408"/>
      <c r="HTV5" s="1408"/>
      <c r="HTW5" s="1408"/>
      <c r="HTX5" s="1408"/>
      <c r="HTY5" s="1408"/>
      <c r="HTZ5" s="1408"/>
      <c r="HUA5" s="1408"/>
      <c r="HUB5" s="1408"/>
      <c r="HUC5" s="1408"/>
      <c r="HUD5" s="1408"/>
      <c r="HUE5" s="1408"/>
      <c r="HUF5" s="1408"/>
      <c r="HUG5" s="1408"/>
      <c r="HUH5" s="1408"/>
      <c r="HUI5" s="1408"/>
      <c r="HUJ5" s="1408"/>
      <c r="HUK5" s="1408"/>
      <c r="HUL5" s="1408"/>
      <c r="HUM5" s="1408"/>
      <c r="HUN5" s="1408"/>
      <c r="HUO5" s="1408"/>
      <c r="HUP5" s="1408"/>
      <c r="HUQ5" s="1408"/>
      <c r="HUR5" s="1408"/>
      <c r="HUS5" s="1408"/>
      <c r="HUT5" s="1408"/>
      <c r="HUU5" s="1408"/>
      <c r="HUV5" s="1408"/>
      <c r="HUW5" s="1408"/>
      <c r="HUX5" s="1408"/>
      <c r="HUY5" s="1408"/>
      <c r="HUZ5" s="1408"/>
      <c r="HVA5" s="1408"/>
      <c r="HVB5" s="1408"/>
      <c r="HVC5" s="1408"/>
      <c r="HVD5" s="1408"/>
      <c r="HVE5" s="1408"/>
      <c r="HVF5" s="1408"/>
      <c r="HVG5" s="1408"/>
      <c r="HVH5" s="1408"/>
      <c r="HVI5" s="1408"/>
      <c r="HVJ5" s="1408"/>
      <c r="HVK5" s="1408"/>
      <c r="HVL5" s="1408"/>
      <c r="HVM5" s="1408"/>
      <c r="HVN5" s="1408"/>
      <c r="HVO5" s="1408"/>
      <c r="HVP5" s="1408"/>
      <c r="HVQ5" s="1408"/>
      <c r="HVR5" s="1408"/>
      <c r="HVS5" s="1408"/>
      <c r="HVT5" s="1408"/>
      <c r="HVU5" s="1408"/>
      <c r="HVV5" s="1408"/>
      <c r="HVW5" s="1408"/>
      <c r="HVX5" s="1408"/>
      <c r="HVY5" s="1408"/>
      <c r="HVZ5" s="1408"/>
      <c r="HWA5" s="1408"/>
      <c r="HWB5" s="1408"/>
      <c r="HWC5" s="1408"/>
      <c r="HWD5" s="1408"/>
      <c r="HWE5" s="1408"/>
      <c r="HWF5" s="1408"/>
      <c r="HWG5" s="1408"/>
      <c r="HWH5" s="1408"/>
      <c r="HWI5" s="1408"/>
      <c r="HWJ5" s="1408"/>
      <c r="HWK5" s="1408"/>
      <c r="HWL5" s="1408"/>
      <c r="HWM5" s="1408"/>
      <c r="HWN5" s="1408"/>
      <c r="HWO5" s="1408"/>
      <c r="HWP5" s="1408"/>
      <c r="HWQ5" s="1408"/>
      <c r="HWR5" s="1408"/>
      <c r="HWS5" s="1408"/>
      <c r="HWT5" s="1408"/>
      <c r="HWU5" s="1408"/>
      <c r="HWV5" s="1408"/>
      <c r="HWW5" s="1408"/>
      <c r="HWX5" s="1408"/>
      <c r="HWY5" s="1408"/>
      <c r="HWZ5" s="1408"/>
      <c r="HXA5" s="1408"/>
      <c r="HXB5" s="1408"/>
      <c r="HXC5" s="1408"/>
      <c r="HXD5" s="1408"/>
      <c r="HXE5" s="1408"/>
      <c r="HXF5" s="1408"/>
      <c r="HXG5" s="1408"/>
      <c r="HXH5" s="1408"/>
      <c r="HXI5" s="1408"/>
      <c r="HXJ5" s="1408"/>
      <c r="HXK5" s="1408"/>
      <c r="HXL5" s="1408"/>
      <c r="HXM5" s="1408"/>
      <c r="HXN5" s="1408"/>
      <c r="HXO5" s="1408"/>
      <c r="HXP5" s="1408"/>
      <c r="HXQ5" s="1408"/>
      <c r="HXR5" s="1408"/>
      <c r="HXS5" s="1408"/>
      <c r="HXT5" s="1408"/>
      <c r="HXU5" s="1408"/>
      <c r="HXV5" s="1408"/>
      <c r="HXW5" s="1408"/>
      <c r="HXX5" s="1408"/>
      <c r="HXY5" s="1408"/>
      <c r="HXZ5" s="1408"/>
      <c r="HYA5" s="1408"/>
      <c r="HYB5" s="1408"/>
      <c r="HYC5" s="1408"/>
      <c r="HYD5" s="1408"/>
      <c r="HYE5" s="1408"/>
      <c r="HYF5" s="1408"/>
      <c r="HYG5" s="1408"/>
      <c r="HYH5" s="1408"/>
      <c r="HYI5" s="1408"/>
      <c r="HYJ5" s="1408"/>
      <c r="HYK5" s="1408"/>
      <c r="HYL5" s="1408"/>
      <c r="HYM5" s="1408"/>
      <c r="HYN5" s="1408"/>
      <c r="HYO5" s="1408"/>
      <c r="HYP5" s="1408"/>
      <c r="HYQ5" s="1408"/>
      <c r="HYR5" s="1408"/>
      <c r="HYS5" s="1408"/>
      <c r="HYT5" s="1408"/>
      <c r="HYU5" s="1408"/>
      <c r="HYV5" s="1408"/>
      <c r="HYW5" s="1408"/>
      <c r="HYX5" s="1408"/>
      <c r="HYY5" s="1408"/>
      <c r="HYZ5" s="1408"/>
      <c r="HZA5" s="1408"/>
      <c r="HZB5" s="1408"/>
      <c r="HZC5" s="1408"/>
      <c r="HZD5" s="1408"/>
      <c r="HZE5" s="1408"/>
      <c r="HZF5" s="1408"/>
      <c r="HZG5" s="1408"/>
      <c r="HZH5" s="1408"/>
      <c r="HZI5" s="1408"/>
      <c r="HZJ5" s="1408"/>
      <c r="HZK5" s="1408"/>
      <c r="HZL5" s="1408"/>
      <c r="HZM5" s="1408"/>
      <c r="HZN5" s="1408"/>
      <c r="HZO5" s="1408"/>
      <c r="HZP5" s="1408"/>
      <c r="HZQ5" s="1408"/>
      <c r="HZR5" s="1408"/>
      <c r="HZS5" s="1408"/>
      <c r="HZT5" s="1408"/>
      <c r="HZU5" s="1408"/>
      <c r="HZV5" s="1408"/>
      <c r="HZW5" s="1408"/>
      <c r="HZX5" s="1408"/>
      <c r="HZY5" s="1408"/>
      <c r="HZZ5" s="1408"/>
      <c r="IAA5" s="1408"/>
      <c r="IAB5" s="1408"/>
      <c r="IAC5" s="1408"/>
      <c r="IAD5" s="1408"/>
      <c r="IAE5" s="1408"/>
      <c r="IAF5" s="1408"/>
      <c r="IAG5" s="1408"/>
      <c r="IAH5" s="1408"/>
      <c r="IAI5" s="1408"/>
      <c r="IAJ5" s="1408"/>
      <c r="IAK5" s="1408"/>
      <c r="IAL5" s="1408"/>
      <c r="IAM5" s="1408"/>
      <c r="IAN5" s="1408"/>
      <c r="IAO5" s="1408"/>
      <c r="IAP5" s="1408"/>
      <c r="IAQ5" s="1408"/>
      <c r="IAR5" s="1408"/>
      <c r="IAS5" s="1408"/>
      <c r="IAT5" s="1408"/>
      <c r="IAU5" s="1408"/>
      <c r="IAV5" s="1408"/>
      <c r="IAW5" s="1408"/>
      <c r="IAX5" s="1408"/>
      <c r="IAY5" s="1408"/>
      <c r="IAZ5" s="1408"/>
      <c r="IBA5" s="1408"/>
      <c r="IBB5" s="1408"/>
      <c r="IBC5" s="1408"/>
      <c r="IBD5" s="1408"/>
      <c r="IBE5" s="1408"/>
      <c r="IBF5" s="1408"/>
      <c r="IBG5" s="1408"/>
      <c r="IBH5" s="1408"/>
      <c r="IBI5" s="1408"/>
      <c r="IBJ5" s="1408"/>
      <c r="IBK5" s="1408"/>
      <c r="IBL5" s="1408"/>
      <c r="IBM5" s="1408"/>
      <c r="IBN5" s="1408"/>
      <c r="IBO5" s="1408"/>
      <c r="IBP5" s="1408"/>
      <c r="IBQ5" s="1408"/>
      <c r="IBR5" s="1408"/>
      <c r="IBS5" s="1408"/>
      <c r="IBT5" s="1408"/>
      <c r="IBU5" s="1408"/>
      <c r="IBV5" s="1408"/>
      <c r="IBW5" s="1408"/>
      <c r="IBX5" s="1408"/>
      <c r="IBY5" s="1408"/>
      <c r="IBZ5" s="1408"/>
      <c r="ICA5" s="1408"/>
      <c r="ICB5" s="1408"/>
      <c r="ICC5" s="1408"/>
      <c r="ICD5" s="1408"/>
      <c r="ICE5" s="1408"/>
      <c r="ICF5" s="1408"/>
      <c r="ICG5" s="1408"/>
      <c r="ICH5" s="1408"/>
      <c r="ICI5" s="1408"/>
      <c r="ICJ5" s="1408"/>
      <c r="ICK5" s="1408"/>
      <c r="ICL5" s="1408"/>
      <c r="ICM5" s="1408"/>
      <c r="ICN5" s="1408"/>
      <c r="ICO5" s="1408"/>
      <c r="ICP5" s="1408"/>
      <c r="ICQ5" s="1408"/>
      <c r="ICR5" s="1408"/>
      <c r="ICS5" s="1408"/>
      <c r="ICT5" s="1408"/>
      <c r="ICU5" s="1408"/>
      <c r="ICV5" s="1408"/>
      <c r="ICW5" s="1408"/>
      <c r="ICX5" s="1408"/>
      <c r="ICY5" s="1408"/>
      <c r="ICZ5" s="1408"/>
      <c r="IDA5" s="1408"/>
      <c r="IDB5" s="1408"/>
      <c r="IDC5" s="1408"/>
      <c r="IDD5" s="1408"/>
      <c r="IDE5" s="1408"/>
      <c r="IDF5" s="1408"/>
      <c r="IDG5" s="1408"/>
      <c r="IDH5" s="1408"/>
      <c r="IDI5" s="1408"/>
      <c r="IDJ5" s="1408"/>
      <c r="IDK5" s="1408"/>
      <c r="IDL5" s="1408"/>
      <c r="IDM5" s="1408"/>
      <c r="IDN5" s="1408"/>
      <c r="IDO5" s="1408"/>
      <c r="IDP5" s="1408"/>
      <c r="IDQ5" s="1408"/>
      <c r="IDR5" s="1408"/>
      <c r="IDS5" s="1408"/>
      <c r="IDT5" s="1408"/>
      <c r="IDU5" s="1408"/>
      <c r="IDV5" s="1408"/>
      <c r="IDW5" s="1408"/>
      <c r="IDX5" s="1408"/>
      <c r="IDY5" s="1408"/>
      <c r="IDZ5" s="1408"/>
      <c r="IEA5" s="1408"/>
      <c r="IEB5" s="1408"/>
      <c r="IEC5" s="1408"/>
      <c r="IED5" s="1408"/>
      <c r="IEE5" s="1408"/>
      <c r="IEF5" s="1408"/>
      <c r="IEG5" s="1408"/>
      <c r="IEH5" s="1408"/>
      <c r="IEI5" s="1408"/>
      <c r="IEJ5" s="1408"/>
      <c r="IEK5" s="1408"/>
      <c r="IEL5" s="1408"/>
      <c r="IEM5" s="1408"/>
      <c r="IEN5" s="1408"/>
      <c r="IEO5" s="1408"/>
      <c r="IEP5" s="1408"/>
      <c r="IEQ5" s="1408"/>
      <c r="IER5" s="1408"/>
      <c r="IES5" s="1408"/>
      <c r="IET5" s="1408"/>
      <c r="IEU5" s="1408"/>
      <c r="IEV5" s="1408"/>
      <c r="IEW5" s="1408"/>
      <c r="IEX5" s="1408"/>
      <c r="IEY5" s="1408"/>
      <c r="IEZ5" s="1408"/>
      <c r="IFA5" s="1408"/>
      <c r="IFB5" s="1408"/>
      <c r="IFC5" s="1408"/>
      <c r="IFD5" s="1408"/>
      <c r="IFE5" s="1408"/>
      <c r="IFF5" s="1408"/>
      <c r="IFG5" s="1408"/>
      <c r="IFH5" s="1408"/>
      <c r="IFI5" s="1408"/>
      <c r="IFJ5" s="1408"/>
      <c r="IFK5" s="1408"/>
      <c r="IFL5" s="1408"/>
      <c r="IFM5" s="1408"/>
      <c r="IFN5" s="1408"/>
      <c r="IFO5" s="1408"/>
      <c r="IFP5" s="1408"/>
      <c r="IFQ5" s="1408"/>
      <c r="IFR5" s="1408"/>
      <c r="IFS5" s="1408"/>
      <c r="IFT5" s="1408"/>
      <c r="IFU5" s="1408"/>
      <c r="IFV5" s="1408"/>
      <c r="IFW5" s="1408"/>
      <c r="IFX5" s="1408"/>
      <c r="IFY5" s="1408"/>
      <c r="IFZ5" s="1408"/>
      <c r="IGA5" s="1408"/>
      <c r="IGB5" s="1408"/>
      <c r="IGC5" s="1408"/>
      <c r="IGD5" s="1408"/>
      <c r="IGE5" s="1408"/>
      <c r="IGF5" s="1408"/>
      <c r="IGG5" s="1408"/>
      <c r="IGH5" s="1408"/>
      <c r="IGI5" s="1408"/>
      <c r="IGJ5" s="1408"/>
      <c r="IGK5" s="1408"/>
      <c r="IGL5" s="1408"/>
      <c r="IGM5" s="1408"/>
      <c r="IGN5" s="1408"/>
      <c r="IGO5" s="1408"/>
      <c r="IGP5" s="1408"/>
      <c r="IGQ5" s="1408"/>
      <c r="IGR5" s="1408"/>
      <c r="IGS5" s="1408"/>
      <c r="IGT5" s="1408"/>
      <c r="IGU5" s="1408"/>
      <c r="IGV5" s="1408"/>
      <c r="IGW5" s="1408"/>
      <c r="IGX5" s="1408"/>
      <c r="IGY5" s="1408"/>
      <c r="IGZ5" s="1408"/>
      <c r="IHA5" s="1408"/>
      <c r="IHB5" s="1408"/>
      <c r="IHC5" s="1408"/>
      <c r="IHD5" s="1408"/>
      <c r="IHE5" s="1408"/>
      <c r="IHF5" s="1408"/>
      <c r="IHG5" s="1408"/>
      <c r="IHH5" s="1408"/>
      <c r="IHI5" s="1408"/>
      <c r="IHJ5" s="1408"/>
      <c r="IHK5" s="1408"/>
      <c r="IHL5" s="1408"/>
      <c r="IHM5" s="1408"/>
      <c r="IHN5" s="1408"/>
      <c r="IHO5" s="1408"/>
      <c r="IHP5" s="1408"/>
      <c r="IHQ5" s="1408"/>
      <c r="IHR5" s="1408"/>
      <c r="IHS5" s="1408"/>
      <c r="IHT5" s="1408"/>
      <c r="IHU5" s="1408"/>
      <c r="IHV5" s="1408"/>
      <c r="IHW5" s="1408"/>
      <c r="IHX5" s="1408"/>
      <c r="IHY5" s="1408"/>
      <c r="IHZ5" s="1408"/>
      <c r="IIA5" s="1408"/>
      <c r="IIB5" s="1408"/>
      <c r="IIC5" s="1408"/>
      <c r="IID5" s="1408"/>
      <c r="IIE5" s="1408"/>
      <c r="IIF5" s="1408"/>
      <c r="IIG5" s="1408"/>
      <c r="IIH5" s="1408"/>
      <c r="III5" s="1408"/>
      <c r="IIJ5" s="1408"/>
      <c r="IIK5" s="1408"/>
      <c r="IIL5" s="1408"/>
      <c r="IIM5" s="1408"/>
      <c r="IIN5" s="1408"/>
      <c r="IIO5" s="1408"/>
      <c r="IIP5" s="1408"/>
      <c r="IIQ5" s="1408"/>
      <c r="IIR5" s="1408"/>
      <c r="IIS5" s="1408"/>
      <c r="IIT5" s="1408"/>
      <c r="IIU5" s="1408"/>
      <c r="IIV5" s="1408"/>
      <c r="IIW5" s="1408"/>
      <c r="IIX5" s="1408"/>
      <c r="IIY5" s="1408"/>
      <c r="IIZ5" s="1408"/>
      <c r="IJA5" s="1408"/>
      <c r="IJB5" s="1408"/>
      <c r="IJC5" s="1408"/>
      <c r="IJD5" s="1408"/>
      <c r="IJE5" s="1408"/>
      <c r="IJF5" s="1408"/>
      <c r="IJG5" s="1408"/>
      <c r="IJH5" s="1408"/>
      <c r="IJI5" s="1408"/>
      <c r="IJJ5" s="1408"/>
      <c r="IJK5" s="1408"/>
      <c r="IJL5" s="1408"/>
      <c r="IJM5" s="1408"/>
      <c r="IJN5" s="1408"/>
      <c r="IJO5" s="1408"/>
      <c r="IJP5" s="1408"/>
      <c r="IJQ5" s="1408"/>
      <c r="IJR5" s="1408"/>
      <c r="IJS5" s="1408"/>
      <c r="IJT5" s="1408"/>
      <c r="IJU5" s="1408"/>
      <c r="IJV5" s="1408"/>
      <c r="IJW5" s="1408"/>
      <c r="IJX5" s="1408"/>
      <c r="IJY5" s="1408"/>
      <c r="IJZ5" s="1408"/>
      <c r="IKA5" s="1408"/>
      <c r="IKB5" s="1408"/>
      <c r="IKC5" s="1408"/>
      <c r="IKD5" s="1408"/>
      <c r="IKE5" s="1408"/>
      <c r="IKF5" s="1408"/>
      <c r="IKG5" s="1408"/>
      <c r="IKH5" s="1408"/>
      <c r="IKI5" s="1408"/>
      <c r="IKJ5" s="1408"/>
      <c r="IKK5" s="1408"/>
      <c r="IKL5" s="1408"/>
      <c r="IKM5" s="1408"/>
      <c r="IKN5" s="1408"/>
      <c r="IKO5" s="1408"/>
      <c r="IKP5" s="1408"/>
      <c r="IKQ5" s="1408"/>
      <c r="IKR5" s="1408"/>
      <c r="IKS5" s="1408"/>
      <c r="IKT5" s="1408"/>
      <c r="IKU5" s="1408"/>
      <c r="IKV5" s="1408"/>
      <c r="IKW5" s="1408"/>
      <c r="IKX5" s="1408"/>
      <c r="IKY5" s="1408"/>
      <c r="IKZ5" s="1408"/>
      <c r="ILA5" s="1408"/>
      <c r="ILB5" s="1408"/>
      <c r="ILC5" s="1408"/>
      <c r="ILD5" s="1408"/>
      <c r="ILE5" s="1408"/>
      <c r="ILF5" s="1408"/>
      <c r="ILG5" s="1408"/>
      <c r="ILH5" s="1408"/>
      <c r="ILI5" s="1408"/>
      <c r="ILJ5" s="1408"/>
      <c r="ILK5" s="1408"/>
      <c r="ILL5" s="1408"/>
      <c r="ILM5" s="1408"/>
      <c r="ILN5" s="1408"/>
      <c r="ILO5" s="1408"/>
      <c r="ILP5" s="1408"/>
      <c r="ILQ5" s="1408"/>
      <c r="ILR5" s="1408"/>
      <c r="ILS5" s="1408"/>
      <c r="ILT5" s="1408"/>
      <c r="ILU5" s="1408"/>
      <c r="ILV5" s="1408"/>
      <c r="ILW5" s="1408"/>
      <c r="ILX5" s="1408"/>
      <c r="ILY5" s="1408"/>
      <c r="ILZ5" s="1408"/>
      <c r="IMA5" s="1408"/>
      <c r="IMB5" s="1408"/>
      <c r="IMC5" s="1408"/>
      <c r="IMD5" s="1408"/>
      <c r="IME5" s="1408"/>
      <c r="IMF5" s="1408"/>
      <c r="IMG5" s="1408"/>
      <c r="IMH5" s="1408"/>
      <c r="IMI5" s="1408"/>
      <c r="IMJ5" s="1408"/>
      <c r="IMK5" s="1408"/>
      <c r="IML5" s="1408"/>
      <c r="IMM5" s="1408"/>
      <c r="IMN5" s="1408"/>
      <c r="IMO5" s="1408"/>
      <c r="IMP5" s="1408"/>
      <c r="IMQ5" s="1408"/>
      <c r="IMR5" s="1408"/>
      <c r="IMS5" s="1408"/>
      <c r="IMT5" s="1408"/>
      <c r="IMU5" s="1408"/>
      <c r="IMV5" s="1408"/>
      <c r="IMW5" s="1408"/>
      <c r="IMX5" s="1408"/>
      <c r="IMY5" s="1408"/>
      <c r="IMZ5" s="1408"/>
      <c r="INA5" s="1408"/>
      <c r="INB5" s="1408"/>
      <c r="INC5" s="1408"/>
      <c r="IND5" s="1408"/>
      <c r="INE5" s="1408"/>
      <c r="INF5" s="1408"/>
      <c r="ING5" s="1408"/>
      <c r="INH5" s="1408"/>
      <c r="INI5" s="1408"/>
      <c r="INJ5" s="1408"/>
      <c r="INK5" s="1408"/>
      <c r="INL5" s="1408"/>
      <c r="INM5" s="1408"/>
      <c r="INN5" s="1408"/>
      <c r="INO5" s="1408"/>
      <c r="INP5" s="1408"/>
      <c r="INQ5" s="1408"/>
      <c r="INR5" s="1408"/>
      <c r="INS5" s="1408"/>
      <c r="INT5" s="1408"/>
      <c r="INU5" s="1408"/>
      <c r="INV5" s="1408"/>
      <c r="INW5" s="1408"/>
      <c r="INX5" s="1408"/>
      <c r="INY5" s="1408"/>
      <c r="INZ5" s="1408"/>
      <c r="IOA5" s="1408"/>
      <c r="IOB5" s="1408"/>
      <c r="IOC5" s="1408"/>
      <c r="IOD5" s="1408"/>
      <c r="IOE5" s="1408"/>
      <c r="IOF5" s="1408"/>
      <c r="IOG5" s="1408"/>
      <c r="IOH5" s="1408"/>
      <c r="IOI5" s="1408"/>
      <c r="IOJ5" s="1408"/>
      <c r="IOK5" s="1408"/>
      <c r="IOL5" s="1408"/>
      <c r="IOM5" s="1408"/>
      <c r="ION5" s="1408"/>
      <c r="IOO5" s="1408"/>
      <c r="IOP5" s="1408"/>
      <c r="IOQ5" s="1408"/>
      <c r="IOR5" s="1408"/>
      <c r="IOS5" s="1408"/>
      <c r="IOT5" s="1408"/>
      <c r="IOU5" s="1408"/>
      <c r="IOV5" s="1408"/>
      <c r="IOW5" s="1408"/>
      <c r="IOX5" s="1408"/>
      <c r="IOY5" s="1408"/>
      <c r="IOZ5" s="1408"/>
      <c r="IPA5" s="1408"/>
      <c r="IPB5" s="1408"/>
      <c r="IPC5" s="1408"/>
      <c r="IPD5" s="1408"/>
      <c r="IPE5" s="1408"/>
      <c r="IPF5" s="1408"/>
      <c r="IPG5" s="1408"/>
      <c r="IPH5" s="1408"/>
      <c r="IPI5" s="1408"/>
      <c r="IPJ5" s="1408"/>
      <c r="IPK5" s="1408"/>
      <c r="IPL5" s="1408"/>
      <c r="IPM5" s="1408"/>
      <c r="IPN5" s="1408"/>
      <c r="IPO5" s="1408"/>
      <c r="IPP5" s="1408"/>
      <c r="IPQ5" s="1408"/>
      <c r="IPR5" s="1408"/>
      <c r="IPS5" s="1408"/>
      <c r="IPT5" s="1408"/>
      <c r="IPU5" s="1408"/>
      <c r="IPV5" s="1408"/>
      <c r="IPW5" s="1408"/>
      <c r="IPX5" s="1408"/>
      <c r="IPY5" s="1408"/>
      <c r="IPZ5" s="1408"/>
      <c r="IQA5" s="1408"/>
      <c r="IQB5" s="1408"/>
      <c r="IQC5" s="1408"/>
      <c r="IQD5" s="1408"/>
      <c r="IQE5" s="1408"/>
      <c r="IQF5" s="1408"/>
      <c r="IQG5" s="1408"/>
      <c r="IQH5" s="1408"/>
      <c r="IQI5" s="1408"/>
      <c r="IQJ5" s="1408"/>
      <c r="IQK5" s="1408"/>
      <c r="IQL5" s="1408"/>
      <c r="IQM5" s="1408"/>
      <c r="IQN5" s="1408"/>
      <c r="IQO5" s="1408"/>
      <c r="IQP5" s="1408"/>
      <c r="IQQ5" s="1408"/>
      <c r="IQR5" s="1408"/>
      <c r="IQS5" s="1408"/>
      <c r="IQT5" s="1408"/>
      <c r="IQU5" s="1408"/>
      <c r="IQV5" s="1408"/>
      <c r="IQW5" s="1408"/>
      <c r="IQX5" s="1408"/>
      <c r="IQY5" s="1408"/>
      <c r="IQZ5" s="1408"/>
      <c r="IRA5" s="1408"/>
      <c r="IRB5" s="1408"/>
      <c r="IRC5" s="1408"/>
      <c r="IRD5" s="1408"/>
      <c r="IRE5" s="1408"/>
      <c r="IRF5" s="1408"/>
      <c r="IRG5" s="1408"/>
      <c r="IRH5" s="1408"/>
      <c r="IRI5" s="1408"/>
      <c r="IRJ5" s="1408"/>
      <c r="IRK5" s="1408"/>
      <c r="IRL5" s="1408"/>
      <c r="IRM5" s="1408"/>
      <c r="IRN5" s="1408"/>
      <c r="IRO5" s="1408"/>
      <c r="IRP5" s="1408"/>
      <c r="IRQ5" s="1408"/>
      <c r="IRR5" s="1408"/>
      <c r="IRS5" s="1408"/>
      <c r="IRT5" s="1408"/>
      <c r="IRU5" s="1408"/>
      <c r="IRV5" s="1408"/>
      <c r="IRW5" s="1408"/>
      <c r="IRX5" s="1408"/>
      <c r="IRY5" s="1408"/>
      <c r="IRZ5" s="1408"/>
      <c r="ISA5" s="1408"/>
      <c r="ISB5" s="1408"/>
      <c r="ISC5" s="1408"/>
      <c r="ISD5" s="1408"/>
      <c r="ISE5" s="1408"/>
      <c r="ISF5" s="1408"/>
      <c r="ISG5" s="1408"/>
      <c r="ISH5" s="1408"/>
      <c r="ISI5" s="1408"/>
      <c r="ISJ5" s="1408"/>
      <c r="ISK5" s="1408"/>
      <c r="ISL5" s="1408"/>
      <c r="ISM5" s="1408"/>
      <c r="ISN5" s="1408"/>
      <c r="ISO5" s="1408"/>
      <c r="ISP5" s="1408"/>
      <c r="ISQ5" s="1408"/>
      <c r="ISR5" s="1408"/>
      <c r="ISS5" s="1408"/>
      <c r="IST5" s="1408"/>
      <c r="ISU5" s="1408"/>
      <c r="ISV5" s="1408"/>
      <c r="ISW5" s="1408"/>
      <c r="ISX5" s="1408"/>
      <c r="ISY5" s="1408"/>
      <c r="ISZ5" s="1408"/>
      <c r="ITA5" s="1408"/>
      <c r="ITB5" s="1408"/>
      <c r="ITC5" s="1408"/>
      <c r="ITD5" s="1408"/>
      <c r="ITE5" s="1408"/>
      <c r="ITF5" s="1408"/>
      <c r="ITG5" s="1408"/>
      <c r="ITH5" s="1408"/>
      <c r="ITI5" s="1408"/>
      <c r="ITJ5" s="1408"/>
      <c r="ITK5" s="1408"/>
      <c r="ITL5" s="1408"/>
      <c r="ITM5" s="1408"/>
      <c r="ITN5" s="1408"/>
      <c r="ITO5" s="1408"/>
      <c r="ITP5" s="1408"/>
      <c r="ITQ5" s="1408"/>
      <c r="ITR5" s="1408"/>
      <c r="ITS5" s="1408"/>
      <c r="ITT5" s="1408"/>
      <c r="ITU5" s="1408"/>
      <c r="ITV5" s="1408"/>
      <c r="ITW5" s="1408"/>
      <c r="ITX5" s="1408"/>
      <c r="ITY5" s="1408"/>
      <c r="ITZ5" s="1408"/>
      <c r="IUA5" s="1408"/>
      <c r="IUB5" s="1408"/>
      <c r="IUC5" s="1408"/>
      <c r="IUD5" s="1408"/>
      <c r="IUE5" s="1408"/>
      <c r="IUF5" s="1408"/>
      <c r="IUG5" s="1408"/>
      <c r="IUH5" s="1408"/>
      <c r="IUI5" s="1408"/>
      <c r="IUJ5" s="1408"/>
      <c r="IUK5" s="1408"/>
      <c r="IUL5" s="1408"/>
      <c r="IUM5" s="1408"/>
      <c r="IUN5" s="1408"/>
      <c r="IUO5" s="1408"/>
      <c r="IUP5" s="1408"/>
      <c r="IUQ5" s="1408"/>
      <c r="IUR5" s="1408"/>
      <c r="IUS5" s="1408"/>
      <c r="IUT5" s="1408"/>
      <c r="IUU5" s="1408"/>
      <c r="IUV5" s="1408"/>
      <c r="IUW5" s="1408"/>
      <c r="IUX5" s="1408"/>
      <c r="IUY5" s="1408"/>
      <c r="IUZ5" s="1408"/>
      <c r="IVA5" s="1408"/>
      <c r="IVB5" s="1408"/>
      <c r="IVC5" s="1408"/>
      <c r="IVD5" s="1408"/>
      <c r="IVE5" s="1408"/>
      <c r="IVF5" s="1408"/>
      <c r="IVG5" s="1408"/>
      <c r="IVH5" s="1408"/>
      <c r="IVI5" s="1408"/>
      <c r="IVJ5" s="1408"/>
      <c r="IVK5" s="1408"/>
      <c r="IVL5" s="1408"/>
      <c r="IVM5" s="1408"/>
      <c r="IVN5" s="1408"/>
      <c r="IVO5" s="1408"/>
      <c r="IVP5" s="1408"/>
      <c r="IVQ5" s="1408"/>
      <c r="IVR5" s="1408"/>
      <c r="IVS5" s="1408"/>
      <c r="IVT5" s="1408"/>
      <c r="IVU5" s="1408"/>
      <c r="IVV5" s="1408"/>
      <c r="IVW5" s="1408"/>
      <c r="IVX5" s="1408"/>
      <c r="IVY5" s="1408"/>
      <c r="IVZ5" s="1408"/>
      <c r="IWA5" s="1408"/>
      <c r="IWB5" s="1408"/>
      <c r="IWC5" s="1408"/>
      <c r="IWD5" s="1408"/>
      <c r="IWE5" s="1408"/>
      <c r="IWF5" s="1408"/>
      <c r="IWG5" s="1408"/>
      <c r="IWH5" s="1408"/>
      <c r="IWI5" s="1408"/>
      <c r="IWJ5" s="1408"/>
      <c r="IWK5" s="1408"/>
      <c r="IWL5" s="1408"/>
      <c r="IWM5" s="1408"/>
      <c r="IWN5" s="1408"/>
      <c r="IWO5" s="1408"/>
      <c r="IWP5" s="1408"/>
      <c r="IWQ5" s="1408"/>
      <c r="IWR5" s="1408"/>
      <c r="IWS5" s="1408"/>
      <c r="IWT5" s="1408"/>
      <c r="IWU5" s="1408"/>
      <c r="IWV5" s="1408"/>
      <c r="IWW5" s="1408"/>
      <c r="IWX5" s="1408"/>
      <c r="IWY5" s="1408"/>
      <c r="IWZ5" s="1408"/>
      <c r="IXA5" s="1408"/>
      <c r="IXB5" s="1408"/>
      <c r="IXC5" s="1408"/>
      <c r="IXD5" s="1408"/>
      <c r="IXE5" s="1408"/>
      <c r="IXF5" s="1408"/>
      <c r="IXG5" s="1408"/>
      <c r="IXH5" s="1408"/>
      <c r="IXI5" s="1408"/>
      <c r="IXJ5" s="1408"/>
      <c r="IXK5" s="1408"/>
      <c r="IXL5" s="1408"/>
      <c r="IXM5" s="1408"/>
      <c r="IXN5" s="1408"/>
      <c r="IXO5" s="1408"/>
      <c r="IXP5" s="1408"/>
      <c r="IXQ5" s="1408"/>
      <c r="IXR5" s="1408"/>
      <c r="IXS5" s="1408"/>
      <c r="IXT5" s="1408"/>
      <c r="IXU5" s="1408"/>
      <c r="IXV5" s="1408"/>
      <c r="IXW5" s="1408"/>
      <c r="IXX5" s="1408"/>
      <c r="IXY5" s="1408"/>
      <c r="IXZ5" s="1408"/>
      <c r="IYA5" s="1408"/>
      <c r="IYB5" s="1408"/>
      <c r="IYC5" s="1408"/>
      <c r="IYD5" s="1408"/>
      <c r="IYE5" s="1408"/>
      <c r="IYF5" s="1408"/>
      <c r="IYG5" s="1408"/>
      <c r="IYH5" s="1408"/>
      <c r="IYI5" s="1408"/>
      <c r="IYJ5" s="1408"/>
      <c r="IYK5" s="1408"/>
      <c r="IYL5" s="1408"/>
      <c r="IYM5" s="1408"/>
      <c r="IYN5" s="1408"/>
      <c r="IYO5" s="1408"/>
      <c r="IYP5" s="1408"/>
      <c r="IYQ5" s="1408"/>
      <c r="IYR5" s="1408"/>
      <c r="IYS5" s="1408"/>
      <c r="IYT5" s="1408"/>
      <c r="IYU5" s="1408"/>
      <c r="IYV5" s="1408"/>
      <c r="IYW5" s="1408"/>
      <c r="IYX5" s="1408"/>
      <c r="IYY5" s="1408"/>
      <c r="IYZ5" s="1408"/>
      <c r="IZA5" s="1408"/>
      <c r="IZB5" s="1408"/>
      <c r="IZC5" s="1408"/>
      <c r="IZD5" s="1408"/>
      <c r="IZE5" s="1408"/>
      <c r="IZF5" s="1408"/>
      <c r="IZG5" s="1408"/>
      <c r="IZH5" s="1408"/>
      <c r="IZI5" s="1408"/>
      <c r="IZJ5" s="1408"/>
      <c r="IZK5" s="1408"/>
      <c r="IZL5" s="1408"/>
      <c r="IZM5" s="1408"/>
      <c r="IZN5" s="1408"/>
      <c r="IZO5" s="1408"/>
      <c r="IZP5" s="1408"/>
      <c r="IZQ5" s="1408"/>
      <c r="IZR5" s="1408"/>
      <c r="IZS5" s="1408"/>
      <c r="IZT5" s="1408"/>
      <c r="IZU5" s="1408"/>
      <c r="IZV5" s="1408"/>
      <c r="IZW5" s="1408"/>
      <c r="IZX5" s="1408"/>
      <c r="IZY5" s="1408"/>
      <c r="IZZ5" s="1408"/>
      <c r="JAA5" s="1408"/>
      <c r="JAB5" s="1408"/>
      <c r="JAC5" s="1408"/>
      <c r="JAD5" s="1408"/>
      <c r="JAE5" s="1408"/>
      <c r="JAF5" s="1408"/>
      <c r="JAG5" s="1408"/>
      <c r="JAH5" s="1408"/>
      <c r="JAI5" s="1408"/>
      <c r="JAJ5" s="1408"/>
      <c r="JAK5" s="1408"/>
      <c r="JAL5" s="1408"/>
      <c r="JAM5" s="1408"/>
      <c r="JAN5" s="1408"/>
      <c r="JAO5" s="1408"/>
      <c r="JAP5" s="1408"/>
      <c r="JAQ5" s="1408"/>
      <c r="JAR5" s="1408"/>
      <c r="JAS5" s="1408"/>
      <c r="JAT5" s="1408"/>
      <c r="JAU5" s="1408"/>
      <c r="JAV5" s="1408"/>
      <c r="JAW5" s="1408"/>
      <c r="JAX5" s="1408"/>
      <c r="JAY5" s="1408"/>
      <c r="JAZ5" s="1408"/>
      <c r="JBA5" s="1408"/>
      <c r="JBB5" s="1408"/>
      <c r="JBC5" s="1408"/>
      <c r="JBD5" s="1408"/>
      <c r="JBE5" s="1408"/>
      <c r="JBF5" s="1408"/>
      <c r="JBG5" s="1408"/>
      <c r="JBH5" s="1408"/>
      <c r="JBI5" s="1408"/>
      <c r="JBJ5" s="1408"/>
      <c r="JBK5" s="1408"/>
      <c r="JBL5" s="1408"/>
      <c r="JBM5" s="1408"/>
      <c r="JBN5" s="1408"/>
      <c r="JBO5" s="1408"/>
      <c r="JBP5" s="1408"/>
      <c r="JBQ5" s="1408"/>
      <c r="JBR5" s="1408"/>
      <c r="JBS5" s="1408"/>
      <c r="JBT5" s="1408"/>
      <c r="JBU5" s="1408"/>
      <c r="JBV5" s="1408"/>
      <c r="JBW5" s="1408"/>
      <c r="JBX5" s="1408"/>
      <c r="JBY5" s="1408"/>
      <c r="JBZ5" s="1408"/>
      <c r="JCA5" s="1408"/>
      <c r="JCB5" s="1408"/>
      <c r="JCC5" s="1408"/>
      <c r="JCD5" s="1408"/>
      <c r="JCE5" s="1408"/>
      <c r="JCF5" s="1408"/>
      <c r="JCG5" s="1408"/>
      <c r="JCH5" s="1408"/>
      <c r="JCI5" s="1408"/>
      <c r="JCJ5" s="1408"/>
      <c r="JCK5" s="1408"/>
      <c r="JCL5" s="1408"/>
      <c r="JCM5" s="1408"/>
      <c r="JCN5" s="1408"/>
      <c r="JCO5" s="1408"/>
      <c r="JCP5" s="1408"/>
      <c r="JCQ5" s="1408"/>
      <c r="JCR5" s="1408"/>
      <c r="JCS5" s="1408"/>
      <c r="JCT5" s="1408"/>
      <c r="JCU5" s="1408"/>
      <c r="JCV5" s="1408"/>
      <c r="JCW5" s="1408"/>
      <c r="JCX5" s="1408"/>
      <c r="JCY5" s="1408"/>
      <c r="JCZ5" s="1408"/>
      <c r="JDA5" s="1408"/>
      <c r="JDB5" s="1408"/>
      <c r="JDC5" s="1408"/>
      <c r="JDD5" s="1408"/>
      <c r="JDE5" s="1408"/>
      <c r="JDF5" s="1408"/>
      <c r="JDG5" s="1408"/>
      <c r="JDH5" s="1408"/>
      <c r="JDI5" s="1408"/>
      <c r="JDJ5" s="1408"/>
      <c r="JDK5" s="1408"/>
      <c r="JDL5" s="1408"/>
      <c r="JDM5" s="1408"/>
      <c r="JDN5" s="1408"/>
      <c r="JDO5" s="1408"/>
      <c r="JDP5" s="1408"/>
      <c r="JDQ5" s="1408"/>
      <c r="JDR5" s="1408"/>
      <c r="JDS5" s="1408"/>
      <c r="JDT5" s="1408"/>
      <c r="JDU5" s="1408"/>
      <c r="JDV5" s="1408"/>
      <c r="JDW5" s="1408"/>
      <c r="JDX5" s="1408"/>
      <c r="JDY5" s="1408"/>
      <c r="JDZ5" s="1408"/>
      <c r="JEA5" s="1408"/>
      <c r="JEB5" s="1408"/>
      <c r="JEC5" s="1408"/>
      <c r="JED5" s="1408"/>
      <c r="JEE5" s="1408"/>
      <c r="JEF5" s="1408"/>
      <c r="JEG5" s="1408"/>
      <c r="JEH5" s="1408"/>
      <c r="JEI5" s="1408"/>
      <c r="JEJ5" s="1408"/>
      <c r="JEK5" s="1408"/>
      <c r="JEL5" s="1408"/>
      <c r="JEM5" s="1408"/>
      <c r="JEN5" s="1408"/>
      <c r="JEO5" s="1408"/>
      <c r="JEP5" s="1408"/>
      <c r="JEQ5" s="1408"/>
      <c r="JER5" s="1408"/>
      <c r="JES5" s="1408"/>
      <c r="JET5" s="1408"/>
      <c r="JEU5" s="1408"/>
      <c r="JEV5" s="1408"/>
      <c r="JEW5" s="1408"/>
      <c r="JEX5" s="1408"/>
      <c r="JEY5" s="1408"/>
      <c r="JEZ5" s="1408"/>
      <c r="JFA5" s="1408"/>
      <c r="JFB5" s="1408"/>
      <c r="JFC5" s="1408"/>
      <c r="JFD5" s="1408"/>
      <c r="JFE5" s="1408"/>
      <c r="JFF5" s="1408"/>
      <c r="JFG5" s="1408"/>
      <c r="JFH5" s="1408"/>
      <c r="JFI5" s="1408"/>
      <c r="JFJ5" s="1408"/>
      <c r="JFK5" s="1408"/>
      <c r="JFL5" s="1408"/>
      <c r="JFM5" s="1408"/>
      <c r="JFN5" s="1408"/>
      <c r="JFO5" s="1408"/>
      <c r="JFP5" s="1408"/>
      <c r="JFQ5" s="1408"/>
      <c r="JFR5" s="1408"/>
      <c r="JFS5" s="1408"/>
      <c r="JFT5" s="1408"/>
      <c r="JFU5" s="1408"/>
      <c r="JFV5" s="1408"/>
      <c r="JFW5" s="1408"/>
      <c r="JFX5" s="1408"/>
      <c r="JFY5" s="1408"/>
      <c r="JFZ5" s="1408"/>
      <c r="JGA5" s="1408"/>
      <c r="JGB5" s="1408"/>
      <c r="JGC5" s="1408"/>
      <c r="JGD5" s="1408"/>
      <c r="JGE5" s="1408"/>
      <c r="JGF5" s="1408"/>
      <c r="JGG5" s="1408"/>
      <c r="JGH5" s="1408"/>
      <c r="JGI5" s="1408"/>
      <c r="JGJ5" s="1408"/>
      <c r="JGK5" s="1408"/>
      <c r="JGL5" s="1408"/>
      <c r="JGM5" s="1408"/>
      <c r="JGN5" s="1408"/>
      <c r="JGO5" s="1408"/>
      <c r="JGP5" s="1408"/>
      <c r="JGQ5" s="1408"/>
      <c r="JGR5" s="1408"/>
      <c r="JGS5" s="1408"/>
      <c r="JGT5" s="1408"/>
      <c r="JGU5" s="1408"/>
      <c r="JGV5" s="1408"/>
      <c r="JGW5" s="1408"/>
      <c r="JGX5" s="1408"/>
      <c r="JGY5" s="1408"/>
      <c r="JGZ5" s="1408"/>
      <c r="JHA5" s="1408"/>
      <c r="JHB5" s="1408"/>
      <c r="JHC5" s="1408"/>
      <c r="JHD5" s="1408"/>
      <c r="JHE5" s="1408"/>
      <c r="JHF5" s="1408"/>
      <c r="JHG5" s="1408"/>
      <c r="JHH5" s="1408"/>
      <c r="JHI5" s="1408"/>
      <c r="JHJ5" s="1408"/>
      <c r="JHK5" s="1408"/>
      <c r="JHL5" s="1408"/>
      <c r="JHM5" s="1408"/>
      <c r="JHN5" s="1408"/>
      <c r="JHO5" s="1408"/>
      <c r="JHP5" s="1408"/>
      <c r="JHQ5" s="1408"/>
      <c r="JHR5" s="1408"/>
      <c r="JHS5" s="1408"/>
      <c r="JHT5" s="1408"/>
      <c r="JHU5" s="1408"/>
      <c r="JHV5" s="1408"/>
      <c r="JHW5" s="1408"/>
      <c r="JHX5" s="1408"/>
      <c r="JHY5" s="1408"/>
      <c r="JHZ5" s="1408"/>
      <c r="JIA5" s="1408"/>
      <c r="JIB5" s="1408"/>
      <c r="JIC5" s="1408"/>
      <c r="JID5" s="1408"/>
      <c r="JIE5" s="1408"/>
      <c r="JIF5" s="1408"/>
      <c r="JIG5" s="1408"/>
      <c r="JIH5" s="1408"/>
      <c r="JII5" s="1408"/>
      <c r="JIJ5" s="1408"/>
      <c r="JIK5" s="1408"/>
      <c r="JIL5" s="1408"/>
      <c r="JIM5" s="1408"/>
      <c r="JIN5" s="1408"/>
      <c r="JIO5" s="1408"/>
      <c r="JIP5" s="1408"/>
      <c r="JIQ5" s="1408"/>
      <c r="JIR5" s="1408"/>
      <c r="JIS5" s="1408"/>
      <c r="JIT5" s="1408"/>
      <c r="JIU5" s="1408"/>
      <c r="JIV5" s="1408"/>
      <c r="JIW5" s="1408"/>
      <c r="JIX5" s="1408"/>
      <c r="JIY5" s="1408"/>
      <c r="JIZ5" s="1408"/>
      <c r="JJA5" s="1408"/>
      <c r="JJB5" s="1408"/>
      <c r="JJC5" s="1408"/>
      <c r="JJD5" s="1408"/>
      <c r="JJE5" s="1408"/>
      <c r="JJF5" s="1408"/>
      <c r="JJG5" s="1408"/>
      <c r="JJH5" s="1408"/>
      <c r="JJI5" s="1408"/>
      <c r="JJJ5" s="1408"/>
      <c r="JJK5" s="1408"/>
      <c r="JJL5" s="1408"/>
      <c r="JJM5" s="1408"/>
      <c r="JJN5" s="1408"/>
      <c r="JJO5" s="1408"/>
      <c r="JJP5" s="1408"/>
      <c r="JJQ5" s="1408"/>
      <c r="JJR5" s="1408"/>
      <c r="JJS5" s="1408"/>
      <c r="JJT5" s="1408"/>
      <c r="JJU5" s="1408"/>
      <c r="JJV5" s="1408"/>
      <c r="JJW5" s="1408"/>
      <c r="JJX5" s="1408"/>
      <c r="JJY5" s="1408"/>
      <c r="JJZ5" s="1408"/>
      <c r="JKA5" s="1408"/>
      <c r="JKB5" s="1408"/>
      <c r="JKC5" s="1408"/>
      <c r="JKD5" s="1408"/>
      <c r="JKE5" s="1408"/>
      <c r="JKF5" s="1408"/>
      <c r="JKG5" s="1408"/>
      <c r="JKH5" s="1408"/>
      <c r="JKI5" s="1408"/>
      <c r="JKJ5" s="1408"/>
      <c r="JKK5" s="1408"/>
      <c r="JKL5" s="1408"/>
      <c r="JKM5" s="1408"/>
      <c r="JKN5" s="1408"/>
      <c r="JKO5" s="1408"/>
      <c r="JKP5" s="1408"/>
      <c r="JKQ5" s="1408"/>
      <c r="JKR5" s="1408"/>
      <c r="JKS5" s="1408"/>
      <c r="JKT5" s="1408"/>
      <c r="JKU5" s="1408"/>
      <c r="JKV5" s="1408"/>
      <c r="JKW5" s="1408"/>
      <c r="JKX5" s="1408"/>
      <c r="JKY5" s="1408"/>
      <c r="JKZ5" s="1408"/>
      <c r="JLA5" s="1408"/>
      <c r="JLB5" s="1408"/>
      <c r="JLC5" s="1408"/>
      <c r="JLD5" s="1408"/>
      <c r="JLE5" s="1408"/>
      <c r="JLF5" s="1408"/>
      <c r="JLG5" s="1408"/>
      <c r="JLH5" s="1408"/>
      <c r="JLI5" s="1408"/>
      <c r="JLJ5" s="1408"/>
      <c r="JLK5" s="1408"/>
      <c r="JLL5" s="1408"/>
      <c r="JLM5" s="1408"/>
      <c r="JLN5" s="1408"/>
      <c r="JLO5" s="1408"/>
      <c r="JLP5" s="1408"/>
      <c r="JLQ5" s="1408"/>
      <c r="JLR5" s="1408"/>
      <c r="JLS5" s="1408"/>
      <c r="JLT5" s="1408"/>
      <c r="JLU5" s="1408"/>
      <c r="JLV5" s="1408"/>
      <c r="JLW5" s="1408"/>
      <c r="JLX5" s="1408"/>
      <c r="JLY5" s="1408"/>
      <c r="JLZ5" s="1408"/>
      <c r="JMA5" s="1408"/>
      <c r="JMB5" s="1408"/>
      <c r="JMC5" s="1408"/>
      <c r="JMD5" s="1408"/>
      <c r="JME5" s="1408"/>
      <c r="JMF5" s="1408"/>
      <c r="JMG5" s="1408"/>
      <c r="JMH5" s="1408"/>
      <c r="JMI5" s="1408"/>
      <c r="JMJ5" s="1408"/>
      <c r="JMK5" s="1408"/>
      <c r="JML5" s="1408"/>
      <c r="JMM5" s="1408"/>
      <c r="JMN5" s="1408"/>
      <c r="JMO5" s="1408"/>
      <c r="JMP5" s="1408"/>
      <c r="JMQ5" s="1408"/>
      <c r="JMR5" s="1408"/>
      <c r="JMS5" s="1408"/>
      <c r="JMT5" s="1408"/>
      <c r="JMU5" s="1408"/>
      <c r="JMV5" s="1408"/>
      <c r="JMW5" s="1408"/>
      <c r="JMX5" s="1408"/>
      <c r="JMY5" s="1408"/>
      <c r="JMZ5" s="1408"/>
      <c r="JNA5" s="1408"/>
      <c r="JNB5" s="1408"/>
      <c r="JNC5" s="1408"/>
      <c r="JND5" s="1408"/>
      <c r="JNE5" s="1408"/>
      <c r="JNF5" s="1408"/>
      <c r="JNG5" s="1408"/>
      <c r="JNH5" s="1408"/>
      <c r="JNI5" s="1408"/>
      <c r="JNJ5" s="1408"/>
      <c r="JNK5" s="1408"/>
      <c r="JNL5" s="1408"/>
      <c r="JNM5" s="1408"/>
      <c r="JNN5" s="1408"/>
      <c r="JNO5" s="1408"/>
      <c r="JNP5" s="1408"/>
      <c r="JNQ5" s="1408"/>
      <c r="JNR5" s="1408"/>
      <c r="JNS5" s="1408"/>
      <c r="JNT5" s="1408"/>
      <c r="JNU5" s="1408"/>
      <c r="JNV5" s="1408"/>
      <c r="JNW5" s="1408"/>
      <c r="JNX5" s="1408"/>
      <c r="JNY5" s="1408"/>
      <c r="JNZ5" s="1408"/>
      <c r="JOA5" s="1408"/>
      <c r="JOB5" s="1408"/>
      <c r="JOC5" s="1408"/>
      <c r="JOD5" s="1408"/>
      <c r="JOE5" s="1408"/>
      <c r="JOF5" s="1408"/>
      <c r="JOG5" s="1408"/>
      <c r="JOH5" s="1408"/>
      <c r="JOI5" s="1408"/>
      <c r="JOJ5" s="1408"/>
      <c r="JOK5" s="1408"/>
      <c r="JOL5" s="1408"/>
      <c r="JOM5" s="1408"/>
      <c r="JON5" s="1408"/>
      <c r="JOO5" s="1408"/>
      <c r="JOP5" s="1408"/>
      <c r="JOQ5" s="1408"/>
      <c r="JOR5" s="1408"/>
      <c r="JOS5" s="1408"/>
      <c r="JOT5" s="1408"/>
      <c r="JOU5" s="1408"/>
      <c r="JOV5" s="1408"/>
      <c r="JOW5" s="1408"/>
      <c r="JOX5" s="1408"/>
      <c r="JOY5" s="1408"/>
      <c r="JOZ5" s="1408"/>
      <c r="JPA5" s="1408"/>
      <c r="JPB5" s="1408"/>
      <c r="JPC5" s="1408"/>
      <c r="JPD5" s="1408"/>
      <c r="JPE5" s="1408"/>
      <c r="JPF5" s="1408"/>
      <c r="JPG5" s="1408"/>
      <c r="JPH5" s="1408"/>
      <c r="JPI5" s="1408"/>
      <c r="JPJ5" s="1408"/>
      <c r="JPK5" s="1408"/>
      <c r="JPL5" s="1408"/>
      <c r="JPM5" s="1408"/>
      <c r="JPN5" s="1408"/>
      <c r="JPO5" s="1408"/>
      <c r="JPP5" s="1408"/>
      <c r="JPQ5" s="1408"/>
      <c r="JPR5" s="1408"/>
      <c r="JPS5" s="1408"/>
      <c r="JPT5" s="1408"/>
      <c r="JPU5" s="1408"/>
      <c r="JPV5" s="1408"/>
      <c r="JPW5" s="1408"/>
      <c r="JPX5" s="1408"/>
      <c r="JPY5" s="1408"/>
      <c r="JPZ5" s="1408"/>
      <c r="JQA5" s="1408"/>
      <c r="JQB5" s="1408"/>
      <c r="JQC5" s="1408"/>
      <c r="JQD5" s="1408"/>
      <c r="JQE5" s="1408"/>
      <c r="JQF5" s="1408"/>
      <c r="JQG5" s="1408"/>
      <c r="JQH5" s="1408"/>
      <c r="JQI5" s="1408"/>
      <c r="JQJ5" s="1408"/>
      <c r="JQK5" s="1408"/>
      <c r="JQL5" s="1408"/>
      <c r="JQM5" s="1408"/>
      <c r="JQN5" s="1408"/>
      <c r="JQO5" s="1408"/>
      <c r="JQP5" s="1408"/>
      <c r="JQQ5" s="1408"/>
      <c r="JQR5" s="1408"/>
      <c r="JQS5" s="1408"/>
      <c r="JQT5" s="1408"/>
      <c r="JQU5" s="1408"/>
      <c r="JQV5" s="1408"/>
      <c r="JQW5" s="1408"/>
      <c r="JQX5" s="1408"/>
      <c r="JQY5" s="1408"/>
      <c r="JQZ5" s="1408"/>
      <c r="JRA5" s="1408"/>
      <c r="JRB5" s="1408"/>
      <c r="JRC5" s="1408"/>
      <c r="JRD5" s="1408"/>
      <c r="JRE5" s="1408"/>
      <c r="JRF5" s="1408"/>
      <c r="JRG5" s="1408"/>
      <c r="JRH5" s="1408"/>
      <c r="JRI5" s="1408"/>
      <c r="JRJ5" s="1408"/>
      <c r="JRK5" s="1408"/>
      <c r="JRL5" s="1408"/>
      <c r="JRM5" s="1408"/>
      <c r="JRN5" s="1408"/>
      <c r="JRO5" s="1408"/>
      <c r="JRP5" s="1408"/>
      <c r="JRQ5" s="1408"/>
      <c r="JRR5" s="1408"/>
      <c r="JRS5" s="1408"/>
      <c r="JRT5" s="1408"/>
      <c r="JRU5" s="1408"/>
      <c r="JRV5" s="1408"/>
      <c r="JRW5" s="1408"/>
      <c r="JRX5" s="1408"/>
      <c r="JRY5" s="1408"/>
      <c r="JRZ5" s="1408"/>
      <c r="JSA5" s="1408"/>
      <c r="JSB5" s="1408"/>
      <c r="JSC5" s="1408"/>
      <c r="JSD5" s="1408"/>
      <c r="JSE5" s="1408"/>
      <c r="JSF5" s="1408"/>
      <c r="JSG5" s="1408"/>
      <c r="JSH5" s="1408"/>
      <c r="JSI5" s="1408"/>
      <c r="JSJ5" s="1408"/>
      <c r="JSK5" s="1408"/>
      <c r="JSL5" s="1408"/>
      <c r="JSM5" s="1408"/>
      <c r="JSN5" s="1408"/>
      <c r="JSO5" s="1408"/>
      <c r="JSP5" s="1408"/>
      <c r="JSQ5" s="1408"/>
      <c r="JSR5" s="1408"/>
      <c r="JSS5" s="1408"/>
      <c r="JST5" s="1408"/>
      <c r="JSU5" s="1408"/>
      <c r="JSV5" s="1408"/>
      <c r="JSW5" s="1408"/>
      <c r="JSX5" s="1408"/>
      <c r="JSY5" s="1408"/>
      <c r="JSZ5" s="1408"/>
      <c r="JTA5" s="1408"/>
      <c r="JTB5" s="1408"/>
      <c r="JTC5" s="1408"/>
      <c r="JTD5" s="1408"/>
      <c r="JTE5" s="1408"/>
      <c r="JTF5" s="1408"/>
      <c r="JTG5" s="1408"/>
      <c r="JTH5" s="1408"/>
      <c r="JTI5" s="1408"/>
      <c r="JTJ5" s="1408"/>
      <c r="JTK5" s="1408"/>
      <c r="JTL5" s="1408"/>
      <c r="JTM5" s="1408"/>
      <c r="JTN5" s="1408"/>
      <c r="JTO5" s="1408"/>
      <c r="JTP5" s="1408"/>
      <c r="JTQ5" s="1408"/>
      <c r="JTR5" s="1408"/>
      <c r="JTS5" s="1408"/>
      <c r="JTT5" s="1408"/>
      <c r="JTU5" s="1408"/>
      <c r="JTV5" s="1408"/>
      <c r="JTW5" s="1408"/>
      <c r="JTX5" s="1408"/>
      <c r="JTY5" s="1408"/>
      <c r="JTZ5" s="1408"/>
      <c r="JUA5" s="1408"/>
      <c r="JUB5" s="1408"/>
      <c r="JUC5" s="1408"/>
      <c r="JUD5" s="1408"/>
      <c r="JUE5" s="1408"/>
      <c r="JUF5" s="1408"/>
      <c r="JUG5" s="1408"/>
      <c r="JUH5" s="1408"/>
      <c r="JUI5" s="1408"/>
      <c r="JUJ5" s="1408"/>
      <c r="JUK5" s="1408"/>
      <c r="JUL5" s="1408"/>
      <c r="JUM5" s="1408"/>
      <c r="JUN5" s="1408"/>
      <c r="JUO5" s="1408"/>
      <c r="JUP5" s="1408"/>
      <c r="JUQ5" s="1408"/>
      <c r="JUR5" s="1408"/>
      <c r="JUS5" s="1408"/>
      <c r="JUT5" s="1408"/>
      <c r="JUU5" s="1408"/>
      <c r="JUV5" s="1408"/>
      <c r="JUW5" s="1408"/>
      <c r="JUX5" s="1408"/>
      <c r="JUY5" s="1408"/>
      <c r="JUZ5" s="1408"/>
      <c r="JVA5" s="1408"/>
      <c r="JVB5" s="1408"/>
      <c r="JVC5" s="1408"/>
      <c r="JVD5" s="1408"/>
      <c r="JVE5" s="1408"/>
      <c r="JVF5" s="1408"/>
      <c r="JVG5" s="1408"/>
      <c r="JVH5" s="1408"/>
      <c r="JVI5" s="1408"/>
      <c r="JVJ5" s="1408"/>
      <c r="JVK5" s="1408"/>
      <c r="JVL5" s="1408"/>
      <c r="JVM5" s="1408"/>
      <c r="JVN5" s="1408"/>
      <c r="JVO5" s="1408"/>
      <c r="JVP5" s="1408"/>
      <c r="JVQ5" s="1408"/>
      <c r="JVR5" s="1408"/>
      <c r="JVS5" s="1408"/>
      <c r="JVT5" s="1408"/>
      <c r="JVU5" s="1408"/>
      <c r="JVV5" s="1408"/>
      <c r="JVW5" s="1408"/>
      <c r="JVX5" s="1408"/>
      <c r="JVY5" s="1408"/>
      <c r="JVZ5" s="1408"/>
      <c r="JWA5" s="1408"/>
      <c r="JWB5" s="1408"/>
      <c r="JWC5" s="1408"/>
      <c r="JWD5" s="1408"/>
      <c r="JWE5" s="1408"/>
      <c r="JWF5" s="1408"/>
      <c r="JWG5" s="1408"/>
      <c r="JWH5" s="1408"/>
      <c r="JWI5" s="1408"/>
      <c r="JWJ5" s="1408"/>
      <c r="JWK5" s="1408"/>
      <c r="JWL5" s="1408"/>
      <c r="JWM5" s="1408"/>
      <c r="JWN5" s="1408"/>
      <c r="JWO5" s="1408"/>
      <c r="JWP5" s="1408"/>
      <c r="JWQ5" s="1408"/>
      <c r="JWR5" s="1408"/>
      <c r="JWS5" s="1408"/>
      <c r="JWT5" s="1408"/>
      <c r="JWU5" s="1408"/>
      <c r="JWV5" s="1408"/>
      <c r="JWW5" s="1408"/>
      <c r="JWX5" s="1408"/>
      <c r="JWY5" s="1408"/>
      <c r="JWZ5" s="1408"/>
      <c r="JXA5" s="1408"/>
      <c r="JXB5" s="1408"/>
      <c r="JXC5" s="1408"/>
      <c r="JXD5" s="1408"/>
      <c r="JXE5" s="1408"/>
      <c r="JXF5" s="1408"/>
      <c r="JXG5" s="1408"/>
      <c r="JXH5" s="1408"/>
      <c r="JXI5" s="1408"/>
      <c r="JXJ5" s="1408"/>
      <c r="JXK5" s="1408"/>
      <c r="JXL5" s="1408"/>
      <c r="JXM5" s="1408"/>
      <c r="JXN5" s="1408"/>
      <c r="JXO5" s="1408"/>
      <c r="JXP5" s="1408"/>
      <c r="JXQ5" s="1408"/>
      <c r="JXR5" s="1408"/>
      <c r="JXS5" s="1408"/>
      <c r="JXT5" s="1408"/>
      <c r="JXU5" s="1408"/>
      <c r="JXV5" s="1408"/>
      <c r="JXW5" s="1408"/>
      <c r="JXX5" s="1408"/>
      <c r="JXY5" s="1408"/>
      <c r="JXZ5" s="1408"/>
      <c r="JYA5" s="1408"/>
      <c r="JYB5" s="1408"/>
      <c r="JYC5" s="1408"/>
      <c r="JYD5" s="1408"/>
      <c r="JYE5" s="1408"/>
      <c r="JYF5" s="1408"/>
      <c r="JYG5" s="1408"/>
      <c r="JYH5" s="1408"/>
      <c r="JYI5" s="1408"/>
      <c r="JYJ5" s="1408"/>
      <c r="JYK5" s="1408"/>
      <c r="JYL5" s="1408"/>
      <c r="JYM5" s="1408"/>
      <c r="JYN5" s="1408"/>
      <c r="JYO5" s="1408"/>
      <c r="JYP5" s="1408"/>
      <c r="JYQ5" s="1408"/>
      <c r="JYR5" s="1408"/>
      <c r="JYS5" s="1408"/>
      <c r="JYT5" s="1408"/>
      <c r="JYU5" s="1408"/>
      <c r="JYV5" s="1408"/>
      <c r="JYW5" s="1408"/>
      <c r="JYX5" s="1408"/>
      <c r="JYY5" s="1408"/>
      <c r="JYZ5" s="1408"/>
      <c r="JZA5" s="1408"/>
      <c r="JZB5" s="1408"/>
      <c r="JZC5" s="1408"/>
      <c r="JZD5" s="1408"/>
      <c r="JZE5" s="1408"/>
      <c r="JZF5" s="1408"/>
      <c r="JZG5" s="1408"/>
      <c r="JZH5" s="1408"/>
      <c r="JZI5" s="1408"/>
      <c r="JZJ5" s="1408"/>
      <c r="JZK5" s="1408"/>
      <c r="JZL5" s="1408"/>
      <c r="JZM5" s="1408"/>
      <c r="JZN5" s="1408"/>
      <c r="JZO5" s="1408"/>
      <c r="JZP5" s="1408"/>
      <c r="JZQ5" s="1408"/>
      <c r="JZR5" s="1408"/>
      <c r="JZS5" s="1408"/>
      <c r="JZT5" s="1408"/>
      <c r="JZU5" s="1408"/>
      <c r="JZV5" s="1408"/>
      <c r="JZW5" s="1408"/>
      <c r="JZX5" s="1408"/>
      <c r="JZY5" s="1408"/>
      <c r="JZZ5" s="1408"/>
      <c r="KAA5" s="1408"/>
      <c r="KAB5" s="1408"/>
      <c r="KAC5" s="1408"/>
      <c r="KAD5" s="1408"/>
      <c r="KAE5" s="1408"/>
      <c r="KAF5" s="1408"/>
      <c r="KAG5" s="1408"/>
      <c r="KAH5" s="1408"/>
      <c r="KAI5" s="1408"/>
      <c r="KAJ5" s="1408"/>
      <c r="KAK5" s="1408"/>
      <c r="KAL5" s="1408"/>
      <c r="KAM5" s="1408"/>
      <c r="KAN5" s="1408"/>
      <c r="KAO5" s="1408"/>
      <c r="KAP5" s="1408"/>
      <c r="KAQ5" s="1408"/>
      <c r="KAR5" s="1408"/>
      <c r="KAS5" s="1408"/>
      <c r="KAT5" s="1408"/>
      <c r="KAU5" s="1408"/>
      <c r="KAV5" s="1408"/>
      <c r="KAW5" s="1408"/>
      <c r="KAX5" s="1408"/>
      <c r="KAY5" s="1408"/>
      <c r="KAZ5" s="1408"/>
      <c r="KBA5" s="1408"/>
      <c r="KBB5" s="1408"/>
      <c r="KBC5" s="1408"/>
      <c r="KBD5" s="1408"/>
      <c r="KBE5" s="1408"/>
      <c r="KBF5" s="1408"/>
      <c r="KBG5" s="1408"/>
      <c r="KBH5" s="1408"/>
      <c r="KBI5" s="1408"/>
      <c r="KBJ5" s="1408"/>
      <c r="KBK5" s="1408"/>
      <c r="KBL5" s="1408"/>
      <c r="KBM5" s="1408"/>
      <c r="KBN5" s="1408"/>
      <c r="KBO5" s="1408"/>
      <c r="KBP5" s="1408"/>
      <c r="KBQ5" s="1408"/>
      <c r="KBR5" s="1408"/>
      <c r="KBS5" s="1408"/>
      <c r="KBT5" s="1408"/>
      <c r="KBU5" s="1408"/>
      <c r="KBV5" s="1408"/>
      <c r="KBW5" s="1408"/>
      <c r="KBX5" s="1408"/>
      <c r="KBY5" s="1408"/>
      <c r="KBZ5" s="1408"/>
      <c r="KCA5" s="1408"/>
      <c r="KCB5" s="1408"/>
      <c r="KCC5" s="1408"/>
      <c r="KCD5" s="1408"/>
      <c r="KCE5" s="1408"/>
      <c r="KCF5" s="1408"/>
      <c r="KCG5" s="1408"/>
      <c r="KCH5" s="1408"/>
      <c r="KCI5" s="1408"/>
      <c r="KCJ5" s="1408"/>
      <c r="KCK5" s="1408"/>
      <c r="KCL5" s="1408"/>
      <c r="KCM5" s="1408"/>
      <c r="KCN5" s="1408"/>
      <c r="KCO5" s="1408"/>
      <c r="KCP5" s="1408"/>
      <c r="KCQ5" s="1408"/>
      <c r="KCR5" s="1408"/>
      <c r="KCS5" s="1408"/>
      <c r="KCT5" s="1408"/>
      <c r="KCU5" s="1408"/>
      <c r="KCV5" s="1408"/>
      <c r="KCW5" s="1408"/>
      <c r="KCX5" s="1408"/>
      <c r="KCY5" s="1408"/>
      <c r="KCZ5" s="1408"/>
      <c r="KDA5" s="1408"/>
      <c r="KDB5" s="1408"/>
      <c r="KDC5" s="1408"/>
      <c r="KDD5" s="1408"/>
      <c r="KDE5" s="1408"/>
      <c r="KDF5" s="1408"/>
      <c r="KDG5" s="1408"/>
      <c r="KDH5" s="1408"/>
      <c r="KDI5" s="1408"/>
      <c r="KDJ5" s="1408"/>
      <c r="KDK5" s="1408"/>
      <c r="KDL5" s="1408"/>
      <c r="KDM5" s="1408"/>
      <c r="KDN5" s="1408"/>
      <c r="KDO5" s="1408"/>
      <c r="KDP5" s="1408"/>
      <c r="KDQ5" s="1408"/>
      <c r="KDR5" s="1408"/>
      <c r="KDS5" s="1408"/>
      <c r="KDT5" s="1408"/>
      <c r="KDU5" s="1408"/>
      <c r="KDV5" s="1408"/>
      <c r="KDW5" s="1408"/>
      <c r="KDX5" s="1408"/>
      <c r="KDY5" s="1408"/>
      <c r="KDZ5" s="1408"/>
      <c r="KEA5" s="1408"/>
      <c r="KEB5" s="1408"/>
      <c r="KEC5" s="1408"/>
      <c r="KED5" s="1408"/>
      <c r="KEE5" s="1408"/>
      <c r="KEF5" s="1408"/>
      <c r="KEG5" s="1408"/>
      <c r="KEH5" s="1408"/>
      <c r="KEI5" s="1408"/>
      <c r="KEJ5" s="1408"/>
      <c r="KEK5" s="1408"/>
      <c r="KEL5" s="1408"/>
      <c r="KEM5" s="1408"/>
      <c r="KEN5" s="1408"/>
      <c r="KEO5" s="1408"/>
      <c r="KEP5" s="1408"/>
      <c r="KEQ5" s="1408"/>
      <c r="KER5" s="1408"/>
      <c r="KES5" s="1408"/>
      <c r="KET5" s="1408"/>
      <c r="KEU5" s="1408"/>
      <c r="KEV5" s="1408"/>
      <c r="KEW5" s="1408"/>
      <c r="KEX5" s="1408"/>
      <c r="KEY5" s="1408"/>
      <c r="KEZ5" s="1408"/>
      <c r="KFA5" s="1408"/>
      <c r="KFB5" s="1408"/>
      <c r="KFC5" s="1408"/>
      <c r="KFD5" s="1408"/>
      <c r="KFE5" s="1408"/>
      <c r="KFF5" s="1408"/>
      <c r="KFG5" s="1408"/>
      <c r="KFH5" s="1408"/>
      <c r="KFI5" s="1408"/>
      <c r="KFJ5" s="1408"/>
      <c r="KFK5" s="1408"/>
      <c r="KFL5" s="1408"/>
      <c r="KFM5" s="1408"/>
      <c r="KFN5" s="1408"/>
      <c r="KFO5" s="1408"/>
      <c r="KFP5" s="1408"/>
      <c r="KFQ5" s="1408"/>
      <c r="KFR5" s="1408"/>
      <c r="KFS5" s="1408"/>
      <c r="KFT5" s="1408"/>
      <c r="KFU5" s="1408"/>
      <c r="KFV5" s="1408"/>
      <c r="KFW5" s="1408"/>
      <c r="KFX5" s="1408"/>
      <c r="KFY5" s="1408"/>
      <c r="KFZ5" s="1408"/>
      <c r="KGA5" s="1408"/>
      <c r="KGB5" s="1408"/>
      <c r="KGC5" s="1408"/>
      <c r="KGD5" s="1408"/>
      <c r="KGE5" s="1408"/>
      <c r="KGF5" s="1408"/>
      <c r="KGG5" s="1408"/>
      <c r="KGH5" s="1408"/>
      <c r="KGI5" s="1408"/>
      <c r="KGJ5" s="1408"/>
      <c r="KGK5" s="1408"/>
      <c r="KGL5" s="1408"/>
      <c r="KGM5" s="1408"/>
      <c r="KGN5" s="1408"/>
      <c r="KGO5" s="1408"/>
      <c r="KGP5" s="1408"/>
      <c r="KGQ5" s="1408"/>
      <c r="KGR5" s="1408"/>
      <c r="KGS5" s="1408"/>
      <c r="KGT5" s="1408"/>
      <c r="KGU5" s="1408"/>
      <c r="KGV5" s="1408"/>
      <c r="KGW5" s="1408"/>
      <c r="KGX5" s="1408"/>
      <c r="KGY5" s="1408"/>
      <c r="KGZ5" s="1408"/>
      <c r="KHA5" s="1408"/>
      <c r="KHB5" s="1408"/>
      <c r="KHC5" s="1408"/>
      <c r="KHD5" s="1408"/>
      <c r="KHE5" s="1408"/>
      <c r="KHF5" s="1408"/>
      <c r="KHG5" s="1408"/>
      <c r="KHH5" s="1408"/>
      <c r="KHI5" s="1408"/>
      <c r="KHJ5" s="1408"/>
      <c r="KHK5" s="1408"/>
      <c r="KHL5" s="1408"/>
      <c r="KHM5" s="1408"/>
      <c r="KHN5" s="1408"/>
      <c r="KHO5" s="1408"/>
      <c r="KHP5" s="1408"/>
      <c r="KHQ5" s="1408"/>
      <c r="KHR5" s="1408"/>
      <c r="KHS5" s="1408"/>
      <c r="KHT5" s="1408"/>
      <c r="KHU5" s="1408"/>
      <c r="KHV5" s="1408"/>
      <c r="KHW5" s="1408"/>
      <c r="KHX5" s="1408"/>
      <c r="KHY5" s="1408"/>
      <c r="KHZ5" s="1408"/>
      <c r="KIA5" s="1408"/>
      <c r="KIB5" s="1408"/>
      <c r="KIC5" s="1408"/>
      <c r="KID5" s="1408"/>
      <c r="KIE5" s="1408"/>
      <c r="KIF5" s="1408"/>
      <c r="KIG5" s="1408"/>
      <c r="KIH5" s="1408"/>
      <c r="KII5" s="1408"/>
      <c r="KIJ5" s="1408"/>
      <c r="KIK5" s="1408"/>
      <c r="KIL5" s="1408"/>
      <c r="KIM5" s="1408"/>
      <c r="KIN5" s="1408"/>
      <c r="KIO5" s="1408"/>
      <c r="KIP5" s="1408"/>
      <c r="KIQ5" s="1408"/>
      <c r="KIR5" s="1408"/>
      <c r="KIS5" s="1408"/>
      <c r="KIT5" s="1408"/>
      <c r="KIU5" s="1408"/>
      <c r="KIV5" s="1408"/>
      <c r="KIW5" s="1408"/>
      <c r="KIX5" s="1408"/>
      <c r="KIY5" s="1408"/>
      <c r="KIZ5" s="1408"/>
      <c r="KJA5" s="1408"/>
      <c r="KJB5" s="1408"/>
      <c r="KJC5" s="1408"/>
      <c r="KJD5" s="1408"/>
      <c r="KJE5" s="1408"/>
      <c r="KJF5" s="1408"/>
      <c r="KJG5" s="1408"/>
      <c r="KJH5" s="1408"/>
      <c r="KJI5" s="1408"/>
      <c r="KJJ5" s="1408"/>
      <c r="KJK5" s="1408"/>
      <c r="KJL5" s="1408"/>
      <c r="KJM5" s="1408"/>
      <c r="KJN5" s="1408"/>
      <c r="KJO5" s="1408"/>
      <c r="KJP5" s="1408"/>
      <c r="KJQ5" s="1408"/>
      <c r="KJR5" s="1408"/>
      <c r="KJS5" s="1408"/>
      <c r="KJT5" s="1408"/>
      <c r="KJU5" s="1408"/>
      <c r="KJV5" s="1408"/>
      <c r="KJW5" s="1408"/>
      <c r="KJX5" s="1408"/>
      <c r="KJY5" s="1408"/>
      <c r="KJZ5" s="1408"/>
      <c r="KKA5" s="1408"/>
      <c r="KKB5" s="1408"/>
      <c r="KKC5" s="1408"/>
      <c r="KKD5" s="1408"/>
      <c r="KKE5" s="1408"/>
      <c r="KKF5" s="1408"/>
      <c r="KKG5" s="1408"/>
      <c r="KKH5" s="1408"/>
      <c r="KKI5" s="1408"/>
      <c r="KKJ5" s="1408"/>
      <c r="KKK5" s="1408"/>
      <c r="KKL5" s="1408"/>
      <c r="KKM5" s="1408"/>
      <c r="KKN5" s="1408"/>
      <c r="KKO5" s="1408"/>
      <c r="KKP5" s="1408"/>
      <c r="KKQ5" s="1408"/>
      <c r="KKR5" s="1408"/>
      <c r="KKS5" s="1408"/>
      <c r="KKT5" s="1408"/>
      <c r="KKU5" s="1408"/>
      <c r="KKV5" s="1408"/>
      <c r="KKW5" s="1408"/>
      <c r="KKX5" s="1408"/>
      <c r="KKY5" s="1408"/>
      <c r="KKZ5" s="1408"/>
      <c r="KLA5" s="1408"/>
      <c r="KLB5" s="1408"/>
      <c r="KLC5" s="1408"/>
      <c r="KLD5" s="1408"/>
      <c r="KLE5" s="1408"/>
      <c r="KLF5" s="1408"/>
      <c r="KLG5" s="1408"/>
      <c r="KLH5" s="1408"/>
      <c r="KLI5" s="1408"/>
      <c r="KLJ5" s="1408"/>
      <c r="KLK5" s="1408"/>
      <c r="KLL5" s="1408"/>
      <c r="KLM5" s="1408"/>
      <c r="KLN5" s="1408"/>
      <c r="KLO5" s="1408"/>
      <c r="KLP5" s="1408"/>
      <c r="KLQ5" s="1408"/>
      <c r="KLR5" s="1408"/>
      <c r="KLS5" s="1408"/>
      <c r="KLT5" s="1408"/>
      <c r="KLU5" s="1408"/>
      <c r="KLV5" s="1408"/>
      <c r="KLW5" s="1408"/>
      <c r="KLX5" s="1408"/>
      <c r="KLY5" s="1408"/>
      <c r="KLZ5" s="1408"/>
      <c r="KMA5" s="1408"/>
      <c r="KMB5" s="1408"/>
      <c r="KMC5" s="1408"/>
      <c r="KMD5" s="1408"/>
      <c r="KME5" s="1408"/>
      <c r="KMF5" s="1408"/>
      <c r="KMG5" s="1408"/>
      <c r="KMH5" s="1408"/>
      <c r="KMI5" s="1408"/>
      <c r="KMJ5" s="1408"/>
      <c r="KMK5" s="1408"/>
      <c r="KML5" s="1408"/>
      <c r="KMM5" s="1408"/>
      <c r="KMN5" s="1408"/>
      <c r="KMO5" s="1408"/>
      <c r="KMP5" s="1408"/>
      <c r="KMQ5" s="1408"/>
      <c r="KMR5" s="1408"/>
      <c r="KMS5" s="1408"/>
      <c r="KMT5" s="1408"/>
      <c r="KMU5" s="1408"/>
      <c r="KMV5" s="1408"/>
      <c r="KMW5" s="1408"/>
      <c r="KMX5" s="1408"/>
      <c r="KMY5" s="1408"/>
      <c r="KMZ5" s="1408"/>
      <c r="KNA5" s="1408"/>
      <c r="KNB5" s="1408"/>
      <c r="KNC5" s="1408"/>
      <c r="KND5" s="1408"/>
      <c r="KNE5" s="1408"/>
      <c r="KNF5" s="1408"/>
      <c r="KNG5" s="1408"/>
      <c r="KNH5" s="1408"/>
      <c r="KNI5" s="1408"/>
      <c r="KNJ5" s="1408"/>
      <c r="KNK5" s="1408"/>
      <c r="KNL5" s="1408"/>
      <c r="KNM5" s="1408"/>
      <c r="KNN5" s="1408"/>
      <c r="KNO5" s="1408"/>
      <c r="KNP5" s="1408"/>
      <c r="KNQ5" s="1408"/>
      <c r="KNR5" s="1408"/>
      <c r="KNS5" s="1408"/>
      <c r="KNT5" s="1408"/>
      <c r="KNU5" s="1408"/>
      <c r="KNV5" s="1408"/>
      <c r="KNW5" s="1408"/>
      <c r="KNX5" s="1408"/>
      <c r="KNY5" s="1408"/>
      <c r="KNZ5" s="1408"/>
      <c r="KOA5" s="1408"/>
      <c r="KOB5" s="1408"/>
      <c r="KOC5" s="1408"/>
      <c r="KOD5" s="1408"/>
      <c r="KOE5" s="1408"/>
      <c r="KOF5" s="1408"/>
      <c r="KOG5" s="1408"/>
      <c r="KOH5" s="1408"/>
      <c r="KOI5" s="1408"/>
      <c r="KOJ5" s="1408"/>
      <c r="KOK5" s="1408"/>
      <c r="KOL5" s="1408"/>
      <c r="KOM5" s="1408"/>
      <c r="KON5" s="1408"/>
      <c r="KOO5" s="1408"/>
      <c r="KOP5" s="1408"/>
      <c r="KOQ5" s="1408"/>
      <c r="KOR5" s="1408"/>
      <c r="KOS5" s="1408"/>
      <c r="KOT5" s="1408"/>
      <c r="KOU5" s="1408"/>
      <c r="KOV5" s="1408"/>
      <c r="KOW5" s="1408"/>
      <c r="KOX5" s="1408"/>
      <c r="KOY5" s="1408"/>
      <c r="KOZ5" s="1408"/>
      <c r="KPA5" s="1408"/>
      <c r="KPB5" s="1408"/>
      <c r="KPC5" s="1408"/>
      <c r="KPD5" s="1408"/>
      <c r="KPE5" s="1408"/>
      <c r="KPF5" s="1408"/>
      <c r="KPG5" s="1408"/>
      <c r="KPH5" s="1408"/>
      <c r="KPI5" s="1408"/>
      <c r="KPJ5" s="1408"/>
      <c r="KPK5" s="1408"/>
      <c r="KPL5" s="1408"/>
      <c r="KPM5" s="1408"/>
      <c r="KPN5" s="1408"/>
      <c r="KPO5" s="1408"/>
      <c r="KPP5" s="1408"/>
      <c r="KPQ5" s="1408"/>
      <c r="KPR5" s="1408"/>
      <c r="KPS5" s="1408"/>
      <c r="KPT5" s="1408"/>
      <c r="KPU5" s="1408"/>
      <c r="KPV5" s="1408"/>
      <c r="KPW5" s="1408"/>
      <c r="KPX5" s="1408"/>
      <c r="KPY5" s="1408"/>
      <c r="KPZ5" s="1408"/>
      <c r="KQA5" s="1408"/>
      <c r="KQB5" s="1408"/>
      <c r="KQC5" s="1408"/>
      <c r="KQD5" s="1408"/>
      <c r="KQE5" s="1408"/>
      <c r="KQF5" s="1408"/>
      <c r="KQG5" s="1408"/>
      <c r="KQH5" s="1408"/>
      <c r="KQI5" s="1408"/>
      <c r="KQJ5" s="1408"/>
      <c r="KQK5" s="1408"/>
      <c r="KQL5" s="1408"/>
      <c r="KQM5" s="1408"/>
      <c r="KQN5" s="1408"/>
      <c r="KQO5" s="1408"/>
      <c r="KQP5" s="1408"/>
      <c r="KQQ5" s="1408"/>
      <c r="KQR5" s="1408"/>
      <c r="KQS5" s="1408"/>
      <c r="KQT5" s="1408"/>
      <c r="KQU5" s="1408"/>
      <c r="KQV5" s="1408"/>
      <c r="KQW5" s="1408"/>
      <c r="KQX5" s="1408"/>
      <c r="KQY5" s="1408"/>
      <c r="KQZ5" s="1408"/>
      <c r="KRA5" s="1408"/>
      <c r="KRB5" s="1408"/>
      <c r="KRC5" s="1408"/>
      <c r="KRD5" s="1408"/>
      <c r="KRE5" s="1408"/>
      <c r="KRF5" s="1408"/>
      <c r="KRG5" s="1408"/>
      <c r="KRH5" s="1408"/>
      <c r="KRI5" s="1408"/>
      <c r="KRJ5" s="1408"/>
      <c r="KRK5" s="1408"/>
      <c r="KRL5" s="1408"/>
      <c r="KRM5" s="1408"/>
      <c r="KRN5" s="1408"/>
      <c r="KRO5" s="1408"/>
      <c r="KRP5" s="1408"/>
      <c r="KRQ5" s="1408"/>
      <c r="KRR5" s="1408"/>
      <c r="KRS5" s="1408"/>
      <c r="KRT5" s="1408"/>
      <c r="KRU5" s="1408"/>
      <c r="KRV5" s="1408"/>
      <c r="KRW5" s="1408"/>
      <c r="KRX5" s="1408"/>
      <c r="KRY5" s="1408"/>
      <c r="KRZ5" s="1408"/>
      <c r="KSA5" s="1408"/>
      <c r="KSB5" s="1408"/>
      <c r="KSC5" s="1408"/>
      <c r="KSD5" s="1408"/>
      <c r="KSE5" s="1408"/>
      <c r="KSF5" s="1408"/>
      <c r="KSG5" s="1408"/>
      <c r="KSH5" s="1408"/>
      <c r="KSI5" s="1408"/>
      <c r="KSJ5" s="1408"/>
      <c r="KSK5" s="1408"/>
      <c r="KSL5" s="1408"/>
      <c r="KSM5" s="1408"/>
      <c r="KSN5" s="1408"/>
      <c r="KSO5" s="1408"/>
      <c r="KSP5" s="1408"/>
      <c r="KSQ5" s="1408"/>
      <c r="KSR5" s="1408"/>
      <c r="KSS5" s="1408"/>
      <c r="KST5" s="1408"/>
      <c r="KSU5" s="1408"/>
      <c r="KSV5" s="1408"/>
      <c r="KSW5" s="1408"/>
      <c r="KSX5" s="1408"/>
      <c r="KSY5" s="1408"/>
      <c r="KSZ5" s="1408"/>
      <c r="KTA5" s="1408"/>
      <c r="KTB5" s="1408"/>
      <c r="KTC5" s="1408"/>
      <c r="KTD5" s="1408"/>
      <c r="KTE5" s="1408"/>
      <c r="KTF5" s="1408"/>
      <c r="KTG5" s="1408"/>
      <c r="KTH5" s="1408"/>
      <c r="KTI5" s="1408"/>
      <c r="KTJ5" s="1408"/>
      <c r="KTK5" s="1408"/>
      <c r="KTL5" s="1408"/>
      <c r="KTM5" s="1408"/>
      <c r="KTN5" s="1408"/>
      <c r="KTO5" s="1408"/>
      <c r="KTP5" s="1408"/>
      <c r="KTQ5" s="1408"/>
      <c r="KTR5" s="1408"/>
      <c r="KTS5" s="1408"/>
      <c r="KTT5" s="1408"/>
      <c r="KTU5" s="1408"/>
      <c r="KTV5" s="1408"/>
      <c r="KTW5" s="1408"/>
      <c r="KTX5" s="1408"/>
      <c r="KTY5" s="1408"/>
      <c r="KTZ5" s="1408"/>
      <c r="KUA5" s="1408"/>
      <c r="KUB5" s="1408"/>
      <c r="KUC5" s="1408"/>
      <c r="KUD5" s="1408"/>
      <c r="KUE5" s="1408"/>
      <c r="KUF5" s="1408"/>
      <c r="KUG5" s="1408"/>
      <c r="KUH5" s="1408"/>
      <c r="KUI5" s="1408"/>
      <c r="KUJ5" s="1408"/>
      <c r="KUK5" s="1408"/>
      <c r="KUL5" s="1408"/>
      <c r="KUM5" s="1408"/>
      <c r="KUN5" s="1408"/>
      <c r="KUO5" s="1408"/>
      <c r="KUP5" s="1408"/>
      <c r="KUQ5" s="1408"/>
      <c r="KUR5" s="1408"/>
      <c r="KUS5" s="1408"/>
      <c r="KUT5" s="1408"/>
      <c r="KUU5" s="1408"/>
      <c r="KUV5" s="1408"/>
      <c r="KUW5" s="1408"/>
      <c r="KUX5" s="1408"/>
      <c r="KUY5" s="1408"/>
      <c r="KUZ5" s="1408"/>
      <c r="KVA5" s="1408"/>
      <c r="KVB5" s="1408"/>
      <c r="KVC5" s="1408"/>
      <c r="KVD5" s="1408"/>
      <c r="KVE5" s="1408"/>
      <c r="KVF5" s="1408"/>
      <c r="KVG5" s="1408"/>
      <c r="KVH5" s="1408"/>
      <c r="KVI5" s="1408"/>
      <c r="KVJ5" s="1408"/>
      <c r="KVK5" s="1408"/>
      <c r="KVL5" s="1408"/>
      <c r="KVM5" s="1408"/>
      <c r="KVN5" s="1408"/>
      <c r="KVO5" s="1408"/>
      <c r="KVP5" s="1408"/>
      <c r="KVQ5" s="1408"/>
      <c r="KVR5" s="1408"/>
      <c r="KVS5" s="1408"/>
      <c r="KVT5" s="1408"/>
      <c r="KVU5" s="1408"/>
      <c r="KVV5" s="1408"/>
      <c r="KVW5" s="1408"/>
      <c r="KVX5" s="1408"/>
      <c r="KVY5" s="1408"/>
      <c r="KVZ5" s="1408"/>
      <c r="KWA5" s="1408"/>
      <c r="KWB5" s="1408"/>
      <c r="KWC5" s="1408"/>
      <c r="KWD5" s="1408"/>
      <c r="KWE5" s="1408"/>
      <c r="KWF5" s="1408"/>
      <c r="KWG5" s="1408"/>
      <c r="KWH5" s="1408"/>
      <c r="KWI5" s="1408"/>
      <c r="KWJ5" s="1408"/>
      <c r="KWK5" s="1408"/>
      <c r="KWL5" s="1408"/>
      <c r="KWM5" s="1408"/>
      <c r="KWN5" s="1408"/>
      <c r="KWO5" s="1408"/>
      <c r="KWP5" s="1408"/>
      <c r="KWQ5" s="1408"/>
      <c r="KWR5" s="1408"/>
      <c r="KWS5" s="1408"/>
      <c r="KWT5" s="1408"/>
      <c r="KWU5" s="1408"/>
      <c r="KWV5" s="1408"/>
      <c r="KWW5" s="1408"/>
      <c r="KWX5" s="1408"/>
      <c r="KWY5" s="1408"/>
      <c r="KWZ5" s="1408"/>
      <c r="KXA5" s="1408"/>
      <c r="KXB5" s="1408"/>
      <c r="KXC5" s="1408"/>
      <c r="KXD5" s="1408"/>
      <c r="KXE5" s="1408"/>
      <c r="KXF5" s="1408"/>
      <c r="KXG5" s="1408"/>
      <c r="KXH5" s="1408"/>
      <c r="KXI5" s="1408"/>
      <c r="KXJ5" s="1408"/>
      <c r="KXK5" s="1408"/>
      <c r="KXL5" s="1408"/>
      <c r="KXM5" s="1408"/>
      <c r="KXN5" s="1408"/>
      <c r="KXO5" s="1408"/>
      <c r="KXP5" s="1408"/>
      <c r="KXQ5" s="1408"/>
      <c r="KXR5" s="1408"/>
      <c r="KXS5" s="1408"/>
      <c r="KXT5" s="1408"/>
      <c r="KXU5" s="1408"/>
      <c r="KXV5" s="1408"/>
      <c r="KXW5" s="1408"/>
      <c r="KXX5" s="1408"/>
      <c r="KXY5" s="1408"/>
      <c r="KXZ5" s="1408"/>
      <c r="KYA5" s="1408"/>
      <c r="KYB5" s="1408"/>
      <c r="KYC5" s="1408"/>
      <c r="KYD5" s="1408"/>
      <c r="KYE5" s="1408"/>
      <c r="KYF5" s="1408"/>
      <c r="KYG5" s="1408"/>
      <c r="KYH5" s="1408"/>
      <c r="KYI5" s="1408"/>
      <c r="KYJ5" s="1408"/>
      <c r="KYK5" s="1408"/>
      <c r="KYL5" s="1408"/>
      <c r="KYM5" s="1408"/>
      <c r="KYN5" s="1408"/>
      <c r="KYO5" s="1408"/>
      <c r="KYP5" s="1408"/>
      <c r="KYQ5" s="1408"/>
      <c r="KYR5" s="1408"/>
      <c r="KYS5" s="1408"/>
      <c r="KYT5" s="1408"/>
      <c r="KYU5" s="1408"/>
      <c r="KYV5" s="1408"/>
      <c r="KYW5" s="1408"/>
      <c r="KYX5" s="1408"/>
      <c r="KYY5" s="1408"/>
      <c r="KYZ5" s="1408"/>
      <c r="KZA5" s="1408"/>
      <c r="KZB5" s="1408"/>
      <c r="KZC5" s="1408"/>
      <c r="KZD5" s="1408"/>
      <c r="KZE5" s="1408"/>
      <c r="KZF5" s="1408"/>
      <c r="KZG5" s="1408"/>
      <c r="KZH5" s="1408"/>
      <c r="KZI5" s="1408"/>
      <c r="KZJ5" s="1408"/>
      <c r="KZK5" s="1408"/>
      <c r="KZL5" s="1408"/>
      <c r="KZM5" s="1408"/>
      <c r="KZN5" s="1408"/>
      <c r="KZO5" s="1408"/>
      <c r="KZP5" s="1408"/>
      <c r="KZQ5" s="1408"/>
      <c r="KZR5" s="1408"/>
      <c r="KZS5" s="1408"/>
      <c r="KZT5" s="1408"/>
      <c r="KZU5" s="1408"/>
      <c r="KZV5" s="1408"/>
      <c r="KZW5" s="1408"/>
      <c r="KZX5" s="1408"/>
      <c r="KZY5" s="1408"/>
      <c r="KZZ5" s="1408"/>
      <c r="LAA5" s="1408"/>
      <c r="LAB5" s="1408"/>
      <c r="LAC5" s="1408"/>
      <c r="LAD5" s="1408"/>
      <c r="LAE5" s="1408"/>
      <c r="LAF5" s="1408"/>
      <c r="LAG5" s="1408"/>
      <c r="LAH5" s="1408"/>
      <c r="LAI5" s="1408"/>
      <c r="LAJ5" s="1408"/>
      <c r="LAK5" s="1408"/>
      <c r="LAL5" s="1408"/>
      <c r="LAM5" s="1408"/>
      <c r="LAN5" s="1408"/>
      <c r="LAO5" s="1408"/>
      <c r="LAP5" s="1408"/>
      <c r="LAQ5" s="1408"/>
      <c r="LAR5" s="1408"/>
      <c r="LAS5" s="1408"/>
      <c r="LAT5" s="1408"/>
      <c r="LAU5" s="1408"/>
      <c r="LAV5" s="1408"/>
      <c r="LAW5" s="1408"/>
      <c r="LAX5" s="1408"/>
      <c r="LAY5" s="1408"/>
      <c r="LAZ5" s="1408"/>
      <c r="LBA5" s="1408"/>
      <c r="LBB5" s="1408"/>
      <c r="LBC5" s="1408"/>
      <c r="LBD5" s="1408"/>
      <c r="LBE5" s="1408"/>
      <c r="LBF5" s="1408"/>
      <c r="LBG5" s="1408"/>
      <c r="LBH5" s="1408"/>
      <c r="LBI5" s="1408"/>
      <c r="LBJ5" s="1408"/>
      <c r="LBK5" s="1408"/>
      <c r="LBL5" s="1408"/>
      <c r="LBM5" s="1408"/>
      <c r="LBN5" s="1408"/>
      <c r="LBO5" s="1408"/>
      <c r="LBP5" s="1408"/>
      <c r="LBQ5" s="1408"/>
      <c r="LBR5" s="1408"/>
      <c r="LBS5" s="1408"/>
      <c r="LBT5" s="1408"/>
      <c r="LBU5" s="1408"/>
      <c r="LBV5" s="1408"/>
      <c r="LBW5" s="1408"/>
      <c r="LBX5" s="1408"/>
      <c r="LBY5" s="1408"/>
      <c r="LBZ5" s="1408"/>
      <c r="LCA5" s="1408"/>
      <c r="LCB5" s="1408"/>
      <c r="LCC5" s="1408"/>
      <c r="LCD5" s="1408"/>
      <c r="LCE5" s="1408"/>
      <c r="LCF5" s="1408"/>
      <c r="LCG5" s="1408"/>
      <c r="LCH5" s="1408"/>
      <c r="LCI5" s="1408"/>
      <c r="LCJ5" s="1408"/>
      <c r="LCK5" s="1408"/>
      <c r="LCL5" s="1408"/>
      <c r="LCM5" s="1408"/>
      <c r="LCN5" s="1408"/>
      <c r="LCO5" s="1408"/>
      <c r="LCP5" s="1408"/>
      <c r="LCQ5" s="1408"/>
      <c r="LCR5" s="1408"/>
      <c r="LCS5" s="1408"/>
      <c r="LCT5" s="1408"/>
      <c r="LCU5" s="1408"/>
      <c r="LCV5" s="1408"/>
      <c r="LCW5" s="1408"/>
      <c r="LCX5" s="1408"/>
      <c r="LCY5" s="1408"/>
      <c r="LCZ5" s="1408"/>
      <c r="LDA5" s="1408"/>
      <c r="LDB5" s="1408"/>
      <c r="LDC5" s="1408"/>
      <c r="LDD5" s="1408"/>
      <c r="LDE5" s="1408"/>
      <c r="LDF5" s="1408"/>
      <c r="LDG5" s="1408"/>
      <c r="LDH5" s="1408"/>
      <c r="LDI5" s="1408"/>
      <c r="LDJ5" s="1408"/>
      <c r="LDK5" s="1408"/>
      <c r="LDL5" s="1408"/>
      <c r="LDM5" s="1408"/>
      <c r="LDN5" s="1408"/>
      <c r="LDO5" s="1408"/>
      <c r="LDP5" s="1408"/>
      <c r="LDQ5" s="1408"/>
      <c r="LDR5" s="1408"/>
      <c r="LDS5" s="1408"/>
      <c r="LDT5" s="1408"/>
      <c r="LDU5" s="1408"/>
      <c r="LDV5" s="1408"/>
      <c r="LDW5" s="1408"/>
      <c r="LDX5" s="1408"/>
      <c r="LDY5" s="1408"/>
      <c r="LDZ5" s="1408"/>
      <c r="LEA5" s="1408"/>
      <c r="LEB5" s="1408"/>
      <c r="LEC5" s="1408"/>
      <c r="LED5" s="1408"/>
      <c r="LEE5" s="1408"/>
      <c r="LEF5" s="1408"/>
      <c r="LEG5" s="1408"/>
      <c r="LEH5" s="1408"/>
      <c r="LEI5" s="1408"/>
      <c r="LEJ5" s="1408"/>
      <c r="LEK5" s="1408"/>
      <c r="LEL5" s="1408"/>
      <c r="LEM5" s="1408"/>
      <c r="LEN5" s="1408"/>
      <c r="LEO5" s="1408"/>
      <c r="LEP5" s="1408"/>
      <c r="LEQ5" s="1408"/>
      <c r="LER5" s="1408"/>
      <c r="LES5" s="1408"/>
      <c r="LET5" s="1408"/>
      <c r="LEU5" s="1408"/>
      <c r="LEV5" s="1408"/>
      <c r="LEW5" s="1408"/>
      <c r="LEX5" s="1408"/>
      <c r="LEY5" s="1408"/>
      <c r="LEZ5" s="1408"/>
      <c r="LFA5" s="1408"/>
      <c r="LFB5" s="1408"/>
      <c r="LFC5" s="1408"/>
      <c r="LFD5" s="1408"/>
      <c r="LFE5" s="1408"/>
      <c r="LFF5" s="1408"/>
      <c r="LFG5" s="1408"/>
      <c r="LFH5" s="1408"/>
      <c r="LFI5" s="1408"/>
      <c r="LFJ5" s="1408"/>
      <c r="LFK5" s="1408"/>
      <c r="LFL5" s="1408"/>
      <c r="LFM5" s="1408"/>
      <c r="LFN5" s="1408"/>
      <c r="LFO5" s="1408"/>
      <c r="LFP5" s="1408"/>
      <c r="LFQ5" s="1408"/>
      <c r="LFR5" s="1408"/>
      <c r="LFS5" s="1408"/>
      <c r="LFT5" s="1408"/>
      <c r="LFU5" s="1408"/>
      <c r="LFV5" s="1408"/>
      <c r="LFW5" s="1408"/>
      <c r="LFX5" s="1408"/>
      <c r="LFY5" s="1408"/>
      <c r="LFZ5" s="1408"/>
      <c r="LGA5" s="1408"/>
      <c r="LGB5" s="1408"/>
      <c r="LGC5" s="1408"/>
      <c r="LGD5" s="1408"/>
      <c r="LGE5" s="1408"/>
      <c r="LGF5" s="1408"/>
      <c r="LGG5" s="1408"/>
      <c r="LGH5" s="1408"/>
      <c r="LGI5" s="1408"/>
      <c r="LGJ5" s="1408"/>
      <c r="LGK5" s="1408"/>
      <c r="LGL5" s="1408"/>
      <c r="LGM5" s="1408"/>
      <c r="LGN5" s="1408"/>
      <c r="LGO5" s="1408"/>
      <c r="LGP5" s="1408"/>
      <c r="LGQ5" s="1408"/>
      <c r="LGR5" s="1408"/>
      <c r="LGS5" s="1408"/>
      <c r="LGT5" s="1408"/>
      <c r="LGU5" s="1408"/>
      <c r="LGV5" s="1408"/>
      <c r="LGW5" s="1408"/>
      <c r="LGX5" s="1408"/>
      <c r="LGY5" s="1408"/>
      <c r="LGZ5" s="1408"/>
      <c r="LHA5" s="1408"/>
      <c r="LHB5" s="1408"/>
      <c r="LHC5" s="1408"/>
      <c r="LHD5" s="1408"/>
      <c r="LHE5" s="1408"/>
      <c r="LHF5" s="1408"/>
      <c r="LHG5" s="1408"/>
      <c r="LHH5" s="1408"/>
      <c r="LHI5" s="1408"/>
      <c r="LHJ5" s="1408"/>
      <c r="LHK5" s="1408"/>
      <c r="LHL5" s="1408"/>
      <c r="LHM5" s="1408"/>
      <c r="LHN5" s="1408"/>
      <c r="LHO5" s="1408"/>
      <c r="LHP5" s="1408"/>
      <c r="LHQ5" s="1408"/>
      <c r="LHR5" s="1408"/>
      <c r="LHS5" s="1408"/>
      <c r="LHT5" s="1408"/>
      <c r="LHU5" s="1408"/>
      <c r="LHV5" s="1408"/>
      <c r="LHW5" s="1408"/>
      <c r="LHX5" s="1408"/>
      <c r="LHY5" s="1408"/>
      <c r="LHZ5" s="1408"/>
      <c r="LIA5" s="1408"/>
      <c r="LIB5" s="1408"/>
      <c r="LIC5" s="1408"/>
      <c r="LID5" s="1408"/>
      <c r="LIE5" s="1408"/>
      <c r="LIF5" s="1408"/>
      <c r="LIG5" s="1408"/>
      <c r="LIH5" s="1408"/>
      <c r="LII5" s="1408"/>
      <c r="LIJ5" s="1408"/>
      <c r="LIK5" s="1408"/>
      <c r="LIL5" s="1408"/>
      <c r="LIM5" s="1408"/>
      <c r="LIN5" s="1408"/>
      <c r="LIO5" s="1408"/>
      <c r="LIP5" s="1408"/>
      <c r="LIQ5" s="1408"/>
      <c r="LIR5" s="1408"/>
      <c r="LIS5" s="1408"/>
      <c r="LIT5" s="1408"/>
      <c r="LIU5" s="1408"/>
      <c r="LIV5" s="1408"/>
      <c r="LIW5" s="1408"/>
      <c r="LIX5" s="1408"/>
      <c r="LIY5" s="1408"/>
      <c r="LIZ5" s="1408"/>
      <c r="LJA5" s="1408"/>
      <c r="LJB5" s="1408"/>
      <c r="LJC5" s="1408"/>
      <c r="LJD5" s="1408"/>
      <c r="LJE5" s="1408"/>
      <c r="LJF5" s="1408"/>
      <c r="LJG5" s="1408"/>
      <c r="LJH5" s="1408"/>
      <c r="LJI5" s="1408"/>
      <c r="LJJ5" s="1408"/>
      <c r="LJK5" s="1408"/>
      <c r="LJL5" s="1408"/>
      <c r="LJM5" s="1408"/>
      <c r="LJN5" s="1408"/>
      <c r="LJO5" s="1408"/>
      <c r="LJP5" s="1408"/>
      <c r="LJQ5" s="1408"/>
      <c r="LJR5" s="1408"/>
      <c r="LJS5" s="1408"/>
      <c r="LJT5" s="1408"/>
      <c r="LJU5" s="1408"/>
      <c r="LJV5" s="1408"/>
      <c r="LJW5" s="1408"/>
      <c r="LJX5" s="1408"/>
      <c r="LJY5" s="1408"/>
      <c r="LJZ5" s="1408"/>
      <c r="LKA5" s="1408"/>
      <c r="LKB5" s="1408"/>
      <c r="LKC5" s="1408"/>
      <c r="LKD5" s="1408"/>
      <c r="LKE5" s="1408"/>
      <c r="LKF5" s="1408"/>
      <c r="LKG5" s="1408"/>
      <c r="LKH5" s="1408"/>
      <c r="LKI5" s="1408"/>
      <c r="LKJ5" s="1408"/>
      <c r="LKK5" s="1408"/>
      <c r="LKL5" s="1408"/>
      <c r="LKM5" s="1408"/>
      <c r="LKN5" s="1408"/>
      <c r="LKO5" s="1408"/>
      <c r="LKP5" s="1408"/>
      <c r="LKQ5" s="1408"/>
      <c r="LKR5" s="1408"/>
      <c r="LKS5" s="1408"/>
      <c r="LKT5" s="1408"/>
      <c r="LKU5" s="1408"/>
      <c r="LKV5" s="1408"/>
      <c r="LKW5" s="1408"/>
      <c r="LKX5" s="1408"/>
      <c r="LKY5" s="1408"/>
      <c r="LKZ5" s="1408"/>
      <c r="LLA5" s="1408"/>
      <c r="LLB5" s="1408"/>
      <c r="LLC5" s="1408"/>
      <c r="LLD5" s="1408"/>
      <c r="LLE5" s="1408"/>
      <c r="LLF5" s="1408"/>
      <c r="LLG5" s="1408"/>
      <c r="LLH5" s="1408"/>
      <c r="LLI5" s="1408"/>
      <c r="LLJ5" s="1408"/>
      <c r="LLK5" s="1408"/>
      <c r="LLL5" s="1408"/>
      <c r="LLM5" s="1408"/>
      <c r="LLN5" s="1408"/>
      <c r="LLO5" s="1408"/>
      <c r="LLP5" s="1408"/>
      <c r="LLQ5" s="1408"/>
      <c r="LLR5" s="1408"/>
      <c r="LLS5" s="1408"/>
      <c r="LLT5" s="1408"/>
      <c r="LLU5" s="1408"/>
      <c r="LLV5" s="1408"/>
      <c r="LLW5" s="1408"/>
      <c r="LLX5" s="1408"/>
      <c r="LLY5" s="1408"/>
      <c r="LLZ5" s="1408"/>
      <c r="LMA5" s="1408"/>
      <c r="LMB5" s="1408"/>
      <c r="LMC5" s="1408"/>
      <c r="LMD5" s="1408"/>
      <c r="LME5" s="1408"/>
      <c r="LMF5" s="1408"/>
      <c r="LMG5" s="1408"/>
      <c r="LMH5" s="1408"/>
      <c r="LMI5" s="1408"/>
      <c r="LMJ5" s="1408"/>
      <c r="LMK5" s="1408"/>
      <c r="LML5" s="1408"/>
      <c r="LMM5" s="1408"/>
      <c r="LMN5" s="1408"/>
      <c r="LMO5" s="1408"/>
      <c r="LMP5" s="1408"/>
      <c r="LMQ5" s="1408"/>
      <c r="LMR5" s="1408"/>
      <c r="LMS5" s="1408"/>
      <c r="LMT5" s="1408"/>
      <c r="LMU5" s="1408"/>
      <c r="LMV5" s="1408"/>
      <c r="LMW5" s="1408"/>
      <c r="LMX5" s="1408"/>
      <c r="LMY5" s="1408"/>
      <c r="LMZ5" s="1408"/>
      <c r="LNA5" s="1408"/>
      <c r="LNB5" s="1408"/>
      <c r="LNC5" s="1408"/>
      <c r="LND5" s="1408"/>
      <c r="LNE5" s="1408"/>
      <c r="LNF5" s="1408"/>
      <c r="LNG5" s="1408"/>
      <c r="LNH5" s="1408"/>
      <c r="LNI5" s="1408"/>
      <c r="LNJ5" s="1408"/>
      <c r="LNK5" s="1408"/>
      <c r="LNL5" s="1408"/>
      <c r="LNM5" s="1408"/>
      <c r="LNN5" s="1408"/>
      <c r="LNO5" s="1408"/>
      <c r="LNP5" s="1408"/>
      <c r="LNQ5" s="1408"/>
      <c r="LNR5" s="1408"/>
      <c r="LNS5" s="1408"/>
      <c r="LNT5" s="1408"/>
      <c r="LNU5" s="1408"/>
      <c r="LNV5" s="1408"/>
      <c r="LNW5" s="1408"/>
      <c r="LNX5" s="1408"/>
      <c r="LNY5" s="1408"/>
      <c r="LNZ5" s="1408"/>
      <c r="LOA5" s="1408"/>
      <c r="LOB5" s="1408"/>
      <c r="LOC5" s="1408"/>
      <c r="LOD5" s="1408"/>
      <c r="LOE5" s="1408"/>
      <c r="LOF5" s="1408"/>
      <c r="LOG5" s="1408"/>
      <c r="LOH5" s="1408"/>
      <c r="LOI5" s="1408"/>
      <c r="LOJ5" s="1408"/>
      <c r="LOK5" s="1408"/>
      <c r="LOL5" s="1408"/>
      <c r="LOM5" s="1408"/>
      <c r="LON5" s="1408"/>
      <c r="LOO5" s="1408"/>
      <c r="LOP5" s="1408"/>
      <c r="LOQ5" s="1408"/>
      <c r="LOR5" s="1408"/>
      <c r="LOS5" s="1408"/>
      <c r="LOT5" s="1408"/>
      <c r="LOU5" s="1408"/>
      <c r="LOV5" s="1408"/>
      <c r="LOW5" s="1408"/>
      <c r="LOX5" s="1408"/>
      <c r="LOY5" s="1408"/>
      <c r="LOZ5" s="1408"/>
      <c r="LPA5" s="1408"/>
      <c r="LPB5" s="1408"/>
      <c r="LPC5" s="1408"/>
      <c r="LPD5" s="1408"/>
      <c r="LPE5" s="1408"/>
      <c r="LPF5" s="1408"/>
      <c r="LPG5" s="1408"/>
      <c r="LPH5" s="1408"/>
      <c r="LPI5" s="1408"/>
      <c r="LPJ5" s="1408"/>
      <c r="LPK5" s="1408"/>
      <c r="LPL5" s="1408"/>
      <c r="LPM5" s="1408"/>
      <c r="LPN5" s="1408"/>
      <c r="LPO5" s="1408"/>
      <c r="LPP5" s="1408"/>
      <c r="LPQ5" s="1408"/>
      <c r="LPR5" s="1408"/>
      <c r="LPS5" s="1408"/>
      <c r="LPT5" s="1408"/>
      <c r="LPU5" s="1408"/>
      <c r="LPV5" s="1408"/>
      <c r="LPW5" s="1408"/>
      <c r="LPX5" s="1408"/>
      <c r="LPY5" s="1408"/>
      <c r="LPZ5" s="1408"/>
      <c r="LQA5" s="1408"/>
      <c r="LQB5" s="1408"/>
      <c r="LQC5" s="1408"/>
      <c r="LQD5" s="1408"/>
      <c r="LQE5" s="1408"/>
      <c r="LQF5" s="1408"/>
      <c r="LQG5" s="1408"/>
      <c r="LQH5" s="1408"/>
      <c r="LQI5" s="1408"/>
      <c r="LQJ5" s="1408"/>
      <c r="LQK5" s="1408"/>
      <c r="LQL5" s="1408"/>
      <c r="LQM5" s="1408"/>
      <c r="LQN5" s="1408"/>
      <c r="LQO5" s="1408"/>
      <c r="LQP5" s="1408"/>
      <c r="LQQ5" s="1408"/>
      <c r="LQR5" s="1408"/>
      <c r="LQS5" s="1408"/>
      <c r="LQT5" s="1408"/>
      <c r="LQU5" s="1408"/>
      <c r="LQV5" s="1408"/>
      <c r="LQW5" s="1408"/>
      <c r="LQX5" s="1408"/>
      <c r="LQY5" s="1408"/>
      <c r="LQZ5" s="1408"/>
      <c r="LRA5" s="1408"/>
      <c r="LRB5" s="1408"/>
      <c r="LRC5" s="1408"/>
      <c r="LRD5" s="1408"/>
      <c r="LRE5" s="1408"/>
      <c r="LRF5" s="1408"/>
      <c r="LRG5" s="1408"/>
      <c r="LRH5" s="1408"/>
      <c r="LRI5" s="1408"/>
      <c r="LRJ5" s="1408"/>
      <c r="LRK5" s="1408"/>
      <c r="LRL5" s="1408"/>
      <c r="LRM5" s="1408"/>
      <c r="LRN5" s="1408"/>
      <c r="LRO5" s="1408"/>
      <c r="LRP5" s="1408"/>
      <c r="LRQ5" s="1408"/>
      <c r="LRR5" s="1408"/>
      <c r="LRS5" s="1408"/>
      <c r="LRT5" s="1408"/>
      <c r="LRU5" s="1408"/>
      <c r="LRV5" s="1408"/>
      <c r="LRW5" s="1408"/>
      <c r="LRX5" s="1408"/>
      <c r="LRY5" s="1408"/>
      <c r="LRZ5" s="1408"/>
      <c r="LSA5" s="1408"/>
      <c r="LSB5" s="1408"/>
      <c r="LSC5" s="1408"/>
      <c r="LSD5" s="1408"/>
      <c r="LSE5" s="1408"/>
      <c r="LSF5" s="1408"/>
      <c r="LSG5" s="1408"/>
      <c r="LSH5" s="1408"/>
      <c r="LSI5" s="1408"/>
      <c r="LSJ5" s="1408"/>
      <c r="LSK5" s="1408"/>
      <c r="LSL5" s="1408"/>
      <c r="LSM5" s="1408"/>
      <c r="LSN5" s="1408"/>
      <c r="LSO5" s="1408"/>
      <c r="LSP5" s="1408"/>
      <c r="LSQ5" s="1408"/>
      <c r="LSR5" s="1408"/>
      <c r="LSS5" s="1408"/>
      <c r="LST5" s="1408"/>
      <c r="LSU5" s="1408"/>
      <c r="LSV5" s="1408"/>
      <c r="LSW5" s="1408"/>
      <c r="LSX5" s="1408"/>
      <c r="LSY5" s="1408"/>
      <c r="LSZ5" s="1408"/>
      <c r="LTA5" s="1408"/>
      <c r="LTB5" s="1408"/>
      <c r="LTC5" s="1408"/>
      <c r="LTD5" s="1408"/>
      <c r="LTE5" s="1408"/>
      <c r="LTF5" s="1408"/>
      <c r="LTG5" s="1408"/>
      <c r="LTH5" s="1408"/>
      <c r="LTI5" s="1408"/>
      <c r="LTJ5" s="1408"/>
      <c r="LTK5" s="1408"/>
      <c r="LTL5" s="1408"/>
      <c r="LTM5" s="1408"/>
      <c r="LTN5" s="1408"/>
      <c r="LTO5" s="1408"/>
      <c r="LTP5" s="1408"/>
      <c r="LTQ5" s="1408"/>
      <c r="LTR5" s="1408"/>
      <c r="LTS5" s="1408"/>
      <c r="LTT5" s="1408"/>
      <c r="LTU5" s="1408"/>
      <c r="LTV5" s="1408"/>
      <c r="LTW5" s="1408"/>
      <c r="LTX5" s="1408"/>
      <c r="LTY5" s="1408"/>
      <c r="LTZ5" s="1408"/>
      <c r="LUA5" s="1408"/>
      <c r="LUB5" s="1408"/>
      <c r="LUC5" s="1408"/>
      <c r="LUD5" s="1408"/>
      <c r="LUE5" s="1408"/>
      <c r="LUF5" s="1408"/>
      <c r="LUG5" s="1408"/>
      <c r="LUH5" s="1408"/>
      <c r="LUI5" s="1408"/>
      <c r="LUJ5" s="1408"/>
      <c r="LUK5" s="1408"/>
      <c r="LUL5" s="1408"/>
      <c r="LUM5" s="1408"/>
      <c r="LUN5" s="1408"/>
      <c r="LUO5" s="1408"/>
      <c r="LUP5" s="1408"/>
      <c r="LUQ5" s="1408"/>
      <c r="LUR5" s="1408"/>
      <c r="LUS5" s="1408"/>
      <c r="LUT5" s="1408"/>
      <c r="LUU5" s="1408"/>
      <c r="LUV5" s="1408"/>
      <c r="LUW5" s="1408"/>
      <c r="LUX5" s="1408"/>
      <c r="LUY5" s="1408"/>
      <c r="LUZ5" s="1408"/>
      <c r="LVA5" s="1408"/>
      <c r="LVB5" s="1408"/>
      <c r="LVC5" s="1408"/>
      <c r="LVD5" s="1408"/>
      <c r="LVE5" s="1408"/>
      <c r="LVF5" s="1408"/>
      <c r="LVG5" s="1408"/>
      <c r="LVH5" s="1408"/>
      <c r="LVI5" s="1408"/>
      <c r="LVJ5" s="1408"/>
      <c r="LVK5" s="1408"/>
      <c r="LVL5" s="1408"/>
      <c r="LVM5" s="1408"/>
      <c r="LVN5" s="1408"/>
      <c r="LVO5" s="1408"/>
      <c r="LVP5" s="1408"/>
      <c r="LVQ5" s="1408"/>
      <c r="LVR5" s="1408"/>
      <c r="LVS5" s="1408"/>
      <c r="LVT5" s="1408"/>
      <c r="LVU5" s="1408"/>
      <c r="LVV5" s="1408"/>
      <c r="LVW5" s="1408"/>
      <c r="LVX5" s="1408"/>
      <c r="LVY5" s="1408"/>
      <c r="LVZ5" s="1408"/>
      <c r="LWA5" s="1408"/>
      <c r="LWB5" s="1408"/>
      <c r="LWC5" s="1408"/>
      <c r="LWD5" s="1408"/>
      <c r="LWE5" s="1408"/>
      <c r="LWF5" s="1408"/>
      <c r="LWG5" s="1408"/>
      <c r="LWH5" s="1408"/>
      <c r="LWI5" s="1408"/>
      <c r="LWJ5" s="1408"/>
      <c r="LWK5" s="1408"/>
      <c r="LWL5" s="1408"/>
      <c r="LWM5" s="1408"/>
      <c r="LWN5" s="1408"/>
      <c r="LWO5" s="1408"/>
      <c r="LWP5" s="1408"/>
      <c r="LWQ5" s="1408"/>
      <c r="LWR5" s="1408"/>
      <c r="LWS5" s="1408"/>
      <c r="LWT5" s="1408"/>
      <c r="LWU5" s="1408"/>
      <c r="LWV5" s="1408"/>
      <c r="LWW5" s="1408"/>
      <c r="LWX5" s="1408"/>
      <c r="LWY5" s="1408"/>
      <c r="LWZ5" s="1408"/>
      <c r="LXA5" s="1408"/>
      <c r="LXB5" s="1408"/>
      <c r="LXC5" s="1408"/>
      <c r="LXD5" s="1408"/>
      <c r="LXE5" s="1408"/>
      <c r="LXF5" s="1408"/>
      <c r="LXG5" s="1408"/>
      <c r="LXH5" s="1408"/>
      <c r="LXI5" s="1408"/>
      <c r="LXJ5" s="1408"/>
      <c r="LXK5" s="1408"/>
      <c r="LXL5" s="1408"/>
      <c r="LXM5" s="1408"/>
      <c r="LXN5" s="1408"/>
      <c r="LXO5" s="1408"/>
      <c r="LXP5" s="1408"/>
      <c r="LXQ5" s="1408"/>
      <c r="LXR5" s="1408"/>
      <c r="LXS5" s="1408"/>
      <c r="LXT5" s="1408"/>
      <c r="LXU5" s="1408"/>
      <c r="LXV5" s="1408"/>
      <c r="LXW5" s="1408"/>
      <c r="LXX5" s="1408"/>
      <c r="LXY5" s="1408"/>
      <c r="LXZ5" s="1408"/>
      <c r="LYA5" s="1408"/>
      <c r="LYB5" s="1408"/>
      <c r="LYC5" s="1408"/>
      <c r="LYD5" s="1408"/>
      <c r="LYE5" s="1408"/>
      <c r="LYF5" s="1408"/>
      <c r="LYG5" s="1408"/>
      <c r="LYH5" s="1408"/>
      <c r="LYI5" s="1408"/>
      <c r="LYJ5" s="1408"/>
      <c r="LYK5" s="1408"/>
      <c r="LYL5" s="1408"/>
      <c r="LYM5" s="1408"/>
      <c r="LYN5" s="1408"/>
      <c r="LYO5" s="1408"/>
      <c r="LYP5" s="1408"/>
      <c r="LYQ5" s="1408"/>
      <c r="LYR5" s="1408"/>
      <c r="LYS5" s="1408"/>
      <c r="LYT5" s="1408"/>
      <c r="LYU5" s="1408"/>
      <c r="LYV5" s="1408"/>
      <c r="LYW5" s="1408"/>
      <c r="LYX5" s="1408"/>
      <c r="LYY5" s="1408"/>
      <c r="LYZ5" s="1408"/>
      <c r="LZA5" s="1408"/>
      <c r="LZB5" s="1408"/>
      <c r="LZC5" s="1408"/>
      <c r="LZD5" s="1408"/>
      <c r="LZE5" s="1408"/>
      <c r="LZF5" s="1408"/>
      <c r="LZG5" s="1408"/>
      <c r="LZH5" s="1408"/>
      <c r="LZI5" s="1408"/>
      <c r="LZJ5" s="1408"/>
      <c r="LZK5" s="1408"/>
      <c r="LZL5" s="1408"/>
      <c r="LZM5" s="1408"/>
      <c r="LZN5" s="1408"/>
      <c r="LZO5" s="1408"/>
      <c r="LZP5" s="1408"/>
      <c r="LZQ5" s="1408"/>
      <c r="LZR5" s="1408"/>
      <c r="LZS5" s="1408"/>
      <c r="LZT5" s="1408"/>
      <c r="LZU5" s="1408"/>
      <c r="LZV5" s="1408"/>
      <c r="LZW5" s="1408"/>
      <c r="LZX5" s="1408"/>
      <c r="LZY5" s="1408"/>
      <c r="LZZ5" s="1408"/>
      <c r="MAA5" s="1408"/>
      <c r="MAB5" s="1408"/>
      <c r="MAC5" s="1408"/>
      <c r="MAD5" s="1408"/>
      <c r="MAE5" s="1408"/>
      <c r="MAF5" s="1408"/>
      <c r="MAG5" s="1408"/>
      <c r="MAH5" s="1408"/>
      <c r="MAI5" s="1408"/>
      <c r="MAJ5" s="1408"/>
      <c r="MAK5" s="1408"/>
      <c r="MAL5" s="1408"/>
      <c r="MAM5" s="1408"/>
      <c r="MAN5" s="1408"/>
      <c r="MAO5" s="1408"/>
      <c r="MAP5" s="1408"/>
      <c r="MAQ5" s="1408"/>
      <c r="MAR5" s="1408"/>
      <c r="MAS5" s="1408"/>
      <c r="MAT5" s="1408"/>
      <c r="MAU5" s="1408"/>
      <c r="MAV5" s="1408"/>
      <c r="MAW5" s="1408"/>
      <c r="MAX5" s="1408"/>
      <c r="MAY5" s="1408"/>
      <c r="MAZ5" s="1408"/>
      <c r="MBA5" s="1408"/>
      <c r="MBB5" s="1408"/>
      <c r="MBC5" s="1408"/>
      <c r="MBD5" s="1408"/>
      <c r="MBE5" s="1408"/>
      <c r="MBF5" s="1408"/>
      <c r="MBG5" s="1408"/>
      <c r="MBH5" s="1408"/>
      <c r="MBI5" s="1408"/>
      <c r="MBJ5" s="1408"/>
      <c r="MBK5" s="1408"/>
      <c r="MBL5" s="1408"/>
      <c r="MBM5" s="1408"/>
      <c r="MBN5" s="1408"/>
      <c r="MBO5" s="1408"/>
      <c r="MBP5" s="1408"/>
      <c r="MBQ5" s="1408"/>
      <c r="MBR5" s="1408"/>
      <c r="MBS5" s="1408"/>
      <c r="MBT5" s="1408"/>
      <c r="MBU5" s="1408"/>
      <c r="MBV5" s="1408"/>
      <c r="MBW5" s="1408"/>
      <c r="MBX5" s="1408"/>
      <c r="MBY5" s="1408"/>
      <c r="MBZ5" s="1408"/>
      <c r="MCA5" s="1408"/>
      <c r="MCB5" s="1408"/>
      <c r="MCC5" s="1408"/>
      <c r="MCD5" s="1408"/>
      <c r="MCE5" s="1408"/>
      <c r="MCF5" s="1408"/>
      <c r="MCG5" s="1408"/>
      <c r="MCH5" s="1408"/>
      <c r="MCI5" s="1408"/>
      <c r="MCJ5" s="1408"/>
      <c r="MCK5" s="1408"/>
      <c r="MCL5" s="1408"/>
      <c r="MCM5" s="1408"/>
      <c r="MCN5" s="1408"/>
      <c r="MCO5" s="1408"/>
      <c r="MCP5" s="1408"/>
      <c r="MCQ5" s="1408"/>
      <c r="MCR5" s="1408"/>
      <c r="MCS5" s="1408"/>
      <c r="MCT5" s="1408"/>
      <c r="MCU5" s="1408"/>
      <c r="MCV5" s="1408"/>
      <c r="MCW5" s="1408"/>
      <c r="MCX5" s="1408"/>
      <c r="MCY5" s="1408"/>
      <c r="MCZ5" s="1408"/>
      <c r="MDA5" s="1408"/>
      <c r="MDB5" s="1408"/>
      <c r="MDC5" s="1408"/>
      <c r="MDD5" s="1408"/>
      <c r="MDE5" s="1408"/>
      <c r="MDF5" s="1408"/>
      <c r="MDG5" s="1408"/>
      <c r="MDH5" s="1408"/>
      <c r="MDI5" s="1408"/>
      <c r="MDJ5" s="1408"/>
      <c r="MDK5" s="1408"/>
      <c r="MDL5" s="1408"/>
      <c r="MDM5" s="1408"/>
      <c r="MDN5" s="1408"/>
      <c r="MDO5" s="1408"/>
      <c r="MDP5" s="1408"/>
      <c r="MDQ5" s="1408"/>
      <c r="MDR5" s="1408"/>
      <c r="MDS5" s="1408"/>
      <c r="MDT5" s="1408"/>
      <c r="MDU5" s="1408"/>
      <c r="MDV5" s="1408"/>
      <c r="MDW5" s="1408"/>
      <c r="MDX5" s="1408"/>
      <c r="MDY5" s="1408"/>
      <c r="MDZ5" s="1408"/>
      <c r="MEA5" s="1408"/>
      <c r="MEB5" s="1408"/>
      <c r="MEC5" s="1408"/>
      <c r="MED5" s="1408"/>
      <c r="MEE5" s="1408"/>
      <c r="MEF5" s="1408"/>
      <c r="MEG5" s="1408"/>
      <c r="MEH5" s="1408"/>
      <c r="MEI5" s="1408"/>
      <c r="MEJ5" s="1408"/>
      <c r="MEK5" s="1408"/>
      <c r="MEL5" s="1408"/>
      <c r="MEM5" s="1408"/>
      <c r="MEN5" s="1408"/>
      <c r="MEO5" s="1408"/>
      <c r="MEP5" s="1408"/>
      <c r="MEQ5" s="1408"/>
      <c r="MER5" s="1408"/>
      <c r="MES5" s="1408"/>
      <c r="MET5" s="1408"/>
      <c r="MEU5" s="1408"/>
      <c r="MEV5" s="1408"/>
      <c r="MEW5" s="1408"/>
      <c r="MEX5" s="1408"/>
      <c r="MEY5" s="1408"/>
      <c r="MEZ5" s="1408"/>
      <c r="MFA5" s="1408"/>
      <c r="MFB5" s="1408"/>
      <c r="MFC5" s="1408"/>
      <c r="MFD5" s="1408"/>
      <c r="MFE5" s="1408"/>
      <c r="MFF5" s="1408"/>
      <c r="MFG5" s="1408"/>
      <c r="MFH5" s="1408"/>
      <c r="MFI5" s="1408"/>
      <c r="MFJ5" s="1408"/>
      <c r="MFK5" s="1408"/>
      <c r="MFL5" s="1408"/>
      <c r="MFM5" s="1408"/>
      <c r="MFN5" s="1408"/>
      <c r="MFO5" s="1408"/>
      <c r="MFP5" s="1408"/>
      <c r="MFQ5" s="1408"/>
      <c r="MFR5" s="1408"/>
      <c r="MFS5" s="1408"/>
      <c r="MFT5" s="1408"/>
      <c r="MFU5" s="1408"/>
      <c r="MFV5" s="1408"/>
      <c r="MFW5" s="1408"/>
      <c r="MFX5" s="1408"/>
      <c r="MFY5" s="1408"/>
      <c r="MFZ5" s="1408"/>
      <c r="MGA5" s="1408"/>
      <c r="MGB5" s="1408"/>
      <c r="MGC5" s="1408"/>
      <c r="MGD5" s="1408"/>
      <c r="MGE5" s="1408"/>
      <c r="MGF5" s="1408"/>
      <c r="MGG5" s="1408"/>
      <c r="MGH5" s="1408"/>
      <c r="MGI5" s="1408"/>
      <c r="MGJ5" s="1408"/>
      <c r="MGK5" s="1408"/>
      <c r="MGL5" s="1408"/>
      <c r="MGM5" s="1408"/>
      <c r="MGN5" s="1408"/>
      <c r="MGO5" s="1408"/>
      <c r="MGP5" s="1408"/>
      <c r="MGQ5" s="1408"/>
      <c r="MGR5" s="1408"/>
      <c r="MGS5" s="1408"/>
      <c r="MGT5" s="1408"/>
      <c r="MGU5" s="1408"/>
      <c r="MGV5" s="1408"/>
      <c r="MGW5" s="1408"/>
      <c r="MGX5" s="1408"/>
      <c r="MGY5" s="1408"/>
      <c r="MGZ5" s="1408"/>
      <c r="MHA5" s="1408"/>
      <c r="MHB5" s="1408"/>
      <c r="MHC5" s="1408"/>
      <c r="MHD5" s="1408"/>
      <c r="MHE5" s="1408"/>
      <c r="MHF5" s="1408"/>
      <c r="MHG5" s="1408"/>
      <c r="MHH5" s="1408"/>
      <c r="MHI5" s="1408"/>
      <c r="MHJ5" s="1408"/>
      <c r="MHK5" s="1408"/>
      <c r="MHL5" s="1408"/>
      <c r="MHM5" s="1408"/>
      <c r="MHN5" s="1408"/>
      <c r="MHO5" s="1408"/>
      <c r="MHP5" s="1408"/>
      <c r="MHQ5" s="1408"/>
      <c r="MHR5" s="1408"/>
      <c r="MHS5" s="1408"/>
      <c r="MHT5" s="1408"/>
      <c r="MHU5" s="1408"/>
      <c r="MHV5" s="1408"/>
      <c r="MHW5" s="1408"/>
      <c r="MHX5" s="1408"/>
      <c r="MHY5" s="1408"/>
      <c r="MHZ5" s="1408"/>
      <c r="MIA5" s="1408"/>
      <c r="MIB5" s="1408"/>
      <c r="MIC5" s="1408"/>
      <c r="MID5" s="1408"/>
      <c r="MIE5" s="1408"/>
      <c r="MIF5" s="1408"/>
      <c r="MIG5" s="1408"/>
      <c r="MIH5" s="1408"/>
      <c r="MII5" s="1408"/>
      <c r="MIJ5" s="1408"/>
      <c r="MIK5" s="1408"/>
      <c r="MIL5" s="1408"/>
      <c r="MIM5" s="1408"/>
      <c r="MIN5" s="1408"/>
      <c r="MIO5" s="1408"/>
      <c r="MIP5" s="1408"/>
      <c r="MIQ5" s="1408"/>
      <c r="MIR5" s="1408"/>
      <c r="MIS5" s="1408"/>
      <c r="MIT5" s="1408"/>
      <c r="MIU5" s="1408"/>
      <c r="MIV5" s="1408"/>
      <c r="MIW5" s="1408"/>
      <c r="MIX5" s="1408"/>
      <c r="MIY5" s="1408"/>
      <c r="MIZ5" s="1408"/>
      <c r="MJA5" s="1408"/>
      <c r="MJB5" s="1408"/>
      <c r="MJC5" s="1408"/>
      <c r="MJD5" s="1408"/>
      <c r="MJE5" s="1408"/>
      <c r="MJF5" s="1408"/>
      <c r="MJG5" s="1408"/>
      <c r="MJH5" s="1408"/>
      <c r="MJI5" s="1408"/>
      <c r="MJJ5" s="1408"/>
      <c r="MJK5" s="1408"/>
      <c r="MJL5" s="1408"/>
      <c r="MJM5" s="1408"/>
      <c r="MJN5" s="1408"/>
      <c r="MJO5" s="1408"/>
      <c r="MJP5" s="1408"/>
      <c r="MJQ5" s="1408"/>
      <c r="MJR5" s="1408"/>
      <c r="MJS5" s="1408"/>
      <c r="MJT5" s="1408"/>
      <c r="MJU5" s="1408"/>
      <c r="MJV5" s="1408"/>
      <c r="MJW5" s="1408"/>
      <c r="MJX5" s="1408"/>
      <c r="MJY5" s="1408"/>
      <c r="MJZ5" s="1408"/>
      <c r="MKA5" s="1408"/>
      <c r="MKB5" s="1408"/>
      <c r="MKC5" s="1408"/>
      <c r="MKD5" s="1408"/>
      <c r="MKE5" s="1408"/>
      <c r="MKF5" s="1408"/>
      <c r="MKG5" s="1408"/>
      <c r="MKH5" s="1408"/>
      <c r="MKI5" s="1408"/>
      <c r="MKJ5" s="1408"/>
      <c r="MKK5" s="1408"/>
      <c r="MKL5" s="1408"/>
      <c r="MKM5" s="1408"/>
      <c r="MKN5" s="1408"/>
      <c r="MKO5" s="1408"/>
      <c r="MKP5" s="1408"/>
      <c r="MKQ5" s="1408"/>
      <c r="MKR5" s="1408"/>
      <c r="MKS5" s="1408"/>
      <c r="MKT5" s="1408"/>
      <c r="MKU5" s="1408"/>
      <c r="MKV5" s="1408"/>
      <c r="MKW5" s="1408"/>
      <c r="MKX5" s="1408"/>
      <c r="MKY5" s="1408"/>
      <c r="MKZ5" s="1408"/>
      <c r="MLA5" s="1408"/>
      <c r="MLB5" s="1408"/>
      <c r="MLC5" s="1408"/>
      <c r="MLD5" s="1408"/>
      <c r="MLE5" s="1408"/>
      <c r="MLF5" s="1408"/>
      <c r="MLG5" s="1408"/>
      <c r="MLH5" s="1408"/>
      <c r="MLI5" s="1408"/>
      <c r="MLJ5" s="1408"/>
      <c r="MLK5" s="1408"/>
      <c r="MLL5" s="1408"/>
      <c r="MLM5" s="1408"/>
      <c r="MLN5" s="1408"/>
      <c r="MLO5" s="1408"/>
      <c r="MLP5" s="1408"/>
      <c r="MLQ5" s="1408"/>
      <c r="MLR5" s="1408"/>
      <c r="MLS5" s="1408"/>
      <c r="MLT5" s="1408"/>
      <c r="MLU5" s="1408"/>
      <c r="MLV5" s="1408"/>
      <c r="MLW5" s="1408"/>
      <c r="MLX5" s="1408"/>
      <c r="MLY5" s="1408"/>
      <c r="MLZ5" s="1408"/>
      <c r="MMA5" s="1408"/>
      <c r="MMB5" s="1408"/>
      <c r="MMC5" s="1408"/>
      <c r="MMD5" s="1408"/>
      <c r="MME5" s="1408"/>
      <c r="MMF5" s="1408"/>
      <c r="MMG5" s="1408"/>
      <c r="MMH5" s="1408"/>
      <c r="MMI5" s="1408"/>
      <c r="MMJ5" s="1408"/>
      <c r="MMK5" s="1408"/>
      <c r="MML5" s="1408"/>
      <c r="MMM5" s="1408"/>
      <c r="MMN5" s="1408"/>
      <c r="MMO5" s="1408"/>
      <c r="MMP5" s="1408"/>
      <c r="MMQ5" s="1408"/>
      <c r="MMR5" s="1408"/>
      <c r="MMS5" s="1408"/>
      <c r="MMT5" s="1408"/>
      <c r="MMU5" s="1408"/>
      <c r="MMV5" s="1408"/>
      <c r="MMW5" s="1408"/>
      <c r="MMX5" s="1408"/>
      <c r="MMY5" s="1408"/>
      <c r="MMZ5" s="1408"/>
      <c r="MNA5" s="1408"/>
      <c r="MNB5" s="1408"/>
      <c r="MNC5" s="1408"/>
      <c r="MND5" s="1408"/>
      <c r="MNE5" s="1408"/>
      <c r="MNF5" s="1408"/>
      <c r="MNG5" s="1408"/>
      <c r="MNH5" s="1408"/>
      <c r="MNI5" s="1408"/>
      <c r="MNJ5" s="1408"/>
      <c r="MNK5" s="1408"/>
      <c r="MNL5" s="1408"/>
      <c r="MNM5" s="1408"/>
      <c r="MNN5" s="1408"/>
      <c r="MNO5" s="1408"/>
      <c r="MNP5" s="1408"/>
      <c r="MNQ5" s="1408"/>
      <c r="MNR5" s="1408"/>
      <c r="MNS5" s="1408"/>
      <c r="MNT5" s="1408"/>
      <c r="MNU5" s="1408"/>
      <c r="MNV5" s="1408"/>
      <c r="MNW5" s="1408"/>
      <c r="MNX5" s="1408"/>
      <c r="MNY5" s="1408"/>
      <c r="MNZ5" s="1408"/>
      <c r="MOA5" s="1408"/>
      <c r="MOB5" s="1408"/>
      <c r="MOC5" s="1408"/>
      <c r="MOD5" s="1408"/>
      <c r="MOE5" s="1408"/>
      <c r="MOF5" s="1408"/>
      <c r="MOG5" s="1408"/>
      <c r="MOH5" s="1408"/>
      <c r="MOI5" s="1408"/>
      <c r="MOJ5" s="1408"/>
      <c r="MOK5" s="1408"/>
      <c r="MOL5" s="1408"/>
      <c r="MOM5" s="1408"/>
      <c r="MON5" s="1408"/>
      <c r="MOO5" s="1408"/>
      <c r="MOP5" s="1408"/>
      <c r="MOQ5" s="1408"/>
      <c r="MOR5" s="1408"/>
      <c r="MOS5" s="1408"/>
      <c r="MOT5" s="1408"/>
      <c r="MOU5" s="1408"/>
      <c r="MOV5" s="1408"/>
      <c r="MOW5" s="1408"/>
      <c r="MOX5" s="1408"/>
      <c r="MOY5" s="1408"/>
      <c r="MOZ5" s="1408"/>
      <c r="MPA5" s="1408"/>
      <c r="MPB5" s="1408"/>
      <c r="MPC5" s="1408"/>
      <c r="MPD5" s="1408"/>
      <c r="MPE5" s="1408"/>
      <c r="MPF5" s="1408"/>
      <c r="MPG5" s="1408"/>
      <c r="MPH5" s="1408"/>
      <c r="MPI5" s="1408"/>
      <c r="MPJ5" s="1408"/>
      <c r="MPK5" s="1408"/>
      <c r="MPL5" s="1408"/>
      <c r="MPM5" s="1408"/>
      <c r="MPN5" s="1408"/>
      <c r="MPO5" s="1408"/>
      <c r="MPP5" s="1408"/>
      <c r="MPQ5" s="1408"/>
      <c r="MPR5" s="1408"/>
      <c r="MPS5" s="1408"/>
      <c r="MPT5" s="1408"/>
      <c r="MPU5" s="1408"/>
      <c r="MPV5" s="1408"/>
      <c r="MPW5" s="1408"/>
      <c r="MPX5" s="1408"/>
      <c r="MPY5" s="1408"/>
      <c r="MPZ5" s="1408"/>
      <c r="MQA5" s="1408"/>
      <c r="MQB5" s="1408"/>
      <c r="MQC5" s="1408"/>
      <c r="MQD5" s="1408"/>
      <c r="MQE5" s="1408"/>
      <c r="MQF5" s="1408"/>
      <c r="MQG5" s="1408"/>
      <c r="MQH5" s="1408"/>
      <c r="MQI5" s="1408"/>
      <c r="MQJ5" s="1408"/>
      <c r="MQK5" s="1408"/>
      <c r="MQL5" s="1408"/>
      <c r="MQM5" s="1408"/>
      <c r="MQN5" s="1408"/>
      <c r="MQO5" s="1408"/>
      <c r="MQP5" s="1408"/>
      <c r="MQQ5" s="1408"/>
      <c r="MQR5" s="1408"/>
      <c r="MQS5" s="1408"/>
      <c r="MQT5" s="1408"/>
      <c r="MQU5" s="1408"/>
      <c r="MQV5" s="1408"/>
      <c r="MQW5" s="1408"/>
      <c r="MQX5" s="1408"/>
      <c r="MQY5" s="1408"/>
      <c r="MQZ5" s="1408"/>
      <c r="MRA5" s="1408"/>
      <c r="MRB5" s="1408"/>
      <c r="MRC5" s="1408"/>
      <c r="MRD5" s="1408"/>
      <c r="MRE5" s="1408"/>
      <c r="MRF5" s="1408"/>
      <c r="MRG5" s="1408"/>
      <c r="MRH5" s="1408"/>
      <c r="MRI5" s="1408"/>
      <c r="MRJ5" s="1408"/>
      <c r="MRK5" s="1408"/>
      <c r="MRL5" s="1408"/>
      <c r="MRM5" s="1408"/>
      <c r="MRN5" s="1408"/>
      <c r="MRO5" s="1408"/>
      <c r="MRP5" s="1408"/>
      <c r="MRQ5" s="1408"/>
      <c r="MRR5" s="1408"/>
      <c r="MRS5" s="1408"/>
      <c r="MRT5" s="1408"/>
      <c r="MRU5" s="1408"/>
      <c r="MRV5" s="1408"/>
      <c r="MRW5" s="1408"/>
      <c r="MRX5" s="1408"/>
      <c r="MRY5" s="1408"/>
      <c r="MRZ5" s="1408"/>
      <c r="MSA5" s="1408"/>
      <c r="MSB5" s="1408"/>
      <c r="MSC5" s="1408"/>
      <c r="MSD5" s="1408"/>
      <c r="MSE5" s="1408"/>
      <c r="MSF5" s="1408"/>
      <c r="MSG5" s="1408"/>
      <c r="MSH5" s="1408"/>
      <c r="MSI5" s="1408"/>
      <c r="MSJ5" s="1408"/>
      <c r="MSK5" s="1408"/>
      <c r="MSL5" s="1408"/>
      <c r="MSM5" s="1408"/>
      <c r="MSN5" s="1408"/>
      <c r="MSO5" s="1408"/>
      <c r="MSP5" s="1408"/>
      <c r="MSQ5" s="1408"/>
      <c r="MSR5" s="1408"/>
      <c r="MSS5" s="1408"/>
      <c r="MST5" s="1408"/>
      <c r="MSU5" s="1408"/>
      <c r="MSV5" s="1408"/>
      <c r="MSW5" s="1408"/>
      <c r="MSX5" s="1408"/>
      <c r="MSY5" s="1408"/>
      <c r="MSZ5" s="1408"/>
      <c r="MTA5" s="1408"/>
      <c r="MTB5" s="1408"/>
      <c r="MTC5" s="1408"/>
      <c r="MTD5" s="1408"/>
      <c r="MTE5" s="1408"/>
      <c r="MTF5" s="1408"/>
      <c r="MTG5" s="1408"/>
      <c r="MTH5" s="1408"/>
      <c r="MTI5" s="1408"/>
      <c r="MTJ5" s="1408"/>
      <c r="MTK5" s="1408"/>
      <c r="MTL5" s="1408"/>
      <c r="MTM5" s="1408"/>
      <c r="MTN5" s="1408"/>
      <c r="MTO5" s="1408"/>
      <c r="MTP5" s="1408"/>
      <c r="MTQ5" s="1408"/>
      <c r="MTR5" s="1408"/>
      <c r="MTS5" s="1408"/>
      <c r="MTT5" s="1408"/>
      <c r="MTU5" s="1408"/>
      <c r="MTV5" s="1408"/>
      <c r="MTW5" s="1408"/>
      <c r="MTX5" s="1408"/>
      <c r="MTY5" s="1408"/>
      <c r="MTZ5" s="1408"/>
      <c r="MUA5" s="1408"/>
      <c r="MUB5" s="1408"/>
      <c r="MUC5" s="1408"/>
      <c r="MUD5" s="1408"/>
      <c r="MUE5" s="1408"/>
      <c r="MUF5" s="1408"/>
      <c r="MUG5" s="1408"/>
      <c r="MUH5" s="1408"/>
      <c r="MUI5" s="1408"/>
      <c r="MUJ5" s="1408"/>
      <c r="MUK5" s="1408"/>
      <c r="MUL5" s="1408"/>
      <c r="MUM5" s="1408"/>
      <c r="MUN5" s="1408"/>
      <c r="MUO5" s="1408"/>
      <c r="MUP5" s="1408"/>
      <c r="MUQ5" s="1408"/>
      <c r="MUR5" s="1408"/>
      <c r="MUS5" s="1408"/>
      <c r="MUT5" s="1408"/>
      <c r="MUU5" s="1408"/>
      <c r="MUV5" s="1408"/>
      <c r="MUW5" s="1408"/>
      <c r="MUX5" s="1408"/>
      <c r="MUY5" s="1408"/>
      <c r="MUZ5" s="1408"/>
      <c r="MVA5" s="1408"/>
      <c r="MVB5" s="1408"/>
      <c r="MVC5" s="1408"/>
      <c r="MVD5" s="1408"/>
      <c r="MVE5" s="1408"/>
      <c r="MVF5" s="1408"/>
      <c r="MVG5" s="1408"/>
      <c r="MVH5" s="1408"/>
      <c r="MVI5" s="1408"/>
      <c r="MVJ5" s="1408"/>
      <c r="MVK5" s="1408"/>
      <c r="MVL5" s="1408"/>
      <c r="MVM5" s="1408"/>
      <c r="MVN5" s="1408"/>
      <c r="MVO5" s="1408"/>
      <c r="MVP5" s="1408"/>
      <c r="MVQ5" s="1408"/>
      <c r="MVR5" s="1408"/>
      <c r="MVS5" s="1408"/>
      <c r="MVT5" s="1408"/>
      <c r="MVU5" s="1408"/>
      <c r="MVV5" s="1408"/>
      <c r="MVW5" s="1408"/>
      <c r="MVX5" s="1408"/>
      <c r="MVY5" s="1408"/>
      <c r="MVZ5" s="1408"/>
      <c r="MWA5" s="1408"/>
      <c r="MWB5" s="1408"/>
      <c r="MWC5" s="1408"/>
      <c r="MWD5" s="1408"/>
      <c r="MWE5" s="1408"/>
      <c r="MWF5" s="1408"/>
      <c r="MWG5" s="1408"/>
      <c r="MWH5" s="1408"/>
      <c r="MWI5" s="1408"/>
      <c r="MWJ5" s="1408"/>
      <c r="MWK5" s="1408"/>
      <c r="MWL5" s="1408"/>
      <c r="MWM5" s="1408"/>
      <c r="MWN5" s="1408"/>
      <c r="MWO5" s="1408"/>
      <c r="MWP5" s="1408"/>
      <c r="MWQ5" s="1408"/>
      <c r="MWR5" s="1408"/>
      <c r="MWS5" s="1408"/>
      <c r="MWT5" s="1408"/>
      <c r="MWU5" s="1408"/>
      <c r="MWV5" s="1408"/>
      <c r="MWW5" s="1408"/>
      <c r="MWX5" s="1408"/>
      <c r="MWY5" s="1408"/>
      <c r="MWZ5" s="1408"/>
      <c r="MXA5" s="1408"/>
      <c r="MXB5" s="1408"/>
      <c r="MXC5" s="1408"/>
      <c r="MXD5" s="1408"/>
      <c r="MXE5" s="1408"/>
      <c r="MXF5" s="1408"/>
      <c r="MXG5" s="1408"/>
      <c r="MXH5" s="1408"/>
      <c r="MXI5" s="1408"/>
      <c r="MXJ5" s="1408"/>
      <c r="MXK5" s="1408"/>
      <c r="MXL5" s="1408"/>
      <c r="MXM5" s="1408"/>
      <c r="MXN5" s="1408"/>
      <c r="MXO5" s="1408"/>
      <c r="MXP5" s="1408"/>
      <c r="MXQ5" s="1408"/>
      <c r="MXR5" s="1408"/>
      <c r="MXS5" s="1408"/>
      <c r="MXT5" s="1408"/>
      <c r="MXU5" s="1408"/>
      <c r="MXV5" s="1408"/>
      <c r="MXW5" s="1408"/>
      <c r="MXX5" s="1408"/>
      <c r="MXY5" s="1408"/>
      <c r="MXZ5" s="1408"/>
      <c r="MYA5" s="1408"/>
      <c r="MYB5" s="1408"/>
      <c r="MYC5" s="1408"/>
      <c r="MYD5" s="1408"/>
      <c r="MYE5" s="1408"/>
      <c r="MYF5" s="1408"/>
      <c r="MYG5" s="1408"/>
      <c r="MYH5" s="1408"/>
      <c r="MYI5" s="1408"/>
      <c r="MYJ5" s="1408"/>
      <c r="MYK5" s="1408"/>
      <c r="MYL5" s="1408"/>
      <c r="MYM5" s="1408"/>
      <c r="MYN5" s="1408"/>
      <c r="MYO5" s="1408"/>
      <c r="MYP5" s="1408"/>
      <c r="MYQ5" s="1408"/>
      <c r="MYR5" s="1408"/>
      <c r="MYS5" s="1408"/>
      <c r="MYT5" s="1408"/>
      <c r="MYU5" s="1408"/>
      <c r="MYV5" s="1408"/>
      <c r="MYW5" s="1408"/>
      <c r="MYX5" s="1408"/>
      <c r="MYY5" s="1408"/>
      <c r="MYZ5" s="1408"/>
      <c r="MZA5" s="1408"/>
      <c r="MZB5" s="1408"/>
      <c r="MZC5" s="1408"/>
      <c r="MZD5" s="1408"/>
      <c r="MZE5" s="1408"/>
      <c r="MZF5" s="1408"/>
      <c r="MZG5" s="1408"/>
      <c r="MZH5" s="1408"/>
      <c r="MZI5" s="1408"/>
      <c r="MZJ5" s="1408"/>
      <c r="MZK5" s="1408"/>
      <c r="MZL5" s="1408"/>
      <c r="MZM5" s="1408"/>
      <c r="MZN5" s="1408"/>
      <c r="MZO5" s="1408"/>
      <c r="MZP5" s="1408"/>
      <c r="MZQ5" s="1408"/>
      <c r="MZR5" s="1408"/>
      <c r="MZS5" s="1408"/>
      <c r="MZT5" s="1408"/>
      <c r="MZU5" s="1408"/>
      <c r="MZV5" s="1408"/>
      <c r="MZW5" s="1408"/>
      <c r="MZX5" s="1408"/>
      <c r="MZY5" s="1408"/>
      <c r="MZZ5" s="1408"/>
      <c r="NAA5" s="1408"/>
      <c r="NAB5" s="1408"/>
      <c r="NAC5" s="1408"/>
      <c r="NAD5" s="1408"/>
      <c r="NAE5" s="1408"/>
      <c r="NAF5" s="1408"/>
      <c r="NAG5" s="1408"/>
      <c r="NAH5" s="1408"/>
      <c r="NAI5" s="1408"/>
      <c r="NAJ5" s="1408"/>
      <c r="NAK5" s="1408"/>
      <c r="NAL5" s="1408"/>
      <c r="NAM5" s="1408"/>
      <c r="NAN5" s="1408"/>
      <c r="NAO5" s="1408"/>
      <c r="NAP5" s="1408"/>
      <c r="NAQ5" s="1408"/>
      <c r="NAR5" s="1408"/>
      <c r="NAS5" s="1408"/>
      <c r="NAT5" s="1408"/>
      <c r="NAU5" s="1408"/>
      <c r="NAV5" s="1408"/>
      <c r="NAW5" s="1408"/>
      <c r="NAX5" s="1408"/>
      <c r="NAY5" s="1408"/>
      <c r="NAZ5" s="1408"/>
      <c r="NBA5" s="1408"/>
      <c r="NBB5" s="1408"/>
      <c r="NBC5" s="1408"/>
      <c r="NBD5" s="1408"/>
      <c r="NBE5" s="1408"/>
      <c r="NBF5" s="1408"/>
      <c r="NBG5" s="1408"/>
      <c r="NBH5" s="1408"/>
      <c r="NBI5" s="1408"/>
      <c r="NBJ5" s="1408"/>
      <c r="NBK5" s="1408"/>
      <c r="NBL5" s="1408"/>
      <c r="NBM5" s="1408"/>
      <c r="NBN5" s="1408"/>
      <c r="NBO5" s="1408"/>
      <c r="NBP5" s="1408"/>
      <c r="NBQ5" s="1408"/>
      <c r="NBR5" s="1408"/>
      <c r="NBS5" s="1408"/>
      <c r="NBT5" s="1408"/>
      <c r="NBU5" s="1408"/>
      <c r="NBV5" s="1408"/>
      <c r="NBW5" s="1408"/>
      <c r="NBX5" s="1408"/>
      <c r="NBY5" s="1408"/>
      <c r="NBZ5" s="1408"/>
      <c r="NCA5" s="1408"/>
      <c r="NCB5" s="1408"/>
      <c r="NCC5" s="1408"/>
      <c r="NCD5" s="1408"/>
      <c r="NCE5" s="1408"/>
      <c r="NCF5" s="1408"/>
      <c r="NCG5" s="1408"/>
      <c r="NCH5" s="1408"/>
      <c r="NCI5" s="1408"/>
      <c r="NCJ5" s="1408"/>
      <c r="NCK5" s="1408"/>
      <c r="NCL5" s="1408"/>
      <c r="NCM5" s="1408"/>
      <c r="NCN5" s="1408"/>
      <c r="NCO5" s="1408"/>
      <c r="NCP5" s="1408"/>
      <c r="NCQ5" s="1408"/>
      <c r="NCR5" s="1408"/>
      <c r="NCS5" s="1408"/>
      <c r="NCT5" s="1408"/>
      <c r="NCU5" s="1408"/>
      <c r="NCV5" s="1408"/>
      <c r="NCW5" s="1408"/>
      <c r="NCX5" s="1408"/>
      <c r="NCY5" s="1408"/>
      <c r="NCZ5" s="1408"/>
      <c r="NDA5" s="1408"/>
      <c r="NDB5" s="1408"/>
      <c r="NDC5" s="1408"/>
      <c r="NDD5" s="1408"/>
      <c r="NDE5" s="1408"/>
      <c r="NDF5" s="1408"/>
      <c r="NDG5" s="1408"/>
      <c r="NDH5" s="1408"/>
      <c r="NDI5" s="1408"/>
      <c r="NDJ5" s="1408"/>
      <c r="NDK5" s="1408"/>
      <c r="NDL5" s="1408"/>
      <c r="NDM5" s="1408"/>
      <c r="NDN5" s="1408"/>
      <c r="NDO5" s="1408"/>
      <c r="NDP5" s="1408"/>
      <c r="NDQ5" s="1408"/>
      <c r="NDR5" s="1408"/>
      <c r="NDS5" s="1408"/>
      <c r="NDT5" s="1408"/>
      <c r="NDU5" s="1408"/>
      <c r="NDV5" s="1408"/>
      <c r="NDW5" s="1408"/>
      <c r="NDX5" s="1408"/>
      <c r="NDY5" s="1408"/>
      <c r="NDZ5" s="1408"/>
      <c r="NEA5" s="1408"/>
      <c r="NEB5" s="1408"/>
      <c r="NEC5" s="1408"/>
      <c r="NED5" s="1408"/>
      <c r="NEE5" s="1408"/>
      <c r="NEF5" s="1408"/>
      <c r="NEG5" s="1408"/>
      <c r="NEH5" s="1408"/>
      <c r="NEI5" s="1408"/>
      <c r="NEJ5" s="1408"/>
      <c r="NEK5" s="1408"/>
      <c r="NEL5" s="1408"/>
      <c r="NEM5" s="1408"/>
      <c r="NEN5" s="1408"/>
      <c r="NEO5" s="1408"/>
      <c r="NEP5" s="1408"/>
      <c r="NEQ5" s="1408"/>
      <c r="NER5" s="1408"/>
      <c r="NES5" s="1408"/>
      <c r="NET5" s="1408"/>
      <c r="NEU5" s="1408"/>
      <c r="NEV5" s="1408"/>
      <c r="NEW5" s="1408"/>
      <c r="NEX5" s="1408"/>
      <c r="NEY5" s="1408"/>
      <c r="NEZ5" s="1408"/>
      <c r="NFA5" s="1408"/>
      <c r="NFB5" s="1408"/>
      <c r="NFC5" s="1408"/>
      <c r="NFD5" s="1408"/>
      <c r="NFE5" s="1408"/>
      <c r="NFF5" s="1408"/>
      <c r="NFG5" s="1408"/>
      <c r="NFH5" s="1408"/>
      <c r="NFI5" s="1408"/>
      <c r="NFJ5" s="1408"/>
      <c r="NFK5" s="1408"/>
      <c r="NFL5" s="1408"/>
      <c r="NFM5" s="1408"/>
      <c r="NFN5" s="1408"/>
      <c r="NFO5" s="1408"/>
      <c r="NFP5" s="1408"/>
      <c r="NFQ5" s="1408"/>
      <c r="NFR5" s="1408"/>
      <c r="NFS5" s="1408"/>
      <c r="NFT5" s="1408"/>
      <c r="NFU5" s="1408"/>
      <c r="NFV5" s="1408"/>
      <c r="NFW5" s="1408"/>
      <c r="NFX5" s="1408"/>
      <c r="NFY5" s="1408"/>
      <c r="NFZ5" s="1408"/>
      <c r="NGA5" s="1408"/>
      <c r="NGB5" s="1408"/>
      <c r="NGC5" s="1408"/>
      <c r="NGD5" s="1408"/>
      <c r="NGE5" s="1408"/>
      <c r="NGF5" s="1408"/>
      <c r="NGG5" s="1408"/>
      <c r="NGH5" s="1408"/>
      <c r="NGI5" s="1408"/>
      <c r="NGJ5" s="1408"/>
      <c r="NGK5" s="1408"/>
      <c r="NGL5" s="1408"/>
      <c r="NGM5" s="1408"/>
      <c r="NGN5" s="1408"/>
      <c r="NGO5" s="1408"/>
      <c r="NGP5" s="1408"/>
      <c r="NGQ5" s="1408"/>
      <c r="NGR5" s="1408"/>
      <c r="NGS5" s="1408"/>
      <c r="NGT5" s="1408"/>
      <c r="NGU5" s="1408"/>
      <c r="NGV5" s="1408"/>
      <c r="NGW5" s="1408"/>
      <c r="NGX5" s="1408"/>
      <c r="NGY5" s="1408"/>
      <c r="NGZ5" s="1408"/>
      <c r="NHA5" s="1408"/>
      <c r="NHB5" s="1408"/>
      <c r="NHC5" s="1408"/>
      <c r="NHD5" s="1408"/>
      <c r="NHE5" s="1408"/>
      <c r="NHF5" s="1408"/>
      <c r="NHG5" s="1408"/>
      <c r="NHH5" s="1408"/>
      <c r="NHI5" s="1408"/>
      <c r="NHJ5" s="1408"/>
      <c r="NHK5" s="1408"/>
      <c r="NHL5" s="1408"/>
      <c r="NHM5" s="1408"/>
      <c r="NHN5" s="1408"/>
      <c r="NHO5" s="1408"/>
      <c r="NHP5" s="1408"/>
      <c r="NHQ5" s="1408"/>
      <c r="NHR5" s="1408"/>
      <c r="NHS5" s="1408"/>
      <c r="NHT5" s="1408"/>
      <c r="NHU5" s="1408"/>
      <c r="NHV5" s="1408"/>
      <c r="NHW5" s="1408"/>
      <c r="NHX5" s="1408"/>
      <c r="NHY5" s="1408"/>
      <c r="NHZ5" s="1408"/>
      <c r="NIA5" s="1408"/>
      <c r="NIB5" s="1408"/>
      <c r="NIC5" s="1408"/>
      <c r="NID5" s="1408"/>
      <c r="NIE5" s="1408"/>
      <c r="NIF5" s="1408"/>
      <c r="NIG5" s="1408"/>
      <c r="NIH5" s="1408"/>
      <c r="NII5" s="1408"/>
      <c r="NIJ5" s="1408"/>
      <c r="NIK5" s="1408"/>
      <c r="NIL5" s="1408"/>
      <c r="NIM5" s="1408"/>
      <c r="NIN5" s="1408"/>
      <c r="NIO5" s="1408"/>
      <c r="NIP5" s="1408"/>
      <c r="NIQ5" s="1408"/>
      <c r="NIR5" s="1408"/>
      <c r="NIS5" s="1408"/>
      <c r="NIT5" s="1408"/>
      <c r="NIU5" s="1408"/>
      <c r="NIV5" s="1408"/>
      <c r="NIW5" s="1408"/>
      <c r="NIX5" s="1408"/>
      <c r="NIY5" s="1408"/>
      <c r="NIZ5" s="1408"/>
      <c r="NJA5" s="1408"/>
      <c r="NJB5" s="1408"/>
      <c r="NJC5" s="1408"/>
      <c r="NJD5" s="1408"/>
      <c r="NJE5" s="1408"/>
      <c r="NJF5" s="1408"/>
      <c r="NJG5" s="1408"/>
      <c r="NJH5" s="1408"/>
      <c r="NJI5" s="1408"/>
      <c r="NJJ5" s="1408"/>
      <c r="NJK5" s="1408"/>
      <c r="NJL5" s="1408"/>
      <c r="NJM5" s="1408"/>
      <c r="NJN5" s="1408"/>
      <c r="NJO5" s="1408"/>
      <c r="NJP5" s="1408"/>
      <c r="NJQ5" s="1408"/>
      <c r="NJR5" s="1408"/>
      <c r="NJS5" s="1408"/>
      <c r="NJT5" s="1408"/>
      <c r="NJU5" s="1408"/>
      <c r="NJV5" s="1408"/>
      <c r="NJW5" s="1408"/>
      <c r="NJX5" s="1408"/>
      <c r="NJY5" s="1408"/>
      <c r="NJZ5" s="1408"/>
      <c r="NKA5" s="1408"/>
      <c r="NKB5" s="1408"/>
      <c r="NKC5" s="1408"/>
      <c r="NKD5" s="1408"/>
      <c r="NKE5" s="1408"/>
      <c r="NKF5" s="1408"/>
      <c r="NKG5" s="1408"/>
      <c r="NKH5" s="1408"/>
      <c r="NKI5" s="1408"/>
      <c r="NKJ5" s="1408"/>
      <c r="NKK5" s="1408"/>
      <c r="NKL5" s="1408"/>
      <c r="NKM5" s="1408"/>
      <c r="NKN5" s="1408"/>
      <c r="NKO5" s="1408"/>
      <c r="NKP5" s="1408"/>
      <c r="NKQ5" s="1408"/>
      <c r="NKR5" s="1408"/>
      <c r="NKS5" s="1408"/>
      <c r="NKT5" s="1408"/>
      <c r="NKU5" s="1408"/>
      <c r="NKV5" s="1408"/>
      <c r="NKW5" s="1408"/>
      <c r="NKX5" s="1408"/>
      <c r="NKY5" s="1408"/>
      <c r="NKZ5" s="1408"/>
      <c r="NLA5" s="1408"/>
      <c r="NLB5" s="1408"/>
      <c r="NLC5" s="1408"/>
      <c r="NLD5" s="1408"/>
      <c r="NLE5" s="1408"/>
      <c r="NLF5" s="1408"/>
      <c r="NLG5" s="1408"/>
      <c r="NLH5" s="1408"/>
      <c r="NLI5" s="1408"/>
      <c r="NLJ5" s="1408"/>
      <c r="NLK5" s="1408"/>
      <c r="NLL5" s="1408"/>
      <c r="NLM5" s="1408"/>
      <c r="NLN5" s="1408"/>
      <c r="NLO5" s="1408"/>
      <c r="NLP5" s="1408"/>
      <c r="NLQ5" s="1408"/>
      <c r="NLR5" s="1408"/>
      <c r="NLS5" s="1408"/>
      <c r="NLT5" s="1408"/>
      <c r="NLU5" s="1408"/>
      <c r="NLV5" s="1408"/>
      <c r="NLW5" s="1408"/>
      <c r="NLX5" s="1408"/>
      <c r="NLY5" s="1408"/>
      <c r="NLZ5" s="1408"/>
      <c r="NMA5" s="1408"/>
      <c r="NMB5" s="1408"/>
      <c r="NMC5" s="1408"/>
      <c r="NMD5" s="1408"/>
      <c r="NME5" s="1408"/>
      <c r="NMF5" s="1408"/>
      <c r="NMG5" s="1408"/>
      <c r="NMH5" s="1408"/>
      <c r="NMI5" s="1408"/>
      <c r="NMJ5" s="1408"/>
      <c r="NMK5" s="1408"/>
      <c r="NML5" s="1408"/>
      <c r="NMM5" s="1408"/>
      <c r="NMN5" s="1408"/>
      <c r="NMO5" s="1408"/>
      <c r="NMP5" s="1408"/>
      <c r="NMQ5" s="1408"/>
      <c r="NMR5" s="1408"/>
      <c r="NMS5" s="1408"/>
      <c r="NMT5" s="1408"/>
      <c r="NMU5" s="1408"/>
      <c r="NMV5" s="1408"/>
      <c r="NMW5" s="1408"/>
      <c r="NMX5" s="1408"/>
      <c r="NMY5" s="1408"/>
      <c r="NMZ5" s="1408"/>
      <c r="NNA5" s="1408"/>
      <c r="NNB5" s="1408"/>
      <c r="NNC5" s="1408"/>
      <c r="NND5" s="1408"/>
      <c r="NNE5" s="1408"/>
      <c r="NNF5" s="1408"/>
      <c r="NNG5" s="1408"/>
      <c r="NNH5" s="1408"/>
      <c r="NNI5" s="1408"/>
      <c r="NNJ5" s="1408"/>
      <c r="NNK5" s="1408"/>
      <c r="NNL5" s="1408"/>
      <c r="NNM5" s="1408"/>
      <c r="NNN5" s="1408"/>
      <c r="NNO5" s="1408"/>
      <c r="NNP5" s="1408"/>
      <c r="NNQ5" s="1408"/>
      <c r="NNR5" s="1408"/>
      <c r="NNS5" s="1408"/>
      <c r="NNT5" s="1408"/>
      <c r="NNU5" s="1408"/>
      <c r="NNV5" s="1408"/>
      <c r="NNW5" s="1408"/>
      <c r="NNX5" s="1408"/>
      <c r="NNY5" s="1408"/>
      <c r="NNZ5" s="1408"/>
      <c r="NOA5" s="1408"/>
      <c r="NOB5" s="1408"/>
      <c r="NOC5" s="1408"/>
      <c r="NOD5" s="1408"/>
      <c r="NOE5" s="1408"/>
      <c r="NOF5" s="1408"/>
      <c r="NOG5" s="1408"/>
      <c r="NOH5" s="1408"/>
      <c r="NOI5" s="1408"/>
      <c r="NOJ5" s="1408"/>
      <c r="NOK5" s="1408"/>
      <c r="NOL5" s="1408"/>
      <c r="NOM5" s="1408"/>
      <c r="NON5" s="1408"/>
      <c r="NOO5" s="1408"/>
      <c r="NOP5" s="1408"/>
      <c r="NOQ5" s="1408"/>
      <c r="NOR5" s="1408"/>
      <c r="NOS5" s="1408"/>
      <c r="NOT5" s="1408"/>
      <c r="NOU5" s="1408"/>
      <c r="NOV5" s="1408"/>
      <c r="NOW5" s="1408"/>
      <c r="NOX5" s="1408"/>
      <c r="NOY5" s="1408"/>
      <c r="NOZ5" s="1408"/>
      <c r="NPA5" s="1408"/>
      <c r="NPB5" s="1408"/>
      <c r="NPC5" s="1408"/>
      <c r="NPD5" s="1408"/>
      <c r="NPE5" s="1408"/>
      <c r="NPF5" s="1408"/>
      <c r="NPG5" s="1408"/>
      <c r="NPH5" s="1408"/>
      <c r="NPI5" s="1408"/>
      <c r="NPJ5" s="1408"/>
      <c r="NPK5" s="1408"/>
      <c r="NPL5" s="1408"/>
      <c r="NPM5" s="1408"/>
      <c r="NPN5" s="1408"/>
      <c r="NPO5" s="1408"/>
      <c r="NPP5" s="1408"/>
      <c r="NPQ5" s="1408"/>
      <c r="NPR5" s="1408"/>
      <c r="NPS5" s="1408"/>
      <c r="NPT5" s="1408"/>
      <c r="NPU5" s="1408"/>
      <c r="NPV5" s="1408"/>
      <c r="NPW5" s="1408"/>
      <c r="NPX5" s="1408"/>
      <c r="NPY5" s="1408"/>
      <c r="NPZ5" s="1408"/>
      <c r="NQA5" s="1408"/>
      <c r="NQB5" s="1408"/>
      <c r="NQC5" s="1408"/>
      <c r="NQD5" s="1408"/>
      <c r="NQE5" s="1408"/>
      <c r="NQF5" s="1408"/>
      <c r="NQG5" s="1408"/>
      <c r="NQH5" s="1408"/>
      <c r="NQI5" s="1408"/>
      <c r="NQJ5" s="1408"/>
      <c r="NQK5" s="1408"/>
      <c r="NQL5" s="1408"/>
      <c r="NQM5" s="1408"/>
      <c r="NQN5" s="1408"/>
      <c r="NQO5" s="1408"/>
      <c r="NQP5" s="1408"/>
      <c r="NQQ5" s="1408"/>
      <c r="NQR5" s="1408"/>
      <c r="NQS5" s="1408"/>
      <c r="NQT5" s="1408"/>
      <c r="NQU5" s="1408"/>
      <c r="NQV5" s="1408"/>
      <c r="NQW5" s="1408"/>
      <c r="NQX5" s="1408"/>
      <c r="NQY5" s="1408"/>
      <c r="NQZ5" s="1408"/>
      <c r="NRA5" s="1408"/>
      <c r="NRB5" s="1408"/>
      <c r="NRC5" s="1408"/>
      <c r="NRD5" s="1408"/>
      <c r="NRE5" s="1408"/>
      <c r="NRF5" s="1408"/>
      <c r="NRG5" s="1408"/>
      <c r="NRH5" s="1408"/>
      <c r="NRI5" s="1408"/>
      <c r="NRJ5" s="1408"/>
      <c r="NRK5" s="1408"/>
      <c r="NRL5" s="1408"/>
      <c r="NRM5" s="1408"/>
      <c r="NRN5" s="1408"/>
      <c r="NRO5" s="1408"/>
      <c r="NRP5" s="1408"/>
      <c r="NRQ5" s="1408"/>
      <c r="NRR5" s="1408"/>
      <c r="NRS5" s="1408"/>
      <c r="NRT5" s="1408"/>
      <c r="NRU5" s="1408"/>
      <c r="NRV5" s="1408"/>
      <c r="NRW5" s="1408"/>
      <c r="NRX5" s="1408"/>
      <c r="NRY5" s="1408"/>
      <c r="NRZ5" s="1408"/>
      <c r="NSA5" s="1408"/>
      <c r="NSB5" s="1408"/>
      <c r="NSC5" s="1408"/>
      <c r="NSD5" s="1408"/>
      <c r="NSE5" s="1408"/>
      <c r="NSF5" s="1408"/>
      <c r="NSG5" s="1408"/>
      <c r="NSH5" s="1408"/>
      <c r="NSI5" s="1408"/>
      <c r="NSJ5" s="1408"/>
      <c r="NSK5" s="1408"/>
      <c r="NSL5" s="1408"/>
      <c r="NSM5" s="1408"/>
      <c r="NSN5" s="1408"/>
      <c r="NSO5" s="1408"/>
      <c r="NSP5" s="1408"/>
      <c r="NSQ5" s="1408"/>
      <c r="NSR5" s="1408"/>
      <c r="NSS5" s="1408"/>
      <c r="NST5" s="1408"/>
      <c r="NSU5" s="1408"/>
      <c r="NSV5" s="1408"/>
      <c r="NSW5" s="1408"/>
      <c r="NSX5" s="1408"/>
      <c r="NSY5" s="1408"/>
      <c r="NSZ5" s="1408"/>
      <c r="NTA5" s="1408"/>
      <c r="NTB5" s="1408"/>
      <c r="NTC5" s="1408"/>
      <c r="NTD5" s="1408"/>
      <c r="NTE5" s="1408"/>
      <c r="NTF5" s="1408"/>
      <c r="NTG5" s="1408"/>
      <c r="NTH5" s="1408"/>
      <c r="NTI5" s="1408"/>
      <c r="NTJ5" s="1408"/>
      <c r="NTK5" s="1408"/>
      <c r="NTL5" s="1408"/>
      <c r="NTM5" s="1408"/>
      <c r="NTN5" s="1408"/>
      <c r="NTO5" s="1408"/>
      <c r="NTP5" s="1408"/>
      <c r="NTQ5" s="1408"/>
      <c r="NTR5" s="1408"/>
      <c r="NTS5" s="1408"/>
      <c r="NTT5" s="1408"/>
      <c r="NTU5" s="1408"/>
      <c r="NTV5" s="1408"/>
      <c r="NTW5" s="1408"/>
      <c r="NTX5" s="1408"/>
      <c r="NTY5" s="1408"/>
      <c r="NTZ5" s="1408"/>
      <c r="NUA5" s="1408"/>
      <c r="NUB5" s="1408"/>
      <c r="NUC5" s="1408"/>
      <c r="NUD5" s="1408"/>
      <c r="NUE5" s="1408"/>
      <c r="NUF5" s="1408"/>
      <c r="NUG5" s="1408"/>
      <c r="NUH5" s="1408"/>
      <c r="NUI5" s="1408"/>
      <c r="NUJ5" s="1408"/>
      <c r="NUK5" s="1408"/>
      <c r="NUL5" s="1408"/>
      <c r="NUM5" s="1408"/>
      <c r="NUN5" s="1408"/>
      <c r="NUO5" s="1408"/>
      <c r="NUP5" s="1408"/>
      <c r="NUQ5" s="1408"/>
      <c r="NUR5" s="1408"/>
      <c r="NUS5" s="1408"/>
      <c r="NUT5" s="1408"/>
      <c r="NUU5" s="1408"/>
      <c r="NUV5" s="1408"/>
      <c r="NUW5" s="1408"/>
      <c r="NUX5" s="1408"/>
      <c r="NUY5" s="1408"/>
      <c r="NUZ5" s="1408"/>
      <c r="NVA5" s="1408"/>
      <c r="NVB5" s="1408"/>
      <c r="NVC5" s="1408"/>
      <c r="NVD5" s="1408"/>
      <c r="NVE5" s="1408"/>
      <c r="NVF5" s="1408"/>
      <c r="NVG5" s="1408"/>
      <c r="NVH5" s="1408"/>
      <c r="NVI5" s="1408"/>
      <c r="NVJ5" s="1408"/>
      <c r="NVK5" s="1408"/>
      <c r="NVL5" s="1408"/>
      <c r="NVM5" s="1408"/>
      <c r="NVN5" s="1408"/>
      <c r="NVO5" s="1408"/>
      <c r="NVP5" s="1408"/>
      <c r="NVQ5" s="1408"/>
      <c r="NVR5" s="1408"/>
      <c r="NVS5" s="1408"/>
      <c r="NVT5" s="1408"/>
      <c r="NVU5" s="1408"/>
      <c r="NVV5" s="1408"/>
      <c r="NVW5" s="1408"/>
      <c r="NVX5" s="1408"/>
      <c r="NVY5" s="1408"/>
      <c r="NVZ5" s="1408"/>
      <c r="NWA5" s="1408"/>
      <c r="NWB5" s="1408"/>
      <c r="NWC5" s="1408"/>
      <c r="NWD5" s="1408"/>
      <c r="NWE5" s="1408"/>
      <c r="NWF5" s="1408"/>
      <c r="NWG5" s="1408"/>
      <c r="NWH5" s="1408"/>
      <c r="NWI5" s="1408"/>
      <c r="NWJ5" s="1408"/>
      <c r="NWK5" s="1408"/>
      <c r="NWL5" s="1408"/>
      <c r="NWM5" s="1408"/>
      <c r="NWN5" s="1408"/>
      <c r="NWO5" s="1408"/>
      <c r="NWP5" s="1408"/>
      <c r="NWQ5" s="1408"/>
      <c r="NWR5" s="1408"/>
      <c r="NWS5" s="1408"/>
      <c r="NWT5" s="1408"/>
      <c r="NWU5" s="1408"/>
      <c r="NWV5" s="1408"/>
      <c r="NWW5" s="1408"/>
      <c r="NWX5" s="1408"/>
      <c r="NWY5" s="1408"/>
      <c r="NWZ5" s="1408"/>
      <c r="NXA5" s="1408"/>
      <c r="NXB5" s="1408"/>
      <c r="NXC5" s="1408"/>
      <c r="NXD5" s="1408"/>
      <c r="NXE5" s="1408"/>
      <c r="NXF5" s="1408"/>
      <c r="NXG5" s="1408"/>
      <c r="NXH5" s="1408"/>
      <c r="NXI5" s="1408"/>
      <c r="NXJ5" s="1408"/>
      <c r="NXK5" s="1408"/>
      <c r="NXL5" s="1408"/>
      <c r="NXM5" s="1408"/>
      <c r="NXN5" s="1408"/>
      <c r="NXO5" s="1408"/>
      <c r="NXP5" s="1408"/>
      <c r="NXQ5" s="1408"/>
      <c r="NXR5" s="1408"/>
      <c r="NXS5" s="1408"/>
      <c r="NXT5" s="1408"/>
      <c r="NXU5" s="1408"/>
      <c r="NXV5" s="1408"/>
      <c r="NXW5" s="1408"/>
      <c r="NXX5" s="1408"/>
      <c r="NXY5" s="1408"/>
      <c r="NXZ5" s="1408"/>
      <c r="NYA5" s="1408"/>
      <c r="NYB5" s="1408"/>
      <c r="NYC5" s="1408"/>
      <c r="NYD5" s="1408"/>
      <c r="NYE5" s="1408"/>
      <c r="NYF5" s="1408"/>
      <c r="NYG5" s="1408"/>
      <c r="NYH5" s="1408"/>
      <c r="NYI5" s="1408"/>
      <c r="NYJ5" s="1408"/>
      <c r="NYK5" s="1408"/>
      <c r="NYL5" s="1408"/>
      <c r="NYM5" s="1408"/>
      <c r="NYN5" s="1408"/>
      <c r="NYO5" s="1408"/>
      <c r="NYP5" s="1408"/>
      <c r="NYQ5" s="1408"/>
      <c r="NYR5" s="1408"/>
      <c r="NYS5" s="1408"/>
      <c r="NYT5" s="1408"/>
      <c r="NYU5" s="1408"/>
      <c r="NYV5" s="1408"/>
      <c r="NYW5" s="1408"/>
      <c r="NYX5" s="1408"/>
      <c r="NYY5" s="1408"/>
      <c r="NYZ5" s="1408"/>
      <c r="NZA5" s="1408"/>
      <c r="NZB5" s="1408"/>
      <c r="NZC5" s="1408"/>
      <c r="NZD5" s="1408"/>
      <c r="NZE5" s="1408"/>
      <c r="NZF5" s="1408"/>
      <c r="NZG5" s="1408"/>
      <c r="NZH5" s="1408"/>
      <c r="NZI5" s="1408"/>
      <c r="NZJ5" s="1408"/>
      <c r="NZK5" s="1408"/>
      <c r="NZL5" s="1408"/>
      <c r="NZM5" s="1408"/>
      <c r="NZN5" s="1408"/>
      <c r="NZO5" s="1408"/>
      <c r="NZP5" s="1408"/>
      <c r="NZQ5" s="1408"/>
      <c r="NZR5" s="1408"/>
      <c r="NZS5" s="1408"/>
      <c r="NZT5" s="1408"/>
      <c r="NZU5" s="1408"/>
      <c r="NZV5" s="1408"/>
      <c r="NZW5" s="1408"/>
      <c r="NZX5" s="1408"/>
      <c r="NZY5" s="1408"/>
      <c r="NZZ5" s="1408"/>
      <c r="OAA5" s="1408"/>
      <c r="OAB5" s="1408"/>
      <c r="OAC5" s="1408"/>
      <c r="OAD5" s="1408"/>
      <c r="OAE5" s="1408"/>
      <c r="OAF5" s="1408"/>
      <c r="OAG5" s="1408"/>
      <c r="OAH5" s="1408"/>
      <c r="OAI5" s="1408"/>
      <c r="OAJ5" s="1408"/>
      <c r="OAK5" s="1408"/>
      <c r="OAL5" s="1408"/>
      <c r="OAM5" s="1408"/>
      <c r="OAN5" s="1408"/>
      <c r="OAO5" s="1408"/>
      <c r="OAP5" s="1408"/>
      <c r="OAQ5" s="1408"/>
      <c r="OAR5" s="1408"/>
      <c r="OAS5" s="1408"/>
      <c r="OAT5" s="1408"/>
      <c r="OAU5" s="1408"/>
      <c r="OAV5" s="1408"/>
      <c r="OAW5" s="1408"/>
      <c r="OAX5" s="1408"/>
      <c r="OAY5" s="1408"/>
      <c r="OAZ5" s="1408"/>
      <c r="OBA5" s="1408"/>
      <c r="OBB5" s="1408"/>
      <c r="OBC5" s="1408"/>
      <c r="OBD5" s="1408"/>
      <c r="OBE5" s="1408"/>
      <c r="OBF5" s="1408"/>
      <c r="OBG5" s="1408"/>
      <c r="OBH5" s="1408"/>
      <c r="OBI5" s="1408"/>
      <c r="OBJ5" s="1408"/>
      <c r="OBK5" s="1408"/>
      <c r="OBL5" s="1408"/>
      <c r="OBM5" s="1408"/>
      <c r="OBN5" s="1408"/>
      <c r="OBO5" s="1408"/>
      <c r="OBP5" s="1408"/>
      <c r="OBQ5" s="1408"/>
      <c r="OBR5" s="1408"/>
      <c r="OBS5" s="1408"/>
      <c r="OBT5" s="1408"/>
      <c r="OBU5" s="1408"/>
      <c r="OBV5" s="1408"/>
      <c r="OBW5" s="1408"/>
      <c r="OBX5" s="1408"/>
      <c r="OBY5" s="1408"/>
      <c r="OBZ5" s="1408"/>
      <c r="OCA5" s="1408"/>
      <c r="OCB5" s="1408"/>
      <c r="OCC5" s="1408"/>
      <c r="OCD5" s="1408"/>
      <c r="OCE5" s="1408"/>
      <c r="OCF5" s="1408"/>
      <c r="OCG5" s="1408"/>
      <c r="OCH5" s="1408"/>
      <c r="OCI5" s="1408"/>
      <c r="OCJ5" s="1408"/>
      <c r="OCK5" s="1408"/>
      <c r="OCL5" s="1408"/>
      <c r="OCM5" s="1408"/>
      <c r="OCN5" s="1408"/>
      <c r="OCO5" s="1408"/>
      <c r="OCP5" s="1408"/>
      <c r="OCQ5" s="1408"/>
      <c r="OCR5" s="1408"/>
      <c r="OCS5" s="1408"/>
      <c r="OCT5" s="1408"/>
      <c r="OCU5" s="1408"/>
      <c r="OCV5" s="1408"/>
      <c r="OCW5" s="1408"/>
      <c r="OCX5" s="1408"/>
      <c r="OCY5" s="1408"/>
      <c r="OCZ5" s="1408"/>
      <c r="ODA5" s="1408"/>
      <c r="ODB5" s="1408"/>
      <c r="ODC5" s="1408"/>
      <c r="ODD5" s="1408"/>
      <c r="ODE5" s="1408"/>
      <c r="ODF5" s="1408"/>
      <c r="ODG5" s="1408"/>
      <c r="ODH5" s="1408"/>
      <c r="ODI5" s="1408"/>
      <c r="ODJ5" s="1408"/>
      <c r="ODK5" s="1408"/>
      <c r="ODL5" s="1408"/>
      <c r="ODM5" s="1408"/>
      <c r="ODN5" s="1408"/>
      <c r="ODO5" s="1408"/>
      <c r="ODP5" s="1408"/>
      <c r="ODQ5" s="1408"/>
      <c r="ODR5" s="1408"/>
      <c r="ODS5" s="1408"/>
      <c r="ODT5" s="1408"/>
      <c r="ODU5" s="1408"/>
      <c r="ODV5" s="1408"/>
      <c r="ODW5" s="1408"/>
      <c r="ODX5" s="1408"/>
      <c r="ODY5" s="1408"/>
      <c r="ODZ5" s="1408"/>
      <c r="OEA5" s="1408"/>
      <c r="OEB5" s="1408"/>
      <c r="OEC5" s="1408"/>
      <c r="OED5" s="1408"/>
      <c r="OEE5" s="1408"/>
      <c r="OEF5" s="1408"/>
      <c r="OEG5" s="1408"/>
      <c r="OEH5" s="1408"/>
      <c r="OEI5" s="1408"/>
      <c r="OEJ5" s="1408"/>
      <c r="OEK5" s="1408"/>
      <c r="OEL5" s="1408"/>
      <c r="OEM5" s="1408"/>
      <c r="OEN5" s="1408"/>
      <c r="OEO5" s="1408"/>
      <c r="OEP5" s="1408"/>
      <c r="OEQ5" s="1408"/>
      <c r="OER5" s="1408"/>
      <c r="OES5" s="1408"/>
      <c r="OET5" s="1408"/>
      <c r="OEU5" s="1408"/>
      <c r="OEV5" s="1408"/>
      <c r="OEW5" s="1408"/>
      <c r="OEX5" s="1408"/>
      <c r="OEY5" s="1408"/>
      <c r="OEZ5" s="1408"/>
      <c r="OFA5" s="1408"/>
      <c r="OFB5" s="1408"/>
      <c r="OFC5" s="1408"/>
      <c r="OFD5" s="1408"/>
      <c r="OFE5" s="1408"/>
      <c r="OFF5" s="1408"/>
      <c r="OFG5" s="1408"/>
      <c r="OFH5" s="1408"/>
      <c r="OFI5" s="1408"/>
      <c r="OFJ5" s="1408"/>
      <c r="OFK5" s="1408"/>
      <c r="OFL5" s="1408"/>
      <c r="OFM5" s="1408"/>
      <c r="OFN5" s="1408"/>
      <c r="OFO5" s="1408"/>
      <c r="OFP5" s="1408"/>
      <c r="OFQ5" s="1408"/>
      <c r="OFR5" s="1408"/>
      <c r="OFS5" s="1408"/>
      <c r="OFT5" s="1408"/>
      <c r="OFU5" s="1408"/>
      <c r="OFV5" s="1408"/>
      <c r="OFW5" s="1408"/>
      <c r="OFX5" s="1408"/>
      <c r="OFY5" s="1408"/>
      <c r="OFZ5" s="1408"/>
      <c r="OGA5" s="1408"/>
      <c r="OGB5" s="1408"/>
      <c r="OGC5" s="1408"/>
      <c r="OGD5" s="1408"/>
      <c r="OGE5" s="1408"/>
      <c r="OGF5" s="1408"/>
      <c r="OGG5" s="1408"/>
      <c r="OGH5" s="1408"/>
      <c r="OGI5" s="1408"/>
      <c r="OGJ5" s="1408"/>
      <c r="OGK5" s="1408"/>
      <c r="OGL5" s="1408"/>
      <c r="OGM5" s="1408"/>
      <c r="OGN5" s="1408"/>
      <c r="OGO5" s="1408"/>
      <c r="OGP5" s="1408"/>
      <c r="OGQ5" s="1408"/>
      <c r="OGR5" s="1408"/>
      <c r="OGS5" s="1408"/>
      <c r="OGT5" s="1408"/>
      <c r="OGU5" s="1408"/>
      <c r="OGV5" s="1408"/>
      <c r="OGW5" s="1408"/>
      <c r="OGX5" s="1408"/>
      <c r="OGY5" s="1408"/>
      <c r="OGZ5" s="1408"/>
      <c r="OHA5" s="1408"/>
      <c r="OHB5" s="1408"/>
      <c r="OHC5" s="1408"/>
      <c r="OHD5" s="1408"/>
      <c r="OHE5" s="1408"/>
      <c r="OHF5" s="1408"/>
      <c r="OHG5" s="1408"/>
      <c r="OHH5" s="1408"/>
      <c r="OHI5" s="1408"/>
      <c r="OHJ5" s="1408"/>
      <c r="OHK5" s="1408"/>
      <c r="OHL5" s="1408"/>
      <c r="OHM5" s="1408"/>
      <c r="OHN5" s="1408"/>
      <c r="OHO5" s="1408"/>
      <c r="OHP5" s="1408"/>
      <c r="OHQ5" s="1408"/>
      <c r="OHR5" s="1408"/>
      <c r="OHS5" s="1408"/>
      <c r="OHT5" s="1408"/>
      <c r="OHU5" s="1408"/>
      <c r="OHV5" s="1408"/>
      <c r="OHW5" s="1408"/>
      <c r="OHX5" s="1408"/>
      <c r="OHY5" s="1408"/>
      <c r="OHZ5" s="1408"/>
      <c r="OIA5" s="1408"/>
      <c r="OIB5" s="1408"/>
      <c r="OIC5" s="1408"/>
      <c r="OID5" s="1408"/>
      <c r="OIE5" s="1408"/>
      <c r="OIF5" s="1408"/>
      <c r="OIG5" s="1408"/>
      <c r="OIH5" s="1408"/>
      <c r="OII5" s="1408"/>
      <c r="OIJ5" s="1408"/>
      <c r="OIK5" s="1408"/>
      <c r="OIL5" s="1408"/>
      <c r="OIM5" s="1408"/>
      <c r="OIN5" s="1408"/>
      <c r="OIO5" s="1408"/>
      <c r="OIP5" s="1408"/>
      <c r="OIQ5" s="1408"/>
      <c r="OIR5" s="1408"/>
      <c r="OIS5" s="1408"/>
      <c r="OIT5" s="1408"/>
      <c r="OIU5" s="1408"/>
      <c r="OIV5" s="1408"/>
      <c r="OIW5" s="1408"/>
      <c r="OIX5" s="1408"/>
      <c r="OIY5" s="1408"/>
      <c r="OIZ5" s="1408"/>
      <c r="OJA5" s="1408"/>
      <c r="OJB5" s="1408"/>
      <c r="OJC5" s="1408"/>
      <c r="OJD5" s="1408"/>
      <c r="OJE5" s="1408"/>
      <c r="OJF5" s="1408"/>
      <c r="OJG5" s="1408"/>
      <c r="OJH5" s="1408"/>
      <c r="OJI5" s="1408"/>
      <c r="OJJ5" s="1408"/>
      <c r="OJK5" s="1408"/>
      <c r="OJL5" s="1408"/>
      <c r="OJM5" s="1408"/>
      <c r="OJN5" s="1408"/>
      <c r="OJO5" s="1408"/>
      <c r="OJP5" s="1408"/>
      <c r="OJQ5" s="1408"/>
      <c r="OJR5" s="1408"/>
      <c r="OJS5" s="1408"/>
      <c r="OJT5" s="1408"/>
      <c r="OJU5" s="1408"/>
      <c r="OJV5" s="1408"/>
      <c r="OJW5" s="1408"/>
      <c r="OJX5" s="1408"/>
      <c r="OJY5" s="1408"/>
      <c r="OJZ5" s="1408"/>
      <c r="OKA5" s="1408"/>
      <c r="OKB5" s="1408"/>
      <c r="OKC5" s="1408"/>
      <c r="OKD5" s="1408"/>
      <c r="OKE5" s="1408"/>
      <c r="OKF5" s="1408"/>
      <c r="OKG5" s="1408"/>
      <c r="OKH5" s="1408"/>
      <c r="OKI5" s="1408"/>
      <c r="OKJ5" s="1408"/>
      <c r="OKK5" s="1408"/>
      <c r="OKL5" s="1408"/>
      <c r="OKM5" s="1408"/>
      <c r="OKN5" s="1408"/>
      <c r="OKO5" s="1408"/>
      <c r="OKP5" s="1408"/>
      <c r="OKQ5" s="1408"/>
      <c r="OKR5" s="1408"/>
      <c r="OKS5" s="1408"/>
      <c r="OKT5" s="1408"/>
      <c r="OKU5" s="1408"/>
      <c r="OKV5" s="1408"/>
      <c r="OKW5" s="1408"/>
      <c r="OKX5" s="1408"/>
      <c r="OKY5" s="1408"/>
      <c r="OKZ5" s="1408"/>
      <c r="OLA5" s="1408"/>
      <c r="OLB5" s="1408"/>
      <c r="OLC5" s="1408"/>
      <c r="OLD5" s="1408"/>
      <c r="OLE5" s="1408"/>
      <c r="OLF5" s="1408"/>
      <c r="OLG5" s="1408"/>
      <c r="OLH5" s="1408"/>
      <c r="OLI5" s="1408"/>
      <c r="OLJ5" s="1408"/>
      <c r="OLK5" s="1408"/>
      <c r="OLL5" s="1408"/>
      <c r="OLM5" s="1408"/>
      <c r="OLN5" s="1408"/>
      <c r="OLO5" s="1408"/>
      <c r="OLP5" s="1408"/>
      <c r="OLQ5" s="1408"/>
      <c r="OLR5" s="1408"/>
      <c r="OLS5" s="1408"/>
      <c r="OLT5" s="1408"/>
      <c r="OLU5" s="1408"/>
      <c r="OLV5" s="1408"/>
      <c r="OLW5" s="1408"/>
      <c r="OLX5" s="1408"/>
      <c r="OLY5" s="1408"/>
      <c r="OLZ5" s="1408"/>
      <c r="OMA5" s="1408"/>
      <c r="OMB5" s="1408"/>
      <c r="OMC5" s="1408"/>
      <c r="OMD5" s="1408"/>
      <c r="OME5" s="1408"/>
      <c r="OMF5" s="1408"/>
      <c r="OMG5" s="1408"/>
      <c r="OMH5" s="1408"/>
      <c r="OMI5" s="1408"/>
      <c r="OMJ5" s="1408"/>
      <c r="OMK5" s="1408"/>
      <c r="OML5" s="1408"/>
      <c r="OMM5" s="1408"/>
      <c r="OMN5" s="1408"/>
      <c r="OMO5" s="1408"/>
      <c r="OMP5" s="1408"/>
      <c r="OMQ5" s="1408"/>
      <c r="OMR5" s="1408"/>
      <c r="OMS5" s="1408"/>
      <c r="OMT5" s="1408"/>
      <c r="OMU5" s="1408"/>
      <c r="OMV5" s="1408"/>
      <c r="OMW5" s="1408"/>
      <c r="OMX5" s="1408"/>
      <c r="OMY5" s="1408"/>
      <c r="OMZ5" s="1408"/>
      <c r="ONA5" s="1408"/>
      <c r="ONB5" s="1408"/>
      <c r="ONC5" s="1408"/>
      <c r="OND5" s="1408"/>
      <c r="ONE5" s="1408"/>
      <c r="ONF5" s="1408"/>
      <c r="ONG5" s="1408"/>
      <c r="ONH5" s="1408"/>
      <c r="ONI5" s="1408"/>
      <c r="ONJ5" s="1408"/>
      <c r="ONK5" s="1408"/>
      <c r="ONL5" s="1408"/>
      <c r="ONM5" s="1408"/>
      <c r="ONN5" s="1408"/>
      <c r="ONO5" s="1408"/>
      <c r="ONP5" s="1408"/>
      <c r="ONQ5" s="1408"/>
      <c r="ONR5" s="1408"/>
      <c r="ONS5" s="1408"/>
      <c r="ONT5" s="1408"/>
      <c r="ONU5" s="1408"/>
      <c r="ONV5" s="1408"/>
      <c r="ONW5" s="1408"/>
      <c r="ONX5" s="1408"/>
      <c r="ONY5" s="1408"/>
      <c r="ONZ5" s="1408"/>
      <c r="OOA5" s="1408"/>
      <c r="OOB5" s="1408"/>
      <c r="OOC5" s="1408"/>
      <c r="OOD5" s="1408"/>
      <c r="OOE5" s="1408"/>
      <c r="OOF5" s="1408"/>
      <c r="OOG5" s="1408"/>
      <c r="OOH5" s="1408"/>
      <c r="OOI5" s="1408"/>
      <c r="OOJ5" s="1408"/>
      <c r="OOK5" s="1408"/>
      <c r="OOL5" s="1408"/>
      <c r="OOM5" s="1408"/>
      <c r="OON5" s="1408"/>
      <c r="OOO5" s="1408"/>
      <c r="OOP5" s="1408"/>
      <c r="OOQ5" s="1408"/>
      <c r="OOR5" s="1408"/>
      <c r="OOS5" s="1408"/>
      <c r="OOT5" s="1408"/>
      <c r="OOU5" s="1408"/>
      <c r="OOV5" s="1408"/>
      <c r="OOW5" s="1408"/>
      <c r="OOX5" s="1408"/>
      <c r="OOY5" s="1408"/>
      <c r="OOZ5" s="1408"/>
      <c r="OPA5" s="1408"/>
      <c r="OPB5" s="1408"/>
      <c r="OPC5" s="1408"/>
      <c r="OPD5" s="1408"/>
      <c r="OPE5" s="1408"/>
      <c r="OPF5" s="1408"/>
      <c r="OPG5" s="1408"/>
      <c r="OPH5" s="1408"/>
      <c r="OPI5" s="1408"/>
      <c r="OPJ5" s="1408"/>
      <c r="OPK5" s="1408"/>
      <c r="OPL5" s="1408"/>
      <c r="OPM5" s="1408"/>
      <c r="OPN5" s="1408"/>
      <c r="OPO5" s="1408"/>
      <c r="OPP5" s="1408"/>
      <c r="OPQ5" s="1408"/>
      <c r="OPR5" s="1408"/>
      <c r="OPS5" s="1408"/>
      <c r="OPT5" s="1408"/>
      <c r="OPU5" s="1408"/>
      <c r="OPV5" s="1408"/>
      <c r="OPW5" s="1408"/>
      <c r="OPX5" s="1408"/>
      <c r="OPY5" s="1408"/>
      <c r="OPZ5" s="1408"/>
      <c r="OQA5" s="1408"/>
      <c r="OQB5" s="1408"/>
      <c r="OQC5" s="1408"/>
      <c r="OQD5" s="1408"/>
      <c r="OQE5" s="1408"/>
      <c r="OQF5" s="1408"/>
      <c r="OQG5" s="1408"/>
      <c r="OQH5" s="1408"/>
      <c r="OQI5" s="1408"/>
      <c r="OQJ5" s="1408"/>
      <c r="OQK5" s="1408"/>
      <c r="OQL5" s="1408"/>
      <c r="OQM5" s="1408"/>
      <c r="OQN5" s="1408"/>
      <c r="OQO5" s="1408"/>
      <c r="OQP5" s="1408"/>
      <c r="OQQ5" s="1408"/>
      <c r="OQR5" s="1408"/>
      <c r="OQS5" s="1408"/>
      <c r="OQT5" s="1408"/>
      <c r="OQU5" s="1408"/>
      <c r="OQV5" s="1408"/>
      <c r="OQW5" s="1408"/>
      <c r="OQX5" s="1408"/>
      <c r="OQY5" s="1408"/>
      <c r="OQZ5" s="1408"/>
      <c r="ORA5" s="1408"/>
      <c r="ORB5" s="1408"/>
      <c r="ORC5" s="1408"/>
      <c r="ORD5" s="1408"/>
      <c r="ORE5" s="1408"/>
      <c r="ORF5" s="1408"/>
      <c r="ORG5" s="1408"/>
      <c r="ORH5" s="1408"/>
      <c r="ORI5" s="1408"/>
      <c r="ORJ5" s="1408"/>
      <c r="ORK5" s="1408"/>
      <c r="ORL5" s="1408"/>
      <c r="ORM5" s="1408"/>
      <c r="ORN5" s="1408"/>
      <c r="ORO5" s="1408"/>
      <c r="ORP5" s="1408"/>
      <c r="ORQ5" s="1408"/>
      <c r="ORR5" s="1408"/>
      <c r="ORS5" s="1408"/>
      <c r="ORT5" s="1408"/>
      <c r="ORU5" s="1408"/>
      <c r="ORV5" s="1408"/>
      <c r="ORW5" s="1408"/>
      <c r="ORX5" s="1408"/>
      <c r="ORY5" s="1408"/>
      <c r="ORZ5" s="1408"/>
      <c r="OSA5" s="1408"/>
      <c r="OSB5" s="1408"/>
      <c r="OSC5" s="1408"/>
      <c r="OSD5" s="1408"/>
      <c r="OSE5" s="1408"/>
      <c r="OSF5" s="1408"/>
      <c r="OSG5" s="1408"/>
      <c r="OSH5" s="1408"/>
      <c r="OSI5" s="1408"/>
      <c r="OSJ5" s="1408"/>
      <c r="OSK5" s="1408"/>
      <c r="OSL5" s="1408"/>
      <c r="OSM5" s="1408"/>
      <c r="OSN5" s="1408"/>
      <c r="OSO5" s="1408"/>
      <c r="OSP5" s="1408"/>
      <c r="OSQ5" s="1408"/>
      <c r="OSR5" s="1408"/>
      <c r="OSS5" s="1408"/>
      <c r="OST5" s="1408"/>
      <c r="OSU5" s="1408"/>
      <c r="OSV5" s="1408"/>
      <c r="OSW5" s="1408"/>
      <c r="OSX5" s="1408"/>
      <c r="OSY5" s="1408"/>
      <c r="OSZ5" s="1408"/>
      <c r="OTA5" s="1408"/>
      <c r="OTB5" s="1408"/>
      <c r="OTC5" s="1408"/>
      <c r="OTD5" s="1408"/>
      <c r="OTE5" s="1408"/>
      <c r="OTF5" s="1408"/>
      <c r="OTG5" s="1408"/>
      <c r="OTH5" s="1408"/>
      <c r="OTI5" s="1408"/>
      <c r="OTJ5" s="1408"/>
      <c r="OTK5" s="1408"/>
      <c r="OTL5" s="1408"/>
      <c r="OTM5" s="1408"/>
      <c r="OTN5" s="1408"/>
      <c r="OTO5" s="1408"/>
      <c r="OTP5" s="1408"/>
      <c r="OTQ5" s="1408"/>
      <c r="OTR5" s="1408"/>
      <c r="OTS5" s="1408"/>
      <c r="OTT5" s="1408"/>
      <c r="OTU5" s="1408"/>
      <c r="OTV5" s="1408"/>
      <c r="OTW5" s="1408"/>
      <c r="OTX5" s="1408"/>
      <c r="OTY5" s="1408"/>
      <c r="OTZ5" s="1408"/>
      <c r="OUA5" s="1408"/>
      <c r="OUB5" s="1408"/>
      <c r="OUC5" s="1408"/>
      <c r="OUD5" s="1408"/>
      <c r="OUE5" s="1408"/>
      <c r="OUF5" s="1408"/>
      <c r="OUG5" s="1408"/>
      <c r="OUH5" s="1408"/>
      <c r="OUI5" s="1408"/>
      <c r="OUJ5" s="1408"/>
      <c r="OUK5" s="1408"/>
      <c r="OUL5" s="1408"/>
      <c r="OUM5" s="1408"/>
      <c r="OUN5" s="1408"/>
      <c r="OUO5" s="1408"/>
      <c r="OUP5" s="1408"/>
      <c r="OUQ5" s="1408"/>
      <c r="OUR5" s="1408"/>
      <c r="OUS5" s="1408"/>
      <c r="OUT5" s="1408"/>
      <c r="OUU5" s="1408"/>
      <c r="OUV5" s="1408"/>
      <c r="OUW5" s="1408"/>
      <c r="OUX5" s="1408"/>
      <c r="OUY5" s="1408"/>
      <c r="OUZ5" s="1408"/>
      <c r="OVA5" s="1408"/>
      <c r="OVB5" s="1408"/>
      <c r="OVC5" s="1408"/>
      <c r="OVD5" s="1408"/>
      <c r="OVE5" s="1408"/>
      <c r="OVF5" s="1408"/>
      <c r="OVG5" s="1408"/>
      <c r="OVH5" s="1408"/>
      <c r="OVI5" s="1408"/>
      <c r="OVJ5" s="1408"/>
      <c r="OVK5" s="1408"/>
      <c r="OVL5" s="1408"/>
      <c r="OVM5" s="1408"/>
      <c r="OVN5" s="1408"/>
      <c r="OVO5" s="1408"/>
      <c r="OVP5" s="1408"/>
      <c r="OVQ5" s="1408"/>
      <c r="OVR5" s="1408"/>
      <c r="OVS5" s="1408"/>
      <c r="OVT5" s="1408"/>
      <c r="OVU5" s="1408"/>
      <c r="OVV5" s="1408"/>
      <c r="OVW5" s="1408"/>
      <c r="OVX5" s="1408"/>
      <c r="OVY5" s="1408"/>
      <c r="OVZ5" s="1408"/>
      <c r="OWA5" s="1408"/>
      <c r="OWB5" s="1408"/>
      <c r="OWC5" s="1408"/>
      <c r="OWD5" s="1408"/>
      <c r="OWE5" s="1408"/>
      <c r="OWF5" s="1408"/>
      <c r="OWG5" s="1408"/>
      <c r="OWH5" s="1408"/>
      <c r="OWI5" s="1408"/>
      <c r="OWJ5" s="1408"/>
      <c r="OWK5" s="1408"/>
      <c r="OWL5" s="1408"/>
      <c r="OWM5" s="1408"/>
      <c r="OWN5" s="1408"/>
      <c r="OWO5" s="1408"/>
      <c r="OWP5" s="1408"/>
      <c r="OWQ5" s="1408"/>
      <c r="OWR5" s="1408"/>
      <c r="OWS5" s="1408"/>
      <c r="OWT5" s="1408"/>
      <c r="OWU5" s="1408"/>
      <c r="OWV5" s="1408"/>
      <c r="OWW5" s="1408"/>
      <c r="OWX5" s="1408"/>
      <c r="OWY5" s="1408"/>
      <c r="OWZ5" s="1408"/>
      <c r="OXA5" s="1408"/>
      <c r="OXB5" s="1408"/>
      <c r="OXC5" s="1408"/>
      <c r="OXD5" s="1408"/>
      <c r="OXE5" s="1408"/>
      <c r="OXF5" s="1408"/>
      <c r="OXG5" s="1408"/>
      <c r="OXH5" s="1408"/>
      <c r="OXI5" s="1408"/>
      <c r="OXJ5" s="1408"/>
      <c r="OXK5" s="1408"/>
      <c r="OXL5" s="1408"/>
      <c r="OXM5" s="1408"/>
      <c r="OXN5" s="1408"/>
      <c r="OXO5" s="1408"/>
      <c r="OXP5" s="1408"/>
      <c r="OXQ5" s="1408"/>
      <c r="OXR5" s="1408"/>
      <c r="OXS5" s="1408"/>
      <c r="OXT5" s="1408"/>
      <c r="OXU5" s="1408"/>
      <c r="OXV5" s="1408"/>
      <c r="OXW5" s="1408"/>
      <c r="OXX5" s="1408"/>
      <c r="OXY5" s="1408"/>
      <c r="OXZ5" s="1408"/>
      <c r="OYA5" s="1408"/>
      <c r="OYB5" s="1408"/>
      <c r="OYC5" s="1408"/>
      <c r="OYD5" s="1408"/>
      <c r="OYE5" s="1408"/>
      <c r="OYF5" s="1408"/>
      <c r="OYG5" s="1408"/>
      <c r="OYH5" s="1408"/>
      <c r="OYI5" s="1408"/>
      <c r="OYJ5" s="1408"/>
      <c r="OYK5" s="1408"/>
      <c r="OYL5" s="1408"/>
      <c r="OYM5" s="1408"/>
      <c r="OYN5" s="1408"/>
      <c r="OYO5" s="1408"/>
      <c r="OYP5" s="1408"/>
      <c r="OYQ5" s="1408"/>
      <c r="OYR5" s="1408"/>
      <c r="OYS5" s="1408"/>
      <c r="OYT5" s="1408"/>
      <c r="OYU5" s="1408"/>
      <c r="OYV5" s="1408"/>
      <c r="OYW5" s="1408"/>
      <c r="OYX5" s="1408"/>
      <c r="OYY5" s="1408"/>
      <c r="OYZ5" s="1408"/>
      <c r="OZA5" s="1408"/>
      <c r="OZB5" s="1408"/>
      <c r="OZC5" s="1408"/>
      <c r="OZD5" s="1408"/>
      <c r="OZE5" s="1408"/>
      <c r="OZF5" s="1408"/>
      <c r="OZG5" s="1408"/>
      <c r="OZH5" s="1408"/>
      <c r="OZI5" s="1408"/>
      <c r="OZJ5" s="1408"/>
      <c r="OZK5" s="1408"/>
      <c r="OZL5" s="1408"/>
      <c r="OZM5" s="1408"/>
      <c r="OZN5" s="1408"/>
      <c r="OZO5" s="1408"/>
      <c r="OZP5" s="1408"/>
      <c r="OZQ5" s="1408"/>
      <c r="OZR5" s="1408"/>
      <c r="OZS5" s="1408"/>
      <c r="OZT5" s="1408"/>
      <c r="OZU5" s="1408"/>
      <c r="OZV5" s="1408"/>
      <c r="OZW5" s="1408"/>
      <c r="OZX5" s="1408"/>
      <c r="OZY5" s="1408"/>
      <c r="OZZ5" s="1408"/>
      <c r="PAA5" s="1408"/>
      <c r="PAB5" s="1408"/>
      <c r="PAC5" s="1408"/>
      <c r="PAD5" s="1408"/>
      <c r="PAE5" s="1408"/>
      <c r="PAF5" s="1408"/>
      <c r="PAG5" s="1408"/>
      <c r="PAH5" s="1408"/>
      <c r="PAI5" s="1408"/>
      <c r="PAJ5" s="1408"/>
      <c r="PAK5" s="1408"/>
      <c r="PAL5" s="1408"/>
      <c r="PAM5" s="1408"/>
      <c r="PAN5" s="1408"/>
      <c r="PAO5" s="1408"/>
      <c r="PAP5" s="1408"/>
      <c r="PAQ5" s="1408"/>
      <c r="PAR5" s="1408"/>
      <c r="PAS5" s="1408"/>
      <c r="PAT5" s="1408"/>
      <c r="PAU5" s="1408"/>
      <c r="PAV5" s="1408"/>
      <c r="PAW5" s="1408"/>
      <c r="PAX5" s="1408"/>
      <c r="PAY5" s="1408"/>
      <c r="PAZ5" s="1408"/>
      <c r="PBA5" s="1408"/>
      <c r="PBB5" s="1408"/>
      <c r="PBC5" s="1408"/>
      <c r="PBD5" s="1408"/>
      <c r="PBE5" s="1408"/>
      <c r="PBF5" s="1408"/>
      <c r="PBG5" s="1408"/>
      <c r="PBH5" s="1408"/>
      <c r="PBI5" s="1408"/>
      <c r="PBJ5" s="1408"/>
      <c r="PBK5" s="1408"/>
      <c r="PBL5" s="1408"/>
      <c r="PBM5" s="1408"/>
      <c r="PBN5" s="1408"/>
      <c r="PBO5" s="1408"/>
      <c r="PBP5" s="1408"/>
      <c r="PBQ5" s="1408"/>
      <c r="PBR5" s="1408"/>
      <c r="PBS5" s="1408"/>
      <c r="PBT5" s="1408"/>
      <c r="PBU5" s="1408"/>
      <c r="PBV5" s="1408"/>
      <c r="PBW5" s="1408"/>
      <c r="PBX5" s="1408"/>
      <c r="PBY5" s="1408"/>
      <c r="PBZ5" s="1408"/>
      <c r="PCA5" s="1408"/>
      <c r="PCB5" s="1408"/>
      <c r="PCC5" s="1408"/>
      <c r="PCD5" s="1408"/>
      <c r="PCE5" s="1408"/>
      <c r="PCF5" s="1408"/>
      <c r="PCG5" s="1408"/>
      <c r="PCH5" s="1408"/>
      <c r="PCI5" s="1408"/>
      <c r="PCJ5" s="1408"/>
      <c r="PCK5" s="1408"/>
      <c r="PCL5" s="1408"/>
      <c r="PCM5" s="1408"/>
      <c r="PCN5" s="1408"/>
      <c r="PCO5" s="1408"/>
      <c r="PCP5" s="1408"/>
      <c r="PCQ5" s="1408"/>
      <c r="PCR5" s="1408"/>
      <c r="PCS5" s="1408"/>
      <c r="PCT5" s="1408"/>
      <c r="PCU5" s="1408"/>
      <c r="PCV5" s="1408"/>
      <c r="PCW5" s="1408"/>
      <c r="PCX5" s="1408"/>
      <c r="PCY5" s="1408"/>
      <c r="PCZ5" s="1408"/>
      <c r="PDA5" s="1408"/>
      <c r="PDB5" s="1408"/>
      <c r="PDC5" s="1408"/>
      <c r="PDD5" s="1408"/>
      <c r="PDE5" s="1408"/>
      <c r="PDF5" s="1408"/>
      <c r="PDG5" s="1408"/>
      <c r="PDH5" s="1408"/>
      <c r="PDI5" s="1408"/>
      <c r="PDJ5" s="1408"/>
      <c r="PDK5" s="1408"/>
      <c r="PDL5" s="1408"/>
      <c r="PDM5" s="1408"/>
      <c r="PDN5" s="1408"/>
      <c r="PDO5" s="1408"/>
      <c r="PDP5" s="1408"/>
      <c r="PDQ5" s="1408"/>
      <c r="PDR5" s="1408"/>
      <c r="PDS5" s="1408"/>
      <c r="PDT5" s="1408"/>
      <c r="PDU5" s="1408"/>
      <c r="PDV5" s="1408"/>
      <c r="PDW5" s="1408"/>
      <c r="PDX5" s="1408"/>
      <c r="PDY5" s="1408"/>
      <c r="PDZ5" s="1408"/>
      <c r="PEA5" s="1408"/>
      <c r="PEB5" s="1408"/>
      <c r="PEC5" s="1408"/>
      <c r="PED5" s="1408"/>
      <c r="PEE5" s="1408"/>
      <c r="PEF5" s="1408"/>
      <c r="PEG5" s="1408"/>
      <c r="PEH5" s="1408"/>
      <c r="PEI5" s="1408"/>
      <c r="PEJ5" s="1408"/>
      <c r="PEK5" s="1408"/>
      <c r="PEL5" s="1408"/>
      <c r="PEM5" s="1408"/>
      <c r="PEN5" s="1408"/>
      <c r="PEO5" s="1408"/>
      <c r="PEP5" s="1408"/>
      <c r="PEQ5" s="1408"/>
      <c r="PER5" s="1408"/>
      <c r="PES5" s="1408"/>
      <c r="PET5" s="1408"/>
      <c r="PEU5" s="1408"/>
      <c r="PEV5" s="1408"/>
      <c r="PEW5" s="1408"/>
      <c r="PEX5" s="1408"/>
      <c r="PEY5" s="1408"/>
      <c r="PEZ5" s="1408"/>
      <c r="PFA5" s="1408"/>
      <c r="PFB5" s="1408"/>
      <c r="PFC5" s="1408"/>
      <c r="PFD5" s="1408"/>
      <c r="PFE5" s="1408"/>
      <c r="PFF5" s="1408"/>
      <c r="PFG5" s="1408"/>
      <c r="PFH5" s="1408"/>
      <c r="PFI5" s="1408"/>
      <c r="PFJ5" s="1408"/>
      <c r="PFK5" s="1408"/>
      <c r="PFL5" s="1408"/>
      <c r="PFM5" s="1408"/>
      <c r="PFN5" s="1408"/>
      <c r="PFO5" s="1408"/>
      <c r="PFP5" s="1408"/>
      <c r="PFQ5" s="1408"/>
      <c r="PFR5" s="1408"/>
      <c r="PFS5" s="1408"/>
      <c r="PFT5" s="1408"/>
      <c r="PFU5" s="1408"/>
      <c r="PFV5" s="1408"/>
      <c r="PFW5" s="1408"/>
      <c r="PFX5" s="1408"/>
      <c r="PFY5" s="1408"/>
      <c r="PFZ5" s="1408"/>
      <c r="PGA5" s="1408"/>
      <c r="PGB5" s="1408"/>
      <c r="PGC5" s="1408"/>
      <c r="PGD5" s="1408"/>
      <c r="PGE5" s="1408"/>
      <c r="PGF5" s="1408"/>
      <c r="PGG5" s="1408"/>
      <c r="PGH5" s="1408"/>
      <c r="PGI5" s="1408"/>
      <c r="PGJ5" s="1408"/>
      <c r="PGK5" s="1408"/>
      <c r="PGL5" s="1408"/>
      <c r="PGM5" s="1408"/>
      <c r="PGN5" s="1408"/>
      <c r="PGO5" s="1408"/>
      <c r="PGP5" s="1408"/>
      <c r="PGQ5" s="1408"/>
      <c r="PGR5" s="1408"/>
      <c r="PGS5" s="1408"/>
      <c r="PGT5" s="1408"/>
      <c r="PGU5" s="1408"/>
      <c r="PGV5" s="1408"/>
      <c r="PGW5" s="1408"/>
      <c r="PGX5" s="1408"/>
      <c r="PGY5" s="1408"/>
      <c r="PGZ5" s="1408"/>
      <c r="PHA5" s="1408"/>
      <c r="PHB5" s="1408"/>
      <c r="PHC5" s="1408"/>
      <c r="PHD5" s="1408"/>
      <c r="PHE5" s="1408"/>
      <c r="PHF5" s="1408"/>
      <c r="PHG5" s="1408"/>
      <c r="PHH5" s="1408"/>
      <c r="PHI5" s="1408"/>
      <c r="PHJ5" s="1408"/>
      <c r="PHK5" s="1408"/>
      <c r="PHL5" s="1408"/>
      <c r="PHM5" s="1408"/>
      <c r="PHN5" s="1408"/>
      <c r="PHO5" s="1408"/>
      <c r="PHP5" s="1408"/>
      <c r="PHQ5" s="1408"/>
      <c r="PHR5" s="1408"/>
      <c r="PHS5" s="1408"/>
      <c r="PHT5" s="1408"/>
      <c r="PHU5" s="1408"/>
      <c r="PHV5" s="1408"/>
      <c r="PHW5" s="1408"/>
      <c r="PHX5" s="1408"/>
      <c r="PHY5" s="1408"/>
      <c r="PHZ5" s="1408"/>
      <c r="PIA5" s="1408"/>
      <c r="PIB5" s="1408"/>
      <c r="PIC5" s="1408"/>
      <c r="PID5" s="1408"/>
      <c r="PIE5" s="1408"/>
      <c r="PIF5" s="1408"/>
      <c r="PIG5" s="1408"/>
      <c r="PIH5" s="1408"/>
      <c r="PII5" s="1408"/>
      <c r="PIJ5" s="1408"/>
      <c r="PIK5" s="1408"/>
      <c r="PIL5" s="1408"/>
      <c r="PIM5" s="1408"/>
      <c r="PIN5" s="1408"/>
      <c r="PIO5" s="1408"/>
      <c r="PIP5" s="1408"/>
      <c r="PIQ5" s="1408"/>
      <c r="PIR5" s="1408"/>
      <c r="PIS5" s="1408"/>
      <c r="PIT5" s="1408"/>
      <c r="PIU5" s="1408"/>
      <c r="PIV5" s="1408"/>
      <c r="PIW5" s="1408"/>
      <c r="PIX5" s="1408"/>
      <c r="PIY5" s="1408"/>
      <c r="PIZ5" s="1408"/>
      <c r="PJA5" s="1408"/>
      <c r="PJB5" s="1408"/>
      <c r="PJC5" s="1408"/>
      <c r="PJD5" s="1408"/>
      <c r="PJE5" s="1408"/>
      <c r="PJF5" s="1408"/>
      <c r="PJG5" s="1408"/>
      <c r="PJH5" s="1408"/>
      <c r="PJI5" s="1408"/>
      <c r="PJJ5" s="1408"/>
      <c r="PJK5" s="1408"/>
      <c r="PJL5" s="1408"/>
      <c r="PJM5" s="1408"/>
      <c r="PJN5" s="1408"/>
      <c r="PJO5" s="1408"/>
      <c r="PJP5" s="1408"/>
      <c r="PJQ5" s="1408"/>
      <c r="PJR5" s="1408"/>
      <c r="PJS5" s="1408"/>
      <c r="PJT5" s="1408"/>
      <c r="PJU5" s="1408"/>
      <c r="PJV5" s="1408"/>
      <c r="PJW5" s="1408"/>
      <c r="PJX5" s="1408"/>
      <c r="PJY5" s="1408"/>
      <c r="PJZ5" s="1408"/>
      <c r="PKA5" s="1408"/>
      <c r="PKB5" s="1408"/>
      <c r="PKC5" s="1408"/>
      <c r="PKD5" s="1408"/>
      <c r="PKE5" s="1408"/>
      <c r="PKF5" s="1408"/>
      <c r="PKG5" s="1408"/>
      <c r="PKH5" s="1408"/>
      <c r="PKI5" s="1408"/>
      <c r="PKJ5" s="1408"/>
      <c r="PKK5" s="1408"/>
      <c r="PKL5" s="1408"/>
      <c r="PKM5" s="1408"/>
      <c r="PKN5" s="1408"/>
      <c r="PKO5" s="1408"/>
      <c r="PKP5" s="1408"/>
      <c r="PKQ5" s="1408"/>
      <c r="PKR5" s="1408"/>
      <c r="PKS5" s="1408"/>
      <c r="PKT5" s="1408"/>
      <c r="PKU5" s="1408"/>
      <c r="PKV5" s="1408"/>
      <c r="PKW5" s="1408"/>
      <c r="PKX5" s="1408"/>
      <c r="PKY5" s="1408"/>
      <c r="PKZ5" s="1408"/>
      <c r="PLA5" s="1408"/>
      <c r="PLB5" s="1408"/>
      <c r="PLC5" s="1408"/>
      <c r="PLD5" s="1408"/>
      <c r="PLE5" s="1408"/>
      <c r="PLF5" s="1408"/>
      <c r="PLG5" s="1408"/>
      <c r="PLH5" s="1408"/>
      <c r="PLI5" s="1408"/>
      <c r="PLJ5" s="1408"/>
      <c r="PLK5" s="1408"/>
      <c r="PLL5" s="1408"/>
      <c r="PLM5" s="1408"/>
      <c r="PLN5" s="1408"/>
      <c r="PLO5" s="1408"/>
      <c r="PLP5" s="1408"/>
      <c r="PLQ5" s="1408"/>
      <c r="PLR5" s="1408"/>
      <c r="PLS5" s="1408"/>
      <c r="PLT5" s="1408"/>
      <c r="PLU5" s="1408"/>
      <c r="PLV5" s="1408"/>
      <c r="PLW5" s="1408"/>
      <c r="PLX5" s="1408"/>
      <c r="PLY5" s="1408"/>
      <c r="PLZ5" s="1408"/>
      <c r="PMA5" s="1408"/>
      <c r="PMB5" s="1408"/>
      <c r="PMC5" s="1408"/>
      <c r="PMD5" s="1408"/>
      <c r="PME5" s="1408"/>
      <c r="PMF5" s="1408"/>
      <c r="PMG5" s="1408"/>
      <c r="PMH5" s="1408"/>
      <c r="PMI5" s="1408"/>
      <c r="PMJ5" s="1408"/>
      <c r="PMK5" s="1408"/>
      <c r="PML5" s="1408"/>
      <c r="PMM5" s="1408"/>
      <c r="PMN5" s="1408"/>
      <c r="PMO5" s="1408"/>
      <c r="PMP5" s="1408"/>
      <c r="PMQ5" s="1408"/>
      <c r="PMR5" s="1408"/>
      <c r="PMS5" s="1408"/>
      <c r="PMT5" s="1408"/>
      <c r="PMU5" s="1408"/>
      <c r="PMV5" s="1408"/>
      <c r="PMW5" s="1408"/>
      <c r="PMX5" s="1408"/>
      <c r="PMY5" s="1408"/>
      <c r="PMZ5" s="1408"/>
      <c r="PNA5" s="1408"/>
      <c r="PNB5" s="1408"/>
      <c r="PNC5" s="1408"/>
      <c r="PND5" s="1408"/>
      <c r="PNE5" s="1408"/>
      <c r="PNF5" s="1408"/>
      <c r="PNG5" s="1408"/>
      <c r="PNH5" s="1408"/>
      <c r="PNI5" s="1408"/>
      <c r="PNJ5" s="1408"/>
      <c r="PNK5" s="1408"/>
      <c r="PNL5" s="1408"/>
      <c r="PNM5" s="1408"/>
      <c r="PNN5" s="1408"/>
      <c r="PNO5" s="1408"/>
      <c r="PNP5" s="1408"/>
      <c r="PNQ5" s="1408"/>
      <c r="PNR5" s="1408"/>
      <c r="PNS5" s="1408"/>
      <c r="PNT5" s="1408"/>
      <c r="PNU5" s="1408"/>
      <c r="PNV5" s="1408"/>
      <c r="PNW5" s="1408"/>
      <c r="PNX5" s="1408"/>
      <c r="PNY5" s="1408"/>
      <c r="PNZ5" s="1408"/>
      <c r="POA5" s="1408"/>
      <c r="POB5" s="1408"/>
      <c r="POC5" s="1408"/>
      <c r="POD5" s="1408"/>
      <c r="POE5" s="1408"/>
      <c r="POF5" s="1408"/>
      <c r="POG5" s="1408"/>
      <c r="POH5" s="1408"/>
      <c r="POI5" s="1408"/>
      <c r="POJ5" s="1408"/>
      <c r="POK5" s="1408"/>
      <c r="POL5" s="1408"/>
      <c r="POM5" s="1408"/>
      <c r="PON5" s="1408"/>
      <c r="POO5" s="1408"/>
      <c r="POP5" s="1408"/>
      <c r="POQ5" s="1408"/>
      <c r="POR5" s="1408"/>
      <c r="POS5" s="1408"/>
      <c r="POT5" s="1408"/>
      <c r="POU5" s="1408"/>
      <c r="POV5" s="1408"/>
      <c r="POW5" s="1408"/>
      <c r="POX5" s="1408"/>
      <c r="POY5" s="1408"/>
      <c r="POZ5" s="1408"/>
      <c r="PPA5" s="1408"/>
      <c r="PPB5" s="1408"/>
      <c r="PPC5" s="1408"/>
      <c r="PPD5" s="1408"/>
      <c r="PPE5" s="1408"/>
      <c r="PPF5" s="1408"/>
      <c r="PPG5" s="1408"/>
      <c r="PPH5" s="1408"/>
      <c r="PPI5" s="1408"/>
      <c r="PPJ5" s="1408"/>
      <c r="PPK5" s="1408"/>
      <c r="PPL5" s="1408"/>
      <c r="PPM5" s="1408"/>
      <c r="PPN5" s="1408"/>
      <c r="PPO5" s="1408"/>
      <c r="PPP5" s="1408"/>
      <c r="PPQ5" s="1408"/>
      <c r="PPR5" s="1408"/>
      <c r="PPS5" s="1408"/>
      <c r="PPT5" s="1408"/>
      <c r="PPU5" s="1408"/>
      <c r="PPV5" s="1408"/>
      <c r="PPW5" s="1408"/>
      <c r="PPX5" s="1408"/>
      <c r="PPY5" s="1408"/>
      <c r="PPZ5" s="1408"/>
      <c r="PQA5" s="1408"/>
      <c r="PQB5" s="1408"/>
      <c r="PQC5" s="1408"/>
      <c r="PQD5" s="1408"/>
      <c r="PQE5" s="1408"/>
      <c r="PQF5" s="1408"/>
      <c r="PQG5" s="1408"/>
      <c r="PQH5" s="1408"/>
      <c r="PQI5" s="1408"/>
      <c r="PQJ5" s="1408"/>
      <c r="PQK5" s="1408"/>
      <c r="PQL5" s="1408"/>
      <c r="PQM5" s="1408"/>
      <c r="PQN5" s="1408"/>
      <c r="PQO5" s="1408"/>
      <c r="PQP5" s="1408"/>
      <c r="PQQ5" s="1408"/>
      <c r="PQR5" s="1408"/>
      <c r="PQS5" s="1408"/>
      <c r="PQT5" s="1408"/>
      <c r="PQU5" s="1408"/>
      <c r="PQV5" s="1408"/>
      <c r="PQW5" s="1408"/>
      <c r="PQX5" s="1408"/>
      <c r="PQY5" s="1408"/>
      <c r="PQZ5" s="1408"/>
      <c r="PRA5" s="1408"/>
      <c r="PRB5" s="1408"/>
      <c r="PRC5" s="1408"/>
      <c r="PRD5" s="1408"/>
      <c r="PRE5" s="1408"/>
      <c r="PRF5" s="1408"/>
      <c r="PRG5" s="1408"/>
      <c r="PRH5" s="1408"/>
      <c r="PRI5" s="1408"/>
      <c r="PRJ5" s="1408"/>
      <c r="PRK5" s="1408"/>
      <c r="PRL5" s="1408"/>
      <c r="PRM5" s="1408"/>
      <c r="PRN5" s="1408"/>
      <c r="PRO5" s="1408"/>
      <c r="PRP5" s="1408"/>
      <c r="PRQ5" s="1408"/>
      <c r="PRR5" s="1408"/>
      <c r="PRS5" s="1408"/>
      <c r="PRT5" s="1408"/>
      <c r="PRU5" s="1408"/>
      <c r="PRV5" s="1408"/>
      <c r="PRW5" s="1408"/>
      <c r="PRX5" s="1408"/>
      <c r="PRY5" s="1408"/>
      <c r="PRZ5" s="1408"/>
      <c r="PSA5" s="1408"/>
      <c r="PSB5" s="1408"/>
      <c r="PSC5" s="1408"/>
      <c r="PSD5" s="1408"/>
      <c r="PSE5" s="1408"/>
      <c r="PSF5" s="1408"/>
      <c r="PSG5" s="1408"/>
      <c r="PSH5" s="1408"/>
      <c r="PSI5" s="1408"/>
      <c r="PSJ5" s="1408"/>
      <c r="PSK5" s="1408"/>
      <c r="PSL5" s="1408"/>
      <c r="PSM5" s="1408"/>
      <c r="PSN5" s="1408"/>
      <c r="PSO5" s="1408"/>
      <c r="PSP5" s="1408"/>
      <c r="PSQ5" s="1408"/>
      <c r="PSR5" s="1408"/>
      <c r="PSS5" s="1408"/>
      <c r="PST5" s="1408"/>
      <c r="PSU5" s="1408"/>
      <c r="PSV5" s="1408"/>
      <c r="PSW5" s="1408"/>
      <c r="PSX5" s="1408"/>
      <c r="PSY5" s="1408"/>
      <c r="PSZ5" s="1408"/>
      <c r="PTA5" s="1408"/>
      <c r="PTB5" s="1408"/>
      <c r="PTC5" s="1408"/>
      <c r="PTD5" s="1408"/>
      <c r="PTE5" s="1408"/>
      <c r="PTF5" s="1408"/>
      <c r="PTG5" s="1408"/>
      <c r="PTH5" s="1408"/>
      <c r="PTI5" s="1408"/>
      <c r="PTJ5" s="1408"/>
      <c r="PTK5" s="1408"/>
      <c r="PTL5" s="1408"/>
      <c r="PTM5" s="1408"/>
      <c r="PTN5" s="1408"/>
      <c r="PTO5" s="1408"/>
      <c r="PTP5" s="1408"/>
      <c r="PTQ5" s="1408"/>
      <c r="PTR5" s="1408"/>
      <c r="PTS5" s="1408"/>
      <c r="PTT5" s="1408"/>
      <c r="PTU5" s="1408"/>
      <c r="PTV5" s="1408"/>
      <c r="PTW5" s="1408"/>
      <c r="PTX5" s="1408"/>
      <c r="PTY5" s="1408"/>
      <c r="PTZ5" s="1408"/>
      <c r="PUA5" s="1408"/>
      <c r="PUB5" s="1408"/>
      <c r="PUC5" s="1408"/>
      <c r="PUD5" s="1408"/>
      <c r="PUE5" s="1408"/>
      <c r="PUF5" s="1408"/>
      <c r="PUG5" s="1408"/>
      <c r="PUH5" s="1408"/>
      <c r="PUI5" s="1408"/>
      <c r="PUJ5" s="1408"/>
      <c r="PUK5" s="1408"/>
      <c r="PUL5" s="1408"/>
      <c r="PUM5" s="1408"/>
      <c r="PUN5" s="1408"/>
      <c r="PUO5" s="1408"/>
      <c r="PUP5" s="1408"/>
      <c r="PUQ5" s="1408"/>
      <c r="PUR5" s="1408"/>
      <c r="PUS5" s="1408"/>
      <c r="PUT5" s="1408"/>
      <c r="PUU5" s="1408"/>
      <c r="PUV5" s="1408"/>
      <c r="PUW5" s="1408"/>
      <c r="PUX5" s="1408"/>
      <c r="PUY5" s="1408"/>
      <c r="PUZ5" s="1408"/>
      <c r="PVA5" s="1408"/>
      <c r="PVB5" s="1408"/>
      <c r="PVC5" s="1408"/>
      <c r="PVD5" s="1408"/>
      <c r="PVE5" s="1408"/>
      <c r="PVF5" s="1408"/>
      <c r="PVG5" s="1408"/>
      <c r="PVH5" s="1408"/>
      <c r="PVI5" s="1408"/>
      <c r="PVJ5" s="1408"/>
      <c r="PVK5" s="1408"/>
      <c r="PVL5" s="1408"/>
      <c r="PVM5" s="1408"/>
      <c r="PVN5" s="1408"/>
      <c r="PVO5" s="1408"/>
      <c r="PVP5" s="1408"/>
      <c r="PVQ5" s="1408"/>
      <c r="PVR5" s="1408"/>
      <c r="PVS5" s="1408"/>
      <c r="PVT5" s="1408"/>
      <c r="PVU5" s="1408"/>
      <c r="PVV5" s="1408"/>
      <c r="PVW5" s="1408"/>
      <c r="PVX5" s="1408"/>
      <c r="PVY5" s="1408"/>
      <c r="PVZ5" s="1408"/>
      <c r="PWA5" s="1408"/>
      <c r="PWB5" s="1408"/>
      <c r="PWC5" s="1408"/>
      <c r="PWD5" s="1408"/>
      <c r="PWE5" s="1408"/>
      <c r="PWF5" s="1408"/>
      <c r="PWG5" s="1408"/>
      <c r="PWH5" s="1408"/>
      <c r="PWI5" s="1408"/>
      <c r="PWJ5" s="1408"/>
      <c r="PWK5" s="1408"/>
      <c r="PWL5" s="1408"/>
      <c r="PWM5" s="1408"/>
      <c r="PWN5" s="1408"/>
      <c r="PWO5" s="1408"/>
      <c r="PWP5" s="1408"/>
      <c r="PWQ5" s="1408"/>
      <c r="PWR5" s="1408"/>
      <c r="PWS5" s="1408"/>
      <c r="PWT5" s="1408"/>
      <c r="PWU5" s="1408"/>
      <c r="PWV5" s="1408"/>
      <c r="PWW5" s="1408"/>
      <c r="PWX5" s="1408"/>
      <c r="PWY5" s="1408"/>
      <c r="PWZ5" s="1408"/>
      <c r="PXA5" s="1408"/>
      <c r="PXB5" s="1408"/>
      <c r="PXC5" s="1408"/>
      <c r="PXD5" s="1408"/>
      <c r="PXE5" s="1408"/>
      <c r="PXF5" s="1408"/>
      <c r="PXG5" s="1408"/>
      <c r="PXH5" s="1408"/>
      <c r="PXI5" s="1408"/>
      <c r="PXJ5" s="1408"/>
      <c r="PXK5" s="1408"/>
      <c r="PXL5" s="1408"/>
      <c r="PXM5" s="1408"/>
      <c r="PXN5" s="1408"/>
      <c r="PXO5" s="1408"/>
      <c r="PXP5" s="1408"/>
      <c r="PXQ5" s="1408"/>
      <c r="PXR5" s="1408"/>
      <c r="PXS5" s="1408"/>
      <c r="PXT5" s="1408"/>
      <c r="PXU5" s="1408"/>
      <c r="PXV5" s="1408"/>
      <c r="PXW5" s="1408"/>
      <c r="PXX5" s="1408"/>
      <c r="PXY5" s="1408"/>
      <c r="PXZ5" s="1408"/>
      <c r="PYA5" s="1408"/>
      <c r="PYB5" s="1408"/>
      <c r="PYC5" s="1408"/>
      <c r="PYD5" s="1408"/>
      <c r="PYE5" s="1408"/>
      <c r="PYF5" s="1408"/>
      <c r="PYG5" s="1408"/>
      <c r="PYH5" s="1408"/>
      <c r="PYI5" s="1408"/>
      <c r="PYJ5" s="1408"/>
      <c r="PYK5" s="1408"/>
      <c r="PYL5" s="1408"/>
      <c r="PYM5" s="1408"/>
      <c r="PYN5" s="1408"/>
      <c r="PYO5" s="1408"/>
      <c r="PYP5" s="1408"/>
      <c r="PYQ5" s="1408"/>
      <c r="PYR5" s="1408"/>
      <c r="PYS5" s="1408"/>
      <c r="PYT5" s="1408"/>
      <c r="PYU5" s="1408"/>
      <c r="PYV5" s="1408"/>
      <c r="PYW5" s="1408"/>
      <c r="PYX5" s="1408"/>
      <c r="PYY5" s="1408"/>
      <c r="PYZ5" s="1408"/>
      <c r="PZA5" s="1408"/>
      <c r="PZB5" s="1408"/>
      <c r="PZC5" s="1408"/>
      <c r="PZD5" s="1408"/>
      <c r="PZE5" s="1408"/>
      <c r="PZF5" s="1408"/>
      <c r="PZG5" s="1408"/>
      <c r="PZH5" s="1408"/>
      <c r="PZI5" s="1408"/>
      <c r="PZJ5" s="1408"/>
      <c r="PZK5" s="1408"/>
      <c r="PZL5" s="1408"/>
      <c r="PZM5" s="1408"/>
      <c r="PZN5" s="1408"/>
      <c r="PZO5" s="1408"/>
      <c r="PZP5" s="1408"/>
      <c r="PZQ5" s="1408"/>
      <c r="PZR5" s="1408"/>
      <c r="PZS5" s="1408"/>
      <c r="PZT5" s="1408"/>
      <c r="PZU5" s="1408"/>
      <c r="PZV5" s="1408"/>
      <c r="PZW5" s="1408"/>
      <c r="PZX5" s="1408"/>
      <c r="PZY5" s="1408"/>
      <c r="PZZ5" s="1408"/>
      <c r="QAA5" s="1408"/>
      <c r="QAB5" s="1408"/>
      <c r="QAC5" s="1408"/>
      <c r="QAD5" s="1408"/>
      <c r="QAE5" s="1408"/>
      <c r="QAF5" s="1408"/>
      <c r="QAG5" s="1408"/>
      <c r="QAH5" s="1408"/>
      <c r="QAI5" s="1408"/>
      <c r="QAJ5" s="1408"/>
      <c r="QAK5" s="1408"/>
      <c r="QAL5" s="1408"/>
      <c r="QAM5" s="1408"/>
      <c r="QAN5" s="1408"/>
      <c r="QAO5" s="1408"/>
      <c r="QAP5" s="1408"/>
      <c r="QAQ5" s="1408"/>
      <c r="QAR5" s="1408"/>
      <c r="QAS5" s="1408"/>
      <c r="QAT5" s="1408"/>
      <c r="QAU5" s="1408"/>
      <c r="QAV5" s="1408"/>
      <c r="QAW5" s="1408"/>
      <c r="QAX5" s="1408"/>
      <c r="QAY5" s="1408"/>
      <c r="QAZ5" s="1408"/>
      <c r="QBA5" s="1408"/>
      <c r="QBB5" s="1408"/>
      <c r="QBC5" s="1408"/>
      <c r="QBD5" s="1408"/>
      <c r="QBE5" s="1408"/>
      <c r="QBF5" s="1408"/>
      <c r="QBG5" s="1408"/>
      <c r="QBH5" s="1408"/>
      <c r="QBI5" s="1408"/>
      <c r="QBJ5" s="1408"/>
      <c r="QBK5" s="1408"/>
      <c r="QBL5" s="1408"/>
      <c r="QBM5" s="1408"/>
      <c r="QBN5" s="1408"/>
      <c r="QBO5" s="1408"/>
      <c r="QBP5" s="1408"/>
      <c r="QBQ5" s="1408"/>
      <c r="QBR5" s="1408"/>
      <c r="QBS5" s="1408"/>
      <c r="QBT5" s="1408"/>
      <c r="QBU5" s="1408"/>
      <c r="QBV5" s="1408"/>
      <c r="QBW5" s="1408"/>
      <c r="QBX5" s="1408"/>
      <c r="QBY5" s="1408"/>
      <c r="QBZ5" s="1408"/>
      <c r="QCA5" s="1408"/>
      <c r="QCB5" s="1408"/>
      <c r="QCC5" s="1408"/>
      <c r="QCD5" s="1408"/>
      <c r="QCE5" s="1408"/>
      <c r="QCF5" s="1408"/>
      <c r="QCG5" s="1408"/>
      <c r="QCH5" s="1408"/>
      <c r="QCI5" s="1408"/>
      <c r="QCJ5" s="1408"/>
      <c r="QCK5" s="1408"/>
      <c r="QCL5" s="1408"/>
      <c r="QCM5" s="1408"/>
      <c r="QCN5" s="1408"/>
      <c r="QCO5" s="1408"/>
      <c r="QCP5" s="1408"/>
      <c r="QCQ5" s="1408"/>
      <c r="QCR5" s="1408"/>
      <c r="QCS5" s="1408"/>
      <c r="QCT5" s="1408"/>
      <c r="QCU5" s="1408"/>
      <c r="QCV5" s="1408"/>
      <c r="QCW5" s="1408"/>
      <c r="QCX5" s="1408"/>
      <c r="QCY5" s="1408"/>
      <c r="QCZ5" s="1408"/>
      <c r="QDA5" s="1408"/>
      <c r="QDB5" s="1408"/>
      <c r="QDC5" s="1408"/>
      <c r="QDD5" s="1408"/>
      <c r="QDE5" s="1408"/>
      <c r="QDF5" s="1408"/>
      <c r="QDG5" s="1408"/>
      <c r="QDH5" s="1408"/>
      <c r="QDI5" s="1408"/>
      <c r="QDJ5" s="1408"/>
      <c r="QDK5" s="1408"/>
      <c r="QDL5" s="1408"/>
      <c r="QDM5" s="1408"/>
      <c r="QDN5" s="1408"/>
      <c r="QDO5" s="1408"/>
      <c r="QDP5" s="1408"/>
      <c r="QDQ5" s="1408"/>
      <c r="QDR5" s="1408"/>
      <c r="QDS5" s="1408"/>
      <c r="QDT5" s="1408"/>
      <c r="QDU5" s="1408"/>
      <c r="QDV5" s="1408"/>
      <c r="QDW5" s="1408"/>
      <c r="QDX5" s="1408"/>
      <c r="QDY5" s="1408"/>
      <c r="QDZ5" s="1408"/>
      <c r="QEA5" s="1408"/>
      <c r="QEB5" s="1408"/>
      <c r="QEC5" s="1408"/>
      <c r="QED5" s="1408"/>
      <c r="QEE5" s="1408"/>
      <c r="QEF5" s="1408"/>
      <c r="QEG5" s="1408"/>
      <c r="QEH5" s="1408"/>
      <c r="QEI5" s="1408"/>
      <c r="QEJ5" s="1408"/>
      <c r="QEK5" s="1408"/>
      <c r="QEL5" s="1408"/>
      <c r="QEM5" s="1408"/>
      <c r="QEN5" s="1408"/>
      <c r="QEO5" s="1408"/>
      <c r="QEP5" s="1408"/>
      <c r="QEQ5" s="1408"/>
      <c r="QER5" s="1408"/>
      <c r="QES5" s="1408"/>
      <c r="QET5" s="1408"/>
      <c r="QEU5" s="1408"/>
      <c r="QEV5" s="1408"/>
      <c r="QEW5" s="1408"/>
      <c r="QEX5" s="1408"/>
      <c r="QEY5" s="1408"/>
      <c r="QEZ5" s="1408"/>
      <c r="QFA5" s="1408"/>
      <c r="QFB5" s="1408"/>
      <c r="QFC5" s="1408"/>
      <c r="QFD5" s="1408"/>
      <c r="QFE5" s="1408"/>
      <c r="QFF5" s="1408"/>
      <c r="QFG5" s="1408"/>
      <c r="QFH5" s="1408"/>
      <c r="QFI5" s="1408"/>
      <c r="QFJ5" s="1408"/>
      <c r="QFK5" s="1408"/>
      <c r="QFL5" s="1408"/>
      <c r="QFM5" s="1408"/>
      <c r="QFN5" s="1408"/>
      <c r="QFO5" s="1408"/>
      <c r="QFP5" s="1408"/>
      <c r="QFQ5" s="1408"/>
      <c r="QFR5" s="1408"/>
      <c r="QFS5" s="1408"/>
      <c r="QFT5" s="1408"/>
      <c r="QFU5" s="1408"/>
      <c r="QFV5" s="1408"/>
      <c r="QFW5" s="1408"/>
      <c r="QFX5" s="1408"/>
      <c r="QFY5" s="1408"/>
      <c r="QFZ5" s="1408"/>
      <c r="QGA5" s="1408"/>
      <c r="QGB5" s="1408"/>
      <c r="QGC5" s="1408"/>
      <c r="QGD5" s="1408"/>
      <c r="QGE5" s="1408"/>
      <c r="QGF5" s="1408"/>
      <c r="QGG5" s="1408"/>
      <c r="QGH5" s="1408"/>
      <c r="QGI5" s="1408"/>
      <c r="QGJ5" s="1408"/>
      <c r="QGK5" s="1408"/>
      <c r="QGL5" s="1408"/>
      <c r="QGM5" s="1408"/>
      <c r="QGN5" s="1408"/>
      <c r="QGO5" s="1408"/>
      <c r="QGP5" s="1408"/>
      <c r="QGQ5" s="1408"/>
      <c r="QGR5" s="1408"/>
      <c r="QGS5" s="1408"/>
      <c r="QGT5" s="1408"/>
      <c r="QGU5" s="1408"/>
      <c r="QGV5" s="1408"/>
      <c r="QGW5" s="1408"/>
      <c r="QGX5" s="1408"/>
      <c r="QGY5" s="1408"/>
      <c r="QGZ5" s="1408"/>
      <c r="QHA5" s="1408"/>
      <c r="QHB5" s="1408"/>
      <c r="QHC5" s="1408"/>
      <c r="QHD5" s="1408"/>
      <c r="QHE5" s="1408"/>
      <c r="QHF5" s="1408"/>
      <c r="QHG5" s="1408"/>
      <c r="QHH5" s="1408"/>
      <c r="QHI5" s="1408"/>
      <c r="QHJ5" s="1408"/>
      <c r="QHK5" s="1408"/>
      <c r="QHL5" s="1408"/>
      <c r="QHM5" s="1408"/>
      <c r="QHN5" s="1408"/>
      <c r="QHO5" s="1408"/>
      <c r="QHP5" s="1408"/>
      <c r="QHQ5" s="1408"/>
      <c r="QHR5" s="1408"/>
      <c r="QHS5" s="1408"/>
      <c r="QHT5" s="1408"/>
      <c r="QHU5" s="1408"/>
      <c r="QHV5" s="1408"/>
      <c r="QHW5" s="1408"/>
      <c r="QHX5" s="1408"/>
      <c r="QHY5" s="1408"/>
      <c r="QHZ5" s="1408"/>
      <c r="QIA5" s="1408"/>
      <c r="QIB5" s="1408"/>
      <c r="QIC5" s="1408"/>
      <c r="QID5" s="1408"/>
      <c r="QIE5" s="1408"/>
      <c r="QIF5" s="1408"/>
      <c r="QIG5" s="1408"/>
      <c r="QIH5" s="1408"/>
      <c r="QII5" s="1408"/>
      <c r="QIJ5" s="1408"/>
      <c r="QIK5" s="1408"/>
      <c r="QIL5" s="1408"/>
      <c r="QIM5" s="1408"/>
      <c r="QIN5" s="1408"/>
      <c r="QIO5" s="1408"/>
      <c r="QIP5" s="1408"/>
      <c r="QIQ5" s="1408"/>
      <c r="QIR5" s="1408"/>
      <c r="QIS5" s="1408"/>
      <c r="QIT5" s="1408"/>
      <c r="QIU5" s="1408"/>
      <c r="QIV5" s="1408"/>
      <c r="QIW5" s="1408"/>
      <c r="QIX5" s="1408"/>
      <c r="QIY5" s="1408"/>
      <c r="QIZ5" s="1408"/>
      <c r="QJA5" s="1408"/>
      <c r="QJB5" s="1408"/>
      <c r="QJC5" s="1408"/>
      <c r="QJD5" s="1408"/>
      <c r="QJE5" s="1408"/>
      <c r="QJF5" s="1408"/>
      <c r="QJG5" s="1408"/>
      <c r="QJH5" s="1408"/>
      <c r="QJI5" s="1408"/>
      <c r="QJJ5" s="1408"/>
      <c r="QJK5" s="1408"/>
      <c r="QJL5" s="1408"/>
      <c r="QJM5" s="1408"/>
      <c r="QJN5" s="1408"/>
      <c r="QJO5" s="1408"/>
      <c r="QJP5" s="1408"/>
      <c r="QJQ5" s="1408"/>
      <c r="QJR5" s="1408"/>
      <c r="QJS5" s="1408"/>
      <c r="QJT5" s="1408"/>
      <c r="QJU5" s="1408"/>
      <c r="QJV5" s="1408"/>
      <c r="QJW5" s="1408"/>
      <c r="QJX5" s="1408"/>
      <c r="QJY5" s="1408"/>
      <c r="QJZ5" s="1408"/>
      <c r="QKA5" s="1408"/>
      <c r="QKB5" s="1408"/>
      <c r="QKC5" s="1408"/>
      <c r="QKD5" s="1408"/>
      <c r="QKE5" s="1408"/>
      <c r="QKF5" s="1408"/>
      <c r="QKG5" s="1408"/>
      <c r="QKH5" s="1408"/>
      <c r="QKI5" s="1408"/>
      <c r="QKJ5" s="1408"/>
      <c r="QKK5" s="1408"/>
      <c r="QKL5" s="1408"/>
      <c r="QKM5" s="1408"/>
      <c r="QKN5" s="1408"/>
      <c r="QKO5" s="1408"/>
      <c r="QKP5" s="1408"/>
      <c r="QKQ5" s="1408"/>
      <c r="QKR5" s="1408"/>
      <c r="QKS5" s="1408"/>
      <c r="QKT5" s="1408"/>
      <c r="QKU5" s="1408"/>
      <c r="QKV5" s="1408"/>
      <c r="QKW5" s="1408"/>
      <c r="QKX5" s="1408"/>
      <c r="QKY5" s="1408"/>
      <c r="QKZ5" s="1408"/>
      <c r="QLA5" s="1408"/>
      <c r="QLB5" s="1408"/>
      <c r="QLC5" s="1408"/>
      <c r="QLD5" s="1408"/>
      <c r="QLE5" s="1408"/>
      <c r="QLF5" s="1408"/>
      <c r="QLG5" s="1408"/>
      <c r="QLH5" s="1408"/>
      <c r="QLI5" s="1408"/>
      <c r="QLJ5" s="1408"/>
      <c r="QLK5" s="1408"/>
      <c r="QLL5" s="1408"/>
      <c r="QLM5" s="1408"/>
      <c r="QLN5" s="1408"/>
      <c r="QLO5" s="1408"/>
      <c r="QLP5" s="1408"/>
      <c r="QLQ5" s="1408"/>
      <c r="QLR5" s="1408"/>
      <c r="QLS5" s="1408"/>
      <c r="QLT5" s="1408"/>
      <c r="QLU5" s="1408"/>
      <c r="QLV5" s="1408"/>
      <c r="QLW5" s="1408"/>
      <c r="QLX5" s="1408"/>
      <c r="QLY5" s="1408"/>
      <c r="QLZ5" s="1408"/>
      <c r="QMA5" s="1408"/>
      <c r="QMB5" s="1408"/>
      <c r="QMC5" s="1408"/>
      <c r="QMD5" s="1408"/>
      <c r="QME5" s="1408"/>
      <c r="QMF5" s="1408"/>
      <c r="QMG5" s="1408"/>
      <c r="QMH5" s="1408"/>
      <c r="QMI5" s="1408"/>
      <c r="QMJ5" s="1408"/>
      <c r="QMK5" s="1408"/>
      <c r="QML5" s="1408"/>
      <c r="QMM5" s="1408"/>
      <c r="QMN5" s="1408"/>
      <c r="QMO5" s="1408"/>
      <c r="QMP5" s="1408"/>
      <c r="QMQ5" s="1408"/>
      <c r="QMR5" s="1408"/>
      <c r="QMS5" s="1408"/>
      <c r="QMT5" s="1408"/>
      <c r="QMU5" s="1408"/>
      <c r="QMV5" s="1408"/>
      <c r="QMW5" s="1408"/>
      <c r="QMX5" s="1408"/>
      <c r="QMY5" s="1408"/>
      <c r="QMZ5" s="1408"/>
      <c r="QNA5" s="1408"/>
      <c r="QNB5" s="1408"/>
      <c r="QNC5" s="1408"/>
      <c r="QND5" s="1408"/>
      <c r="QNE5" s="1408"/>
      <c r="QNF5" s="1408"/>
      <c r="QNG5" s="1408"/>
      <c r="QNH5" s="1408"/>
      <c r="QNI5" s="1408"/>
      <c r="QNJ5" s="1408"/>
      <c r="QNK5" s="1408"/>
      <c r="QNL5" s="1408"/>
      <c r="QNM5" s="1408"/>
      <c r="QNN5" s="1408"/>
      <c r="QNO5" s="1408"/>
      <c r="QNP5" s="1408"/>
      <c r="QNQ5" s="1408"/>
      <c r="QNR5" s="1408"/>
      <c r="QNS5" s="1408"/>
      <c r="QNT5" s="1408"/>
      <c r="QNU5" s="1408"/>
      <c r="QNV5" s="1408"/>
      <c r="QNW5" s="1408"/>
      <c r="QNX5" s="1408"/>
      <c r="QNY5" s="1408"/>
      <c r="QNZ5" s="1408"/>
      <c r="QOA5" s="1408"/>
      <c r="QOB5" s="1408"/>
      <c r="QOC5" s="1408"/>
      <c r="QOD5" s="1408"/>
      <c r="QOE5" s="1408"/>
      <c r="QOF5" s="1408"/>
      <c r="QOG5" s="1408"/>
      <c r="QOH5" s="1408"/>
      <c r="QOI5" s="1408"/>
      <c r="QOJ5" s="1408"/>
      <c r="QOK5" s="1408"/>
      <c r="QOL5" s="1408"/>
      <c r="QOM5" s="1408"/>
      <c r="QON5" s="1408"/>
      <c r="QOO5" s="1408"/>
      <c r="QOP5" s="1408"/>
      <c r="QOQ5" s="1408"/>
      <c r="QOR5" s="1408"/>
      <c r="QOS5" s="1408"/>
      <c r="QOT5" s="1408"/>
      <c r="QOU5" s="1408"/>
      <c r="QOV5" s="1408"/>
      <c r="QOW5" s="1408"/>
      <c r="QOX5" s="1408"/>
      <c r="QOY5" s="1408"/>
      <c r="QOZ5" s="1408"/>
      <c r="QPA5" s="1408"/>
      <c r="QPB5" s="1408"/>
      <c r="QPC5" s="1408"/>
      <c r="QPD5" s="1408"/>
      <c r="QPE5" s="1408"/>
      <c r="QPF5" s="1408"/>
      <c r="QPG5" s="1408"/>
      <c r="QPH5" s="1408"/>
      <c r="QPI5" s="1408"/>
      <c r="QPJ5" s="1408"/>
      <c r="QPK5" s="1408"/>
      <c r="QPL5" s="1408"/>
      <c r="QPM5" s="1408"/>
      <c r="QPN5" s="1408"/>
      <c r="QPO5" s="1408"/>
      <c r="QPP5" s="1408"/>
      <c r="QPQ5" s="1408"/>
      <c r="QPR5" s="1408"/>
      <c r="QPS5" s="1408"/>
      <c r="QPT5" s="1408"/>
      <c r="QPU5" s="1408"/>
      <c r="QPV5" s="1408"/>
      <c r="QPW5" s="1408"/>
      <c r="QPX5" s="1408"/>
      <c r="QPY5" s="1408"/>
      <c r="QPZ5" s="1408"/>
      <c r="QQA5" s="1408"/>
      <c r="QQB5" s="1408"/>
      <c r="QQC5" s="1408"/>
      <c r="QQD5" s="1408"/>
      <c r="QQE5" s="1408"/>
      <c r="QQF5" s="1408"/>
      <c r="QQG5" s="1408"/>
      <c r="QQH5" s="1408"/>
      <c r="QQI5" s="1408"/>
      <c r="QQJ5" s="1408"/>
      <c r="QQK5" s="1408"/>
      <c r="QQL5" s="1408"/>
      <c r="QQM5" s="1408"/>
      <c r="QQN5" s="1408"/>
      <c r="QQO5" s="1408"/>
      <c r="QQP5" s="1408"/>
      <c r="QQQ5" s="1408"/>
      <c r="QQR5" s="1408"/>
      <c r="QQS5" s="1408"/>
      <c r="QQT5" s="1408"/>
      <c r="QQU5" s="1408"/>
      <c r="QQV5" s="1408"/>
      <c r="QQW5" s="1408"/>
      <c r="QQX5" s="1408"/>
      <c r="QQY5" s="1408"/>
      <c r="QQZ5" s="1408"/>
      <c r="QRA5" s="1408"/>
      <c r="QRB5" s="1408"/>
      <c r="QRC5" s="1408"/>
      <c r="QRD5" s="1408"/>
      <c r="QRE5" s="1408"/>
      <c r="QRF5" s="1408"/>
      <c r="QRG5" s="1408"/>
      <c r="QRH5" s="1408"/>
      <c r="QRI5" s="1408"/>
      <c r="QRJ5" s="1408"/>
      <c r="QRK5" s="1408"/>
      <c r="QRL5" s="1408"/>
      <c r="QRM5" s="1408"/>
      <c r="QRN5" s="1408"/>
      <c r="QRO5" s="1408"/>
      <c r="QRP5" s="1408"/>
      <c r="QRQ5" s="1408"/>
      <c r="QRR5" s="1408"/>
      <c r="QRS5" s="1408"/>
      <c r="QRT5" s="1408"/>
      <c r="QRU5" s="1408"/>
      <c r="QRV5" s="1408"/>
      <c r="QRW5" s="1408"/>
      <c r="QRX5" s="1408"/>
      <c r="QRY5" s="1408"/>
      <c r="QRZ5" s="1408"/>
      <c r="QSA5" s="1408"/>
      <c r="QSB5" s="1408"/>
      <c r="QSC5" s="1408"/>
      <c r="QSD5" s="1408"/>
      <c r="QSE5" s="1408"/>
      <c r="QSF5" s="1408"/>
      <c r="QSG5" s="1408"/>
      <c r="QSH5" s="1408"/>
      <c r="QSI5" s="1408"/>
      <c r="QSJ5" s="1408"/>
      <c r="QSK5" s="1408"/>
      <c r="QSL5" s="1408"/>
      <c r="QSM5" s="1408"/>
      <c r="QSN5" s="1408"/>
      <c r="QSO5" s="1408"/>
      <c r="QSP5" s="1408"/>
      <c r="QSQ5" s="1408"/>
      <c r="QSR5" s="1408"/>
      <c r="QSS5" s="1408"/>
      <c r="QST5" s="1408"/>
      <c r="QSU5" s="1408"/>
      <c r="QSV5" s="1408"/>
      <c r="QSW5" s="1408"/>
      <c r="QSX5" s="1408"/>
      <c r="QSY5" s="1408"/>
      <c r="QSZ5" s="1408"/>
      <c r="QTA5" s="1408"/>
      <c r="QTB5" s="1408"/>
      <c r="QTC5" s="1408"/>
      <c r="QTD5" s="1408"/>
      <c r="QTE5" s="1408"/>
      <c r="QTF5" s="1408"/>
      <c r="QTG5" s="1408"/>
      <c r="QTH5" s="1408"/>
      <c r="QTI5" s="1408"/>
      <c r="QTJ5" s="1408"/>
      <c r="QTK5" s="1408"/>
      <c r="QTL5" s="1408"/>
      <c r="QTM5" s="1408"/>
      <c r="QTN5" s="1408"/>
      <c r="QTO5" s="1408"/>
      <c r="QTP5" s="1408"/>
      <c r="QTQ5" s="1408"/>
      <c r="QTR5" s="1408"/>
      <c r="QTS5" s="1408"/>
      <c r="QTT5" s="1408"/>
      <c r="QTU5" s="1408"/>
      <c r="QTV5" s="1408"/>
      <c r="QTW5" s="1408"/>
      <c r="QTX5" s="1408"/>
      <c r="QTY5" s="1408"/>
      <c r="QTZ5" s="1408"/>
      <c r="QUA5" s="1408"/>
      <c r="QUB5" s="1408"/>
      <c r="QUC5" s="1408"/>
      <c r="QUD5" s="1408"/>
      <c r="QUE5" s="1408"/>
      <c r="QUF5" s="1408"/>
      <c r="QUG5" s="1408"/>
      <c r="QUH5" s="1408"/>
      <c r="QUI5" s="1408"/>
      <c r="QUJ5" s="1408"/>
      <c r="QUK5" s="1408"/>
      <c r="QUL5" s="1408"/>
      <c r="QUM5" s="1408"/>
      <c r="QUN5" s="1408"/>
      <c r="QUO5" s="1408"/>
      <c r="QUP5" s="1408"/>
      <c r="QUQ5" s="1408"/>
      <c r="QUR5" s="1408"/>
      <c r="QUS5" s="1408"/>
      <c r="QUT5" s="1408"/>
      <c r="QUU5" s="1408"/>
      <c r="QUV5" s="1408"/>
      <c r="QUW5" s="1408"/>
      <c r="QUX5" s="1408"/>
      <c r="QUY5" s="1408"/>
      <c r="QUZ5" s="1408"/>
      <c r="QVA5" s="1408"/>
      <c r="QVB5" s="1408"/>
      <c r="QVC5" s="1408"/>
      <c r="QVD5" s="1408"/>
      <c r="QVE5" s="1408"/>
      <c r="QVF5" s="1408"/>
      <c r="QVG5" s="1408"/>
      <c r="QVH5" s="1408"/>
      <c r="QVI5" s="1408"/>
      <c r="QVJ5" s="1408"/>
      <c r="QVK5" s="1408"/>
      <c r="QVL5" s="1408"/>
      <c r="QVM5" s="1408"/>
      <c r="QVN5" s="1408"/>
      <c r="QVO5" s="1408"/>
      <c r="QVP5" s="1408"/>
      <c r="QVQ5" s="1408"/>
      <c r="QVR5" s="1408"/>
      <c r="QVS5" s="1408"/>
      <c r="QVT5" s="1408"/>
      <c r="QVU5" s="1408"/>
      <c r="QVV5" s="1408"/>
      <c r="QVW5" s="1408"/>
      <c r="QVX5" s="1408"/>
      <c r="QVY5" s="1408"/>
      <c r="QVZ5" s="1408"/>
      <c r="QWA5" s="1408"/>
      <c r="QWB5" s="1408"/>
      <c r="QWC5" s="1408"/>
      <c r="QWD5" s="1408"/>
      <c r="QWE5" s="1408"/>
      <c r="QWF5" s="1408"/>
      <c r="QWG5" s="1408"/>
      <c r="QWH5" s="1408"/>
      <c r="QWI5" s="1408"/>
      <c r="QWJ5" s="1408"/>
      <c r="QWK5" s="1408"/>
      <c r="QWL5" s="1408"/>
      <c r="QWM5" s="1408"/>
      <c r="QWN5" s="1408"/>
      <c r="QWO5" s="1408"/>
      <c r="QWP5" s="1408"/>
      <c r="QWQ5" s="1408"/>
      <c r="QWR5" s="1408"/>
      <c r="QWS5" s="1408"/>
      <c r="QWT5" s="1408"/>
      <c r="QWU5" s="1408"/>
      <c r="QWV5" s="1408"/>
      <c r="QWW5" s="1408"/>
      <c r="QWX5" s="1408"/>
      <c r="QWY5" s="1408"/>
      <c r="QWZ5" s="1408"/>
      <c r="QXA5" s="1408"/>
      <c r="QXB5" s="1408"/>
      <c r="QXC5" s="1408"/>
      <c r="QXD5" s="1408"/>
      <c r="QXE5" s="1408"/>
      <c r="QXF5" s="1408"/>
      <c r="QXG5" s="1408"/>
      <c r="QXH5" s="1408"/>
      <c r="QXI5" s="1408"/>
      <c r="QXJ5" s="1408"/>
      <c r="QXK5" s="1408"/>
      <c r="QXL5" s="1408"/>
      <c r="QXM5" s="1408"/>
      <c r="QXN5" s="1408"/>
      <c r="QXO5" s="1408"/>
      <c r="QXP5" s="1408"/>
      <c r="QXQ5" s="1408"/>
      <c r="QXR5" s="1408"/>
      <c r="QXS5" s="1408"/>
      <c r="QXT5" s="1408"/>
      <c r="QXU5" s="1408"/>
      <c r="QXV5" s="1408"/>
      <c r="QXW5" s="1408"/>
      <c r="QXX5" s="1408"/>
      <c r="QXY5" s="1408"/>
      <c r="QXZ5" s="1408"/>
      <c r="QYA5" s="1408"/>
      <c r="QYB5" s="1408"/>
      <c r="QYC5" s="1408"/>
      <c r="QYD5" s="1408"/>
      <c r="QYE5" s="1408"/>
      <c r="QYF5" s="1408"/>
      <c r="QYG5" s="1408"/>
      <c r="QYH5" s="1408"/>
      <c r="QYI5" s="1408"/>
      <c r="QYJ5" s="1408"/>
      <c r="QYK5" s="1408"/>
      <c r="QYL5" s="1408"/>
      <c r="QYM5" s="1408"/>
      <c r="QYN5" s="1408"/>
      <c r="QYO5" s="1408"/>
      <c r="QYP5" s="1408"/>
      <c r="QYQ5" s="1408"/>
      <c r="QYR5" s="1408"/>
      <c r="QYS5" s="1408"/>
      <c r="QYT5" s="1408"/>
      <c r="QYU5" s="1408"/>
      <c r="QYV5" s="1408"/>
      <c r="QYW5" s="1408"/>
      <c r="QYX5" s="1408"/>
      <c r="QYY5" s="1408"/>
      <c r="QYZ5" s="1408"/>
      <c r="QZA5" s="1408"/>
      <c r="QZB5" s="1408"/>
      <c r="QZC5" s="1408"/>
      <c r="QZD5" s="1408"/>
      <c r="QZE5" s="1408"/>
      <c r="QZF5" s="1408"/>
      <c r="QZG5" s="1408"/>
      <c r="QZH5" s="1408"/>
      <c r="QZI5" s="1408"/>
      <c r="QZJ5" s="1408"/>
      <c r="QZK5" s="1408"/>
      <c r="QZL5" s="1408"/>
      <c r="QZM5" s="1408"/>
      <c r="QZN5" s="1408"/>
      <c r="QZO5" s="1408"/>
      <c r="QZP5" s="1408"/>
      <c r="QZQ5" s="1408"/>
      <c r="QZR5" s="1408"/>
      <c r="QZS5" s="1408"/>
      <c r="QZT5" s="1408"/>
      <c r="QZU5" s="1408"/>
      <c r="QZV5" s="1408"/>
      <c r="QZW5" s="1408"/>
      <c r="QZX5" s="1408"/>
      <c r="QZY5" s="1408"/>
      <c r="QZZ5" s="1408"/>
      <c r="RAA5" s="1408"/>
      <c r="RAB5" s="1408"/>
      <c r="RAC5" s="1408"/>
      <c r="RAD5" s="1408"/>
      <c r="RAE5" s="1408"/>
      <c r="RAF5" s="1408"/>
      <c r="RAG5" s="1408"/>
      <c r="RAH5" s="1408"/>
      <c r="RAI5" s="1408"/>
      <c r="RAJ5" s="1408"/>
      <c r="RAK5" s="1408"/>
      <c r="RAL5" s="1408"/>
      <c r="RAM5" s="1408"/>
      <c r="RAN5" s="1408"/>
      <c r="RAO5" s="1408"/>
      <c r="RAP5" s="1408"/>
      <c r="RAQ5" s="1408"/>
      <c r="RAR5" s="1408"/>
      <c r="RAS5" s="1408"/>
      <c r="RAT5" s="1408"/>
      <c r="RAU5" s="1408"/>
      <c r="RAV5" s="1408"/>
      <c r="RAW5" s="1408"/>
      <c r="RAX5" s="1408"/>
      <c r="RAY5" s="1408"/>
      <c r="RAZ5" s="1408"/>
      <c r="RBA5" s="1408"/>
      <c r="RBB5" s="1408"/>
      <c r="RBC5" s="1408"/>
      <c r="RBD5" s="1408"/>
      <c r="RBE5" s="1408"/>
      <c r="RBF5" s="1408"/>
      <c r="RBG5" s="1408"/>
      <c r="RBH5" s="1408"/>
      <c r="RBI5" s="1408"/>
      <c r="RBJ5" s="1408"/>
      <c r="RBK5" s="1408"/>
      <c r="RBL5" s="1408"/>
      <c r="RBM5" s="1408"/>
      <c r="RBN5" s="1408"/>
      <c r="RBO5" s="1408"/>
      <c r="RBP5" s="1408"/>
      <c r="RBQ5" s="1408"/>
      <c r="RBR5" s="1408"/>
      <c r="RBS5" s="1408"/>
      <c r="RBT5" s="1408"/>
      <c r="RBU5" s="1408"/>
      <c r="RBV5" s="1408"/>
      <c r="RBW5" s="1408"/>
      <c r="RBX5" s="1408"/>
      <c r="RBY5" s="1408"/>
      <c r="RBZ5" s="1408"/>
      <c r="RCA5" s="1408"/>
      <c r="RCB5" s="1408"/>
      <c r="RCC5" s="1408"/>
      <c r="RCD5" s="1408"/>
      <c r="RCE5" s="1408"/>
      <c r="RCF5" s="1408"/>
      <c r="RCG5" s="1408"/>
      <c r="RCH5" s="1408"/>
      <c r="RCI5" s="1408"/>
      <c r="RCJ5" s="1408"/>
      <c r="RCK5" s="1408"/>
      <c r="RCL5" s="1408"/>
      <c r="RCM5" s="1408"/>
      <c r="RCN5" s="1408"/>
      <c r="RCO5" s="1408"/>
      <c r="RCP5" s="1408"/>
      <c r="RCQ5" s="1408"/>
      <c r="RCR5" s="1408"/>
      <c r="RCS5" s="1408"/>
      <c r="RCT5" s="1408"/>
      <c r="RCU5" s="1408"/>
      <c r="RCV5" s="1408"/>
      <c r="RCW5" s="1408"/>
      <c r="RCX5" s="1408"/>
      <c r="RCY5" s="1408"/>
      <c r="RCZ5" s="1408"/>
      <c r="RDA5" s="1408"/>
      <c r="RDB5" s="1408"/>
      <c r="RDC5" s="1408"/>
      <c r="RDD5" s="1408"/>
      <c r="RDE5" s="1408"/>
      <c r="RDF5" s="1408"/>
      <c r="RDG5" s="1408"/>
      <c r="RDH5" s="1408"/>
      <c r="RDI5" s="1408"/>
      <c r="RDJ5" s="1408"/>
      <c r="RDK5" s="1408"/>
      <c r="RDL5" s="1408"/>
      <c r="RDM5" s="1408"/>
      <c r="RDN5" s="1408"/>
      <c r="RDO5" s="1408"/>
      <c r="RDP5" s="1408"/>
      <c r="RDQ5" s="1408"/>
      <c r="RDR5" s="1408"/>
      <c r="RDS5" s="1408"/>
      <c r="RDT5" s="1408"/>
      <c r="RDU5" s="1408"/>
      <c r="RDV5" s="1408"/>
      <c r="RDW5" s="1408"/>
      <c r="RDX5" s="1408"/>
      <c r="RDY5" s="1408"/>
      <c r="RDZ5" s="1408"/>
      <c r="REA5" s="1408"/>
      <c r="REB5" s="1408"/>
      <c r="REC5" s="1408"/>
      <c r="RED5" s="1408"/>
      <c r="REE5" s="1408"/>
      <c r="REF5" s="1408"/>
      <c r="REG5" s="1408"/>
      <c r="REH5" s="1408"/>
      <c r="REI5" s="1408"/>
      <c r="REJ5" s="1408"/>
      <c r="REK5" s="1408"/>
      <c r="REL5" s="1408"/>
      <c r="REM5" s="1408"/>
      <c r="REN5" s="1408"/>
      <c r="REO5" s="1408"/>
      <c r="REP5" s="1408"/>
      <c r="REQ5" s="1408"/>
      <c r="RER5" s="1408"/>
      <c r="RES5" s="1408"/>
      <c r="RET5" s="1408"/>
      <c r="REU5" s="1408"/>
      <c r="REV5" s="1408"/>
      <c r="REW5" s="1408"/>
      <c r="REX5" s="1408"/>
      <c r="REY5" s="1408"/>
      <c r="REZ5" s="1408"/>
      <c r="RFA5" s="1408"/>
      <c r="RFB5" s="1408"/>
      <c r="RFC5" s="1408"/>
      <c r="RFD5" s="1408"/>
      <c r="RFE5" s="1408"/>
      <c r="RFF5" s="1408"/>
      <c r="RFG5" s="1408"/>
      <c r="RFH5" s="1408"/>
      <c r="RFI5" s="1408"/>
      <c r="RFJ5" s="1408"/>
      <c r="RFK5" s="1408"/>
      <c r="RFL5" s="1408"/>
      <c r="RFM5" s="1408"/>
      <c r="RFN5" s="1408"/>
      <c r="RFO5" s="1408"/>
      <c r="RFP5" s="1408"/>
      <c r="RFQ5" s="1408"/>
      <c r="RFR5" s="1408"/>
      <c r="RFS5" s="1408"/>
      <c r="RFT5" s="1408"/>
      <c r="RFU5" s="1408"/>
      <c r="RFV5" s="1408"/>
      <c r="RFW5" s="1408"/>
      <c r="RFX5" s="1408"/>
      <c r="RFY5" s="1408"/>
      <c r="RFZ5" s="1408"/>
      <c r="RGA5" s="1408"/>
      <c r="RGB5" s="1408"/>
      <c r="RGC5" s="1408"/>
      <c r="RGD5" s="1408"/>
      <c r="RGE5" s="1408"/>
      <c r="RGF5" s="1408"/>
      <c r="RGG5" s="1408"/>
      <c r="RGH5" s="1408"/>
      <c r="RGI5" s="1408"/>
      <c r="RGJ5" s="1408"/>
      <c r="RGK5" s="1408"/>
      <c r="RGL5" s="1408"/>
      <c r="RGM5" s="1408"/>
      <c r="RGN5" s="1408"/>
      <c r="RGO5" s="1408"/>
      <c r="RGP5" s="1408"/>
      <c r="RGQ5" s="1408"/>
      <c r="RGR5" s="1408"/>
      <c r="RGS5" s="1408"/>
      <c r="RGT5" s="1408"/>
      <c r="RGU5" s="1408"/>
      <c r="RGV5" s="1408"/>
      <c r="RGW5" s="1408"/>
      <c r="RGX5" s="1408"/>
      <c r="RGY5" s="1408"/>
      <c r="RGZ5" s="1408"/>
      <c r="RHA5" s="1408"/>
      <c r="RHB5" s="1408"/>
      <c r="RHC5" s="1408"/>
      <c r="RHD5" s="1408"/>
      <c r="RHE5" s="1408"/>
      <c r="RHF5" s="1408"/>
      <c r="RHG5" s="1408"/>
      <c r="RHH5" s="1408"/>
      <c r="RHI5" s="1408"/>
      <c r="RHJ5" s="1408"/>
      <c r="RHK5" s="1408"/>
      <c r="RHL5" s="1408"/>
      <c r="RHM5" s="1408"/>
      <c r="RHN5" s="1408"/>
      <c r="RHO5" s="1408"/>
      <c r="RHP5" s="1408"/>
      <c r="RHQ5" s="1408"/>
      <c r="RHR5" s="1408"/>
      <c r="RHS5" s="1408"/>
      <c r="RHT5" s="1408"/>
      <c r="RHU5" s="1408"/>
      <c r="RHV5" s="1408"/>
      <c r="RHW5" s="1408"/>
      <c r="RHX5" s="1408"/>
      <c r="RHY5" s="1408"/>
      <c r="RHZ5" s="1408"/>
      <c r="RIA5" s="1408"/>
      <c r="RIB5" s="1408"/>
      <c r="RIC5" s="1408"/>
      <c r="RID5" s="1408"/>
      <c r="RIE5" s="1408"/>
      <c r="RIF5" s="1408"/>
      <c r="RIG5" s="1408"/>
      <c r="RIH5" s="1408"/>
      <c r="RII5" s="1408"/>
      <c r="RIJ5" s="1408"/>
      <c r="RIK5" s="1408"/>
      <c r="RIL5" s="1408"/>
      <c r="RIM5" s="1408"/>
      <c r="RIN5" s="1408"/>
      <c r="RIO5" s="1408"/>
      <c r="RIP5" s="1408"/>
      <c r="RIQ5" s="1408"/>
      <c r="RIR5" s="1408"/>
      <c r="RIS5" s="1408"/>
      <c r="RIT5" s="1408"/>
      <c r="RIU5" s="1408"/>
      <c r="RIV5" s="1408"/>
      <c r="RIW5" s="1408"/>
      <c r="RIX5" s="1408"/>
      <c r="RIY5" s="1408"/>
      <c r="RIZ5" s="1408"/>
      <c r="RJA5" s="1408"/>
      <c r="RJB5" s="1408"/>
      <c r="RJC5" s="1408"/>
      <c r="RJD5" s="1408"/>
      <c r="RJE5" s="1408"/>
      <c r="RJF5" s="1408"/>
      <c r="RJG5" s="1408"/>
      <c r="RJH5" s="1408"/>
      <c r="RJI5" s="1408"/>
      <c r="RJJ5" s="1408"/>
      <c r="RJK5" s="1408"/>
      <c r="RJL5" s="1408"/>
      <c r="RJM5" s="1408"/>
      <c r="RJN5" s="1408"/>
      <c r="RJO5" s="1408"/>
      <c r="RJP5" s="1408"/>
      <c r="RJQ5" s="1408"/>
      <c r="RJR5" s="1408"/>
      <c r="RJS5" s="1408"/>
      <c r="RJT5" s="1408"/>
      <c r="RJU5" s="1408"/>
      <c r="RJV5" s="1408"/>
      <c r="RJW5" s="1408"/>
      <c r="RJX5" s="1408"/>
      <c r="RJY5" s="1408"/>
      <c r="RJZ5" s="1408"/>
      <c r="RKA5" s="1408"/>
      <c r="RKB5" s="1408"/>
      <c r="RKC5" s="1408"/>
      <c r="RKD5" s="1408"/>
      <c r="RKE5" s="1408"/>
      <c r="RKF5" s="1408"/>
      <c r="RKG5" s="1408"/>
      <c r="RKH5" s="1408"/>
      <c r="RKI5" s="1408"/>
      <c r="RKJ5" s="1408"/>
      <c r="RKK5" s="1408"/>
      <c r="RKL5" s="1408"/>
      <c r="RKM5" s="1408"/>
      <c r="RKN5" s="1408"/>
      <c r="RKO5" s="1408"/>
      <c r="RKP5" s="1408"/>
      <c r="RKQ5" s="1408"/>
      <c r="RKR5" s="1408"/>
      <c r="RKS5" s="1408"/>
      <c r="RKT5" s="1408"/>
      <c r="RKU5" s="1408"/>
      <c r="RKV5" s="1408"/>
      <c r="RKW5" s="1408"/>
      <c r="RKX5" s="1408"/>
      <c r="RKY5" s="1408"/>
      <c r="RKZ5" s="1408"/>
      <c r="RLA5" s="1408"/>
      <c r="RLB5" s="1408"/>
      <c r="RLC5" s="1408"/>
      <c r="RLD5" s="1408"/>
      <c r="RLE5" s="1408"/>
      <c r="RLF5" s="1408"/>
      <c r="RLG5" s="1408"/>
      <c r="RLH5" s="1408"/>
      <c r="RLI5" s="1408"/>
      <c r="RLJ5" s="1408"/>
      <c r="RLK5" s="1408"/>
      <c r="RLL5" s="1408"/>
      <c r="RLM5" s="1408"/>
      <c r="RLN5" s="1408"/>
      <c r="RLO5" s="1408"/>
      <c r="RLP5" s="1408"/>
      <c r="RLQ5" s="1408"/>
      <c r="RLR5" s="1408"/>
      <c r="RLS5" s="1408"/>
      <c r="RLT5" s="1408"/>
      <c r="RLU5" s="1408"/>
      <c r="RLV5" s="1408"/>
      <c r="RLW5" s="1408"/>
      <c r="RLX5" s="1408"/>
      <c r="RLY5" s="1408"/>
      <c r="RLZ5" s="1408"/>
      <c r="RMA5" s="1408"/>
      <c r="RMB5" s="1408"/>
      <c r="RMC5" s="1408"/>
      <c r="RMD5" s="1408"/>
      <c r="RME5" s="1408"/>
      <c r="RMF5" s="1408"/>
      <c r="RMG5" s="1408"/>
      <c r="RMH5" s="1408"/>
      <c r="RMI5" s="1408"/>
      <c r="RMJ5" s="1408"/>
      <c r="RMK5" s="1408"/>
      <c r="RML5" s="1408"/>
      <c r="RMM5" s="1408"/>
      <c r="RMN5" s="1408"/>
      <c r="RMO5" s="1408"/>
      <c r="RMP5" s="1408"/>
      <c r="RMQ5" s="1408"/>
      <c r="RMR5" s="1408"/>
      <c r="RMS5" s="1408"/>
      <c r="RMT5" s="1408"/>
      <c r="RMU5" s="1408"/>
      <c r="RMV5" s="1408"/>
      <c r="RMW5" s="1408"/>
      <c r="RMX5" s="1408"/>
      <c r="RMY5" s="1408"/>
      <c r="RMZ5" s="1408"/>
      <c r="RNA5" s="1408"/>
      <c r="RNB5" s="1408"/>
      <c r="RNC5" s="1408"/>
      <c r="RND5" s="1408"/>
      <c r="RNE5" s="1408"/>
      <c r="RNF5" s="1408"/>
      <c r="RNG5" s="1408"/>
      <c r="RNH5" s="1408"/>
      <c r="RNI5" s="1408"/>
      <c r="RNJ5" s="1408"/>
      <c r="RNK5" s="1408"/>
      <c r="RNL5" s="1408"/>
      <c r="RNM5" s="1408"/>
      <c r="RNN5" s="1408"/>
      <c r="RNO5" s="1408"/>
      <c r="RNP5" s="1408"/>
      <c r="RNQ5" s="1408"/>
      <c r="RNR5" s="1408"/>
      <c r="RNS5" s="1408"/>
      <c r="RNT5" s="1408"/>
      <c r="RNU5" s="1408"/>
      <c r="RNV5" s="1408"/>
      <c r="RNW5" s="1408"/>
      <c r="RNX5" s="1408"/>
      <c r="RNY5" s="1408"/>
      <c r="RNZ5" s="1408"/>
      <c r="ROA5" s="1408"/>
      <c r="ROB5" s="1408"/>
      <c r="ROC5" s="1408"/>
      <c r="ROD5" s="1408"/>
      <c r="ROE5" s="1408"/>
      <c r="ROF5" s="1408"/>
      <c r="ROG5" s="1408"/>
      <c r="ROH5" s="1408"/>
      <c r="ROI5" s="1408"/>
      <c r="ROJ5" s="1408"/>
      <c r="ROK5" s="1408"/>
      <c r="ROL5" s="1408"/>
      <c r="ROM5" s="1408"/>
      <c r="RON5" s="1408"/>
      <c r="ROO5" s="1408"/>
      <c r="ROP5" s="1408"/>
      <c r="ROQ5" s="1408"/>
      <c r="ROR5" s="1408"/>
      <c r="ROS5" s="1408"/>
      <c r="ROT5" s="1408"/>
      <c r="ROU5" s="1408"/>
      <c r="ROV5" s="1408"/>
      <c r="ROW5" s="1408"/>
      <c r="ROX5" s="1408"/>
      <c r="ROY5" s="1408"/>
      <c r="ROZ5" s="1408"/>
      <c r="RPA5" s="1408"/>
      <c r="RPB5" s="1408"/>
      <c r="RPC5" s="1408"/>
      <c r="RPD5" s="1408"/>
      <c r="RPE5" s="1408"/>
      <c r="RPF5" s="1408"/>
      <c r="RPG5" s="1408"/>
      <c r="RPH5" s="1408"/>
      <c r="RPI5" s="1408"/>
      <c r="RPJ5" s="1408"/>
      <c r="RPK5" s="1408"/>
      <c r="RPL5" s="1408"/>
      <c r="RPM5" s="1408"/>
      <c r="RPN5" s="1408"/>
      <c r="RPO5" s="1408"/>
      <c r="RPP5" s="1408"/>
      <c r="RPQ5" s="1408"/>
      <c r="RPR5" s="1408"/>
      <c r="RPS5" s="1408"/>
      <c r="RPT5" s="1408"/>
      <c r="RPU5" s="1408"/>
      <c r="RPV5" s="1408"/>
      <c r="RPW5" s="1408"/>
      <c r="RPX5" s="1408"/>
      <c r="RPY5" s="1408"/>
      <c r="RPZ5" s="1408"/>
      <c r="RQA5" s="1408"/>
      <c r="RQB5" s="1408"/>
      <c r="RQC5" s="1408"/>
      <c r="RQD5" s="1408"/>
      <c r="RQE5" s="1408"/>
      <c r="RQF5" s="1408"/>
      <c r="RQG5" s="1408"/>
      <c r="RQH5" s="1408"/>
      <c r="RQI5" s="1408"/>
      <c r="RQJ5" s="1408"/>
      <c r="RQK5" s="1408"/>
      <c r="RQL5" s="1408"/>
      <c r="RQM5" s="1408"/>
      <c r="RQN5" s="1408"/>
      <c r="RQO5" s="1408"/>
      <c r="RQP5" s="1408"/>
      <c r="RQQ5" s="1408"/>
      <c r="RQR5" s="1408"/>
      <c r="RQS5" s="1408"/>
      <c r="RQT5" s="1408"/>
      <c r="RQU5" s="1408"/>
      <c r="RQV5" s="1408"/>
      <c r="RQW5" s="1408"/>
      <c r="RQX5" s="1408"/>
      <c r="RQY5" s="1408"/>
      <c r="RQZ5" s="1408"/>
      <c r="RRA5" s="1408"/>
      <c r="RRB5" s="1408"/>
      <c r="RRC5" s="1408"/>
      <c r="RRD5" s="1408"/>
      <c r="RRE5" s="1408"/>
      <c r="RRF5" s="1408"/>
      <c r="RRG5" s="1408"/>
      <c r="RRH5" s="1408"/>
      <c r="RRI5" s="1408"/>
      <c r="RRJ5" s="1408"/>
      <c r="RRK5" s="1408"/>
      <c r="RRL5" s="1408"/>
      <c r="RRM5" s="1408"/>
      <c r="RRN5" s="1408"/>
      <c r="RRO5" s="1408"/>
      <c r="RRP5" s="1408"/>
      <c r="RRQ5" s="1408"/>
      <c r="RRR5" s="1408"/>
      <c r="RRS5" s="1408"/>
      <c r="RRT5" s="1408"/>
      <c r="RRU5" s="1408"/>
      <c r="RRV5" s="1408"/>
      <c r="RRW5" s="1408"/>
      <c r="RRX5" s="1408"/>
      <c r="RRY5" s="1408"/>
      <c r="RRZ5" s="1408"/>
      <c r="RSA5" s="1408"/>
      <c r="RSB5" s="1408"/>
      <c r="RSC5" s="1408"/>
      <c r="RSD5" s="1408"/>
      <c r="RSE5" s="1408"/>
      <c r="RSF5" s="1408"/>
      <c r="RSG5" s="1408"/>
      <c r="RSH5" s="1408"/>
      <c r="RSI5" s="1408"/>
      <c r="RSJ5" s="1408"/>
      <c r="RSK5" s="1408"/>
      <c r="RSL5" s="1408"/>
      <c r="RSM5" s="1408"/>
      <c r="RSN5" s="1408"/>
      <c r="RSO5" s="1408"/>
      <c r="RSP5" s="1408"/>
      <c r="RSQ5" s="1408"/>
      <c r="RSR5" s="1408"/>
      <c r="RSS5" s="1408"/>
      <c r="RST5" s="1408"/>
      <c r="RSU5" s="1408"/>
      <c r="RSV5" s="1408"/>
      <c r="RSW5" s="1408"/>
      <c r="RSX5" s="1408"/>
      <c r="RSY5" s="1408"/>
      <c r="RSZ5" s="1408"/>
      <c r="RTA5" s="1408"/>
      <c r="RTB5" s="1408"/>
      <c r="RTC5" s="1408"/>
      <c r="RTD5" s="1408"/>
      <c r="RTE5" s="1408"/>
      <c r="RTF5" s="1408"/>
      <c r="RTG5" s="1408"/>
      <c r="RTH5" s="1408"/>
      <c r="RTI5" s="1408"/>
      <c r="RTJ5" s="1408"/>
      <c r="RTK5" s="1408"/>
      <c r="RTL5" s="1408"/>
      <c r="RTM5" s="1408"/>
      <c r="RTN5" s="1408"/>
      <c r="RTO5" s="1408"/>
      <c r="RTP5" s="1408"/>
      <c r="RTQ5" s="1408"/>
      <c r="RTR5" s="1408"/>
      <c r="RTS5" s="1408"/>
      <c r="RTT5" s="1408"/>
      <c r="RTU5" s="1408"/>
      <c r="RTV5" s="1408"/>
      <c r="RTW5" s="1408"/>
      <c r="RTX5" s="1408"/>
      <c r="RTY5" s="1408"/>
      <c r="RTZ5" s="1408"/>
      <c r="RUA5" s="1408"/>
      <c r="RUB5" s="1408"/>
      <c r="RUC5" s="1408"/>
      <c r="RUD5" s="1408"/>
      <c r="RUE5" s="1408"/>
      <c r="RUF5" s="1408"/>
      <c r="RUG5" s="1408"/>
      <c r="RUH5" s="1408"/>
      <c r="RUI5" s="1408"/>
      <c r="RUJ5" s="1408"/>
      <c r="RUK5" s="1408"/>
      <c r="RUL5" s="1408"/>
      <c r="RUM5" s="1408"/>
      <c r="RUN5" s="1408"/>
      <c r="RUO5" s="1408"/>
      <c r="RUP5" s="1408"/>
      <c r="RUQ5" s="1408"/>
      <c r="RUR5" s="1408"/>
      <c r="RUS5" s="1408"/>
      <c r="RUT5" s="1408"/>
      <c r="RUU5" s="1408"/>
      <c r="RUV5" s="1408"/>
      <c r="RUW5" s="1408"/>
      <c r="RUX5" s="1408"/>
      <c r="RUY5" s="1408"/>
      <c r="RUZ5" s="1408"/>
      <c r="RVA5" s="1408"/>
      <c r="RVB5" s="1408"/>
      <c r="RVC5" s="1408"/>
      <c r="RVD5" s="1408"/>
      <c r="RVE5" s="1408"/>
      <c r="RVF5" s="1408"/>
      <c r="RVG5" s="1408"/>
      <c r="RVH5" s="1408"/>
      <c r="RVI5" s="1408"/>
      <c r="RVJ5" s="1408"/>
      <c r="RVK5" s="1408"/>
      <c r="RVL5" s="1408"/>
      <c r="RVM5" s="1408"/>
      <c r="RVN5" s="1408"/>
      <c r="RVO5" s="1408"/>
      <c r="RVP5" s="1408"/>
      <c r="RVQ5" s="1408"/>
      <c r="RVR5" s="1408"/>
      <c r="RVS5" s="1408"/>
      <c r="RVT5" s="1408"/>
      <c r="RVU5" s="1408"/>
      <c r="RVV5" s="1408"/>
      <c r="RVW5" s="1408"/>
      <c r="RVX5" s="1408"/>
      <c r="RVY5" s="1408"/>
      <c r="RVZ5" s="1408"/>
      <c r="RWA5" s="1408"/>
      <c r="RWB5" s="1408"/>
      <c r="RWC5" s="1408"/>
      <c r="RWD5" s="1408"/>
      <c r="RWE5" s="1408"/>
      <c r="RWF5" s="1408"/>
      <c r="RWG5" s="1408"/>
      <c r="RWH5" s="1408"/>
      <c r="RWI5" s="1408"/>
      <c r="RWJ5" s="1408"/>
      <c r="RWK5" s="1408"/>
      <c r="RWL5" s="1408"/>
      <c r="RWM5" s="1408"/>
      <c r="RWN5" s="1408"/>
      <c r="RWO5" s="1408"/>
      <c r="RWP5" s="1408"/>
      <c r="RWQ5" s="1408"/>
      <c r="RWR5" s="1408"/>
      <c r="RWS5" s="1408"/>
      <c r="RWT5" s="1408"/>
      <c r="RWU5" s="1408"/>
      <c r="RWV5" s="1408"/>
      <c r="RWW5" s="1408"/>
      <c r="RWX5" s="1408"/>
      <c r="RWY5" s="1408"/>
      <c r="RWZ5" s="1408"/>
      <c r="RXA5" s="1408"/>
      <c r="RXB5" s="1408"/>
      <c r="RXC5" s="1408"/>
      <c r="RXD5" s="1408"/>
      <c r="RXE5" s="1408"/>
      <c r="RXF5" s="1408"/>
      <c r="RXG5" s="1408"/>
      <c r="RXH5" s="1408"/>
      <c r="RXI5" s="1408"/>
      <c r="RXJ5" s="1408"/>
      <c r="RXK5" s="1408"/>
      <c r="RXL5" s="1408"/>
      <c r="RXM5" s="1408"/>
      <c r="RXN5" s="1408"/>
      <c r="RXO5" s="1408"/>
      <c r="RXP5" s="1408"/>
      <c r="RXQ5" s="1408"/>
      <c r="RXR5" s="1408"/>
      <c r="RXS5" s="1408"/>
      <c r="RXT5" s="1408"/>
      <c r="RXU5" s="1408"/>
      <c r="RXV5" s="1408"/>
      <c r="RXW5" s="1408"/>
      <c r="RXX5" s="1408"/>
      <c r="RXY5" s="1408"/>
      <c r="RXZ5" s="1408"/>
      <c r="RYA5" s="1408"/>
      <c r="RYB5" s="1408"/>
      <c r="RYC5" s="1408"/>
      <c r="RYD5" s="1408"/>
      <c r="RYE5" s="1408"/>
      <c r="RYF5" s="1408"/>
      <c r="RYG5" s="1408"/>
      <c r="RYH5" s="1408"/>
      <c r="RYI5" s="1408"/>
      <c r="RYJ5" s="1408"/>
      <c r="RYK5" s="1408"/>
      <c r="RYL5" s="1408"/>
      <c r="RYM5" s="1408"/>
      <c r="RYN5" s="1408"/>
      <c r="RYO5" s="1408"/>
      <c r="RYP5" s="1408"/>
      <c r="RYQ5" s="1408"/>
      <c r="RYR5" s="1408"/>
      <c r="RYS5" s="1408"/>
      <c r="RYT5" s="1408"/>
      <c r="RYU5" s="1408"/>
      <c r="RYV5" s="1408"/>
      <c r="RYW5" s="1408"/>
      <c r="RYX5" s="1408"/>
      <c r="RYY5" s="1408"/>
      <c r="RYZ5" s="1408"/>
      <c r="RZA5" s="1408"/>
      <c r="RZB5" s="1408"/>
      <c r="RZC5" s="1408"/>
      <c r="RZD5" s="1408"/>
      <c r="RZE5" s="1408"/>
      <c r="RZF5" s="1408"/>
      <c r="RZG5" s="1408"/>
      <c r="RZH5" s="1408"/>
      <c r="RZI5" s="1408"/>
      <c r="RZJ5" s="1408"/>
      <c r="RZK5" s="1408"/>
      <c r="RZL5" s="1408"/>
      <c r="RZM5" s="1408"/>
      <c r="RZN5" s="1408"/>
      <c r="RZO5" s="1408"/>
      <c r="RZP5" s="1408"/>
      <c r="RZQ5" s="1408"/>
      <c r="RZR5" s="1408"/>
      <c r="RZS5" s="1408"/>
      <c r="RZT5" s="1408"/>
      <c r="RZU5" s="1408"/>
      <c r="RZV5" s="1408"/>
      <c r="RZW5" s="1408"/>
      <c r="RZX5" s="1408"/>
      <c r="RZY5" s="1408"/>
      <c r="RZZ5" s="1408"/>
      <c r="SAA5" s="1408"/>
      <c r="SAB5" s="1408"/>
      <c r="SAC5" s="1408"/>
      <c r="SAD5" s="1408"/>
      <c r="SAE5" s="1408"/>
      <c r="SAF5" s="1408"/>
      <c r="SAG5" s="1408"/>
      <c r="SAH5" s="1408"/>
      <c r="SAI5" s="1408"/>
      <c r="SAJ5" s="1408"/>
      <c r="SAK5" s="1408"/>
      <c r="SAL5" s="1408"/>
      <c r="SAM5" s="1408"/>
      <c r="SAN5" s="1408"/>
      <c r="SAO5" s="1408"/>
      <c r="SAP5" s="1408"/>
      <c r="SAQ5" s="1408"/>
      <c r="SAR5" s="1408"/>
      <c r="SAS5" s="1408"/>
      <c r="SAT5" s="1408"/>
      <c r="SAU5" s="1408"/>
      <c r="SAV5" s="1408"/>
      <c r="SAW5" s="1408"/>
      <c r="SAX5" s="1408"/>
      <c r="SAY5" s="1408"/>
      <c r="SAZ5" s="1408"/>
      <c r="SBA5" s="1408"/>
      <c r="SBB5" s="1408"/>
      <c r="SBC5" s="1408"/>
      <c r="SBD5" s="1408"/>
      <c r="SBE5" s="1408"/>
      <c r="SBF5" s="1408"/>
      <c r="SBG5" s="1408"/>
      <c r="SBH5" s="1408"/>
      <c r="SBI5" s="1408"/>
      <c r="SBJ5" s="1408"/>
      <c r="SBK5" s="1408"/>
      <c r="SBL5" s="1408"/>
      <c r="SBM5" s="1408"/>
      <c r="SBN5" s="1408"/>
      <c r="SBO5" s="1408"/>
      <c r="SBP5" s="1408"/>
      <c r="SBQ5" s="1408"/>
      <c r="SBR5" s="1408"/>
      <c r="SBS5" s="1408"/>
      <c r="SBT5" s="1408"/>
      <c r="SBU5" s="1408"/>
      <c r="SBV5" s="1408"/>
      <c r="SBW5" s="1408"/>
      <c r="SBX5" s="1408"/>
      <c r="SBY5" s="1408"/>
      <c r="SBZ5" s="1408"/>
      <c r="SCA5" s="1408"/>
      <c r="SCB5" s="1408"/>
      <c r="SCC5" s="1408"/>
      <c r="SCD5" s="1408"/>
      <c r="SCE5" s="1408"/>
      <c r="SCF5" s="1408"/>
      <c r="SCG5" s="1408"/>
      <c r="SCH5" s="1408"/>
      <c r="SCI5" s="1408"/>
      <c r="SCJ5" s="1408"/>
      <c r="SCK5" s="1408"/>
      <c r="SCL5" s="1408"/>
      <c r="SCM5" s="1408"/>
      <c r="SCN5" s="1408"/>
      <c r="SCO5" s="1408"/>
      <c r="SCP5" s="1408"/>
      <c r="SCQ5" s="1408"/>
      <c r="SCR5" s="1408"/>
      <c r="SCS5" s="1408"/>
      <c r="SCT5" s="1408"/>
      <c r="SCU5" s="1408"/>
      <c r="SCV5" s="1408"/>
      <c r="SCW5" s="1408"/>
      <c r="SCX5" s="1408"/>
      <c r="SCY5" s="1408"/>
      <c r="SCZ5" s="1408"/>
      <c r="SDA5" s="1408"/>
      <c r="SDB5" s="1408"/>
      <c r="SDC5" s="1408"/>
      <c r="SDD5" s="1408"/>
      <c r="SDE5" s="1408"/>
      <c r="SDF5" s="1408"/>
      <c r="SDG5" s="1408"/>
      <c r="SDH5" s="1408"/>
      <c r="SDI5" s="1408"/>
      <c r="SDJ5" s="1408"/>
      <c r="SDK5" s="1408"/>
      <c r="SDL5" s="1408"/>
      <c r="SDM5" s="1408"/>
      <c r="SDN5" s="1408"/>
      <c r="SDO5" s="1408"/>
      <c r="SDP5" s="1408"/>
      <c r="SDQ5" s="1408"/>
      <c r="SDR5" s="1408"/>
      <c r="SDS5" s="1408"/>
      <c r="SDT5" s="1408"/>
      <c r="SDU5" s="1408"/>
      <c r="SDV5" s="1408"/>
      <c r="SDW5" s="1408"/>
      <c r="SDX5" s="1408"/>
      <c r="SDY5" s="1408"/>
      <c r="SDZ5" s="1408"/>
      <c r="SEA5" s="1408"/>
      <c r="SEB5" s="1408"/>
      <c r="SEC5" s="1408"/>
      <c r="SED5" s="1408"/>
      <c r="SEE5" s="1408"/>
      <c r="SEF5" s="1408"/>
      <c r="SEG5" s="1408"/>
      <c r="SEH5" s="1408"/>
      <c r="SEI5" s="1408"/>
      <c r="SEJ5" s="1408"/>
      <c r="SEK5" s="1408"/>
      <c r="SEL5" s="1408"/>
      <c r="SEM5" s="1408"/>
      <c r="SEN5" s="1408"/>
      <c r="SEO5" s="1408"/>
      <c r="SEP5" s="1408"/>
      <c r="SEQ5" s="1408"/>
      <c r="SER5" s="1408"/>
      <c r="SES5" s="1408"/>
      <c r="SET5" s="1408"/>
      <c r="SEU5" s="1408"/>
      <c r="SEV5" s="1408"/>
      <c r="SEW5" s="1408"/>
      <c r="SEX5" s="1408"/>
      <c r="SEY5" s="1408"/>
      <c r="SEZ5" s="1408"/>
      <c r="SFA5" s="1408"/>
      <c r="SFB5" s="1408"/>
      <c r="SFC5" s="1408"/>
      <c r="SFD5" s="1408"/>
      <c r="SFE5" s="1408"/>
      <c r="SFF5" s="1408"/>
      <c r="SFG5" s="1408"/>
      <c r="SFH5" s="1408"/>
      <c r="SFI5" s="1408"/>
      <c r="SFJ5" s="1408"/>
      <c r="SFK5" s="1408"/>
      <c r="SFL5" s="1408"/>
      <c r="SFM5" s="1408"/>
      <c r="SFN5" s="1408"/>
      <c r="SFO5" s="1408"/>
      <c r="SFP5" s="1408"/>
      <c r="SFQ5" s="1408"/>
      <c r="SFR5" s="1408"/>
      <c r="SFS5" s="1408"/>
      <c r="SFT5" s="1408"/>
      <c r="SFU5" s="1408"/>
      <c r="SFV5" s="1408"/>
      <c r="SFW5" s="1408"/>
      <c r="SFX5" s="1408"/>
      <c r="SFY5" s="1408"/>
      <c r="SFZ5" s="1408"/>
      <c r="SGA5" s="1408"/>
      <c r="SGB5" s="1408"/>
      <c r="SGC5" s="1408"/>
      <c r="SGD5" s="1408"/>
      <c r="SGE5" s="1408"/>
      <c r="SGF5" s="1408"/>
      <c r="SGG5" s="1408"/>
      <c r="SGH5" s="1408"/>
      <c r="SGI5" s="1408"/>
      <c r="SGJ5" s="1408"/>
      <c r="SGK5" s="1408"/>
      <c r="SGL5" s="1408"/>
      <c r="SGM5" s="1408"/>
      <c r="SGN5" s="1408"/>
      <c r="SGO5" s="1408"/>
      <c r="SGP5" s="1408"/>
      <c r="SGQ5" s="1408"/>
      <c r="SGR5" s="1408"/>
      <c r="SGS5" s="1408"/>
      <c r="SGT5" s="1408"/>
      <c r="SGU5" s="1408"/>
      <c r="SGV5" s="1408"/>
      <c r="SGW5" s="1408"/>
      <c r="SGX5" s="1408"/>
      <c r="SGY5" s="1408"/>
      <c r="SGZ5" s="1408"/>
      <c r="SHA5" s="1408"/>
      <c r="SHB5" s="1408"/>
      <c r="SHC5" s="1408"/>
      <c r="SHD5" s="1408"/>
      <c r="SHE5" s="1408"/>
      <c r="SHF5" s="1408"/>
      <c r="SHG5" s="1408"/>
      <c r="SHH5" s="1408"/>
      <c r="SHI5" s="1408"/>
      <c r="SHJ5" s="1408"/>
      <c r="SHK5" s="1408"/>
      <c r="SHL5" s="1408"/>
      <c r="SHM5" s="1408"/>
      <c r="SHN5" s="1408"/>
      <c r="SHO5" s="1408"/>
      <c r="SHP5" s="1408"/>
      <c r="SHQ5" s="1408"/>
      <c r="SHR5" s="1408"/>
      <c r="SHS5" s="1408"/>
      <c r="SHT5" s="1408"/>
      <c r="SHU5" s="1408"/>
      <c r="SHV5" s="1408"/>
      <c r="SHW5" s="1408"/>
      <c r="SHX5" s="1408"/>
      <c r="SHY5" s="1408"/>
      <c r="SHZ5" s="1408"/>
      <c r="SIA5" s="1408"/>
      <c r="SIB5" s="1408"/>
      <c r="SIC5" s="1408"/>
      <c r="SID5" s="1408"/>
      <c r="SIE5" s="1408"/>
      <c r="SIF5" s="1408"/>
      <c r="SIG5" s="1408"/>
      <c r="SIH5" s="1408"/>
      <c r="SII5" s="1408"/>
      <c r="SIJ5" s="1408"/>
      <c r="SIK5" s="1408"/>
      <c r="SIL5" s="1408"/>
      <c r="SIM5" s="1408"/>
      <c r="SIN5" s="1408"/>
      <c r="SIO5" s="1408"/>
      <c r="SIP5" s="1408"/>
      <c r="SIQ5" s="1408"/>
      <c r="SIR5" s="1408"/>
      <c r="SIS5" s="1408"/>
      <c r="SIT5" s="1408"/>
      <c r="SIU5" s="1408"/>
      <c r="SIV5" s="1408"/>
      <c r="SIW5" s="1408"/>
      <c r="SIX5" s="1408"/>
      <c r="SIY5" s="1408"/>
      <c r="SIZ5" s="1408"/>
      <c r="SJA5" s="1408"/>
      <c r="SJB5" s="1408"/>
      <c r="SJC5" s="1408"/>
      <c r="SJD5" s="1408"/>
      <c r="SJE5" s="1408"/>
      <c r="SJF5" s="1408"/>
      <c r="SJG5" s="1408"/>
      <c r="SJH5" s="1408"/>
      <c r="SJI5" s="1408"/>
      <c r="SJJ5" s="1408"/>
      <c r="SJK5" s="1408"/>
      <c r="SJL5" s="1408"/>
      <c r="SJM5" s="1408"/>
      <c r="SJN5" s="1408"/>
      <c r="SJO5" s="1408"/>
      <c r="SJP5" s="1408"/>
      <c r="SJQ5" s="1408"/>
      <c r="SJR5" s="1408"/>
      <c r="SJS5" s="1408"/>
      <c r="SJT5" s="1408"/>
      <c r="SJU5" s="1408"/>
      <c r="SJV5" s="1408"/>
      <c r="SJW5" s="1408"/>
      <c r="SJX5" s="1408"/>
      <c r="SJY5" s="1408"/>
      <c r="SJZ5" s="1408"/>
      <c r="SKA5" s="1408"/>
      <c r="SKB5" s="1408"/>
      <c r="SKC5" s="1408"/>
      <c r="SKD5" s="1408"/>
      <c r="SKE5" s="1408"/>
      <c r="SKF5" s="1408"/>
      <c r="SKG5" s="1408"/>
      <c r="SKH5" s="1408"/>
      <c r="SKI5" s="1408"/>
      <c r="SKJ5" s="1408"/>
      <c r="SKK5" s="1408"/>
      <c r="SKL5" s="1408"/>
      <c r="SKM5" s="1408"/>
      <c r="SKN5" s="1408"/>
      <c r="SKO5" s="1408"/>
      <c r="SKP5" s="1408"/>
      <c r="SKQ5" s="1408"/>
      <c r="SKR5" s="1408"/>
      <c r="SKS5" s="1408"/>
      <c r="SKT5" s="1408"/>
      <c r="SKU5" s="1408"/>
      <c r="SKV5" s="1408"/>
      <c r="SKW5" s="1408"/>
      <c r="SKX5" s="1408"/>
      <c r="SKY5" s="1408"/>
      <c r="SKZ5" s="1408"/>
      <c r="SLA5" s="1408"/>
      <c r="SLB5" s="1408"/>
      <c r="SLC5" s="1408"/>
      <c r="SLD5" s="1408"/>
      <c r="SLE5" s="1408"/>
      <c r="SLF5" s="1408"/>
      <c r="SLG5" s="1408"/>
      <c r="SLH5" s="1408"/>
      <c r="SLI5" s="1408"/>
      <c r="SLJ5" s="1408"/>
      <c r="SLK5" s="1408"/>
      <c r="SLL5" s="1408"/>
      <c r="SLM5" s="1408"/>
      <c r="SLN5" s="1408"/>
      <c r="SLO5" s="1408"/>
      <c r="SLP5" s="1408"/>
      <c r="SLQ5" s="1408"/>
      <c r="SLR5" s="1408"/>
      <c r="SLS5" s="1408"/>
      <c r="SLT5" s="1408"/>
      <c r="SLU5" s="1408"/>
      <c r="SLV5" s="1408"/>
      <c r="SLW5" s="1408"/>
      <c r="SLX5" s="1408"/>
      <c r="SLY5" s="1408"/>
      <c r="SLZ5" s="1408"/>
      <c r="SMA5" s="1408"/>
      <c r="SMB5" s="1408"/>
      <c r="SMC5" s="1408"/>
      <c r="SMD5" s="1408"/>
      <c r="SME5" s="1408"/>
      <c r="SMF5" s="1408"/>
      <c r="SMG5" s="1408"/>
      <c r="SMH5" s="1408"/>
      <c r="SMI5" s="1408"/>
      <c r="SMJ5" s="1408"/>
      <c r="SMK5" s="1408"/>
      <c r="SML5" s="1408"/>
      <c r="SMM5" s="1408"/>
      <c r="SMN5" s="1408"/>
      <c r="SMO5" s="1408"/>
      <c r="SMP5" s="1408"/>
      <c r="SMQ5" s="1408"/>
      <c r="SMR5" s="1408"/>
      <c r="SMS5" s="1408"/>
      <c r="SMT5" s="1408"/>
      <c r="SMU5" s="1408"/>
      <c r="SMV5" s="1408"/>
      <c r="SMW5" s="1408"/>
      <c r="SMX5" s="1408"/>
      <c r="SMY5" s="1408"/>
      <c r="SMZ5" s="1408"/>
      <c r="SNA5" s="1408"/>
      <c r="SNB5" s="1408"/>
      <c r="SNC5" s="1408"/>
      <c r="SND5" s="1408"/>
      <c r="SNE5" s="1408"/>
      <c r="SNF5" s="1408"/>
      <c r="SNG5" s="1408"/>
      <c r="SNH5" s="1408"/>
      <c r="SNI5" s="1408"/>
      <c r="SNJ5" s="1408"/>
      <c r="SNK5" s="1408"/>
      <c r="SNL5" s="1408"/>
      <c r="SNM5" s="1408"/>
      <c r="SNN5" s="1408"/>
      <c r="SNO5" s="1408"/>
      <c r="SNP5" s="1408"/>
      <c r="SNQ5" s="1408"/>
      <c r="SNR5" s="1408"/>
      <c r="SNS5" s="1408"/>
      <c r="SNT5" s="1408"/>
      <c r="SNU5" s="1408"/>
      <c r="SNV5" s="1408"/>
      <c r="SNW5" s="1408"/>
      <c r="SNX5" s="1408"/>
      <c r="SNY5" s="1408"/>
      <c r="SNZ5" s="1408"/>
      <c r="SOA5" s="1408"/>
      <c r="SOB5" s="1408"/>
      <c r="SOC5" s="1408"/>
      <c r="SOD5" s="1408"/>
      <c r="SOE5" s="1408"/>
      <c r="SOF5" s="1408"/>
      <c r="SOG5" s="1408"/>
      <c r="SOH5" s="1408"/>
      <c r="SOI5" s="1408"/>
      <c r="SOJ5" s="1408"/>
      <c r="SOK5" s="1408"/>
      <c r="SOL5" s="1408"/>
      <c r="SOM5" s="1408"/>
      <c r="SON5" s="1408"/>
      <c r="SOO5" s="1408"/>
      <c r="SOP5" s="1408"/>
      <c r="SOQ5" s="1408"/>
      <c r="SOR5" s="1408"/>
      <c r="SOS5" s="1408"/>
      <c r="SOT5" s="1408"/>
      <c r="SOU5" s="1408"/>
      <c r="SOV5" s="1408"/>
      <c r="SOW5" s="1408"/>
      <c r="SOX5" s="1408"/>
      <c r="SOY5" s="1408"/>
      <c r="SOZ5" s="1408"/>
      <c r="SPA5" s="1408"/>
      <c r="SPB5" s="1408"/>
      <c r="SPC5" s="1408"/>
      <c r="SPD5" s="1408"/>
      <c r="SPE5" s="1408"/>
      <c r="SPF5" s="1408"/>
      <c r="SPG5" s="1408"/>
      <c r="SPH5" s="1408"/>
      <c r="SPI5" s="1408"/>
      <c r="SPJ5" s="1408"/>
      <c r="SPK5" s="1408"/>
      <c r="SPL5" s="1408"/>
      <c r="SPM5" s="1408"/>
      <c r="SPN5" s="1408"/>
      <c r="SPO5" s="1408"/>
      <c r="SPP5" s="1408"/>
      <c r="SPQ5" s="1408"/>
      <c r="SPR5" s="1408"/>
      <c r="SPS5" s="1408"/>
      <c r="SPT5" s="1408"/>
      <c r="SPU5" s="1408"/>
      <c r="SPV5" s="1408"/>
      <c r="SPW5" s="1408"/>
      <c r="SPX5" s="1408"/>
      <c r="SPY5" s="1408"/>
      <c r="SPZ5" s="1408"/>
      <c r="SQA5" s="1408"/>
      <c r="SQB5" s="1408"/>
      <c r="SQC5" s="1408"/>
      <c r="SQD5" s="1408"/>
      <c r="SQE5" s="1408"/>
      <c r="SQF5" s="1408"/>
      <c r="SQG5" s="1408"/>
      <c r="SQH5" s="1408"/>
      <c r="SQI5" s="1408"/>
      <c r="SQJ5" s="1408"/>
      <c r="SQK5" s="1408"/>
      <c r="SQL5" s="1408"/>
      <c r="SQM5" s="1408"/>
      <c r="SQN5" s="1408"/>
      <c r="SQO5" s="1408"/>
      <c r="SQP5" s="1408"/>
      <c r="SQQ5" s="1408"/>
      <c r="SQR5" s="1408"/>
      <c r="SQS5" s="1408"/>
      <c r="SQT5" s="1408"/>
      <c r="SQU5" s="1408"/>
      <c r="SQV5" s="1408"/>
      <c r="SQW5" s="1408"/>
      <c r="SQX5" s="1408"/>
      <c r="SQY5" s="1408"/>
      <c r="SQZ5" s="1408"/>
      <c r="SRA5" s="1408"/>
      <c r="SRB5" s="1408"/>
      <c r="SRC5" s="1408"/>
      <c r="SRD5" s="1408"/>
      <c r="SRE5" s="1408"/>
      <c r="SRF5" s="1408"/>
      <c r="SRG5" s="1408"/>
      <c r="SRH5" s="1408"/>
      <c r="SRI5" s="1408"/>
      <c r="SRJ5" s="1408"/>
      <c r="SRK5" s="1408"/>
      <c r="SRL5" s="1408"/>
      <c r="SRM5" s="1408"/>
      <c r="SRN5" s="1408"/>
      <c r="SRO5" s="1408"/>
      <c r="SRP5" s="1408"/>
      <c r="SRQ5" s="1408"/>
      <c r="SRR5" s="1408"/>
      <c r="SRS5" s="1408"/>
      <c r="SRT5" s="1408"/>
      <c r="SRU5" s="1408"/>
      <c r="SRV5" s="1408"/>
      <c r="SRW5" s="1408"/>
      <c r="SRX5" s="1408"/>
      <c r="SRY5" s="1408"/>
      <c r="SRZ5" s="1408"/>
      <c r="SSA5" s="1408"/>
      <c r="SSB5" s="1408"/>
      <c r="SSC5" s="1408"/>
      <c r="SSD5" s="1408"/>
      <c r="SSE5" s="1408"/>
      <c r="SSF5" s="1408"/>
      <c r="SSG5" s="1408"/>
      <c r="SSH5" s="1408"/>
      <c r="SSI5" s="1408"/>
      <c r="SSJ5" s="1408"/>
      <c r="SSK5" s="1408"/>
      <c r="SSL5" s="1408"/>
      <c r="SSM5" s="1408"/>
      <c r="SSN5" s="1408"/>
      <c r="SSO5" s="1408"/>
      <c r="SSP5" s="1408"/>
      <c r="SSQ5" s="1408"/>
      <c r="SSR5" s="1408"/>
      <c r="SSS5" s="1408"/>
      <c r="SST5" s="1408"/>
      <c r="SSU5" s="1408"/>
      <c r="SSV5" s="1408"/>
      <c r="SSW5" s="1408"/>
      <c r="SSX5" s="1408"/>
      <c r="SSY5" s="1408"/>
      <c r="SSZ5" s="1408"/>
      <c r="STA5" s="1408"/>
      <c r="STB5" s="1408"/>
      <c r="STC5" s="1408"/>
      <c r="STD5" s="1408"/>
      <c r="STE5" s="1408"/>
      <c r="STF5" s="1408"/>
      <c r="STG5" s="1408"/>
      <c r="STH5" s="1408"/>
      <c r="STI5" s="1408"/>
      <c r="STJ5" s="1408"/>
      <c r="STK5" s="1408"/>
      <c r="STL5" s="1408"/>
      <c r="STM5" s="1408"/>
      <c r="STN5" s="1408"/>
      <c r="STO5" s="1408"/>
      <c r="STP5" s="1408"/>
      <c r="STQ5" s="1408"/>
      <c r="STR5" s="1408"/>
      <c r="STS5" s="1408"/>
      <c r="STT5" s="1408"/>
      <c r="STU5" s="1408"/>
      <c r="STV5" s="1408"/>
      <c r="STW5" s="1408"/>
      <c r="STX5" s="1408"/>
      <c r="STY5" s="1408"/>
      <c r="STZ5" s="1408"/>
      <c r="SUA5" s="1408"/>
      <c r="SUB5" s="1408"/>
      <c r="SUC5" s="1408"/>
      <c r="SUD5" s="1408"/>
      <c r="SUE5" s="1408"/>
      <c r="SUF5" s="1408"/>
      <c r="SUG5" s="1408"/>
      <c r="SUH5" s="1408"/>
      <c r="SUI5" s="1408"/>
      <c r="SUJ5" s="1408"/>
      <c r="SUK5" s="1408"/>
      <c r="SUL5" s="1408"/>
      <c r="SUM5" s="1408"/>
      <c r="SUN5" s="1408"/>
      <c r="SUO5" s="1408"/>
      <c r="SUP5" s="1408"/>
      <c r="SUQ5" s="1408"/>
      <c r="SUR5" s="1408"/>
      <c r="SUS5" s="1408"/>
      <c r="SUT5" s="1408"/>
      <c r="SUU5" s="1408"/>
      <c r="SUV5" s="1408"/>
      <c r="SUW5" s="1408"/>
      <c r="SUX5" s="1408"/>
      <c r="SUY5" s="1408"/>
      <c r="SUZ5" s="1408"/>
      <c r="SVA5" s="1408"/>
      <c r="SVB5" s="1408"/>
      <c r="SVC5" s="1408"/>
      <c r="SVD5" s="1408"/>
      <c r="SVE5" s="1408"/>
      <c r="SVF5" s="1408"/>
      <c r="SVG5" s="1408"/>
      <c r="SVH5" s="1408"/>
      <c r="SVI5" s="1408"/>
      <c r="SVJ5" s="1408"/>
      <c r="SVK5" s="1408"/>
      <c r="SVL5" s="1408"/>
      <c r="SVM5" s="1408"/>
      <c r="SVN5" s="1408"/>
      <c r="SVO5" s="1408"/>
      <c r="SVP5" s="1408"/>
      <c r="SVQ5" s="1408"/>
      <c r="SVR5" s="1408"/>
      <c r="SVS5" s="1408"/>
      <c r="SVT5" s="1408"/>
      <c r="SVU5" s="1408"/>
      <c r="SVV5" s="1408"/>
      <c r="SVW5" s="1408"/>
      <c r="SVX5" s="1408"/>
      <c r="SVY5" s="1408"/>
      <c r="SVZ5" s="1408"/>
      <c r="SWA5" s="1408"/>
      <c r="SWB5" s="1408"/>
      <c r="SWC5" s="1408"/>
      <c r="SWD5" s="1408"/>
      <c r="SWE5" s="1408"/>
      <c r="SWF5" s="1408"/>
      <c r="SWG5" s="1408"/>
      <c r="SWH5" s="1408"/>
      <c r="SWI5" s="1408"/>
      <c r="SWJ5" s="1408"/>
      <c r="SWK5" s="1408"/>
      <c r="SWL5" s="1408"/>
      <c r="SWM5" s="1408"/>
      <c r="SWN5" s="1408"/>
      <c r="SWO5" s="1408"/>
      <c r="SWP5" s="1408"/>
      <c r="SWQ5" s="1408"/>
      <c r="SWR5" s="1408"/>
      <c r="SWS5" s="1408"/>
      <c r="SWT5" s="1408"/>
      <c r="SWU5" s="1408"/>
      <c r="SWV5" s="1408"/>
      <c r="SWW5" s="1408"/>
      <c r="SWX5" s="1408"/>
      <c r="SWY5" s="1408"/>
      <c r="SWZ5" s="1408"/>
      <c r="SXA5" s="1408"/>
      <c r="SXB5" s="1408"/>
      <c r="SXC5" s="1408"/>
      <c r="SXD5" s="1408"/>
      <c r="SXE5" s="1408"/>
      <c r="SXF5" s="1408"/>
      <c r="SXG5" s="1408"/>
      <c r="SXH5" s="1408"/>
      <c r="SXI5" s="1408"/>
      <c r="SXJ5" s="1408"/>
      <c r="SXK5" s="1408"/>
      <c r="SXL5" s="1408"/>
      <c r="SXM5" s="1408"/>
      <c r="SXN5" s="1408"/>
      <c r="SXO5" s="1408"/>
      <c r="SXP5" s="1408"/>
      <c r="SXQ5" s="1408"/>
      <c r="SXR5" s="1408"/>
      <c r="SXS5" s="1408"/>
      <c r="SXT5" s="1408"/>
      <c r="SXU5" s="1408"/>
      <c r="SXV5" s="1408"/>
      <c r="SXW5" s="1408"/>
      <c r="SXX5" s="1408"/>
      <c r="SXY5" s="1408"/>
      <c r="SXZ5" s="1408"/>
      <c r="SYA5" s="1408"/>
      <c r="SYB5" s="1408"/>
      <c r="SYC5" s="1408"/>
      <c r="SYD5" s="1408"/>
      <c r="SYE5" s="1408"/>
      <c r="SYF5" s="1408"/>
      <c r="SYG5" s="1408"/>
      <c r="SYH5" s="1408"/>
      <c r="SYI5" s="1408"/>
      <c r="SYJ5" s="1408"/>
      <c r="SYK5" s="1408"/>
      <c r="SYL5" s="1408"/>
      <c r="SYM5" s="1408"/>
      <c r="SYN5" s="1408"/>
      <c r="SYO5" s="1408"/>
      <c r="SYP5" s="1408"/>
      <c r="SYQ5" s="1408"/>
      <c r="SYR5" s="1408"/>
      <c r="SYS5" s="1408"/>
      <c r="SYT5" s="1408"/>
      <c r="SYU5" s="1408"/>
      <c r="SYV5" s="1408"/>
      <c r="SYW5" s="1408"/>
      <c r="SYX5" s="1408"/>
      <c r="SYY5" s="1408"/>
      <c r="SYZ5" s="1408"/>
      <c r="SZA5" s="1408"/>
      <c r="SZB5" s="1408"/>
      <c r="SZC5" s="1408"/>
      <c r="SZD5" s="1408"/>
      <c r="SZE5" s="1408"/>
      <c r="SZF5" s="1408"/>
      <c r="SZG5" s="1408"/>
      <c r="SZH5" s="1408"/>
      <c r="SZI5" s="1408"/>
      <c r="SZJ5" s="1408"/>
      <c r="SZK5" s="1408"/>
      <c r="SZL5" s="1408"/>
      <c r="SZM5" s="1408"/>
      <c r="SZN5" s="1408"/>
      <c r="SZO5" s="1408"/>
      <c r="SZP5" s="1408"/>
      <c r="SZQ5" s="1408"/>
      <c r="SZR5" s="1408"/>
      <c r="SZS5" s="1408"/>
      <c r="SZT5" s="1408"/>
      <c r="SZU5" s="1408"/>
      <c r="SZV5" s="1408"/>
      <c r="SZW5" s="1408"/>
      <c r="SZX5" s="1408"/>
      <c r="SZY5" s="1408"/>
      <c r="SZZ5" s="1408"/>
      <c r="TAA5" s="1408"/>
      <c r="TAB5" s="1408"/>
      <c r="TAC5" s="1408"/>
      <c r="TAD5" s="1408"/>
      <c r="TAE5" s="1408"/>
      <c r="TAF5" s="1408"/>
      <c r="TAG5" s="1408"/>
      <c r="TAH5" s="1408"/>
      <c r="TAI5" s="1408"/>
      <c r="TAJ5" s="1408"/>
      <c r="TAK5" s="1408"/>
      <c r="TAL5" s="1408"/>
      <c r="TAM5" s="1408"/>
      <c r="TAN5" s="1408"/>
      <c r="TAO5" s="1408"/>
      <c r="TAP5" s="1408"/>
      <c r="TAQ5" s="1408"/>
      <c r="TAR5" s="1408"/>
      <c r="TAS5" s="1408"/>
      <c r="TAT5" s="1408"/>
      <c r="TAU5" s="1408"/>
      <c r="TAV5" s="1408"/>
      <c r="TAW5" s="1408"/>
      <c r="TAX5" s="1408"/>
      <c r="TAY5" s="1408"/>
      <c r="TAZ5" s="1408"/>
      <c r="TBA5" s="1408"/>
      <c r="TBB5" s="1408"/>
      <c r="TBC5" s="1408"/>
      <c r="TBD5" s="1408"/>
      <c r="TBE5" s="1408"/>
      <c r="TBF5" s="1408"/>
      <c r="TBG5" s="1408"/>
      <c r="TBH5" s="1408"/>
      <c r="TBI5" s="1408"/>
      <c r="TBJ5" s="1408"/>
      <c r="TBK5" s="1408"/>
      <c r="TBL5" s="1408"/>
      <c r="TBM5" s="1408"/>
      <c r="TBN5" s="1408"/>
      <c r="TBO5" s="1408"/>
      <c r="TBP5" s="1408"/>
      <c r="TBQ5" s="1408"/>
      <c r="TBR5" s="1408"/>
      <c r="TBS5" s="1408"/>
      <c r="TBT5" s="1408"/>
      <c r="TBU5" s="1408"/>
      <c r="TBV5" s="1408"/>
      <c r="TBW5" s="1408"/>
      <c r="TBX5" s="1408"/>
      <c r="TBY5" s="1408"/>
      <c r="TBZ5" s="1408"/>
      <c r="TCA5" s="1408"/>
      <c r="TCB5" s="1408"/>
      <c r="TCC5" s="1408"/>
      <c r="TCD5" s="1408"/>
      <c r="TCE5" s="1408"/>
      <c r="TCF5" s="1408"/>
      <c r="TCG5" s="1408"/>
      <c r="TCH5" s="1408"/>
      <c r="TCI5" s="1408"/>
      <c r="TCJ5" s="1408"/>
      <c r="TCK5" s="1408"/>
      <c r="TCL5" s="1408"/>
      <c r="TCM5" s="1408"/>
      <c r="TCN5" s="1408"/>
      <c r="TCO5" s="1408"/>
      <c r="TCP5" s="1408"/>
      <c r="TCQ5" s="1408"/>
      <c r="TCR5" s="1408"/>
      <c r="TCS5" s="1408"/>
      <c r="TCT5" s="1408"/>
      <c r="TCU5" s="1408"/>
      <c r="TCV5" s="1408"/>
      <c r="TCW5" s="1408"/>
      <c r="TCX5" s="1408"/>
      <c r="TCY5" s="1408"/>
      <c r="TCZ5" s="1408"/>
      <c r="TDA5" s="1408"/>
      <c r="TDB5" s="1408"/>
      <c r="TDC5" s="1408"/>
      <c r="TDD5" s="1408"/>
      <c r="TDE5" s="1408"/>
      <c r="TDF5" s="1408"/>
      <c r="TDG5" s="1408"/>
      <c r="TDH5" s="1408"/>
      <c r="TDI5" s="1408"/>
      <c r="TDJ5" s="1408"/>
      <c r="TDK5" s="1408"/>
      <c r="TDL5" s="1408"/>
      <c r="TDM5" s="1408"/>
      <c r="TDN5" s="1408"/>
      <c r="TDO5" s="1408"/>
      <c r="TDP5" s="1408"/>
      <c r="TDQ5" s="1408"/>
      <c r="TDR5" s="1408"/>
      <c r="TDS5" s="1408"/>
      <c r="TDT5" s="1408"/>
      <c r="TDU5" s="1408"/>
      <c r="TDV5" s="1408"/>
      <c r="TDW5" s="1408"/>
      <c r="TDX5" s="1408"/>
      <c r="TDY5" s="1408"/>
      <c r="TDZ5" s="1408"/>
      <c r="TEA5" s="1408"/>
      <c r="TEB5" s="1408"/>
      <c r="TEC5" s="1408"/>
      <c r="TED5" s="1408"/>
      <c r="TEE5" s="1408"/>
      <c r="TEF5" s="1408"/>
      <c r="TEG5" s="1408"/>
      <c r="TEH5" s="1408"/>
      <c r="TEI5" s="1408"/>
      <c r="TEJ5" s="1408"/>
      <c r="TEK5" s="1408"/>
      <c r="TEL5" s="1408"/>
      <c r="TEM5" s="1408"/>
      <c r="TEN5" s="1408"/>
      <c r="TEO5" s="1408"/>
      <c r="TEP5" s="1408"/>
      <c r="TEQ5" s="1408"/>
      <c r="TER5" s="1408"/>
      <c r="TES5" s="1408"/>
      <c r="TET5" s="1408"/>
      <c r="TEU5" s="1408"/>
      <c r="TEV5" s="1408"/>
      <c r="TEW5" s="1408"/>
      <c r="TEX5" s="1408"/>
      <c r="TEY5" s="1408"/>
      <c r="TEZ5" s="1408"/>
      <c r="TFA5" s="1408"/>
      <c r="TFB5" s="1408"/>
      <c r="TFC5" s="1408"/>
      <c r="TFD5" s="1408"/>
      <c r="TFE5" s="1408"/>
      <c r="TFF5" s="1408"/>
      <c r="TFG5" s="1408"/>
      <c r="TFH5" s="1408"/>
      <c r="TFI5" s="1408"/>
      <c r="TFJ5" s="1408"/>
      <c r="TFK5" s="1408"/>
      <c r="TFL5" s="1408"/>
      <c r="TFM5" s="1408"/>
      <c r="TFN5" s="1408"/>
      <c r="TFO5" s="1408"/>
      <c r="TFP5" s="1408"/>
      <c r="TFQ5" s="1408"/>
      <c r="TFR5" s="1408"/>
      <c r="TFS5" s="1408"/>
      <c r="TFT5" s="1408"/>
      <c r="TFU5" s="1408"/>
      <c r="TFV5" s="1408"/>
      <c r="TFW5" s="1408"/>
      <c r="TFX5" s="1408"/>
      <c r="TFY5" s="1408"/>
      <c r="TFZ5" s="1408"/>
      <c r="TGA5" s="1408"/>
      <c r="TGB5" s="1408"/>
      <c r="TGC5" s="1408"/>
      <c r="TGD5" s="1408"/>
      <c r="TGE5" s="1408"/>
      <c r="TGF5" s="1408"/>
      <c r="TGG5" s="1408"/>
      <c r="TGH5" s="1408"/>
      <c r="TGI5" s="1408"/>
      <c r="TGJ5" s="1408"/>
      <c r="TGK5" s="1408"/>
      <c r="TGL5" s="1408"/>
      <c r="TGM5" s="1408"/>
      <c r="TGN5" s="1408"/>
      <c r="TGO5" s="1408"/>
      <c r="TGP5" s="1408"/>
      <c r="TGQ5" s="1408"/>
      <c r="TGR5" s="1408"/>
      <c r="TGS5" s="1408"/>
      <c r="TGT5" s="1408"/>
      <c r="TGU5" s="1408"/>
      <c r="TGV5" s="1408"/>
      <c r="TGW5" s="1408"/>
      <c r="TGX5" s="1408"/>
      <c r="TGY5" s="1408"/>
      <c r="TGZ5" s="1408"/>
      <c r="THA5" s="1408"/>
      <c r="THB5" s="1408"/>
      <c r="THC5" s="1408"/>
      <c r="THD5" s="1408"/>
      <c r="THE5" s="1408"/>
      <c r="THF5" s="1408"/>
      <c r="THG5" s="1408"/>
      <c r="THH5" s="1408"/>
      <c r="THI5" s="1408"/>
      <c r="THJ5" s="1408"/>
      <c r="THK5" s="1408"/>
      <c r="THL5" s="1408"/>
      <c r="THM5" s="1408"/>
      <c r="THN5" s="1408"/>
      <c r="THO5" s="1408"/>
      <c r="THP5" s="1408"/>
      <c r="THQ5" s="1408"/>
      <c r="THR5" s="1408"/>
      <c r="THS5" s="1408"/>
      <c r="THT5" s="1408"/>
      <c r="THU5" s="1408"/>
      <c r="THV5" s="1408"/>
      <c r="THW5" s="1408"/>
      <c r="THX5" s="1408"/>
      <c r="THY5" s="1408"/>
      <c r="THZ5" s="1408"/>
      <c r="TIA5" s="1408"/>
      <c r="TIB5" s="1408"/>
      <c r="TIC5" s="1408"/>
      <c r="TID5" s="1408"/>
      <c r="TIE5" s="1408"/>
      <c r="TIF5" s="1408"/>
      <c r="TIG5" s="1408"/>
      <c r="TIH5" s="1408"/>
      <c r="TII5" s="1408"/>
      <c r="TIJ5" s="1408"/>
      <c r="TIK5" s="1408"/>
      <c r="TIL5" s="1408"/>
      <c r="TIM5" s="1408"/>
      <c r="TIN5" s="1408"/>
      <c r="TIO5" s="1408"/>
      <c r="TIP5" s="1408"/>
      <c r="TIQ5" s="1408"/>
      <c r="TIR5" s="1408"/>
      <c r="TIS5" s="1408"/>
      <c r="TIT5" s="1408"/>
      <c r="TIU5" s="1408"/>
      <c r="TIV5" s="1408"/>
      <c r="TIW5" s="1408"/>
      <c r="TIX5" s="1408"/>
      <c r="TIY5" s="1408"/>
      <c r="TIZ5" s="1408"/>
      <c r="TJA5" s="1408"/>
      <c r="TJB5" s="1408"/>
      <c r="TJC5" s="1408"/>
      <c r="TJD5" s="1408"/>
      <c r="TJE5" s="1408"/>
      <c r="TJF5" s="1408"/>
      <c r="TJG5" s="1408"/>
      <c r="TJH5" s="1408"/>
      <c r="TJI5" s="1408"/>
      <c r="TJJ5" s="1408"/>
      <c r="TJK5" s="1408"/>
      <c r="TJL5" s="1408"/>
      <c r="TJM5" s="1408"/>
      <c r="TJN5" s="1408"/>
      <c r="TJO5" s="1408"/>
      <c r="TJP5" s="1408"/>
      <c r="TJQ5" s="1408"/>
      <c r="TJR5" s="1408"/>
      <c r="TJS5" s="1408"/>
      <c r="TJT5" s="1408"/>
      <c r="TJU5" s="1408"/>
      <c r="TJV5" s="1408"/>
      <c r="TJW5" s="1408"/>
      <c r="TJX5" s="1408"/>
      <c r="TJY5" s="1408"/>
      <c r="TJZ5" s="1408"/>
      <c r="TKA5" s="1408"/>
      <c r="TKB5" s="1408"/>
      <c r="TKC5" s="1408"/>
      <c r="TKD5" s="1408"/>
      <c r="TKE5" s="1408"/>
      <c r="TKF5" s="1408"/>
      <c r="TKG5" s="1408"/>
      <c r="TKH5" s="1408"/>
      <c r="TKI5" s="1408"/>
      <c r="TKJ5" s="1408"/>
      <c r="TKK5" s="1408"/>
      <c r="TKL5" s="1408"/>
      <c r="TKM5" s="1408"/>
      <c r="TKN5" s="1408"/>
      <c r="TKO5" s="1408"/>
      <c r="TKP5" s="1408"/>
      <c r="TKQ5" s="1408"/>
      <c r="TKR5" s="1408"/>
      <c r="TKS5" s="1408"/>
      <c r="TKT5" s="1408"/>
      <c r="TKU5" s="1408"/>
      <c r="TKV5" s="1408"/>
      <c r="TKW5" s="1408"/>
      <c r="TKX5" s="1408"/>
      <c r="TKY5" s="1408"/>
      <c r="TKZ5" s="1408"/>
      <c r="TLA5" s="1408"/>
      <c r="TLB5" s="1408"/>
      <c r="TLC5" s="1408"/>
      <c r="TLD5" s="1408"/>
      <c r="TLE5" s="1408"/>
      <c r="TLF5" s="1408"/>
      <c r="TLG5" s="1408"/>
      <c r="TLH5" s="1408"/>
      <c r="TLI5" s="1408"/>
      <c r="TLJ5" s="1408"/>
      <c r="TLK5" s="1408"/>
      <c r="TLL5" s="1408"/>
      <c r="TLM5" s="1408"/>
      <c r="TLN5" s="1408"/>
      <c r="TLO5" s="1408"/>
      <c r="TLP5" s="1408"/>
      <c r="TLQ5" s="1408"/>
      <c r="TLR5" s="1408"/>
      <c r="TLS5" s="1408"/>
      <c r="TLT5" s="1408"/>
      <c r="TLU5" s="1408"/>
      <c r="TLV5" s="1408"/>
      <c r="TLW5" s="1408"/>
      <c r="TLX5" s="1408"/>
      <c r="TLY5" s="1408"/>
      <c r="TLZ5" s="1408"/>
      <c r="TMA5" s="1408"/>
      <c r="TMB5" s="1408"/>
      <c r="TMC5" s="1408"/>
      <c r="TMD5" s="1408"/>
      <c r="TME5" s="1408"/>
      <c r="TMF5" s="1408"/>
      <c r="TMG5" s="1408"/>
      <c r="TMH5" s="1408"/>
      <c r="TMI5" s="1408"/>
      <c r="TMJ5" s="1408"/>
      <c r="TMK5" s="1408"/>
      <c r="TML5" s="1408"/>
      <c r="TMM5" s="1408"/>
      <c r="TMN5" s="1408"/>
      <c r="TMO5" s="1408"/>
      <c r="TMP5" s="1408"/>
      <c r="TMQ5" s="1408"/>
      <c r="TMR5" s="1408"/>
      <c r="TMS5" s="1408"/>
      <c r="TMT5" s="1408"/>
      <c r="TMU5" s="1408"/>
      <c r="TMV5" s="1408"/>
      <c r="TMW5" s="1408"/>
      <c r="TMX5" s="1408"/>
      <c r="TMY5" s="1408"/>
      <c r="TMZ5" s="1408"/>
      <c r="TNA5" s="1408"/>
      <c r="TNB5" s="1408"/>
      <c r="TNC5" s="1408"/>
      <c r="TND5" s="1408"/>
      <c r="TNE5" s="1408"/>
      <c r="TNF5" s="1408"/>
      <c r="TNG5" s="1408"/>
      <c r="TNH5" s="1408"/>
      <c r="TNI5" s="1408"/>
      <c r="TNJ5" s="1408"/>
      <c r="TNK5" s="1408"/>
      <c r="TNL5" s="1408"/>
      <c r="TNM5" s="1408"/>
      <c r="TNN5" s="1408"/>
      <c r="TNO5" s="1408"/>
      <c r="TNP5" s="1408"/>
      <c r="TNQ5" s="1408"/>
      <c r="TNR5" s="1408"/>
      <c r="TNS5" s="1408"/>
      <c r="TNT5" s="1408"/>
      <c r="TNU5" s="1408"/>
      <c r="TNV5" s="1408"/>
      <c r="TNW5" s="1408"/>
      <c r="TNX5" s="1408"/>
      <c r="TNY5" s="1408"/>
      <c r="TNZ5" s="1408"/>
      <c r="TOA5" s="1408"/>
      <c r="TOB5" s="1408"/>
      <c r="TOC5" s="1408"/>
      <c r="TOD5" s="1408"/>
      <c r="TOE5" s="1408"/>
      <c r="TOF5" s="1408"/>
      <c r="TOG5" s="1408"/>
      <c r="TOH5" s="1408"/>
      <c r="TOI5" s="1408"/>
      <c r="TOJ5" s="1408"/>
      <c r="TOK5" s="1408"/>
      <c r="TOL5" s="1408"/>
      <c r="TOM5" s="1408"/>
      <c r="TON5" s="1408"/>
      <c r="TOO5" s="1408"/>
      <c r="TOP5" s="1408"/>
      <c r="TOQ5" s="1408"/>
      <c r="TOR5" s="1408"/>
      <c r="TOS5" s="1408"/>
      <c r="TOT5" s="1408"/>
      <c r="TOU5" s="1408"/>
      <c r="TOV5" s="1408"/>
      <c r="TOW5" s="1408"/>
      <c r="TOX5" s="1408"/>
      <c r="TOY5" s="1408"/>
      <c r="TOZ5" s="1408"/>
      <c r="TPA5" s="1408"/>
      <c r="TPB5" s="1408"/>
      <c r="TPC5" s="1408"/>
      <c r="TPD5" s="1408"/>
      <c r="TPE5" s="1408"/>
      <c r="TPF5" s="1408"/>
      <c r="TPG5" s="1408"/>
      <c r="TPH5" s="1408"/>
      <c r="TPI5" s="1408"/>
      <c r="TPJ5" s="1408"/>
      <c r="TPK5" s="1408"/>
      <c r="TPL5" s="1408"/>
      <c r="TPM5" s="1408"/>
      <c r="TPN5" s="1408"/>
      <c r="TPO5" s="1408"/>
      <c r="TPP5" s="1408"/>
      <c r="TPQ5" s="1408"/>
      <c r="TPR5" s="1408"/>
      <c r="TPS5" s="1408"/>
      <c r="TPT5" s="1408"/>
      <c r="TPU5" s="1408"/>
      <c r="TPV5" s="1408"/>
      <c r="TPW5" s="1408"/>
      <c r="TPX5" s="1408"/>
      <c r="TPY5" s="1408"/>
      <c r="TPZ5" s="1408"/>
      <c r="TQA5" s="1408"/>
      <c r="TQB5" s="1408"/>
      <c r="TQC5" s="1408"/>
      <c r="TQD5" s="1408"/>
      <c r="TQE5" s="1408"/>
      <c r="TQF5" s="1408"/>
      <c r="TQG5" s="1408"/>
      <c r="TQH5" s="1408"/>
      <c r="TQI5" s="1408"/>
      <c r="TQJ5" s="1408"/>
      <c r="TQK5" s="1408"/>
      <c r="TQL5" s="1408"/>
      <c r="TQM5" s="1408"/>
      <c r="TQN5" s="1408"/>
      <c r="TQO5" s="1408"/>
      <c r="TQP5" s="1408"/>
      <c r="TQQ5" s="1408"/>
      <c r="TQR5" s="1408"/>
      <c r="TQS5" s="1408"/>
      <c r="TQT5" s="1408"/>
      <c r="TQU5" s="1408"/>
      <c r="TQV5" s="1408"/>
      <c r="TQW5" s="1408"/>
      <c r="TQX5" s="1408"/>
      <c r="TQY5" s="1408"/>
      <c r="TQZ5" s="1408"/>
      <c r="TRA5" s="1408"/>
      <c r="TRB5" s="1408"/>
      <c r="TRC5" s="1408"/>
      <c r="TRD5" s="1408"/>
      <c r="TRE5" s="1408"/>
      <c r="TRF5" s="1408"/>
      <c r="TRG5" s="1408"/>
      <c r="TRH5" s="1408"/>
      <c r="TRI5" s="1408"/>
      <c r="TRJ5" s="1408"/>
      <c r="TRK5" s="1408"/>
      <c r="TRL5" s="1408"/>
      <c r="TRM5" s="1408"/>
      <c r="TRN5" s="1408"/>
      <c r="TRO5" s="1408"/>
      <c r="TRP5" s="1408"/>
      <c r="TRQ5" s="1408"/>
      <c r="TRR5" s="1408"/>
      <c r="TRS5" s="1408"/>
      <c r="TRT5" s="1408"/>
      <c r="TRU5" s="1408"/>
      <c r="TRV5" s="1408"/>
      <c r="TRW5" s="1408"/>
      <c r="TRX5" s="1408"/>
      <c r="TRY5" s="1408"/>
      <c r="TRZ5" s="1408"/>
      <c r="TSA5" s="1408"/>
      <c r="TSB5" s="1408"/>
      <c r="TSC5" s="1408"/>
      <c r="TSD5" s="1408"/>
      <c r="TSE5" s="1408"/>
      <c r="TSF5" s="1408"/>
      <c r="TSG5" s="1408"/>
      <c r="TSH5" s="1408"/>
      <c r="TSI5" s="1408"/>
      <c r="TSJ5" s="1408"/>
      <c r="TSK5" s="1408"/>
      <c r="TSL5" s="1408"/>
      <c r="TSM5" s="1408"/>
      <c r="TSN5" s="1408"/>
      <c r="TSO5" s="1408"/>
      <c r="TSP5" s="1408"/>
      <c r="TSQ5" s="1408"/>
      <c r="TSR5" s="1408"/>
      <c r="TSS5" s="1408"/>
      <c r="TST5" s="1408"/>
      <c r="TSU5" s="1408"/>
      <c r="TSV5" s="1408"/>
      <c r="TSW5" s="1408"/>
      <c r="TSX5" s="1408"/>
      <c r="TSY5" s="1408"/>
      <c r="TSZ5" s="1408"/>
      <c r="TTA5" s="1408"/>
      <c r="TTB5" s="1408"/>
      <c r="TTC5" s="1408"/>
      <c r="TTD5" s="1408"/>
      <c r="TTE5" s="1408"/>
      <c r="TTF5" s="1408"/>
      <c r="TTG5" s="1408"/>
      <c r="TTH5" s="1408"/>
      <c r="TTI5" s="1408"/>
      <c r="TTJ5" s="1408"/>
      <c r="TTK5" s="1408"/>
      <c r="TTL5" s="1408"/>
      <c r="TTM5" s="1408"/>
      <c r="TTN5" s="1408"/>
      <c r="TTO5" s="1408"/>
      <c r="TTP5" s="1408"/>
      <c r="TTQ5" s="1408"/>
      <c r="TTR5" s="1408"/>
      <c r="TTS5" s="1408"/>
      <c r="TTT5" s="1408"/>
      <c r="TTU5" s="1408"/>
      <c r="TTV5" s="1408"/>
      <c r="TTW5" s="1408"/>
      <c r="TTX5" s="1408"/>
      <c r="TTY5" s="1408"/>
      <c r="TTZ5" s="1408"/>
      <c r="TUA5" s="1408"/>
      <c r="TUB5" s="1408"/>
      <c r="TUC5" s="1408"/>
      <c r="TUD5" s="1408"/>
      <c r="TUE5" s="1408"/>
      <c r="TUF5" s="1408"/>
      <c r="TUG5" s="1408"/>
      <c r="TUH5" s="1408"/>
      <c r="TUI5" s="1408"/>
      <c r="TUJ5" s="1408"/>
      <c r="TUK5" s="1408"/>
      <c r="TUL5" s="1408"/>
      <c r="TUM5" s="1408"/>
      <c r="TUN5" s="1408"/>
      <c r="TUO5" s="1408"/>
      <c r="TUP5" s="1408"/>
      <c r="TUQ5" s="1408"/>
      <c r="TUR5" s="1408"/>
      <c r="TUS5" s="1408"/>
      <c r="TUT5" s="1408"/>
      <c r="TUU5" s="1408"/>
      <c r="TUV5" s="1408"/>
      <c r="TUW5" s="1408"/>
      <c r="TUX5" s="1408"/>
      <c r="TUY5" s="1408"/>
      <c r="TUZ5" s="1408"/>
      <c r="TVA5" s="1408"/>
      <c r="TVB5" s="1408"/>
      <c r="TVC5" s="1408"/>
      <c r="TVD5" s="1408"/>
      <c r="TVE5" s="1408"/>
      <c r="TVF5" s="1408"/>
      <c r="TVG5" s="1408"/>
      <c r="TVH5" s="1408"/>
      <c r="TVI5" s="1408"/>
      <c r="TVJ5" s="1408"/>
      <c r="TVK5" s="1408"/>
      <c r="TVL5" s="1408"/>
      <c r="TVM5" s="1408"/>
      <c r="TVN5" s="1408"/>
      <c r="TVO5" s="1408"/>
      <c r="TVP5" s="1408"/>
      <c r="TVQ5" s="1408"/>
      <c r="TVR5" s="1408"/>
      <c r="TVS5" s="1408"/>
      <c r="TVT5" s="1408"/>
      <c r="TVU5" s="1408"/>
      <c r="TVV5" s="1408"/>
      <c r="TVW5" s="1408"/>
      <c r="TVX5" s="1408"/>
      <c r="TVY5" s="1408"/>
      <c r="TVZ5" s="1408"/>
      <c r="TWA5" s="1408"/>
      <c r="TWB5" s="1408"/>
      <c r="TWC5" s="1408"/>
      <c r="TWD5" s="1408"/>
      <c r="TWE5" s="1408"/>
      <c r="TWF5" s="1408"/>
      <c r="TWG5" s="1408"/>
      <c r="TWH5" s="1408"/>
      <c r="TWI5" s="1408"/>
      <c r="TWJ5" s="1408"/>
      <c r="TWK5" s="1408"/>
      <c r="TWL5" s="1408"/>
      <c r="TWM5" s="1408"/>
      <c r="TWN5" s="1408"/>
      <c r="TWO5" s="1408"/>
      <c r="TWP5" s="1408"/>
      <c r="TWQ5" s="1408"/>
      <c r="TWR5" s="1408"/>
      <c r="TWS5" s="1408"/>
      <c r="TWT5" s="1408"/>
      <c r="TWU5" s="1408"/>
      <c r="TWV5" s="1408"/>
      <c r="TWW5" s="1408"/>
      <c r="TWX5" s="1408"/>
      <c r="TWY5" s="1408"/>
      <c r="TWZ5" s="1408"/>
      <c r="TXA5" s="1408"/>
      <c r="TXB5" s="1408"/>
      <c r="TXC5" s="1408"/>
      <c r="TXD5" s="1408"/>
      <c r="TXE5" s="1408"/>
      <c r="TXF5" s="1408"/>
      <c r="TXG5" s="1408"/>
      <c r="TXH5" s="1408"/>
      <c r="TXI5" s="1408"/>
      <c r="TXJ5" s="1408"/>
      <c r="TXK5" s="1408"/>
      <c r="TXL5" s="1408"/>
      <c r="TXM5" s="1408"/>
      <c r="TXN5" s="1408"/>
      <c r="TXO5" s="1408"/>
      <c r="TXP5" s="1408"/>
      <c r="TXQ5" s="1408"/>
      <c r="TXR5" s="1408"/>
      <c r="TXS5" s="1408"/>
      <c r="TXT5" s="1408"/>
      <c r="TXU5" s="1408"/>
      <c r="TXV5" s="1408"/>
      <c r="TXW5" s="1408"/>
      <c r="TXX5" s="1408"/>
      <c r="TXY5" s="1408"/>
      <c r="TXZ5" s="1408"/>
      <c r="TYA5" s="1408"/>
      <c r="TYB5" s="1408"/>
      <c r="TYC5" s="1408"/>
      <c r="TYD5" s="1408"/>
      <c r="TYE5" s="1408"/>
      <c r="TYF5" s="1408"/>
      <c r="TYG5" s="1408"/>
      <c r="TYH5" s="1408"/>
      <c r="TYI5" s="1408"/>
      <c r="TYJ5" s="1408"/>
      <c r="TYK5" s="1408"/>
      <c r="TYL5" s="1408"/>
      <c r="TYM5" s="1408"/>
      <c r="TYN5" s="1408"/>
      <c r="TYO5" s="1408"/>
      <c r="TYP5" s="1408"/>
      <c r="TYQ5" s="1408"/>
      <c r="TYR5" s="1408"/>
      <c r="TYS5" s="1408"/>
      <c r="TYT5" s="1408"/>
      <c r="TYU5" s="1408"/>
      <c r="TYV5" s="1408"/>
      <c r="TYW5" s="1408"/>
      <c r="TYX5" s="1408"/>
      <c r="TYY5" s="1408"/>
      <c r="TYZ5" s="1408"/>
      <c r="TZA5" s="1408"/>
      <c r="TZB5" s="1408"/>
      <c r="TZC5" s="1408"/>
      <c r="TZD5" s="1408"/>
      <c r="TZE5" s="1408"/>
      <c r="TZF5" s="1408"/>
      <c r="TZG5" s="1408"/>
      <c r="TZH5" s="1408"/>
      <c r="TZI5" s="1408"/>
      <c r="TZJ5" s="1408"/>
      <c r="TZK5" s="1408"/>
      <c r="TZL5" s="1408"/>
      <c r="TZM5" s="1408"/>
      <c r="TZN5" s="1408"/>
      <c r="TZO5" s="1408"/>
      <c r="TZP5" s="1408"/>
      <c r="TZQ5" s="1408"/>
      <c r="TZR5" s="1408"/>
      <c r="TZS5" s="1408"/>
      <c r="TZT5" s="1408"/>
      <c r="TZU5" s="1408"/>
      <c r="TZV5" s="1408"/>
      <c r="TZW5" s="1408"/>
      <c r="TZX5" s="1408"/>
      <c r="TZY5" s="1408"/>
      <c r="TZZ5" s="1408"/>
      <c r="UAA5" s="1408"/>
      <c r="UAB5" s="1408"/>
      <c r="UAC5" s="1408"/>
      <c r="UAD5" s="1408"/>
      <c r="UAE5" s="1408"/>
      <c r="UAF5" s="1408"/>
      <c r="UAG5" s="1408"/>
      <c r="UAH5" s="1408"/>
      <c r="UAI5" s="1408"/>
      <c r="UAJ5" s="1408"/>
      <c r="UAK5" s="1408"/>
      <c r="UAL5" s="1408"/>
      <c r="UAM5" s="1408"/>
      <c r="UAN5" s="1408"/>
      <c r="UAO5" s="1408"/>
      <c r="UAP5" s="1408"/>
      <c r="UAQ5" s="1408"/>
      <c r="UAR5" s="1408"/>
      <c r="UAS5" s="1408"/>
      <c r="UAT5" s="1408"/>
      <c r="UAU5" s="1408"/>
      <c r="UAV5" s="1408"/>
      <c r="UAW5" s="1408"/>
      <c r="UAX5" s="1408"/>
      <c r="UAY5" s="1408"/>
      <c r="UAZ5" s="1408"/>
      <c r="UBA5" s="1408"/>
      <c r="UBB5" s="1408"/>
      <c r="UBC5" s="1408"/>
      <c r="UBD5" s="1408"/>
      <c r="UBE5" s="1408"/>
      <c r="UBF5" s="1408"/>
      <c r="UBG5" s="1408"/>
      <c r="UBH5" s="1408"/>
      <c r="UBI5" s="1408"/>
      <c r="UBJ5" s="1408"/>
      <c r="UBK5" s="1408"/>
      <c r="UBL5" s="1408"/>
      <c r="UBM5" s="1408"/>
      <c r="UBN5" s="1408"/>
      <c r="UBO5" s="1408"/>
      <c r="UBP5" s="1408"/>
      <c r="UBQ5" s="1408"/>
      <c r="UBR5" s="1408"/>
      <c r="UBS5" s="1408"/>
      <c r="UBT5" s="1408"/>
      <c r="UBU5" s="1408"/>
      <c r="UBV5" s="1408"/>
      <c r="UBW5" s="1408"/>
      <c r="UBX5" s="1408"/>
      <c r="UBY5" s="1408"/>
      <c r="UBZ5" s="1408"/>
      <c r="UCA5" s="1408"/>
      <c r="UCB5" s="1408"/>
      <c r="UCC5" s="1408"/>
      <c r="UCD5" s="1408"/>
      <c r="UCE5" s="1408"/>
      <c r="UCF5" s="1408"/>
      <c r="UCG5" s="1408"/>
      <c r="UCH5" s="1408"/>
      <c r="UCI5" s="1408"/>
      <c r="UCJ5" s="1408"/>
      <c r="UCK5" s="1408"/>
      <c r="UCL5" s="1408"/>
      <c r="UCM5" s="1408"/>
      <c r="UCN5" s="1408"/>
      <c r="UCO5" s="1408"/>
      <c r="UCP5" s="1408"/>
      <c r="UCQ5" s="1408"/>
      <c r="UCR5" s="1408"/>
      <c r="UCS5" s="1408"/>
      <c r="UCT5" s="1408"/>
      <c r="UCU5" s="1408"/>
      <c r="UCV5" s="1408"/>
      <c r="UCW5" s="1408"/>
      <c r="UCX5" s="1408"/>
      <c r="UCY5" s="1408"/>
      <c r="UCZ5" s="1408"/>
      <c r="UDA5" s="1408"/>
      <c r="UDB5" s="1408"/>
      <c r="UDC5" s="1408"/>
      <c r="UDD5" s="1408"/>
      <c r="UDE5" s="1408"/>
      <c r="UDF5" s="1408"/>
      <c r="UDG5" s="1408"/>
      <c r="UDH5" s="1408"/>
      <c r="UDI5" s="1408"/>
      <c r="UDJ5" s="1408"/>
      <c r="UDK5" s="1408"/>
      <c r="UDL5" s="1408"/>
      <c r="UDM5" s="1408"/>
      <c r="UDN5" s="1408"/>
      <c r="UDO5" s="1408"/>
      <c r="UDP5" s="1408"/>
      <c r="UDQ5" s="1408"/>
      <c r="UDR5" s="1408"/>
      <c r="UDS5" s="1408"/>
      <c r="UDT5" s="1408"/>
      <c r="UDU5" s="1408"/>
      <c r="UDV5" s="1408"/>
      <c r="UDW5" s="1408"/>
      <c r="UDX5" s="1408"/>
      <c r="UDY5" s="1408"/>
      <c r="UDZ5" s="1408"/>
      <c r="UEA5" s="1408"/>
      <c r="UEB5" s="1408"/>
      <c r="UEC5" s="1408"/>
      <c r="UED5" s="1408"/>
      <c r="UEE5" s="1408"/>
      <c r="UEF5" s="1408"/>
      <c r="UEG5" s="1408"/>
      <c r="UEH5" s="1408"/>
      <c r="UEI5" s="1408"/>
      <c r="UEJ5" s="1408"/>
      <c r="UEK5" s="1408"/>
      <c r="UEL5" s="1408"/>
      <c r="UEM5" s="1408"/>
      <c r="UEN5" s="1408"/>
      <c r="UEO5" s="1408"/>
      <c r="UEP5" s="1408"/>
      <c r="UEQ5" s="1408"/>
      <c r="UER5" s="1408"/>
      <c r="UES5" s="1408"/>
      <c r="UET5" s="1408"/>
      <c r="UEU5" s="1408"/>
      <c r="UEV5" s="1408"/>
      <c r="UEW5" s="1408"/>
      <c r="UEX5" s="1408"/>
      <c r="UEY5" s="1408"/>
      <c r="UEZ5" s="1408"/>
      <c r="UFA5" s="1408"/>
      <c r="UFB5" s="1408"/>
      <c r="UFC5" s="1408"/>
      <c r="UFD5" s="1408"/>
      <c r="UFE5" s="1408"/>
      <c r="UFF5" s="1408"/>
      <c r="UFG5" s="1408"/>
      <c r="UFH5" s="1408"/>
      <c r="UFI5" s="1408"/>
      <c r="UFJ5" s="1408"/>
      <c r="UFK5" s="1408"/>
      <c r="UFL5" s="1408"/>
      <c r="UFM5" s="1408"/>
      <c r="UFN5" s="1408"/>
      <c r="UFO5" s="1408"/>
      <c r="UFP5" s="1408"/>
      <c r="UFQ5" s="1408"/>
      <c r="UFR5" s="1408"/>
      <c r="UFS5" s="1408"/>
      <c r="UFT5" s="1408"/>
      <c r="UFU5" s="1408"/>
      <c r="UFV5" s="1408"/>
      <c r="UFW5" s="1408"/>
      <c r="UFX5" s="1408"/>
      <c r="UFY5" s="1408"/>
      <c r="UFZ5" s="1408"/>
      <c r="UGA5" s="1408"/>
      <c r="UGB5" s="1408"/>
      <c r="UGC5" s="1408"/>
      <c r="UGD5" s="1408"/>
      <c r="UGE5" s="1408"/>
      <c r="UGF5" s="1408"/>
      <c r="UGG5" s="1408"/>
      <c r="UGH5" s="1408"/>
      <c r="UGI5" s="1408"/>
      <c r="UGJ5" s="1408"/>
      <c r="UGK5" s="1408"/>
      <c r="UGL5" s="1408"/>
      <c r="UGM5" s="1408"/>
      <c r="UGN5" s="1408"/>
      <c r="UGO5" s="1408"/>
      <c r="UGP5" s="1408"/>
      <c r="UGQ5" s="1408"/>
      <c r="UGR5" s="1408"/>
      <c r="UGS5" s="1408"/>
      <c r="UGT5" s="1408"/>
      <c r="UGU5" s="1408"/>
      <c r="UGV5" s="1408"/>
      <c r="UGW5" s="1408"/>
      <c r="UGX5" s="1408"/>
      <c r="UGY5" s="1408"/>
      <c r="UGZ5" s="1408"/>
      <c r="UHA5" s="1408"/>
      <c r="UHB5" s="1408"/>
      <c r="UHC5" s="1408"/>
      <c r="UHD5" s="1408"/>
      <c r="UHE5" s="1408"/>
      <c r="UHF5" s="1408"/>
      <c r="UHG5" s="1408"/>
      <c r="UHH5" s="1408"/>
      <c r="UHI5" s="1408"/>
      <c r="UHJ5" s="1408"/>
      <c r="UHK5" s="1408"/>
      <c r="UHL5" s="1408"/>
      <c r="UHM5" s="1408"/>
      <c r="UHN5" s="1408"/>
      <c r="UHO5" s="1408"/>
      <c r="UHP5" s="1408"/>
      <c r="UHQ5" s="1408"/>
      <c r="UHR5" s="1408"/>
      <c r="UHS5" s="1408"/>
      <c r="UHT5" s="1408"/>
      <c r="UHU5" s="1408"/>
      <c r="UHV5" s="1408"/>
      <c r="UHW5" s="1408"/>
      <c r="UHX5" s="1408"/>
      <c r="UHY5" s="1408"/>
      <c r="UHZ5" s="1408"/>
      <c r="UIA5" s="1408"/>
      <c r="UIB5" s="1408"/>
      <c r="UIC5" s="1408"/>
      <c r="UID5" s="1408"/>
      <c r="UIE5" s="1408"/>
      <c r="UIF5" s="1408"/>
      <c r="UIG5" s="1408"/>
      <c r="UIH5" s="1408"/>
      <c r="UII5" s="1408"/>
      <c r="UIJ5" s="1408"/>
      <c r="UIK5" s="1408"/>
      <c r="UIL5" s="1408"/>
      <c r="UIM5" s="1408"/>
      <c r="UIN5" s="1408"/>
      <c r="UIO5" s="1408"/>
      <c r="UIP5" s="1408"/>
      <c r="UIQ5" s="1408"/>
      <c r="UIR5" s="1408"/>
      <c r="UIS5" s="1408"/>
      <c r="UIT5" s="1408"/>
      <c r="UIU5" s="1408"/>
      <c r="UIV5" s="1408"/>
      <c r="UIW5" s="1408"/>
      <c r="UIX5" s="1408"/>
      <c r="UIY5" s="1408"/>
      <c r="UIZ5" s="1408"/>
      <c r="UJA5" s="1408"/>
      <c r="UJB5" s="1408"/>
      <c r="UJC5" s="1408"/>
      <c r="UJD5" s="1408"/>
      <c r="UJE5" s="1408"/>
      <c r="UJF5" s="1408"/>
      <c r="UJG5" s="1408"/>
      <c r="UJH5" s="1408"/>
      <c r="UJI5" s="1408"/>
      <c r="UJJ5" s="1408"/>
      <c r="UJK5" s="1408"/>
      <c r="UJL5" s="1408"/>
      <c r="UJM5" s="1408"/>
      <c r="UJN5" s="1408"/>
      <c r="UJO5" s="1408"/>
      <c r="UJP5" s="1408"/>
      <c r="UJQ5" s="1408"/>
      <c r="UJR5" s="1408"/>
      <c r="UJS5" s="1408"/>
      <c r="UJT5" s="1408"/>
      <c r="UJU5" s="1408"/>
      <c r="UJV5" s="1408"/>
      <c r="UJW5" s="1408"/>
      <c r="UJX5" s="1408"/>
      <c r="UJY5" s="1408"/>
      <c r="UJZ5" s="1408"/>
      <c r="UKA5" s="1408"/>
      <c r="UKB5" s="1408"/>
      <c r="UKC5" s="1408"/>
      <c r="UKD5" s="1408"/>
      <c r="UKE5" s="1408"/>
      <c r="UKF5" s="1408"/>
      <c r="UKG5" s="1408"/>
      <c r="UKH5" s="1408"/>
      <c r="UKI5" s="1408"/>
      <c r="UKJ5" s="1408"/>
      <c r="UKK5" s="1408"/>
      <c r="UKL5" s="1408"/>
      <c r="UKM5" s="1408"/>
      <c r="UKN5" s="1408"/>
      <c r="UKO5" s="1408"/>
      <c r="UKP5" s="1408"/>
      <c r="UKQ5" s="1408"/>
      <c r="UKR5" s="1408"/>
      <c r="UKS5" s="1408"/>
      <c r="UKT5" s="1408"/>
      <c r="UKU5" s="1408"/>
      <c r="UKV5" s="1408"/>
      <c r="UKW5" s="1408"/>
      <c r="UKX5" s="1408"/>
      <c r="UKY5" s="1408"/>
      <c r="UKZ5" s="1408"/>
      <c r="ULA5" s="1408"/>
      <c r="ULB5" s="1408"/>
      <c r="ULC5" s="1408"/>
      <c r="ULD5" s="1408"/>
      <c r="ULE5" s="1408"/>
      <c r="ULF5" s="1408"/>
      <c r="ULG5" s="1408"/>
      <c r="ULH5" s="1408"/>
      <c r="ULI5" s="1408"/>
      <c r="ULJ5" s="1408"/>
      <c r="ULK5" s="1408"/>
      <c r="ULL5" s="1408"/>
      <c r="ULM5" s="1408"/>
      <c r="ULN5" s="1408"/>
      <c r="ULO5" s="1408"/>
      <c r="ULP5" s="1408"/>
      <c r="ULQ5" s="1408"/>
      <c r="ULR5" s="1408"/>
      <c r="ULS5" s="1408"/>
      <c r="ULT5" s="1408"/>
      <c r="ULU5" s="1408"/>
      <c r="ULV5" s="1408"/>
      <c r="ULW5" s="1408"/>
      <c r="ULX5" s="1408"/>
      <c r="ULY5" s="1408"/>
      <c r="ULZ5" s="1408"/>
      <c r="UMA5" s="1408"/>
      <c r="UMB5" s="1408"/>
      <c r="UMC5" s="1408"/>
      <c r="UMD5" s="1408"/>
      <c r="UME5" s="1408"/>
      <c r="UMF5" s="1408"/>
      <c r="UMG5" s="1408"/>
      <c r="UMH5" s="1408"/>
      <c r="UMI5" s="1408"/>
      <c r="UMJ5" s="1408"/>
      <c r="UMK5" s="1408"/>
      <c r="UML5" s="1408"/>
      <c r="UMM5" s="1408"/>
      <c r="UMN5" s="1408"/>
      <c r="UMO5" s="1408"/>
      <c r="UMP5" s="1408"/>
      <c r="UMQ5" s="1408"/>
      <c r="UMR5" s="1408"/>
      <c r="UMS5" s="1408"/>
      <c r="UMT5" s="1408"/>
      <c r="UMU5" s="1408"/>
      <c r="UMV5" s="1408"/>
      <c r="UMW5" s="1408"/>
      <c r="UMX5" s="1408"/>
      <c r="UMY5" s="1408"/>
      <c r="UMZ5" s="1408"/>
      <c r="UNA5" s="1408"/>
      <c r="UNB5" s="1408"/>
      <c r="UNC5" s="1408"/>
      <c r="UND5" s="1408"/>
      <c r="UNE5" s="1408"/>
      <c r="UNF5" s="1408"/>
      <c r="UNG5" s="1408"/>
      <c r="UNH5" s="1408"/>
      <c r="UNI5" s="1408"/>
      <c r="UNJ5" s="1408"/>
      <c r="UNK5" s="1408"/>
      <c r="UNL5" s="1408"/>
      <c r="UNM5" s="1408"/>
      <c r="UNN5" s="1408"/>
      <c r="UNO5" s="1408"/>
      <c r="UNP5" s="1408"/>
      <c r="UNQ5" s="1408"/>
      <c r="UNR5" s="1408"/>
      <c r="UNS5" s="1408"/>
      <c r="UNT5" s="1408"/>
      <c r="UNU5" s="1408"/>
      <c r="UNV5" s="1408"/>
      <c r="UNW5" s="1408"/>
      <c r="UNX5" s="1408"/>
      <c r="UNY5" s="1408"/>
      <c r="UNZ5" s="1408"/>
      <c r="UOA5" s="1408"/>
      <c r="UOB5" s="1408"/>
      <c r="UOC5" s="1408"/>
      <c r="UOD5" s="1408"/>
      <c r="UOE5" s="1408"/>
      <c r="UOF5" s="1408"/>
      <c r="UOG5" s="1408"/>
      <c r="UOH5" s="1408"/>
      <c r="UOI5" s="1408"/>
      <c r="UOJ5" s="1408"/>
      <c r="UOK5" s="1408"/>
      <c r="UOL5" s="1408"/>
      <c r="UOM5" s="1408"/>
      <c r="UON5" s="1408"/>
      <c r="UOO5" s="1408"/>
      <c r="UOP5" s="1408"/>
      <c r="UOQ5" s="1408"/>
      <c r="UOR5" s="1408"/>
      <c r="UOS5" s="1408"/>
      <c r="UOT5" s="1408"/>
      <c r="UOU5" s="1408"/>
      <c r="UOV5" s="1408"/>
      <c r="UOW5" s="1408"/>
      <c r="UOX5" s="1408"/>
      <c r="UOY5" s="1408"/>
      <c r="UOZ5" s="1408"/>
      <c r="UPA5" s="1408"/>
      <c r="UPB5" s="1408"/>
      <c r="UPC5" s="1408"/>
      <c r="UPD5" s="1408"/>
      <c r="UPE5" s="1408"/>
      <c r="UPF5" s="1408"/>
      <c r="UPG5" s="1408"/>
      <c r="UPH5" s="1408"/>
      <c r="UPI5" s="1408"/>
      <c r="UPJ5" s="1408"/>
      <c r="UPK5" s="1408"/>
      <c r="UPL5" s="1408"/>
      <c r="UPM5" s="1408"/>
      <c r="UPN5" s="1408"/>
      <c r="UPO5" s="1408"/>
      <c r="UPP5" s="1408"/>
      <c r="UPQ5" s="1408"/>
      <c r="UPR5" s="1408"/>
      <c r="UPS5" s="1408"/>
      <c r="UPT5" s="1408"/>
      <c r="UPU5" s="1408"/>
      <c r="UPV5" s="1408"/>
      <c r="UPW5" s="1408"/>
      <c r="UPX5" s="1408"/>
      <c r="UPY5" s="1408"/>
      <c r="UPZ5" s="1408"/>
      <c r="UQA5" s="1408"/>
      <c r="UQB5" s="1408"/>
      <c r="UQC5" s="1408"/>
      <c r="UQD5" s="1408"/>
      <c r="UQE5" s="1408"/>
      <c r="UQF5" s="1408"/>
      <c r="UQG5" s="1408"/>
      <c r="UQH5" s="1408"/>
      <c r="UQI5" s="1408"/>
      <c r="UQJ5" s="1408"/>
      <c r="UQK5" s="1408"/>
      <c r="UQL5" s="1408"/>
      <c r="UQM5" s="1408"/>
      <c r="UQN5" s="1408"/>
      <c r="UQO5" s="1408"/>
      <c r="UQP5" s="1408"/>
      <c r="UQQ5" s="1408"/>
      <c r="UQR5" s="1408"/>
      <c r="UQS5" s="1408"/>
      <c r="UQT5" s="1408"/>
      <c r="UQU5" s="1408"/>
      <c r="UQV5" s="1408"/>
      <c r="UQW5" s="1408"/>
      <c r="UQX5" s="1408"/>
      <c r="UQY5" s="1408"/>
      <c r="UQZ5" s="1408"/>
      <c r="URA5" s="1408"/>
      <c r="URB5" s="1408"/>
      <c r="URC5" s="1408"/>
      <c r="URD5" s="1408"/>
      <c r="URE5" s="1408"/>
      <c r="URF5" s="1408"/>
      <c r="URG5" s="1408"/>
      <c r="URH5" s="1408"/>
      <c r="URI5" s="1408"/>
      <c r="URJ5" s="1408"/>
      <c r="URK5" s="1408"/>
      <c r="URL5" s="1408"/>
      <c r="URM5" s="1408"/>
      <c r="URN5" s="1408"/>
      <c r="URO5" s="1408"/>
      <c r="URP5" s="1408"/>
      <c r="URQ5" s="1408"/>
      <c r="URR5" s="1408"/>
      <c r="URS5" s="1408"/>
      <c r="URT5" s="1408"/>
      <c r="URU5" s="1408"/>
      <c r="URV5" s="1408"/>
      <c r="URW5" s="1408"/>
      <c r="URX5" s="1408"/>
      <c r="URY5" s="1408"/>
      <c r="URZ5" s="1408"/>
      <c r="USA5" s="1408"/>
      <c r="USB5" s="1408"/>
      <c r="USC5" s="1408"/>
      <c r="USD5" s="1408"/>
      <c r="USE5" s="1408"/>
      <c r="USF5" s="1408"/>
      <c r="USG5" s="1408"/>
      <c r="USH5" s="1408"/>
      <c r="USI5" s="1408"/>
      <c r="USJ5" s="1408"/>
      <c r="USK5" s="1408"/>
      <c r="USL5" s="1408"/>
      <c r="USM5" s="1408"/>
      <c r="USN5" s="1408"/>
      <c r="USO5" s="1408"/>
      <c r="USP5" s="1408"/>
      <c r="USQ5" s="1408"/>
      <c r="USR5" s="1408"/>
      <c r="USS5" s="1408"/>
      <c r="UST5" s="1408"/>
      <c r="USU5" s="1408"/>
      <c r="USV5" s="1408"/>
      <c r="USW5" s="1408"/>
      <c r="USX5" s="1408"/>
      <c r="USY5" s="1408"/>
      <c r="USZ5" s="1408"/>
      <c r="UTA5" s="1408"/>
      <c r="UTB5" s="1408"/>
      <c r="UTC5" s="1408"/>
      <c r="UTD5" s="1408"/>
      <c r="UTE5" s="1408"/>
      <c r="UTF5" s="1408"/>
      <c r="UTG5" s="1408"/>
      <c r="UTH5" s="1408"/>
      <c r="UTI5" s="1408"/>
      <c r="UTJ5" s="1408"/>
      <c r="UTK5" s="1408"/>
      <c r="UTL5" s="1408"/>
      <c r="UTM5" s="1408"/>
      <c r="UTN5" s="1408"/>
      <c r="UTO5" s="1408"/>
      <c r="UTP5" s="1408"/>
      <c r="UTQ5" s="1408"/>
      <c r="UTR5" s="1408"/>
      <c r="UTS5" s="1408"/>
      <c r="UTT5" s="1408"/>
      <c r="UTU5" s="1408"/>
      <c r="UTV5" s="1408"/>
      <c r="UTW5" s="1408"/>
      <c r="UTX5" s="1408"/>
      <c r="UTY5" s="1408"/>
      <c r="UTZ5" s="1408"/>
      <c r="UUA5" s="1408"/>
      <c r="UUB5" s="1408"/>
      <c r="UUC5" s="1408"/>
      <c r="UUD5" s="1408"/>
      <c r="UUE5" s="1408"/>
      <c r="UUF5" s="1408"/>
      <c r="UUG5" s="1408"/>
      <c r="UUH5" s="1408"/>
      <c r="UUI5" s="1408"/>
      <c r="UUJ5" s="1408"/>
      <c r="UUK5" s="1408"/>
      <c r="UUL5" s="1408"/>
      <c r="UUM5" s="1408"/>
      <c r="UUN5" s="1408"/>
      <c r="UUO5" s="1408"/>
      <c r="UUP5" s="1408"/>
      <c r="UUQ5" s="1408"/>
      <c r="UUR5" s="1408"/>
      <c r="UUS5" s="1408"/>
      <c r="UUT5" s="1408"/>
      <c r="UUU5" s="1408"/>
      <c r="UUV5" s="1408"/>
      <c r="UUW5" s="1408"/>
      <c r="UUX5" s="1408"/>
      <c r="UUY5" s="1408"/>
      <c r="UUZ5" s="1408"/>
      <c r="UVA5" s="1408"/>
      <c r="UVB5" s="1408"/>
      <c r="UVC5" s="1408"/>
      <c r="UVD5" s="1408"/>
      <c r="UVE5" s="1408"/>
      <c r="UVF5" s="1408"/>
      <c r="UVG5" s="1408"/>
      <c r="UVH5" s="1408"/>
      <c r="UVI5" s="1408"/>
      <c r="UVJ5" s="1408"/>
      <c r="UVK5" s="1408"/>
      <c r="UVL5" s="1408"/>
      <c r="UVM5" s="1408"/>
      <c r="UVN5" s="1408"/>
      <c r="UVO5" s="1408"/>
      <c r="UVP5" s="1408"/>
      <c r="UVQ5" s="1408"/>
      <c r="UVR5" s="1408"/>
      <c r="UVS5" s="1408"/>
      <c r="UVT5" s="1408"/>
      <c r="UVU5" s="1408"/>
      <c r="UVV5" s="1408"/>
      <c r="UVW5" s="1408"/>
      <c r="UVX5" s="1408"/>
      <c r="UVY5" s="1408"/>
      <c r="UVZ5" s="1408"/>
      <c r="UWA5" s="1408"/>
      <c r="UWB5" s="1408"/>
      <c r="UWC5" s="1408"/>
      <c r="UWD5" s="1408"/>
      <c r="UWE5" s="1408"/>
      <c r="UWF5" s="1408"/>
      <c r="UWG5" s="1408"/>
      <c r="UWH5" s="1408"/>
      <c r="UWI5" s="1408"/>
      <c r="UWJ5" s="1408"/>
      <c r="UWK5" s="1408"/>
      <c r="UWL5" s="1408"/>
      <c r="UWM5" s="1408"/>
      <c r="UWN5" s="1408"/>
      <c r="UWO5" s="1408"/>
      <c r="UWP5" s="1408"/>
      <c r="UWQ5" s="1408"/>
      <c r="UWR5" s="1408"/>
      <c r="UWS5" s="1408"/>
      <c r="UWT5" s="1408"/>
      <c r="UWU5" s="1408"/>
      <c r="UWV5" s="1408"/>
      <c r="UWW5" s="1408"/>
      <c r="UWX5" s="1408"/>
      <c r="UWY5" s="1408"/>
      <c r="UWZ5" s="1408"/>
      <c r="UXA5" s="1408"/>
      <c r="UXB5" s="1408"/>
      <c r="UXC5" s="1408"/>
      <c r="UXD5" s="1408"/>
      <c r="UXE5" s="1408"/>
      <c r="UXF5" s="1408"/>
      <c r="UXG5" s="1408"/>
      <c r="UXH5" s="1408"/>
      <c r="UXI5" s="1408"/>
      <c r="UXJ5" s="1408"/>
      <c r="UXK5" s="1408"/>
      <c r="UXL5" s="1408"/>
      <c r="UXM5" s="1408"/>
      <c r="UXN5" s="1408"/>
      <c r="UXO5" s="1408"/>
      <c r="UXP5" s="1408"/>
      <c r="UXQ5" s="1408"/>
      <c r="UXR5" s="1408"/>
      <c r="UXS5" s="1408"/>
      <c r="UXT5" s="1408"/>
      <c r="UXU5" s="1408"/>
      <c r="UXV5" s="1408"/>
      <c r="UXW5" s="1408"/>
      <c r="UXX5" s="1408"/>
      <c r="UXY5" s="1408"/>
      <c r="UXZ5" s="1408"/>
      <c r="UYA5" s="1408"/>
      <c r="UYB5" s="1408"/>
      <c r="UYC5" s="1408"/>
      <c r="UYD5" s="1408"/>
      <c r="UYE5" s="1408"/>
      <c r="UYF5" s="1408"/>
      <c r="UYG5" s="1408"/>
      <c r="UYH5" s="1408"/>
      <c r="UYI5" s="1408"/>
      <c r="UYJ5" s="1408"/>
      <c r="UYK5" s="1408"/>
      <c r="UYL5" s="1408"/>
      <c r="UYM5" s="1408"/>
      <c r="UYN5" s="1408"/>
      <c r="UYO5" s="1408"/>
      <c r="UYP5" s="1408"/>
      <c r="UYQ5" s="1408"/>
      <c r="UYR5" s="1408"/>
      <c r="UYS5" s="1408"/>
      <c r="UYT5" s="1408"/>
      <c r="UYU5" s="1408"/>
      <c r="UYV5" s="1408"/>
      <c r="UYW5" s="1408"/>
      <c r="UYX5" s="1408"/>
      <c r="UYY5" s="1408"/>
      <c r="UYZ5" s="1408"/>
      <c r="UZA5" s="1408"/>
      <c r="UZB5" s="1408"/>
      <c r="UZC5" s="1408"/>
      <c r="UZD5" s="1408"/>
      <c r="UZE5" s="1408"/>
      <c r="UZF5" s="1408"/>
      <c r="UZG5" s="1408"/>
      <c r="UZH5" s="1408"/>
      <c r="UZI5" s="1408"/>
      <c r="UZJ5" s="1408"/>
      <c r="UZK5" s="1408"/>
      <c r="UZL5" s="1408"/>
      <c r="UZM5" s="1408"/>
      <c r="UZN5" s="1408"/>
      <c r="UZO5" s="1408"/>
      <c r="UZP5" s="1408"/>
      <c r="UZQ5" s="1408"/>
      <c r="UZR5" s="1408"/>
      <c r="UZS5" s="1408"/>
      <c r="UZT5" s="1408"/>
      <c r="UZU5" s="1408"/>
      <c r="UZV5" s="1408"/>
      <c r="UZW5" s="1408"/>
      <c r="UZX5" s="1408"/>
      <c r="UZY5" s="1408"/>
      <c r="UZZ5" s="1408"/>
      <c r="VAA5" s="1408"/>
      <c r="VAB5" s="1408"/>
      <c r="VAC5" s="1408"/>
      <c r="VAD5" s="1408"/>
      <c r="VAE5" s="1408"/>
      <c r="VAF5" s="1408"/>
      <c r="VAG5" s="1408"/>
      <c r="VAH5" s="1408"/>
      <c r="VAI5" s="1408"/>
      <c r="VAJ5" s="1408"/>
      <c r="VAK5" s="1408"/>
      <c r="VAL5" s="1408"/>
      <c r="VAM5" s="1408"/>
      <c r="VAN5" s="1408"/>
      <c r="VAO5" s="1408"/>
      <c r="VAP5" s="1408"/>
      <c r="VAQ5" s="1408"/>
      <c r="VAR5" s="1408"/>
      <c r="VAS5" s="1408"/>
      <c r="VAT5" s="1408"/>
      <c r="VAU5" s="1408"/>
      <c r="VAV5" s="1408"/>
      <c r="VAW5" s="1408"/>
      <c r="VAX5" s="1408"/>
      <c r="VAY5" s="1408"/>
      <c r="VAZ5" s="1408"/>
      <c r="VBA5" s="1408"/>
      <c r="VBB5" s="1408"/>
      <c r="VBC5" s="1408"/>
      <c r="VBD5" s="1408"/>
      <c r="VBE5" s="1408"/>
      <c r="VBF5" s="1408"/>
      <c r="VBG5" s="1408"/>
      <c r="VBH5" s="1408"/>
      <c r="VBI5" s="1408"/>
      <c r="VBJ5" s="1408"/>
      <c r="VBK5" s="1408"/>
      <c r="VBL5" s="1408"/>
      <c r="VBM5" s="1408"/>
      <c r="VBN5" s="1408"/>
      <c r="VBO5" s="1408"/>
      <c r="VBP5" s="1408"/>
      <c r="VBQ5" s="1408"/>
      <c r="VBR5" s="1408"/>
      <c r="VBS5" s="1408"/>
      <c r="VBT5" s="1408"/>
      <c r="VBU5" s="1408"/>
      <c r="VBV5" s="1408"/>
      <c r="VBW5" s="1408"/>
      <c r="VBX5" s="1408"/>
      <c r="VBY5" s="1408"/>
      <c r="VBZ5" s="1408"/>
      <c r="VCA5" s="1408"/>
      <c r="VCB5" s="1408"/>
      <c r="VCC5" s="1408"/>
      <c r="VCD5" s="1408"/>
      <c r="VCE5" s="1408"/>
      <c r="VCF5" s="1408"/>
      <c r="VCG5" s="1408"/>
      <c r="VCH5" s="1408"/>
      <c r="VCI5" s="1408"/>
      <c r="VCJ5" s="1408"/>
      <c r="VCK5" s="1408"/>
      <c r="VCL5" s="1408"/>
      <c r="VCM5" s="1408"/>
      <c r="VCN5" s="1408"/>
      <c r="VCO5" s="1408"/>
      <c r="VCP5" s="1408"/>
      <c r="VCQ5" s="1408"/>
      <c r="VCR5" s="1408"/>
      <c r="VCS5" s="1408"/>
      <c r="VCT5" s="1408"/>
      <c r="VCU5" s="1408"/>
      <c r="VCV5" s="1408"/>
      <c r="VCW5" s="1408"/>
      <c r="VCX5" s="1408"/>
      <c r="VCY5" s="1408"/>
      <c r="VCZ5" s="1408"/>
      <c r="VDA5" s="1408"/>
      <c r="VDB5" s="1408"/>
      <c r="VDC5" s="1408"/>
      <c r="VDD5" s="1408"/>
      <c r="VDE5" s="1408"/>
      <c r="VDF5" s="1408"/>
      <c r="VDG5" s="1408"/>
      <c r="VDH5" s="1408"/>
      <c r="VDI5" s="1408"/>
      <c r="VDJ5" s="1408"/>
      <c r="VDK5" s="1408"/>
      <c r="VDL5" s="1408"/>
      <c r="VDM5" s="1408"/>
      <c r="VDN5" s="1408"/>
      <c r="VDO5" s="1408"/>
      <c r="VDP5" s="1408"/>
      <c r="VDQ5" s="1408"/>
      <c r="VDR5" s="1408"/>
      <c r="VDS5" s="1408"/>
      <c r="VDT5" s="1408"/>
      <c r="VDU5" s="1408"/>
      <c r="VDV5" s="1408"/>
      <c r="VDW5" s="1408"/>
      <c r="VDX5" s="1408"/>
      <c r="VDY5" s="1408"/>
      <c r="VDZ5" s="1408"/>
      <c r="VEA5" s="1408"/>
      <c r="VEB5" s="1408"/>
      <c r="VEC5" s="1408"/>
      <c r="VED5" s="1408"/>
      <c r="VEE5" s="1408"/>
      <c r="VEF5" s="1408"/>
      <c r="VEG5" s="1408"/>
      <c r="VEH5" s="1408"/>
      <c r="VEI5" s="1408"/>
      <c r="VEJ5" s="1408"/>
      <c r="VEK5" s="1408"/>
      <c r="VEL5" s="1408"/>
      <c r="VEM5" s="1408"/>
      <c r="VEN5" s="1408"/>
      <c r="VEO5" s="1408"/>
      <c r="VEP5" s="1408"/>
      <c r="VEQ5" s="1408"/>
      <c r="VER5" s="1408"/>
      <c r="VES5" s="1408"/>
      <c r="VET5" s="1408"/>
      <c r="VEU5" s="1408"/>
      <c r="VEV5" s="1408"/>
      <c r="VEW5" s="1408"/>
      <c r="VEX5" s="1408"/>
      <c r="VEY5" s="1408"/>
      <c r="VEZ5" s="1408"/>
      <c r="VFA5" s="1408"/>
      <c r="VFB5" s="1408"/>
      <c r="VFC5" s="1408"/>
      <c r="VFD5" s="1408"/>
      <c r="VFE5" s="1408"/>
      <c r="VFF5" s="1408"/>
      <c r="VFG5" s="1408"/>
      <c r="VFH5" s="1408"/>
      <c r="VFI5" s="1408"/>
      <c r="VFJ5" s="1408"/>
      <c r="VFK5" s="1408"/>
      <c r="VFL5" s="1408"/>
      <c r="VFM5" s="1408"/>
      <c r="VFN5" s="1408"/>
      <c r="VFO5" s="1408"/>
      <c r="VFP5" s="1408"/>
      <c r="VFQ5" s="1408"/>
      <c r="VFR5" s="1408"/>
      <c r="VFS5" s="1408"/>
      <c r="VFT5" s="1408"/>
      <c r="VFU5" s="1408"/>
      <c r="VFV5" s="1408"/>
      <c r="VFW5" s="1408"/>
      <c r="VFX5" s="1408"/>
      <c r="VFY5" s="1408"/>
      <c r="VFZ5" s="1408"/>
      <c r="VGA5" s="1408"/>
      <c r="VGB5" s="1408"/>
      <c r="VGC5" s="1408"/>
      <c r="VGD5" s="1408"/>
      <c r="VGE5" s="1408"/>
      <c r="VGF5" s="1408"/>
      <c r="VGG5" s="1408"/>
      <c r="VGH5" s="1408"/>
      <c r="VGI5" s="1408"/>
      <c r="VGJ5" s="1408"/>
      <c r="VGK5" s="1408"/>
      <c r="VGL5" s="1408"/>
      <c r="VGM5" s="1408"/>
      <c r="VGN5" s="1408"/>
      <c r="VGO5" s="1408"/>
      <c r="VGP5" s="1408"/>
      <c r="VGQ5" s="1408"/>
      <c r="VGR5" s="1408"/>
      <c r="VGS5" s="1408"/>
      <c r="VGT5" s="1408"/>
      <c r="VGU5" s="1408"/>
      <c r="VGV5" s="1408"/>
      <c r="VGW5" s="1408"/>
      <c r="VGX5" s="1408"/>
      <c r="VGY5" s="1408"/>
      <c r="VGZ5" s="1408"/>
      <c r="VHA5" s="1408"/>
      <c r="VHB5" s="1408"/>
      <c r="VHC5" s="1408"/>
      <c r="VHD5" s="1408"/>
      <c r="VHE5" s="1408"/>
      <c r="VHF5" s="1408"/>
      <c r="VHG5" s="1408"/>
      <c r="VHH5" s="1408"/>
      <c r="VHI5" s="1408"/>
      <c r="VHJ5" s="1408"/>
      <c r="VHK5" s="1408"/>
      <c r="VHL5" s="1408"/>
      <c r="VHM5" s="1408"/>
      <c r="VHN5" s="1408"/>
      <c r="VHO5" s="1408"/>
      <c r="VHP5" s="1408"/>
      <c r="VHQ5" s="1408"/>
      <c r="VHR5" s="1408"/>
      <c r="VHS5" s="1408"/>
      <c r="VHT5" s="1408"/>
      <c r="VHU5" s="1408"/>
      <c r="VHV5" s="1408"/>
      <c r="VHW5" s="1408"/>
      <c r="VHX5" s="1408"/>
      <c r="VHY5" s="1408"/>
      <c r="VHZ5" s="1408"/>
      <c r="VIA5" s="1408"/>
      <c r="VIB5" s="1408"/>
      <c r="VIC5" s="1408"/>
      <c r="VID5" s="1408"/>
      <c r="VIE5" s="1408"/>
      <c r="VIF5" s="1408"/>
      <c r="VIG5" s="1408"/>
      <c r="VIH5" s="1408"/>
      <c r="VII5" s="1408"/>
      <c r="VIJ5" s="1408"/>
      <c r="VIK5" s="1408"/>
      <c r="VIL5" s="1408"/>
      <c r="VIM5" s="1408"/>
      <c r="VIN5" s="1408"/>
      <c r="VIO5" s="1408"/>
      <c r="VIP5" s="1408"/>
      <c r="VIQ5" s="1408"/>
      <c r="VIR5" s="1408"/>
      <c r="VIS5" s="1408"/>
      <c r="VIT5" s="1408"/>
      <c r="VIU5" s="1408"/>
      <c r="VIV5" s="1408"/>
      <c r="VIW5" s="1408"/>
      <c r="VIX5" s="1408"/>
      <c r="VIY5" s="1408"/>
      <c r="VIZ5" s="1408"/>
      <c r="VJA5" s="1408"/>
      <c r="VJB5" s="1408"/>
      <c r="VJC5" s="1408"/>
      <c r="VJD5" s="1408"/>
      <c r="VJE5" s="1408"/>
      <c r="VJF5" s="1408"/>
      <c r="VJG5" s="1408"/>
      <c r="VJH5" s="1408"/>
      <c r="VJI5" s="1408"/>
      <c r="VJJ5" s="1408"/>
      <c r="VJK5" s="1408"/>
      <c r="VJL5" s="1408"/>
      <c r="VJM5" s="1408"/>
      <c r="VJN5" s="1408"/>
      <c r="VJO5" s="1408"/>
      <c r="VJP5" s="1408"/>
      <c r="VJQ5" s="1408"/>
      <c r="VJR5" s="1408"/>
      <c r="VJS5" s="1408"/>
      <c r="VJT5" s="1408"/>
      <c r="VJU5" s="1408"/>
      <c r="VJV5" s="1408"/>
      <c r="VJW5" s="1408"/>
      <c r="VJX5" s="1408"/>
      <c r="VJY5" s="1408"/>
      <c r="VJZ5" s="1408"/>
      <c r="VKA5" s="1408"/>
      <c r="VKB5" s="1408"/>
      <c r="VKC5" s="1408"/>
      <c r="VKD5" s="1408"/>
      <c r="VKE5" s="1408"/>
      <c r="VKF5" s="1408"/>
      <c r="VKG5" s="1408"/>
      <c r="VKH5" s="1408"/>
      <c r="VKI5" s="1408"/>
      <c r="VKJ5" s="1408"/>
      <c r="VKK5" s="1408"/>
      <c r="VKL5" s="1408"/>
      <c r="VKM5" s="1408"/>
      <c r="VKN5" s="1408"/>
      <c r="VKO5" s="1408"/>
      <c r="VKP5" s="1408"/>
      <c r="VKQ5" s="1408"/>
      <c r="VKR5" s="1408"/>
      <c r="VKS5" s="1408"/>
      <c r="VKT5" s="1408"/>
      <c r="VKU5" s="1408"/>
      <c r="VKV5" s="1408"/>
      <c r="VKW5" s="1408"/>
      <c r="VKX5" s="1408"/>
      <c r="VKY5" s="1408"/>
      <c r="VKZ5" s="1408"/>
      <c r="VLA5" s="1408"/>
      <c r="VLB5" s="1408"/>
      <c r="VLC5" s="1408"/>
      <c r="VLD5" s="1408"/>
      <c r="VLE5" s="1408"/>
      <c r="VLF5" s="1408"/>
      <c r="VLG5" s="1408"/>
      <c r="VLH5" s="1408"/>
      <c r="VLI5" s="1408"/>
      <c r="VLJ5" s="1408"/>
      <c r="VLK5" s="1408"/>
      <c r="VLL5" s="1408"/>
      <c r="VLM5" s="1408"/>
      <c r="VLN5" s="1408"/>
      <c r="VLO5" s="1408"/>
      <c r="VLP5" s="1408"/>
      <c r="VLQ5" s="1408"/>
      <c r="VLR5" s="1408"/>
      <c r="VLS5" s="1408"/>
      <c r="VLT5" s="1408"/>
      <c r="VLU5" s="1408"/>
      <c r="VLV5" s="1408"/>
      <c r="VLW5" s="1408"/>
      <c r="VLX5" s="1408"/>
      <c r="VLY5" s="1408"/>
      <c r="VLZ5" s="1408"/>
      <c r="VMA5" s="1408"/>
      <c r="VMB5" s="1408"/>
      <c r="VMC5" s="1408"/>
      <c r="VMD5" s="1408"/>
      <c r="VME5" s="1408"/>
      <c r="VMF5" s="1408"/>
      <c r="VMG5" s="1408"/>
      <c r="VMH5" s="1408"/>
      <c r="VMI5" s="1408"/>
      <c r="VMJ5" s="1408"/>
      <c r="VMK5" s="1408"/>
      <c r="VML5" s="1408"/>
      <c r="VMM5" s="1408"/>
      <c r="VMN5" s="1408"/>
      <c r="VMO5" s="1408"/>
      <c r="VMP5" s="1408"/>
      <c r="VMQ5" s="1408"/>
      <c r="VMR5" s="1408"/>
      <c r="VMS5" s="1408"/>
      <c r="VMT5" s="1408"/>
      <c r="VMU5" s="1408"/>
      <c r="VMV5" s="1408"/>
      <c r="VMW5" s="1408"/>
      <c r="VMX5" s="1408"/>
      <c r="VMY5" s="1408"/>
      <c r="VMZ5" s="1408"/>
      <c r="VNA5" s="1408"/>
      <c r="VNB5" s="1408"/>
      <c r="VNC5" s="1408"/>
      <c r="VND5" s="1408"/>
      <c r="VNE5" s="1408"/>
      <c r="VNF5" s="1408"/>
      <c r="VNG5" s="1408"/>
      <c r="VNH5" s="1408"/>
      <c r="VNI5" s="1408"/>
      <c r="VNJ5" s="1408"/>
      <c r="VNK5" s="1408"/>
      <c r="VNL5" s="1408"/>
      <c r="VNM5" s="1408"/>
      <c r="VNN5" s="1408"/>
      <c r="VNO5" s="1408"/>
      <c r="VNP5" s="1408"/>
      <c r="VNQ5" s="1408"/>
      <c r="VNR5" s="1408"/>
      <c r="VNS5" s="1408"/>
      <c r="VNT5" s="1408"/>
      <c r="VNU5" s="1408"/>
      <c r="VNV5" s="1408"/>
      <c r="VNW5" s="1408"/>
      <c r="VNX5" s="1408"/>
      <c r="VNY5" s="1408"/>
      <c r="VNZ5" s="1408"/>
      <c r="VOA5" s="1408"/>
      <c r="VOB5" s="1408"/>
      <c r="VOC5" s="1408"/>
      <c r="VOD5" s="1408"/>
      <c r="VOE5" s="1408"/>
      <c r="VOF5" s="1408"/>
      <c r="VOG5" s="1408"/>
      <c r="VOH5" s="1408"/>
      <c r="VOI5" s="1408"/>
      <c r="VOJ5" s="1408"/>
      <c r="VOK5" s="1408"/>
      <c r="VOL5" s="1408"/>
      <c r="VOM5" s="1408"/>
      <c r="VON5" s="1408"/>
      <c r="VOO5" s="1408"/>
      <c r="VOP5" s="1408"/>
      <c r="VOQ5" s="1408"/>
      <c r="VOR5" s="1408"/>
      <c r="VOS5" s="1408"/>
      <c r="VOT5" s="1408"/>
      <c r="VOU5" s="1408"/>
      <c r="VOV5" s="1408"/>
      <c r="VOW5" s="1408"/>
      <c r="VOX5" s="1408"/>
      <c r="VOY5" s="1408"/>
      <c r="VOZ5" s="1408"/>
      <c r="VPA5" s="1408"/>
      <c r="VPB5" s="1408"/>
      <c r="VPC5" s="1408"/>
      <c r="VPD5" s="1408"/>
      <c r="VPE5" s="1408"/>
      <c r="VPF5" s="1408"/>
      <c r="VPG5" s="1408"/>
      <c r="VPH5" s="1408"/>
      <c r="VPI5" s="1408"/>
      <c r="VPJ5" s="1408"/>
      <c r="VPK5" s="1408"/>
      <c r="VPL5" s="1408"/>
      <c r="VPM5" s="1408"/>
      <c r="VPN5" s="1408"/>
      <c r="VPO5" s="1408"/>
      <c r="VPP5" s="1408"/>
      <c r="VPQ5" s="1408"/>
      <c r="VPR5" s="1408"/>
      <c r="VPS5" s="1408"/>
      <c r="VPT5" s="1408"/>
      <c r="VPU5" s="1408"/>
      <c r="VPV5" s="1408"/>
      <c r="VPW5" s="1408"/>
      <c r="VPX5" s="1408"/>
      <c r="VPY5" s="1408"/>
      <c r="VPZ5" s="1408"/>
      <c r="VQA5" s="1408"/>
      <c r="VQB5" s="1408"/>
      <c r="VQC5" s="1408"/>
      <c r="VQD5" s="1408"/>
      <c r="VQE5" s="1408"/>
      <c r="VQF5" s="1408"/>
      <c r="VQG5" s="1408"/>
      <c r="VQH5" s="1408"/>
      <c r="VQI5" s="1408"/>
      <c r="VQJ5" s="1408"/>
      <c r="VQK5" s="1408"/>
      <c r="VQL5" s="1408"/>
      <c r="VQM5" s="1408"/>
      <c r="VQN5" s="1408"/>
      <c r="VQO5" s="1408"/>
      <c r="VQP5" s="1408"/>
      <c r="VQQ5" s="1408"/>
      <c r="VQR5" s="1408"/>
      <c r="VQS5" s="1408"/>
      <c r="VQT5" s="1408"/>
      <c r="VQU5" s="1408"/>
      <c r="VQV5" s="1408"/>
      <c r="VQW5" s="1408"/>
      <c r="VQX5" s="1408"/>
      <c r="VQY5" s="1408"/>
      <c r="VQZ5" s="1408"/>
      <c r="VRA5" s="1408"/>
      <c r="VRB5" s="1408"/>
      <c r="VRC5" s="1408"/>
      <c r="VRD5" s="1408"/>
      <c r="VRE5" s="1408"/>
      <c r="VRF5" s="1408"/>
      <c r="VRG5" s="1408"/>
      <c r="VRH5" s="1408"/>
      <c r="VRI5" s="1408"/>
      <c r="VRJ5" s="1408"/>
      <c r="VRK5" s="1408"/>
      <c r="VRL5" s="1408"/>
      <c r="VRM5" s="1408"/>
      <c r="VRN5" s="1408"/>
      <c r="VRO5" s="1408"/>
      <c r="VRP5" s="1408"/>
      <c r="VRQ5" s="1408"/>
      <c r="VRR5" s="1408"/>
      <c r="VRS5" s="1408"/>
      <c r="VRT5" s="1408"/>
      <c r="VRU5" s="1408"/>
      <c r="VRV5" s="1408"/>
      <c r="VRW5" s="1408"/>
      <c r="VRX5" s="1408"/>
      <c r="VRY5" s="1408"/>
      <c r="VRZ5" s="1408"/>
      <c r="VSA5" s="1408"/>
      <c r="VSB5" s="1408"/>
      <c r="VSC5" s="1408"/>
      <c r="VSD5" s="1408"/>
      <c r="VSE5" s="1408"/>
      <c r="VSF5" s="1408"/>
      <c r="VSG5" s="1408"/>
      <c r="VSH5" s="1408"/>
      <c r="VSI5" s="1408"/>
      <c r="VSJ5" s="1408"/>
      <c r="VSK5" s="1408"/>
      <c r="VSL5" s="1408"/>
      <c r="VSM5" s="1408"/>
      <c r="VSN5" s="1408"/>
      <c r="VSO5" s="1408"/>
      <c r="VSP5" s="1408"/>
      <c r="VSQ5" s="1408"/>
      <c r="VSR5" s="1408"/>
      <c r="VSS5" s="1408"/>
      <c r="VST5" s="1408"/>
      <c r="VSU5" s="1408"/>
      <c r="VSV5" s="1408"/>
      <c r="VSW5" s="1408"/>
      <c r="VSX5" s="1408"/>
      <c r="VSY5" s="1408"/>
      <c r="VSZ5" s="1408"/>
      <c r="VTA5" s="1408"/>
      <c r="VTB5" s="1408"/>
      <c r="VTC5" s="1408"/>
      <c r="VTD5" s="1408"/>
      <c r="VTE5" s="1408"/>
      <c r="VTF5" s="1408"/>
      <c r="VTG5" s="1408"/>
      <c r="VTH5" s="1408"/>
      <c r="VTI5" s="1408"/>
      <c r="VTJ5" s="1408"/>
      <c r="VTK5" s="1408"/>
      <c r="VTL5" s="1408"/>
      <c r="VTM5" s="1408"/>
      <c r="VTN5" s="1408"/>
      <c r="VTO5" s="1408"/>
      <c r="VTP5" s="1408"/>
      <c r="VTQ5" s="1408"/>
      <c r="VTR5" s="1408"/>
      <c r="VTS5" s="1408"/>
      <c r="VTT5" s="1408"/>
      <c r="VTU5" s="1408"/>
      <c r="VTV5" s="1408"/>
      <c r="VTW5" s="1408"/>
      <c r="VTX5" s="1408"/>
      <c r="VTY5" s="1408"/>
      <c r="VTZ5" s="1408"/>
      <c r="VUA5" s="1408"/>
      <c r="VUB5" s="1408"/>
      <c r="VUC5" s="1408"/>
      <c r="VUD5" s="1408"/>
      <c r="VUE5" s="1408"/>
      <c r="VUF5" s="1408"/>
      <c r="VUG5" s="1408"/>
      <c r="VUH5" s="1408"/>
      <c r="VUI5" s="1408"/>
      <c r="VUJ5" s="1408"/>
      <c r="VUK5" s="1408"/>
      <c r="VUL5" s="1408"/>
      <c r="VUM5" s="1408"/>
      <c r="VUN5" s="1408"/>
      <c r="VUO5" s="1408"/>
      <c r="VUP5" s="1408"/>
      <c r="VUQ5" s="1408"/>
      <c r="VUR5" s="1408"/>
      <c r="VUS5" s="1408"/>
      <c r="VUT5" s="1408"/>
      <c r="VUU5" s="1408"/>
      <c r="VUV5" s="1408"/>
      <c r="VUW5" s="1408"/>
      <c r="VUX5" s="1408"/>
      <c r="VUY5" s="1408"/>
      <c r="VUZ5" s="1408"/>
      <c r="VVA5" s="1408"/>
      <c r="VVB5" s="1408"/>
      <c r="VVC5" s="1408"/>
      <c r="VVD5" s="1408"/>
      <c r="VVE5" s="1408"/>
      <c r="VVF5" s="1408"/>
      <c r="VVG5" s="1408"/>
      <c r="VVH5" s="1408"/>
      <c r="VVI5" s="1408"/>
      <c r="VVJ5" s="1408"/>
      <c r="VVK5" s="1408"/>
      <c r="VVL5" s="1408"/>
      <c r="VVM5" s="1408"/>
      <c r="VVN5" s="1408"/>
      <c r="VVO5" s="1408"/>
      <c r="VVP5" s="1408"/>
      <c r="VVQ5" s="1408"/>
      <c r="VVR5" s="1408"/>
      <c r="VVS5" s="1408"/>
      <c r="VVT5" s="1408"/>
      <c r="VVU5" s="1408"/>
      <c r="VVV5" s="1408"/>
      <c r="VVW5" s="1408"/>
      <c r="VVX5" s="1408"/>
      <c r="VVY5" s="1408"/>
      <c r="VVZ5" s="1408"/>
      <c r="VWA5" s="1408"/>
      <c r="VWB5" s="1408"/>
      <c r="VWC5" s="1408"/>
      <c r="VWD5" s="1408"/>
      <c r="VWE5" s="1408"/>
      <c r="VWF5" s="1408"/>
      <c r="VWG5" s="1408"/>
      <c r="VWH5" s="1408"/>
      <c r="VWI5" s="1408"/>
      <c r="VWJ5" s="1408"/>
      <c r="VWK5" s="1408"/>
      <c r="VWL5" s="1408"/>
      <c r="VWM5" s="1408"/>
      <c r="VWN5" s="1408"/>
      <c r="VWO5" s="1408"/>
      <c r="VWP5" s="1408"/>
      <c r="VWQ5" s="1408"/>
      <c r="VWR5" s="1408"/>
      <c r="VWS5" s="1408"/>
      <c r="VWT5" s="1408"/>
      <c r="VWU5" s="1408"/>
      <c r="VWV5" s="1408"/>
      <c r="VWW5" s="1408"/>
      <c r="VWX5" s="1408"/>
      <c r="VWY5" s="1408"/>
      <c r="VWZ5" s="1408"/>
      <c r="VXA5" s="1408"/>
      <c r="VXB5" s="1408"/>
      <c r="VXC5" s="1408"/>
      <c r="VXD5" s="1408"/>
      <c r="VXE5" s="1408"/>
      <c r="VXF5" s="1408"/>
      <c r="VXG5" s="1408"/>
      <c r="VXH5" s="1408"/>
      <c r="VXI5" s="1408"/>
      <c r="VXJ5" s="1408"/>
      <c r="VXK5" s="1408"/>
      <c r="VXL5" s="1408"/>
      <c r="VXM5" s="1408"/>
      <c r="VXN5" s="1408"/>
      <c r="VXO5" s="1408"/>
      <c r="VXP5" s="1408"/>
      <c r="VXQ5" s="1408"/>
      <c r="VXR5" s="1408"/>
      <c r="VXS5" s="1408"/>
      <c r="VXT5" s="1408"/>
      <c r="VXU5" s="1408"/>
      <c r="VXV5" s="1408"/>
      <c r="VXW5" s="1408"/>
      <c r="VXX5" s="1408"/>
      <c r="VXY5" s="1408"/>
      <c r="VXZ5" s="1408"/>
      <c r="VYA5" s="1408"/>
      <c r="VYB5" s="1408"/>
      <c r="VYC5" s="1408"/>
      <c r="VYD5" s="1408"/>
      <c r="VYE5" s="1408"/>
      <c r="VYF5" s="1408"/>
      <c r="VYG5" s="1408"/>
      <c r="VYH5" s="1408"/>
      <c r="VYI5" s="1408"/>
      <c r="VYJ5" s="1408"/>
      <c r="VYK5" s="1408"/>
      <c r="VYL5" s="1408"/>
      <c r="VYM5" s="1408"/>
      <c r="VYN5" s="1408"/>
      <c r="VYO5" s="1408"/>
      <c r="VYP5" s="1408"/>
      <c r="VYQ5" s="1408"/>
      <c r="VYR5" s="1408"/>
      <c r="VYS5" s="1408"/>
      <c r="VYT5" s="1408"/>
      <c r="VYU5" s="1408"/>
      <c r="VYV5" s="1408"/>
      <c r="VYW5" s="1408"/>
      <c r="VYX5" s="1408"/>
      <c r="VYY5" s="1408"/>
      <c r="VYZ5" s="1408"/>
      <c r="VZA5" s="1408"/>
      <c r="VZB5" s="1408"/>
      <c r="VZC5" s="1408"/>
      <c r="VZD5" s="1408"/>
      <c r="VZE5" s="1408"/>
      <c r="VZF5" s="1408"/>
      <c r="VZG5" s="1408"/>
      <c r="VZH5" s="1408"/>
      <c r="VZI5" s="1408"/>
      <c r="VZJ5" s="1408"/>
      <c r="VZK5" s="1408"/>
      <c r="VZL5" s="1408"/>
      <c r="VZM5" s="1408"/>
      <c r="VZN5" s="1408"/>
      <c r="VZO5" s="1408"/>
      <c r="VZP5" s="1408"/>
      <c r="VZQ5" s="1408"/>
      <c r="VZR5" s="1408"/>
      <c r="VZS5" s="1408"/>
      <c r="VZT5" s="1408"/>
      <c r="VZU5" s="1408"/>
      <c r="VZV5" s="1408"/>
      <c r="VZW5" s="1408"/>
      <c r="VZX5" s="1408"/>
      <c r="VZY5" s="1408"/>
      <c r="VZZ5" s="1408"/>
      <c r="WAA5" s="1408"/>
      <c r="WAB5" s="1408"/>
      <c r="WAC5" s="1408"/>
      <c r="WAD5" s="1408"/>
      <c r="WAE5" s="1408"/>
      <c r="WAF5" s="1408"/>
      <c r="WAG5" s="1408"/>
      <c r="WAH5" s="1408"/>
      <c r="WAI5" s="1408"/>
      <c r="WAJ5" s="1408"/>
      <c r="WAK5" s="1408"/>
      <c r="WAL5" s="1408"/>
      <c r="WAM5" s="1408"/>
      <c r="WAN5" s="1408"/>
      <c r="WAO5" s="1408"/>
      <c r="WAP5" s="1408"/>
      <c r="WAQ5" s="1408"/>
      <c r="WAR5" s="1408"/>
      <c r="WAS5" s="1408"/>
      <c r="WAT5" s="1408"/>
      <c r="WAU5" s="1408"/>
      <c r="WAV5" s="1408"/>
      <c r="WAW5" s="1408"/>
      <c r="WAX5" s="1408"/>
      <c r="WAY5" s="1408"/>
      <c r="WAZ5" s="1408"/>
      <c r="WBA5" s="1408"/>
      <c r="WBB5" s="1408"/>
      <c r="WBC5" s="1408"/>
      <c r="WBD5" s="1408"/>
      <c r="WBE5" s="1408"/>
      <c r="WBF5" s="1408"/>
      <c r="WBG5" s="1408"/>
      <c r="WBH5" s="1408"/>
      <c r="WBI5" s="1408"/>
      <c r="WBJ5" s="1408"/>
      <c r="WBK5" s="1408"/>
      <c r="WBL5" s="1408"/>
      <c r="WBM5" s="1408"/>
      <c r="WBN5" s="1408"/>
      <c r="WBO5" s="1408"/>
      <c r="WBP5" s="1408"/>
      <c r="WBQ5" s="1408"/>
      <c r="WBR5" s="1408"/>
      <c r="WBS5" s="1408"/>
      <c r="WBT5" s="1408"/>
      <c r="WBU5" s="1408"/>
      <c r="WBV5" s="1408"/>
      <c r="WBW5" s="1408"/>
      <c r="WBX5" s="1408"/>
      <c r="WBY5" s="1408"/>
      <c r="WBZ5" s="1408"/>
      <c r="WCA5" s="1408"/>
      <c r="WCB5" s="1408"/>
      <c r="WCC5" s="1408"/>
      <c r="WCD5" s="1408"/>
      <c r="WCE5" s="1408"/>
      <c r="WCF5" s="1408"/>
      <c r="WCG5" s="1408"/>
      <c r="WCH5" s="1408"/>
      <c r="WCI5" s="1408"/>
      <c r="WCJ5" s="1408"/>
      <c r="WCK5" s="1408"/>
      <c r="WCL5" s="1408"/>
      <c r="WCM5" s="1408"/>
      <c r="WCN5" s="1408"/>
      <c r="WCO5" s="1408"/>
      <c r="WCP5" s="1408"/>
      <c r="WCQ5" s="1408"/>
      <c r="WCR5" s="1408"/>
      <c r="WCS5" s="1408"/>
      <c r="WCT5" s="1408"/>
      <c r="WCU5" s="1408"/>
      <c r="WCV5" s="1408"/>
      <c r="WCW5" s="1408"/>
      <c r="WCX5" s="1408"/>
      <c r="WCY5" s="1408"/>
      <c r="WCZ5" s="1408"/>
      <c r="WDA5" s="1408"/>
      <c r="WDB5" s="1408"/>
      <c r="WDC5" s="1408"/>
      <c r="WDD5" s="1408"/>
      <c r="WDE5" s="1408"/>
      <c r="WDF5" s="1408"/>
      <c r="WDG5" s="1408"/>
      <c r="WDH5" s="1408"/>
      <c r="WDI5" s="1408"/>
      <c r="WDJ5" s="1408"/>
      <c r="WDK5" s="1408"/>
      <c r="WDL5" s="1408"/>
      <c r="WDM5" s="1408"/>
      <c r="WDN5" s="1408"/>
      <c r="WDO5" s="1408"/>
      <c r="WDP5" s="1408"/>
      <c r="WDQ5" s="1408"/>
      <c r="WDR5" s="1408"/>
      <c r="WDS5" s="1408"/>
      <c r="WDT5" s="1408"/>
      <c r="WDU5" s="1408"/>
      <c r="WDV5" s="1408"/>
      <c r="WDW5" s="1408"/>
      <c r="WDX5" s="1408"/>
      <c r="WDY5" s="1408"/>
      <c r="WDZ5" s="1408"/>
      <c r="WEA5" s="1408"/>
      <c r="WEB5" s="1408"/>
      <c r="WEC5" s="1408"/>
      <c r="WED5" s="1408"/>
      <c r="WEE5" s="1408"/>
      <c r="WEF5" s="1408"/>
      <c r="WEG5" s="1408"/>
      <c r="WEH5" s="1408"/>
      <c r="WEI5" s="1408"/>
      <c r="WEJ5" s="1408"/>
      <c r="WEK5" s="1408"/>
      <c r="WEL5" s="1408"/>
      <c r="WEM5" s="1408"/>
      <c r="WEN5" s="1408"/>
      <c r="WEO5" s="1408"/>
      <c r="WEP5" s="1408"/>
      <c r="WEQ5" s="1408"/>
      <c r="WER5" s="1408"/>
      <c r="WES5" s="1408"/>
      <c r="WET5" s="1408"/>
      <c r="WEU5" s="1408"/>
      <c r="WEV5" s="1408"/>
      <c r="WEW5" s="1408"/>
      <c r="WEX5" s="1408"/>
      <c r="WEY5" s="1408"/>
      <c r="WEZ5" s="1408"/>
      <c r="WFA5" s="1408"/>
      <c r="WFB5" s="1408"/>
      <c r="WFC5" s="1408"/>
      <c r="WFD5" s="1408"/>
      <c r="WFE5" s="1408"/>
      <c r="WFF5" s="1408"/>
      <c r="WFG5" s="1408"/>
      <c r="WFH5" s="1408"/>
      <c r="WFI5" s="1408"/>
      <c r="WFJ5" s="1408"/>
      <c r="WFK5" s="1408"/>
      <c r="WFL5" s="1408"/>
      <c r="WFM5" s="1408"/>
      <c r="WFN5" s="1408"/>
      <c r="WFO5" s="1408"/>
      <c r="WFP5" s="1408"/>
      <c r="WFQ5" s="1408"/>
      <c r="WFR5" s="1408"/>
      <c r="WFS5" s="1408"/>
      <c r="WFT5" s="1408"/>
      <c r="WFU5" s="1408"/>
      <c r="WFV5" s="1408"/>
      <c r="WFW5" s="1408"/>
      <c r="WFX5" s="1408"/>
      <c r="WFY5" s="1408"/>
      <c r="WFZ5" s="1408"/>
      <c r="WGA5" s="1408"/>
      <c r="WGB5" s="1408"/>
      <c r="WGC5" s="1408"/>
      <c r="WGD5" s="1408"/>
      <c r="WGE5" s="1408"/>
      <c r="WGF5" s="1408"/>
      <c r="WGG5" s="1408"/>
      <c r="WGH5" s="1408"/>
      <c r="WGI5" s="1408"/>
      <c r="WGJ5" s="1408"/>
      <c r="WGK5" s="1408"/>
      <c r="WGL5" s="1408"/>
      <c r="WGM5" s="1408"/>
      <c r="WGN5" s="1408"/>
      <c r="WGO5" s="1408"/>
      <c r="WGP5" s="1408"/>
      <c r="WGQ5" s="1408"/>
      <c r="WGR5" s="1408"/>
      <c r="WGS5" s="1408"/>
      <c r="WGT5" s="1408"/>
      <c r="WGU5" s="1408"/>
      <c r="WGV5" s="1408"/>
      <c r="WGW5" s="1408"/>
      <c r="WGX5" s="1408"/>
      <c r="WGY5" s="1408"/>
      <c r="WGZ5" s="1408"/>
      <c r="WHA5" s="1408"/>
      <c r="WHB5" s="1408"/>
      <c r="WHC5" s="1408"/>
      <c r="WHD5" s="1408"/>
      <c r="WHE5" s="1408"/>
      <c r="WHF5" s="1408"/>
      <c r="WHG5" s="1408"/>
      <c r="WHH5" s="1408"/>
      <c r="WHI5" s="1408"/>
      <c r="WHJ5" s="1408"/>
      <c r="WHK5" s="1408"/>
      <c r="WHL5" s="1408"/>
      <c r="WHM5" s="1408"/>
      <c r="WHN5" s="1408"/>
      <c r="WHO5" s="1408"/>
      <c r="WHP5" s="1408"/>
      <c r="WHQ5" s="1408"/>
      <c r="WHR5" s="1408"/>
      <c r="WHS5" s="1408"/>
      <c r="WHT5" s="1408"/>
      <c r="WHU5" s="1408"/>
      <c r="WHV5" s="1408"/>
      <c r="WHW5" s="1408"/>
      <c r="WHX5" s="1408"/>
      <c r="WHY5" s="1408"/>
      <c r="WHZ5" s="1408"/>
      <c r="WIA5" s="1408"/>
      <c r="WIB5" s="1408"/>
      <c r="WIC5" s="1408"/>
      <c r="WID5" s="1408"/>
      <c r="WIE5" s="1408"/>
      <c r="WIF5" s="1408"/>
      <c r="WIG5" s="1408"/>
      <c r="WIH5" s="1408"/>
      <c r="WII5" s="1408"/>
      <c r="WIJ5" s="1408"/>
      <c r="WIK5" s="1408"/>
      <c r="WIL5" s="1408"/>
      <c r="WIM5" s="1408"/>
      <c r="WIN5" s="1408"/>
      <c r="WIO5" s="1408"/>
      <c r="WIP5" s="1408"/>
      <c r="WIQ5" s="1408"/>
      <c r="WIR5" s="1408"/>
      <c r="WIS5" s="1408"/>
      <c r="WIT5" s="1408"/>
      <c r="WIU5" s="1408"/>
      <c r="WIV5" s="1408"/>
      <c r="WIW5" s="1408"/>
      <c r="WIX5" s="1408"/>
      <c r="WIY5" s="1408"/>
      <c r="WIZ5" s="1408"/>
      <c r="WJA5" s="1408"/>
      <c r="WJB5" s="1408"/>
      <c r="WJC5" s="1408"/>
      <c r="WJD5" s="1408"/>
      <c r="WJE5" s="1408"/>
      <c r="WJF5" s="1408"/>
      <c r="WJG5" s="1408"/>
      <c r="WJH5" s="1408"/>
      <c r="WJI5" s="1408"/>
      <c r="WJJ5" s="1408"/>
      <c r="WJK5" s="1408"/>
      <c r="WJL5" s="1408"/>
      <c r="WJM5" s="1408"/>
      <c r="WJN5" s="1408"/>
      <c r="WJO5" s="1408"/>
      <c r="WJP5" s="1408"/>
      <c r="WJQ5" s="1408"/>
      <c r="WJR5" s="1408"/>
      <c r="WJS5" s="1408"/>
      <c r="WJT5" s="1408"/>
      <c r="WJU5" s="1408"/>
      <c r="WJV5" s="1408"/>
      <c r="WJW5" s="1408"/>
      <c r="WJX5" s="1408"/>
      <c r="WJY5" s="1408"/>
      <c r="WJZ5" s="1408"/>
      <c r="WKA5" s="1408"/>
      <c r="WKB5" s="1408"/>
      <c r="WKC5" s="1408"/>
      <c r="WKD5" s="1408"/>
      <c r="WKE5" s="1408"/>
      <c r="WKF5" s="1408"/>
      <c r="WKG5" s="1408"/>
      <c r="WKH5" s="1408"/>
      <c r="WKI5" s="1408"/>
      <c r="WKJ5" s="1408"/>
      <c r="WKK5" s="1408"/>
      <c r="WKL5" s="1408"/>
      <c r="WKM5" s="1408"/>
      <c r="WKN5" s="1408"/>
      <c r="WKO5" s="1408"/>
      <c r="WKP5" s="1408"/>
      <c r="WKQ5" s="1408"/>
      <c r="WKR5" s="1408"/>
      <c r="WKS5" s="1408"/>
      <c r="WKT5" s="1408"/>
      <c r="WKU5" s="1408"/>
      <c r="WKV5" s="1408"/>
      <c r="WKW5" s="1408"/>
      <c r="WKX5" s="1408"/>
      <c r="WKY5" s="1408"/>
      <c r="WKZ5" s="1408"/>
      <c r="WLA5" s="1408"/>
      <c r="WLB5" s="1408"/>
      <c r="WLC5" s="1408"/>
      <c r="WLD5" s="1408"/>
      <c r="WLE5" s="1408"/>
      <c r="WLF5" s="1408"/>
      <c r="WLG5" s="1408"/>
      <c r="WLH5" s="1408"/>
      <c r="WLI5" s="1408"/>
      <c r="WLJ5" s="1408"/>
      <c r="WLK5" s="1408"/>
      <c r="WLL5" s="1408"/>
      <c r="WLM5" s="1408"/>
      <c r="WLN5" s="1408"/>
      <c r="WLO5" s="1408"/>
      <c r="WLP5" s="1408"/>
      <c r="WLQ5" s="1408"/>
      <c r="WLR5" s="1408"/>
      <c r="WLS5" s="1408"/>
      <c r="WLT5" s="1408"/>
      <c r="WLU5" s="1408"/>
      <c r="WLV5" s="1408"/>
      <c r="WLW5" s="1408"/>
      <c r="WLX5" s="1408"/>
      <c r="WLY5" s="1408"/>
      <c r="WLZ5" s="1408"/>
      <c r="WMA5" s="1408"/>
      <c r="WMB5" s="1408"/>
      <c r="WMC5" s="1408"/>
      <c r="WMD5" s="1408"/>
      <c r="WME5" s="1408"/>
      <c r="WMF5" s="1408"/>
      <c r="WMG5" s="1408"/>
      <c r="WMH5" s="1408"/>
      <c r="WMI5" s="1408"/>
      <c r="WMJ5" s="1408"/>
      <c r="WMK5" s="1408"/>
      <c r="WML5" s="1408"/>
      <c r="WMM5" s="1408"/>
      <c r="WMN5" s="1408"/>
      <c r="WMO5" s="1408"/>
      <c r="WMP5" s="1408"/>
      <c r="WMQ5" s="1408"/>
      <c r="WMR5" s="1408"/>
      <c r="WMS5" s="1408"/>
      <c r="WMT5" s="1408"/>
      <c r="WMU5" s="1408"/>
      <c r="WMV5" s="1408"/>
      <c r="WMW5" s="1408"/>
      <c r="WMX5" s="1408"/>
      <c r="WMY5" s="1408"/>
      <c r="WMZ5" s="1408"/>
      <c r="WNA5" s="1408"/>
      <c r="WNB5" s="1408"/>
      <c r="WNC5" s="1408"/>
      <c r="WND5" s="1408"/>
      <c r="WNE5" s="1408"/>
      <c r="WNF5" s="1408"/>
      <c r="WNG5" s="1408"/>
      <c r="WNH5" s="1408"/>
      <c r="WNI5" s="1408"/>
      <c r="WNJ5" s="1408"/>
      <c r="WNK5" s="1408"/>
      <c r="WNL5" s="1408"/>
      <c r="WNM5" s="1408"/>
      <c r="WNN5" s="1408"/>
      <c r="WNO5" s="1408"/>
      <c r="WNP5" s="1408"/>
      <c r="WNQ5" s="1408"/>
      <c r="WNR5" s="1408"/>
      <c r="WNS5" s="1408"/>
      <c r="WNT5" s="1408"/>
      <c r="WNU5" s="1408"/>
      <c r="WNV5" s="1408"/>
      <c r="WNW5" s="1408"/>
      <c r="WNX5" s="1408"/>
      <c r="WNY5" s="1408"/>
      <c r="WNZ5" s="1408"/>
      <c r="WOA5" s="1408"/>
      <c r="WOB5" s="1408"/>
      <c r="WOC5" s="1408"/>
      <c r="WOD5" s="1408"/>
      <c r="WOE5" s="1408"/>
      <c r="WOF5" s="1408"/>
      <c r="WOG5" s="1408"/>
      <c r="WOH5" s="1408"/>
      <c r="WOI5" s="1408"/>
      <c r="WOJ5" s="1408"/>
      <c r="WOK5" s="1408"/>
      <c r="WOL5" s="1408"/>
      <c r="WOM5" s="1408"/>
      <c r="WON5" s="1408"/>
      <c r="WOO5" s="1408"/>
      <c r="WOP5" s="1408"/>
      <c r="WOQ5" s="1408"/>
      <c r="WOR5" s="1408"/>
      <c r="WOS5" s="1408"/>
      <c r="WOT5" s="1408"/>
      <c r="WOU5" s="1408"/>
      <c r="WOV5" s="1408"/>
      <c r="WOW5" s="1408"/>
      <c r="WOX5" s="1408"/>
      <c r="WOY5" s="1408"/>
      <c r="WOZ5" s="1408"/>
      <c r="WPA5" s="1408"/>
      <c r="WPB5" s="1408"/>
      <c r="WPC5" s="1408"/>
      <c r="WPD5" s="1408"/>
      <c r="WPE5" s="1408"/>
      <c r="WPF5" s="1408"/>
      <c r="WPG5" s="1408"/>
      <c r="WPH5" s="1408"/>
      <c r="WPI5" s="1408"/>
      <c r="WPJ5" s="1408"/>
      <c r="WPK5" s="1408"/>
      <c r="WPL5" s="1408"/>
      <c r="WPM5" s="1408"/>
      <c r="WPN5" s="1408"/>
      <c r="WPO5" s="1408"/>
      <c r="WPP5" s="1408"/>
      <c r="WPQ5" s="1408"/>
      <c r="WPR5" s="1408"/>
      <c r="WPS5" s="1408"/>
      <c r="WPT5" s="1408"/>
      <c r="WPU5" s="1408"/>
      <c r="WPV5" s="1408"/>
      <c r="WPW5" s="1408"/>
      <c r="WPX5" s="1408"/>
      <c r="WPY5" s="1408"/>
      <c r="WPZ5" s="1408"/>
      <c r="WQA5" s="1408"/>
      <c r="WQB5" s="1408"/>
      <c r="WQC5" s="1408"/>
      <c r="WQD5" s="1408"/>
      <c r="WQE5" s="1408"/>
      <c r="WQF5" s="1408"/>
      <c r="WQG5" s="1408"/>
      <c r="WQH5" s="1408"/>
      <c r="WQI5" s="1408"/>
      <c r="WQJ5" s="1408"/>
      <c r="WQK5" s="1408"/>
      <c r="WQL5" s="1408"/>
      <c r="WQM5" s="1408"/>
      <c r="WQN5" s="1408"/>
      <c r="WQO5" s="1408"/>
      <c r="WQP5" s="1408"/>
      <c r="WQQ5" s="1408"/>
      <c r="WQR5" s="1408"/>
      <c r="WQS5" s="1408"/>
      <c r="WQT5" s="1408"/>
      <c r="WQU5" s="1408"/>
      <c r="WQV5" s="1408"/>
      <c r="WQW5" s="1408"/>
      <c r="WQX5" s="1408"/>
      <c r="WQY5" s="1408"/>
      <c r="WQZ5" s="1408"/>
      <c r="WRA5" s="1408"/>
      <c r="WRB5" s="1408"/>
      <c r="WRC5" s="1408"/>
      <c r="WRD5" s="1408"/>
      <c r="WRE5" s="1408"/>
      <c r="WRF5" s="1408"/>
      <c r="WRG5" s="1408"/>
      <c r="WRH5" s="1408"/>
      <c r="WRI5" s="1408"/>
      <c r="WRJ5" s="1408"/>
      <c r="WRK5" s="1408"/>
      <c r="WRL5" s="1408"/>
      <c r="WRM5" s="1408"/>
      <c r="WRN5" s="1408"/>
      <c r="WRO5" s="1408"/>
      <c r="WRP5" s="1408"/>
      <c r="WRQ5" s="1408"/>
      <c r="WRR5" s="1408"/>
      <c r="WRS5" s="1408"/>
      <c r="WRT5" s="1408"/>
      <c r="WRU5" s="1408"/>
      <c r="WRV5" s="1408"/>
      <c r="WRW5" s="1408"/>
      <c r="WRX5" s="1408"/>
      <c r="WRY5" s="1408"/>
      <c r="WRZ5" s="1408"/>
      <c r="WSA5" s="1408"/>
      <c r="WSB5" s="1408"/>
      <c r="WSC5" s="1408"/>
      <c r="WSD5" s="1408"/>
      <c r="WSE5" s="1408"/>
      <c r="WSF5" s="1408"/>
      <c r="WSG5" s="1408"/>
      <c r="WSH5" s="1408"/>
      <c r="WSI5" s="1408"/>
      <c r="WSJ5" s="1408"/>
      <c r="WSK5" s="1408"/>
      <c r="WSL5" s="1408"/>
      <c r="WSM5" s="1408"/>
      <c r="WSN5" s="1408"/>
      <c r="WSO5" s="1408"/>
      <c r="WSP5" s="1408"/>
      <c r="WSQ5" s="1408"/>
      <c r="WSR5" s="1408"/>
      <c r="WSS5" s="1408"/>
      <c r="WST5" s="1408"/>
      <c r="WSU5" s="1408"/>
      <c r="WSV5" s="1408"/>
      <c r="WSW5" s="1408"/>
      <c r="WSX5" s="1408"/>
      <c r="WSY5" s="1408"/>
      <c r="WSZ5" s="1408"/>
      <c r="WTA5" s="1408"/>
      <c r="WTB5" s="1408"/>
      <c r="WTC5" s="1408"/>
      <c r="WTD5" s="1408"/>
      <c r="WTE5" s="1408"/>
      <c r="WTF5" s="1408"/>
      <c r="WTG5" s="1408"/>
      <c r="WTH5" s="1408"/>
      <c r="WTI5" s="1408"/>
      <c r="WTJ5" s="1408"/>
      <c r="WTK5" s="1408"/>
      <c r="WTL5" s="1408"/>
      <c r="WTM5" s="1408"/>
      <c r="WTN5" s="1408"/>
      <c r="WTO5" s="1408"/>
      <c r="WTP5" s="1408"/>
      <c r="WTQ5" s="1408"/>
      <c r="WTR5" s="1408"/>
      <c r="WTS5" s="1408"/>
      <c r="WTT5" s="1408"/>
      <c r="WTU5" s="1408"/>
      <c r="WTV5" s="1408"/>
      <c r="WTW5" s="1408"/>
      <c r="WTX5" s="1408"/>
      <c r="WTY5" s="1408"/>
      <c r="WTZ5" s="1408"/>
      <c r="WUA5" s="1408"/>
      <c r="WUB5" s="1408"/>
      <c r="WUC5" s="1408"/>
      <c r="WUD5" s="1408"/>
      <c r="WUE5" s="1408"/>
      <c r="WUF5" s="1408"/>
      <c r="WUG5" s="1408"/>
      <c r="WUH5" s="1408"/>
      <c r="WUI5" s="1408"/>
      <c r="WUJ5" s="1408"/>
      <c r="WUK5" s="1408"/>
      <c r="WUL5" s="1408"/>
      <c r="WUM5" s="1408"/>
      <c r="WUN5" s="1408"/>
      <c r="WUO5" s="1408"/>
      <c r="WUP5" s="1408"/>
      <c r="WUQ5" s="1408"/>
      <c r="WUR5" s="1408"/>
      <c r="WUS5" s="1408"/>
      <c r="WUT5" s="1408"/>
      <c r="WUU5" s="1408"/>
      <c r="WUV5" s="1408"/>
      <c r="WUW5" s="1408"/>
      <c r="WUX5" s="1408"/>
      <c r="WUY5" s="1408"/>
      <c r="WUZ5" s="1408"/>
      <c r="WVA5" s="1408"/>
      <c r="WVB5" s="1408"/>
      <c r="WVC5" s="1408"/>
      <c r="WVD5" s="1408"/>
      <c r="WVE5" s="1408"/>
      <c r="WVF5" s="1408"/>
      <c r="WVG5" s="1408"/>
      <c r="WVH5" s="1408"/>
      <c r="WVI5" s="1408"/>
      <c r="WVJ5" s="1408"/>
      <c r="WVK5" s="1408"/>
      <c r="WVL5" s="1408"/>
      <c r="WVM5" s="1408"/>
      <c r="WVN5" s="1408"/>
      <c r="WVO5" s="1408"/>
      <c r="WVP5" s="1408"/>
      <c r="WVQ5" s="1408"/>
      <c r="WVR5" s="1408"/>
      <c r="WVS5" s="1408"/>
      <c r="WVT5" s="1408"/>
      <c r="WVU5" s="1408"/>
      <c r="WVV5" s="1408"/>
      <c r="WVW5" s="1408"/>
      <c r="WVX5" s="1408"/>
      <c r="WVY5" s="1408"/>
      <c r="WVZ5" s="1408"/>
      <c r="WWA5" s="1408"/>
      <c r="WWB5" s="1408"/>
      <c r="WWC5" s="1408"/>
      <c r="WWD5" s="1408"/>
      <c r="WWE5" s="1408"/>
      <c r="WWF5" s="1408"/>
      <c r="WWG5" s="1408"/>
      <c r="WWH5" s="1408"/>
      <c r="WWI5" s="1408"/>
      <c r="WWJ5" s="1408"/>
      <c r="WWK5" s="1408"/>
      <c r="WWL5" s="1408"/>
      <c r="WWM5" s="1408"/>
      <c r="WWN5" s="1408"/>
      <c r="WWO5" s="1408"/>
      <c r="WWP5" s="1408"/>
      <c r="WWQ5" s="1408"/>
      <c r="WWR5" s="1408"/>
      <c r="WWS5" s="1408"/>
      <c r="WWT5" s="1408"/>
      <c r="WWU5" s="1408"/>
      <c r="WWV5" s="1408"/>
      <c r="WWW5" s="1408"/>
      <c r="WWX5" s="1408"/>
      <c r="WWY5" s="1408"/>
      <c r="WWZ5" s="1408"/>
      <c r="WXA5" s="1408"/>
      <c r="WXB5" s="1408"/>
      <c r="WXC5" s="1408"/>
      <c r="WXD5" s="1408"/>
      <c r="WXE5" s="1408"/>
      <c r="WXF5" s="1408"/>
      <c r="WXG5" s="1408"/>
      <c r="WXH5" s="1408"/>
      <c r="WXI5" s="1408"/>
      <c r="WXJ5" s="1408"/>
      <c r="WXK5" s="1408"/>
      <c r="WXL5" s="1408"/>
      <c r="WXM5" s="1408"/>
      <c r="WXN5" s="1408"/>
      <c r="WXO5" s="1408"/>
      <c r="WXP5" s="1408"/>
      <c r="WXQ5" s="1408"/>
      <c r="WXR5" s="1408"/>
      <c r="WXS5" s="1408"/>
      <c r="WXT5" s="1408"/>
      <c r="WXU5" s="1408"/>
      <c r="WXV5" s="1408"/>
      <c r="WXW5" s="1408"/>
      <c r="WXX5" s="1408"/>
      <c r="WXY5" s="1408"/>
      <c r="WXZ5" s="1408"/>
      <c r="WYA5" s="1408"/>
      <c r="WYB5" s="1408"/>
      <c r="WYC5" s="1408"/>
      <c r="WYD5" s="1408"/>
      <c r="WYE5" s="1408"/>
      <c r="WYF5" s="1408"/>
      <c r="WYG5" s="1408"/>
      <c r="WYH5" s="1408"/>
      <c r="WYI5" s="1408"/>
      <c r="WYJ5" s="1408"/>
      <c r="WYK5" s="1408"/>
      <c r="WYL5" s="1408"/>
      <c r="WYM5" s="1408"/>
      <c r="WYN5" s="1408"/>
      <c r="WYO5" s="1408"/>
      <c r="WYP5" s="1408"/>
      <c r="WYQ5" s="1408"/>
      <c r="WYR5" s="1408"/>
      <c r="WYS5" s="1408"/>
      <c r="WYT5" s="1408"/>
      <c r="WYU5" s="1408"/>
      <c r="WYV5" s="1408"/>
      <c r="WYW5" s="1408"/>
      <c r="WYX5" s="1408"/>
      <c r="WYY5" s="1408"/>
      <c r="WYZ5" s="1408"/>
      <c r="WZA5" s="1408"/>
      <c r="WZB5" s="1408"/>
      <c r="WZC5" s="1408"/>
      <c r="WZD5" s="1408"/>
      <c r="WZE5" s="1408"/>
      <c r="WZF5" s="1408"/>
      <c r="WZG5" s="1408"/>
      <c r="WZH5" s="1408"/>
      <c r="WZI5" s="1408"/>
      <c r="WZJ5" s="1408"/>
      <c r="WZK5" s="1408"/>
      <c r="WZL5" s="1408"/>
      <c r="WZM5" s="1408"/>
      <c r="WZN5" s="1408"/>
      <c r="WZO5" s="1408"/>
      <c r="WZP5" s="1408"/>
      <c r="WZQ5" s="1408"/>
      <c r="WZR5" s="1408"/>
      <c r="WZS5" s="1408"/>
      <c r="WZT5" s="1408"/>
      <c r="WZU5" s="1408"/>
      <c r="WZV5" s="1408"/>
      <c r="WZW5" s="1408"/>
      <c r="WZX5" s="1408"/>
      <c r="WZY5" s="1408"/>
      <c r="WZZ5" s="1408"/>
      <c r="XAA5" s="1408"/>
      <c r="XAB5" s="1408"/>
      <c r="XAC5" s="1408"/>
      <c r="XAD5" s="1408"/>
      <c r="XAE5" s="1408"/>
      <c r="XAF5" s="1408"/>
      <c r="XAG5" s="1408"/>
      <c r="XAH5" s="1408"/>
      <c r="XAI5" s="1408"/>
      <c r="XAJ5" s="1408"/>
      <c r="XAK5" s="1408"/>
      <c r="XAL5" s="1408"/>
      <c r="XAM5" s="1408"/>
      <c r="XAN5" s="1408"/>
      <c r="XAO5" s="1408"/>
      <c r="XAP5" s="1408"/>
      <c r="XAQ5" s="1408"/>
      <c r="XAR5" s="1408"/>
      <c r="XAS5" s="1408"/>
      <c r="XAT5" s="1408"/>
      <c r="XAU5" s="1408"/>
      <c r="XAV5" s="1408"/>
      <c r="XAW5" s="1408"/>
      <c r="XAX5" s="1408"/>
      <c r="XAY5" s="1408"/>
      <c r="XAZ5" s="1408"/>
      <c r="XBA5" s="1408"/>
      <c r="XBB5" s="1408"/>
      <c r="XBC5" s="1408"/>
      <c r="XBD5" s="1408"/>
      <c r="XBE5" s="1408"/>
      <c r="XBF5" s="1408"/>
      <c r="XBG5" s="1408"/>
      <c r="XBH5" s="1408"/>
      <c r="XBI5" s="1408"/>
      <c r="XBJ5" s="1408"/>
      <c r="XBK5" s="1408"/>
      <c r="XBL5" s="1408"/>
      <c r="XBM5" s="1408"/>
      <c r="XBN5" s="1408"/>
      <c r="XBO5" s="1408"/>
      <c r="XBP5" s="1408"/>
      <c r="XBQ5" s="1408"/>
      <c r="XBR5" s="1408"/>
      <c r="XBS5" s="1408"/>
      <c r="XBT5" s="1408"/>
      <c r="XBU5" s="1408"/>
      <c r="XBV5" s="1408"/>
      <c r="XBW5" s="1408"/>
      <c r="XBX5" s="1408"/>
      <c r="XBY5" s="1408"/>
      <c r="XBZ5" s="1408"/>
      <c r="XCA5" s="1408"/>
      <c r="XCB5" s="1408"/>
      <c r="XCC5" s="1408"/>
      <c r="XCD5" s="1408"/>
      <c r="XCE5" s="1408"/>
      <c r="XCF5" s="1408"/>
      <c r="XCG5" s="1408"/>
      <c r="XCH5" s="1408"/>
      <c r="XCI5" s="1408"/>
      <c r="XCJ5" s="1408"/>
      <c r="XCK5" s="1408"/>
      <c r="XCL5" s="1408"/>
      <c r="XCM5" s="1408"/>
      <c r="XCN5" s="1408"/>
      <c r="XCO5" s="1408"/>
      <c r="XCP5" s="1408"/>
      <c r="XCQ5" s="1408"/>
      <c r="XCR5" s="1408"/>
      <c r="XCS5" s="1408"/>
      <c r="XCT5" s="1408"/>
      <c r="XCU5" s="1408"/>
      <c r="XCV5" s="1408"/>
      <c r="XCW5" s="1408"/>
      <c r="XCX5" s="1408"/>
      <c r="XCY5" s="1408"/>
      <c r="XCZ5" s="1408"/>
      <c r="XDA5" s="1408"/>
      <c r="XDB5" s="1408"/>
      <c r="XDC5" s="1408"/>
      <c r="XDD5" s="1408"/>
      <c r="XDE5" s="1408"/>
      <c r="XDF5" s="1408"/>
      <c r="XDG5" s="1408"/>
      <c r="XDH5" s="1408"/>
      <c r="XDI5" s="1408"/>
      <c r="XDJ5" s="1408"/>
      <c r="XDK5" s="1408"/>
      <c r="XDL5" s="1408"/>
      <c r="XDM5" s="1408"/>
      <c r="XDN5" s="1408"/>
      <c r="XDO5" s="1408"/>
      <c r="XDP5" s="1408"/>
      <c r="XDQ5" s="1408"/>
      <c r="XDR5" s="1408"/>
      <c r="XDS5" s="1408"/>
      <c r="XDT5" s="1408"/>
      <c r="XDU5" s="1408"/>
      <c r="XDV5" s="1408"/>
      <c r="XDW5" s="1408"/>
      <c r="XDX5" s="1408"/>
      <c r="XDY5" s="1408"/>
      <c r="XDZ5" s="1408"/>
      <c r="XEA5" s="1408"/>
      <c r="XEB5" s="1408"/>
      <c r="XEC5" s="1408"/>
      <c r="XED5" s="1408"/>
      <c r="XEE5" s="1408"/>
      <c r="XEF5" s="1408"/>
      <c r="XEG5" s="1408"/>
      <c r="XEH5" s="1408"/>
      <c r="XEI5" s="1408"/>
      <c r="XEJ5" s="1408"/>
      <c r="XEK5" s="1408"/>
      <c r="XEL5" s="1408"/>
      <c r="XEM5" s="1408"/>
      <c r="XEN5" s="1408"/>
      <c r="XEO5" s="1408"/>
      <c r="XEP5" s="1408"/>
      <c r="XEQ5" s="1408"/>
      <c r="XER5" s="1408"/>
      <c r="XES5" s="1408"/>
      <c r="XET5" s="1408"/>
      <c r="XEU5" s="1408"/>
      <c r="XEV5" s="1408"/>
      <c r="XEW5" s="1408"/>
      <c r="XEX5" s="1408"/>
      <c r="XEY5" s="1408"/>
      <c r="XEZ5" s="1408"/>
      <c r="XFA5" s="1408"/>
      <c r="XFB5" s="1408"/>
    </row>
    <row r="6" spans="1:16382" ht="31.15" x14ac:dyDescent="0.3">
      <c r="A6" s="1430" t="s">
        <v>48</v>
      </c>
      <c r="B6" s="1431" t="s">
        <v>870</v>
      </c>
      <c r="C6" s="1432">
        <v>0</v>
      </c>
      <c r="D6" s="1433"/>
      <c r="E6" s="1434"/>
      <c r="F6" s="1435"/>
      <c r="G6" s="1436"/>
      <c r="H6" s="1437">
        <v>0</v>
      </c>
      <c r="I6" s="1438">
        <v>44000</v>
      </c>
      <c r="J6" s="1439">
        <v>44000</v>
      </c>
      <c r="K6" s="1440">
        <v>36969.18</v>
      </c>
      <c r="L6" s="1441">
        <v>44000</v>
      </c>
      <c r="M6" s="1408"/>
      <c r="N6" s="1408"/>
      <c r="O6" s="1408"/>
      <c r="P6" s="1408"/>
      <c r="Q6" s="1408"/>
      <c r="R6" s="1408"/>
      <c r="S6" s="1408"/>
      <c r="T6" s="1408"/>
      <c r="U6" s="1408"/>
      <c r="V6" s="1408"/>
      <c r="W6" s="1408"/>
      <c r="X6" s="1408"/>
      <c r="Y6" s="1408"/>
      <c r="Z6" s="1408"/>
      <c r="AA6" s="1408"/>
      <c r="AB6" s="1408"/>
      <c r="AC6" s="1408"/>
      <c r="AD6" s="1408"/>
      <c r="AE6" s="1408"/>
      <c r="AF6" s="1408"/>
      <c r="AG6" s="1408"/>
      <c r="AH6" s="1408"/>
      <c r="AI6" s="1408"/>
      <c r="AJ6" s="1408"/>
      <c r="AK6" s="1408"/>
      <c r="AL6" s="1408"/>
      <c r="AM6" s="1408"/>
      <c r="AN6" s="1408"/>
      <c r="AO6" s="1408"/>
      <c r="AP6" s="1408"/>
      <c r="AQ6" s="1408"/>
      <c r="AR6" s="1408"/>
      <c r="AS6" s="1408"/>
      <c r="AT6" s="1408"/>
      <c r="AU6" s="1408"/>
      <c r="AV6" s="1408"/>
      <c r="AW6" s="1408"/>
      <c r="AX6" s="1408"/>
      <c r="AY6" s="1408"/>
      <c r="AZ6" s="1408"/>
      <c r="BA6" s="1408"/>
      <c r="BB6" s="1408"/>
      <c r="BC6" s="1408"/>
      <c r="BD6" s="1408"/>
      <c r="BE6" s="1408"/>
      <c r="BF6" s="1408"/>
      <c r="BG6" s="1408"/>
      <c r="BH6" s="1408"/>
      <c r="BI6" s="1408"/>
      <c r="BJ6" s="1408"/>
      <c r="BK6" s="1408"/>
      <c r="BL6" s="1408"/>
      <c r="BM6" s="1408"/>
      <c r="BN6" s="1408"/>
      <c r="BO6" s="1408"/>
      <c r="BP6" s="1408"/>
      <c r="BQ6" s="1408"/>
      <c r="BR6" s="1408"/>
      <c r="BS6" s="1408"/>
      <c r="BT6" s="1408"/>
      <c r="BU6" s="1408"/>
      <c r="BV6" s="1408"/>
      <c r="BW6" s="1408"/>
      <c r="BX6" s="1408"/>
      <c r="BY6" s="1408"/>
      <c r="BZ6" s="1408"/>
      <c r="CA6" s="1408"/>
      <c r="CB6" s="1408"/>
      <c r="CC6" s="1408"/>
      <c r="CD6" s="1408"/>
      <c r="CE6" s="1408"/>
      <c r="CF6" s="1408"/>
      <c r="CG6" s="1408"/>
      <c r="CH6" s="1408"/>
      <c r="CI6" s="1408"/>
      <c r="CJ6" s="1408"/>
      <c r="CK6" s="1408"/>
      <c r="CL6" s="1408"/>
      <c r="CM6" s="1408"/>
      <c r="CN6" s="1408"/>
      <c r="CO6" s="1408"/>
      <c r="CP6" s="1408"/>
      <c r="CQ6" s="1408"/>
      <c r="CR6" s="1408"/>
      <c r="CS6" s="1408"/>
      <c r="CT6" s="1408"/>
      <c r="CU6" s="1408"/>
      <c r="CV6" s="1408"/>
      <c r="CW6" s="1408"/>
      <c r="CX6" s="1408"/>
      <c r="CY6" s="1408"/>
      <c r="CZ6" s="1408"/>
      <c r="DA6" s="1408"/>
      <c r="DB6" s="1408"/>
      <c r="DC6" s="1408"/>
      <c r="DD6" s="1408"/>
      <c r="DE6" s="1408"/>
      <c r="DF6" s="1408"/>
      <c r="DG6" s="1408"/>
      <c r="DH6" s="1408"/>
      <c r="DI6" s="1408"/>
      <c r="DJ6" s="1408"/>
      <c r="DK6" s="1408"/>
      <c r="DL6" s="1408"/>
      <c r="DM6" s="1408"/>
      <c r="DN6" s="1408"/>
      <c r="DO6" s="1408"/>
      <c r="DP6" s="1408"/>
      <c r="DQ6" s="1408"/>
      <c r="DR6" s="1408"/>
      <c r="DS6" s="1408"/>
      <c r="DT6" s="1408"/>
      <c r="DU6" s="1408"/>
      <c r="DV6" s="1408"/>
      <c r="DW6" s="1408"/>
      <c r="DX6" s="1408"/>
      <c r="DY6" s="1408"/>
      <c r="DZ6" s="1408"/>
      <c r="EA6" s="1408"/>
      <c r="EB6" s="1408"/>
      <c r="EC6" s="1408"/>
      <c r="ED6" s="1408"/>
      <c r="EE6" s="1408"/>
      <c r="EF6" s="1408"/>
      <c r="EG6" s="1408"/>
      <c r="EH6" s="1408"/>
      <c r="EI6" s="1408"/>
      <c r="EJ6" s="1408"/>
      <c r="EK6" s="1408"/>
      <c r="EL6" s="1408"/>
      <c r="EM6" s="1408"/>
      <c r="EN6" s="1408"/>
      <c r="EO6" s="1408"/>
      <c r="EP6" s="1408"/>
      <c r="EQ6" s="1408"/>
      <c r="ER6" s="1408"/>
      <c r="ES6" s="1408"/>
      <c r="ET6" s="1408"/>
      <c r="EU6" s="1408"/>
      <c r="EV6" s="1408"/>
      <c r="EW6" s="1408"/>
      <c r="EX6" s="1408"/>
      <c r="EY6" s="1408"/>
      <c r="EZ6" s="1408"/>
      <c r="FA6" s="1408"/>
      <c r="FB6" s="1408"/>
      <c r="FC6" s="1408"/>
      <c r="FD6" s="1408"/>
      <c r="FE6" s="1408"/>
      <c r="FF6" s="1408"/>
      <c r="FG6" s="1408"/>
      <c r="FH6" s="1408"/>
      <c r="FI6" s="1408"/>
      <c r="FJ6" s="1408"/>
      <c r="FK6" s="1408"/>
      <c r="FL6" s="1408"/>
      <c r="FM6" s="1408"/>
      <c r="FN6" s="1408"/>
      <c r="FO6" s="1408"/>
      <c r="FP6" s="1408"/>
      <c r="FQ6" s="1408"/>
      <c r="FR6" s="1408"/>
      <c r="FS6" s="1408"/>
      <c r="FT6" s="1408"/>
      <c r="FU6" s="1408"/>
      <c r="FV6" s="1408"/>
      <c r="FW6" s="1408"/>
      <c r="FX6" s="1408"/>
      <c r="FY6" s="1408"/>
      <c r="FZ6" s="1408"/>
      <c r="GA6" s="1408"/>
      <c r="GB6" s="1408"/>
      <c r="GC6" s="1408"/>
      <c r="GD6" s="1408"/>
      <c r="GE6" s="1408"/>
      <c r="GF6" s="1408"/>
      <c r="GG6" s="1408"/>
      <c r="GH6" s="1408"/>
      <c r="GI6" s="1408"/>
      <c r="GJ6" s="1408"/>
      <c r="GK6" s="1408"/>
      <c r="GL6" s="1408"/>
      <c r="GM6" s="1408"/>
      <c r="GN6" s="1408"/>
      <c r="GO6" s="1408"/>
      <c r="GP6" s="1408"/>
      <c r="GQ6" s="1408"/>
      <c r="GR6" s="1408"/>
      <c r="GS6" s="1408"/>
      <c r="GT6" s="1408"/>
      <c r="GU6" s="1408"/>
      <c r="GV6" s="1408"/>
      <c r="GW6" s="1408"/>
      <c r="GX6" s="1408"/>
      <c r="GY6" s="1408"/>
      <c r="GZ6" s="1408"/>
      <c r="HA6" s="1408"/>
      <c r="HB6" s="1408"/>
      <c r="HC6" s="1408"/>
      <c r="HD6" s="1408"/>
      <c r="HE6" s="1408"/>
      <c r="HF6" s="1408"/>
      <c r="HG6" s="1408"/>
      <c r="HH6" s="1408"/>
      <c r="HI6" s="1408"/>
      <c r="HJ6" s="1408"/>
      <c r="HK6" s="1408"/>
      <c r="HL6" s="1408"/>
      <c r="HM6" s="1408"/>
      <c r="HN6" s="1408"/>
      <c r="HO6" s="1408"/>
      <c r="HP6" s="1408"/>
      <c r="HQ6" s="1408"/>
      <c r="HR6" s="1408"/>
      <c r="HS6" s="1408"/>
      <c r="HT6" s="1408"/>
      <c r="HU6" s="1408"/>
      <c r="HV6" s="1408"/>
      <c r="HW6" s="1408"/>
      <c r="HX6" s="1408"/>
      <c r="HY6" s="1408"/>
      <c r="HZ6" s="1408"/>
      <c r="IA6" s="1408"/>
      <c r="IB6" s="1408"/>
      <c r="IC6" s="1408"/>
      <c r="ID6" s="1408"/>
      <c r="IE6" s="1408"/>
      <c r="IF6" s="1408"/>
      <c r="IG6" s="1408"/>
      <c r="IH6" s="1408"/>
      <c r="II6" s="1408"/>
      <c r="IJ6" s="1408"/>
      <c r="IK6" s="1408"/>
      <c r="IL6" s="1408"/>
      <c r="IM6" s="1408"/>
      <c r="IN6" s="1408"/>
      <c r="IO6" s="1408"/>
      <c r="IP6" s="1408"/>
      <c r="IQ6" s="1408"/>
      <c r="IR6" s="1408"/>
      <c r="IS6" s="1408"/>
      <c r="IT6" s="1408"/>
      <c r="IU6" s="1408"/>
      <c r="IV6" s="1408"/>
      <c r="IW6" s="1408"/>
      <c r="IX6" s="1408"/>
      <c r="IY6" s="1408"/>
      <c r="IZ6" s="1408"/>
      <c r="JA6" s="1408"/>
      <c r="JB6" s="1408"/>
      <c r="JC6" s="1408"/>
      <c r="JD6" s="1408"/>
      <c r="JE6" s="1408"/>
      <c r="JF6" s="1408"/>
      <c r="JG6" s="1408"/>
      <c r="JH6" s="1408"/>
      <c r="JI6" s="1408"/>
      <c r="JJ6" s="1408"/>
      <c r="JK6" s="1408"/>
      <c r="JL6" s="1408"/>
      <c r="JM6" s="1408"/>
      <c r="JN6" s="1408"/>
      <c r="JO6" s="1408"/>
      <c r="JP6" s="1408"/>
      <c r="JQ6" s="1408"/>
      <c r="JR6" s="1408"/>
      <c r="JS6" s="1408"/>
      <c r="JT6" s="1408"/>
      <c r="JU6" s="1408"/>
      <c r="JV6" s="1408"/>
      <c r="JW6" s="1408"/>
      <c r="JX6" s="1408"/>
      <c r="JY6" s="1408"/>
      <c r="JZ6" s="1408"/>
      <c r="KA6" s="1408"/>
      <c r="KB6" s="1408"/>
      <c r="KC6" s="1408"/>
      <c r="KD6" s="1408"/>
      <c r="KE6" s="1408"/>
      <c r="KF6" s="1408"/>
      <c r="KG6" s="1408"/>
      <c r="KH6" s="1408"/>
      <c r="KI6" s="1408"/>
      <c r="KJ6" s="1408"/>
      <c r="KK6" s="1408"/>
      <c r="KL6" s="1408"/>
      <c r="KM6" s="1408"/>
      <c r="KN6" s="1408"/>
      <c r="KO6" s="1408"/>
      <c r="KP6" s="1408"/>
      <c r="KQ6" s="1408"/>
      <c r="KR6" s="1408"/>
      <c r="KS6" s="1408"/>
      <c r="KT6" s="1408"/>
      <c r="KU6" s="1408"/>
      <c r="KV6" s="1408"/>
      <c r="KW6" s="1408"/>
      <c r="KX6" s="1408"/>
      <c r="KY6" s="1408"/>
      <c r="KZ6" s="1408"/>
      <c r="LA6" s="1408"/>
      <c r="LB6" s="1408"/>
      <c r="LC6" s="1408"/>
      <c r="LD6" s="1408"/>
      <c r="LE6" s="1408"/>
      <c r="LF6" s="1408"/>
      <c r="LG6" s="1408"/>
      <c r="LH6" s="1408"/>
      <c r="LI6" s="1408"/>
      <c r="LJ6" s="1408"/>
      <c r="LK6" s="1408"/>
      <c r="LL6" s="1408"/>
      <c r="LM6" s="1408"/>
      <c r="LN6" s="1408"/>
      <c r="LO6" s="1408"/>
      <c r="LP6" s="1408"/>
      <c r="LQ6" s="1408"/>
      <c r="LR6" s="1408"/>
      <c r="LS6" s="1408"/>
      <c r="LT6" s="1408"/>
      <c r="LU6" s="1408"/>
      <c r="LV6" s="1408"/>
      <c r="LW6" s="1408"/>
      <c r="LX6" s="1408"/>
      <c r="LY6" s="1408"/>
      <c r="LZ6" s="1408"/>
      <c r="MA6" s="1408"/>
      <c r="MB6" s="1408"/>
      <c r="MC6" s="1408"/>
      <c r="MD6" s="1408"/>
      <c r="ME6" s="1408"/>
      <c r="MF6" s="1408"/>
      <c r="MG6" s="1408"/>
      <c r="MH6" s="1408"/>
      <c r="MI6" s="1408"/>
      <c r="MJ6" s="1408"/>
      <c r="MK6" s="1408"/>
      <c r="ML6" s="1408"/>
      <c r="MM6" s="1408"/>
      <c r="MN6" s="1408"/>
      <c r="MO6" s="1408"/>
      <c r="MP6" s="1408"/>
      <c r="MQ6" s="1408"/>
      <c r="MR6" s="1408"/>
      <c r="MS6" s="1408"/>
      <c r="MT6" s="1408"/>
      <c r="MU6" s="1408"/>
      <c r="MV6" s="1408"/>
      <c r="MW6" s="1408"/>
      <c r="MX6" s="1408"/>
      <c r="MY6" s="1408"/>
      <c r="MZ6" s="1408"/>
      <c r="NA6" s="1408"/>
      <c r="NB6" s="1408"/>
      <c r="NC6" s="1408"/>
      <c r="ND6" s="1408"/>
      <c r="NE6" s="1408"/>
      <c r="NF6" s="1408"/>
      <c r="NG6" s="1408"/>
      <c r="NH6" s="1408"/>
      <c r="NI6" s="1408"/>
      <c r="NJ6" s="1408"/>
      <c r="NK6" s="1408"/>
      <c r="NL6" s="1408"/>
      <c r="NM6" s="1408"/>
      <c r="NN6" s="1408"/>
      <c r="NO6" s="1408"/>
      <c r="NP6" s="1408"/>
      <c r="NQ6" s="1408"/>
      <c r="NR6" s="1408"/>
      <c r="NS6" s="1408"/>
      <c r="NT6" s="1408"/>
      <c r="NU6" s="1408"/>
      <c r="NV6" s="1408"/>
      <c r="NW6" s="1408"/>
      <c r="NX6" s="1408"/>
      <c r="NY6" s="1408"/>
      <c r="NZ6" s="1408"/>
      <c r="OA6" s="1408"/>
      <c r="OB6" s="1408"/>
      <c r="OC6" s="1408"/>
      <c r="OD6" s="1408"/>
      <c r="OE6" s="1408"/>
      <c r="OF6" s="1408"/>
      <c r="OG6" s="1408"/>
      <c r="OH6" s="1408"/>
      <c r="OI6" s="1408"/>
      <c r="OJ6" s="1408"/>
      <c r="OK6" s="1408"/>
      <c r="OL6" s="1408"/>
      <c r="OM6" s="1408"/>
      <c r="ON6" s="1408"/>
      <c r="OO6" s="1408"/>
      <c r="OP6" s="1408"/>
      <c r="OQ6" s="1408"/>
      <c r="OR6" s="1408"/>
      <c r="OS6" s="1408"/>
      <c r="OT6" s="1408"/>
      <c r="OU6" s="1408"/>
      <c r="OV6" s="1408"/>
      <c r="OW6" s="1408"/>
      <c r="OX6" s="1408"/>
      <c r="OY6" s="1408"/>
      <c r="OZ6" s="1408"/>
      <c r="PA6" s="1408"/>
      <c r="PB6" s="1408"/>
      <c r="PC6" s="1408"/>
      <c r="PD6" s="1408"/>
      <c r="PE6" s="1408"/>
      <c r="PF6" s="1408"/>
      <c r="PG6" s="1408"/>
      <c r="PH6" s="1408"/>
      <c r="PI6" s="1408"/>
      <c r="PJ6" s="1408"/>
      <c r="PK6" s="1408"/>
      <c r="PL6" s="1408"/>
      <c r="PM6" s="1408"/>
      <c r="PN6" s="1408"/>
      <c r="PO6" s="1408"/>
      <c r="PP6" s="1408"/>
      <c r="PQ6" s="1408"/>
      <c r="PR6" s="1408"/>
      <c r="PS6" s="1408"/>
      <c r="PT6" s="1408"/>
      <c r="PU6" s="1408"/>
      <c r="PV6" s="1408"/>
      <c r="PW6" s="1408"/>
      <c r="PX6" s="1408"/>
      <c r="PY6" s="1408"/>
      <c r="PZ6" s="1408"/>
      <c r="QA6" s="1408"/>
      <c r="QB6" s="1408"/>
      <c r="QC6" s="1408"/>
      <c r="QD6" s="1408"/>
      <c r="QE6" s="1408"/>
      <c r="QF6" s="1408"/>
      <c r="QG6" s="1408"/>
      <c r="QH6" s="1408"/>
      <c r="QI6" s="1408"/>
      <c r="QJ6" s="1408"/>
      <c r="QK6" s="1408"/>
      <c r="QL6" s="1408"/>
      <c r="QM6" s="1408"/>
      <c r="QN6" s="1408"/>
      <c r="QO6" s="1408"/>
      <c r="QP6" s="1408"/>
      <c r="QQ6" s="1408"/>
      <c r="QR6" s="1408"/>
      <c r="QS6" s="1408"/>
      <c r="QT6" s="1408"/>
      <c r="QU6" s="1408"/>
      <c r="QV6" s="1408"/>
      <c r="QW6" s="1408"/>
      <c r="QX6" s="1408"/>
      <c r="QY6" s="1408"/>
      <c r="QZ6" s="1408"/>
      <c r="RA6" s="1408"/>
      <c r="RB6" s="1408"/>
      <c r="RC6" s="1408"/>
      <c r="RD6" s="1408"/>
      <c r="RE6" s="1408"/>
      <c r="RF6" s="1408"/>
      <c r="RG6" s="1408"/>
      <c r="RH6" s="1408"/>
      <c r="RI6" s="1408"/>
      <c r="RJ6" s="1408"/>
      <c r="RK6" s="1408"/>
      <c r="RL6" s="1408"/>
      <c r="RM6" s="1408"/>
      <c r="RN6" s="1408"/>
      <c r="RO6" s="1408"/>
      <c r="RP6" s="1408"/>
      <c r="RQ6" s="1408"/>
      <c r="RR6" s="1408"/>
      <c r="RS6" s="1408"/>
      <c r="RT6" s="1408"/>
      <c r="RU6" s="1408"/>
      <c r="RV6" s="1408"/>
      <c r="RW6" s="1408"/>
      <c r="RX6" s="1408"/>
      <c r="RY6" s="1408"/>
      <c r="RZ6" s="1408"/>
      <c r="SA6" s="1408"/>
      <c r="SB6" s="1408"/>
      <c r="SC6" s="1408"/>
      <c r="SD6" s="1408"/>
      <c r="SE6" s="1408"/>
      <c r="SF6" s="1408"/>
      <c r="SG6" s="1408"/>
      <c r="SH6" s="1408"/>
      <c r="SI6" s="1408"/>
      <c r="SJ6" s="1408"/>
      <c r="SK6" s="1408"/>
      <c r="SL6" s="1408"/>
      <c r="SM6" s="1408"/>
      <c r="SN6" s="1408"/>
      <c r="SO6" s="1408"/>
      <c r="SP6" s="1408"/>
      <c r="SQ6" s="1408"/>
      <c r="SR6" s="1408"/>
      <c r="SS6" s="1408"/>
      <c r="ST6" s="1408"/>
      <c r="SU6" s="1408"/>
      <c r="SV6" s="1408"/>
      <c r="SW6" s="1408"/>
      <c r="SX6" s="1408"/>
      <c r="SY6" s="1408"/>
      <c r="SZ6" s="1408"/>
      <c r="TA6" s="1408"/>
      <c r="TB6" s="1408"/>
      <c r="TC6" s="1408"/>
      <c r="TD6" s="1408"/>
      <c r="TE6" s="1408"/>
      <c r="TF6" s="1408"/>
      <c r="TG6" s="1408"/>
      <c r="TH6" s="1408"/>
      <c r="TI6" s="1408"/>
      <c r="TJ6" s="1408"/>
      <c r="TK6" s="1408"/>
      <c r="TL6" s="1408"/>
      <c r="TM6" s="1408"/>
      <c r="TN6" s="1408"/>
      <c r="TO6" s="1408"/>
      <c r="TP6" s="1408"/>
      <c r="TQ6" s="1408"/>
      <c r="TR6" s="1408"/>
      <c r="TS6" s="1408"/>
      <c r="TT6" s="1408"/>
      <c r="TU6" s="1408"/>
      <c r="TV6" s="1408"/>
      <c r="TW6" s="1408"/>
      <c r="TX6" s="1408"/>
      <c r="TY6" s="1408"/>
      <c r="TZ6" s="1408"/>
      <c r="UA6" s="1408"/>
      <c r="UB6" s="1408"/>
      <c r="UC6" s="1408"/>
      <c r="UD6" s="1408"/>
      <c r="UE6" s="1408"/>
      <c r="UF6" s="1408"/>
      <c r="UG6" s="1408"/>
      <c r="UH6" s="1408"/>
      <c r="UI6" s="1408"/>
      <c r="UJ6" s="1408"/>
      <c r="UK6" s="1408"/>
      <c r="UL6" s="1408"/>
      <c r="UM6" s="1408"/>
      <c r="UN6" s="1408"/>
      <c r="UO6" s="1408"/>
      <c r="UP6" s="1408"/>
      <c r="UQ6" s="1408"/>
      <c r="UR6" s="1408"/>
      <c r="US6" s="1408"/>
      <c r="UT6" s="1408"/>
      <c r="UU6" s="1408"/>
      <c r="UV6" s="1408"/>
      <c r="UW6" s="1408"/>
      <c r="UX6" s="1408"/>
      <c r="UY6" s="1408"/>
      <c r="UZ6" s="1408"/>
      <c r="VA6" s="1408"/>
      <c r="VB6" s="1408"/>
      <c r="VC6" s="1408"/>
      <c r="VD6" s="1408"/>
      <c r="VE6" s="1408"/>
      <c r="VF6" s="1408"/>
      <c r="VG6" s="1408"/>
      <c r="VH6" s="1408"/>
      <c r="VI6" s="1408"/>
      <c r="VJ6" s="1408"/>
      <c r="VK6" s="1408"/>
      <c r="VL6" s="1408"/>
      <c r="VM6" s="1408"/>
      <c r="VN6" s="1408"/>
      <c r="VO6" s="1408"/>
      <c r="VP6" s="1408"/>
      <c r="VQ6" s="1408"/>
      <c r="VR6" s="1408"/>
      <c r="VS6" s="1408"/>
      <c r="VT6" s="1408"/>
      <c r="VU6" s="1408"/>
      <c r="VV6" s="1408"/>
      <c r="VW6" s="1408"/>
      <c r="VX6" s="1408"/>
      <c r="VY6" s="1408"/>
      <c r="VZ6" s="1408"/>
      <c r="WA6" s="1408"/>
      <c r="WB6" s="1408"/>
      <c r="WC6" s="1408"/>
      <c r="WD6" s="1408"/>
      <c r="WE6" s="1408"/>
      <c r="WF6" s="1408"/>
      <c r="WG6" s="1408"/>
      <c r="WH6" s="1408"/>
      <c r="WI6" s="1408"/>
      <c r="WJ6" s="1408"/>
      <c r="WK6" s="1408"/>
      <c r="WL6" s="1408"/>
      <c r="WM6" s="1408"/>
      <c r="WN6" s="1408"/>
      <c r="WO6" s="1408"/>
      <c r="WP6" s="1408"/>
      <c r="WQ6" s="1408"/>
      <c r="WR6" s="1408"/>
      <c r="WS6" s="1408"/>
      <c r="WT6" s="1408"/>
      <c r="WU6" s="1408"/>
      <c r="WV6" s="1408"/>
      <c r="WW6" s="1408"/>
      <c r="WX6" s="1408"/>
      <c r="WY6" s="1408"/>
      <c r="WZ6" s="1408"/>
      <c r="XA6" s="1408"/>
      <c r="XB6" s="1408"/>
      <c r="XC6" s="1408"/>
      <c r="XD6" s="1408"/>
      <c r="XE6" s="1408"/>
      <c r="XF6" s="1408"/>
      <c r="XG6" s="1408"/>
      <c r="XH6" s="1408"/>
      <c r="XI6" s="1408"/>
      <c r="XJ6" s="1408"/>
      <c r="XK6" s="1408"/>
      <c r="XL6" s="1408"/>
      <c r="XM6" s="1408"/>
      <c r="XN6" s="1408"/>
      <c r="XO6" s="1408"/>
      <c r="XP6" s="1408"/>
      <c r="XQ6" s="1408"/>
      <c r="XR6" s="1408"/>
      <c r="XS6" s="1408"/>
      <c r="XT6" s="1408"/>
      <c r="XU6" s="1408"/>
      <c r="XV6" s="1408"/>
      <c r="XW6" s="1408"/>
      <c r="XX6" s="1408"/>
      <c r="XY6" s="1408"/>
      <c r="XZ6" s="1408"/>
      <c r="YA6" s="1408"/>
      <c r="YB6" s="1408"/>
      <c r="YC6" s="1408"/>
      <c r="YD6" s="1408"/>
      <c r="YE6" s="1408"/>
      <c r="YF6" s="1408"/>
      <c r="YG6" s="1408"/>
      <c r="YH6" s="1408"/>
      <c r="YI6" s="1408"/>
      <c r="YJ6" s="1408"/>
      <c r="YK6" s="1408"/>
      <c r="YL6" s="1408"/>
      <c r="YM6" s="1408"/>
      <c r="YN6" s="1408"/>
      <c r="YO6" s="1408"/>
      <c r="YP6" s="1408"/>
      <c r="YQ6" s="1408"/>
      <c r="YR6" s="1408"/>
      <c r="YS6" s="1408"/>
      <c r="YT6" s="1408"/>
      <c r="YU6" s="1408"/>
      <c r="YV6" s="1408"/>
      <c r="YW6" s="1408"/>
      <c r="YX6" s="1408"/>
      <c r="YY6" s="1408"/>
      <c r="YZ6" s="1408"/>
      <c r="ZA6" s="1408"/>
      <c r="ZB6" s="1408"/>
      <c r="ZC6" s="1408"/>
      <c r="ZD6" s="1408"/>
      <c r="ZE6" s="1408"/>
      <c r="ZF6" s="1408"/>
      <c r="ZG6" s="1408"/>
      <c r="ZH6" s="1408"/>
      <c r="ZI6" s="1408"/>
      <c r="ZJ6" s="1408"/>
      <c r="ZK6" s="1408"/>
      <c r="ZL6" s="1408"/>
      <c r="ZM6" s="1408"/>
      <c r="ZN6" s="1408"/>
      <c r="ZO6" s="1408"/>
      <c r="ZP6" s="1408"/>
      <c r="ZQ6" s="1408"/>
      <c r="ZR6" s="1408"/>
      <c r="ZS6" s="1408"/>
      <c r="ZT6" s="1408"/>
      <c r="ZU6" s="1408"/>
      <c r="ZV6" s="1408"/>
      <c r="ZW6" s="1408"/>
      <c r="ZX6" s="1408"/>
      <c r="ZY6" s="1408"/>
      <c r="ZZ6" s="1408"/>
      <c r="AAA6" s="1408"/>
      <c r="AAB6" s="1408"/>
      <c r="AAC6" s="1408"/>
      <c r="AAD6" s="1408"/>
      <c r="AAE6" s="1408"/>
      <c r="AAF6" s="1408"/>
      <c r="AAG6" s="1408"/>
      <c r="AAH6" s="1408"/>
      <c r="AAI6" s="1408"/>
      <c r="AAJ6" s="1408"/>
      <c r="AAK6" s="1408"/>
      <c r="AAL6" s="1408"/>
      <c r="AAM6" s="1408"/>
      <c r="AAN6" s="1408"/>
      <c r="AAO6" s="1408"/>
      <c r="AAP6" s="1408"/>
      <c r="AAQ6" s="1408"/>
      <c r="AAR6" s="1408"/>
      <c r="AAS6" s="1408"/>
      <c r="AAT6" s="1408"/>
      <c r="AAU6" s="1408"/>
      <c r="AAV6" s="1408"/>
      <c r="AAW6" s="1408"/>
      <c r="AAX6" s="1408"/>
      <c r="AAY6" s="1408"/>
      <c r="AAZ6" s="1408"/>
      <c r="ABA6" s="1408"/>
      <c r="ABB6" s="1408"/>
      <c r="ABC6" s="1408"/>
      <c r="ABD6" s="1408"/>
      <c r="ABE6" s="1408"/>
      <c r="ABF6" s="1408"/>
      <c r="ABG6" s="1408"/>
      <c r="ABH6" s="1408"/>
      <c r="ABI6" s="1408"/>
      <c r="ABJ6" s="1408"/>
      <c r="ABK6" s="1408"/>
      <c r="ABL6" s="1408"/>
      <c r="ABM6" s="1408"/>
      <c r="ABN6" s="1408"/>
      <c r="ABO6" s="1408"/>
      <c r="ABP6" s="1408"/>
      <c r="ABQ6" s="1408"/>
      <c r="ABR6" s="1408"/>
      <c r="ABS6" s="1408"/>
      <c r="ABT6" s="1408"/>
      <c r="ABU6" s="1408"/>
      <c r="ABV6" s="1408"/>
      <c r="ABW6" s="1408"/>
      <c r="ABX6" s="1408"/>
      <c r="ABY6" s="1408"/>
      <c r="ABZ6" s="1408"/>
      <c r="ACA6" s="1408"/>
      <c r="ACB6" s="1408"/>
      <c r="ACC6" s="1408"/>
      <c r="ACD6" s="1408"/>
      <c r="ACE6" s="1408"/>
      <c r="ACF6" s="1408"/>
      <c r="ACG6" s="1408"/>
      <c r="ACH6" s="1408"/>
      <c r="ACI6" s="1408"/>
      <c r="ACJ6" s="1408"/>
      <c r="ACK6" s="1408"/>
      <c r="ACL6" s="1408"/>
      <c r="ACM6" s="1408"/>
      <c r="ACN6" s="1408"/>
      <c r="ACO6" s="1408"/>
      <c r="ACP6" s="1408"/>
      <c r="ACQ6" s="1408"/>
      <c r="ACR6" s="1408"/>
      <c r="ACS6" s="1408"/>
      <c r="ACT6" s="1408"/>
      <c r="ACU6" s="1408"/>
      <c r="ACV6" s="1408"/>
      <c r="ACW6" s="1408"/>
      <c r="ACX6" s="1408"/>
      <c r="ACY6" s="1408"/>
      <c r="ACZ6" s="1408"/>
      <c r="ADA6" s="1408"/>
      <c r="ADB6" s="1408"/>
      <c r="ADC6" s="1408"/>
      <c r="ADD6" s="1408"/>
      <c r="ADE6" s="1408"/>
      <c r="ADF6" s="1408"/>
      <c r="ADG6" s="1408"/>
      <c r="ADH6" s="1408"/>
      <c r="ADI6" s="1408"/>
      <c r="ADJ6" s="1408"/>
      <c r="ADK6" s="1408"/>
      <c r="ADL6" s="1408"/>
      <c r="ADM6" s="1408"/>
      <c r="ADN6" s="1408"/>
      <c r="ADO6" s="1408"/>
      <c r="ADP6" s="1408"/>
      <c r="ADQ6" s="1408"/>
      <c r="ADR6" s="1408"/>
      <c r="ADS6" s="1408"/>
      <c r="ADT6" s="1408"/>
      <c r="ADU6" s="1408"/>
      <c r="ADV6" s="1408"/>
      <c r="ADW6" s="1408"/>
      <c r="ADX6" s="1408"/>
      <c r="ADY6" s="1408"/>
      <c r="ADZ6" s="1408"/>
      <c r="AEA6" s="1408"/>
      <c r="AEB6" s="1408"/>
      <c r="AEC6" s="1408"/>
      <c r="AED6" s="1408"/>
      <c r="AEE6" s="1408"/>
      <c r="AEF6" s="1408"/>
      <c r="AEG6" s="1408"/>
      <c r="AEH6" s="1408"/>
      <c r="AEI6" s="1408"/>
      <c r="AEJ6" s="1408"/>
      <c r="AEK6" s="1408"/>
      <c r="AEL6" s="1408"/>
      <c r="AEM6" s="1408"/>
      <c r="AEN6" s="1408"/>
      <c r="AEO6" s="1408"/>
      <c r="AEP6" s="1408"/>
      <c r="AEQ6" s="1408"/>
      <c r="AER6" s="1408"/>
      <c r="AES6" s="1408"/>
      <c r="AET6" s="1408"/>
      <c r="AEU6" s="1408"/>
      <c r="AEV6" s="1408"/>
      <c r="AEW6" s="1408"/>
      <c r="AEX6" s="1408"/>
      <c r="AEY6" s="1408"/>
      <c r="AEZ6" s="1408"/>
      <c r="AFA6" s="1408"/>
      <c r="AFB6" s="1408"/>
      <c r="AFC6" s="1408"/>
      <c r="AFD6" s="1408"/>
      <c r="AFE6" s="1408"/>
      <c r="AFF6" s="1408"/>
      <c r="AFG6" s="1408"/>
      <c r="AFH6" s="1408"/>
      <c r="AFI6" s="1408"/>
      <c r="AFJ6" s="1408"/>
      <c r="AFK6" s="1408"/>
      <c r="AFL6" s="1408"/>
      <c r="AFM6" s="1408"/>
      <c r="AFN6" s="1408"/>
      <c r="AFO6" s="1408"/>
      <c r="AFP6" s="1408"/>
      <c r="AFQ6" s="1408"/>
      <c r="AFR6" s="1408"/>
      <c r="AFS6" s="1408"/>
      <c r="AFT6" s="1408"/>
      <c r="AFU6" s="1408"/>
      <c r="AFV6" s="1408"/>
      <c r="AFW6" s="1408"/>
      <c r="AFX6" s="1408"/>
      <c r="AFY6" s="1408"/>
      <c r="AFZ6" s="1408"/>
      <c r="AGA6" s="1408"/>
      <c r="AGB6" s="1408"/>
      <c r="AGC6" s="1408"/>
      <c r="AGD6" s="1408"/>
      <c r="AGE6" s="1408"/>
      <c r="AGF6" s="1408"/>
      <c r="AGG6" s="1408"/>
      <c r="AGH6" s="1408"/>
      <c r="AGI6" s="1408"/>
      <c r="AGJ6" s="1408"/>
      <c r="AGK6" s="1408"/>
      <c r="AGL6" s="1408"/>
      <c r="AGM6" s="1408"/>
      <c r="AGN6" s="1408"/>
      <c r="AGO6" s="1408"/>
      <c r="AGP6" s="1408"/>
      <c r="AGQ6" s="1408"/>
      <c r="AGR6" s="1408"/>
      <c r="AGS6" s="1408"/>
      <c r="AGT6" s="1408"/>
      <c r="AGU6" s="1408"/>
      <c r="AGV6" s="1408"/>
      <c r="AGW6" s="1408"/>
      <c r="AGX6" s="1408"/>
      <c r="AGY6" s="1408"/>
      <c r="AGZ6" s="1408"/>
      <c r="AHA6" s="1408"/>
      <c r="AHB6" s="1408"/>
      <c r="AHC6" s="1408"/>
      <c r="AHD6" s="1408"/>
      <c r="AHE6" s="1408"/>
      <c r="AHF6" s="1408"/>
      <c r="AHG6" s="1408"/>
      <c r="AHH6" s="1408"/>
      <c r="AHI6" s="1408"/>
      <c r="AHJ6" s="1408"/>
      <c r="AHK6" s="1408"/>
      <c r="AHL6" s="1408"/>
      <c r="AHM6" s="1408"/>
      <c r="AHN6" s="1408"/>
      <c r="AHO6" s="1408"/>
      <c r="AHP6" s="1408"/>
      <c r="AHQ6" s="1408"/>
      <c r="AHR6" s="1408"/>
      <c r="AHS6" s="1408"/>
      <c r="AHT6" s="1408"/>
      <c r="AHU6" s="1408"/>
      <c r="AHV6" s="1408"/>
      <c r="AHW6" s="1408"/>
      <c r="AHX6" s="1408"/>
      <c r="AHY6" s="1408"/>
      <c r="AHZ6" s="1408"/>
      <c r="AIA6" s="1408"/>
      <c r="AIB6" s="1408"/>
      <c r="AIC6" s="1408"/>
      <c r="AID6" s="1408"/>
      <c r="AIE6" s="1408"/>
      <c r="AIF6" s="1408"/>
      <c r="AIG6" s="1408"/>
      <c r="AIH6" s="1408"/>
      <c r="AII6" s="1408"/>
      <c r="AIJ6" s="1408"/>
      <c r="AIK6" s="1408"/>
      <c r="AIL6" s="1408"/>
      <c r="AIM6" s="1408"/>
      <c r="AIN6" s="1408"/>
      <c r="AIO6" s="1408"/>
      <c r="AIP6" s="1408"/>
      <c r="AIQ6" s="1408"/>
      <c r="AIR6" s="1408"/>
      <c r="AIS6" s="1408"/>
      <c r="AIT6" s="1408"/>
      <c r="AIU6" s="1408"/>
      <c r="AIV6" s="1408"/>
      <c r="AIW6" s="1408"/>
      <c r="AIX6" s="1408"/>
      <c r="AIY6" s="1408"/>
      <c r="AIZ6" s="1408"/>
      <c r="AJA6" s="1408"/>
      <c r="AJB6" s="1408"/>
      <c r="AJC6" s="1408"/>
      <c r="AJD6" s="1408"/>
      <c r="AJE6" s="1408"/>
      <c r="AJF6" s="1408"/>
      <c r="AJG6" s="1408"/>
      <c r="AJH6" s="1408"/>
      <c r="AJI6" s="1408"/>
      <c r="AJJ6" s="1408"/>
      <c r="AJK6" s="1408"/>
      <c r="AJL6" s="1408"/>
      <c r="AJM6" s="1408"/>
      <c r="AJN6" s="1408"/>
      <c r="AJO6" s="1408"/>
      <c r="AJP6" s="1408"/>
      <c r="AJQ6" s="1408"/>
      <c r="AJR6" s="1408"/>
      <c r="AJS6" s="1408"/>
      <c r="AJT6" s="1408"/>
      <c r="AJU6" s="1408"/>
      <c r="AJV6" s="1408"/>
      <c r="AJW6" s="1408"/>
      <c r="AJX6" s="1408"/>
      <c r="AJY6" s="1408"/>
      <c r="AJZ6" s="1408"/>
      <c r="AKA6" s="1408"/>
      <c r="AKB6" s="1408"/>
      <c r="AKC6" s="1408"/>
      <c r="AKD6" s="1408"/>
      <c r="AKE6" s="1408"/>
      <c r="AKF6" s="1408"/>
      <c r="AKG6" s="1408"/>
      <c r="AKH6" s="1408"/>
      <c r="AKI6" s="1408"/>
      <c r="AKJ6" s="1408"/>
      <c r="AKK6" s="1408"/>
      <c r="AKL6" s="1408"/>
      <c r="AKM6" s="1408"/>
      <c r="AKN6" s="1408"/>
      <c r="AKO6" s="1408"/>
      <c r="AKP6" s="1408"/>
      <c r="AKQ6" s="1408"/>
      <c r="AKR6" s="1408"/>
      <c r="AKS6" s="1408"/>
      <c r="AKT6" s="1408"/>
      <c r="AKU6" s="1408"/>
      <c r="AKV6" s="1408"/>
      <c r="AKW6" s="1408"/>
      <c r="AKX6" s="1408"/>
      <c r="AKY6" s="1408"/>
      <c r="AKZ6" s="1408"/>
      <c r="ALA6" s="1408"/>
      <c r="ALB6" s="1408"/>
      <c r="ALC6" s="1408"/>
      <c r="ALD6" s="1408"/>
      <c r="ALE6" s="1408"/>
      <c r="ALF6" s="1408"/>
      <c r="ALG6" s="1408"/>
      <c r="ALH6" s="1408"/>
      <c r="ALI6" s="1408"/>
      <c r="ALJ6" s="1408"/>
      <c r="ALK6" s="1408"/>
      <c r="ALL6" s="1408"/>
      <c r="ALM6" s="1408"/>
      <c r="ALN6" s="1408"/>
      <c r="ALO6" s="1408"/>
      <c r="ALP6" s="1408"/>
      <c r="ALQ6" s="1408"/>
      <c r="ALR6" s="1408"/>
      <c r="ALS6" s="1408"/>
      <c r="ALT6" s="1408"/>
      <c r="ALU6" s="1408"/>
      <c r="ALV6" s="1408"/>
      <c r="ALW6" s="1408"/>
      <c r="ALX6" s="1408"/>
      <c r="ALY6" s="1408"/>
      <c r="ALZ6" s="1408"/>
      <c r="AMA6" s="1408"/>
      <c r="AMB6" s="1408"/>
      <c r="AMC6" s="1408"/>
      <c r="AMD6" s="1408"/>
      <c r="AME6" s="1408"/>
      <c r="AMF6" s="1408"/>
      <c r="AMG6" s="1408"/>
      <c r="AMH6" s="1408"/>
      <c r="AMI6" s="1408"/>
      <c r="AMJ6" s="1408"/>
      <c r="AMK6" s="1408"/>
      <c r="AML6" s="1408"/>
      <c r="AMM6" s="1408"/>
      <c r="AMN6" s="1408"/>
      <c r="AMO6" s="1408"/>
      <c r="AMP6" s="1408"/>
      <c r="AMQ6" s="1408"/>
      <c r="AMR6" s="1408"/>
      <c r="AMS6" s="1408"/>
      <c r="AMT6" s="1408"/>
      <c r="AMU6" s="1408"/>
      <c r="AMV6" s="1408"/>
      <c r="AMW6" s="1408"/>
      <c r="AMX6" s="1408"/>
      <c r="AMY6" s="1408"/>
      <c r="AMZ6" s="1408"/>
      <c r="ANA6" s="1408"/>
      <c r="ANB6" s="1408"/>
      <c r="ANC6" s="1408"/>
      <c r="AND6" s="1408"/>
      <c r="ANE6" s="1408"/>
      <c r="ANF6" s="1408"/>
      <c r="ANG6" s="1408"/>
      <c r="ANH6" s="1408"/>
      <c r="ANI6" s="1408"/>
      <c r="ANJ6" s="1408"/>
      <c r="ANK6" s="1408"/>
      <c r="ANL6" s="1408"/>
      <c r="ANM6" s="1408"/>
      <c r="ANN6" s="1408"/>
      <c r="ANO6" s="1408"/>
      <c r="ANP6" s="1408"/>
      <c r="ANQ6" s="1408"/>
      <c r="ANR6" s="1408"/>
      <c r="ANS6" s="1408"/>
      <c r="ANT6" s="1408"/>
      <c r="ANU6" s="1408"/>
      <c r="ANV6" s="1408"/>
      <c r="ANW6" s="1408"/>
      <c r="ANX6" s="1408"/>
      <c r="ANY6" s="1408"/>
      <c r="ANZ6" s="1408"/>
      <c r="AOA6" s="1408"/>
      <c r="AOB6" s="1408"/>
      <c r="AOC6" s="1408"/>
      <c r="AOD6" s="1408"/>
      <c r="AOE6" s="1408"/>
      <c r="AOF6" s="1408"/>
      <c r="AOG6" s="1408"/>
      <c r="AOH6" s="1408"/>
      <c r="AOI6" s="1408"/>
      <c r="AOJ6" s="1408"/>
      <c r="AOK6" s="1408"/>
      <c r="AOL6" s="1408"/>
      <c r="AOM6" s="1408"/>
      <c r="AON6" s="1408"/>
      <c r="AOO6" s="1408"/>
      <c r="AOP6" s="1408"/>
      <c r="AOQ6" s="1408"/>
      <c r="AOR6" s="1408"/>
      <c r="AOS6" s="1408"/>
      <c r="AOT6" s="1408"/>
      <c r="AOU6" s="1408"/>
      <c r="AOV6" s="1408"/>
      <c r="AOW6" s="1408"/>
      <c r="AOX6" s="1408"/>
      <c r="AOY6" s="1408"/>
      <c r="AOZ6" s="1408"/>
      <c r="APA6" s="1408"/>
      <c r="APB6" s="1408"/>
      <c r="APC6" s="1408"/>
      <c r="APD6" s="1408"/>
      <c r="APE6" s="1408"/>
      <c r="APF6" s="1408"/>
      <c r="APG6" s="1408"/>
      <c r="APH6" s="1408"/>
      <c r="API6" s="1408"/>
      <c r="APJ6" s="1408"/>
      <c r="APK6" s="1408"/>
      <c r="APL6" s="1408"/>
      <c r="APM6" s="1408"/>
      <c r="APN6" s="1408"/>
      <c r="APO6" s="1408"/>
      <c r="APP6" s="1408"/>
      <c r="APQ6" s="1408"/>
      <c r="APR6" s="1408"/>
      <c r="APS6" s="1408"/>
      <c r="APT6" s="1408"/>
      <c r="APU6" s="1408"/>
      <c r="APV6" s="1408"/>
      <c r="APW6" s="1408"/>
      <c r="APX6" s="1408"/>
      <c r="APY6" s="1408"/>
      <c r="APZ6" s="1408"/>
      <c r="AQA6" s="1408"/>
      <c r="AQB6" s="1408"/>
      <c r="AQC6" s="1408"/>
      <c r="AQD6" s="1408"/>
      <c r="AQE6" s="1408"/>
      <c r="AQF6" s="1408"/>
      <c r="AQG6" s="1408"/>
      <c r="AQH6" s="1408"/>
      <c r="AQI6" s="1408"/>
      <c r="AQJ6" s="1408"/>
      <c r="AQK6" s="1408"/>
      <c r="AQL6" s="1408"/>
      <c r="AQM6" s="1408"/>
      <c r="AQN6" s="1408"/>
      <c r="AQO6" s="1408"/>
      <c r="AQP6" s="1408"/>
      <c r="AQQ6" s="1408"/>
      <c r="AQR6" s="1408"/>
      <c r="AQS6" s="1408"/>
      <c r="AQT6" s="1408"/>
      <c r="AQU6" s="1408"/>
      <c r="AQV6" s="1408"/>
      <c r="AQW6" s="1408"/>
      <c r="AQX6" s="1408"/>
      <c r="AQY6" s="1408"/>
      <c r="AQZ6" s="1408"/>
      <c r="ARA6" s="1408"/>
      <c r="ARB6" s="1408"/>
      <c r="ARC6" s="1408"/>
      <c r="ARD6" s="1408"/>
      <c r="ARE6" s="1408"/>
      <c r="ARF6" s="1408"/>
      <c r="ARG6" s="1408"/>
      <c r="ARH6" s="1408"/>
      <c r="ARI6" s="1408"/>
      <c r="ARJ6" s="1408"/>
      <c r="ARK6" s="1408"/>
      <c r="ARL6" s="1408"/>
      <c r="ARM6" s="1408"/>
      <c r="ARN6" s="1408"/>
      <c r="ARO6" s="1408"/>
      <c r="ARP6" s="1408"/>
      <c r="ARQ6" s="1408"/>
      <c r="ARR6" s="1408"/>
      <c r="ARS6" s="1408"/>
      <c r="ART6" s="1408"/>
      <c r="ARU6" s="1408"/>
      <c r="ARV6" s="1408"/>
      <c r="ARW6" s="1408"/>
      <c r="ARX6" s="1408"/>
      <c r="ARY6" s="1408"/>
      <c r="ARZ6" s="1408"/>
      <c r="ASA6" s="1408"/>
      <c r="ASB6" s="1408"/>
      <c r="ASC6" s="1408"/>
      <c r="ASD6" s="1408"/>
      <c r="ASE6" s="1408"/>
      <c r="ASF6" s="1408"/>
      <c r="ASG6" s="1408"/>
      <c r="ASH6" s="1408"/>
      <c r="ASI6" s="1408"/>
      <c r="ASJ6" s="1408"/>
      <c r="ASK6" s="1408"/>
      <c r="ASL6" s="1408"/>
      <c r="ASM6" s="1408"/>
      <c r="ASN6" s="1408"/>
      <c r="ASO6" s="1408"/>
      <c r="ASP6" s="1408"/>
      <c r="ASQ6" s="1408"/>
      <c r="ASR6" s="1408"/>
      <c r="ASS6" s="1408"/>
      <c r="AST6" s="1408"/>
      <c r="ASU6" s="1408"/>
      <c r="ASV6" s="1408"/>
      <c r="ASW6" s="1408"/>
      <c r="ASX6" s="1408"/>
      <c r="ASY6" s="1408"/>
      <c r="ASZ6" s="1408"/>
      <c r="ATA6" s="1408"/>
      <c r="ATB6" s="1408"/>
      <c r="ATC6" s="1408"/>
      <c r="ATD6" s="1408"/>
      <c r="ATE6" s="1408"/>
      <c r="ATF6" s="1408"/>
      <c r="ATG6" s="1408"/>
      <c r="ATH6" s="1408"/>
      <c r="ATI6" s="1408"/>
      <c r="ATJ6" s="1408"/>
      <c r="ATK6" s="1408"/>
      <c r="ATL6" s="1408"/>
      <c r="ATM6" s="1408"/>
      <c r="ATN6" s="1408"/>
      <c r="ATO6" s="1408"/>
      <c r="ATP6" s="1408"/>
      <c r="ATQ6" s="1408"/>
      <c r="ATR6" s="1408"/>
      <c r="ATS6" s="1408"/>
      <c r="ATT6" s="1408"/>
      <c r="ATU6" s="1408"/>
      <c r="ATV6" s="1408"/>
      <c r="ATW6" s="1408"/>
      <c r="ATX6" s="1408"/>
      <c r="ATY6" s="1408"/>
      <c r="ATZ6" s="1408"/>
      <c r="AUA6" s="1408"/>
      <c r="AUB6" s="1408"/>
      <c r="AUC6" s="1408"/>
      <c r="AUD6" s="1408"/>
      <c r="AUE6" s="1408"/>
      <c r="AUF6" s="1408"/>
      <c r="AUG6" s="1408"/>
      <c r="AUH6" s="1408"/>
      <c r="AUI6" s="1408"/>
      <c r="AUJ6" s="1408"/>
      <c r="AUK6" s="1408"/>
      <c r="AUL6" s="1408"/>
      <c r="AUM6" s="1408"/>
      <c r="AUN6" s="1408"/>
      <c r="AUO6" s="1408"/>
      <c r="AUP6" s="1408"/>
      <c r="AUQ6" s="1408"/>
      <c r="AUR6" s="1408"/>
      <c r="AUS6" s="1408"/>
      <c r="AUT6" s="1408"/>
      <c r="AUU6" s="1408"/>
      <c r="AUV6" s="1408"/>
      <c r="AUW6" s="1408"/>
      <c r="AUX6" s="1408"/>
      <c r="AUY6" s="1408"/>
      <c r="AUZ6" s="1408"/>
      <c r="AVA6" s="1408"/>
      <c r="AVB6" s="1408"/>
      <c r="AVC6" s="1408"/>
      <c r="AVD6" s="1408"/>
      <c r="AVE6" s="1408"/>
      <c r="AVF6" s="1408"/>
      <c r="AVG6" s="1408"/>
      <c r="AVH6" s="1408"/>
      <c r="AVI6" s="1408"/>
      <c r="AVJ6" s="1408"/>
      <c r="AVK6" s="1408"/>
      <c r="AVL6" s="1408"/>
      <c r="AVM6" s="1408"/>
      <c r="AVN6" s="1408"/>
      <c r="AVO6" s="1408"/>
      <c r="AVP6" s="1408"/>
      <c r="AVQ6" s="1408"/>
      <c r="AVR6" s="1408"/>
      <c r="AVS6" s="1408"/>
      <c r="AVT6" s="1408"/>
      <c r="AVU6" s="1408"/>
      <c r="AVV6" s="1408"/>
      <c r="AVW6" s="1408"/>
      <c r="AVX6" s="1408"/>
      <c r="AVY6" s="1408"/>
      <c r="AVZ6" s="1408"/>
      <c r="AWA6" s="1408"/>
      <c r="AWB6" s="1408"/>
      <c r="AWC6" s="1408"/>
      <c r="AWD6" s="1408"/>
      <c r="AWE6" s="1408"/>
      <c r="AWF6" s="1408"/>
      <c r="AWG6" s="1408"/>
      <c r="AWH6" s="1408"/>
      <c r="AWI6" s="1408"/>
      <c r="AWJ6" s="1408"/>
      <c r="AWK6" s="1408"/>
      <c r="AWL6" s="1408"/>
      <c r="AWM6" s="1408"/>
      <c r="AWN6" s="1408"/>
      <c r="AWO6" s="1408"/>
      <c r="AWP6" s="1408"/>
      <c r="AWQ6" s="1408"/>
      <c r="AWR6" s="1408"/>
      <c r="AWS6" s="1408"/>
      <c r="AWT6" s="1408"/>
      <c r="AWU6" s="1408"/>
      <c r="AWV6" s="1408"/>
      <c r="AWW6" s="1408"/>
      <c r="AWX6" s="1408"/>
      <c r="AWY6" s="1408"/>
      <c r="AWZ6" s="1408"/>
      <c r="AXA6" s="1408"/>
      <c r="AXB6" s="1408"/>
      <c r="AXC6" s="1408"/>
      <c r="AXD6" s="1408"/>
      <c r="AXE6" s="1408"/>
      <c r="AXF6" s="1408"/>
      <c r="AXG6" s="1408"/>
      <c r="AXH6" s="1408"/>
      <c r="AXI6" s="1408"/>
      <c r="AXJ6" s="1408"/>
      <c r="AXK6" s="1408"/>
      <c r="AXL6" s="1408"/>
      <c r="AXM6" s="1408"/>
      <c r="AXN6" s="1408"/>
      <c r="AXO6" s="1408"/>
      <c r="AXP6" s="1408"/>
      <c r="AXQ6" s="1408"/>
      <c r="AXR6" s="1408"/>
      <c r="AXS6" s="1408"/>
      <c r="AXT6" s="1408"/>
      <c r="AXU6" s="1408"/>
      <c r="AXV6" s="1408"/>
      <c r="AXW6" s="1408"/>
      <c r="AXX6" s="1408"/>
      <c r="AXY6" s="1408"/>
      <c r="AXZ6" s="1408"/>
      <c r="AYA6" s="1408"/>
      <c r="AYB6" s="1408"/>
      <c r="AYC6" s="1408"/>
      <c r="AYD6" s="1408"/>
      <c r="AYE6" s="1408"/>
      <c r="AYF6" s="1408"/>
      <c r="AYG6" s="1408"/>
      <c r="AYH6" s="1408"/>
      <c r="AYI6" s="1408"/>
      <c r="AYJ6" s="1408"/>
      <c r="AYK6" s="1408"/>
      <c r="AYL6" s="1408"/>
      <c r="AYM6" s="1408"/>
      <c r="AYN6" s="1408"/>
      <c r="AYO6" s="1408"/>
      <c r="AYP6" s="1408"/>
      <c r="AYQ6" s="1408"/>
      <c r="AYR6" s="1408"/>
      <c r="AYS6" s="1408"/>
      <c r="AYT6" s="1408"/>
      <c r="AYU6" s="1408"/>
      <c r="AYV6" s="1408"/>
      <c r="AYW6" s="1408"/>
      <c r="AYX6" s="1408"/>
      <c r="AYY6" s="1408"/>
      <c r="AYZ6" s="1408"/>
      <c r="AZA6" s="1408"/>
      <c r="AZB6" s="1408"/>
      <c r="AZC6" s="1408"/>
      <c r="AZD6" s="1408"/>
      <c r="AZE6" s="1408"/>
      <c r="AZF6" s="1408"/>
      <c r="AZG6" s="1408"/>
      <c r="AZH6" s="1408"/>
      <c r="AZI6" s="1408"/>
      <c r="AZJ6" s="1408"/>
      <c r="AZK6" s="1408"/>
      <c r="AZL6" s="1408"/>
      <c r="AZM6" s="1408"/>
      <c r="AZN6" s="1408"/>
      <c r="AZO6" s="1408"/>
      <c r="AZP6" s="1408"/>
      <c r="AZQ6" s="1408"/>
      <c r="AZR6" s="1408"/>
      <c r="AZS6" s="1408"/>
      <c r="AZT6" s="1408"/>
      <c r="AZU6" s="1408"/>
      <c r="AZV6" s="1408"/>
      <c r="AZW6" s="1408"/>
      <c r="AZX6" s="1408"/>
      <c r="AZY6" s="1408"/>
      <c r="AZZ6" s="1408"/>
      <c r="BAA6" s="1408"/>
      <c r="BAB6" s="1408"/>
      <c r="BAC6" s="1408"/>
      <c r="BAD6" s="1408"/>
      <c r="BAE6" s="1408"/>
      <c r="BAF6" s="1408"/>
      <c r="BAG6" s="1408"/>
      <c r="BAH6" s="1408"/>
      <c r="BAI6" s="1408"/>
      <c r="BAJ6" s="1408"/>
      <c r="BAK6" s="1408"/>
      <c r="BAL6" s="1408"/>
      <c r="BAM6" s="1408"/>
      <c r="BAN6" s="1408"/>
      <c r="BAO6" s="1408"/>
      <c r="BAP6" s="1408"/>
      <c r="BAQ6" s="1408"/>
      <c r="BAR6" s="1408"/>
      <c r="BAS6" s="1408"/>
      <c r="BAT6" s="1408"/>
      <c r="BAU6" s="1408"/>
      <c r="BAV6" s="1408"/>
      <c r="BAW6" s="1408"/>
      <c r="BAX6" s="1408"/>
      <c r="BAY6" s="1408"/>
      <c r="BAZ6" s="1408"/>
      <c r="BBA6" s="1408"/>
      <c r="BBB6" s="1408"/>
      <c r="BBC6" s="1408"/>
      <c r="BBD6" s="1408"/>
      <c r="BBE6" s="1408"/>
      <c r="BBF6" s="1408"/>
      <c r="BBG6" s="1408"/>
      <c r="BBH6" s="1408"/>
      <c r="BBI6" s="1408"/>
      <c r="BBJ6" s="1408"/>
      <c r="BBK6" s="1408"/>
      <c r="BBL6" s="1408"/>
      <c r="BBM6" s="1408"/>
      <c r="BBN6" s="1408"/>
      <c r="BBO6" s="1408"/>
      <c r="BBP6" s="1408"/>
      <c r="BBQ6" s="1408"/>
      <c r="BBR6" s="1408"/>
      <c r="BBS6" s="1408"/>
      <c r="BBT6" s="1408"/>
      <c r="BBU6" s="1408"/>
      <c r="BBV6" s="1408"/>
      <c r="BBW6" s="1408"/>
      <c r="BBX6" s="1408"/>
      <c r="BBY6" s="1408"/>
      <c r="BBZ6" s="1408"/>
      <c r="BCA6" s="1408"/>
      <c r="BCB6" s="1408"/>
      <c r="BCC6" s="1408"/>
      <c r="BCD6" s="1408"/>
      <c r="BCE6" s="1408"/>
      <c r="BCF6" s="1408"/>
      <c r="BCG6" s="1408"/>
      <c r="BCH6" s="1408"/>
      <c r="BCI6" s="1408"/>
      <c r="BCJ6" s="1408"/>
      <c r="BCK6" s="1408"/>
      <c r="BCL6" s="1408"/>
      <c r="BCM6" s="1408"/>
      <c r="BCN6" s="1408"/>
      <c r="BCO6" s="1408"/>
      <c r="BCP6" s="1408"/>
      <c r="BCQ6" s="1408"/>
      <c r="BCR6" s="1408"/>
      <c r="BCS6" s="1408"/>
      <c r="BCT6" s="1408"/>
      <c r="BCU6" s="1408"/>
      <c r="BCV6" s="1408"/>
      <c r="BCW6" s="1408"/>
      <c r="BCX6" s="1408"/>
      <c r="BCY6" s="1408"/>
      <c r="BCZ6" s="1408"/>
      <c r="BDA6" s="1408"/>
      <c r="BDB6" s="1408"/>
      <c r="BDC6" s="1408"/>
      <c r="BDD6" s="1408"/>
      <c r="BDE6" s="1408"/>
      <c r="BDF6" s="1408"/>
      <c r="BDG6" s="1408"/>
      <c r="BDH6" s="1408"/>
      <c r="BDI6" s="1408"/>
      <c r="BDJ6" s="1408"/>
      <c r="BDK6" s="1408"/>
      <c r="BDL6" s="1408"/>
      <c r="BDM6" s="1408"/>
      <c r="BDN6" s="1408"/>
      <c r="BDO6" s="1408"/>
      <c r="BDP6" s="1408"/>
      <c r="BDQ6" s="1408"/>
      <c r="BDR6" s="1408"/>
      <c r="BDS6" s="1408"/>
      <c r="BDT6" s="1408"/>
      <c r="BDU6" s="1408"/>
      <c r="BDV6" s="1408"/>
      <c r="BDW6" s="1408"/>
      <c r="BDX6" s="1408"/>
      <c r="BDY6" s="1408"/>
      <c r="BDZ6" s="1408"/>
      <c r="BEA6" s="1408"/>
      <c r="BEB6" s="1408"/>
      <c r="BEC6" s="1408"/>
      <c r="BED6" s="1408"/>
      <c r="BEE6" s="1408"/>
      <c r="BEF6" s="1408"/>
      <c r="BEG6" s="1408"/>
      <c r="BEH6" s="1408"/>
      <c r="BEI6" s="1408"/>
      <c r="BEJ6" s="1408"/>
      <c r="BEK6" s="1408"/>
      <c r="BEL6" s="1408"/>
      <c r="BEM6" s="1408"/>
      <c r="BEN6" s="1408"/>
      <c r="BEO6" s="1408"/>
      <c r="BEP6" s="1408"/>
      <c r="BEQ6" s="1408"/>
      <c r="BER6" s="1408"/>
      <c r="BES6" s="1408"/>
      <c r="BET6" s="1408"/>
      <c r="BEU6" s="1408"/>
      <c r="BEV6" s="1408"/>
      <c r="BEW6" s="1408"/>
      <c r="BEX6" s="1408"/>
      <c r="BEY6" s="1408"/>
      <c r="BEZ6" s="1408"/>
      <c r="BFA6" s="1408"/>
      <c r="BFB6" s="1408"/>
      <c r="BFC6" s="1408"/>
      <c r="BFD6" s="1408"/>
      <c r="BFE6" s="1408"/>
      <c r="BFF6" s="1408"/>
      <c r="BFG6" s="1408"/>
      <c r="BFH6" s="1408"/>
      <c r="BFI6" s="1408"/>
      <c r="BFJ6" s="1408"/>
      <c r="BFK6" s="1408"/>
      <c r="BFL6" s="1408"/>
      <c r="BFM6" s="1408"/>
      <c r="BFN6" s="1408"/>
      <c r="BFO6" s="1408"/>
      <c r="BFP6" s="1408"/>
      <c r="BFQ6" s="1408"/>
      <c r="BFR6" s="1408"/>
      <c r="BFS6" s="1408"/>
      <c r="BFT6" s="1408"/>
      <c r="BFU6" s="1408"/>
      <c r="BFV6" s="1408"/>
      <c r="BFW6" s="1408"/>
      <c r="BFX6" s="1408"/>
      <c r="BFY6" s="1408"/>
      <c r="BFZ6" s="1408"/>
      <c r="BGA6" s="1408"/>
      <c r="BGB6" s="1408"/>
      <c r="BGC6" s="1408"/>
      <c r="BGD6" s="1408"/>
      <c r="BGE6" s="1408"/>
      <c r="BGF6" s="1408"/>
      <c r="BGG6" s="1408"/>
      <c r="BGH6" s="1408"/>
      <c r="BGI6" s="1408"/>
      <c r="BGJ6" s="1408"/>
      <c r="BGK6" s="1408"/>
      <c r="BGL6" s="1408"/>
      <c r="BGM6" s="1408"/>
      <c r="BGN6" s="1408"/>
      <c r="BGO6" s="1408"/>
      <c r="BGP6" s="1408"/>
      <c r="BGQ6" s="1408"/>
      <c r="BGR6" s="1408"/>
      <c r="BGS6" s="1408"/>
      <c r="BGT6" s="1408"/>
      <c r="BGU6" s="1408"/>
      <c r="BGV6" s="1408"/>
      <c r="BGW6" s="1408"/>
      <c r="BGX6" s="1408"/>
      <c r="BGY6" s="1408"/>
      <c r="BGZ6" s="1408"/>
      <c r="BHA6" s="1408"/>
      <c r="BHB6" s="1408"/>
      <c r="BHC6" s="1408"/>
      <c r="BHD6" s="1408"/>
      <c r="BHE6" s="1408"/>
      <c r="BHF6" s="1408"/>
      <c r="BHG6" s="1408"/>
      <c r="BHH6" s="1408"/>
      <c r="BHI6" s="1408"/>
      <c r="BHJ6" s="1408"/>
      <c r="BHK6" s="1408"/>
      <c r="BHL6" s="1408"/>
      <c r="BHM6" s="1408"/>
      <c r="BHN6" s="1408"/>
      <c r="BHO6" s="1408"/>
      <c r="BHP6" s="1408"/>
      <c r="BHQ6" s="1408"/>
      <c r="BHR6" s="1408"/>
      <c r="BHS6" s="1408"/>
      <c r="BHT6" s="1408"/>
      <c r="BHU6" s="1408"/>
      <c r="BHV6" s="1408"/>
      <c r="BHW6" s="1408"/>
      <c r="BHX6" s="1408"/>
      <c r="BHY6" s="1408"/>
      <c r="BHZ6" s="1408"/>
      <c r="BIA6" s="1408"/>
      <c r="BIB6" s="1408"/>
      <c r="BIC6" s="1408"/>
      <c r="BID6" s="1408"/>
      <c r="BIE6" s="1408"/>
      <c r="BIF6" s="1408"/>
      <c r="BIG6" s="1408"/>
      <c r="BIH6" s="1408"/>
      <c r="BII6" s="1408"/>
      <c r="BIJ6" s="1408"/>
      <c r="BIK6" s="1408"/>
      <c r="BIL6" s="1408"/>
      <c r="BIM6" s="1408"/>
      <c r="BIN6" s="1408"/>
      <c r="BIO6" s="1408"/>
      <c r="BIP6" s="1408"/>
      <c r="BIQ6" s="1408"/>
      <c r="BIR6" s="1408"/>
      <c r="BIS6" s="1408"/>
      <c r="BIT6" s="1408"/>
      <c r="BIU6" s="1408"/>
      <c r="BIV6" s="1408"/>
      <c r="BIW6" s="1408"/>
      <c r="BIX6" s="1408"/>
      <c r="BIY6" s="1408"/>
      <c r="BIZ6" s="1408"/>
      <c r="BJA6" s="1408"/>
      <c r="BJB6" s="1408"/>
      <c r="BJC6" s="1408"/>
      <c r="BJD6" s="1408"/>
      <c r="BJE6" s="1408"/>
      <c r="BJF6" s="1408"/>
      <c r="BJG6" s="1408"/>
      <c r="BJH6" s="1408"/>
      <c r="BJI6" s="1408"/>
      <c r="BJJ6" s="1408"/>
      <c r="BJK6" s="1408"/>
      <c r="BJL6" s="1408"/>
      <c r="BJM6" s="1408"/>
      <c r="BJN6" s="1408"/>
      <c r="BJO6" s="1408"/>
      <c r="BJP6" s="1408"/>
      <c r="BJQ6" s="1408"/>
      <c r="BJR6" s="1408"/>
      <c r="BJS6" s="1408"/>
      <c r="BJT6" s="1408"/>
      <c r="BJU6" s="1408"/>
      <c r="BJV6" s="1408"/>
      <c r="BJW6" s="1408"/>
      <c r="BJX6" s="1408"/>
      <c r="BJY6" s="1408"/>
      <c r="BJZ6" s="1408"/>
      <c r="BKA6" s="1408"/>
      <c r="BKB6" s="1408"/>
      <c r="BKC6" s="1408"/>
      <c r="BKD6" s="1408"/>
      <c r="BKE6" s="1408"/>
      <c r="BKF6" s="1408"/>
      <c r="BKG6" s="1408"/>
      <c r="BKH6" s="1408"/>
      <c r="BKI6" s="1408"/>
      <c r="BKJ6" s="1408"/>
      <c r="BKK6" s="1408"/>
      <c r="BKL6" s="1408"/>
      <c r="BKM6" s="1408"/>
      <c r="BKN6" s="1408"/>
      <c r="BKO6" s="1408"/>
      <c r="BKP6" s="1408"/>
      <c r="BKQ6" s="1408"/>
      <c r="BKR6" s="1408"/>
      <c r="BKS6" s="1408"/>
      <c r="BKT6" s="1408"/>
      <c r="BKU6" s="1408"/>
      <c r="BKV6" s="1408"/>
      <c r="BKW6" s="1408"/>
      <c r="BKX6" s="1408"/>
      <c r="BKY6" s="1408"/>
      <c r="BKZ6" s="1408"/>
      <c r="BLA6" s="1408"/>
      <c r="BLB6" s="1408"/>
      <c r="BLC6" s="1408"/>
      <c r="BLD6" s="1408"/>
      <c r="BLE6" s="1408"/>
      <c r="BLF6" s="1408"/>
      <c r="BLG6" s="1408"/>
      <c r="BLH6" s="1408"/>
      <c r="BLI6" s="1408"/>
      <c r="BLJ6" s="1408"/>
      <c r="BLK6" s="1408"/>
      <c r="BLL6" s="1408"/>
      <c r="BLM6" s="1408"/>
      <c r="BLN6" s="1408"/>
      <c r="BLO6" s="1408"/>
      <c r="BLP6" s="1408"/>
      <c r="BLQ6" s="1408"/>
      <c r="BLR6" s="1408"/>
      <c r="BLS6" s="1408"/>
      <c r="BLT6" s="1408"/>
      <c r="BLU6" s="1408"/>
      <c r="BLV6" s="1408"/>
      <c r="BLW6" s="1408"/>
      <c r="BLX6" s="1408"/>
      <c r="BLY6" s="1408"/>
      <c r="BLZ6" s="1408"/>
      <c r="BMA6" s="1408"/>
      <c r="BMB6" s="1408"/>
      <c r="BMC6" s="1408"/>
      <c r="BMD6" s="1408"/>
      <c r="BME6" s="1408"/>
      <c r="BMF6" s="1408"/>
      <c r="BMG6" s="1408"/>
      <c r="BMH6" s="1408"/>
      <c r="BMI6" s="1408"/>
      <c r="BMJ6" s="1408"/>
      <c r="BMK6" s="1408"/>
      <c r="BML6" s="1408"/>
      <c r="BMM6" s="1408"/>
      <c r="BMN6" s="1408"/>
      <c r="BMO6" s="1408"/>
      <c r="BMP6" s="1408"/>
      <c r="BMQ6" s="1408"/>
      <c r="BMR6" s="1408"/>
      <c r="BMS6" s="1408"/>
      <c r="BMT6" s="1408"/>
      <c r="BMU6" s="1408"/>
      <c r="BMV6" s="1408"/>
      <c r="BMW6" s="1408"/>
      <c r="BMX6" s="1408"/>
      <c r="BMY6" s="1408"/>
      <c r="BMZ6" s="1408"/>
      <c r="BNA6" s="1408"/>
      <c r="BNB6" s="1408"/>
      <c r="BNC6" s="1408"/>
      <c r="BND6" s="1408"/>
      <c r="BNE6" s="1408"/>
      <c r="BNF6" s="1408"/>
      <c r="BNG6" s="1408"/>
      <c r="BNH6" s="1408"/>
      <c r="BNI6" s="1408"/>
      <c r="BNJ6" s="1408"/>
      <c r="BNK6" s="1408"/>
      <c r="BNL6" s="1408"/>
      <c r="BNM6" s="1408"/>
      <c r="BNN6" s="1408"/>
      <c r="BNO6" s="1408"/>
      <c r="BNP6" s="1408"/>
      <c r="BNQ6" s="1408"/>
      <c r="BNR6" s="1408"/>
      <c r="BNS6" s="1408"/>
      <c r="BNT6" s="1408"/>
      <c r="BNU6" s="1408"/>
      <c r="BNV6" s="1408"/>
      <c r="BNW6" s="1408"/>
      <c r="BNX6" s="1408"/>
      <c r="BNY6" s="1408"/>
      <c r="BNZ6" s="1408"/>
      <c r="BOA6" s="1408"/>
      <c r="BOB6" s="1408"/>
      <c r="BOC6" s="1408"/>
      <c r="BOD6" s="1408"/>
      <c r="BOE6" s="1408"/>
      <c r="BOF6" s="1408"/>
      <c r="BOG6" s="1408"/>
      <c r="BOH6" s="1408"/>
      <c r="BOI6" s="1408"/>
      <c r="BOJ6" s="1408"/>
      <c r="BOK6" s="1408"/>
      <c r="BOL6" s="1408"/>
      <c r="BOM6" s="1408"/>
      <c r="BON6" s="1408"/>
      <c r="BOO6" s="1408"/>
      <c r="BOP6" s="1408"/>
      <c r="BOQ6" s="1408"/>
      <c r="BOR6" s="1408"/>
      <c r="BOS6" s="1408"/>
      <c r="BOT6" s="1408"/>
      <c r="BOU6" s="1408"/>
      <c r="BOV6" s="1408"/>
      <c r="BOW6" s="1408"/>
      <c r="BOX6" s="1408"/>
      <c r="BOY6" s="1408"/>
      <c r="BOZ6" s="1408"/>
      <c r="BPA6" s="1408"/>
      <c r="BPB6" s="1408"/>
      <c r="BPC6" s="1408"/>
      <c r="BPD6" s="1408"/>
      <c r="BPE6" s="1408"/>
      <c r="BPF6" s="1408"/>
      <c r="BPG6" s="1408"/>
      <c r="BPH6" s="1408"/>
      <c r="BPI6" s="1408"/>
      <c r="BPJ6" s="1408"/>
      <c r="BPK6" s="1408"/>
      <c r="BPL6" s="1408"/>
      <c r="BPM6" s="1408"/>
      <c r="BPN6" s="1408"/>
      <c r="BPO6" s="1408"/>
      <c r="BPP6" s="1408"/>
      <c r="BPQ6" s="1408"/>
      <c r="BPR6" s="1408"/>
      <c r="BPS6" s="1408"/>
      <c r="BPT6" s="1408"/>
      <c r="BPU6" s="1408"/>
      <c r="BPV6" s="1408"/>
      <c r="BPW6" s="1408"/>
      <c r="BPX6" s="1408"/>
      <c r="BPY6" s="1408"/>
      <c r="BPZ6" s="1408"/>
      <c r="BQA6" s="1408"/>
      <c r="BQB6" s="1408"/>
      <c r="BQC6" s="1408"/>
      <c r="BQD6" s="1408"/>
      <c r="BQE6" s="1408"/>
      <c r="BQF6" s="1408"/>
      <c r="BQG6" s="1408"/>
      <c r="BQH6" s="1408"/>
      <c r="BQI6" s="1408"/>
      <c r="BQJ6" s="1408"/>
      <c r="BQK6" s="1408"/>
      <c r="BQL6" s="1408"/>
      <c r="BQM6" s="1408"/>
      <c r="BQN6" s="1408"/>
      <c r="BQO6" s="1408"/>
      <c r="BQP6" s="1408"/>
      <c r="BQQ6" s="1408"/>
      <c r="BQR6" s="1408"/>
      <c r="BQS6" s="1408"/>
      <c r="BQT6" s="1408"/>
      <c r="BQU6" s="1408"/>
      <c r="BQV6" s="1408"/>
      <c r="BQW6" s="1408"/>
      <c r="BQX6" s="1408"/>
      <c r="BQY6" s="1408"/>
      <c r="BQZ6" s="1408"/>
      <c r="BRA6" s="1408"/>
      <c r="BRB6" s="1408"/>
      <c r="BRC6" s="1408"/>
      <c r="BRD6" s="1408"/>
      <c r="BRE6" s="1408"/>
      <c r="BRF6" s="1408"/>
      <c r="BRG6" s="1408"/>
      <c r="BRH6" s="1408"/>
      <c r="BRI6" s="1408"/>
      <c r="BRJ6" s="1408"/>
      <c r="BRK6" s="1408"/>
      <c r="BRL6" s="1408"/>
      <c r="BRM6" s="1408"/>
      <c r="BRN6" s="1408"/>
      <c r="BRO6" s="1408"/>
      <c r="BRP6" s="1408"/>
      <c r="BRQ6" s="1408"/>
      <c r="BRR6" s="1408"/>
      <c r="BRS6" s="1408"/>
      <c r="BRT6" s="1408"/>
      <c r="BRU6" s="1408"/>
      <c r="BRV6" s="1408"/>
      <c r="BRW6" s="1408"/>
      <c r="BRX6" s="1408"/>
      <c r="BRY6" s="1408"/>
      <c r="BRZ6" s="1408"/>
      <c r="BSA6" s="1408"/>
      <c r="BSB6" s="1408"/>
      <c r="BSC6" s="1408"/>
      <c r="BSD6" s="1408"/>
      <c r="BSE6" s="1408"/>
      <c r="BSF6" s="1408"/>
      <c r="BSG6" s="1408"/>
      <c r="BSH6" s="1408"/>
      <c r="BSI6" s="1408"/>
      <c r="BSJ6" s="1408"/>
      <c r="BSK6" s="1408"/>
      <c r="BSL6" s="1408"/>
      <c r="BSM6" s="1408"/>
      <c r="BSN6" s="1408"/>
      <c r="BSO6" s="1408"/>
      <c r="BSP6" s="1408"/>
      <c r="BSQ6" s="1408"/>
      <c r="BSR6" s="1408"/>
      <c r="BSS6" s="1408"/>
      <c r="BST6" s="1408"/>
      <c r="BSU6" s="1408"/>
      <c r="BSV6" s="1408"/>
      <c r="BSW6" s="1408"/>
      <c r="BSX6" s="1408"/>
      <c r="BSY6" s="1408"/>
      <c r="BSZ6" s="1408"/>
      <c r="BTA6" s="1408"/>
      <c r="BTB6" s="1408"/>
      <c r="BTC6" s="1408"/>
      <c r="BTD6" s="1408"/>
      <c r="BTE6" s="1408"/>
      <c r="BTF6" s="1408"/>
      <c r="BTG6" s="1408"/>
      <c r="BTH6" s="1408"/>
      <c r="BTI6" s="1408"/>
      <c r="BTJ6" s="1408"/>
      <c r="BTK6" s="1408"/>
      <c r="BTL6" s="1408"/>
      <c r="BTM6" s="1408"/>
      <c r="BTN6" s="1408"/>
      <c r="BTO6" s="1408"/>
      <c r="BTP6" s="1408"/>
      <c r="BTQ6" s="1408"/>
      <c r="BTR6" s="1408"/>
      <c r="BTS6" s="1408"/>
      <c r="BTT6" s="1408"/>
      <c r="BTU6" s="1408"/>
      <c r="BTV6" s="1408"/>
      <c r="BTW6" s="1408"/>
      <c r="BTX6" s="1408"/>
      <c r="BTY6" s="1408"/>
      <c r="BTZ6" s="1408"/>
      <c r="BUA6" s="1408"/>
      <c r="BUB6" s="1408"/>
      <c r="BUC6" s="1408"/>
      <c r="BUD6" s="1408"/>
      <c r="BUE6" s="1408"/>
      <c r="BUF6" s="1408"/>
      <c r="BUG6" s="1408"/>
      <c r="BUH6" s="1408"/>
      <c r="BUI6" s="1408"/>
      <c r="BUJ6" s="1408"/>
      <c r="BUK6" s="1408"/>
      <c r="BUL6" s="1408"/>
      <c r="BUM6" s="1408"/>
      <c r="BUN6" s="1408"/>
      <c r="BUO6" s="1408"/>
      <c r="BUP6" s="1408"/>
      <c r="BUQ6" s="1408"/>
      <c r="BUR6" s="1408"/>
      <c r="BUS6" s="1408"/>
      <c r="BUT6" s="1408"/>
      <c r="BUU6" s="1408"/>
      <c r="BUV6" s="1408"/>
      <c r="BUW6" s="1408"/>
      <c r="BUX6" s="1408"/>
      <c r="BUY6" s="1408"/>
      <c r="BUZ6" s="1408"/>
      <c r="BVA6" s="1408"/>
      <c r="BVB6" s="1408"/>
      <c r="BVC6" s="1408"/>
      <c r="BVD6" s="1408"/>
      <c r="BVE6" s="1408"/>
      <c r="BVF6" s="1408"/>
      <c r="BVG6" s="1408"/>
      <c r="BVH6" s="1408"/>
      <c r="BVI6" s="1408"/>
      <c r="BVJ6" s="1408"/>
      <c r="BVK6" s="1408"/>
      <c r="BVL6" s="1408"/>
      <c r="BVM6" s="1408"/>
      <c r="BVN6" s="1408"/>
      <c r="BVO6" s="1408"/>
      <c r="BVP6" s="1408"/>
      <c r="BVQ6" s="1408"/>
      <c r="BVR6" s="1408"/>
      <c r="BVS6" s="1408"/>
      <c r="BVT6" s="1408"/>
      <c r="BVU6" s="1408"/>
      <c r="BVV6" s="1408"/>
      <c r="BVW6" s="1408"/>
      <c r="BVX6" s="1408"/>
      <c r="BVY6" s="1408"/>
      <c r="BVZ6" s="1408"/>
      <c r="BWA6" s="1408"/>
      <c r="BWB6" s="1408"/>
      <c r="BWC6" s="1408"/>
      <c r="BWD6" s="1408"/>
      <c r="BWE6" s="1408"/>
      <c r="BWF6" s="1408"/>
      <c r="BWG6" s="1408"/>
      <c r="BWH6" s="1408"/>
      <c r="BWI6" s="1408"/>
      <c r="BWJ6" s="1408"/>
      <c r="BWK6" s="1408"/>
      <c r="BWL6" s="1408"/>
      <c r="BWM6" s="1408"/>
      <c r="BWN6" s="1408"/>
      <c r="BWO6" s="1408"/>
      <c r="BWP6" s="1408"/>
      <c r="BWQ6" s="1408"/>
      <c r="BWR6" s="1408"/>
      <c r="BWS6" s="1408"/>
      <c r="BWT6" s="1408"/>
      <c r="BWU6" s="1408"/>
      <c r="BWV6" s="1408"/>
      <c r="BWW6" s="1408"/>
      <c r="BWX6" s="1408"/>
      <c r="BWY6" s="1408"/>
      <c r="BWZ6" s="1408"/>
      <c r="BXA6" s="1408"/>
      <c r="BXB6" s="1408"/>
      <c r="BXC6" s="1408"/>
      <c r="BXD6" s="1408"/>
      <c r="BXE6" s="1408"/>
      <c r="BXF6" s="1408"/>
      <c r="BXG6" s="1408"/>
      <c r="BXH6" s="1408"/>
      <c r="BXI6" s="1408"/>
      <c r="BXJ6" s="1408"/>
      <c r="BXK6" s="1408"/>
      <c r="BXL6" s="1408"/>
      <c r="BXM6" s="1408"/>
      <c r="BXN6" s="1408"/>
      <c r="BXO6" s="1408"/>
      <c r="BXP6" s="1408"/>
      <c r="BXQ6" s="1408"/>
      <c r="BXR6" s="1408"/>
      <c r="BXS6" s="1408"/>
      <c r="BXT6" s="1408"/>
      <c r="BXU6" s="1408"/>
      <c r="BXV6" s="1408"/>
      <c r="BXW6" s="1408"/>
      <c r="BXX6" s="1408"/>
      <c r="BXY6" s="1408"/>
      <c r="BXZ6" s="1408"/>
      <c r="BYA6" s="1408"/>
      <c r="BYB6" s="1408"/>
      <c r="BYC6" s="1408"/>
      <c r="BYD6" s="1408"/>
      <c r="BYE6" s="1408"/>
      <c r="BYF6" s="1408"/>
      <c r="BYG6" s="1408"/>
      <c r="BYH6" s="1408"/>
      <c r="BYI6" s="1408"/>
      <c r="BYJ6" s="1408"/>
      <c r="BYK6" s="1408"/>
      <c r="BYL6" s="1408"/>
      <c r="BYM6" s="1408"/>
      <c r="BYN6" s="1408"/>
      <c r="BYO6" s="1408"/>
      <c r="BYP6" s="1408"/>
      <c r="BYQ6" s="1408"/>
      <c r="BYR6" s="1408"/>
      <c r="BYS6" s="1408"/>
      <c r="BYT6" s="1408"/>
      <c r="BYU6" s="1408"/>
      <c r="BYV6" s="1408"/>
      <c r="BYW6" s="1408"/>
      <c r="BYX6" s="1408"/>
      <c r="BYY6" s="1408"/>
      <c r="BYZ6" s="1408"/>
      <c r="BZA6" s="1408"/>
      <c r="BZB6" s="1408"/>
      <c r="BZC6" s="1408"/>
      <c r="BZD6" s="1408"/>
      <c r="BZE6" s="1408"/>
      <c r="BZF6" s="1408"/>
      <c r="BZG6" s="1408"/>
      <c r="BZH6" s="1408"/>
      <c r="BZI6" s="1408"/>
      <c r="BZJ6" s="1408"/>
      <c r="BZK6" s="1408"/>
      <c r="BZL6" s="1408"/>
      <c r="BZM6" s="1408"/>
      <c r="BZN6" s="1408"/>
      <c r="BZO6" s="1408"/>
      <c r="BZP6" s="1408"/>
      <c r="BZQ6" s="1408"/>
      <c r="BZR6" s="1408"/>
      <c r="BZS6" s="1408"/>
      <c r="BZT6" s="1408"/>
      <c r="BZU6" s="1408"/>
      <c r="BZV6" s="1408"/>
      <c r="BZW6" s="1408"/>
      <c r="BZX6" s="1408"/>
      <c r="BZY6" s="1408"/>
      <c r="BZZ6" s="1408"/>
      <c r="CAA6" s="1408"/>
      <c r="CAB6" s="1408"/>
      <c r="CAC6" s="1408"/>
      <c r="CAD6" s="1408"/>
      <c r="CAE6" s="1408"/>
      <c r="CAF6" s="1408"/>
      <c r="CAG6" s="1408"/>
      <c r="CAH6" s="1408"/>
      <c r="CAI6" s="1408"/>
      <c r="CAJ6" s="1408"/>
      <c r="CAK6" s="1408"/>
      <c r="CAL6" s="1408"/>
      <c r="CAM6" s="1408"/>
      <c r="CAN6" s="1408"/>
      <c r="CAO6" s="1408"/>
      <c r="CAP6" s="1408"/>
      <c r="CAQ6" s="1408"/>
      <c r="CAR6" s="1408"/>
      <c r="CAS6" s="1408"/>
      <c r="CAT6" s="1408"/>
      <c r="CAU6" s="1408"/>
      <c r="CAV6" s="1408"/>
      <c r="CAW6" s="1408"/>
      <c r="CAX6" s="1408"/>
      <c r="CAY6" s="1408"/>
      <c r="CAZ6" s="1408"/>
      <c r="CBA6" s="1408"/>
      <c r="CBB6" s="1408"/>
      <c r="CBC6" s="1408"/>
      <c r="CBD6" s="1408"/>
      <c r="CBE6" s="1408"/>
      <c r="CBF6" s="1408"/>
      <c r="CBG6" s="1408"/>
      <c r="CBH6" s="1408"/>
      <c r="CBI6" s="1408"/>
      <c r="CBJ6" s="1408"/>
      <c r="CBK6" s="1408"/>
      <c r="CBL6" s="1408"/>
      <c r="CBM6" s="1408"/>
      <c r="CBN6" s="1408"/>
      <c r="CBO6" s="1408"/>
      <c r="CBP6" s="1408"/>
      <c r="CBQ6" s="1408"/>
      <c r="CBR6" s="1408"/>
      <c r="CBS6" s="1408"/>
      <c r="CBT6" s="1408"/>
      <c r="CBU6" s="1408"/>
      <c r="CBV6" s="1408"/>
      <c r="CBW6" s="1408"/>
      <c r="CBX6" s="1408"/>
      <c r="CBY6" s="1408"/>
      <c r="CBZ6" s="1408"/>
      <c r="CCA6" s="1408"/>
      <c r="CCB6" s="1408"/>
      <c r="CCC6" s="1408"/>
      <c r="CCD6" s="1408"/>
      <c r="CCE6" s="1408"/>
      <c r="CCF6" s="1408"/>
      <c r="CCG6" s="1408"/>
      <c r="CCH6" s="1408"/>
      <c r="CCI6" s="1408"/>
      <c r="CCJ6" s="1408"/>
      <c r="CCK6" s="1408"/>
      <c r="CCL6" s="1408"/>
      <c r="CCM6" s="1408"/>
      <c r="CCN6" s="1408"/>
      <c r="CCO6" s="1408"/>
      <c r="CCP6" s="1408"/>
      <c r="CCQ6" s="1408"/>
      <c r="CCR6" s="1408"/>
      <c r="CCS6" s="1408"/>
      <c r="CCT6" s="1408"/>
      <c r="CCU6" s="1408"/>
      <c r="CCV6" s="1408"/>
      <c r="CCW6" s="1408"/>
      <c r="CCX6" s="1408"/>
      <c r="CCY6" s="1408"/>
      <c r="CCZ6" s="1408"/>
      <c r="CDA6" s="1408"/>
      <c r="CDB6" s="1408"/>
      <c r="CDC6" s="1408"/>
      <c r="CDD6" s="1408"/>
      <c r="CDE6" s="1408"/>
      <c r="CDF6" s="1408"/>
      <c r="CDG6" s="1408"/>
      <c r="CDH6" s="1408"/>
      <c r="CDI6" s="1408"/>
      <c r="CDJ6" s="1408"/>
      <c r="CDK6" s="1408"/>
      <c r="CDL6" s="1408"/>
      <c r="CDM6" s="1408"/>
      <c r="CDN6" s="1408"/>
      <c r="CDO6" s="1408"/>
      <c r="CDP6" s="1408"/>
      <c r="CDQ6" s="1408"/>
      <c r="CDR6" s="1408"/>
      <c r="CDS6" s="1408"/>
      <c r="CDT6" s="1408"/>
      <c r="CDU6" s="1408"/>
      <c r="CDV6" s="1408"/>
      <c r="CDW6" s="1408"/>
      <c r="CDX6" s="1408"/>
      <c r="CDY6" s="1408"/>
      <c r="CDZ6" s="1408"/>
      <c r="CEA6" s="1408"/>
      <c r="CEB6" s="1408"/>
      <c r="CEC6" s="1408"/>
      <c r="CED6" s="1408"/>
      <c r="CEE6" s="1408"/>
      <c r="CEF6" s="1408"/>
      <c r="CEG6" s="1408"/>
      <c r="CEH6" s="1408"/>
      <c r="CEI6" s="1408"/>
      <c r="CEJ6" s="1408"/>
      <c r="CEK6" s="1408"/>
      <c r="CEL6" s="1408"/>
      <c r="CEM6" s="1408"/>
      <c r="CEN6" s="1408"/>
      <c r="CEO6" s="1408"/>
      <c r="CEP6" s="1408"/>
      <c r="CEQ6" s="1408"/>
      <c r="CER6" s="1408"/>
      <c r="CES6" s="1408"/>
      <c r="CET6" s="1408"/>
      <c r="CEU6" s="1408"/>
      <c r="CEV6" s="1408"/>
      <c r="CEW6" s="1408"/>
      <c r="CEX6" s="1408"/>
      <c r="CEY6" s="1408"/>
      <c r="CEZ6" s="1408"/>
      <c r="CFA6" s="1408"/>
      <c r="CFB6" s="1408"/>
      <c r="CFC6" s="1408"/>
      <c r="CFD6" s="1408"/>
      <c r="CFE6" s="1408"/>
      <c r="CFF6" s="1408"/>
      <c r="CFG6" s="1408"/>
      <c r="CFH6" s="1408"/>
      <c r="CFI6" s="1408"/>
      <c r="CFJ6" s="1408"/>
      <c r="CFK6" s="1408"/>
      <c r="CFL6" s="1408"/>
      <c r="CFM6" s="1408"/>
      <c r="CFN6" s="1408"/>
      <c r="CFO6" s="1408"/>
      <c r="CFP6" s="1408"/>
      <c r="CFQ6" s="1408"/>
      <c r="CFR6" s="1408"/>
      <c r="CFS6" s="1408"/>
      <c r="CFT6" s="1408"/>
      <c r="CFU6" s="1408"/>
      <c r="CFV6" s="1408"/>
      <c r="CFW6" s="1408"/>
      <c r="CFX6" s="1408"/>
      <c r="CFY6" s="1408"/>
      <c r="CFZ6" s="1408"/>
      <c r="CGA6" s="1408"/>
      <c r="CGB6" s="1408"/>
      <c r="CGC6" s="1408"/>
      <c r="CGD6" s="1408"/>
      <c r="CGE6" s="1408"/>
      <c r="CGF6" s="1408"/>
      <c r="CGG6" s="1408"/>
      <c r="CGH6" s="1408"/>
      <c r="CGI6" s="1408"/>
      <c r="CGJ6" s="1408"/>
      <c r="CGK6" s="1408"/>
      <c r="CGL6" s="1408"/>
      <c r="CGM6" s="1408"/>
      <c r="CGN6" s="1408"/>
      <c r="CGO6" s="1408"/>
      <c r="CGP6" s="1408"/>
      <c r="CGQ6" s="1408"/>
      <c r="CGR6" s="1408"/>
      <c r="CGS6" s="1408"/>
      <c r="CGT6" s="1408"/>
      <c r="CGU6" s="1408"/>
      <c r="CGV6" s="1408"/>
      <c r="CGW6" s="1408"/>
      <c r="CGX6" s="1408"/>
      <c r="CGY6" s="1408"/>
      <c r="CGZ6" s="1408"/>
      <c r="CHA6" s="1408"/>
      <c r="CHB6" s="1408"/>
      <c r="CHC6" s="1408"/>
      <c r="CHD6" s="1408"/>
      <c r="CHE6" s="1408"/>
      <c r="CHF6" s="1408"/>
      <c r="CHG6" s="1408"/>
      <c r="CHH6" s="1408"/>
      <c r="CHI6" s="1408"/>
      <c r="CHJ6" s="1408"/>
      <c r="CHK6" s="1408"/>
      <c r="CHL6" s="1408"/>
      <c r="CHM6" s="1408"/>
      <c r="CHN6" s="1408"/>
      <c r="CHO6" s="1408"/>
      <c r="CHP6" s="1408"/>
      <c r="CHQ6" s="1408"/>
      <c r="CHR6" s="1408"/>
      <c r="CHS6" s="1408"/>
      <c r="CHT6" s="1408"/>
      <c r="CHU6" s="1408"/>
      <c r="CHV6" s="1408"/>
      <c r="CHW6" s="1408"/>
      <c r="CHX6" s="1408"/>
      <c r="CHY6" s="1408"/>
      <c r="CHZ6" s="1408"/>
      <c r="CIA6" s="1408"/>
      <c r="CIB6" s="1408"/>
      <c r="CIC6" s="1408"/>
      <c r="CID6" s="1408"/>
      <c r="CIE6" s="1408"/>
      <c r="CIF6" s="1408"/>
      <c r="CIG6" s="1408"/>
      <c r="CIH6" s="1408"/>
      <c r="CII6" s="1408"/>
      <c r="CIJ6" s="1408"/>
      <c r="CIK6" s="1408"/>
      <c r="CIL6" s="1408"/>
      <c r="CIM6" s="1408"/>
      <c r="CIN6" s="1408"/>
      <c r="CIO6" s="1408"/>
      <c r="CIP6" s="1408"/>
      <c r="CIQ6" s="1408"/>
      <c r="CIR6" s="1408"/>
      <c r="CIS6" s="1408"/>
      <c r="CIT6" s="1408"/>
      <c r="CIU6" s="1408"/>
      <c r="CIV6" s="1408"/>
      <c r="CIW6" s="1408"/>
      <c r="CIX6" s="1408"/>
      <c r="CIY6" s="1408"/>
      <c r="CIZ6" s="1408"/>
      <c r="CJA6" s="1408"/>
      <c r="CJB6" s="1408"/>
      <c r="CJC6" s="1408"/>
      <c r="CJD6" s="1408"/>
      <c r="CJE6" s="1408"/>
      <c r="CJF6" s="1408"/>
      <c r="CJG6" s="1408"/>
      <c r="CJH6" s="1408"/>
      <c r="CJI6" s="1408"/>
      <c r="CJJ6" s="1408"/>
      <c r="CJK6" s="1408"/>
      <c r="CJL6" s="1408"/>
      <c r="CJM6" s="1408"/>
      <c r="CJN6" s="1408"/>
      <c r="CJO6" s="1408"/>
      <c r="CJP6" s="1408"/>
      <c r="CJQ6" s="1408"/>
      <c r="CJR6" s="1408"/>
      <c r="CJS6" s="1408"/>
      <c r="CJT6" s="1408"/>
      <c r="CJU6" s="1408"/>
      <c r="CJV6" s="1408"/>
      <c r="CJW6" s="1408"/>
      <c r="CJX6" s="1408"/>
      <c r="CJY6" s="1408"/>
      <c r="CJZ6" s="1408"/>
      <c r="CKA6" s="1408"/>
      <c r="CKB6" s="1408"/>
      <c r="CKC6" s="1408"/>
      <c r="CKD6" s="1408"/>
      <c r="CKE6" s="1408"/>
      <c r="CKF6" s="1408"/>
      <c r="CKG6" s="1408"/>
      <c r="CKH6" s="1408"/>
      <c r="CKI6" s="1408"/>
      <c r="CKJ6" s="1408"/>
      <c r="CKK6" s="1408"/>
      <c r="CKL6" s="1408"/>
      <c r="CKM6" s="1408"/>
      <c r="CKN6" s="1408"/>
      <c r="CKO6" s="1408"/>
      <c r="CKP6" s="1408"/>
      <c r="CKQ6" s="1408"/>
      <c r="CKR6" s="1408"/>
      <c r="CKS6" s="1408"/>
      <c r="CKT6" s="1408"/>
      <c r="CKU6" s="1408"/>
      <c r="CKV6" s="1408"/>
      <c r="CKW6" s="1408"/>
      <c r="CKX6" s="1408"/>
      <c r="CKY6" s="1408"/>
      <c r="CKZ6" s="1408"/>
      <c r="CLA6" s="1408"/>
      <c r="CLB6" s="1408"/>
      <c r="CLC6" s="1408"/>
      <c r="CLD6" s="1408"/>
      <c r="CLE6" s="1408"/>
      <c r="CLF6" s="1408"/>
      <c r="CLG6" s="1408"/>
      <c r="CLH6" s="1408"/>
      <c r="CLI6" s="1408"/>
      <c r="CLJ6" s="1408"/>
      <c r="CLK6" s="1408"/>
      <c r="CLL6" s="1408"/>
      <c r="CLM6" s="1408"/>
      <c r="CLN6" s="1408"/>
      <c r="CLO6" s="1408"/>
      <c r="CLP6" s="1408"/>
      <c r="CLQ6" s="1408"/>
      <c r="CLR6" s="1408"/>
      <c r="CLS6" s="1408"/>
      <c r="CLT6" s="1408"/>
      <c r="CLU6" s="1408"/>
      <c r="CLV6" s="1408"/>
      <c r="CLW6" s="1408"/>
      <c r="CLX6" s="1408"/>
      <c r="CLY6" s="1408"/>
      <c r="CLZ6" s="1408"/>
      <c r="CMA6" s="1408"/>
      <c r="CMB6" s="1408"/>
      <c r="CMC6" s="1408"/>
      <c r="CMD6" s="1408"/>
      <c r="CME6" s="1408"/>
      <c r="CMF6" s="1408"/>
      <c r="CMG6" s="1408"/>
      <c r="CMH6" s="1408"/>
      <c r="CMI6" s="1408"/>
      <c r="CMJ6" s="1408"/>
      <c r="CMK6" s="1408"/>
      <c r="CML6" s="1408"/>
      <c r="CMM6" s="1408"/>
      <c r="CMN6" s="1408"/>
      <c r="CMO6" s="1408"/>
      <c r="CMP6" s="1408"/>
      <c r="CMQ6" s="1408"/>
      <c r="CMR6" s="1408"/>
      <c r="CMS6" s="1408"/>
      <c r="CMT6" s="1408"/>
      <c r="CMU6" s="1408"/>
      <c r="CMV6" s="1408"/>
      <c r="CMW6" s="1408"/>
      <c r="CMX6" s="1408"/>
      <c r="CMY6" s="1408"/>
      <c r="CMZ6" s="1408"/>
      <c r="CNA6" s="1408"/>
      <c r="CNB6" s="1408"/>
      <c r="CNC6" s="1408"/>
      <c r="CND6" s="1408"/>
      <c r="CNE6" s="1408"/>
      <c r="CNF6" s="1408"/>
      <c r="CNG6" s="1408"/>
      <c r="CNH6" s="1408"/>
      <c r="CNI6" s="1408"/>
      <c r="CNJ6" s="1408"/>
      <c r="CNK6" s="1408"/>
      <c r="CNL6" s="1408"/>
      <c r="CNM6" s="1408"/>
      <c r="CNN6" s="1408"/>
      <c r="CNO6" s="1408"/>
      <c r="CNP6" s="1408"/>
      <c r="CNQ6" s="1408"/>
      <c r="CNR6" s="1408"/>
      <c r="CNS6" s="1408"/>
      <c r="CNT6" s="1408"/>
      <c r="CNU6" s="1408"/>
      <c r="CNV6" s="1408"/>
      <c r="CNW6" s="1408"/>
      <c r="CNX6" s="1408"/>
      <c r="CNY6" s="1408"/>
      <c r="CNZ6" s="1408"/>
      <c r="COA6" s="1408"/>
      <c r="COB6" s="1408"/>
      <c r="COC6" s="1408"/>
      <c r="COD6" s="1408"/>
      <c r="COE6" s="1408"/>
      <c r="COF6" s="1408"/>
      <c r="COG6" s="1408"/>
      <c r="COH6" s="1408"/>
      <c r="COI6" s="1408"/>
      <c r="COJ6" s="1408"/>
      <c r="COK6" s="1408"/>
      <c r="COL6" s="1408"/>
      <c r="COM6" s="1408"/>
      <c r="CON6" s="1408"/>
      <c r="COO6" s="1408"/>
      <c r="COP6" s="1408"/>
      <c r="COQ6" s="1408"/>
      <c r="COR6" s="1408"/>
      <c r="COS6" s="1408"/>
      <c r="COT6" s="1408"/>
      <c r="COU6" s="1408"/>
      <c r="COV6" s="1408"/>
      <c r="COW6" s="1408"/>
      <c r="COX6" s="1408"/>
      <c r="COY6" s="1408"/>
      <c r="COZ6" s="1408"/>
      <c r="CPA6" s="1408"/>
      <c r="CPB6" s="1408"/>
      <c r="CPC6" s="1408"/>
      <c r="CPD6" s="1408"/>
      <c r="CPE6" s="1408"/>
      <c r="CPF6" s="1408"/>
      <c r="CPG6" s="1408"/>
      <c r="CPH6" s="1408"/>
      <c r="CPI6" s="1408"/>
      <c r="CPJ6" s="1408"/>
      <c r="CPK6" s="1408"/>
      <c r="CPL6" s="1408"/>
      <c r="CPM6" s="1408"/>
      <c r="CPN6" s="1408"/>
      <c r="CPO6" s="1408"/>
      <c r="CPP6" s="1408"/>
      <c r="CPQ6" s="1408"/>
      <c r="CPR6" s="1408"/>
      <c r="CPS6" s="1408"/>
      <c r="CPT6" s="1408"/>
      <c r="CPU6" s="1408"/>
      <c r="CPV6" s="1408"/>
      <c r="CPW6" s="1408"/>
      <c r="CPX6" s="1408"/>
      <c r="CPY6" s="1408"/>
      <c r="CPZ6" s="1408"/>
      <c r="CQA6" s="1408"/>
      <c r="CQB6" s="1408"/>
      <c r="CQC6" s="1408"/>
      <c r="CQD6" s="1408"/>
      <c r="CQE6" s="1408"/>
      <c r="CQF6" s="1408"/>
      <c r="CQG6" s="1408"/>
      <c r="CQH6" s="1408"/>
      <c r="CQI6" s="1408"/>
      <c r="CQJ6" s="1408"/>
      <c r="CQK6" s="1408"/>
      <c r="CQL6" s="1408"/>
      <c r="CQM6" s="1408"/>
      <c r="CQN6" s="1408"/>
      <c r="CQO6" s="1408"/>
      <c r="CQP6" s="1408"/>
      <c r="CQQ6" s="1408"/>
      <c r="CQR6" s="1408"/>
      <c r="CQS6" s="1408"/>
      <c r="CQT6" s="1408"/>
      <c r="CQU6" s="1408"/>
      <c r="CQV6" s="1408"/>
      <c r="CQW6" s="1408"/>
      <c r="CQX6" s="1408"/>
      <c r="CQY6" s="1408"/>
      <c r="CQZ6" s="1408"/>
      <c r="CRA6" s="1408"/>
      <c r="CRB6" s="1408"/>
      <c r="CRC6" s="1408"/>
      <c r="CRD6" s="1408"/>
      <c r="CRE6" s="1408"/>
      <c r="CRF6" s="1408"/>
      <c r="CRG6" s="1408"/>
      <c r="CRH6" s="1408"/>
      <c r="CRI6" s="1408"/>
      <c r="CRJ6" s="1408"/>
      <c r="CRK6" s="1408"/>
      <c r="CRL6" s="1408"/>
      <c r="CRM6" s="1408"/>
      <c r="CRN6" s="1408"/>
      <c r="CRO6" s="1408"/>
      <c r="CRP6" s="1408"/>
      <c r="CRQ6" s="1408"/>
      <c r="CRR6" s="1408"/>
      <c r="CRS6" s="1408"/>
      <c r="CRT6" s="1408"/>
      <c r="CRU6" s="1408"/>
      <c r="CRV6" s="1408"/>
      <c r="CRW6" s="1408"/>
      <c r="CRX6" s="1408"/>
      <c r="CRY6" s="1408"/>
      <c r="CRZ6" s="1408"/>
      <c r="CSA6" s="1408"/>
      <c r="CSB6" s="1408"/>
      <c r="CSC6" s="1408"/>
      <c r="CSD6" s="1408"/>
      <c r="CSE6" s="1408"/>
      <c r="CSF6" s="1408"/>
      <c r="CSG6" s="1408"/>
      <c r="CSH6" s="1408"/>
      <c r="CSI6" s="1408"/>
      <c r="CSJ6" s="1408"/>
      <c r="CSK6" s="1408"/>
      <c r="CSL6" s="1408"/>
      <c r="CSM6" s="1408"/>
      <c r="CSN6" s="1408"/>
      <c r="CSO6" s="1408"/>
      <c r="CSP6" s="1408"/>
      <c r="CSQ6" s="1408"/>
      <c r="CSR6" s="1408"/>
      <c r="CSS6" s="1408"/>
      <c r="CST6" s="1408"/>
      <c r="CSU6" s="1408"/>
      <c r="CSV6" s="1408"/>
      <c r="CSW6" s="1408"/>
      <c r="CSX6" s="1408"/>
      <c r="CSY6" s="1408"/>
      <c r="CSZ6" s="1408"/>
      <c r="CTA6" s="1408"/>
      <c r="CTB6" s="1408"/>
      <c r="CTC6" s="1408"/>
      <c r="CTD6" s="1408"/>
      <c r="CTE6" s="1408"/>
      <c r="CTF6" s="1408"/>
      <c r="CTG6" s="1408"/>
      <c r="CTH6" s="1408"/>
      <c r="CTI6" s="1408"/>
      <c r="CTJ6" s="1408"/>
      <c r="CTK6" s="1408"/>
      <c r="CTL6" s="1408"/>
      <c r="CTM6" s="1408"/>
      <c r="CTN6" s="1408"/>
      <c r="CTO6" s="1408"/>
      <c r="CTP6" s="1408"/>
      <c r="CTQ6" s="1408"/>
      <c r="CTR6" s="1408"/>
      <c r="CTS6" s="1408"/>
      <c r="CTT6" s="1408"/>
      <c r="CTU6" s="1408"/>
      <c r="CTV6" s="1408"/>
      <c r="CTW6" s="1408"/>
      <c r="CTX6" s="1408"/>
      <c r="CTY6" s="1408"/>
      <c r="CTZ6" s="1408"/>
      <c r="CUA6" s="1408"/>
      <c r="CUB6" s="1408"/>
      <c r="CUC6" s="1408"/>
      <c r="CUD6" s="1408"/>
      <c r="CUE6" s="1408"/>
      <c r="CUF6" s="1408"/>
      <c r="CUG6" s="1408"/>
      <c r="CUH6" s="1408"/>
      <c r="CUI6" s="1408"/>
      <c r="CUJ6" s="1408"/>
      <c r="CUK6" s="1408"/>
      <c r="CUL6" s="1408"/>
      <c r="CUM6" s="1408"/>
      <c r="CUN6" s="1408"/>
      <c r="CUO6" s="1408"/>
      <c r="CUP6" s="1408"/>
      <c r="CUQ6" s="1408"/>
      <c r="CUR6" s="1408"/>
      <c r="CUS6" s="1408"/>
      <c r="CUT6" s="1408"/>
      <c r="CUU6" s="1408"/>
      <c r="CUV6" s="1408"/>
      <c r="CUW6" s="1408"/>
      <c r="CUX6" s="1408"/>
      <c r="CUY6" s="1408"/>
      <c r="CUZ6" s="1408"/>
      <c r="CVA6" s="1408"/>
      <c r="CVB6" s="1408"/>
      <c r="CVC6" s="1408"/>
      <c r="CVD6" s="1408"/>
      <c r="CVE6" s="1408"/>
      <c r="CVF6" s="1408"/>
      <c r="CVG6" s="1408"/>
      <c r="CVH6" s="1408"/>
      <c r="CVI6" s="1408"/>
      <c r="CVJ6" s="1408"/>
      <c r="CVK6" s="1408"/>
      <c r="CVL6" s="1408"/>
      <c r="CVM6" s="1408"/>
      <c r="CVN6" s="1408"/>
      <c r="CVO6" s="1408"/>
      <c r="CVP6" s="1408"/>
      <c r="CVQ6" s="1408"/>
      <c r="CVR6" s="1408"/>
      <c r="CVS6" s="1408"/>
      <c r="CVT6" s="1408"/>
      <c r="CVU6" s="1408"/>
      <c r="CVV6" s="1408"/>
      <c r="CVW6" s="1408"/>
      <c r="CVX6" s="1408"/>
      <c r="CVY6" s="1408"/>
      <c r="CVZ6" s="1408"/>
      <c r="CWA6" s="1408"/>
      <c r="CWB6" s="1408"/>
      <c r="CWC6" s="1408"/>
      <c r="CWD6" s="1408"/>
      <c r="CWE6" s="1408"/>
      <c r="CWF6" s="1408"/>
      <c r="CWG6" s="1408"/>
      <c r="CWH6" s="1408"/>
      <c r="CWI6" s="1408"/>
      <c r="CWJ6" s="1408"/>
      <c r="CWK6" s="1408"/>
      <c r="CWL6" s="1408"/>
      <c r="CWM6" s="1408"/>
      <c r="CWN6" s="1408"/>
      <c r="CWO6" s="1408"/>
      <c r="CWP6" s="1408"/>
      <c r="CWQ6" s="1408"/>
      <c r="CWR6" s="1408"/>
      <c r="CWS6" s="1408"/>
      <c r="CWT6" s="1408"/>
      <c r="CWU6" s="1408"/>
      <c r="CWV6" s="1408"/>
      <c r="CWW6" s="1408"/>
      <c r="CWX6" s="1408"/>
      <c r="CWY6" s="1408"/>
      <c r="CWZ6" s="1408"/>
      <c r="CXA6" s="1408"/>
      <c r="CXB6" s="1408"/>
      <c r="CXC6" s="1408"/>
      <c r="CXD6" s="1408"/>
      <c r="CXE6" s="1408"/>
      <c r="CXF6" s="1408"/>
      <c r="CXG6" s="1408"/>
      <c r="CXH6" s="1408"/>
      <c r="CXI6" s="1408"/>
      <c r="CXJ6" s="1408"/>
      <c r="CXK6" s="1408"/>
      <c r="CXL6" s="1408"/>
      <c r="CXM6" s="1408"/>
      <c r="CXN6" s="1408"/>
      <c r="CXO6" s="1408"/>
      <c r="CXP6" s="1408"/>
      <c r="CXQ6" s="1408"/>
      <c r="CXR6" s="1408"/>
      <c r="CXS6" s="1408"/>
      <c r="CXT6" s="1408"/>
      <c r="CXU6" s="1408"/>
      <c r="CXV6" s="1408"/>
      <c r="CXW6" s="1408"/>
      <c r="CXX6" s="1408"/>
      <c r="CXY6" s="1408"/>
      <c r="CXZ6" s="1408"/>
      <c r="CYA6" s="1408"/>
      <c r="CYB6" s="1408"/>
      <c r="CYC6" s="1408"/>
      <c r="CYD6" s="1408"/>
      <c r="CYE6" s="1408"/>
      <c r="CYF6" s="1408"/>
      <c r="CYG6" s="1408"/>
      <c r="CYH6" s="1408"/>
      <c r="CYI6" s="1408"/>
      <c r="CYJ6" s="1408"/>
      <c r="CYK6" s="1408"/>
      <c r="CYL6" s="1408"/>
      <c r="CYM6" s="1408"/>
      <c r="CYN6" s="1408"/>
      <c r="CYO6" s="1408"/>
      <c r="CYP6" s="1408"/>
      <c r="CYQ6" s="1408"/>
      <c r="CYR6" s="1408"/>
      <c r="CYS6" s="1408"/>
      <c r="CYT6" s="1408"/>
      <c r="CYU6" s="1408"/>
      <c r="CYV6" s="1408"/>
      <c r="CYW6" s="1408"/>
      <c r="CYX6" s="1408"/>
      <c r="CYY6" s="1408"/>
      <c r="CYZ6" s="1408"/>
      <c r="CZA6" s="1408"/>
      <c r="CZB6" s="1408"/>
      <c r="CZC6" s="1408"/>
      <c r="CZD6" s="1408"/>
      <c r="CZE6" s="1408"/>
      <c r="CZF6" s="1408"/>
      <c r="CZG6" s="1408"/>
      <c r="CZH6" s="1408"/>
      <c r="CZI6" s="1408"/>
      <c r="CZJ6" s="1408"/>
      <c r="CZK6" s="1408"/>
      <c r="CZL6" s="1408"/>
      <c r="CZM6" s="1408"/>
      <c r="CZN6" s="1408"/>
      <c r="CZO6" s="1408"/>
      <c r="CZP6" s="1408"/>
      <c r="CZQ6" s="1408"/>
      <c r="CZR6" s="1408"/>
      <c r="CZS6" s="1408"/>
      <c r="CZT6" s="1408"/>
      <c r="CZU6" s="1408"/>
      <c r="CZV6" s="1408"/>
      <c r="CZW6" s="1408"/>
      <c r="CZX6" s="1408"/>
      <c r="CZY6" s="1408"/>
      <c r="CZZ6" s="1408"/>
      <c r="DAA6" s="1408"/>
      <c r="DAB6" s="1408"/>
      <c r="DAC6" s="1408"/>
      <c r="DAD6" s="1408"/>
      <c r="DAE6" s="1408"/>
      <c r="DAF6" s="1408"/>
      <c r="DAG6" s="1408"/>
      <c r="DAH6" s="1408"/>
      <c r="DAI6" s="1408"/>
      <c r="DAJ6" s="1408"/>
      <c r="DAK6" s="1408"/>
      <c r="DAL6" s="1408"/>
      <c r="DAM6" s="1408"/>
      <c r="DAN6" s="1408"/>
      <c r="DAO6" s="1408"/>
      <c r="DAP6" s="1408"/>
      <c r="DAQ6" s="1408"/>
      <c r="DAR6" s="1408"/>
      <c r="DAS6" s="1408"/>
      <c r="DAT6" s="1408"/>
      <c r="DAU6" s="1408"/>
      <c r="DAV6" s="1408"/>
      <c r="DAW6" s="1408"/>
      <c r="DAX6" s="1408"/>
      <c r="DAY6" s="1408"/>
      <c r="DAZ6" s="1408"/>
      <c r="DBA6" s="1408"/>
      <c r="DBB6" s="1408"/>
      <c r="DBC6" s="1408"/>
      <c r="DBD6" s="1408"/>
      <c r="DBE6" s="1408"/>
      <c r="DBF6" s="1408"/>
      <c r="DBG6" s="1408"/>
      <c r="DBH6" s="1408"/>
      <c r="DBI6" s="1408"/>
      <c r="DBJ6" s="1408"/>
      <c r="DBK6" s="1408"/>
      <c r="DBL6" s="1408"/>
      <c r="DBM6" s="1408"/>
      <c r="DBN6" s="1408"/>
      <c r="DBO6" s="1408"/>
      <c r="DBP6" s="1408"/>
      <c r="DBQ6" s="1408"/>
      <c r="DBR6" s="1408"/>
      <c r="DBS6" s="1408"/>
      <c r="DBT6" s="1408"/>
      <c r="DBU6" s="1408"/>
      <c r="DBV6" s="1408"/>
      <c r="DBW6" s="1408"/>
      <c r="DBX6" s="1408"/>
      <c r="DBY6" s="1408"/>
      <c r="DBZ6" s="1408"/>
      <c r="DCA6" s="1408"/>
      <c r="DCB6" s="1408"/>
      <c r="DCC6" s="1408"/>
      <c r="DCD6" s="1408"/>
      <c r="DCE6" s="1408"/>
      <c r="DCF6" s="1408"/>
      <c r="DCG6" s="1408"/>
      <c r="DCH6" s="1408"/>
      <c r="DCI6" s="1408"/>
      <c r="DCJ6" s="1408"/>
      <c r="DCK6" s="1408"/>
      <c r="DCL6" s="1408"/>
      <c r="DCM6" s="1408"/>
      <c r="DCN6" s="1408"/>
      <c r="DCO6" s="1408"/>
      <c r="DCP6" s="1408"/>
      <c r="DCQ6" s="1408"/>
      <c r="DCR6" s="1408"/>
      <c r="DCS6" s="1408"/>
      <c r="DCT6" s="1408"/>
      <c r="DCU6" s="1408"/>
      <c r="DCV6" s="1408"/>
      <c r="DCW6" s="1408"/>
      <c r="DCX6" s="1408"/>
      <c r="DCY6" s="1408"/>
      <c r="DCZ6" s="1408"/>
      <c r="DDA6" s="1408"/>
      <c r="DDB6" s="1408"/>
      <c r="DDC6" s="1408"/>
      <c r="DDD6" s="1408"/>
      <c r="DDE6" s="1408"/>
      <c r="DDF6" s="1408"/>
      <c r="DDG6" s="1408"/>
      <c r="DDH6" s="1408"/>
      <c r="DDI6" s="1408"/>
      <c r="DDJ6" s="1408"/>
      <c r="DDK6" s="1408"/>
      <c r="DDL6" s="1408"/>
      <c r="DDM6" s="1408"/>
      <c r="DDN6" s="1408"/>
      <c r="DDO6" s="1408"/>
      <c r="DDP6" s="1408"/>
      <c r="DDQ6" s="1408"/>
      <c r="DDR6" s="1408"/>
      <c r="DDS6" s="1408"/>
      <c r="DDT6" s="1408"/>
      <c r="DDU6" s="1408"/>
      <c r="DDV6" s="1408"/>
      <c r="DDW6" s="1408"/>
      <c r="DDX6" s="1408"/>
      <c r="DDY6" s="1408"/>
      <c r="DDZ6" s="1408"/>
      <c r="DEA6" s="1408"/>
      <c r="DEB6" s="1408"/>
      <c r="DEC6" s="1408"/>
      <c r="DED6" s="1408"/>
      <c r="DEE6" s="1408"/>
      <c r="DEF6" s="1408"/>
      <c r="DEG6" s="1408"/>
      <c r="DEH6" s="1408"/>
      <c r="DEI6" s="1408"/>
      <c r="DEJ6" s="1408"/>
      <c r="DEK6" s="1408"/>
      <c r="DEL6" s="1408"/>
      <c r="DEM6" s="1408"/>
      <c r="DEN6" s="1408"/>
      <c r="DEO6" s="1408"/>
      <c r="DEP6" s="1408"/>
      <c r="DEQ6" s="1408"/>
      <c r="DER6" s="1408"/>
      <c r="DES6" s="1408"/>
      <c r="DET6" s="1408"/>
      <c r="DEU6" s="1408"/>
      <c r="DEV6" s="1408"/>
      <c r="DEW6" s="1408"/>
      <c r="DEX6" s="1408"/>
      <c r="DEY6" s="1408"/>
      <c r="DEZ6" s="1408"/>
      <c r="DFA6" s="1408"/>
      <c r="DFB6" s="1408"/>
      <c r="DFC6" s="1408"/>
      <c r="DFD6" s="1408"/>
      <c r="DFE6" s="1408"/>
      <c r="DFF6" s="1408"/>
      <c r="DFG6" s="1408"/>
      <c r="DFH6" s="1408"/>
      <c r="DFI6" s="1408"/>
      <c r="DFJ6" s="1408"/>
      <c r="DFK6" s="1408"/>
      <c r="DFL6" s="1408"/>
      <c r="DFM6" s="1408"/>
      <c r="DFN6" s="1408"/>
      <c r="DFO6" s="1408"/>
      <c r="DFP6" s="1408"/>
      <c r="DFQ6" s="1408"/>
      <c r="DFR6" s="1408"/>
      <c r="DFS6" s="1408"/>
      <c r="DFT6" s="1408"/>
      <c r="DFU6" s="1408"/>
      <c r="DFV6" s="1408"/>
      <c r="DFW6" s="1408"/>
      <c r="DFX6" s="1408"/>
      <c r="DFY6" s="1408"/>
      <c r="DFZ6" s="1408"/>
      <c r="DGA6" s="1408"/>
      <c r="DGB6" s="1408"/>
      <c r="DGC6" s="1408"/>
      <c r="DGD6" s="1408"/>
      <c r="DGE6" s="1408"/>
      <c r="DGF6" s="1408"/>
      <c r="DGG6" s="1408"/>
      <c r="DGH6" s="1408"/>
      <c r="DGI6" s="1408"/>
      <c r="DGJ6" s="1408"/>
      <c r="DGK6" s="1408"/>
      <c r="DGL6" s="1408"/>
      <c r="DGM6" s="1408"/>
      <c r="DGN6" s="1408"/>
      <c r="DGO6" s="1408"/>
      <c r="DGP6" s="1408"/>
      <c r="DGQ6" s="1408"/>
      <c r="DGR6" s="1408"/>
      <c r="DGS6" s="1408"/>
      <c r="DGT6" s="1408"/>
      <c r="DGU6" s="1408"/>
      <c r="DGV6" s="1408"/>
      <c r="DGW6" s="1408"/>
      <c r="DGX6" s="1408"/>
      <c r="DGY6" s="1408"/>
      <c r="DGZ6" s="1408"/>
      <c r="DHA6" s="1408"/>
      <c r="DHB6" s="1408"/>
      <c r="DHC6" s="1408"/>
      <c r="DHD6" s="1408"/>
      <c r="DHE6" s="1408"/>
      <c r="DHF6" s="1408"/>
      <c r="DHG6" s="1408"/>
      <c r="DHH6" s="1408"/>
      <c r="DHI6" s="1408"/>
      <c r="DHJ6" s="1408"/>
      <c r="DHK6" s="1408"/>
      <c r="DHL6" s="1408"/>
      <c r="DHM6" s="1408"/>
      <c r="DHN6" s="1408"/>
      <c r="DHO6" s="1408"/>
      <c r="DHP6" s="1408"/>
      <c r="DHQ6" s="1408"/>
      <c r="DHR6" s="1408"/>
      <c r="DHS6" s="1408"/>
      <c r="DHT6" s="1408"/>
      <c r="DHU6" s="1408"/>
      <c r="DHV6" s="1408"/>
      <c r="DHW6" s="1408"/>
      <c r="DHX6" s="1408"/>
      <c r="DHY6" s="1408"/>
      <c r="DHZ6" s="1408"/>
      <c r="DIA6" s="1408"/>
      <c r="DIB6" s="1408"/>
      <c r="DIC6" s="1408"/>
      <c r="DID6" s="1408"/>
      <c r="DIE6" s="1408"/>
      <c r="DIF6" s="1408"/>
      <c r="DIG6" s="1408"/>
      <c r="DIH6" s="1408"/>
      <c r="DII6" s="1408"/>
      <c r="DIJ6" s="1408"/>
      <c r="DIK6" s="1408"/>
      <c r="DIL6" s="1408"/>
      <c r="DIM6" s="1408"/>
      <c r="DIN6" s="1408"/>
      <c r="DIO6" s="1408"/>
      <c r="DIP6" s="1408"/>
      <c r="DIQ6" s="1408"/>
      <c r="DIR6" s="1408"/>
      <c r="DIS6" s="1408"/>
      <c r="DIT6" s="1408"/>
      <c r="DIU6" s="1408"/>
      <c r="DIV6" s="1408"/>
      <c r="DIW6" s="1408"/>
      <c r="DIX6" s="1408"/>
      <c r="DIY6" s="1408"/>
      <c r="DIZ6" s="1408"/>
      <c r="DJA6" s="1408"/>
      <c r="DJB6" s="1408"/>
      <c r="DJC6" s="1408"/>
      <c r="DJD6" s="1408"/>
      <c r="DJE6" s="1408"/>
      <c r="DJF6" s="1408"/>
      <c r="DJG6" s="1408"/>
      <c r="DJH6" s="1408"/>
      <c r="DJI6" s="1408"/>
      <c r="DJJ6" s="1408"/>
      <c r="DJK6" s="1408"/>
      <c r="DJL6" s="1408"/>
      <c r="DJM6" s="1408"/>
      <c r="DJN6" s="1408"/>
      <c r="DJO6" s="1408"/>
      <c r="DJP6" s="1408"/>
      <c r="DJQ6" s="1408"/>
      <c r="DJR6" s="1408"/>
      <c r="DJS6" s="1408"/>
      <c r="DJT6" s="1408"/>
      <c r="DJU6" s="1408"/>
      <c r="DJV6" s="1408"/>
      <c r="DJW6" s="1408"/>
      <c r="DJX6" s="1408"/>
      <c r="DJY6" s="1408"/>
      <c r="DJZ6" s="1408"/>
      <c r="DKA6" s="1408"/>
      <c r="DKB6" s="1408"/>
      <c r="DKC6" s="1408"/>
      <c r="DKD6" s="1408"/>
      <c r="DKE6" s="1408"/>
      <c r="DKF6" s="1408"/>
      <c r="DKG6" s="1408"/>
      <c r="DKH6" s="1408"/>
      <c r="DKI6" s="1408"/>
      <c r="DKJ6" s="1408"/>
      <c r="DKK6" s="1408"/>
      <c r="DKL6" s="1408"/>
      <c r="DKM6" s="1408"/>
      <c r="DKN6" s="1408"/>
      <c r="DKO6" s="1408"/>
      <c r="DKP6" s="1408"/>
      <c r="DKQ6" s="1408"/>
      <c r="DKR6" s="1408"/>
      <c r="DKS6" s="1408"/>
      <c r="DKT6" s="1408"/>
      <c r="DKU6" s="1408"/>
      <c r="DKV6" s="1408"/>
      <c r="DKW6" s="1408"/>
      <c r="DKX6" s="1408"/>
      <c r="DKY6" s="1408"/>
      <c r="DKZ6" s="1408"/>
      <c r="DLA6" s="1408"/>
      <c r="DLB6" s="1408"/>
      <c r="DLC6" s="1408"/>
      <c r="DLD6" s="1408"/>
      <c r="DLE6" s="1408"/>
      <c r="DLF6" s="1408"/>
      <c r="DLG6" s="1408"/>
      <c r="DLH6" s="1408"/>
      <c r="DLI6" s="1408"/>
      <c r="DLJ6" s="1408"/>
      <c r="DLK6" s="1408"/>
      <c r="DLL6" s="1408"/>
      <c r="DLM6" s="1408"/>
      <c r="DLN6" s="1408"/>
      <c r="DLO6" s="1408"/>
      <c r="DLP6" s="1408"/>
      <c r="DLQ6" s="1408"/>
      <c r="DLR6" s="1408"/>
      <c r="DLS6" s="1408"/>
      <c r="DLT6" s="1408"/>
      <c r="DLU6" s="1408"/>
      <c r="DLV6" s="1408"/>
      <c r="DLW6" s="1408"/>
      <c r="DLX6" s="1408"/>
      <c r="DLY6" s="1408"/>
      <c r="DLZ6" s="1408"/>
      <c r="DMA6" s="1408"/>
      <c r="DMB6" s="1408"/>
      <c r="DMC6" s="1408"/>
      <c r="DMD6" s="1408"/>
      <c r="DME6" s="1408"/>
      <c r="DMF6" s="1408"/>
      <c r="DMG6" s="1408"/>
      <c r="DMH6" s="1408"/>
      <c r="DMI6" s="1408"/>
      <c r="DMJ6" s="1408"/>
      <c r="DMK6" s="1408"/>
      <c r="DML6" s="1408"/>
      <c r="DMM6" s="1408"/>
      <c r="DMN6" s="1408"/>
      <c r="DMO6" s="1408"/>
      <c r="DMP6" s="1408"/>
      <c r="DMQ6" s="1408"/>
      <c r="DMR6" s="1408"/>
      <c r="DMS6" s="1408"/>
      <c r="DMT6" s="1408"/>
      <c r="DMU6" s="1408"/>
      <c r="DMV6" s="1408"/>
      <c r="DMW6" s="1408"/>
      <c r="DMX6" s="1408"/>
      <c r="DMY6" s="1408"/>
      <c r="DMZ6" s="1408"/>
      <c r="DNA6" s="1408"/>
      <c r="DNB6" s="1408"/>
      <c r="DNC6" s="1408"/>
      <c r="DND6" s="1408"/>
      <c r="DNE6" s="1408"/>
      <c r="DNF6" s="1408"/>
      <c r="DNG6" s="1408"/>
      <c r="DNH6" s="1408"/>
      <c r="DNI6" s="1408"/>
      <c r="DNJ6" s="1408"/>
      <c r="DNK6" s="1408"/>
      <c r="DNL6" s="1408"/>
      <c r="DNM6" s="1408"/>
      <c r="DNN6" s="1408"/>
      <c r="DNO6" s="1408"/>
      <c r="DNP6" s="1408"/>
      <c r="DNQ6" s="1408"/>
      <c r="DNR6" s="1408"/>
      <c r="DNS6" s="1408"/>
      <c r="DNT6" s="1408"/>
      <c r="DNU6" s="1408"/>
      <c r="DNV6" s="1408"/>
      <c r="DNW6" s="1408"/>
      <c r="DNX6" s="1408"/>
      <c r="DNY6" s="1408"/>
      <c r="DNZ6" s="1408"/>
      <c r="DOA6" s="1408"/>
      <c r="DOB6" s="1408"/>
      <c r="DOC6" s="1408"/>
      <c r="DOD6" s="1408"/>
      <c r="DOE6" s="1408"/>
      <c r="DOF6" s="1408"/>
      <c r="DOG6" s="1408"/>
      <c r="DOH6" s="1408"/>
      <c r="DOI6" s="1408"/>
      <c r="DOJ6" s="1408"/>
      <c r="DOK6" s="1408"/>
      <c r="DOL6" s="1408"/>
      <c r="DOM6" s="1408"/>
      <c r="DON6" s="1408"/>
      <c r="DOO6" s="1408"/>
      <c r="DOP6" s="1408"/>
      <c r="DOQ6" s="1408"/>
      <c r="DOR6" s="1408"/>
      <c r="DOS6" s="1408"/>
      <c r="DOT6" s="1408"/>
      <c r="DOU6" s="1408"/>
      <c r="DOV6" s="1408"/>
      <c r="DOW6" s="1408"/>
      <c r="DOX6" s="1408"/>
      <c r="DOY6" s="1408"/>
      <c r="DOZ6" s="1408"/>
      <c r="DPA6" s="1408"/>
      <c r="DPB6" s="1408"/>
      <c r="DPC6" s="1408"/>
      <c r="DPD6" s="1408"/>
      <c r="DPE6" s="1408"/>
      <c r="DPF6" s="1408"/>
      <c r="DPG6" s="1408"/>
      <c r="DPH6" s="1408"/>
      <c r="DPI6" s="1408"/>
      <c r="DPJ6" s="1408"/>
      <c r="DPK6" s="1408"/>
      <c r="DPL6" s="1408"/>
      <c r="DPM6" s="1408"/>
      <c r="DPN6" s="1408"/>
      <c r="DPO6" s="1408"/>
      <c r="DPP6" s="1408"/>
      <c r="DPQ6" s="1408"/>
      <c r="DPR6" s="1408"/>
      <c r="DPS6" s="1408"/>
      <c r="DPT6" s="1408"/>
      <c r="DPU6" s="1408"/>
      <c r="DPV6" s="1408"/>
      <c r="DPW6" s="1408"/>
      <c r="DPX6" s="1408"/>
      <c r="DPY6" s="1408"/>
      <c r="DPZ6" s="1408"/>
      <c r="DQA6" s="1408"/>
      <c r="DQB6" s="1408"/>
      <c r="DQC6" s="1408"/>
      <c r="DQD6" s="1408"/>
      <c r="DQE6" s="1408"/>
      <c r="DQF6" s="1408"/>
      <c r="DQG6" s="1408"/>
      <c r="DQH6" s="1408"/>
      <c r="DQI6" s="1408"/>
      <c r="DQJ6" s="1408"/>
      <c r="DQK6" s="1408"/>
      <c r="DQL6" s="1408"/>
      <c r="DQM6" s="1408"/>
      <c r="DQN6" s="1408"/>
      <c r="DQO6" s="1408"/>
      <c r="DQP6" s="1408"/>
      <c r="DQQ6" s="1408"/>
      <c r="DQR6" s="1408"/>
      <c r="DQS6" s="1408"/>
      <c r="DQT6" s="1408"/>
      <c r="DQU6" s="1408"/>
      <c r="DQV6" s="1408"/>
      <c r="DQW6" s="1408"/>
      <c r="DQX6" s="1408"/>
      <c r="DQY6" s="1408"/>
      <c r="DQZ6" s="1408"/>
      <c r="DRA6" s="1408"/>
      <c r="DRB6" s="1408"/>
      <c r="DRC6" s="1408"/>
      <c r="DRD6" s="1408"/>
      <c r="DRE6" s="1408"/>
      <c r="DRF6" s="1408"/>
      <c r="DRG6" s="1408"/>
      <c r="DRH6" s="1408"/>
      <c r="DRI6" s="1408"/>
      <c r="DRJ6" s="1408"/>
      <c r="DRK6" s="1408"/>
      <c r="DRL6" s="1408"/>
      <c r="DRM6" s="1408"/>
      <c r="DRN6" s="1408"/>
      <c r="DRO6" s="1408"/>
      <c r="DRP6" s="1408"/>
      <c r="DRQ6" s="1408"/>
      <c r="DRR6" s="1408"/>
      <c r="DRS6" s="1408"/>
      <c r="DRT6" s="1408"/>
      <c r="DRU6" s="1408"/>
      <c r="DRV6" s="1408"/>
      <c r="DRW6" s="1408"/>
      <c r="DRX6" s="1408"/>
      <c r="DRY6" s="1408"/>
      <c r="DRZ6" s="1408"/>
      <c r="DSA6" s="1408"/>
      <c r="DSB6" s="1408"/>
      <c r="DSC6" s="1408"/>
      <c r="DSD6" s="1408"/>
      <c r="DSE6" s="1408"/>
      <c r="DSF6" s="1408"/>
      <c r="DSG6" s="1408"/>
      <c r="DSH6" s="1408"/>
      <c r="DSI6" s="1408"/>
      <c r="DSJ6" s="1408"/>
      <c r="DSK6" s="1408"/>
      <c r="DSL6" s="1408"/>
      <c r="DSM6" s="1408"/>
      <c r="DSN6" s="1408"/>
      <c r="DSO6" s="1408"/>
      <c r="DSP6" s="1408"/>
      <c r="DSQ6" s="1408"/>
      <c r="DSR6" s="1408"/>
      <c r="DSS6" s="1408"/>
      <c r="DST6" s="1408"/>
      <c r="DSU6" s="1408"/>
      <c r="DSV6" s="1408"/>
      <c r="DSW6" s="1408"/>
      <c r="DSX6" s="1408"/>
      <c r="DSY6" s="1408"/>
      <c r="DSZ6" s="1408"/>
      <c r="DTA6" s="1408"/>
      <c r="DTB6" s="1408"/>
      <c r="DTC6" s="1408"/>
      <c r="DTD6" s="1408"/>
      <c r="DTE6" s="1408"/>
      <c r="DTF6" s="1408"/>
      <c r="DTG6" s="1408"/>
      <c r="DTH6" s="1408"/>
      <c r="DTI6" s="1408"/>
      <c r="DTJ6" s="1408"/>
      <c r="DTK6" s="1408"/>
      <c r="DTL6" s="1408"/>
      <c r="DTM6" s="1408"/>
      <c r="DTN6" s="1408"/>
      <c r="DTO6" s="1408"/>
      <c r="DTP6" s="1408"/>
      <c r="DTQ6" s="1408"/>
      <c r="DTR6" s="1408"/>
      <c r="DTS6" s="1408"/>
      <c r="DTT6" s="1408"/>
      <c r="DTU6" s="1408"/>
      <c r="DTV6" s="1408"/>
      <c r="DTW6" s="1408"/>
      <c r="DTX6" s="1408"/>
      <c r="DTY6" s="1408"/>
      <c r="DTZ6" s="1408"/>
      <c r="DUA6" s="1408"/>
      <c r="DUB6" s="1408"/>
      <c r="DUC6" s="1408"/>
      <c r="DUD6" s="1408"/>
      <c r="DUE6" s="1408"/>
      <c r="DUF6" s="1408"/>
      <c r="DUG6" s="1408"/>
      <c r="DUH6" s="1408"/>
      <c r="DUI6" s="1408"/>
      <c r="DUJ6" s="1408"/>
      <c r="DUK6" s="1408"/>
      <c r="DUL6" s="1408"/>
      <c r="DUM6" s="1408"/>
      <c r="DUN6" s="1408"/>
      <c r="DUO6" s="1408"/>
      <c r="DUP6" s="1408"/>
      <c r="DUQ6" s="1408"/>
      <c r="DUR6" s="1408"/>
      <c r="DUS6" s="1408"/>
      <c r="DUT6" s="1408"/>
      <c r="DUU6" s="1408"/>
      <c r="DUV6" s="1408"/>
      <c r="DUW6" s="1408"/>
      <c r="DUX6" s="1408"/>
      <c r="DUY6" s="1408"/>
      <c r="DUZ6" s="1408"/>
      <c r="DVA6" s="1408"/>
      <c r="DVB6" s="1408"/>
      <c r="DVC6" s="1408"/>
      <c r="DVD6" s="1408"/>
      <c r="DVE6" s="1408"/>
      <c r="DVF6" s="1408"/>
      <c r="DVG6" s="1408"/>
      <c r="DVH6" s="1408"/>
      <c r="DVI6" s="1408"/>
      <c r="DVJ6" s="1408"/>
      <c r="DVK6" s="1408"/>
      <c r="DVL6" s="1408"/>
      <c r="DVM6" s="1408"/>
      <c r="DVN6" s="1408"/>
      <c r="DVO6" s="1408"/>
      <c r="DVP6" s="1408"/>
      <c r="DVQ6" s="1408"/>
      <c r="DVR6" s="1408"/>
      <c r="DVS6" s="1408"/>
      <c r="DVT6" s="1408"/>
      <c r="DVU6" s="1408"/>
      <c r="DVV6" s="1408"/>
      <c r="DVW6" s="1408"/>
      <c r="DVX6" s="1408"/>
      <c r="DVY6" s="1408"/>
      <c r="DVZ6" s="1408"/>
      <c r="DWA6" s="1408"/>
      <c r="DWB6" s="1408"/>
      <c r="DWC6" s="1408"/>
      <c r="DWD6" s="1408"/>
      <c r="DWE6" s="1408"/>
      <c r="DWF6" s="1408"/>
      <c r="DWG6" s="1408"/>
      <c r="DWH6" s="1408"/>
      <c r="DWI6" s="1408"/>
      <c r="DWJ6" s="1408"/>
      <c r="DWK6" s="1408"/>
      <c r="DWL6" s="1408"/>
      <c r="DWM6" s="1408"/>
      <c r="DWN6" s="1408"/>
      <c r="DWO6" s="1408"/>
      <c r="DWP6" s="1408"/>
      <c r="DWQ6" s="1408"/>
      <c r="DWR6" s="1408"/>
      <c r="DWS6" s="1408"/>
      <c r="DWT6" s="1408"/>
      <c r="DWU6" s="1408"/>
      <c r="DWV6" s="1408"/>
      <c r="DWW6" s="1408"/>
      <c r="DWX6" s="1408"/>
      <c r="DWY6" s="1408"/>
      <c r="DWZ6" s="1408"/>
      <c r="DXA6" s="1408"/>
      <c r="DXB6" s="1408"/>
      <c r="DXC6" s="1408"/>
      <c r="DXD6" s="1408"/>
      <c r="DXE6" s="1408"/>
      <c r="DXF6" s="1408"/>
      <c r="DXG6" s="1408"/>
      <c r="DXH6" s="1408"/>
      <c r="DXI6" s="1408"/>
      <c r="DXJ6" s="1408"/>
      <c r="DXK6" s="1408"/>
      <c r="DXL6" s="1408"/>
      <c r="DXM6" s="1408"/>
      <c r="DXN6" s="1408"/>
      <c r="DXO6" s="1408"/>
      <c r="DXP6" s="1408"/>
      <c r="DXQ6" s="1408"/>
      <c r="DXR6" s="1408"/>
      <c r="DXS6" s="1408"/>
      <c r="DXT6" s="1408"/>
      <c r="DXU6" s="1408"/>
      <c r="DXV6" s="1408"/>
      <c r="DXW6" s="1408"/>
      <c r="DXX6" s="1408"/>
      <c r="DXY6" s="1408"/>
      <c r="DXZ6" s="1408"/>
      <c r="DYA6" s="1408"/>
      <c r="DYB6" s="1408"/>
      <c r="DYC6" s="1408"/>
      <c r="DYD6" s="1408"/>
      <c r="DYE6" s="1408"/>
      <c r="DYF6" s="1408"/>
      <c r="DYG6" s="1408"/>
      <c r="DYH6" s="1408"/>
      <c r="DYI6" s="1408"/>
      <c r="DYJ6" s="1408"/>
      <c r="DYK6" s="1408"/>
      <c r="DYL6" s="1408"/>
      <c r="DYM6" s="1408"/>
      <c r="DYN6" s="1408"/>
      <c r="DYO6" s="1408"/>
      <c r="DYP6" s="1408"/>
      <c r="DYQ6" s="1408"/>
      <c r="DYR6" s="1408"/>
      <c r="DYS6" s="1408"/>
      <c r="DYT6" s="1408"/>
      <c r="DYU6" s="1408"/>
      <c r="DYV6" s="1408"/>
      <c r="DYW6" s="1408"/>
      <c r="DYX6" s="1408"/>
      <c r="DYY6" s="1408"/>
      <c r="DYZ6" s="1408"/>
      <c r="DZA6" s="1408"/>
      <c r="DZB6" s="1408"/>
      <c r="DZC6" s="1408"/>
      <c r="DZD6" s="1408"/>
      <c r="DZE6" s="1408"/>
      <c r="DZF6" s="1408"/>
      <c r="DZG6" s="1408"/>
      <c r="DZH6" s="1408"/>
      <c r="DZI6" s="1408"/>
      <c r="DZJ6" s="1408"/>
      <c r="DZK6" s="1408"/>
      <c r="DZL6" s="1408"/>
      <c r="DZM6" s="1408"/>
      <c r="DZN6" s="1408"/>
      <c r="DZO6" s="1408"/>
      <c r="DZP6" s="1408"/>
      <c r="DZQ6" s="1408"/>
      <c r="DZR6" s="1408"/>
      <c r="DZS6" s="1408"/>
      <c r="DZT6" s="1408"/>
      <c r="DZU6" s="1408"/>
      <c r="DZV6" s="1408"/>
      <c r="DZW6" s="1408"/>
      <c r="DZX6" s="1408"/>
      <c r="DZY6" s="1408"/>
      <c r="DZZ6" s="1408"/>
      <c r="EAA6" s="1408"/>
      <c r="EAB6" s="1408"/>
      <c r="EAC6" s="1408"/>
      <c r="EAD6" s="1408"/>
      <c r="EAE6" s="1408"/>
      <c r="EAF6" s="1408"/>
      <c r="EAG6" s="1408"/>
      <c r="EAH6" s="1408"/>
      <c r="EAI6" s="1408"/>
      <c r="EAJ6" s="1408"/>
      <c r="EAK6" s="1408"/>
      <c r="EAL6" s="1408"/>
      <c r="EAM6" s="1408"/>
      <c r="EAN6" s="1408"/>
      <c r="EAO6" s="1408"/>
      <c r="EAP6" s="1408"/>
      <c r="EAQ6" s="1408"/>
      <c r="EAR6" s="1408"/>
      <c r="EAS6" s="1408"/>
      <c r="EAT6" s="1408"/>
      <c r="EAU6" s="1408"/>
      <c r="EAV6" s="1408"/>
      <c r="EAW6" s="1408"/>
      <c r="EAX6" s="1408"/>
      <c r="EAY6" s="1408"/>
      <c r="EAZ6" s="1408"/>
      <c r="EBA6" s="1408"/>
      <c r="EBB6" s="1408"/>
      <c r="EBC6" s="1408"/>
      <c r="EBD6" s="1408"/>
      <c r="EBE6" s="1408"/>
      <c r="EBF6" s="1408"/>
      <c r="EBG6" s="1408"/>
      <c r="EBH6" s="1408"/>
      <c r="EBI6" s="1408"/>
      <c r="EBJ6" s="1408"/>
      <c r="EBK6" s="1408"/>
      <c r="EBL6" s="1408"/>
      <c r="EBM6" s="1408"/>
      <c r="EBN6" s="1408"/>
      <c r="EBO6" s="1408"/>
      <c r="EBP6" s="1408"/>
      <c r="EBQ6" s="1408"/>
      <c r="EBR6" s="1408"/>
      <c r="EBS6" s="1408"/>
      <c r="EBT6" s="1408"/>
      <c r="EBU6" s="1408"/>
      <c r="EBV6" s="1408"/>
      <c r="EBW6" s="1408"/>
      <c r="EBX6" s="1408"/>
      <c r="EBY6" s="1408"/>
      <c r="EBZ6" s="1408"/>
      <c r="ECA6" s="1408"/>
      <c r="ECB6" s="1408"/>
      <c r="ECC6" s="1408"/>
      <c r="ECD6" s="1408"/>
      <c r="ECE6" s="1408"/>
      <c r="ECF6" s="1408"/>
      <c r="ECG6" s="1408"/>
      <c r="ECH6" s="1408"/>
      <c r="ECI6" s="1408"/>
      <c r="ECJ6" s="1408"/>
      <c r="ECK6" s="1408"/>
      <c r="ECL6" s="1408"/>
      <c r="ECM6" s="1408"/>
      <c r="ECN6" s="1408"/>
      <c r="ECO6" s="1408"/>
      <c r="ECP6" s="1408"/>
      <c r="ECQ6" s="1408"/>
      <c r="ECR6" s="1408"/>
      <c r="ECS6" s="1408"/>
      <c r="ECT6" s="1408"/>
      <c r="ECU6" s="1408"/>
      <c r="ECV6" s="1408"/>
      <c r="ECW6" s="1408"/>
      <c r="ECX6" s="1408"/>
      <c r="ECY6" s="1408"/>
      <c r="ECZ6" s="1408"/>
      <c r="EDA6" s="1408"/>
      <c r="EDB6" s="1408"/>
      <c r="EDC6" s="1408"/>
      <c r="EDD6" s="1408"/>
      <c r="EDE6" s="1408"/>
      <c r="EDF6" s="1408"/>
      <c r="EDG6" s="1408"/>
      <c r="EDH6" s="1408"/>
      <c r="EDI6" s="1408"/>
      <c r="EDJ6" s="1408"/>
      <c r="EDK6" s="1408"/>
      <c r="EDL6" s="1408"/>
      <c r="EDM6" s="1408"/>
      <c r="EDN6" s="1408"/>
      <c r="EDO6" s="1408"/>
      <c r="EDP6" s="1408"/>
      <c r="EDQ6" s="1408"/>
      <c r="EDR6" s="1408"/>
      <c r="EDS6" s="1408"/>
      <c r="EDT6" s="1408"/>
      <c r="EDU6" s="1408"/>
      <c r="EDV6" s="1408"/>
      <c r="EDW6" s="1408"/>
      <c r="EDX6" s="1408"/>
      <c r="EDY6" s="1408"/>
      <c r="EDZ6" s="1408"/>
      <c r="EEA6" s="1408"/>
      <c r="EEB6" s="1408"/>
      <c r="EEC6" s="1408"/>
      <c r="EED6" s="1408"/>
      <c r="EEE6" s="1408"/>
      <c r="EEF6" s="1408"/>
      <c r="EEG6" s="1408"/>
      <c r="EEH6" s="1408"/>
      <c r="EEI6" s="1408"/>
      <c r="EEJ6" s="1408"/>
      <c r="EEK6" s="1408"/>
      <c r="EEL6" s="1408"/>
      <c r="EEM6" s="1408"/>
      <c r="EEN6" s="1408"/>
      <c r="EEO6" s="1408"/>
      <c r="EEP6" s="1408"/>
      <c r="EEQ6" s="1408"/>
      <c r="EER6" s="1408"/>
      <c r="EES6" s="1408"/>
      <c r="EET6" s="1408"/>
      <c r="EEU6" s="1408"/>
      <c r="EEV6" s="1408"/>
      <c r="EEW6" s="1408"/>
      <c r="EEX6" s="1408"/>
      <c r="EEY6" s="1408"/>
      <c r="EEZ6" s="1408"/>
      <c r="EFA6" s="1408"/>
      <c r="EFB6" s="1408"/>
      <c r="EFC6" s="1408"/>
      <c r="EFD6" s="1408"/>
      <c r="EFE6" s="1408"/>
      <c r="EFF6" s="1408"/>
      <c r="EFG6" s="1408"/>
      <c r="EFH6" s="1408"/>
      <c r="EFI6" s="1408"/>
      <c r="EFJ6" s="1408"/>
      <c r="EFK6" s="1408"/>
      <c r="EFL6" s="1408"/>
      <c r="EFM6" s="1408"/>
      <c r="EFN6" s="1408"/>
      <c r="EFO6" s="1408"/>
      <c r="EFP6" s="1408"/>
      <c r="EFQ6" s="1408"/>
      <c r="EFR6" s="1408"/>
      <c r="EFS6" s="1408"/>
      <c r="EFT6" s="1408"/>
      <c r="EFU6" s="1408"/>
      <c r="EFV6" s="1408"/>
      <c r="EFW6" s="1408"/>
      <c r="EFX6" s="1408"/>
      <c r="EFY6" s="1408"/>
      <c r="EFZ6" s="1408"/>
      <c r="EGA6" s="1408"/>
      <c r="EGB6" s="1408"/>
      <c r="EGC6" s="1408"/>
      <c r="EGD6" s="1408"/>
      <c r="EGE6" s="1408"/>
      <c r="EGF6" s="1408"/>
      <c r="EGG6" s="1408"/>
      <c r="EGH6" s="1408"/>
      <c r="EGI6" s="1408"/>
      <c r="EGJ6" s="1408"/>
      <c r="EGK6" s="1408"/>
      <c r="EGL6" s="1408"/>
      <c r="EGM6" s="1408"/>
      <c r="EGN6" s="1408"/>
      <c r="EGO6" s="1408"/>
      <c r="EGP6" s="1408"/>
      <c r="EGQ6" s="1408"/>
      <c r="EGR6" s="1408"/>
      <c r="EGS6" s="1408"/>
      <c r="EGT6" s="1408"/>
      <c r="EGU6" s="1408"/>
      <c r="EGV6" s="1408"/>
      <c r="EGW6" s="1408"/>
      <c r="EGX6" s="1408"/>
      <c r="EGY6" s="1408"/>
      <c r="EGZ6" s="1408"/>
      <c r="EHA6" s="1408"/>
      <c r="EHB6" s="1408"/>
      <c r="EHC6" s="1408"/>
      <c r="EHD6" s="1408"/>
      <c r="EHE6" s="1408"/>
      <c r="EHF6" s="1408"/>
      <c r="EHG6" s="1408"/>
      <c r="EHH6" s="1408"/>
      <c r="EHI6" s="1408"/>
      <c r="EHJ6" s="1408"/>
      <c r="EHK6" s="1408"/>
      <c r="EHL6" s="1408"/>
      <c r="EHM6" s="1408"/>
      <c r="EHN6" s="1408"/>
      <c r="EHO6" s="1408"/>
      <c r="EHP6" s="1408"/>
      <c r="EHQ6" s="1408"/>
      <c r="EHR6" s="1408"/>
      <c r="EHS6" s="1408"/>
      <c r="EHT6" s="1408"/>
      <c r="EHU6" s="1408"/>
      <c r="EHV6" s="1408"/>
      <c r="EHW6" s="1408"/>
      <c r="EHX6" s="1408"/>
      <c r="EHY6" s="1408"/>
      <c r="EHZ6" s="1408"/>
      <c r="EIA6" s="1408"/>
      <c r="EIB6" s="1408"/>
      <c r="EIC6" s="1408"/>
      <c r="EID6" s="1408"/>
      <c r="EIE6" s="1408"/>
      <c r="EIF6" s="1408"/>
      <c r="EIG6" s="1408"/>
      <c r="EIH6" s="1408"/>
      <c r="EII6" s="1408"/>
      <c r="EIJ6" s="1408"/>
      <c r="EIK6" s="1408"/>
      <c r="EIL6" s="1408"/>
      <c r="EIM6" s="1408"/>
      <c r="EIN6" s="1408"/>
      <c r="EIO6" s="1408"/>
      <c r="EIP6" s="1408"/>
      <c r="EIQ6" s="1408"/>
      <c r="EIR6" s="1408"/>
      <c r="EIS6" s="1408"/>
      <c r="EIT6" s="1408"/>
      <c r="EIU6" s="1408"/>
      <c r="EIV6" s="1408"/>
      <c r="EIW6" s="1408"/>
      <c r="EIX6" s="1408"/>
      <c r="EIY6" s="1408"/>
      <c r="EIZ6" s="1408"/>
      <c r="EJA6" s="1408"/>
      <c r="EJB6" s="1408"/>
      <c r="EJC6" s="1408"/>
      <c r="EJD6" s="1408"/>
      <c r="EJE6" s="1408"/>
      <c r="EJF6" s="1408"/>
      <c r="EJG6" s="1408"/>
      <c r="EJH6" s="1408"/>
      <c r="EJI6" s="1408"/>
      <c r="EJJ6" s="1408"/>
      <c r="EJK6" s="1408"/>
      <c r="EJL6" s="1408"/>
      <c r="EJM6" s="1408"/>
      <c r="EJN6" s="1408"/>
      <c r="EJO6" s="1408"/>
      <c r="EJP6" s="1408"/>
      <c r="EJQ6" s="1408"/>
      <c r="EJR6" s="1408"/>
      <c r="EJS6" s="1408"/>
      <c r="EJT6" s="1408"/>
      <c r="EJU6" s="1408"/>
      <c r="EJV6" s="1408"/>
      <c r="EJW6" s="1408"/>
      <c r="EJX6" s="1408"/>
      <c r="EJY6" s="1408"/>
      <c r="EJZ6" s="1408"/>
      <c r="EKA6" s="1408"/>
      <c r="EKB6" s="1408"/>
      <c r="EKC6" s="1408"/>
      <c r="EKD6" s="1408"/>
      <c r="EKE6" s="1408"/>
      <c r="EKF6" s="1408"/>
      <c r="EKG6" s="1408"/>
      <c r="EKH6" s="1408"/>
      <c r="EKI6" s="1408"/>
      <c r="EKJ6" s="1408"/>
      <c r="EKK6" s="1408"/>
      <c r="EKL6" s="1408"/>
      <c r="EKM6" s="1408"/>
      <c r="EKN6" s="1408"/>
      <c r="EKO6" s="1408"/>
      <c r="EKP6" s="1408"/>
      <c r="EKQ6" s="1408"/>
      <c r="EKR6" s="1408"/>
      <c r="EKS6" s="1408"/>
      <c r="EKT6" s="1408"/>
      <c r="EKU6" s="1408"/>
      <c r="EKV6" s="1408"/>
      <c r="EKW6" s="1408"/>
      <c r="EKX6" s="1408"/>
      <c r="EKY6" s="1408"/>
      <c r="EKZ6" s="1408"/>
      <c r="ELA6" s="1408"/>
      <c r="ELB6" s="1408"/>
      <c r="ELC6" s="1408"/>
      <c r="ELD6" s="1408"/>
      <c r="ELE6" s="1408"/>
      <c r="ELF6" s="1408"/>
      <c r="ELG6" s="1408"/>
      <c r="ELH6" s="1408"/>
      <c r="ELI6" s="1408"/>
      <c r="ELJ6" s="1408"/>
      <c r="ELK6" s="1408"/>
      <c r="ELL6" s="1408"/>
      <c r="ELM6" s="1408"/>
      <c r="ELN6" s="1408"/>
      <c r="ELO6" s="1408"/>
      <c r="ELP6" s="1408"/>
      <c r="ELQ6" s="1408"/>
      <c r="ELR6" s="1408"/>
      <c r="ELS6" s="1408"/>
      <c r="ELT6" s="1408"/>
      <c r="ELU6" s="1408"/>
      <c r="ELV6" s="1408"/>
      <c r="ELW6" s="1408"/>
      <c r="ELX6" s="1408"/>
      <c r="ELY6" s="1408"/>
      <c r="ELZ6" s="1408"/>
      <c r="EMA6" s="1408"/>
      <c r="EMB6" s="1408"/>
      <c r="EMC6" s="1408"/>
      <c r="EMD6" s="1408"/>
      <c r="EME6" s="1408"/>
      <c r="EMF6" s="1408"/>
      <c r="EMG6" s="1408"/>
      <c r="EMH6" s="1408"/>
      <c r="EMI6" s="1408"/>
      <c r="EMJ6" s="1408"/>
      <c r="EMK6" s="1408"/>
      <c r="EML6" s="1408"/>
      <c r="EMM6" s="1408"/>
      <c r="EMN6" s="1408"/>
      <c r="EMO6" s="1408"/>
      <c r="EMP6" s="1408"/>
      <c r="EMQ6" s="1408"/>
      <c r="EMR6" s="1408"/>
      <c r="EMS6" s="1408"/>
      <c r="EMT6" s="1408"/>
      <c r="EMU6" s="1408"/>
      <c r="EMV6" s="1408"/>
      <c r="EMW6" s="1408"/>
      <c r="EMX6" s="1408"/>
      <c r="EMY6" s="1408"/>
      <c r="EMZ6" s="1408"/>
      <c r="ENA6" s="1408"/>
      <c r="ENB6" s="1408"/>
      <c r="ENC6" s="1408"/>
      <c r="END6" s="1408"/>
      <c r="ENE6" s="1408"/>
      <c r="ENF6" s="1408"/>
      <c r="ENG6" s="1408"/>
      <c r="ENH6" s="1408"/>
      <c r="ENI6" s="1408"/>
      <c r="ENJ6" s="1408"/>
      <c r="ENK6" s="1408"/>
      <c r="ENL6" s="1408"/>
      <c r="ENM6" s="1408"/>
      <c r="ENN6" s="1408"/>
      <c r="ENO6" s="1408"/>
      <c r="ENP6" s="1408"/>
      <c r="ENQ6" s="1408"/>
      <c r="ENR6" s="1408"/>
      <c r="ENS6" s="1408"/>
      <c r="ENT6" s="1408"/>
      <c r="ENU6" s="1408"/>
      <c r="ENV6" s="1408"/>
      <c r="ENW6" s="1408"/>
      <c r="ENX6" s="1408"/>
      <c r="ENY6" s="1408"/>
      <c r="ENZ6" s="1408"/>
      <c r="EOA6" s="1408"/>
      <c r="EOB6" s="1408"/>
      <c r="EOC6" s="1408"/>
      <c r="EOD6" s="1408"/>
      <c r="EOE6" s="1408"/>
      <c r="EOF6" s="1408"/>
      <c r="EOG6" s="1408"/>
      <c r="EOH6" s="1408"/>
      <c r="EOI6" s="1408"/>
      <c r="EOJ6" s="1408"/>
      <c r="EOK6" s="1408"/>
      <c r="EOL6" s="1408"/>
      <c r="EOM6" s="1408"/>
      <c r="EON6" s="1408"/>
      <c r="EOO6" s="1408"/>
      <c r="EOP6" s="1408"/>
      <c r="EOQ6" s="1408"/>
      <c r="EOR6" s="1408"/>
      <c r="EOS6" s="1408"/>
      <c r="EOT6" s="1408"/>
      <c r="EOU6" s="1408"/>
      <c r="EOV6" s="1408"/>
      <c r="EOW6" s="1408"/>
      <c r="EOX6" s="1408"/>
      <c r="EOY6" s="1408"/>
      <c r="EOZ6" s="1408"/>
      <c r="EPA6" s="1408"/>
      <c r="EPB6" s="1408"/>
      <c r="EPC6" s="1408"/>
      <c r="EPD6" s="1408"/>
      <c r="EPE6" s="1408"/>
      <c r="EPF6" s="1408"/>
      <c r="EPG6" s="1408"/>
      <c r="EPH6" s="1408"/>
      <c r="EPI6" s="1408"/>
      <c r="EPJ6" s="1408"/>
      <c r="EPK6" s="1408"/>
      <c r="EPL6" s="1408"/>
      <c r="EPM6" s="1408"/>
      <c r="EPN6" s="1408"/>
      <c r="EPO6" s="1408"/>
      <c r="EPP6" s="1408"/>
      <c r="EPQ6" s="1408"/>
      <c r="EPR6" s="1408"/>
      <c r="EPS6" s="1408"/>
      <c r="EPT6" s="1408"/>
      <c r="EPU6" s="1408"/>
      <c r="EPV6" s="1408"/>
      <c r="EPW6" s="1408"/>
      <c r="EPX6" s="1408"/>
      <c r="EPY6" s="1408"/>
      <c r="EPZ6" s="1408"/>
      <c r="EQA6" s="1408"/>
      <c r="EQB6" s="1408"/>
      <c r="EQC6" s="1408"/>
      <c r="EQD6" s="1408"/>
      <c r="EQE6" s="1408"/>
      <c r="EQF6" s="1408"/>
      <c r="EQG6" s="1408"/>
      <c r="EQH6" s="1408"/>
      <c r="EQI6" s="1408"/>
      <c r="EQJ6" s="1408"/>
      <c r="EQK6" s="1408"/>
      <c r="EQL6" s="1408"/>
      <c r="EQM6" s="1408"/>
      <c r="EQN6" s="1408"/>
      <c r="EQO6" s="1408"/>
      <c r="EQP6" s="1408"/>
      <c r="EQQ6" s="1408"/>
      <c r="EQR6" s="1408"/>
      <c r="EQS6" s="1408"/>
      <c r="EQT6" s="1408"/>
      <c r="EQU6" s="1408"/>
      <c r="EQV6" s="1408"/>
      <c r="EQW6" s="1408"/>
      <c r="EQX6" s="1408"/>
      <c r="EQY6" s="1408"/>
      <c r="EQZ6" s="1408"/>
      <c r="ERA6" s="1408"/>
      <c r="ERB6" s="1408"/>
      <c r="ERC6" s="1408"/>
      <c r="ERD6" s="1408"/>
      <c r="ERE6" s="1408"/>
      <c r="ERF6" s="1408"/>
      <c r="ERG6" s="1408"/>
      <c r="ERH6" s="1408"/>
      <c r="ERI6" s="1408"/>
      <c r="ERJ6" s="1408"/>
      <c r="ERK6" s="1408"/>
      <c r="ERL6" s="1408"/>
      <c r="ERM6" s="1408"/>
      <c r="ERN6" s="1408"/>
      <c r="ERO6" s="1408"/>
      <c r="ERP6" s="1408"/>
      <c r="ERQ6" s="1408"/>
      <c r="ERR6" s="1408"/>
      <c r="ERS6" s="1408"/>
      <c r="ERT6" s="1408"/>
      <c r="ERU6" s="1408"/>
      <c r="ERV6" s="1408"/>
      <c r="ERW6" s="1408"/>
      <c r="ERX6" s="1408"/>
      <c r="ERY6" s="1408"/>
      <c r="ERZ6" s="1408"/>
      <c r="ESA6" s="1408"/>
      <c r="ESB6" s="1408"/>
      <c r="ESC6" s="1408"/>
      <c r="ESD6" s="1408"/>
      <c r="ESE6" s="1408"/>
      <c r="ESF6" s="1408"/>
      <c r="ESG6" s="1408"/>
      <c r="ESH6" s="1408"/>
      <c r="ESI6" s="1408"/>
      <c r="ESJ6" s="1408"/>
      <c r="ESK6" s="1408"/>
      <c r="ESL6" s="1408"/>
      <c r="ESM6" s="1408"/>
      <c r="ESN6" s="1408"/>
      <c r="ESO6" s="1408"/>
      <c r="ESP6" s="1408"/>
      <c r="ESQ6" s="1408"/>
      <c r="ESR6" s="1408"/>
      <c r="ESS6" s="1408"/>
      <c r="EST6" s="1408"/>
      <c r="ESU6" s="1408"/>
      <c r="ESV6" s="1408"/>
      <c r="ESW6" s="1408"/>
      <c r="ESX6" s="1408"/>
      <c r="ESY6" s="1408"/>
      <c r="ESZ6" s="1408"/>
      <c r="ETA6" s="1408"/>
      <c r="ETB6" s="1408"/>
      <c r="ETC6" s="1408"/>
      <c r="ETD6" s="1408"/>
      <c r="ETE6" s="1408"/>
      <c r="ETF6" s="1408"/>
      <c r="ETG6" s="1408"/>
      <c r="ETH6" s="1408"/>
      <c r="ETI6" s="1408"/>
      <c r="ETJ6" s="1408"/>
      <c r="ETK6" s="1408"/>
      <c r="ETL6" s="1408"/>
      <c r="ETM6" s="1408"/>
      <c r="ETN6" s="1408"/>
      <c r="ETO6" s="1408"/>
      <c r="ETP6" s="1408"/>
      <c r="ETQ6" s="1408"/>
      <c r="ETR6" s="1408"/>
      <c r="ETS6" s="1408"/>
      <c r="ETT6" s="1408"/>
      <c r="ETU6" s="1408"/>
      <c r="ETV6" s="1408"/>
      <c r="ETW6" s="1408"/>
      <c r="ETX6" s="1408"/>
      <c r="ETY6" s="1408"/>
      <c r="ETZ6" s="1408"/>
      <c r="EUA6" s="1408"/>
      <c r="EUB6" s="1408"/>
      <c r="EUC6" s="1408"/>
      <c r="EUD6" s="1408"/>
      <c r="EUE6" s="1408"/>
      <c r="EUF6" s="1408"/>
      <c r="EUG6" s="1408"/>
      <c r="EUH6" s="1408"/>
      <c r="EUI6" s="1408"/>
      <c r="EUJ6" s="1408"/>
      <c r="EUK6" s="1408"/>
      <c r="EUL6" s="1408"/>
      <c r="EUM6" s="1408"/>
      <c r="EUN6" s="1408"/>
      <c r="EUO6" s="1408"/>
      <c r="EUP6" s="1408"/>
      <c r="EUQ6" s="1408"/>
      <c r="EUR6" s="1408"/>
      <c r="EUS6" s="1408"/>
      <c r="EUT6" s="1408"/>
      <c r="EUU6" s="1408"/>
      <c r="EUV6" s="1408"/>
      <c r="EUW6" s="1408"/>
      <c r="EUX6" s="1408"/>
      <c r="EUY6" s="1408"/>
      <c r="EUZ6" s="1408"/>
      <c r="EVA6" s="1408"/>
      <c r="EVB6" s="1408"/>
      <c r="EVC6" s="1408"/>
      <c r="EVD6" s="1408"/>
      <c r="EVE6" s="1408"/>
      <c r="EVF6" s="1408"/>
      <c r="EVG6" s="1408"/>
      <c r="EVH6" s="1408"/>
      <c r="EVI6" s="1408"/>
      <c r="EVJ6" s="1408"/>
      <c r="EVK6" s="1408"/>
      <c r="EVL6" s="1408"/>
      <c r="EVM6" s="1408"/>
      <c r="EVN6" s="1408"/>
      <c r="EVO6" s="1408"/>
      <c r="EVP6" s="1408"/>
      <c r="EVQ6" s="1408"/>
      <c r="EVR6" s="1408"/>
      <c r="EVS6" s="1408"/>
      <c r="EVT6" s="1408"/>
      <c r="EVU6" s="1408"/>
      <c r="EVV6" s="1408"/>
      <c r="EVW6" s="1408"/>
      <c r="EVX6" s="1408"/>
      <c r="EVY6" s="1408"/>
      <c r="EVZ6" s="1408"/>
      <c r="EWA6" s="1408"/>
      <c r="EWB6" s="1408"/>
      <c r="EWC6" s="1408"/>
      <c r="EWD6" s="1408"/>
      <c r="EWE6" s="1408"/>
      <c r="EWF6" s="1408"/>
      <c r="EWG6" s="1408"/>
      <c r="EWH6" s="1408"/>
      <c r="EWI6" s="1408"/>
      <c r="EWJ6" s="1408"/>
      <c r="EWK6" s="1408"/>
      <c r="EWL6" s="1408"/>
      <c r="EWM6" s="1408"/>
      <c r="EWN6" s="1408"/>
      <c r="EWO6" s="1408"/>
      <c r="EWP6" s="1408"/>
      <c r="EWQ6" s="1408"/>
      <c r="EWR6" s="1408"/>
      <c r="EWS6" s="1408"/>
      <c r="EWT6" s="1408"/>
      <c r="EWU6" s="1408"/>
      <c r="EWV6" s="1408"/>
      <c r="EWW6" s="1408"/>
      <c r="EWX6" s="1408"/>
      <c r="EWY6" s="1408"/>
      <c r="EWZ6" s="1408"/>
      <c r="EXA6" s="1408"/>
      <c r="EXB6" s="1408"/>
      <c r="EXC6" s="1408"/>
      <c r="EXD6" s="1408"/>
      <c r="EXE6" s="1408"/>
      <c r="EXF6" s="1408"/>
      <c r="EXG6" s="1408"/>
      <c r="EXH6" s="1408"/>
      <c r="EXI6" s="1408"/>
      <c r="EXJ6" s="1408"/>
      <c r="EXK6" s="1408"/>
      <c r="EXL6" s="1408"/>
      <c r="EXM6" s="1408"/>
      <c r="EXN6" s="1408"/>
      <c r="EXO6" s="1408"/>
      <c r="EXP6" s="1408"/>
      <c r="EXQ6" s="1408"/>
      <c r="EXR6" s="1408"/>
      <c r="EXS6" s="1408"/>
      <c r="EXT6" s="1408"/>
      <c r="EXU6" s="1408"/>
      <c r="EXV6" s="1408"/>
      <c r="EXW6" s="1408"/>
      <c r="EXX6" s="1408"/>
      <c r="EXY6" s="1408"/>
      <c r="EXZ6" s="1408"/>
      <c r="EYA6" s="1408"/>
      <c r="EYB6" s="1408"/>
      <c r="EYC6" s="1408"/>
      <c r="EYD6" s="1408"/>
      <c r="EYE6" s="1408"/>
      <c r="EYF6" s="1408"/>
      <c r="EYG6" s="1408"/>
      <c r="EYH6" s="1408"/>
      <c r="EYI6" s="1408"/>
      <c r="EYJ6" s="1408"/>
      <c r="EYK6" s="1408"/>
      <c r="EYL6" s="1408"/>
      <c r="EYM6" s="1408"/>
      <c r="EYN6" s="1408"/>
      <c r="EYO6" s="1408"/>
      <c r="EYP6" s="1408"/>
      <c r="EYQ6" s="1408"/>
      <c r="EYR6" s="1408"/>
      <c r="EYS6" s="1408"/>
      <c r="EYT6" s="1408"/>
      <c r="EYU6" s="1408"/>
      <c r="EYV6" s="1408"/>
      <c r="EYW6" s="1408"/>
      <c r="EYX6" s="1408"/>
      <c r="EYY6" s="1408"/>
      <c r="EYZ6" s="1408"/>
      <c r="EZA6" s="1408"/>
      <c r="EZB6" s="1408"/>
      <c r="EZC6" s="1408"/>
      <c r="EZD6" s="1408"/>
      <c r="EZE6" s="1408"/>
      <c r="EZF6" s="1408"/>
      <c r="EZG6" s="1408"/>
      <c r="EZH6" s="1408"/>
      <c r="EZI6" s="1408"/>
      <c r="EZJ6" s="1408"/>
      <c r="EZK6" s="1408"/>
      <c r="EZL6" s="1408"/>
      <c r="EZM6" s="1408"/>
      <c r="EZN6" s="1408"/>
      <c r="EZO6" s="1408"/>
      <c r="EZP6" s="1408"/>
      <c r="EZQ6" s="1408"/>
      <c r="EZR6" s="1408"/>
      <c r="EZS6" s="1408"/>
      <c r="EZT6" s="1408"/>
      <c r="EZU6" s="1408"/>
      <c r="EZV6" s="1408"/>
      <c r="EZW6" s="1408"/>
      <c r="EZX6" s="1408"/>
      <c r="EZY6" s="1408"/>
      <c r="EZZ6" s="1408"/>
      <c r="FAA6" s="1408"/>
      <c r="FAB6" s="1408"/>
      <c r="FAC6" s="1408"/>
      <c r="FAD6" s="1408"/>
      <c r="FAE6" s="1408"/>
      <c r="FAF6" s="1408"/>
      <c r="FAG6" s="1408"/>
      <c r="FAH6" s="1408"/>
      <c r="FAI6" s="1408"/>
      <c r="FAJ6" s="1408"/>
      <c r="FAK6" s="1408"/>
      <c r="FAL6" s="1408"/>
      <c r="FAM6" s="1408"/>
      <c r="FAN6" s="1408"/>
      <c r="FAO6" s="1408"/>
      <c r="FAP6" s="1408"/>
      <c r="FAQ6" s="1408"/>
      <c r="FAR6" s="1408"/>
      <c r="FAS6" s="1408"/>
      <c r="FAT6" s="1408"/>
      <c r="FAU6" s="1408"/>
      <c r="FAV6" s="1408"/>
      <c r="FAW6" s="1408"/>
      <c r="FAX6" s="1408"/>
      <c r="FAY6" s="1408"/>
      <c r="FAZ6" s="1408"/>
      <c r="FBA6" s="1408"/>
      <c r="FBB6" s="1408"/>
      <c r="FBC6" s="1408"/>
      <c r="FBD6" s="1408"/>
      <c r="FBE6" s="1408"/>
      <c r="FBF6" s="1408"/>
      <c r="FBG6" s="1408"/>
      <c r="FBH6" s="1408"/>
      <c r="FBI6" s="1408"/>
      <c r="FBJ6" s="1408"/>
      <c r="FBK6" s="1408"/>
      <c r="FBL6" s="1408"/>
      <c r="FBM6" s="1408"/>
      <c r="FBN6" s="1408"/>
      <c r="FBO6" s="1408"/>
      <c r="FBP6" s="1408"/>
      <c r="FBQ6" s="1408"/>
      <c r="FBR6" s="1408"/>
      <c r="FBS6" s="1408"/>
      <c r="FBT6" s="1408"/>
      <c r="FBU6" s="1408"/>
      <c r="FBV6" s="1408"/>
      <c r="FBW6" s="1408"/>
      <c r="FBX6" s="1408"/>
      <c r="FBY6" s="1408"/>
      <c r="FBZ6" s="1408"/>
      <c r="FCA6" s="1408"/>
      <c r="FCB6" s="1408"/>
      <c r="FCC6" s="1408"/>
      <c r="FCD6" s="1408"/>
      <c r="FCE6" s="1408"/>
      <c r="FCF6" s="1408"/>
      <c r="FCG6" s="1408"/>
      <c r="FCH6" s="1408"/>
      <c r="FCI6" s="1408"/>
      <c r="FCJ6" s="1408"/>
      <c r="FCK6" s="1408"/>
      <c r="FCL6" s="1408"/>
      <c r="FCM6" s="1408"/>
      <c r="FCN6" s="1408"/>
      <c r="FCO6" s="1408"/>
      <c r="FCP6" s="1408"/>
      <c r="FCQ6" s="1408"/>
      <c r="FCR6" s="1408"/>
      <c r="FCS6" s="1408"/>
      <c r="FCT6" s="1408"/>
      <c r="FCU6" s="1408"/>
      <c r="FCV6" s="1408"/>
      <c r="FCW6" s="1408"/>
      <c r="FCX6" s="1408"/>
      <c r="FCY6" s="1408"/>
      <c r="FCZ6" s="1408"/>
      <c r="FDA6" s="1408"/>
      <c r="FDB6" s="1408"/>
      <c r="FDC6" s="1408"/>
      <c r="FDD6" s="1408"/>
      <c r="FDE6" s="1408"/>
      <c r="FDF6" s="1408"/>
      <c r="FDG6" s="1408"/>
      <c r="FDH6" s="1408"/>
      <c r="FDI6" s="1408"/>
      <c r="FDJ6" s="1408"/>
      <c r="FDK6" s="1408"/>
      <c r="FDL6" s="1408"/>
      <c r="FDM6" s="1408"/>
      <c r="FDN6" s="1408"/>
      <c r="FDO6" s="1408"/>
      <c r="FDP6" s="1408"/>
      <c r="FDQ6" s="1408"/>
      <c r="FDR6" s="1408"/>
      <c r="FDS6" s="1408"/>
      <c r="FDT6" s="1408"/>
      <c r="FDU6" s="1408"/>
      <c r="FDV6" s="1408"/>
      <c r="FDW6" s="1408"/>
      <c r="FDX6" s="1408"/>
      <c r="FDY6" s="1408"/>
      <c r="FDZ6" s="1408"/>
      <c r="FEA6" s="1408"/>
      <c r="FEB6" s="1408"/>
      <c r="FEC6" s="1408"/>
      <c r="FED6" s="1408"/>
      <c r="FEE6" s="1408"/>
      <c r="FEF6" s="1408"/>
      <c r="FEG6" s="1408"/>
      <c r="FEH6" s="1408"/>
      <c r="FEI6" s="1408"/>
      <c r="FEJ6" s="1408"/>
      <c r="FEK6" s="1408"/>
      <c r="FEL6" s="1408"/>
      <c r="FEM6" s="1408"/>
      <c r="FEN6" s="1408"/>
      <c r="FEO6" s="1408"/>
      <c r="FEP6" s="1408"/>
      <c r="FEQ6" s="1408"/>
      <c r="FER6" s="1408"/>
      <c r="FES6" s="1408"/>
      <c r="FET6" s="1408"/>
      <c r="FEU6" s="1408"/>
      <c r="FEV6" s="1408"/>
      <c r="FEW6" s="1408"/>
      <c r="FEX6" s="1408"/>
      <c r="FEY6" s="1408"/>
      <c r="FEZ6" s="1408"/>
      <c r="FFA6" s="1408"/>
      <c r="FFB6" s="1408"/>
      <c r="FFC6" s="1408"/>
      <c r="FFD6" s="1408"/>
      <c r="FFE6" s="1408"/>
      <c r="FFF6" s="1408"/>
      <c r="FFG6" s="1408"/>
      <c r="FFH6" s="1408"/>
      <c r="FFI6" s="1408"/>
      <c r="FFJ6" s="1408"/>
      <c r="FFK6" s="1408"/>
      <c r="FFL6" s="1408"/>
      <c r="FFM6" s="1408"/>
      <c r="FFN6" s="1408"/>
      <c r="FFO6" s="1408"/>
      <c r="FFP6" s="1408"/>
      <c r="FFQ6" s="1408"/>
      <c r="FFR6" s="1408"/>
      <c r="FFS6" s="1408"/>
      <c r="FFT6" s="1408"/>
      <c r="FFU6" s="1408"/>
      <c r="FFV6" s="1408"/>
      <c r="FFW6" s="1408"/>
      <c r="FFX6" s="1408"/>
      <c r="FFY6" s="1408"/>
      <c r="FFZ6" s="1408"/>
      <c r="FGA6" s="1408"/>
      <c r="FGB6" s="1408"/>
      <c r="FGC6" s="1408"/>
      <c r="FGD6" s="1408"/>
      <c r="FGE6" s="1408"/>
      <c r="FGF6" s="1408"/>
      <c r="FGG6" s="1408"/>
      <c r="FGH6" s="1408"/>
      <c r="FGI6" s="1408"/>
      <c r="FGJ6" s="1408"/>
      <c r="FGK6" s="1408"/>
      <c r="FGL6" s="1408"/>
      <c r="FGM6" s="1408"/>
      <c r="FGN6" s="1408"/>
      <c r="FGO6" s="1408"/>
      <c r="FGP6" s="1408"/>
      <c r="FGQ6" s="1408"/>
      <c r="FGR6" s="1408"/>
      <c r="FGS6" s="1408"/>
      <c r="FGT6" s="1408"/>
      <c r="FGU6" s="1408"/>
      <c r="FGV6" s="1408"/>
      <c r="FGW6" s="1408"/>
      <c r="FGX6" s="1408"/>
      <c r="FGY6" s="1408"/>
      <c r="FGZ6" s="1408"/>
      <c r="FHA6" s="1408"/>
      <c r="FHB6" s="1408"/>
      <c r="FHC6" s="1408"/>
      <c r="FHD6" s="1408"/>
      <c r="FHE6" s="1408"/>
      <c r="FHF6" s="1408"/>
      <c r="FHG6" s="1408"/>
      <c r="FHH6" s="1408"/>
      <c r="FHI6" s="1408"/>
      <c r="FHJ6" s="1408"/>
      <c r="FHK6" s="1408"/>
      <c r="FHL6" s="1408"/>
      <c r="FHM6" s="1408"/>
      <c r="FHN6" s="1408"/>
      <c r="FHO6" s="1408"/>
      <c r="FHP6" s="1408"/>
      <c r="FHQ6" s="1408"/>
      <c r="FHR6" s="1408"/>
      <c r="FHS6" s="1408"/>
      <c r="FHT6" s="1408"/>
      <c r="FHU6" s="1408"/>
      <c r="FHV6" s="1408"/>
      <c r="FHW6" s="1408"/>
      <c r="FHX6" s="1408"/>
      <c r="FHY6" s="1408"/>
      <c r="FHZ6" s="1408"/>
      <c r="FIA6" s="1408"/>
      <c r="FIB6" s="1408"/>
      <c r="FIC6" s="1408"/>
      <c r="FID6" s="1408"/>
      <c r="FIE6" s="1408"/>
      <c r="FIF6" s="1408"/>
      <c r="FIG6" s="1408"/>
      <c r="FIH6" s="1408"/>
      <c r="FII6" s="1408"/>
      <c r="FIJ6" s="1408"/>
      <c r="FIK6" s="1408"/>
      <c r="FIL6" s="1408"/>
      <c r="FIM6" s="1408"/>
      <c r="FIN6" s="1408"/>
      <c r="FIO6" s="1408"/>
      <c r="FIP6" s="1408"/>
      <c r="FIQ6" s="1408"/>
      <c r="FIR6" s="1408"/>
      <c r="FIS6" s="1408"/>
      <c r="FIT6" s="1408"/>
      <c r="FIU6" s="1408"/>
      <c r="FIV6" s="1408"/>
      <c r="FIW6" s="1408"/>
      <c r="FIX6" s="1408"/>
      <c r="FIY6" s="1408"/>
      <c r="FIZ6" s="1408"/>
      <c r="FJA6" s="1408"/>
      <c r="FJB6" s="1408"/>
      <c r="FJC6" s="1408"/>
      <c r="FJD6" s="1408"/>
      <c r="FJE6" s="1408"/>
      <c r="FJF6" s="1408"/>
      <c r="FJG6" s="1408"/>
      <c r="FJH6" s="1408"/>
      <c r="FJI6" s="1408"/>
      <c r="FJJ6" s="1408"/>
      <c r="FJK6" s="1408"/>
      <c r="FJL6" s="1408"/>
      <c r="FJM6" s="1408"/>
      <c r="FJN6" s="1408"/>
      <c r="FJO6" s="1408"/>
      <c r="FJP6" s="1408"/>
      <c r="FJQ6" s="1408"/>
      <c r="FJR6" s="1408"/>
      <c r="FJS6" s="1408"/>
      <c r="FJT6" s="1408"/>
      <c r="FJU6" s="1408"/>
      <c r="FJV6" s="1408"/>
      <c r="FJW6" s="1408"/>
      <c r="FJX6" s="1408"/>
      <c r="FJY6" s="1408"/>
      <c r="FJZ6" s="1408"/>
      <c r="FKA6" s="1408"/>
      <c r="FKB6" s="1408"/>
      <c r="FKC6" s="1408"/>
      <c r="FKD6" s="1408"/>
      <c r="FKE6" s="1408"/>
      <c r="FKF6" s="1408"/>
      <c r="FKG6" s="1408"/>
      <c r="FKH6" s="1408"/>
      <c r="FKI6" s="1408"/>
      <c r="FKJ6" s="1408"/>
      <c r="FKK6" s="1408"/>
      <c r="FKL6" s="1408"/>
      <c r="FKM6" s="1408"/>
      <c r="FKN6" s="1408"/>
      <c r="FKO6" s="1408"/>
      <c r="FKP6" s="1408"/>
      <c r="FKQ6" s="1408"/>
      <c r="FKR6" s="1408"/>
      <c r="FKS6" s="1408"/>
      <c r="FKT6" s="1408"/>
      <c r="FKU6" s="1408"/>
      <c r="FKV6" s="1408"/>
      <c r="FKW6" s="1408"/>
      <c r="FKX6" s="1408"/>
      <c r="FKY6" s="1408"/>
      <c r="FKZ6" s="1408"/>
      <c r="FLA6" s="1408"/>
      <c r="FLB6" s="1408"/>
      <c r="FLC6" s="1408"/>
      <c r="FLD6" s="1408"/>
      <c r="FLE6" s="1408"/>
      <c r="FLF6" s="1408"/>
      <c r="FLG6" s="1408"/>
      <c r="FLH6" s="1408"/>
      <c r="FLI6" s="1408"/>
      <c r="FLJ6" s="1408"/>
      <c r="FLK6" s="1408"/>
      <c r="FLL6" s="1408"/>
      <c r="FLM6" s="1408"/>
      <c r="FLN6" s="1408"/>
      <c r="FLO6" s="1408"/>
      <c r="FLP6" s="1408"/>
      <c r="FLQ6" s="1408"/>
      <c r="FLR6" s="1408"/>
      <c r="FLS6" s="1408"/>
      <c r="FLT6" s="1408"/>
      <c r="FLU6" s="1408"/>
      <c r="FLV6" s="1408"/>
      <c r="FLW6" s="1408"/>
      <c r="FLX6" s="1408"/>
      <c r="FLY6" s="1408"/>
      <c r="FLZ6" s="1408"/>
      <c r="FMA6" s="1408"/>
      <c r="FMB6" s="1408"/>
      <c r="FMC6" s="1408"/>
      <c r="FMD6" s="1408"/>
      <c r="FME6" s="1408"/>
      <c r="FMF6" s="1408"/>
      <c r="FMG6" s="1408"/>
      <c r="FMH6" s="1408"/>
      <c r="FMI6" s="1408"/>
      <c r="FMJ6" s="1408"/>
      <c r="FMK6" s="1408"/>
      <c r="FML6" s="1408"/>
      <c r="FMM6" s="1408"/>
      <c r="FMN6" s="1408"/>
      <c r="FMO6" s="1408"/>
      <c r="FMP6" s="1408"/>
      <c r="FMQ6" s="1408"/>
      <c r="FMR6" s="1408"/>
      <c r="FMS6" s="1408"/>
      <c r="FMT6" s="1408"/>
      <c r="FMU6" s="1408"/>
      <c r="FMV6" s="1408"/>
      <c r="FMW6" s="1408"/>
      <c r="FMX6" s="1408"/>
      <c r="FMY6" s="1408"/>
      <c r="FMZ6" s="1408"/>
      <c r="FNA6" s="1408"/>
      <c r="FNB6" s="1408"/>
      <c r="FNC6" s="1408"/>
      <c r="FND6" s="1408"/>
      <c r="FNE6" s="1408"/>
      <c r="FNF6" s="1408"/>
      <c r="FNG6" s="1408"/>
      <c r="FNH6" s="1408"/>
      <c r="FNI6" s="1408"/>
      <c r="FNJ6" s="1408"/>
      <c r="FNK6" s="1408"/>
      <c r="FNL6" s="1408"/>
      <c r="FNM6" s="1408"/>
      <c r="FNN6" s="1408"/>
      <c r="FNO6" s="1408"/>
      <c r="FNP6" s="1408"/>
      <c r="FNQ6" s="1408"/>
      <c r="FNR6" s="1408"/>
      <c r="FNS6" s="1408"/>
      <c r="FNT6" s="1408"/>
      <c r="FNU6" s="1408"/>
      <c r="FNV6" s="1408"/>
      <c r="FNW6" s="1408"/>
      <c r="FNX6" s="1408"/>
      <c r="FNY6" s="1408"/>
      <c r="FNZ6" s="1408"/>
      <c r="FOA6" s="1408"/>
      <c r="FOB6" s="1408"/>
      <c r="FOC6" s="1408"/>
      <c r="FOD6" s="1408"/>
      <c r="FOE6" s="1408"/>
      <c r="FOF6" s="1408"/>
      <c r="FOG6" s="1408"/>
      <c r="FOH6" s="1408"/>
      <c r="FOI6" s="1408"/>
      <c r="FOJ6" s="1408"/>
      <c r="FOK6" s="1408"/>
      <c r="FOL6" s="1408"/>
      <c r="FOM6" s="1408"/>
      <c r="FON6" s="1408"/>
      <c r="FOO6" s="1408"/>
      <c r="FOP6" s="1408"/>
      <c r="FOQ6" s="1408"/>
      <c r="FOR6" s="1408"/>
      <c r="FOS6" s="1408"/>
      <c r="FOT6" s="1408"/>
      <c r="FOU6" s="1408"/>
      <c r="FOV6" s="1408"/>
      <c r="FOW6" s="1408"/>
      <c r="FOX6" s="1408"/>
      <c r="FOY6" s="1408"/>
      <c r="FOZ6" s="1408"/>
      <c r="FPA6" s="1408"/>
      <c r="FPB6" s="1408"/>
      <c r="FPC6" s="1408"/>
      <c r="FPD6" s="1408"/>
      <c r="FPE6" s="1408"/>
      <c r="FPF6" s="1408"/>
      <c r="FPG6" s="1408"/>
      <c r="FPH6" s="1408"/>
      <c r="FPI6" s="1408"/>
      <c r="FPJ6" s="1408"/>
      <c r="FPK6" s="1408"/>
      <c r="FPL6" s="1408"/>
      <c r="FPM6" s="1408"/>
      <c r="FPN6" s="1408"/>
      <c r="FPO6" s="1408"/>
      <c r="FPP6" s="1408"/>
      <c r="FPQ6" s="1408"/>
      <c r="FPR6" s="1408"/>
      <c r="FPS6" s="1408"/>
      <c r="FPT6" s="1408"/>
      <c r="FPU6" s="1408"/>
      <c r="FPV6" s="1408"/>
      <c r="FPW6" s="1408"/>
      <c r="FPX6" s="1408"/>
      <c r="FPY6" s="1408"/>
      <c r="FPZ6" s="1408"/>
      <c r="FQA6" s="1408"/>
      <c r="FQB6" s="1408"/>
      <c r="FQC6" s="1408"/>
      <c r="FQD6" s="1408"/>
      <c r="FQE6" s="1408"/>
      <c r="FQF6" s="1408"/>
      <c r="FQG6" s="1408"/>
      <c r="FQH6" s="1408"/>
      <c r="FQI6" s="1408"/>
      <c r="FQJ6" s="1408"/>
      <c r="FQK6" s="1408"/>
      <c r="FQL6" s="1408"/>
      <c r="FQM6" s="1408"/>
      <c r="FQN6" s="1408"/>
      <c r="FQO6" s="1408"/>
      <c r="FQP6" s="1408"/>
      <c r="FQQ6" s="1408"/>
      <c r="FQR6" s="1408"/>
      <c r="FQS6" s="1408"/>
      <c r="FQT6" s="1408"/>
      <c r="FQU6" s="1408"/>
      <c r="FQV6" s="1408"/>
      <c r="FQW6" s="1408"/>
      <c r="FQX6" s="1408"/>
      <c r="FQY6" s="1408"/>
      <c r="FQZ6" s="1408"/>
      <c r="FRA6" s="1408"/>
      <c r="FRB6" s="1408"/>
      <c r="FRC6" s="1408"/>
      <c r="FRD6" s="1408"/>
      <c r="FRE6" s="1408"/>
      <c r="FRF6" s="1408"/>
      <c r="FRG6" s="1408"/>
      <c r="FRH6" s="1408"/>
      <c r="FRI6" s="1408"/>
      <c r="FRJ6" s="1408"/>
      <c r="FRK6" s="1408"/>
      <c r="FRL6" s="1408"/>
      <c r="FRM6" s="1408"/>
      <c r="FRN6" s="1408"/>
      <c r="FRO6" s="1408"/>
      <c r="FRP6" s="1408"/>
      <c r="FRQ6" s="1408"/>
      <c r="FRR6" s="1408"/>
      <c r="FRS6" s="1408"/>
      <c r="FRT6" s="1408"/>
      <c r="FRU6" s="1408"/>
      <c r="FRV6" s="1408"/>
      <c r="FRW6" s="1408"/>
      <c r="FRX6" s="1408"/>
      <c r="FRY6" s="1408"/>
      <c r="FRZ6" s="1408"/>
      <c r="FSA6" s="1408"/>
      <c r="FSB6" s="1408"/>
      <c r="FSC6" s="1408"/>
      <c r="FSD6" s="1408"/>
      <c r="FSE6" s="1408"/>
      <c r="FSF6" s="1408"/>
      <c r="FSG6" s="1408"/>
      <c r="FSH6" s="1408"/>
      <c r="FSI6" s="1408"/>
      <c r="FSJ6" s="1408"/>
      <c r="FSK6" s="1408"/>
      <c r="FSL6" s="1408"/>
      <c r="FSM6" s="1408"/>
      <c r="FSN6" s="1408"/>
      <c r="FSO6" s="1408"/>
      <c r="FSP6" s="1408"/>
      <c r="FSQ6" s="1408"/>
      <c r="FSR6" s="1408"/>
      <c r="FSS6" s="1408"/>
      <c r="FST6" s="1408"/>
      <c r="FSU6" s="1408"/>
      <c r="FSV6" s="1408"/>
      <c r="FSW6" s="1408"/>
      <c r="FSX6" s="1408"/>
      <c r="FSY6" s="1408"/>
      <c r="FSZ6" s="1408"/>
      <c r="FTA6" s="1408"/>
      <c r="FTB6" s="1408"/>
      <c r="FTC6" s="1408"/>
      <c r="FTD6" s="1408"/>
      <c r="FTE6" s="1408"/>
      <c r="FTF6" s="1408"/>
      <c r="FTG6" s="1408"/>
      <c r="FTH6" s="1408"/>
      <c r="FTI6" s="1408"/>
      <c r="FTJ6" s="1408"/>
      <c r="FTK6" s="1408"/>
      <c r="FTL6" s="1408"/>
      <c r="FTM6" s="1408"/>
      <c r="FTN6" s="1408"/>
      <c r="FTO6" s="1408"/>
      <c r="FTP6" s="1408"/>
      <c r="FTQ6" s="1408"/>
      <c r="FTR6" s="1408"/>
      <c r="FTS6" s="1408"/>
      <c r="FTT6" s="1408"/>
      <c r="FTU6" s="1408"/>
      <c r="FTV6" s="1408"/>
      <c r="FTW6" s="1408"/>
      <c r="FTX6" s="1408"/>
      <c r="FTY6" s="1408"/>
      <c r="FTZ6" s="1408"/>
      <c r="FUA6" s="1408"/>
      <c r="FUB6" s="1408"/>
      <c r="FUC6" s="1408"/>
      <c r="FUD6" s="1408"/>
      <c r="FUE6" s="1408"/>
      <c r="FUF6" s="1408"/>
      <c r="FUG6" s="1408"/>
      <c r="FUH6" s="1408"/>
      <c r="FUI6" s="1408"/>
      <c r="FUJ6" s="1408"/>
      <c r="FUK6" s="1408"/>
      <c r="FUL6" s="1408"/>
      <c r="FUM6" s="1408"/>
      <c r="FUN6" s="1408"/>
      <c r="FUO6" s="1408"/>
      <c r="FUP6" s="1408"/>
      <c r="FUQ6" s="1408"/>
      <c r="FUR6" s="1408"/>
      <c r="FUS6" s="1408"/>
      <c r="FUT6" s="1408"/>
      <c r="FUU6" s="1408"/>
      <c r="FUV6" s="1408"/>
      <c r="FUW6" s="1408"/>
      <c r="FUX6" s="1408"/>
      <c r="FUY6" s="1408"/>
      <c r="FUZ6" s="1408"/>
      <c r="FVA6" s="1408"/>
      <c r="FVB6" s="1408"/>
      <c r="FVC6" s="1408"/>
      <c r="FVD6" s="1408"/>
      <c r="FVE6" s="1408"/>
      <c r="FVF6" s="1408"/>
      <c r="FVG6" s="1408"/>
      <c r="FVH6" s="1408"/>
      <c r="FVI6" s="1408"/>
      <c r="FVJ6" s="1408"/>
      <c r="FVK6" s="1408"/>
      <c r="FVL6" s="1408"/>
      <c r="FVM6" s="1408"/>
      <c r="FVN6" s="1408"/>
      <c r="FVO6" s="1408"/>
      <c r="FVP6" s="1408"/>
      <c r="FVQ6" s="1408"/>
      <c r="FVR6" s="1408"/>
      <c r="FVS6" s="1408"/>
      <c r="FVT6" s="1408"/>
      <c r="FVU6" s="1408"/>
      <c r="FVV6" s="1408"/>
      <c r="FVW6" s="1408"/>
      <c r="FVX6" s="1408"/>
      <c r="FVY6" s="1408"/>
      <c r="FVZ6" s="1408"/>
      <c r="FWA6" s="1408"/>
      <c r="FWB6" s="1408"/>
      <c r="FWC6" s="1408"/>
      <c r="FWD6" s="1408"/>
      <c r="FWE6" s="1408"/>
      <c r="FWF6" s="1408"/>
      <c r="FWG6" s="1408"/>
      <c r="FWH6" s="1408"/>
      <c r="FWI6" s="1408"/>
      <c r="FWJ6" s="1408"/>
      <c r="FWK6" s="1408"/>
      <c r="FWL6" s="1408"/>
      <c r="FWM6" s="1408"/>
      <c r="FWN6" s="1408"/>
      <c r="FWO6" s="1408"/>
      <c r="FWP6" s="1408"/>
      <c r="FWQ6" s="1408"/>
      <c r="FWR6" s="1408"/>
      <c r="FWS6" s="1408"/>
      <c r="FWT6" s="1408"/>
      <c r="FWU6" s="1408"/>
      <c r="FWV6" s="1408"/>
      <c r="FWW6" s="1408"/>
      <c r="FWX6" s="1408"/>
      <c r="FWY6" s="1408"/>
      <c r="FWZ6" s="1408"/>
      <c r="FXA6" s="1408"/>
      <c r="FXB6" s="1408"/>
      <c r="FXC6" s="1408"/>
      <c r="FXD6" s="1408"/>
      <c r="FXE6" s="1408"/>
      <c r="FXF6" s="1408"/>
      <c r="FXG6" s="1408"/>
      <c r="FXH6" s="1408"/>
      <c r="FXI6" s="1408"/>
      <c r="FXJ6" s="1408"/>
      <c r="FXK6" s="1408"/>
      <c r="FXL6" s="1408"/>
      <c r="FXM6" s="1408"/>
      <c r="FXN6" s="1408"/>
      <c r="FXO6" s="1408"/>
      <c r="FXP6" s="1408"/>
      <c r="FXQ6" s="1408"/>
      <c r="FXR6" s="1408"/>
      <c r="FXS6" s="1408"/>
      <c r="FXT6" s="1408"/>
      <c r="FXU6" s="1408"/>
      <c r="FXV6" s="1408"/>
      <c r="FXW6" s="1408"/>
      <c r="FXX6" s="1408"/>
      <c r="FXY6" s="1408"/>
      <c r="FXZ6" s="1408"/>
      <c r="FYA6" s="1408"/>
      <c r="FYB6" s="1408"/>
      <c r="FYC6" s="1408"/>
      <c r="FYD6" s="1408"/>
      <c r="FYE6" s="1408"/>
      <c r="FYF6" s="1408"/>
      <c r="FYG6" s="1408"/>
      <c r="FYH6" s="1408"/>
      <c r="FYI6" s="1408"/>
      <c r="FYJ6" s="1408"/>
      <c r="FYK6" s="1408"/>
      <c r="FYL6" s="1408"/>
      <c r="FYM6" s="1408"/>
      <c r="FYN6" s="1408"/>
      <c r="FYO6" s="1408"/>
      <c r="FYP6" s="1408"/>
      <c r="FYQ6" s="1408"/>
      <c r="FYR6" s="1408"/>
      <c r="FYS6" s="1408"/>
      <c r="FYT6" s="1408"/>
      <c r="FYU6" s="1408"/>
      <c r="FYV6" s="1408"/>
      <c r="FYW6" s="1408"/>
      <c r="FYX6" s="1408"/>
      <c r="FYY6" s="1408"/>
      <c r="FYZ6" s="1408"/>
      <c r="FZA6" s="1408"/>
      <c r="FZB6" s="1408"/>
      <c r="FZC6" s="1408"/>
      <c r="FZD6" s="1408"/>
      <c r="FZE6" s="1408"/>
      <c r="FZF6" s="1408"/>
      <c r="FZG6" s="1408"/>
      <c r="FZH6" s="1408"/>
      <c r="FZI6" s="1408"/>
      <c r="FZJ6" s="1408"/>
      <c r="FZK6" s="1408"/>
      <c r="FZL6" s="1408"/>
      <c r="FZM6" s="1408"/>
      <c r="FZN6" s="1408"/>
      <c r="FZO6" s="1408"/>
      <c r="FZP6" s="1408"/>
      <c r="FZQ6" s="1408"/>
      <c r="FZR6" s="1408"/>
      <c r="FZS6" s="1408"/>
      <c r="FZT6" s="1408"/>
      <c r="FZU6" s="1408"/>
      <c r="FZV6" s="1408"/>
      <c r="FZW6" s="1408"/>
      <c r="FZX6" s="1408"/>
      <c r="FZY6" s="1408"/>
      <c r="FZZ6" s="1408"/>
      <c r="GAA6" s="1408"/>
      <c r="GAB6" s="1408"/>
      <c r="GAC6" s="1408"/>
      <c r="GAD6" s="1408"/>
      <c r="GAE6" s="1408"/>
      <c r="GAF6" s="1408"/>
      <c r="GAG6" s="1408"/>
      <c r="GAH6" s="1408"/>
      <c r="GAI6" s="1408"/>
      <c r="GAJ6" s="1408"/>
      <c r="GAK6" s="1408"/>
      <c r="GAL6" s="1408"/>
      <c r="GAM6" s="1408"/>
      <c r="GAN6" s="1408"/>
      <c r="GAO6" s="1408"/>
      <c r="GAP6" s="1408"/>
      <c r="GAQ6" s="1408"/>
      <c r="GAR6" s="1408"/>
      <c r="GAS6" s="1408"/>
      <c r="GAT6" s="1408"/>
      <c r="GAU6" s="1408"/>
      <c r="GAV6" s="1408"/>
      <c r="GAW6" s="1408"/>
      <c r="GAX6" s="1408"/>
      <c r="GAY6" s="1408"/>
      <c r="GAZ6" s="1408"/>
      <c r="GBA6" s="1408"/>
      <c r="GBB6" s="1408"/>
      <c r="GBC6" s="1408"/>
      <c r="GBD6" s="1408"/>
      <c r="GBE6" s="1408"/>
      <c r="GBF6" s="1408"/>
      <c r="GBG6" s="1408"/>
      <c r="GBH6" s="1408"/>
      <c r="GBI6" s="1408"/>
      <c r="GBJ6" s="1408"/>
      <c r="GBK6" s="1408"/>
      <c r="GBL6" s="1408"/>
      <c r="GBM6" s="1408"/>
      <c r="GBN6" s="1408"/>
      <c r="GBO6" s="1408"/>
      <c r="GBP6" s="1408"/>
      <c r="GBQ6" s="1408"/>
      <c r="GBR6" s="1408"/>
      <c r="GBS6" s="1408"/>
      <c r="GBT6" s="1408"/>
      <c r="GBU6" s="1408"/>
      <c r="GBV6" s="1408"/>
      <c r="GBW6" s="1408"/>
      <c r="GBX6" s="1408"/>
      <c r="GBY6" s="1408"/>
      <c r="GBZ6" s="1408"/>
      <c r="GCA6" s="1408"/>
      <c r="GCB6" s="1408"/>
      <c r="GCC6" s="1408"/>
      <c r="GCD6" s="1408"/>
      <c r="GCE6" s="1408"/>
      <c r="GCF6" s="1408"/>
      <c r="GCG6" s="1408"/>
      <c r="GCH6" s="1408"/>
      <c r="GCI6" s="1408"/>
      <c r="GCJ6" s="1408"/>
      <c r="GCK6" s="1408"/>
      <c r="GCL6" s="1408"/>
      <c r="GCM6" s="1408"/>
      <c r="GCN6" s="1408"/>
      <c r="GCO6" s="1408"/>
      <c r="GCP6" s="1408"/>
      <c r="GCQ6" s="1408"/>
      <c r="GCR6" s="1408"/>
      <c r="GCS6" s="1408"/>
      <c r="GCT6" s="1408"/>
      <c r="GCU6" s="1408"/>
      <c r="GCV6" s="1408"/>
      <c r="GCW6" s="1408"/>
      <c r="GCX6" s="1408"/>
      <c r="GCY6" s="1408"/>
      <c r="GCZ6" s="1408"/>
      <c r="GDA6" s="1408"/>
      <c r="GDB6" s="1408"/>
      <c r="GDC6" s="1408"/>
      <c r="GDD6" s="1408"/>
      <c r="GDE6" s="1408"/>
      <c r="GDF6" s="1408"/>
      <c r="GDG6" s="1408"/>
      <c r="GDH6" s="1408"/>
      <c r="GDI6" s="1408"/>
      <c r="GDJ6" s="1408"/>
      <c r="GDK6" s="1408"/>
      <c r="GDL6" s="1408"/>
      <c r="GDM6" s="1408"/>
      <c r="GDN6" s="1408"/>
      <c r="GDO6" s="1408"/>
      <c r="GDP6" s="1408"/>
      <c r="GDQ6" s="1408"/>
      <c r="GDR6" s="1408"/>
      <c r="GDS6" s="1408"/>
      <c r="GDT6" s="1408"/>
      <c r="GDU6" s="1408"/>
      <c r="GDV6" s="1408"/>
      <c r="GDW6" s="1408"/>
      <c r="GDX6" s="1408"/>
      <c r="GDY6" s="1408"/>
      <c r="GDZ6" s="1408"/>
      <c r="GEA6" s="1408"/>
      <c r="GEB6" s="1408"/>
      <c r="GEC6" s="1408"/>
      <c r="GED6" s="1408"/>
      <c r="GEE6" s="1408"/>
      <c r="GEF6" s="1408"/>
      <c r="GEG6" s="1408"/>
      <c r="GEH6" s="1408"/>
      <c r="GEI6" s="1408"/>
      <c r="GEJ6" s="1408"/>
      <c r="GEK6" s="1408"/>
      <c r="GEL6" s="1408"/>
      <c r="GEM6" s="1408"/>
      <c r="GEN6" s="1408"/>
      <c r="GEO6" s="1408"/>
      <c r="GEP6" s="1408"/>
      <c r="GEQ6" s="1408"/>
      <c r="GER6" s="1408"/>
      <c r="GES6" s="1408"/>
      <c r="GET6" s="1408"/>
      <c r="GEU6" s="1408"/>
      <c r="GEV6" s="1408"/>
      <c r="GEW6" s="1408"/>
      <c r="GEX6" s="1408"/>
      <c r="GEY6" s="1408"/>
      <c r="GEZ6" s="1408"/>
      <c r="GFA6" s="1408"/>
      <c r="GFB6" s="1408"/>
      <c r="GFC6" s="1408"/>
      <c r="GFD6" s="1408"/>
      <c r="GFE6" s="1408"/>
      <c r="GFF6" s="1408"/>
      <c r="GFG6" s="1408"/>
      <c r="GFH6" s="1408"/>
      <c r="GFI6" s="1408"/>
      <c r="GFJ6" s="1408"/>
      <c r="GFK6" s="1408"/>
      <c r="GFL6" s="1408"/>
      <c r="GFM6" s="1408"/>
      <c r="GFN6" s="1408"/>
      <c r="GFO6" s="1408"/>
      <c r="GFP6" s="1408"/>
      <c r="GFQ6" s="1408"/>
      <c r="GFR6" s="1408"/>
      <c r="GFS6" s="1408"/>
      <c r="GFT6" s="1408"/>
      <c r="GFU6" s="1408"/>
      <c r="GFV6" s="1408"/>
      <c r="GFW6" s="1408"/>
      <c r="GFX6" s="1408"/>
      <c r="GFY6" s="1408"/>
      <c r="GFZ6" s="1408"/>
      <c r="GGA6" s="1408"/>
      <c r="GGB6" s="1408"/>
      <c r="GGC6" s="1408"/>
      <c r="GGD6" s="1408"/>
      <c r="GGE6" s="1408"/>
      <c r="GGF6" s="1408"/>
      <c r="GGG6" s="1408"/>
      <c r="GGH6" s="1408"/>
      <c r="GGI6" s="1408"/>
      <c r="GGJ6" s="1408"/>
      <c r="GGK6" s="1408"/>
      <c r="GGL6" s="1408"/>
      <c r="GGM6" s="1408"/>
      <c r="GGN6" s="1408"/>
      <c r="GGO6" s="1408"/>
      <c r="GGP6" s="1408"/>
      <c r="GGQ6" s="1408"/>
      <c r="GGR6" s="1408"/>
      <c r="GGS6" s="1408"/>
      <c r="GGT6" s="1408"/>
      <c r="GGU6" s="1408"/>
      <c r="GGV6" s="1408"/>
      <c r="GGW6" s="1408"/>
      <c r="GGX6" s="1408"/>
      <c r="GGY6" s="1408"/>
      <c r="GGZ6" s="1408"/>
      <c r="GHA6" s="1408"/>
      <c r="GHB6" s="1408"/>
      <c r="GHC6" s="1408"/>
      <c r="GHD6" s="1408"/>
      <c r="GHE6" s="1408"/>
      <c r="GHF6" s="1408"/>
      <c r="GHG6" s="1408"/>
      <c r="GHH6" s="1408"/>
      <c r="GHI6" s="1408"/>
      <c r="GHJ6" s="1408"/>
      <c r="GHK6" s="1408"/>
      <c r="GHL6" s="1408"/>
      <c r="GHM6" s="1408"/>
      <c r="GHN6" s="1408"/>
      <c r="GHO6" s="1408"/>
      <c r="GHP6" s="1408"/>
      <c r="GHQ6" s="1408"/>
      <c r="GHR6" s="1408"/>
      <c r="GHS6" s="1408"/>
      <c r="GHT6" s="1408"/>
      <c r="GHU6" s="1408"/>
      <c r="GHV6" s="1408"/>
      <c r="GHW6" s="1408"/>
      <c r="GHX6" s="1408"/>
      <c r="GHY6" s="1408"/>
      <c r="GHZ6" s="1408"/>
      <c r="GIA6" s="1408"/>
      <c r="GIB6" s="1408"/>
      <c r="GIC6" s="1408"/>
      <c r="GID6" s="1408"/>
      <c r="GIE6" s="1408"/>
      <c r="GIF6" s="1408"/>
      <c r="GIG6" s="1408"/>
      <c r="GIH6" s="1408"/>
      <c r="GII6" s="1408"/>
      <c r="GIJ6" s="1408"/>
      <c r="GIK6" s="1408"/>
      <c r="GIL6" s="1408"/>
      <c r="GIM6" s="1408"/>
      <c r="GIN6" s="1408"/>
      <c r="GIO6" s="1408"/>
      <c r="GIP6" s="1408"/>
      <c r="GIQ6" s="1408"/>
      <c r="GIR6" s="1408"/>
      <c r="GIS6" s="1408"/>
      <c r="GIT6" s="1408"/>
      <c r="GIU6" s="1408"/>
      <c r="GIV6" s="1408"/>
      <c r="GIW6" s="1408"/>
      <c r="GIX6" s="1408"/>
      <c r="GIY6" s="1408"/>
      <c r="GIZ6" s="1408"/>
      <c r="GJA6" s="1408"/>
      <c r="GJB6" s="1408"/>
      <c r="GJC6" s="1408"/>
      <c r="GJD6" s="1408"/>
      <c r="GJE6" s="1408"/>
      <c r="GJF6" s="1408"/>
      <c r="GJG6" s="1408"/>
      <c r="GJH6" s="1408"/>
      <c r="GJI6" s="1408"/>
      <c r="GJJ6" s="1408"/>
      <c r="GJK6" s="1408"/>
      <c r="GJL6" s="1408"/>
      <c r="GJM6" s="1408"/>
      <c r="GJN6" s="1408"/>
      <c r="GJO6" s="1408"/>
      <c r="GJP6" s="1408"/>
      <c r="GJQ6" s="1408"/>
      <c r="GJR6" s="1408"/>
      <c r="GJS6" s="1408"/>
      <c r="GJT6" s="1408"/>
      <c r="GJU6" s="1408"/>
      <c r="GJV6" s="1408"/>
      <c r="GJW6" s="1408"/>
      <c r="GJX6" s="1408"/>
      <c r="GJY6" s="1408"/>
      <c r="GJZ6" s="1408"/>
      <c r="GKA6" s="1408"/>
      <c r="GKB6" s="1408"/>
      <c r="GKC6" s="1408"/>
      <c r="GKD6" s="1408"/>
      <c r="GKE6" s="1408"/>
      <c r="GKF6" s="1408"/>
      <c r="GKG6" s="1408"/>
      <c r="GKH6" s="1408"/>
      <c r="GKI6" s="1408"/>
      <c r="GKJ6" s="1408"/>
      <c r="GKK6" s="1408"/>
      <c r="GKL6" s="1408"/>
      <c r="GKM6" s="1408"/>
      <c r="GKN6" s="1408"/>
      <c r="GKO6" s="1408"/>
      <c r="GKP6" s="1408"/>
      <c r="GKQ6" s="1408"/>
      <c r="GKR6" s="1408"/>
      <c r="GKS6" s="1408"/>
      <c r="GKT6" s="1408"/>
      <c r="GKU6" s="1408"/>
      <c r="GKV6" s="1408"/>
      <c r="GKW6" s="1408"/>
      <c r="GKX6" s="1408"/>
      <c r="GKY6" s="1408"/>
      <c r="GKZ6" s="1408"/>
      <c r="GLA6" s="1408"/>
      <c r="GLB6" s="1408"/>
      <c r="GLC6" s="1408"/>
      <c r="GLD6" s="1408"/>
      <c r="GLE6" s="1408"/>
      <c r="GLF6" s="1408"/>
      <c r="GLG6" s="1408"/>
      <c r="GLH6" s="1408"/>
      <c r="GLI6" s="1408"/>
      <c r="GLJ6" s="1408"/>
      <c r="GLK6" s="1408"/>
      <c r="GLL6" s="1408"/>
      <c r="GLM6" s="1408"/>
      <c r="GLN6" s="1408"/>
      <c r="GLO6" s="1408"/>
      <c r="GLP6" s="1408"/>
      <c r="GLQ6" s="1408"/>
      <c r="GLR6" s="1408"/>
      <c r="GLS6" s="1408"/>
      <c r="GLT6" s="1408"/>
      <c r="GLU6" s="1408"/>
      <c r="GLV6" s="1408"/>
      <c r="GLW6" s="1408"/>
      <c r="GLX6" s="1408"/>
      <c r="GLY6" s="1408"/>
      <c r="GLZ6" s="1408"/>
      <c r="GMA6" s="1408"/>
      <c r="GMB6" s="1408"/>
      <c r="GMC6" s="1408"/>
      <c r="GMD6" s="1408"/>
      <c r="GME6" s="1408"/>
      <c r="GMF6" s="1408"/>
      <c r="GMG6" s="1408"/>
      <c r="GMH6" s="1408"/>
      <c r="GMI6" s="1408"/>
      <c r="GMJ6" s="1408"/>
      <c r="GMK6" s="1408"/>
      <c r="GML6" s="1408"/>
      <c r="GMM6" s="1408"/>
      <c r="GMN6" s="1408"/>
      <c r="GMO6" s="1408"/>
      <c r="GMP6" s="1408"/>
      <c r="GMQ6" s="1408"/>
      <c r="GMR6" s="1408"/>
      <c r="GMS6" s="1408"/>
      <c r="GMT6" s="1408"/>
      <c r="GMU6" s="1408"/>
      <c r="GMV6" s="1408"/>
      <c r="GMW6" s="1408"/>
      <c r="GMX6" s="1408"/>
      <c r="GMY6" s="1408"/>
      <c r="GMZ6" s="1408"/>
      <c r="GNA6" s="1408"/>
      <c r="GNB6" s="1408"/>
      <c r="GNC6" s="1408"/>
      <c r="GND6" s="1408"/>
      <c r="GNE6" s="1408"/>
      <c r="GNF6" s="1408"/>
      <c r="GNG6" s="1408"/>
      <c r="GNH6" s="1408"/>
      <c r="GNI6" s="1408"/>
      <c r="GNJ6" s="1408"/>
      <c r="GNK6" s="1408"/>
      <c r="GNL6" s="1408"/>
      <c r="GNM6" s="1408"/>
      <c r="GNN6" s="1408"/>
      <c r="GNO6" s="1408"/>
      <c r="GNP6" s="1408"/>
      <c r="GNQ6" s="1408"/>
      <c r="GNR6" s="1408"/>
      <c r="GNS6" s="1408"/>
      <c r="GNT6" s="1408"/>
      <c r="GNU6" s="1408"/>
      <c r="GNV6" s="1408"/>
      <c r="GNW6" s="1408"/>
      <c r="GNX6" s="1408"/>
      <c r="GNY6" s="1408"/>
      <c r="GNZ6" s="1408"/>
      <c r="GOA6" s="1408"/>
      <c r="GOB6" s="1408"/>
      <c r="GOC6" s="1408"/>
      <c r="GOD6" s="1408"/>
      <c r="GOE6" s="1408"/>
      <c r="GOF6" s="1408"/>
      <c r="GOG6" s="1408"/>
      <c r="GOH6" s="1408"/>
      <c r="GOI6" s="1408"/>
      <c r="GOJ6" s="1408"/>
      <c r="GOK6" s="1408"/>
      <c r="GOL6" s="1408"/>
      <c r="GOM6" s="1408"/>
      <c r="GON6" s="1408"/>
      <c r="GOO6" s="1408"/>
      <c r="GOP6" s="1408"/>
      <c r="GOQ6" s="1408"/>
      <c r="GOR6" s="1408"/>
      <c r="GOS6" s="1408"/>
      <c r="GOT6" s="1408"/>
      <c r="GOU6" s="1408"/>
      <c r="GOV6" s="1408"/>
      <c r="GOW6" s="1408"/>
      <c r="GOX6" s="1408"/>
      <c r="GOY6" s="1408"/>
      <c r="GOZ6" s="1408"/>
      <c r="GPA6" s="1408"/>
      <c r="GPB6" s="1408"/>
      <c r="GPC6" s="1408"/>
      <c r="GPD6" s="1408"/>
      <c r="GPE6" s="1408"/>
      <c r="GPF6" s="1408"/>
      <c r="GPG6" s="1408"/>
      <c r="GPH6" s="1408"/>
      <c r="GPI6" s="1408"/>
      <c r="GPJ6" s="1408"/>
      <c r="GPK6" s="1408"/>
      <c r="GPL6" s="1408"/>
      <c r="GPM6" s="1408"/>
      <c r="GPN6" s="1408"/>
      <c r="GPO6" s="1408"/>
      <c r="GPP6" s="1408"/>
      <c r="GPQ6" s="1408"/>
      <c r="GPR6" s="1408"/>
      <c r="GPS6" s="1408"/>
      <c r="GPT6" s="1408"/>
      <c r="GPU6" s="1408"/>
      <c r="GPV6" s="1408"/>
      <c r="GPW6" s="1408"/>
      <c r="GPX6" s="1408"/>
      <c r="GPY6" s="1408"/>
      <c r="GPZ6" s="1408"/>
      <c r="GQA6" s="1408"/>
      <c r="GQB6" s="1408"/>
      <c r="GQC6" s="1408"/>
      <c r="GQD6" s="1408"/>
      <c r="GQE6" s="1408"/>
      <c r="GQF6" s="1408"/>
      <c r="GQG6" s="1408"/>
      <c r="GQH6" s="1408"/>
      <c r="GQI6" s="1408"/>
      <c r="GQJ6" s="1408"/>
      <c r="GQK6" s="1408"/>
      <c r="GQL6" s="1408"/>
      <c r="GQM6" s="1408"/>
      <c r="GQN6" s="1408"/>
      <c r="GQO6" s="1408"/>
      <c r="GQP6" s="1408"/>
      <c r="GQQ6" s="1408"/>
      <c r="GQR6" s="1408"/>
      <c r="GQS6" s="1408"/>
      <c r="GQT6" s="1408"/>
      <c r="GQU6" s="1408"/>
      <c r="GQV6" s="1408"/>
      <c r="GQW6" s="1408"/>
      <c r="GQX6" s="1408"/>
      <c r="GQY6" s="1408"/>
      <c r="GQZ6" s="1408"/>
      <c r="GRA6" s="1408"/>
      <c r="GRB6" s="1408"/>
      <c r="GRC6" s="1408"/>
      <c r="GRD6" s="1408"/>
      <c r="GRE6" s="1408"/>
      <c r="GRF6" s="1408"/>
      <c r="GRG6" s="1408"/>
      <c r="GRH6" s="1408"/>
      <c r="GRI6" s="1408"/>
      <c r="GRJ6" s="1408"/>
      <c r="GRK6" s="1408"/>
      <c r="GRL6" s="1408"/>
      <c r="GRM6" s="1408"/>
      <c r="GRN6" s="1408"/>
      <c r="GRO6" s="1408"/>
      <c r="GRP6" s="1408"/>
      <c r="GRQ6" s="1408"/>
      <c r="GRR6" s="1408"/>
      <c r="GRS6" s="1408"/>
      <c r="GRT6" s="1408"/>
      <c r="GRU6" s="1408"/>
      <c r="GRV6" s="1408"/>
      <c r="GRW6" s="1408"/>
      <c r="GRX6" s="1408"/>
      <c r="GRY6" s="1408"/>
      <c r="GRZ6" s="1408"/>
      <c r="GSA6" s="1408"/>
      <c r="GSB6" s="1408"/>
      <c r="GSC6" s="1408"/>
      <c r="GSD6" s="1408"/>
      <c r="GSE6" s="1408"/>
      <c r="GSF6" s="1408"/>
      <c r="GSG6" s="1408"/>
      <c r="GSH6" s="1408"/>
      <c r="GSI6" s="1408"/>
      <c r="GSJ6" s="1408"/>
      <c r="GSK6" s="1408"/>
      <c r="GSL6" s="1408"/>
      <c r="GSM6" s="1408"/>
      <c r="GSN6" s="1408"/>
      <c r="GSO6" s="1408"/>
      <c r="GSP6" s="1408"/>
      <c r="GSQ6" s="1408"/>
      <c r="GSR6" s="1408"/>
      <c r="GSS6" s="1408"/>
      <c r="GST6" s="1408"/>
      <c r="GSU6" s="1408"/>
      <c r="GSV6" s="1408"/>
      <c r="GSW6" s="1408"/>
      <c r="GSX6" s="1408"/>
      <c r="GSY6" s="1408"/>
      <c r="GSZ6" s="1408"/>
      <c r="GTA6" s="1408"/>
      <c r="GTB6" s="1408"/>
      <c r="GTC6" s="1408"/>
      <c r="GTD6" s="1408"/>
      <c r="GTE6" s="1408"/>
      <c r="GTF6" s="1408"/>
      <c r="GTG6" s="1408"/>
      <c r="GTH6" s="1408"/>
      <c r="GTI6" s="1408"/>
      <c r="GTJ6" s="1408"/>
      <c r="GTK6" s="1408"/>
      <c r="GTL6" s="1408"/>
      <c r="GTM6" s="1408"/>
      <c r="GTN6" s="1408"/>
      <c r="GTO6" s="1408"/>
      <c r="GTP6" s="1408"/>
      <c r="GTQ6" s="1408"/>
      <c r="GTR6" s="1408"/>
      <c r="GTS6" s="1408"/>
      <c r="GTT6" s="1408"/>
      <c r="GTU6" s="1408"/>
      <c r="GTV6" s="1408"/>
      <c r="GTW6" s="1408"/>
      <c r="GTX6" s="1408"/>
      <c r="GTY6" s="1408"/>
      <c r="GTZ6" s="1408"/>
      <c r="GUA6" s="1408"/>
      <c r="GUB6" s="1408"/>
      <c r="GUC6" s="1408"/>
      <c r="GUD6" s="1408"/>
      <c r="GUE6" s="1408"/>
      <c r="GUF6" s="1408"/>
      <c r="GUG6" s="1408"/>
      <c r="GUH6" s="1408"/>
      <c r="GUI6" s="1408"/>
      <c r="GUJ6" s="1408"/>
      <c r="GUK6" s="1408"/>
      <c r="GUL6" s="1408"/>
      <c r="GUM6" s="1408"/>
      <c r="GUN6" s="1408"/>
      <c r="GUO6" s="1408"/>
      <c r="GUP6" s="1408"/>
      <c r="GUQ6" s="1408"/>
      <c r="GUR6" s="1408"/>
      <c r="GUS6" s="1408"/>
      <c r="GUT6" s="1408"/>
      <c r="GUU6" s="1408"/>
      <c r="GUV6" s="1408"/>
      <c r="GUW6" s="1408"/>
      <c r="GUX6" s="1408"/>
      <c r="GUY6" s="1408"/>
      <c r="GUZ6" s="1408"/>
      <c r="GVA6" s="1408"/>
      <c r="GVB6" s="1408"/>
      <c r="GVC6" s="1408"/>
      <c r="GVD6" s="1408"/>
      <c r="GVE6" s="1408"/>
      <c r="GVF6" s="1408"/>
      <c r="GVG6" s="1408"/>
      <c r="GVH6" s="1408"/>
      <c r="GVI6" s="1408"/>
      <c r="GVJ6" s="1408"/>
      <c r="GVK6" s="1408"/>
      <c r="GVL6" s="1408"/>
      <c r="GVM6" s="1408"/>
      <c r="GVN6" s="1408"/>
      <c r="GVO6" s="1408"/>
      <c r="GVP6" s="1408"/>
      <c r="GVQ6" s="1408"/>
      <c r="GVR6" s="1408"/>
      <c r="GVS6" s="1408"/>
      <c r="GVT6" s="1408"/>
      <c r="GVU6" s="1408"/>
      <c r="GVV6" s="1408"/>
      <c r="GVW6" s="1408"/>
      <c r="GVX6" s="1408"/>
      <c r="GVY6" s="1408"/>
      <c r="GVZ6" s="1408"/>
      <c r="GWA6" s="1408"/>
      <c r="GWB6" s="1408"/>
      <c r="GWC6" s="1408"/>
      <c r="GWD6" s="1408"/>
      <c r="GWE6" s="1408"/>
      <c r="GWF6" s="1408"/>
      <c r="GWG6" s="1408"/>
      <c r="GWH6" s="1408"/>
      <c r="GWI6" s="1408"/>
      <c r="GWJ6" s="1408"/>
      <c r="GWK6" s="1408"/>
      <c r="GWL6" s="1408"/>
      <c r="GWM6" s="1408"/>
      <c r="GWN6" s="1408"/>
      <c r="GWO6" s="1408"/>
      <c r="GWP6" s="1408"/>
      <c r="GWQ6" s="1408"/>
      <c r="GWR6" s="1408"/>
      <c r="GWS6" s="1408"/>
      <c r="GWT6" s="1408"/>
      <c r="GWU6" s="1408"/>
      <c r="GWV6" s="1408"/>
      <c r="GWW6" s="1408"/>
      <c r="GWX6" s="1408"/>
      <c r="GWY6" s="1408"/>
      <c r="GWZ6" s="1408"/>
      <c r="GXA6" s="1408"/>
      <c r="GXB6" s="1408"/>
      <c r="GXC6" s="1408"/>
      <c r="GXD6" s="1408"/>
      <c r="GXE6" s="1408"/>
      <c r="GXF6" s="1408"/>
      <c r="GXG6" s="1408"/>
      <c r="GXH6" s="1408"/>
      <c r="GXI6" s="1408"/>
      <c r="GXJ6" s="1408"/>
      <c r="GXK6" s="1408"/>
      <c r="GXL6" s="1408"/>
      <c r="GXM6" s="1408"/>
      <c r="GXN6" s="1408"/>
      <c r="GXO6" s="1408"/>
      <c r="GXP6" s="1408"/>
      <c r="GXQ6" s="1408"/>
      <c r="GXR6" s="1408"/>
      <c r="GXS6" s="1408"/>
      <c r="GXT6" s="1408"/>
      <c r="GXU6" s="1408"/>
      <c r="GXV6" s="1408"/>
      <c r="GXW6" s="1408"/>
      <c r="GXX6" s="1408"/>
      <c r="GXY6" s="1408"/>
      <c r="GXZ6" s="1408"/>
      <c r="GYA6" s="1408"/>
      <c r="GYB6" s="1408"/>
      <c r="GYC6" s="1408"/>
      <c r="GYD6" s="1408"/>
      <c r="GYE6" s="1408"/>
      <c r="GYF6" s="1408"/>
      <c r="GYG6" s="1408"/>
      <c r="GYH6" s="1408"/>
      <c r="GYI6" s="1408"/>
      <c r="GYJ6" s="1408"/>
      <c r="GYK6" s="1408"/>
      <c r="GYL6" s="1408"/>
      <c r="GYM6" s="1408"/>
      <c r="GYN6" s="1408"/>
      <c r="GYO6" s="1408"/>
      <c r="GYP6" s="1408"/>
      <c r="GYQ6" s="1408"/>
      <c r="GYR6" s="1408"/>
      <c r="GYS6" s="1408"/>
      <c r="GYT6" s="1408"/>
      <c r="GYU6" s="1408"/>
      <c r="GYV6" s="1408"/>
      <c r="GYW6" s="1408"/>
      <c r="GYX6" s="1408"/>
      <c r="GYY6" s="1408"/>
      <c r="GYZ6" s="1408"/>
      <c r="GZA6" s="1408"/>
      <c r="GZB6" s="1408"/>
      <c r="GZC6" s="1408"/>
      <c r="GZD6" s="1408"/>
      <c r="GZE6" s="1408"/>
      <c r="GZF6" s="1408"/>
      <c r="GZG6" s="1408"/>
      <c r="GZH6" s="1408"/>
      <c r="GZI6" s="1408"/>
      <c r="GZJ6" s="1408"/>
      <c r="GZK6" s="1408"/>
      <c r="GZL6" s="1408"/>
      <c r="GZM6" s="1408"/>
      <c r="GZN6" s="1408"/>
      <c r="GZO6" s="1408"/>
      <c r="GZP6" s="1408"/>
      <c r="GZQ6" s="1408"/>
      <c r="GZR6" s="1408"/>
      <c r="GZS6" s="1408"/>
      <c r="GZT6" s="1408"/>
      <c r="GZU6" s="1408"/>
      <c r="GZV6" s="1408"/>
      <c r="GZW6" s="1408"/>
      <c r="GZX6" s="1408"/>
      <c r="GZY6" s="1408"/>
      <c r="GZZ6" s="1408"/>
      <c r="HAA6" s="1408"/>
      <c r="HAB6" s="1408"/>
      <c r="HAC6" s="1408"/>
      <c r="HAD6" s="1408"/>
      <c r="HAE6" s="1408"/>
      <c r="HAF6" s="1408"/>
      <c r="HAG6" s="1408"/>
      <c r="HAH6" s="1408"/>
      <c r="HAI6" s="1408"/>
      <c r="HAJ6" s="1408"/>
      <c r="HAK6" s="1408"/>
      <c r="HAL6" s="1408"/>
      <c r="HAM6" s="1408"/>
      <c r="HAN6" s="1408"/>
      <c r="HAO6" s="1408"/>
      <c r="HAP6" s="1408"/>
      <c r="HAQ6" s="1408"/>
      <c r="HAR6" s="1408"/>
      <c r="HAS6" s="1408"/>
      <c r="HAT6" s="1408"/>
      <c r="HAU6" s="1408"/>
      <c r="HAV6" s="1408"/>
      <c r="HAW6" s="1408"/>
      <c r="HAX6" s="1408"/>
      <c r="HAY6" s="1408"/>
      <c r="HAZ6" s="1408"/>
      <c r="HBA6" s="1408"/>
      <c r="HBB6" s="1408"/>
      <c r="HBC6" s="1408"/>
      <c r="HBD6" s="1408"/>
      <c r="HBE6" s="1408"/>
      <c r="HBF6" s="1408"/>
      <c r="HBG6" s="1408"/>
      <c r="HBH6" s="1408"/>
      <c r="HBI6" s="1408"/>
      <c r="HBJ6" s="1408"/>
      <c r="HBK6" s="1408"/>
      <c r="HBL6" s="1408"/>
      <c r="HBM6" s="1408"/>
      <c r="HBN6" s="1408"/>
      <c r="HBO6" s="1408"/>
      <c r="HBP6" s="1408"/>
      <c r="HBQ6" s="1408"/>
      <c r="HBR6" s="1408"/>
      <c r="HBS6" s="1408"/>
      <c r="HBT6" s="1408"/>
      <c r="HBU6" s="1408"/>
      <c r="HBV6" s="1408"/>
      <c r="HBW6" s="1408"/>
      <c r="HBX6" s="1408"/>
      <c r="HBY6" s="1408"/>
      <c r="HBZ6" s="1408"/>
      <c r="HCA6" s="1408"/>
      <c r="HCB6" s="1408"/>
      <c r="HCC6" s="1408"/>
      <c r="HCD6" s="1408"/>
      <c r="HCE6" s="1408"/>
      <c r="HCF6" s="1408"/>
      <c r="HCG6" s="1408"/>
      <c r="HCH6" s="1408"/>
      <c r="HCI6" s="1408"/>
      <c r="HCJ6" s="1408"/>
      <c r="HCK6" s="1408"/>
      <c r="HCL6" s="1408"/>
      <c r="HCM6" s="1408"/>
      <c r="HCN6" s="1408"/>
      <c r="HCO6" s="1408"/>
      <c r="HCP6" s="1408"/>
      <c r="HCQ6" s="1408"/>
      <c r="HCR6" s="1408"/>
      <c r="HCS6" s="1408"/>
      <c r="HCT6" s="1408"/>
      <c r="HCU6" s="1408"/>
      <c r="HCV6" s="1408"/>
      <c r="HCW6" s="1408"/>
      <c r="HCX6" s="1408"/>
      <c r="HCY6" s="1408"/>
      <c r="HCZ6" s="1408"/>
      <c r="HDA6" s="1408"/>
      <c r="HDB6" s="1408"/>
      <c r="HDC6" s="1408"/>
      <c r="HDD6" s="1408"/>
      <c r="HDE6" s="1408"/>
      <c r="HDF6" s="1408"/>
      <c r="HDG6" s="1408"/>
      <c r="HDH6" s="1408"/>
      <c r="HDI6" s="1408"/>
      <c r="HDJ6" s="1408"/>
      <c r="HDK6" s="1408"/>
      <c r="HDL6" s="1408"/>
      <c r="HDM6" s="1408"/>
      <c r="HDN6" s="1408"/>
      <c r="HDO6" s="1408"/>
      <c r="HDP6" s="1408"/>
      <c r="HDQ6" s="1408"/>
      <c r="HDR6" s="1408"/>
      <c r="HDS6" s="1408"/>
      <c r="HDT6" s="1408"/>
      <c r="HDU6" s="1408"/>
      <c r="HDV6" s="1408"/>
      <c r="HDW6" s="1408"/>
      <c r="HDX6" s="1408"/>
      <c r="HDY6" s="1408"/>
      <c r="HDZ6" s="1408"/>
      <c r="HEA6" s="1408"/>
      <c r="HEB6" s="1408"/>
      <c r="HEC6" s="1408"/>
      <c r="HED6" s="1408"/>
      <c r="HEE6" s="1408"/>
      <c r="HEF6" s="1408"/>
      <c r="HEG6" s="1408"/>
      <c r="HEH6" s="1408"/>
      <c r="HEI6" s="1408"/>
      <c r="HEJ6" s="1408"/>
      <c r="HEK6" s="1408"/>
      <c r="HEL6" s="1408"/>
      <c r="HEM6" s="1408"/>
      <c r="HEN6" s="1408"/>
      <c r="HEO6" s="1408"/>
      <c r="HEP6" s="1408"/>
      <c r="HEQ6" s="1408"/>
      <c r="HER6" s="1408"/>
      <c r="HES6" s="1408"/>
      <c r="HET6" s="1408"/>
      <c r="HEU6" s="1408"/>
      <c r="HEV6" s="1408"/>
      <c r="HEW6" s="1408"/>
      <c r="HEX6" s="1408"/>
      <c r="HEY6" s="1408"/>
      <c r="HEZ6" s="1408"/>
      <c r="HFA6" s="1408"/>
      <c r="HFB6" s="1408"/>
      <c r="HFC6" s="1408"/>
      <c r="HFD6" s="1408"/>
      <c r="HFE6" s="1408"/>
      <c r="HFF6" s="1408"/>
      <c r="HFG6" s="1408"/>
      <c r="HFH6" s="1408"/>
      <c r="HFI6" s="1408"/>
      <c r="HFJ6" s="1408"/>
      <c r="HFK6" s="1408"/>
      <c r="HFL6" s="1408"/>
      <c r="HFM6" s="1408"/>
      <c r="HFN6" s="1408"/>
      <c r="HFO6" s="1408"/>
      <c r="HFP6" s="1408"/>
      <c r="HFQ6" s="1408"/>
      <c r="HFR6" s="1408"/>
      <c r="HFS6" s="1408"/>
      <c r="HFT6" s="1408"/>
      <c r="HFU6" s="1408"/>
      <c r="HFV6" s="1408"/>
      <c r="HFW6" s="1408"/>
      <c r="HFX6" s="1408"/>
      <c r="HFY6" s="1408"/>
      <c r="HFZ6" s="1408"/>
      <c r="HGA6" s="1408"/>
      <c r="HGB6" s="1408"/>
      <c r="HGC6" s="1408"/>
      <c r="HGD6" s="1408"/>
      <c r="HGE6" s="1408"/>
      <c r="HGF6" s="1408"/>
      <c r="HGG6" s="1408"/>
      <c r="HGH6" s="1408"/>
      <c r="HGI6" s="1408"/>
      <c r="HGJ6" s="1408"/>
      <c r="HGK6" s="1408"/>
      <c r="HGL6" s="1408"/>
      <c r="HGM6" s="1408"/>
      <c r="HGN6" s="1408"/>
      <c r="HGO6" s="1408"/>
      <c r="HGP6" s="1408"/>
      <c r="HGQ6" s="1408"/>
      <c r="HGR6" s="1408"/>
      <c r="HGS6" s="1408"/>
      <c r="HGT6" s="1408"/>
      <c r="HGU6" s="1408"/>
      <c r="HGV6" s="1408"/>
      <c r="HGW6" s="1408"/>
      <c r="HGX6" s="1408"/>
      <c r="HGY6" s="1408"/>
      <c r="HGZ6" s="1408"/>
      <c r="HHA6" s="1408"/>
      <c r="HHB6" s="1408"/>
      <c r="HHC6" s="1408"/>
      <c r="HHD6" s="1408"/>
      <c r="HHE6" s="1408"/>
      <c r="HHF6" s="1408"/>
      <c r="HHG6" s="1408"/>
      <c r="HHH6" s="1408"/>
      <c r="HHI6" s="1408"/>
      <c r="HHJ6" s="1408"/>
      <c r="HHK6" s="1408"/>
      <c r="HHL6" s="1408"/>
      <c r="HHM6" s="1408"/>
      <c r="HHN6" s="1408"/>
      <c r="HHO6" s="1408"/>
      <c r="HHP6" s="1408"/>
      <c r="HHQ6" s="1408"/>
      <c r="HHR6" s="1408"/>
      <c r="HHS6" s="1408"/>
      <c r="HHT6" s="1408"/>
      <c r="HHU6" s="1408"/>
      <c r="HHV6" s="1408"/>
      <c r="HHW6" s="1408"/>
      <c r="HHX6" s="1408"/>
      <c r="HHY6" s="1408"/>
      <c r="HHZ6" s="1408"/>
      <c r="HIA6" s="1408"/>
      <c r="HIB6" s="1408"/>
      <c r="HIC6" s="1408"/>
      <c r="HID6" s="1408"/>
      <c r="HIE6" s="1408"/>
      <c r="HIF6" s="1408"/>
      <c r="HIG6" s="1408"/>
      <c r="HIH6" s="1408"/>
      <c r="HII6" s="1408"/>
      <c r="HIJ6" s="1408"/>
      <c r="HIK6" s="1408"/>
      <c r="HIL6" s="1408"/>
      <c r="HIM6" s="1408"/>
      <c r="HIN6" s="1408"/>
      <c r="HIO6" s="1408"/>
      <c r="HIP6" s="1408"/>
      <c r="HIQ6" s="1408"/>
      <c r="HIR6" s="1408"/>
      <c r="HIS6" s="1408"/>
      <c r="HIT6" s="1408"/>
      <c r="HIU6" s="1408"/>
      <c r="HIV6" s="1408"/>
      <c r="HIW6" s="1408"/>
      <c r="HIX6" s="1408"/>
      <c r="HIY6" s="1408"/>
      <c r="HIZ6" s="1408"/>
      <c r="HJA6" s="1408"/>
      <c r="HJB6" s="1408"/>
      <c r="HJC6" s="1408"/>
      <c r="HJD6" s="1408"/>
      <c r="HJE6" s="1408"/>
      <c r="HJF6" s="1408"/>
      <c r="HJG6" s="1408"/>
      <c r="HJH6" s="1408"/>
      <c r="HJI6" s="1408"/>
      <c r="HJJ6" s="1408"/>
      <c r="HJK6" s="1408"/>
      <c r="HJL6" s="1408"/>
      <c r="HJM6" s="1408"/>
      <c r="HJN6" s="1408"/>
      <c r="HJO6" s="1408"/>
      <c r="HJP6" s="1408"/>
      <c r="HJQ6" s="1408"/>
      <c r="HJR6" s="1408"/>
      <c r="HJS6" s="1408"/>
      <c r="HJT6" s="1408"/>
      <c r="HJU6" s="1408"/>
      <c r="HJV6" s="1408"/>
      <c r="HJW6" s="1408"/>
      <c r="HJX6" s="1408"/>
      <c r="HJY6" s="1408"/>
      <c r="HJZ6" s="1408"/>
      <c r="HKA6" s="1408"/>
      <c r="HKB6" s="1408"/>
      <c r="HKC6" s="1408"/>
      <c r="HKD6" s="1408"/>
      <c r="HKE6" s="1408"/>
      <c r="HKF6" s="1408"/>
      <c r="HKG6" s="1408"/>
      <c r="HKH6" s="1408"/>
      <c r="HKI6" s="1408"/>
      <c r="HKJ6" s="1408"/>
      <c r="HKK6" s="1408"/>
      <c r="HKL6" s="1408"/>
      <c r="HKM6" s="1408"/>
      <c r="HKN6" s="1408"/>
      <c r="HKO6" s="1408"/>
      <c r="HKP6" s="1408"/>
      <c r="HKQ6" s="1408"/>
      <c r="HKR6" s="1408"/>
      <c r="HKS6" s="1408"/>
      <c r="HKT6" s="1408"/>
      <c r="HKU6" s="1408"/>
      <c r="HKV6" s="1408"/>
      <c r="HKW6" s="1408"/>
      <c r="HKX6" s="1408"/>
      <c r="HKY6" s="1408"/>
      <c r="HKZ6" s="1408"/>
      <c r="HLA6" s="1408"/>
      <c r="HLB6" s="1408"/>
      <c r="HLC6" s="1408"/>
      <c r="HLD6" s="1408"/>
      <c r="HLE6" s="1408"/>
      <c r="HLF6" s="1408"/>
      <c r="HLG6" s="1408"/>
      <c r="HLH6" s="1408"/>
      <c r="HLI6" s="1408"/>
      <c r="HLJ6" s="1408"/>
      <c r="HLK6" s="1408"/>
      <c r="HLL6" s="1408"/>
      <c r="HLM6" s="1408"/>
      <c r="HLN6" s="1408"/>
      <c r="HLO6" s="1408"/>
      <c r="HLP6" s="1408"/>
      <c r="HLQ6" s="1408"/>
      <c r="HLR6" s="1408"/>
      <c r="HLS6" s="1408"/>
      <c r="HLT6" s="1408"/>
      <c r="HLU6" s="1408"/>
      <c r="HLV6" s="1408"/>
      <c r="HLW6" s="1408"/>
      <c r="HLX6" s="1408"/>
      <c r="HLY6" s="1408"/>
      <c r="HLZ6" s="1408"/>
      <c r="HMA6" s="1408"/>
      <c r="HMB6" s="1408"/>
      <c r="HMC6" s="1408"/>
      <c r="HMD6" s="1408"/>
      <c r="HME6" s="1408"/>
      <c r="HMF6" s="1408"/>
      <c r="HMG6" s="1408"/>
      <c r="HMH6" s="1408"/>
      <c r="HMI6" s="1408"/>
      <c r="HMJ6" s="1408"/>
      <c r="HMK6" s="1408"/>
      <c r="HML6" s="1408"/>
      <c r="HMM6" s="1408"/>
      <c r="HMN6" s="1408"/>
      <c r="HMO6" s="1408"/>
      <c r="HMP6" s="1408"/>
      <c r="HMQ6" s="1408"/>
      <c r="HMR6" s="1408"/>
      <c r="HMS6" s="1408"/>
      <c r="HMT6" s="1408"/>
      <c r="HMU6" s="1408"/>
      <c r="HMV6" s="1408"/>
      <c r="HMW6" s="1408"/>
      <c r="HMX6" s="1408"/>
      <c r="HMY6" s="1408"/>
      <c r="HMZ6" s="1408"/>
      <c r="HNA6" s="1408"/>
      <c r="HNB6" s="1408"/>
      <c r="HNC6" s="1408"/>
      <c r="HND6" s="1408"/>
      <c r="HNE6" s="1408"/>
      <c r="HNF6" s="1408"/>
      <c r="HNG6" s="1408"/>
      <c r="HNH6" s="1408"/>
      <c r="HNI6" s="1408"/>
      <c r="HNJ6" s="1408"/>
      <c r="HNK6" s="1408"/>
      <c r="HNL6" s="1408"/>
      <c r="HNM6" s="1408"/>
      <c r="HNN6" s="1408"/>
      <c r="HNO6" s="1408"/>
      <c r="HNP6" s="1408"/>
      <c r="HNQ6" s="1408"/>
      <c r="HNR6" s="1408"/>
      <c r="HNS6" s="1408"/>
      <c r="HNT6" s="1408"/>
      <c r="HNU6" s="1408"/>
      <c r="HNV6" s="1408"/>
      <c r="HNW6" s="1408"/>
      <c r="HNX6" s="1408"/>
      <c r="HNY6" s="1408"/>
      <c r="HNZ6" s="1408"/>
      <c r="HOA6" s="1408"/>
      <c r="HOB6" s="1408"/>
      <c r="HOC6" s="1408"/>
      <c r="HOD6" s="1408"/>
      <c r="HOE6" s="1408"/>
      <c r="HOF6" s="1408"/>
      <c r="HOG6" s="1408"/>
      <c r="HOH6" s="1408"/>
      <c r="HOI6" s="1408"/>
      <c r="HOJ6" s="1408"/>
      <c r="HOK6" s="1408"/>
      <c r="HOL6" s="1408"/>
      <c r="HOM6" s="1408"/>
      <c r="HON6" s="1408"/>
      <c r="HOO6" s="1408"/>
      <c r="HOP6" s="1408"/>
      <c r="HOQ6" s="1408"/>
      <c r="HOR6" s="1408"/>
      <c r="HOS6" s="1408"/>
      <c r="HOT6" s="1408"/>
      <c r="HOU6" s="1408"/>
      <c r="HOV6" s="1408"/>
      <c r="HOW6" s="1408"/>
      <c r="HOX6" s="1408"/>
      <c r="HOY6" s="1408"/>
      <c r="HOZ6" s="1408"/>
      <c r="HPA6" s="1408"/>
      <c r="HPB6" s="1408"/>
      <c r="HPC6" s="1408"/>
      <c r="HPD6" s="1408"/>
      <c r="HPE6" s="1408"/>
      <c r="HPF6" s="1408"/>
      <c r="HPG6" s="1408"/>
      <c r="HPH6" s="1408"/>
      <c r="HPI6" s="1408"/>
      <c r="HPJ6" s="1408"/>
      <c r="HPK6" s="1408"/>
      <c r="HPL6" s="1408"/>
      <c r="HPM6" s="1408"/>
      <c r="HPN6" s="1408"/>
      <c r="HPO6" s="1408"/>
      <c r="HPP6" s="1408"/>
      <c r="HPQ6" s="1408"/>
      <c r="HPR6" s="1408"/>
      <c r="HPS6" s="1408"/>
      <c r="HPT6" s="1408"/>
      <c r="HPU6" s="1408"/>
      <c r="HPV6" s="1408"/>
      <c r="HPW6" s="1408"/>
      <c r="HPX6" s="1408"/>
      <c r="HPY6" s="1408"/>
      <c r="HPZ6" s="1408"/>
      <c r="HQA6" s="1408"/>
      <c r="HQB6" s="1408"/>
      <c r="HQC6" s="1408"/>
      <c r="HQD6" s="1408"/>
      <c r="HQE6" s="1408"/>
      <c r="HQF6" s="1408"/>
      <c r="HQG6" s="1408"/>
      <c r="HQH6" s="1408"/>
      <c r="HQI6" s="1408"/>
      <c r="HQJ6" s="1408"/>
      <c r="HQK6" s="1408"/>
      <c r="HQL6" s="1408"/>
      <c r="HQM6" s="1408"/>
      <c r="HQN6" s="1408"/>
      <c r="HQO6" s="1408"/>
      <c r="HQP6" s="1408"/>
      <c r="HQQ6" s="1408"/>
      <c r="HQR6" s="1408"/>
      <c r="HQS6" s="1408"/>
      <c r="HQT6" s="1408"/>
      <c r="HQU6" s="1408"/>
      <c r="HQV6" s="1408"/>
      <c r="HQW6" s="1408"/>
      <c r="HQX6" s="1408"/>
      <c r="HQY6" s="1408"/>
      <c r="HQZ6" s="1408"/>
      <c r="HRA6" s="1408"/>
      <c r="HRB6" s="1408"/>
      <c r="HRC6" s="1408"/>
      <c r="HRD6" s="1408"/>
      <c r="HRE6" s="1408"/>
      <c r="HRF6" s="1408"/>
      <c r="HRG6" s="1408"/>
      <c r="HRH6" s="1408"/>
      <c r="HRI6" s="1408"/>
      <c r="HRJ6" s="1408"/>
      <c r="HRK6" s="1408"/>
      <c r="HRL6" s="1408"/>
      <c r="HRM6" s="1408"/>
      <c r="HRN6" s="1408"/>
      <c r="HRO6" s="1408"/>
      <c r="HRP6" s="1408"/>
      <c r="HRQ6" s="1408"/>
      <c r="HRR6" s="1408"/>
      <c r="HRS6" s="1408"/>
      <c r="HRT6" s="1408"/>
      <c r="HRU6" s="1408"/>
      <c r="HRV6" s="1408"/>
      <c r="HRW6" s="1408"/>
      <c r="HRX6" s="1408"/>
      <c r="HRY6" s="1408"/>
      <c r="HRZ6" s="1408"/>
      <c r="HSA6" s="1408"/>
      <c r="HSB6" s="1408"/>
      <c r="HSC6" s="1408"/>
      <c r="HSD6" s="1408"/>
      <c r="HSE6" s="1408"/>
      <c r="HSF6" s="1408"/>
      <c r="HSG6" s="1408"/>
      <c r="HSH6" s="1408"/>
      <c r="HSI6" s="1408"/>
      <c r="HSJ6" s="1408"/>
      <c r="HSK6" s="1408"/>
      <c r="HSL6" s="1408"/>
      <c r="HSM6" s="1408"/>
      <c r="HSN6" s="1408"/>
      <c r="HSO6" s="1408"/>
      <c r="HSP6" s="1408"/>
      <c r="HSQ6" s="1408"/>
      <c r="HSR6" s="1408"/>
      <c r="HSS6" s="1408"/>
      <c r="HST6" s="1408"/>
      <c r="HSU6" s="1408"/>
      <c r="HSV6" s="1408"/>
      <c r="HSW6" s="1408"/>
      <c r="HSX6" s="1408"/>
      <c r="HSY6" s="1408"/>
      <c r="HSZ6" s="1408"/>
      <c r="HTA6" s="1408"/>
      <c r="HTB6" s="1408"/>
      <c r="HTC6" s="1408"/>
      <c r="HTD6" s="1408"/>
      <c r="HTE6" s="1408"/>
      <c r="HTF6" s="1408"/>
      <c r="HTG6" s="1408"/>
      <c r="HTH6" s="1408"/>
      <c r="HTI6" s="1408"/>
      <c r="HTJ6" s="1408"/>
      <c r="HTK6" s="1408"/>
      <c r="HTL6" s="1408"/>
      <c r="HTM6" s="1408"/>
      <c r="HTN6" s="1408"/>
      <c r="HTO6" s="1408"/>
      <c r="HTP6" s="1408"/>
      <c r="HTQ6" s="1408"/>
      <c r="HTR6" s="1408"/>
      <c r="HTS6" s="1408"/>
      <c r="HTT6" s="1408"/>
      <c r="HTU6" s="1408"/>
      <c r="HTV6" s="1408"/>
      <c r="HTW6" s="1408"/>
      <c r="HTX6" s="1408"/>
      <c r="HTY6" s="1408"/>
      <c r="HTZ6" s="1408"/>
      <c r="HUA6" s="1408"/>
      <c r="HUB6" s="1408"/>
      <c r="HUC6" s="1408"/>
      <c r="HUD6" s="1408"/>
      <c r="HUE6" s="1408"/>
      <c r="HUF6" s="1408"/>
      <c r="HUG6" s="1408"/>
      <c r="HUH6" s="1408"/>
      <c r="HUI6" s="1408"/>
      <c r="HUJ6" s="1408"/>
      <c r="HUK6" s="1408"/>
      <c r="HUL6" s="1408"/>
      <c r="HUM6" s="1408"/>
      <c r="HUN6" s="1408"/>
      <c r="HUO6" s="1408"/>
      <c r="HUP6" s="1408"/>
      <c r="HUQ6" s="1408"/>
      <c r="HUR6" s="1408"/>
      <c r="HUS6" s="1408"/>
      <c r="HUT6" s="1408"/>
      <c r="HUU6" s="1408"/>
      <c r="HUV6" s="1408"/>
      <c r="HUW6" s="1408"/>
      <c r="HUX6" s="1408"/>
      <c r="HUY6" s="1408"/>
      <c r="HUZ6" s="1408"/>
      <c r="HVA6" s="1408"/>
      <c r="HVB6" s="1408"/>
      <c r="HVC6" s="1408"/>
      <c r="HVD6" s="1408"/>
      <c r="HVE6" s="1408"/>
      <c r="HVF6" s="1408"/>
      <c r="HVG6" s="1408"/>
      <c r="HVH6" s="1408"/>
      <c r="HVI6" s="1408"/>
      <c r="HVJ6" s="1408"/>
      <c r="HVK6" s="1408"/>
      <c r="HVL6" s="1408"/>
      <c r="HVM6" s="1408"/>
      <c r="HVN6" s="1408"/>
      <c r="HVO6" s="1408"/>
      <c r="HVP6" s="1408"/>
      <c r="HVQ6" s="1408"/>
      <c r="HVR6" s="1408"/>
      <c r="HVS6" s="1408"/>
      <c r="HVT6" s="1408"/>
      <c r="HVU6" s="1408"/>
      <c r="HVV6" s="1408"/>
      <c r="HVW6" s="1408"/>
      <c r="HVX6" s="1408"/>
      <c r="HVY6" s="1408"/>
      <c r="HVZ6" s="1408"/>
      <c r="HWA6" s="1408"/>
      <c r="HWB6" s="1408"/>
      <c r="HWC6" s="1408"/>
      <c r="HWD6" s="1408"/>
      <c r="HWE6" s="1408"/>
      <c r="HWF6" s="1408"/>
      <c r="HWG6" s="1408"/>
      <c r="HWH6" s="1408"/>
      <c r="HWI6" s="1408"/>
      <c r="HWJ6" s="1408"/>
      <c r="HWK6" s="1408"/>
      <c r="HWL6" s="1408"/>
      <c r="HWM6" s="1408"/>
      <c r="HWN6" s="1408"/>
      <c r="HWO6" s="1408"/>
      <c r="HWP6" s="1408"/>
      <c r="HWQ6" s="1408"/>
      <c r="HWR6" s="1408"/>
      <c r="HWS6" s="1408"/>
      <c r="HWT6" s="1408"/>
      <c r="HWU6" s="1408"/>
      <c r="HWV6" s="1408"/>
      <c r="HWW6" s="1408"/>
      <c r="HWX6" s="1408"/>
      <c r="HWY6" s="1408"/>
      <c r="HWZ6" s="1408"/>
      <c r="HXA6" s="1408"/>
      <c r="HXB6" s="1408"/>
      <c r="HXC6" s="1408"/>
      <c r="HXD6" s="1408"/>
      <c r="HXE6" s="1408"/>
      <c r="HXF6" s="1408"/>
      <c r="HXG6" s="1408"/>
      <c r="HXH6" s="1408"/>
      <c r="HXI6" s="1408"/>
      <c r="HXJ6" s="1408"/>
      <c r="HXK6" s="1408"/>
      <c r="HXL6" s="1408"/>
      <c r="HXM6" s="1408"/>
      <c r="HXN6" s="1408"/>
      <c r="HXO6" s="1408"/>
      <c r="HXP6" s="1408"/>
      <c r="HXQ6" s="1408"/>
      <c r="HXR6" s="1408"/>
      <c r="HXS6" s="1408"/>
      <c r="HXT6" s="1408"/>
      <c r="HXU6" s="1408"/>
      <c r="HXV6" s="1408"/>
      <c r="HXW6" s="1408"/>
      <c r="HXX6" s="1408"/>
      <c r="HXY6" s="1408"/>
      <c r="HXZ6" s="1408"/>
      <c r="HYA6" s="1408"/>
      <c r="HYB6" s="1408"/>
      <c r="HYC6" s="1408"/>
      <c r="HYD6" s="1408"/>
      <c r="HYE6" s="1408"/>
      <c r="HYF6" s="1408"/>
      <c r="HYG6" s="1408"/>
      <c r="HYH6" s="1408"/>
      <c r="HYI6" s="1408"/>
      <c r="HYJ6" s="1408"/>
      <c r="HYK6" s="1408"/>
      <c r="HYL6" s="1408"/>
      <c r="HYM6" s="1408"/>
      <c r="HYN6" s="1408"/>
      <c r="HYO6" s="1408"/>
      <c r="HYP6" s="1408"/>
      <c r="HYQ6" s="1408"/>
      <c r="HYR6" s="1408"/>
      <c r="HYS6" s="1408"/>
      <c r="HYT6" s="1408"/>
      <c r="HYU6" s="1408"/>
      <c r="HYV6" s="1408"/>
      <c r="HYW6" s="1408"/>
      <c r="HYX6" s="1408"/>
      <c r="HYY6" s="1408"/>
      <c r="HYZ6" s="1408"/>
      <c r="HZA6" s="1408"/>
      <c r="HZB6" s="1408"/>
      <c r="HZC6" s="1408"/>
      <c r="HZD6" s="1408"/>
      <c r="HZE6" s="1408"/>
      <c r="HZF6" s="1408"/>
      <c r="HZG6" s="1408"/>
      <c r="HZH6" s="1408"/>
      <c r="HZI6" s="1408"/>
      <c r="HZJ6" s="1408"/>
      <c r="HZK6" s="1408"/>
      <c r="HZL6" s="1408"/>
      <c r="HZM6" s="1408"/>
      <c r="HZN6" s="1408"/>
      <c r="HZO6" s="1408"/>
      <c r="HZP6" s="1408"/>
      <c r="HZQ6" s="1408"/>
      <c r="HZR6" s="1408"/>
      <c r="HZS6" s="1408"/>
      <c r="HZT6" s="1408"/>
      <c r="HZU6" s="1408"/>
      <c r="HZV6" s="1408"/>
      <c r="HZW6" s="1408"/>
      <c r="HZX6" s="1408"/>
      <c r="HZY6" s="1408"/>
      <c r="HZZ6" s="1408"/>
      <c r="IAA6" s="1408"/>
      <c r="IAB6" s="1408"/>
      <c r="IAC6" s="1408"/>
      <c r="IAD6" s="1408"/>
      <c r="IAE6" s="1408"/>
      <c r="IAF6" s="1408"/>
      <c r="IAG6" s="1408"/>
      <c r="IAH6" s="1408"/>
      <c r="IAI6" s="1408"/>
      <c r="IAJ6" s="1408"/>
      <c r="IAK6" s="1408"/>
      <c r="IAL6" s="1408"/>
      <c r="IAM6" s="1408"/>
      <c r="IAN6" s="1408"/>
      <c r="IAO6" s="1408"/>
      <c r="IAP6" s="1408"/>
      <c r="IAQ6" s="1408"/>
      <c r="IAR6" s="1408"/>
      <c r="IAS6" s="1408"/>
      <c r="IAT6" s="1408"/>
      <c r="IAU6" s="1408"/>
      <c r="IAV6" s="1408"/>
      <c r="IAW6" s="1408"/>
      <c r="IAX6" s="1408"/>
      <c r="IAY6" s="1408"/>
      <c r="IAZ6" s="1408"/>
      <c r="IBA6" s="1408"/>
      <c r="IBB6" s="1408"/>
      <c r="IBC6" s="1408"/>
      <c r="IBD6" s="1408"/>
      <c r="IBE6" s="1408"/>
      <c r="IBF6" s="1408"/>
      <c r="IBG6" s="1408"/>
      <c r="IBH6" s="1408"/>
      <c r="IBI6" s="1408"/>
      <c r="IBJ6" s="1408"/>
      <c r="IBK6" s="1408"/>
      <c r="IBL6" s="1408"/>
      <c r="IBM6" s="1408"/>
      <c r="IBN6" s="1408"/>
      <c r="IBO6" s="1408"/>
      <c r="IBP6" s="1408"/>
      <c r="IBQ6" s="1408"/>
      <c r="IBR6" s="1408"/>
      <c r="IBS6" s="1408"/>
      <c r="IBT6" s="1408"/>
      <c r="IBU6" s="1408"/>
      <c r="IBV6" s="1408"/>
      <c r="IBW6" s="1408"/>
      <c r="IBX6" s="1408"/>
      <c r="IBY6" s="1408"/>
      <c r="IBZ6" s="1408"/>
      <c r="ICA6" s="1408"/>
      <c r="ICB6" s="1408"/>
      <c r="ICC6" s="1408"/>
      <c r="ICD6" s="1408"/>
      <c r="ICE6" s="1408"/>
      <c r="ICF6" s="1408"/>
      <c r="ICG6" s="1408"/>
      <c r="ICH6" s="1408"/>
      <c r="ICI6" s="1408"/>
      <c r="ICJ6" s="1408"/>
      <c r="ICK6" s="1408"/>
      <c r="ICL6" s="1408"/>
      <c r="ICM6" s="1408"/>
      <c r="ICN6" s="1408"/>
      <c r="ICO6" s="1408"/>
      <c r="ICP6" s="1408"/>
      <c r="ICQ6" s="1408"/>
      <c r="ICR6" s="1408"/>
      <c r="ICS6" s="1408"/>
      <c r="ICT6" s="1408"/>
      <c r="ICU6" s="1408"/>
      <c r="ICV6" s="1408"/>
      <c r="ICW6" s="1408"/>
      <c r="ICX6" s="1408"/>
      <c r="ICY6" s="1408"/>
      <c r="ICZ6" s="1408"/>
      <c r="IDA6" s="1408"/>
      <c r="IDB6" s="1408"/>
      <c r="IDC6" s="1408"/>
      <c r="IDD6" s="1408"/>
      <c r="IDE6" s="1408"/>
      <c r="IDF6" s="1408"/>
      <c r="IDG6" s="1408"/>
      <c r="IDH6" s="1408"/>
      <c r="IDI6" s="1408"/>
      <c r="IDJ6" s="1408"/>
      <c r="IDK6" s="1408"/>
      <c r="IDL6" s="1408"/>
      <c r="IDM6" s="1408"/>
      <c r="IDN6" s="1408"/>
      <c r="IDO6" s="1408"/>
      <c r="IDP6" s="1408"/>
      <c r="IDQ6" s="1408"/>
      <c r="IDR6" s="1408"/>
      <c r="IDS6" s="1408"/>
      <c r="IDT6" s="1408"/>
      <c r="IDU6" s="1408"/>
      <c r="IDV6" s="1408"/>
      <c r="IDW6" s="1408"/>
      <c r="IDX6" s="1408"/>
      <c r="IDY6" s="1408"/>
      <c r="IDZ6" s="1408"/>
      <c r="IEA6" s="1408"/>
      <c r="IEB6" s="1408"/>
      <c r="IEC6" s="1408"/>
      <c r="IED6" s="1408"/>
      <c r="IEE6" s="1408"/>
      <c r="IEF6" s="1408"/>
      <c r="IEG6" s="1408"/>
      <c r="IEH6" s="1408"/>
      <c r="IEI6" s="1408"/>
      <c r="IEJ6" s="1408"/>
      <c r="IEK6" s="1408"/>
      <c r="IEL6" s="1408"/>
      <c r="IEM6" s="1408"/>
      <c r="IEN6" s="1408"/>
      <c r="IEO6" s="1408"/>
      <c r="IEP6" s="1408"/>
      <c r="IEQ6" s="1408"/>
      <c r="IER6" s="1408"/>
      <c r="IES6" s="1408"/>
      <c r="IET6" s="1408"/>
      <c r="IEU6" s="1408"/>
      <c r="IEV6" s="1408"/>
      <c r="IEW6" s="1408"/>
      <c r="IEX6" s="1408"/>
      <c r="IEY6" s="1408"/>
      <c r="IEZ6" s="1408"/>
      <c r="IFA6" s="1408"/>
      <c r="IFB6" s="1408"/>
      <c r="IFC6" s="1408"/>
      <c r="IFD6" s="1408"/>
      <c r="IFE6" s="1408"/>
      <c r="IFF6" s="1408"/>
      <c r="IFG6" s="1408"/>
      <c r="IFH6" s="1408"/>
      <c r="IFI6" s="1408"/>
      <c r="IFJ6" s="1408"/>
      <c r="IFK6" s="1408"/>
      <c r="IFL6" s="1408"/>
      <c r="IFM6" s="1408"/>
      <c r="IFN6" s="1408"/>
      <c r="IFO6" s="1408"/>
      <c r="IFP6" s="1408"/>
      <c r="IFQ6" s="1408"/>
      <c r="IFR6" s="1408"/>
      <c r="IFS6" s="1408"/>
      <c r="IFT6" s="1408"/>
      <c r="IFU6" s="1408"/>
      <c r="IFV6" s="1408"/>
      <c r="IFW6" s="1408"/>
      <c r="IFX6" s="1408"/>
      <c r="IFY6" s="1408"/>
      <c r="IFZ6" s="1408"/>
      <c r="IGA6" s="1408"/>
      <c r="IGB6" s="1408"/>
      <c r="IGC6" s="1408"/>
      <c r="IGD6" s="1408"/>
      <c r="IGE6" s="1408"/>
      <c r="IGF6" s="1408"/>
      <c r="IGG6" s="1408"/>
      <c r="IGH6" s="1408"/>
      <c r="IGI6" s="1408"/>
      <c r="IGJ6" s="1408"/>
      <c r="IGK6" s="1408"/>
      <c r="IGL6" s="1408"/>
      <c r="IGM6" s="1408"/>
      <c r="IGN6" s="1408"/>
      <c r="IGO6" s="1408"/>
      <c r="IGP6" s="1408"/>
      <c r="IGQ6" s="1408"/>
      <c r="IGR6" s="1408"/>
      <c r="IGS6" s="1408"/>
      <c r="IGT6" s="1408"/>
      <c r="IGU6" s="1408"/>
      <c r="IGV6" s="1408"/>
      <c r="IGW6" s="1408"/>
      <c r="IGX6" s="1408"/>
      <c r="IGY6" s="1408"/>
      <c r="IGZ6" s="1408"/>
      <c r="IHA6" s="1408"/>
      <c r="IHB6" s="1408"/>
      <c r="IHC6" s="1408"/>
      <c r="IHD6" s="1408"/>
      <c r="IHE6" s="1408"/>
      <c r="IHF6" s="1408"/>
      <c r="IHG6" s="1408"/>
      <c r="IHH6" s="1408"/>
      <c r="IHI6" s="1408"/>
      <c r="IHJ6" s="1408"/>
      <c r="IHK6" s="1408"/>
      <c r="IHL6" s="1408"/>
      <c r="IHM6" s="1408"/>
      <c r="IHN6" s="1408"/>
      <c r="IHO6" s="1408"/>
      <c r="IHP6" s="1408"/>
      <c r="IHQ6" s="1408"/>
      <c r="IHR6" s="1408"/>
      <c r="IHS6" s="1408"/>
      <c r="IHT6" s="1408"/>
      <c r="IHU6" s="1408"/>
      <c r="IHV6" s="1408"/>
      <c r="IHW6" s="1408"/>
      <c r="IHX6" s="1408"/>
      <c r="IHY6" s="1408"/>
      <c r="IHZ6" s="1408"/>
      <c r="IIA6" s="1408"/>
      <c r="IIB6" s="1408"/>
      <c r="IIC6" s="1408"/>
      <c r="IID6" s="1408"/>
      <c r="IIE6" s="1408"/>
      <c r="IIF6" s="1408"/>
      <c r="IIG6" s="1408"/>
      <c r="IIH6" s="1408"/>
      <c r="III6" s="1408"/>
      <c r="IIJ6" s="1408"/>
      <c r="IIK6" s="1408"/>
      <c r="IIL6" s="1408"/>
      <c r="IIM6" s="1408"/>
      <c r="IIN6" s="1408"/>
      <c r="IIO6" s="1408"/>
      <c r="IIP6" s="1408"/>
      <c r="IIQ6" s="1408"/>
      <c r="IIR6" s="1408"/>
      <c r="IIS6" s="1408"/>
      <c r="IIT6" s="1408"/>
      <c r="IIU6" s="1408"/>
      <c r="IIV6" s="1408"/>
      <c r="IIW6" s="1408"/>
      <c r="IIX6" s="1408"/>
      <c r="IIY6" s="1408"/>
      <c r="IIZ6" s="1408"/>
      <c r="IJA6" s="1408"/>
      <c r="IJB6" s="1408"/>
      <c r="IJC6" s="1408"/>
      <c r="IJD6" s="1408"/>
      <c r="IJE6" s="1408"/>
      <c r="IJF6" s="1408"/>
      <c r="IJG6" s="1408"/>
      <c r="IJH6" s="1408"/>
      <c r="IJI6" s="1408"/>
      <c r="IJJ6" s="1408"/>
      <c r="IJK6" s="1408"/>
      <c r="IJL6" s="1408"/>
      <c r="IJM6" s="1408"/>
      <c r="IJN6" s="1408"/>
      <c r="IJO6" s="1408"/>
      <c r="IJP6" s="1408"/>
      <c r="IJQ6" s="1408"/>
      <c r="IJR6" s="1408"/>
      <c r="IJS6" s="1408"/>
      <c r="IJT6" s="1408"/>
      <c r="IJU6" s="1408"/>
      <c r="IJV6" s="1408"/>
      <c r="IJW6" s="1408"/>
      <c r="IJX6" s="1408"/>
      <c r="IJY6" s="1408"/>
      <c r="IJZ6" s="1408"/>
      <c r="IKA6" s="1408"/>
      <c r="IKB6" s="1408"/>
      <c r="IKC6" s="1408"/>
      <c r="IKD6" s="1408"/>
      <c r="IKE6" s="1408"/>
      <c r="IKF6" s="1408"/>
      <c r="IKG6" s="1408"/>
      <c r="IKH6" s="1408"/>
      <c r="IKI6" s="1408"/>
      <c r="IKJ6" s="1408"/>
      <c r="IKK6" s="1408"/>
      <c r="IKL6" s="1408"/>
      <c r="IKM6" s="1408"/>
      <c r="IKN6" s="1408"/>
      <c r="IKO6" s="1408"/>
      <c r="IKP6" s="1408"/>
      <c r="IKQ6" s="1408"/>
      <c r="IKR6" s="1408"/>
      <c r="IKS6" s="1408"/>
      <c r="IKT6" s="1408"/>
      <c r="IKU6" s="1408"/>
      <c r="IKV6" s="1408"/>
      <c r="IKW6" s="1408"/>
      <c r="IKX6" s="1408"/>
      <c r="IKY6" s="1408"/>
      <c r="IKZ6" s="1408"/>
      <c r="ILA6" s="1408"/>
      <c r="ILB6" s="1408"/>
      <c r="ILC6" s="1408"/>
      <c r="ILD6" s="1408"/>
      <c r="ILE6" s="1408"/>
      <c r="ILF6" s="1408"/>
      <c r="ILG6" s="1408"/>
      <c r="ILH6" s="1408"/>
      <c r="ILI6" s="1408"/>
      <c r="ILJ6" s="1408"/>
      <c r="ILK6" s="1408"/>
      <c r="ILL6" s="1408"/>
      <c r="ILM6" s="1408"/>
      <c r="ILN6" s="1408"/>
      <c r="ILO6" s="1408"/>
      <c r="ILP6" s="1408"/>
      <c r="ILQ6" s="1408"/>
      <c r="ILR6" s="1408"/>
      <c r="ILS6" s="1408"/>
      <c r="ILT6" s="1408"/>
      <c r="ILU6" s="1408"/>
      <c r="ILV6" s="1408"/>
      <c r="ILW6" s="1408"/>
      <c r="ILX6" s="1408"/>
      <c r="ILY6" s="1408"/>
      <c r="ILZ6" s="1408"/>
      <c r="IMA6" s="1408"/>
      <c r="IMB6" s="1408"/>
      <c r="IMC6" s="1408"/>
      <c r="IMD6" s="1408"/>
      <c r="IME6" s="1408"/>
      <c r="IMF6" s="1408"/>
      <c r="IMG6" s="1408"/>
      <c r="IMH6" s="1408"/>
      <c r="IMI6" s="1408"/>
      <c r="IMJ6" s="1408"/>
      <c r="IMK6" s="1408"/>
      <c r="IML6" s="1408"/>
      <c r="IMM6" s="1408"/>
      <c r="IMN6" s="1408"/>
      <c r="IMO6" s="1408"/>
      <c r="IMP6" s="1408"/>
      <c r="IMQ6" s="1408"/>
      <c r="IMR6" s="1408"/>
      <c r="IMS6" s="1408"/>
      <c r="IMT6" s="1408"/>
      <c r="IMU6" s="1408"/>
      <c r="IMV6" s="1408"/>
      <c r="IMW6" s="1408"/>
      <c r="IMX6" s="1408"/>
      <c r="IMY6" s="1408"/>
      <c r="IMZ6" s="1408"/>
      <c r="INA6" s="1408"/>
      <c r="INB6" s="1408"/>
      <c r="INC6" s="1408"/>
      <c r="IND6" s="1408"/>
      <c r="INE6" s="1408"/>
      <c r="INF6" s="1408"/>
      <c r="ING6" s="1408"/>
      <c r="INH6" s="1408"/>
      <c r="INI6" s="1408"/>
      <c r="INJ6" s="1408"/>
      <c r="INK6" s="1408"/>
      <c r="INL6" s="1408"/>
      <c r="INM6" s="1408"/>
      <c r="INN6" s="1408"/>
      <c r="INO6" s="1408"/>
      <c r="INP6" s="1408"/>
      <c r="INQ6" s="1408"/>
      <c r="INR6" s="1408"/>
      <c r="INS6" s="1408"/>
      <c r="INT6" s="1408"/>
      <c r="INU6" s="1408"/>
      <c r="INV6" s="1408"/>
      <c r="INW6" s="1408"/>
      <c r="INX6" s="1408"/>
      <c r="INY6" s="1408"/>
      <c r="INZ6" s="1408"/>
      <c r="IOA6" s="1408"/>
      <c r="IOB6" s="1408"/>
      <c r="IOC6" s="1408"/>
      <c r="IOD6" s="1408"/>
      <c r="IOE6" s="1408"/>
      <c r="IOF6" s="1408"/>
      <c r="IOG6" s="1408"/>
      <c r="IOH6" s="1408"/>
      <c r="IOI6" s="1408"/>
      <c r="IOJ6" s="1408"/>
      <c r="IOK6" s="1408"/>
      <c r="IOL6" s="1408"/>
      <c r="IOM6" s="1408"/>
      <c r="ION6" s="1408"/>
      <c r="IOO6" s="1408"/>
      <c r="IOP6" s="1408"/>
      <c r="IOQ6" s="1408"/>
      <c r="IOR6" s="1408"/>
      <c r="IOS6" s="1408"/>
      <c r="IOT6" s="1408"/>
      <c r="IOU6" s="1408"/>
      <c r="IOV6" s="1408"/>
      <c r="IOW6" s="1408"/>
      <c r="IOX6" s="1408"/>
      <c r="IOY6" s="1408"/>
      <c r="IOZ6" s="1408"/>
      <c r="IPA6" s="1408"/>
      <c r="IPB6" s="1408"/>
      <c r="IPC6" s="1408"/>
      <c r="IPD6" s="1408"/>
      <c r="IPE6" s="1408"/>
      <c r="IPF6" s="1408"/>
      <c r="IPG6" s="1408"/>
      <c r="IPH6" s="1408"/>
      <c r="IPI6" s="1408"/>
      <c r="IPJ6" s="1408"/>
      <c r="IPK6" s="1408"/>
      <c r="IPL6" s="1408"/>
      <c r="IPM6" s="1408"/>
      <c r="IPN6" s="1408"/>
      <c r="IPO6" s="1408"/>
      <c r="IPP6" s="1408"/>
      <c r="IPQ6" s="1408"/>
      <c r="IPR6" s="1408"/>
      <c r="IPS6" s="1408"/>
      <c r="IPT6" s="1408"/>
      <c r="IPU6" s="1408"/>
      <c r="IPV6" s="1408"/>
      <c r="IPW6" s="1408"/>
      <c r="IPX6" s="1408"/>
      <c r="IPY6" s="1408"/>
      <c r="IPZ6" s="1408"/>
      <c r="IQA6" s="1408"/>
      <c r="IQB6" s="1408"/>
      <c r="IQC6" s="1408"/>
      <c r="IQD6" s="1408"/>
      <c r="IQE6" s="1408"/>
      <c r="IQF6" s="1408"/>
      <c r="IQG6" s="1408"/>
      <c r="IQH6" s="1408"/>
      <c r="IQI6" s="1408"/>
      <c r="IQJ6" s="1408"/>
      <c r="IQK6" s="1408"/>
      <c r="IQL6" s="1408"/>
      <c r="IQM6" s="1408"/>
      <c r="IQN6" s="1408"/>
      <c r="IQO6" s="1408"/>
      <c r="IQP6" s="1408"/>
      <c r="IQQ6" s="1408"/>
      <c r="IQR6" s="1408"/>
      <c r="IQS6" s="1408"/>
      <c r="IQT6" s="1408"/>
      <c r="IQU6" s="1408"/>
      <c r="IQV6" s="1408"/>
      <c r="IQW6" s="1408"/>
      <c r="IQX6" s="1408"/>
      <c r="IQY6" s="1408"/>
      <c r="IQZ6" s="1408"/>
      <c r="IRA6" s="1408"/>
      <c r="IRB6" s="1408"/>
      <c r="IRC6" s="1408"/>
      <c r="IRD6" s="1408"/>
      <c r="IRE6" s="1408"/>
      <c r="IRF6" s="1408"/>
      <c r="IRG6" s="1408"/>
      <c r="IRH6" s="1408"/>
      <c r="IRI6" s="1408"/>
      <c r="IRJ6" s="1408"/>
      <c r="IRK6" s="1408"/>
      <c r="IRL6" s="1408"/>
      <c r="IRM6" s="1408"/>
      <c r="IRN6" s="1408"/>
      <c r="IRO6" s="1408"/>
      <c r="IRP6" s="1408"/>
      <c r="IRQ6" s="1408"/>
      <c r="IRR6" s="1408"/>
      <c r="IRS6" s="1408"/>
      <c r="IRT6" s="1408"/>
      <c r="IRU6" s="1408"/>
      <c r="IRV6" s="1408"/>
      <c r="IRW6" s="1408"/>
      <c r="IRX6" s="1408"/>
      <c r="IRY6" s="1408"/>
      <c r="IRZ6" s="1408"/>
      <c r="ISA6" s="1408"/>
      <c r="ISB6" s="1408"/>
      <c r="ISC6" s="1408"/>
      <c r="ISD6" s="1408"/>
      <c r="ISE6" s="1408"/>
      <c r="ISF6" s="1408"/>
      <c r="ISG6" s="1408"/>
      <c r="ISH6" s="1408"/>
      <c r="ISI6" s="1408"/>
      <c r="ISJ6" s="1408"/>
      <c r="ISK6" s="1408"/>
      <c r="ISL6" s="1408"/>
      <c r="ISM6" s="1408"/>
      <c r="ISN6" s="1408"/>
      <c r="ISO6" s="1408"/>
      <c r="ISP6" s="1408"/>
      <c r="ISQ6" s="1408"/>
      <c r="ISR6" s="1408"/>
      <c r="ISS6" s="1408"/>
      <c r="IST6" s="1408"/>
      <c r="ISU6" s="1408"/>
      <c r="ISV6" s="1408"/>
      <c r="ISW6" s="1408"/>
      <c r="ISX6" s="1408"/>
      <c r="ISY6" s="1408"/>
      <c r="ISZ6" s="1408"/>
      <c r="ITA6" s="1408"/>
      <c r="ITB6" s="1408"/>
      <c r="ITC6" s="1408"/>
      <c r="ITD6" s="1408"/>
      <c r="ITE6" s="1408"/>
      <c r="ITF6" s="1408"/>
      <c r="ITG6" s="1408"/>
      <c r="ITH6" s="1408"/>
      <c r="ITI6" s="1408"/>
      <c r="ITJ6" s="1408"/>
      <c r="ITK6" s="1408"/>
      <c r="ITL6" s="1408"/>
      <c r="ITM6" s="1408"/>
      <c r="ITN6" s="1408"/>
      <c r="ITO6" s="1408"/>
      <c r="ITP6" s="1408"/>
      <c r="ITQ6" s="1408"/>
      <c r="ITR6" s="1408"/>
      <c r="ITS6" s="1408"/>
      <c r="ITT6" s="1408"/>
      <c r="ITU6" s="1408"/>
      <c r="ITV6" s="1408"/>
      <c r="ITW6" s="1408"/>
      <c r="ITX6" s="1408"/>
      <c r="ITY6" s="1408"/>
      <c r="ITZ6" s="1408"/>
      <c r="IUA6" s="1408"/>
      <c r="IUB6" s="1408"/>
      <c r="IUC6" s="1408"/>
      <c r="IUD6" s="1408"/>
      <c r="IUE6" s="1408"/>
      <c r="IUF6" s="1408"/>
      <c r="IUG6" s="1408"/>
      <c r="IUH6" s="1408"/>
      <c r="IUI6" s="1408"/>
      <c r="IUJ6" s="1408"/>
      <c r="IUK6" s="1408"/>
      <c r="IUL6" s="1408"/>
      <c r="IUM6" s="1408"/>
      <c r="IUN6" s="1408"/>
      <c r="IUO6" s="1408"/>
      <c r="IUP6" s="1408"/>
      <c r="IUQ6" s="1408"/>
      <c r="IUR6" s="1408"/>
      <c r="IUS6" s="1408"/>
      <c r="IUT6" s="1408"/>
      <c r="IUU6" s="1408"/>
      <c r="IUV6" s="1408"/>
      <c r="IUW6" s="1408"/>
      <c r="IUX6" s="1408"/>
      <c r="IUY6" s="1408"/>
      <c r="IUZ6" s="1408"/>
      <c r="IVA6" s="1408"/>
      <c r="IVB6" s="1408"/>
      <c r="IVC6" s="1408"/>
      <c r="IVD6" s="1408"/>
      <c r="IVE6" s="1408"/>
      <c r="IVF6" s="1408"/>
      <c r="IVG6" s="1408"/>
      <c r="IVH6" s="1408"/>
      <c r="IVI6" s="1408"/>
      <c r="IVJ6" s="1408"/>
      <c r="IVK6" s="1408"/>
      <c r="IVL6" s="1408"/>
      <c r="IVM6" s="1408"/>
      <c r="IVN6" s="1408"/>
      <c r="IVO6" s="1408"/>
      <c r="IVP6" s="1408"/>
      <c r="IVQ6" s="1408"/>
      <c r="IVR6" s="1408"/>
      <c r="IVS6" s="1408"/>
      <c r="IVT6" s="1408"/>
      <c r="IVU6" s="1408"/>
      <c r="IVV6" s="1408"/>
      <c r="IVW6" s="1408"/>
      <c r="IVX6" s="1408"/>
      <c r="IVY6" s="1408"/>
      <c r="IVZ6" s="1408"/>
      <c r="IWA6" s="1408"/>
      <c r="IWB6" s="1408"/>
      <c r="IWC6" s="1408"/>
      <c r="IWD6" s="1408"/>
      <c r="IWE6" s="1408"/>
      <c r="IWF6" s="1408"/>
      <c r="IWG6" s="1408"/>
      <c r="IWH6" s="1408"/>
      <c r="IWI6" s="1408"/>
      <c r="IWJ6" s="1408"/>
      <c r="IWK6" s="1408"/>
      <c r="IWL6" s="1408"/>
      <c r="IWM6" s="1408"/>
      <c r="IWN6" s="1408"/>
      <c r="IWO6" s="1408"/>
      <c r="IWP6" s="1408"/>
      <c r="IWQ6" s="1408"/>
      <c r="IWR6" s="1408"/>
      <c r="IWS6" s="1408"/>
      <c r="IWT6" s="1408"/>
      <c r="IWU6" s="1408"/>
      <c r="IWV6" s="1408"/>
      <c r="IWW6" s="1408"/>
      <c r="IWX6" s="1408"/>
      <c r="IWY6" s="1408"/>
      <c r="IWZ6" s="1408"/>
      <c r="IXA6" s="1408"/>
      <c r="IXB6" s="1408"/>
      <c r="IXC6" s="1408"/>
      <c r="IXD6" s="1408"/>
      <c r="IXE6" s="1408"/>
      <c r="IXF6" s="1408"/>
      <c r="IXG6" s="1408"/>
      <c r="IXH6" s="1408"/>
      <c r="IXI6" s="1408"/>
      <c r="IXJ6" s="1408"/>
      <c r="IXK6" s="1408"/>
      <c r="IXL6" s="1408"/>
      <c r="IXM6" s="1408"/>
      <c r="IXN6" s="1408"/>
      <c r="IXO6" s="1408"/>
      <c r="IXP6" s="1408"/>
      <c r="IXQ6" s="1408"/>
      <c r="IXR6" s="1408"/>
      <c r="IXS6" s="1408"/>
      <c r="IXT6" s="1408"/>
      <c r="IXU6" s="1408"/>
      <c r="IXV6" s="1408"/>
      <c r="IXW6" s="1408"/>
      <c r="IXX6" s="1408"/>
      <c r="IXY6" s="1408"/>
      <c r="IXZ6" s="1408"/>
      <c r="IYA6" s="1408"/>
      <c r="IYB6" s="1408"/>
      <c r="IYC6" s="1408"/>
      <c r="IYD6" s="1408"/>
      <c r="IYE6" s="1408"/>
      <c r="IYF6" s="1408"/>
      <c r="IYG6" s="1408"/>
      <c r="IYH6" s="1408"/>
      <c r="IYI6" s="1408"/>
      <c r="IYJ6" s="1408"/>
      <c r="IYK6" s="1408"/>
      <c r="IYL6" s="1408"/>
      <c r="IYM6" s="1408"/>
      <c r="IYN6" s="1408"/>
      <c r="IYO6" s="1408"/>
      <c r="IYP6" s="1408"/>
      <c r="IYQ6" s="1408"/>
      <c r="IYR6" s="1408"/>
      <c r="IYS6" s="1408"/>
      <c r="IYT6" s="1408"/>
      <c r="IYU6" s="1408"/>
      <c r="IYV6" s="1408"/>
      <c r="IYW6" s="1408"/>
      <c r="IYX6" s="1408"/>
      <c r="IYY6" s="1408"/>
      <c r="IYZ6" s="1408"/>
      <c r="IZA6" s="1408"/>
      <c r="IZB6" s="1408"/>
      <c r="IZC6" s="1408"/>
      <c r="IZD6" s="1408"/>
      <c r="IZE6" s="1408"/>
      <c r="IZF6" s="1408"/>
      <c r="IZG6" s="1408"/>
      <c r="IZH6" s="1408"/>
      <c r="IZI6" s="1408"/>
      <c r="IZJ6" s="1408"/>
      <c r="IZK6" s="1408"/>
      <c r="IZL6" s="1408"/>
      <c r="IZM6" s="1408"/>
      <c r="IZN6" s="1408"/>
      <c r="IZO6" s="1408"/>
      <c r="IZP6" s="1408"/>
      <c r="IZQ6" s="1408"/>
      <c r="IZR6" s="1408"/>
      <c r="IZS6" s="1408"/>
      <c r="IZT6" s="1408"/>
      <c r="IZU6" s="1408"/>
      <c r="IZV6" s="1408"/>
      <c r="IZW6" s="1408"/>
      <c r="IZX6" s="1408"/>
      <c r="IZY6" s="1408"/>
      <c r="IZZ6" s="1408"/>
      <c r="JAA6" s="1408"/>
      <c r="JAB6" s="1408"/>
      <c r="JAC6" s="1408"/>
      <c r="JAD6" s="1408"/>
      <c r="JAE6" s="1408"/>
      <c r="JAF6" s="1408"/>
      <c r="JAG6" s="1408"/>
      <c r="JAH6" s="1408"/>
      <c r="JAI6" s="1408"/>
      <c r="JAJ6" s="1408"/>
      <c r="JAK6" s="1408"/>
      <c r="JAL6" s="1408"/>
      <c r="JAM6" s="1408"/>
      <c r="JAN6" s="1408"/>
      <c r="JAO6" s="1408"/>
      <c r="JAP6" s="1408"/>
      <c r="JAQ6" s="1408"/>
      <c r="JAR6" s="1408"/>
      <c r="JAS6" s="1408"/>
      <c r="JAT6" s="1408"/>
      <c r="JAU6" s="1408"/>
      <c r="JAV6" s="1408"/>
      <c r="JAW6" s="1408"/>
      <c r="JAX6" s="1408"/>
      <c r="JAY6" s="1408"/>
      <c r="JAZ6" s="1408"/>
      <c r="JBA6" s="1408"/>
      <c r="JBB6" s="1408"/>
      <c r="JBC6" s="1408"/>
      <c r="JBD6" s="1408"/>
      <c r="JBE6" s="1408"/>
      <c r="JBF6" s="1408"/>
      <c r="JBG6" s="1408"/>
      <c r="JBH6" s="1408"/>
      <c r="JBI6" s="1408"/>
      <c r="JBJ6" s="1408"/>
      <c r="JBK6" s="1408"/>
      <c r="JBL6" s="1408"/>
      <c r="JBM6" s="1408"/>
      <c r="JBN6" s="1408"/>
      <c r="JBO6" s="1408"/>
      <c r="JBP6" s="1408"/>
      <c r="JBQ6" s="1408"/>
      <c r="JBR6" s="1408"/>
      <c r="JBS6" s="1408"/>
      <c r="JBT6" s="1408"/>
      <c r="JBU6" s="1408"/>
      <c r="JBV6" s="1408"/>
      <c r="JBW6" s="1408"/>
      <c r="JBX6" s="1408"/>
      <c r="JBY6" s="1408"/>
      <c r="JBZ6" s="1408"/>
      <c r="JCA6" s="1408"/>
      <c r="JCB6" s="1408"/>
      <c r="JCC6" s="1408"/>
      <c r="JCD6" s="1408"/>
      <c r="JCE6" s="1408"/>
      <c r="JCF6" s="1408"/>
      <c r="JCG6" s="1408"/>
      <c r="JCH6" s="1408"/>
      <c r="JCI6" s="1408"/>
      <c r="JCJ6" s="1408"/>
      <c r="JCK6" s="1408"/>
      <c r="JCL6" s="1408"/>
      <c r="JCM6" s="1408"/>
      <c r="JCN6" s="1408"/>
      <c r="JCO6" s="1408"/>
      <c r="JCP6" s="1408"/>
      <c r="JCQ6" s="1408"/>
      <c r="JCR6" s="1408"/>
      <c r="JCS6" s="1408"/>
      <c r="JCT6" s="1408"/>
      <c r="JCU6" s="1408"/>
      <c r="JCV6" s="1408"/>
      <c r="JCW6" s="1408"/>
      <c r="JCX6" s="1408"/>
      <c r="JCY6" s="1408"/>
      <c r="JCZ6" s="1408"/>
      <c r="JDA6" s="1408"/>
      <c r="JDB6" s="1408"/>
      <c r="JDC6" s="1408"/>
      <c r="JDD6" s="1408"/>
      <c r="JDE6" s="1408"/>
      <c r="JDF6" s="1408"/>
      <c r="JDG6" s="1408"/>
      <c r="JDH6" s="1408"/>
      <c r="JDI6" s="1408"/>
      <c r="JDJ6" s="1408"/>
      <c r="JDK6" s="1408"/>
      <c r="JDL6" s="1408"/>
      <c r="JDM6" s="1408"/>
      <c r="JDN6" s="1408"/>
      <c r="JDO6" s="1408"/>
      <c r="JDP6" s="1408"/>
      <c r="JDQ6" s="1408"/>
      <c r="JDR6" s="1408"/>
      <c r="JDS6" s="1408"/>
      <c r="JDT6" s="1408"/>
      <c r="JDU6" s="1408"/>
      <c r="JDV6" s="1408"/>
      <c r="JDW6" s="1408"/>
      <c r="JDX6" s="1408"/>
      <c r="JDY6" s="1408"/>
      <c r="JDZ6" s="1408"/>
      <c r="JEA6" s="1408"/>
      <c r="JEB6" s="1408"/>
      <c r="JEC6" s="1408"/>
      <c r="JED6" s="1408"/>
      <c r="JEE6" s="1408"/>
      <c r="JEF6" s="1408"/>
      <c r="JEG6" s="1408"/>
      <c r="JEH6" s="1408"/>
      <c r="JEI6" s="1408"/>
      <c r="JEJ6" s="1408"/>
      <c r="JEK6" s="1408"/>
      <c r="JEL6" s="1408"/>
      <c r="JEM6" s="1408"/>
      <c r="JEN6" s="1408"/>
      <c r="JEO6" s="1408"/>
      <c r="JEP6" s="1408"/>
      <c r="JEQ6" s="1408"/>
      <c r="JER6" s="1408"/>
      <c r="JES6" s="1408"/>
      <c r="JET6" s="1408"/>
      <c r="JEU6" s="1408"/>
      <c r="JEV6" s="1408"/>
      <c r="JEW6" s="1408"/>
      <c r="JEX6" s="1408"/>
      <c r="JEY6" s="1408"/>
      <c r="JEZ6" s="1408"/>
      <c r="JFA6" s="1408"/>
      <c r="JFB6" s="1408"/>
      <c r="JFC6" s="1408"/>
      <c r="JFD6" s="1408"/>
      <c r="JFE6" s="1408"/>
      <c r="JFF6" s="1408"/>
      <c r="JFG6" s="1408"/>
      <c r="JFH6" s="1408"/>
      <c r="JFI6" s="1408"/>
      <c r="JFJ6" s="1408"/>
      <c r="JFK6" s="1408"/>
      <c r="JFL6" s="1408"/>
      <c r="JFM6" s="1408"/>
      <c r="JFN6" s="1408"/>
      <c r="JFO6" s="1408"/>
      <c r="JFP6" s="1408"/>
      <c r="JFQ6" s="1408"/>
      <c r="JFR6" s="1408"/>
      <c r="JFS6" s="1408"/>
      <c r="JFT6" s="1408"/>
      <c r="JFU6" s="1408"/>
      <c r="JFV6" s="1408"/>
      <c r="JFW6" s="1408"/>
      <c r="JFX6" s="1408"/>
      <c r="JFY6" s="1408"/>
      <c r="JFZ6" s="1408"/>
      <c r="JGA6" s="1408"/>
      <c r="JGB6" s="1408"/>
      <c r="JGC6" s="1408"/>
      <c r="JGD6" s="1408"/>
      <c r="JGE6" s="1408"/>
      <c r="JGF6" s="1408"/>
      <c r="JGG6" s="1408"/>
      <c r="JGH6" s="1408"/>
      <c r="JGI6" s="1408"/>
      <c r="JGJ6" s="1408"/>
      <c r="JGK6" s="1408"/>
      <c r="JGL6" s="1408"/>
      <c r="JGM6" s="1408"/>
      <c r="JGN6" s="1408"/>
      <c r="JGO6" s="1408"/>
      <c r="JGP6" s="1408"/>
      <c r="JGQ6" s="1408"/>
      <c r="JGR6" s="1408"/>
      <c r="JGS6" s="1408"/>
      <c r="JGT6" s="1408"/>
      <c r="JGU6" s="1408"/>
      <c r="JGV6" s="1408"/>
      <c r="JGW6" s="1408"/>
      <c r="JGX6" s="1408"/>
      <c r="JGY6" s="1408"/>
      <c r="JGZ6" s="1408"/>
      <c r="JHA6" s="1408"/>
      <c r="JHB6" s="1408"/>
      <c r="JHC6" s="1408"/>
      <c r="JHD6" s="1408"/>
      <c r="JHE6" s="1408"/>
      <c r="JHF6" s="1408"/>
      <c r="JHG6" s="1408"/>
      <c r="JHH6" s="1408"/>
      <c r="JHI6" s="1408"/>
      <c r="JHJ6" s="1408"/>
      <c r="JHK6" s="1408"/>
      <c r="JHL6" s="1408"/>
      <c r="JHM6" s="1408"/>
      <c r="JHN6" s="1408"/>
      <c r="JHO6" s="1408"/>
      <c r="JHP6" s="1408"/>
      <c r="JHQ6" s="1408"/>
      <c r="JHR6" s="1408"/>
      <c r="JHS6" s="1408"/>
      <c r="JHT6" s="1408"/>
      <c r="JHU6" s="1408"/>
      <c r="JHV6" s="1408"/>
      <c r="JHW6" s="1408"/>
      <c r="JHX6" s="1408"/>
      <c r="JHY6" s="1408"/>
      <c r="JHZ6" s="1408"/>
      <c r="JIA6" s="1408"/>
      <c r="JIB6" s="1408"/>
      <c r="JIC6" s="1408"/>
      <c r="JID6" s="1408"/>
      <c r="JIE6" s="1408"/>
      <c r="JIF6" s="1408"/>
      <c r="JIG6" s="1408"/>
      <c r="JIH6" s="1408"/>
      <c r="JII6" s="1408"/>
      <c r="JIJ6" s="1408"/>
      <c r="JIK6" s="1408"/>
      <c r="JIL6" s="1408"/>
      <c r="JIM6" s="1408"/>
      <c r="JIN6" s="1408"/>
      <c r="JIO6" s="1408"/>
      <c r="JIP6" s="1408"/>
      <c r="JIQ6" s="1408"/>
      <c r="JIR6" s="1408"/>
      <c r="JIS6" s="1408"/>
      <c r="JIT6" s="1408"/>
      <c r="JIU6" s="1408"/>
      <c r="JIV6" s="1408"/>
      <c r="JIW6" s="1408"/>
      <c r="JIX6" s="1408"/>
      <c r="JIY6" s="1408"/>
      <c r="JIZ6" s="1408"/>
      <c r="JJA6" s="1408"/>
      <c r="JJB6" s="1408"/>
      <c r="JJC6" s="1408"/>
      <c r="JJD6" s="1408"/>
      <c r="JJE6" s="1408"/>
      <c r="JJF6" s="1408"/>
      <c r="JJG6" s="1408"/>
      <c r="JJH6" s="1408"/>
      <c r="JJI6" s="1408"/>
      <c r="JJJ6" s="1408"/>
      <c r="JJK6" s="1408"/>
      <c r="JJL6" s="1408"/>
      <c r="JJM6" s="1408"/>
      <c r="JJN6" s="1408"/>
      <c r="JJO6" s="1408"/>
      <c r="JJP6" s="1408"/>
      <c r="JJQ6" s="1408"/>
      <c r="JJR6" s="1408"/>
      <c r="JJS6" s="1408"/>
      <c r="JJT6" s="1408"/>
      <c r="JJU6" s="1408"/>
      <c r="JJV6" s="1408"/>
      <c r="JJW6" s="1408"/>
      <c r="JJX6" s="1408"/>
      <c r="JJY6" s="1408"/>
      <c r="JJZ6" s="1408"/>
      <c r="JKA6" s="1408"/>
      <c r="JKB6" s="1408"/>
      <c r="JKC6" s="1408"/>
      <c r="JKD6" s="1408"/>
      <c r="JKE6" s="1408"/>
      <c r="JKF6" s="1408"/>
      <c r="JKG6" s="1408"/>
      <c r="JKH6" s="1408"/>
      <c r="JKI6" s="1408"/>
      <c r="JKJ6" s="1408"/>
      <c r="JKK6" s="1408"/>
      <c r="JKL6" s="1408"/>
      <c r="JKM6" s="1408"/>
      <c r="JKN6" s="1408"/>
      <c r="JKO6" s="1408"/>
      <c r="JKP6" s="1408"/>
      <c r="JKQ6" s="1408"/>
      <c r="JKR6" s="1408"/>
      <c r="JKS6" s="1408"/>
      <c r="JKT6" s="1408"/>
      <c r="JKU6" s="1408"/>
      <c r="JKV6" s="1408"/>
      <c r="JKW6" s="1408"/>
      <c r="JKX6" s="1408"/>
      <c r="JKY6" s="1408"/>
      <c r="JKZ6" s="1408"/>
      <c r="JLA6" s="1408"/>
      <c r="JLB6" s="1408"/>
      <c r="JLC6" s="1408"/>
      <c r="JLD6" s="1408"/>
      <c r="JLE6" s="1408"/>
      <c r="JLF6" s="1408"/>
      <c r="JLG6" s="1408"/>
      <c r="JLH6" s="1408"/>
      <c r="JLI6" s="1408"/>
      <c r="JLJ6" s="1408"/>
      <c r="JLK6" s="1408"/>
      <c r="JLL6" s="1408"/>
      <c r="JLM6" s="1408"/>
      <c r="JLN6" s="1408"/>
      <c r="JLO6" s="1408"/>
      <c r="JLP6" s="1408"/>
      <c r="JLQ6" s="1408"/>
      <c r="JLR6" s="1408"/>
      <c r="JLS6" s="1408"/>
      <c r="JLT6" s="1408"/>
      <c r="JLU6" s="1408"/>
      <c r="JLV6" s="1408"/>
      <c r="JLW6" s="1408"/>
      <c r="JLX6" s="1408"/>
      <c r="JLY6" s="1408"/>
      <c r="JLZ6" s="1408"/>
      <c r="JMA6" s="1408"/>
      <c r="JMB6" s="1408"/>
      <c r="JMC6" s="1408"/>
      <c r="JMD6" s="1408"/>
      <c r="JME6" s="1408"/>
      <c r="JMF6" s="1408"/>
      <c r="JMG6" s="1408"/>
      <c r="JMH6" s="1408"/>
      <c r="JMI6" s="1408"/>
      <c r="JMJ6" s="1408"/>
      <c r="JMK6" s="1408"/>
      <c r="JML6" s="1408"/>
      <c r="JMM6" s="1408"/>
      <c r="JMN6" s="1408"/>
      <c r="JMO6" s="1408"/>
      <c r="JMP6" s="1408"/>
      <c r="JMQ6" s="1408"/>
      <c r="JMR6" s="1408"/>
      <c r="JMS6" s="1408"/>
      <c r="JMT6" s="1408"/>
      <c r="JMU6" s="1408"/>
      <c r="JMV6" s="1408"/>
      <c r="JMW6" s="1408"/>
      <c r="JMX6" s="1408"/>
      <c r="JMY6" s="1408"/>
      <c r="JMZ6" s="1408"/>
      <c r="JNA6" s="1408"/>
      <c r="JNB6" s="1408"/>
      <c r="JNC6" s="1408"/>
      <c r="JND6" s="1408"/>
      <c r="JNE6" s="1408"/>
      <c r="JNF6" s="1408"/>
      <c r="JNG6" s="1408"/>
      <c r="JNH6" s="1408"/>
      <c r="JNI6" s="1408"/>
      <c r="JNJ6" s="1408"/>
      <c r="JNK6" s="1408"/>
      <c r="JNL6" s="1408"/>
      <c r="JNM6" s="1408"/>
      <c r="JNN6" s="1408"/>
      <c r="JNO6" s="1408"/>
      <c r="JNP6" s="1408"/>
      <c r="JNQ6" s="1408"/>
      <c r="JNR6" s="1408"/>
      <c r="JNS6" s="1408"/>
      <c r="JNT6" s="1408"/>
      <c r="JNU6" s="1408"/>
      <c r="JNV6" s="1408"/>
      <c r="JNW6" s="1408"/>
      <c r="JNX6" s="1408"/>
      <c r="JNY6" s="1408"/>
      <c r="JNZ6" s="1408"/>
      <c r="JOA6" s="1408"/>
      <c r="JOB6" s="1408"/>
      <c r="JOC6" s="1408"/>
      <c r="JOD6" s="1408"/>
      <c r="JOE6" s="1408"/>
      <c r="JOF6" s="1408"/>
      <c r="JOG6" s="1408"/>
      <c r="JOH6" s="1408"/>
      <c r="JOI6" s="1408"/>
      <c r="JOJ6" s="1408"/>
      <c r="JOK6" s="1408"/>
      <c r="JOL6" s="1408"/>
      <c r="JOM6" s="1408"/>
      <c r="JON6" s="1408"/>
      <c r="JOO6" s="1408"/>
      <c r="JOP6" s="1408"/>
      <c r="JOQ6" s="1408"/>
      <c r="JOR6" s="1408"/>
      <c r="JOS6" s="1408"/>
      <c r="JOT6" s="1408"/>
      <c r="JOU6" s="1408"/>
      <c r="JOV6" s="1408"/>
      <c r="JOW6" s="1408"/>
      <c r="JOX6" s="1408"/>
      <c r="JOY6" s="1408"/>
      <c r="JOZ6" s="1408"/>
      <c r="JPA6" s="1408"/>
      <c r="JPB6" s="1408"/>
      <c r="JPC6" s="1408"/>
      <c r="JPD6" s="1408"/>
      <c r="JPE6" s="1408"/>
      <c r="JPF6" s="1408"/>
      <c r="JPG6" s="1408"/>
      <c r="JPH6" s="1408"/>
      <c r="JPI6" s="1408"/>
      <c r="JPJ6" s="1408"/>
      <c r="JPK6" s="1408"/>
      <c r="JPL6" s="1408"/>
      <c r="JPM6" s="1408"/>
      <c r="JPN6" s="1408"/>
      <c r="JPO6" s="1408"/>
      <c r="JPP6" s="1408"/>
      <c r="JPQ6" s="1408"/>
      <c r="JPR6" s="1408"/>
      <c r="JPS6" s="1408"/>
      <c r="JPT6" s="1408"/>
      <c r="JPU6" s="1408"/>
      <c r="JPV6" s="1408"/>
      <c r="JPW6" s="1408"/>
      <c r="JPX6" s="1408"/>
      <c r="JPY6" s="1408"/>
      <c r="JPZ6" s="1408"/>
      <c r="JQA6" s="1408"/>
      <c r="JQB6" s="1408"/>
      <c r="JQC6" s="1408"/>
      <c r="JQD6" s="1408"/>
      <c r="JQE6" s="1408"/>
      <c r="JQF6" s="1408"/>
      <c r="JQG6" s="1408"/>
      <c r="JQH6" s="1408"/>
      <c r="JQI6" s="1408"/>
      <c r="JQJ6" s="1408"/>
      <c r="JQK6" s="1408"/>
      <c r="JQL6" s="1408"/>
      <c r="JQM6" s="1408"/>
      <c r="JQN6" s="1408"/>
      <c r="JQO6" s="1408"/>
      <c r="JQP6" s="1408"/>
      <c r="JQQ6" s="1408"/>
      <c r="JQR6" s="1408"/>
      <c r="JQS6" s="1408"/>
      <c r="JQT6" s="1408"/>
      <c r="JQU6" s="1408"/>
      <c r="JQV6" s="1408"/>
      <c r="JQW6" s="1408"/>
      <c r="JQX6" s="1408"/>
      <c r="JQY6" s="1408"/>
      <c r="JQZ6" s="1408"/>
      <c r="JRA6" s="1408"/>
      <c r="JRB6" s="1408"/>
      <c r="JRC6" s="1408"/>
      <c r="JRD6" s="1408"/>
      <c r="JRE6" s="1408"/>
      <c r="JRF6" s="1408"/>
      <c r="JRG6" s="1408"/>
      <c r="JRH6" s="1408"/>
      <c r="JRI6" s="1408"/>
      <c r="JRJ6" s="1408"/>
      <c r="JRK6" s="1408"/>
      <c r="JRL6" s="1408"/>
      <c r="JRM6" s="1408"/>
      <c r="JRN6" s="1408"/>
      <c r="JRO6" s="1408"/>
      <c r="JRP6" s="1408"/>
      <c r="JRQ6" s="1408"/>
      <c r="JRR6" s="1408"/>
      <c r="JRS6" s="1408"/>
      <c r="JRT6" s="1408"/>
      <c r="JRU6" s="1408"/>
      <c r="JRV6" s="1408"/>
      <c r="JRW6" s="1408"/>
      <c r="JRX6" s="1408"/>
      <c r="JRY6" s="1408"/>
      <c r="JRZ6" s="1408"/>
      <c r="JSA6" s="1408"/>
      <c r="JSB6" s="1408"/>
      <c r="JSC6" s="1408"/>
      <c r="JSD6" s="1408"/>
      <c r="JSE6" s="1408"/>
      <c r="JSF6" s="1408"/>
      <c r="JSG6" s="1408"/>
      <c r="JSH6" s="1408"/>
      <c r="JSI6" s="1408"/>
      <c r="JSJ6" s="1408"/>
      <c r="JSK6" s="1408"/>
      <c r="JSL6" s="1408"/>
      <c r="JSM6" s="1408"/>
      <c r="JSN6" s="1408"/>
      <c r="JSO6" s="1408"/>
      <c r="JSP6" s="1408"/>
      <c r="JSQ6" s="1408"/>
      <c r="JSR6" s="1408"/>
      <c r="JSS6" s="1408"/>
      <c r="JST6" s="1408"/>
      <c r="JSU6" s="1408"/>
      <c r="JSV6" s="1408"/>
      <c r="JSW6" s="1408"/>
      <c r="JSX6" s="1408"/>
      <c r="JSY6" s="1408"/>
      <c r="JSZ6" s="1408"/>
      <c r="JTA6" s="1408"/>
      <c r="JTB6" s="1408"/>
      <c r="JTC6" s="1408"/>
      <c r="JTD6" s="1408"/>
      <c r="JTE6" s="1408"/>
      <c r="JTF6" s="1408"/>
      <c r="JTG6" s="1408"/>
      <c r="JTH6" s="1408"/>
      <c r="JTI6" s="1408"/>
      <c r="JTJ6" s="1408"/>
      <c r="JTK6" s="1408"/>
      <c r="JTL6" s="1408"/>
      <c r="JTM6" s="1408"/>
      <c r="JTN6" s="1408"/>
      <c r="JTO6" s="1408"/>
      <c r="JTP6" s="1408"/>
      <c r="JTQ6" s="1408"/>
      <c r="JTR6" s="1408"/>
      <c r="JTS6" s="1408"/>
      <c r="JTT6" s="1408"/>
      <c r="JTU6" s="1408"/>
      <c r="JTV6" s="1408"/>
      <c r="JTW6" s="1408"/>
      <c r="JTX6" s="1408"/>
      <c r="JTY6" s="1408"/>
      <c r="JTZ6" s="1408"/>
      <c r="JUA6" s="1408"/>
      <c r="JUB6" s="1408"/>
      <c r="JUC6" s="1408"/>
      <c r="JUD6" s="1408"/>
      <c r="JUE6" s="1408"/>
      <c r="JUF6" s="1408"/>
      <c r="JUG6" s="1408"/>
      <c r="JUH6" s="1408"/>
      <c r="JUI6" s="1408"/>
      <c r="JUJ6" s="1408"/>
      <c r="JUK6" s="1408"/>
      <c r="JUL6" s="1408"/>
      <c r="JUM6" s="1408"/>
      <c r="JUN6" s="1408"/>
      <c r="JUO6" s="1408"/>
      <c r="JUP6" s="1408"/>
      <c r="JUQ6" s="1408"/>
      <c r="JUR6" s="1408"/>
      <c r="JUS6" s="1408"/>
      <c r="JUT6" s="1408"/>
      <c r="JUU6" s="1408"/>
      <c r="JUV6" s="1408"/>
      <c r="JUW6" s="1408"/>
      <c r="JUX6" s="1408"/>
      <c r="JUY6" s="1408"/>
      <c r="JUZ6" s="1408"/>
      <c r="JVA6" s="1408"/>
      <c r="JVB6" s="1408"/>
      <c r="JVC6" s="1408"/>
      <c r="JVD6" s="1408"/>
      <c r="JVE6" s="1408"/>
      <c r="JVF6" s="1408"/>
      <c r="JVG6" s="1408"/>
      <c r="JVH6" s="1408"/>
      <c r="JVI6" s="1408"/>
      <c r="JVJ6" s="1408"/>
      <c r="JVK6" s="1408"/>
      <c r="JVL6" s="1408"/>
      <c r="JVM6" s="1408"/>
      <c r="JVN6" s="1408"/>
      <c r="JVO6" s="1408"/>
      <c r="JVP6" s="1408"/>
      <c r="JVQ6" s="1408"/>
      <c r="JVR6" s="1408"/>
      <c r="JVS6" s="1408"/>
      <c r="JVT6" s="1408"/>
      <c r="JVU6" s="1408"/>
      <c r="JVV6" s="1408"/>
      <c r="JVW6" s="1408"/>
      <c r="JVX6" s="1408"/>
      <c r="JVY6" s="1408"/>
      <c r="JVZ6" s="1408"/>
      <c r="JWA6" s="1408"/>
      <c r="JWB6" s="1408"/>
      <c r="JWC6" s="1408"/>
      <c r="JWD6" s="1408"/>
      <c r="JWE6" s="1408"/>
      <c r="JWF6" s="1408"/>
      <c r="JWG6" s="1408"/>
      <c r="JWH6" s="1408"/>
      <c r="JWI6" s="1408"/>
      <c r="JWJ6" s="1408"/>
      <c r="JWK6" s="1408"/>
      <c r="JWL6" s="1408"/>
      <c r="JWM6" s="1408"/>
      <c r="JWN6" s="1408"/>
      <c r="JWO6" s="1408"/>
      <c r="JWP6" s="1408"/>
      <c r="JWQ6" s="1408"/>
      <c r="JWR6" s="1408"/>
      <c r="JWS6" s="1408"/>
      <c r="JWT6" s="1408"/>
      <c r="JWU6" s="1408"/>
      <c r="JWV6" s="1408"/>
      <c r="JWW6" s="1408"/>
      <c r="JWX6" s="1408"/>
      <c r="JWY6" s="1408"/>
      <c r="JWZ6" s="1408"/>
      <c r="JXA6" s="1408"/>
      <c r="JXB6" s="1408"/>
      <c r="JXC6" s="1408"/>
      <c r="JXD6" s="1408"/>
      <c r="JXE6" s="1408"/>
      <c r="JXF6" s="1408"/>
      <c r="JXG6" s="1408"/>
      <c r="JXH6" s="1408"/>
      <c r="JXI6" s="1408"/>
      <c r="JXJ6" s="1408"/>
      <c r="JXK6" s="1408"/>
      <c r="JXL6" s="1408"/>
      <c r="JXM6" s="1408"/>
      <c r="JXN6" s="1408"/>
      <c r="JXO6" s="1408"/>
      <c r="JXP6" s="1408"/>
      <c r="JXQ6" s="1408"/>
      <c r="JXR6" s="1408"/>
      <c r="JXS6" s="1408"/>
      <c r="JXT6" s="1408"/>
      <c r="JXU6" s="1408"/>
      <c r="JXV6" s="1408"/>
      <c r="JXW6" s="1408"/>
      <c r="JXX6" s="1408"/>
      <c r="JXY6" s="1408"/>
      <c r="JXZ6" s="1408"/>
      <c r="JYA6" s="1408"/>
      <c r="JYB6" s="1408"/>
      <c r="JYC6" s="1408"/>
      <c r="JYD6" s="1408"/>
      <c r="JYE6" s="1408"/>
      <c r="JYF6" s="1408"/>
      <c r="JYG6" s="1408"/>
      <c r="JYH6" s="1408"/>
      <c r="JYI6" s="1408"/>
      <c r="JYJ6" s="1408"/>
      <c r="JYK6" s="1408"/>
      <c r="JYL6" s="1408"/>
      <c r="JYM6" s="1408"/>
      <c r="JYN6" s="1408"/>
      <c r="JYO6" s="1408"/>
      <c r="JYP6" s="1408"/>
      <c r="JYQ6" s="1408"/>
      <c r="JYR6" s="1408"/>
      <c r="JYS6" s="1408"/>
      <c r="JYT6" s="1408"/>
      <c r="JYU6" s="1408"/>
      <c r="JYV6" s="1408"/>
      <c r="JYW6" s="1408"/>
      <c r="JYX6" s="1408"/>
      <c r="JYY6" s="1408"/>
      <c r="JYZ6" s="1408"/>
      <c r="JZA6" s="1408"/>
      <c r="JZB6" s="1408"/>
      <c r="JZC6" s="1408"/>
      <c r="JZD6" s="1408"/>
      <c r="JZE6" s="1408"/>
      <c r="JZF6" s="1408"/>
      <c r="JZG6" s="1408"/>
      <c r="JZH6" s="1408"/>
      <c r="JZI6" s="1408"/>
      <c r="JZJ6" s="1408"/>
      <c r="JZK6" s="1408"/>
      <c r="JZL6" s="1408"/>
      <c r="JZM6" s="1408"/>
      <c r="JZN6" s="1408"/>
      <c r="JZO6" s="1408"/>
      <c r="JZP6" s="1408"/>
      <c r="JZQ6" s="1408"/>
      <c r="JZR6" s="1408"/>
      <c r="JZS6" s="1408"/>
      <c r="JZT6" s="1408"/>
      <c r="JZU6" s="1408"/>
      <c r="JZV6" s="1408"/>
      <c r="JZW6" s="1408"/>
      <c r="JZX6" s="1408"/>
      <c r="JZY6" s="1408"/>
      <c r="JZZ6" s="1408"/>
      <c r="KAA6" s="1408"/>
      <c r="KAB6" s="1408"/>
      <c r="KAC6" s="1408"/>
      <c r="KAD6" s="1408"/>
      <c r="KAE6" s="1408"/>
      <c r="KAF6" s="1408"/>
      <c r="KAG6" s="1408"/>
      <c r="KAH6" s="1408"/>
      <c r="KAI6" s="1408"/>
      <c r="KAJ6" s="1408"/>
      <c r="KAK6" s="1408"/>
      <c r="KAL6" s="1408"/>
      <c r="KAM6" s="1408"/>
      <c r="KAN6" s="1408"/>
      <c r="KAO6" s="1408"/>
      <c r="KAP6" s="1408"/>
      <c r="KAQ6" s="1408"/>
      <c r="KAR6" s="1408"/>
      <c r="KAS6" s="1408"/>
      <c r="KAT6" s="1408"/>
      <c r="KAU6" s="1408"/>
      <c r="KAV6" s="1408"/>
      <c r="KAW6" s="1408"/>
      <c r="KAX6" s="1408"/>
      <c r="KAY6" s="1408"/>
      <c r="KAZ6" s="1408"/>
      <c r="KBA6" s="1408"/>
      <c r="KBB6" s="1408"/>
      <c r="KBC6" s="1408"/>
      <c r="KBD6" s="1408"/>
      <c r="KBE6" s="1408"/>
      <c r="KBF6" s="1408"/>
      <c r="KBG6" s="1408"/>
      <c r="KBH6" s="1408"/>
      <c r="KBI6" s="1408"/>
      <c r="KBJ6" s="1408"/>
      <c r="KBK6" s="1408"/>
      <c r="KBL6" s="1408"/>
      <c r="KBM6" s="1408"/>
      <c r="KBN6" s="1408"/>
      <c r="KBO6" s="1408"/>
      <c r="KBP6" s="1408"/>
      <c r="KBQ6" s="1408"/>
      <c r="KBR6" s="1408"/>
      <c r="KBS6" s="1408"/>
      <c r="KBT6" s="1408"/>
      <c r="KBU6" s="1408"/>
      <c r="KBV6" s="1408"/>
      <c r="KBW6" s="1408"/>
      <c r="KBX6" s="1408"/>
      <c r="KBY6" s="1408"/>
      <c r="KBZ6" s="1408"/>
      <c r="KCA6" s="1408"/>
      <c r="KCB6" s="1408"/>
      <c r="KCC6" s="1408"/>
      <c r="KCD6" s="1408"/>
      <c r="KCE6" s="1408"/>
      <c r="KCF6" s="1408"/>
      <c r="KCG6" s="1408"/>
      <c r="KCH6" s="1408"/>
      <c r="KCI6" s="1408"/>
      <c r="KCJ6" s="1408"/>
      <c r="KCK6" s="1408"/>
      <c r="KCL6" s="1408"/>
      <c r="KCM6" s="1408"/>
      <c r="KCN6" s="1408"/>
      <c r="KCO6" s="1408"/>
      <c r="KCP6" s="1408"/>
      <c r="KCQ6" s="1408"/>
      <c r="KCR6" s="1408"/>
      <c r="KCS6" s="1408"/>
      <c r="KCT6" s="1408"/>
      <c r="KCU6" s="1408"/>
      <c r="KCV6" s="1408"/>
      <c r="KCW6" s="1408"/>
      <c r="KCX6" s="1408"/>
      <c r="KCY6" s="1408"/>
      <c r="KCZ6" s="1408"/>
      <c r="KDA6" s="1408"/>
      <c r="KDB6" s="1408"/>
      <c r="KDC6" s="1408"/>
      <c r="KDD6" s="1408"/>
      <c r="KDE6" s="1408"/>
      <c r="KDF6" s="1408"/>
      <c r="KDG6" s="1408"/>
      <c r="KDH6" s="1408"/>
      <c r="KDI6" s="1408"/>
      <c r="KDJ6" s="1408"/>
      <c r="KDK6" s="1408"/>
      <c r="KDL6" s="1408"/>
      <c r="KDM6" s="1408"/>
      <c r="KDN6" s="1408"/>
      <c r="KDO6" s="1408"/>
      <c r="KDP6" s="1408"/>
      <c r="KDQ6" s="1408"/>
      <c r="KDR6" s="1408"/>
      <c r="KDS6" s="1408"/>
      <c r="KDT6" s="1408"/>
      <c r="KDU6" s="1408"/>
      <c r="KDV6" s="1408"/>
      <c r="KDW6" s="1408"/>
      <c r="KDX6" s="1408"/>
      <c r="KDY6" s="1408"/>
      <c r="KDZ6" s="1408"/>
      <c r="KEA6" s="1408"/>
      <c r="KEB6" s="1408"/>
      <c r="KEC6" s="1408"/>
      <c r="KED6" s="1408"/>
      <c r="KEE6" s="1408"/>
      <c r="KEF6" s="1408"/>
      <c r="KEG6" s="1408"/>
      <c r="KEH6" s="1408"/>
      <c r="KEI6" s="1408"/>
      <c r="KEJ6" s="1408"/>
      <c r="KEK6" s="1408"/>
      <c r="KEL6" s="1408"/>
      <c r="KEM6" s="1408"/>
      <c r="KEN6" s="1408"/>
      <c r="KEO6" s="1408"/>
      <c r="KEP6" s="1408"/>
      <c r="KEQ6" s="1408"/>
      <c r="KER6" s="1408"/>
      <c r="KES6" s="1408"/>
      <c r="KET6" s="1408"/>
      <c r="KEU6" s="1408"/>
      <c r="KEV6" s="1408"/>
      <c r="KEW6" s="1408"/>
      <c r="KEX6" s="1408"/>
      <c r="KEY6" s="1408"/>
      <c r="KEZ6" s="1408"/>
      <c r="KFA6" s="1408"/>
      <c r="KFB6" s="1408"/>
      <c r="KFC6" s="1408"/>
      <c r="KFD6" s="1408"/>
      <c r="KFE6" s="1408"/>
      <c r="KFF6" s="1408"/>
      <c r="KFG6" s="1408"/>
      <c r="KFH6" s="1408"/>
      <c r="KFI6" s="1408"/>
      <c r="KFJ6" s="1408"/>
      <c r="KFK6" s="1408"/>
      <c r="KFL6" s="1408"/>
      <c r="KFM6" s="1408"/>
      <c r="KFN6" s="1408"/>
      <c r="KFO6" s="1408"/>
      <c r="KFP6" s="1408"/>
      <c r="KFQ6" s="1408"/>
      <c r="KFR6" s="1408"/>
      <c r="KFS6" s="1408"/>
      <c r="KFT6" s="1408"/>
      <c r="KFU6" s="1408"/>
      <c r="KFV6" s="1408"/>
      <c r="KFW6" s="1408"/>
      <c r="KFX6" s="1408"/>
      <c r="KFY6" s="1408"/>
      <c r="KFZ6" s="1408"/>
      <c r="KGA6" s="1408"/>
      <c r="KGB6" s="1408"/>
      <c r="KGC6" s="1408"/>
      <c r="KGD6" s="1408"/>
      <c r="KGE6" s="1408"/>
      <c r="KGF6" s="1408"/>
      <c r="KGG6" s="1408"/>
      <c r="KGH6" s="1408"/>
      <c r="KGI6" s="1408"/>
      <c r="KGJ6" s="1408"/>
      <c r="KGK6" s="1408"/>
      <c r="KGL6" s="1408"/>
      <c r="KGM6" s="1408"/>
      <c r="KGN6" s="1408"/>
      <c r="KGO6" s="1408"/>
      <c r="KGP6" s="1408"/>
      <c r="KGQ6" s="1408"/>
      <c r="KGR6" s="1408"/>
      <c r="KGS6" s="1408"/>
      <c r="KGT6" s="1408"/>
      <c r="KGU6" s="1408"/>
      <c r="KGV6" s="1408"/>
      <c r="KGW6" s="1408"/>
      <c r="KGX6" s="1408"/>
      <c r="KGY6" s="1408"/>
      <c r="KGZ6" s="1408"/>
      <c r="KHA6" s="1408"/>
      <c r="KHB6" s="1408"/>
      <c r="KHC6" s="1408"/>
      <c r="KHD6" s="1408"/>
      <c r="KHE6" s="1408"/>
      <c r="KHF6" s="1408"/>
      <c r="KHG6" s="1408"/>
      <c r="KHH6" s="1408"/>
      <c r="KHI6" s="1408"/>
      <c r="KHJ6" s="1408"/>
      <c r="KHK6" s="1408"/>
      <c r="KHL6" s="1408"/>
      <c r="KHM6" s="1408"/>
      <c r="KHN6" s="1408"/>
      <c r="KHO6" s="1408"/>
      <c r="KHP6" s="1408"/>
      <c r="KHQ6" s="1408"/>
      <c r="KHR6" s="1408"/>
      <c r="KHS6" s="1408"/>
      <c r="KHT6" s="1408"/>
      <c r="KHU6" s="1408"/>
      <c r="KHV6" s="1408"/>
      <c r="KHW6" s="1408"/>
      <c r="KHX6" s="1408"/>
      <c r="KHY6" s="1408"/>
      <c r="KHZ6" s="1408"/>
      <c r="KIA6" s="1408"/>
      <c r="KIB6" s="1408"/>
      <c r="KIC6" s="1408"/>
      <c r="KID6" s="1408"/>
      <c r="KIE6" s="1408"/>
      <c r="KIF6" s="1408"/>
      <c r="KIG6" s="1408"/>
      <c r="KIH6" s="1408"/>
      <c r="KII6" s="1408"/>
      <c r="KIJ6" s="1408"/>
      <c r="KIK6" s="1408"/>
      <c r="KIL6" s="1408"/>
      <c r="KIM6" s="1408"/>
      <c r="KIN6" s="1408"/>
      <c r="KIO6" s="1408"/>
      <c r="KIP6" s="1408"/>
      <c r="KIQ6" s="1408"/>
      <c r="KIR6" s="1408"/>
      <c r="KIS6" s="1408"/>
      <c r="KIT6" s="1408"/>
      <c r="KIU6" s="1408"/>
      <c r="KIV6" s="1408"/>
      <c r="KIW6" s="1408"/>
      <c r="KIX6" s="1408"/>
      <c r="KIY6" s="1408"/>
      <c r="KIZ6" s="1408"/>
      <c r="KJA6" s="1408"/>
      <c r="KJB6" s="1408"/>
      <c r="KJC6" s="1408"/>
      <c r="KJD6" s="1408"/>
      <c r="KJE6" s="1408"/>
      <c r="KJF6" s="1408"/>
      <c r="KJG6" s="1408"/>
      <c r="KJH6" s="1408"/>
      <c r="KJI6" s="1408"/>
      <c r="KJJ6" s="1408"/>
      <c r="KJK6" s="1408"/>
      <c r="KJL6" s="1408"/>
      <c r="KJM6" s="1408"/>
      <c r="KJN6" s="1408"/>
      <c r="KJO6" s="1408"/>
      <c r="KJP6" s="1408"/>
      <c r="KJQ6" s="1408"/>
      <c r="KJR6" s="1408"/>
      <c r="KJS6" s="1408"/>
      <c r="KJT6" s="1408"/>
      <c r="KJU6" s="1408"/>
      <c r="KJV6" s="1408"/>
      <c r="KJW6" s="1408"/>
      <c r="KJX6" s="1408"/>
      <c r="KJY6" s="1408"/>
      <c r="KJZ6" s="1408"/>
      <c r="KKA6" s="1408"/>
      <c r="KKB6" s="1408"/>
      <c r="KKC6" s="1408"/>
      <c r="KKD6" s="1408"/>
      <c r="KKE6" s="1408"/>
      <c r="KKF6" s="1408"/>
      <c r="KKG6" s="1408"/>
      <c r="KKH6" s="1408"/>
      <c r="KKI6" s="1408"/>
      <c r="KKJ6" s="1408"/>
      <c r="KKK6" s="1408"/>
      <c r="KKL6" s="1408"/>
      <c r="KKM6" s="1408"/>
      <c r="KKN6" s="1408"/>
      <c r="KKO6" s="1408"/>
      <c r="KKP6" s="1408"/>
      <c r="KKQ6" s="1408"/>
      <c r="KKR6" s="1408"/>
      <c r="KKS6" s="1408"/>
      <c r="KKT6" s="1408"/>
      <c r="KKU6" s="1408"/>
      <c r="KKV6" s="1408"/>
      <c r="KKW6" s="1408"/>
      <c r="KKX6" s="1408"/>
      <c r="KKY6" s="1408"/>
      <c r="KKZ6" s="1408"/>
      <c r="KLA6" s="1408"/>
      <c r="KLB6" s="1408"/>
      <c r="KLC6" s="1408"/>
      <c r="KLD6" s="1408"/>
      <c r="KLE6" s="1408"/>
      <c r="KLF6" s="1408"/>
      <c r="KLG6" s="1408"/>
      <c r="KLH6" s="1408"/>
      <c r="KLI6" s="1408"/>
      <c r="KLJ6" s="1408"/>
      <c r="KLK6" s="1408"/>
      <c r="KLL6" s="1408"/>
      <c r="KLM6" s="1408"/>
      <c r="KLN6" s="1408"/>
      <c r="KLO6" s="1408"/>
      <c r="KLP6" s="1408"/>
      <c r="KLQ6" s="1408"/>
      <c r="KLR6" s="1408"/>
      <c r="KLS6" s="1408"/>
      <c r="KLT6" s="1408"/>
      <c r="KLU6" s="1408"/>
      <c r="KLV6" s="1408"/>
      <c r="KLW6" s="1408"/>
      <c r="KLX6" s="1408"/>
      <c r="KLY6" s="1408"/>
      <c r="KLZ6" s="1408"/>
      <c r="KMA6" s="1408"/>
      <c r="KMB6" s="1408"/>
      <c r="KMC6" s="1408"/>
      <c r="KMD6" s="1408"/>
      <c r="KME6" s="1408"/>
      <c r="KMF6" s="1408"/>
      <c r="KMG6" s="1408"/>
      <c r="KMH6" s="1408"/>
      <c r="KMI6" s="1408"/>
      <c r="KMJ6" s="1408"/>
      <c r="KMK6" s="1408"/>
      <c r="KML6" s="1408"/>
      <c r="KMM6" s="1408"/>
      <c r="KMN6" s="1408"/>
      <c r="KMO6" s="1408"/>
      <c r="KMP6" s="1408"/>
      <c r="KMQ6" s="1408"/>
      <c r="KMR6" s="1408"/>
      <c r="KMS6" s="1408"/>
      <c r="KMT6" s="1408"/>
      <c r="KMU6" s="1408"/>
      <c r="KMV6" s="1408"/>
      <c r="KMW6" s="1408"/>
      <c r="KMX6" s="1408"/>
      <c r="KMY6" s="1408"/>
      <c r="KMZ6" s="1408"/>
      <c r="KNA6" s="1408"/>
      <c r="KNB6" s="1408"/>
      <c r="KNC6" s="1408"/>
      <c r="KND6" s="1408"/>
      <c r="KNE6" s="1408"/>
      <c r="KNF6" s="1408"/>
      <c r="KNG6" s="1408"/>
      <c r="KNH6" s="1408"/>
      <c r="KNI6" s="1408"/>
      <c r="KNJ6" s="1408"/>
      <c r="KNK6" s="1408"/>
      <c r="KNL6" s="1408"/>
      <c r="KNM6" s="1408"/>
      <c r="KNN6" s="1408"/>
      <c r="KNO6" s="1408"/>
      <c r="KNP6" s="1408"/>
      <c r="KNQ6" s="1408"/>
      <c r="KNR6" s="1408"/>
      <c r="KNS6" s="1408"/>
      <c r="KNT6" s="1408"/>
      <c r="KNU6" s="1408"/>
      <c r="KNV6" s="1408"/>
      <c r="KNW6" s="1408"/>
      <c r="KNX6" s="1408"/>
      <c r="KNY6" s="1408"/>
      <c r="KNZ6" s="1408"/>
      <c r="KOA6" s="1408"/>
      <c r="KOB6" s="1408"/>
      <c r="KOC6" s="1408"/>
      <c r="KOD6" s="1408"/>
      <c r="KOE6" s="1408"/>
      <c r="KOF6" s="1408"/>
      <c r="KOG6" s="1408"/>
      <c r="KOH6" s="1408"/>
      <c r="KOI6" s="1408"/>
      <c r="KOJ6" s="1408"/>
      <c r="KOK6" s="1408"/>
      <c r="KOL6" s="1408"/>
      <c r="KOM6" s="1408"/>
      <c r="KON6" s="1408"/>
      <c r="KOO6" s="1408"/>
      <c r="KOP6" s="1408"/>
      <c r="KOQ6" s="1408"/>
      <c r="KOR6" s="1408"/>
      <c r="KOS6" s="1408"/>
      <c r="KOT6" s="1408"/>
      <c r="KOU6" s="1408"/>
      <c r="KOV6" s="1408"/>
      <c r="KOW6" s="1408"/>
      <c r="KOX6" s="1408"/>
      <c r="KOY6" s="1408"/>
      <c r="KOZ6" s="1408"/>
      <c r="KPA6" s="1408"/>
      <c r="KPB6" s="1408"/>
      <c r="KPC6" s="1408"/>
      <c r="KPD6" s="1408"/>
      <c r="KPE6" s="1408"/>
      <c r="KPF6" s="1408"/>
      <c r="KPG6" s="1408"/>
      <c r="KPH6" s="1408"/>
      <c r="KPI6" s="1408"/>
      <c r="KPJ6" s="1408"/>
      <c r="KPK6" s="1408"/>
      <c r="KPL6" s="1408"/>
      <c r="KPM6" s="1408"/>
      <c r="KPN6" s="1408"/>
      <c r="KPO6" s="1408"/>
      <c r="KPP6" s="1408"/>
      <c r="KPQ6" s="1408"/>
      <c r="KPR6" s="1408"/>
      <c r="KPS6" s="1408"/>
      <c r="KPT6" s="1408"/>
      <c r="KPU6" s="1408"/>
      <c r="KPV6" s="1408"/>
      <c r="KPW6" s="1408"/>
      <c r="KPX6" s="1408"/>
      <c r="KPY6" s="1408"/>
      <c r="KPZ6" s="1408"/>
      <c r="KQA6" s="1408"/>
      <c r="KQB6" s="1408"/>
      <c r="KQC6" s="1408"/>
      <c r="KQD6" s="1408"/>
      <c r="KQE6" s="1408"/>
      <c r="KQF6" s="1408"/>
      <c r="KQG6" s="1408"/>
      <c r="KQH6" s="1408"/>
      <c r="KQI6" s="1408"/>
      <c r="KQJ6" s="1408"/>
      <c r="KQK6" s="1408"/>
      <c r="KQL6" s="1408"/>
      <c r="KQM6" s="1408"/>
      <c r="KQN6" s="1408"/>
      <c r="KQO6" s="1408"/>
      <c r="KQP6" s="1408"/>
      <c r="KQQ6" s="1408"/>
      <c r="KQR6" s="1408"/>
      <c r="KQS6" s="1408"/>
      <c r="KQT6" s="1408"/>
      <c r="KQU6" s="1408"/>
      <c r="KQV6" s="1408"/>
      <c r="KQW6" s="1408"/>
      <c r="KQX6" s="1408"/>
      <c r="KQY6" s="1408"/>
      <c r="KQZ6" s="1408"/>
      <c r="KRA6" s="1408"/>
      <c r="KRB6" s="1408"/>
      <c r="KRC6" s="1408"/>
      <c r="KRD6" s="1408"/>
      <c r="KRE6" s="1408"/>
      <c r="KRF6" s="1408"/>
      <c r="KRG6" s="1408"/>
      <c r="KRH6" s="1408"/>
      <c r="KRI6" s="1408"/>
      <c r="KRJ6" s="1408"/>
      <c r="KRK6" s="1408"/>
      <c r="KRL6" s="1408"/>
      <c r="KRM6" s="1408"/>
      <c r="KRN6" s="1408"/>
      <c r="KRO6" s="1408"/>
      <c r="KRP6" s="1408"/>
      <c r="KRQ6" s="1408"/>
      <c r="KRR6" s="1408"/>
      <c r="KRS6" s="1408"/>
      <c r="KRT6" s="1408"/>
      <c r="KRU6" s="1408"/>
      <c r="KRV6" s="1408"/>
      <c r="KRW6" s="1408"/>
      <c r="KRX6" s="1408"/>
      <c r="KRY6" s="1408"/>
      <c r="KRZ6" s="1408"/>
      <c r="KSA6" s="1408"/>
      <c r="KSB6" s="1408"/>
      <c r="KSC6" s="1408"/>
      <c r="KSD6" s="1408"/>
      <c r="KSE6" s="1408"/>
      <c r="KSF6" s="1408"/>
      <c r="KSG6" s="1408"/>
      <c r="KSH6" s="1408"/>
      <c r="KSI6" s="1408"/>
      <c r="KSJ6" s="1408"/>
      <c r="KSK6" s="1408"/>
      <c r="KSL6" s="1408"/>
      <c r="KSM6" s="1408"/>
      <c r="KSN6" s="1408"/>
      <c r="KSO6" s="1408"/>
      <c r="KSP6" s="1408"/>
      <c r="KSQ6" s="1408"/>
      <c r="KSR6" s="1408"/>
      <c r="KSS6" s="1408"/>
      <c r="KST6" s="1408"/>
      <c r="KSU6" s="1408"/>
      <c r="KSV6" s="1408"/>
      <c r="KSW6" s="1408"/>
      <c r="KSX6" s="1408"/>
      <c r="KSY6" s="1408"/>
      <c r="KSZ6" s="1408"/>
      <c r="KTA6" s="1408"/>
      <c r="KTB6" s="1408"/>
      <c r="KTC6" s="1408"/>
      <c r="KTD6" s="1408"/>
      <c r="KTE6" s="1408"/>
      <c r="KTF6" s="1408"/>
      <c r="KTG6" s="1408"/>
      <c r="KTH6" s="1408"/>
      <c r="KTI6" s="1408"/>
      <c r="KTJ6" s="1408"/>
      <c r="KTK6" s="1408"/>
      <c r="KTL6" s="1408"/>
      <c r="KTM6" s="1408"/>
      <c r="KTN6" s="1408"/>
      <c r="KTO6" s="1408"/>
      <c r="KTP6" s="1408"/>
      <c r="KTQ6" s="1408"/>
      <c r="KTR6" s="1408"/>
      <c r="KTS6" s="1408"/>
      <c r="KTT6" s="1408"/>
      <c r="KTU6" s="1408"/>
      <c r="KTV6" s="1408"/>
      <c r="KTW6" s="1408"/>
      <c r="KTX6" s="1408"/>
      <c r="KTY6" s="1408"/>
      <c r="KTZ6" s="1408"/>
      <c r="KUA6" s="1408"/>
      <c r="KUB6" s="1408"/>
      <c r="KUC6" s="1408"/>
      <c r="KUD6" s="1408"/>
      <c r="KUE6" s="1408"/>
      <c r="KUF6" s="1408"/>
      <c r="KUG6" s="1408"/>
      <c r="KUH6" s="1408"/>
      <c r="KUI6" s="1408"/>
      <c r="KUJ6" s="1408"/>
      <c r="KUK6" s="1408"/>
      <c r="KUL6" s="1408"/>
      <c r="KUM6" s="1408"/>
      <c r="KUN6" s="1408"/>
      <c r="KUO6" s="1408"/>
      <c r="KUP6" s="1408"/>
      <c r="KUQ6" s="1408"/>
      <c r="KUR6" s="1408"/>
      <c r="KUS6" s="1408"/>
      <c r="KUT6" s="1408"/>
      <c r="KUU6" s="1408"/>
      <c r="KUV6" s="1408"/>
      <c r="KUW6" s="1408"/>
      <c r="KUX6" s="1408"/>
      <c r="KUY6" s="1408"/>
      <c r="KUZ6" s="1408"/>
      <c r="KVA6" s="1408"/>
      <c r="KVB6" s="1408"/>
      <c r="KVC6" s="1408"/>
      <c r="KVD6" s="1408"/>
      <c r="KVE6" s="1408"/>
      <c r="KVF6" s="1408"/>
      <c r="KVG6" s="1408"/>
      <c r="KVH6" s="1408"/>
      <c r="KVI6" s="1408"/>
      <c r="KVJ6" s="1408"/>
      <c r="KVK6" s="1408"/>
      <c r="KVL6" s="1408"/>
      <c r="KVM6" s="1408"/>
      <c r="KVN6" s="1408"/>
      <c r="KVO6" s="1408"/>
      <c r="KVP6" s="1408"/>
      <c r="KVQ6" s="1408"/>
      <c r="KVR6" s="1408"/>
      <c r="KVS6" s="1408"/>
      <c r="KVT6" s="1408"/>
      <c r="KVU6" s="1408"/>
      <c r="KVV6" s="1408"/>
      <c r="KVW6" s="1408"/>
      <c r="KVX6" s="1408"/>
      <c r="KVY6" s="1408"/>
      <c r="KVZ6" s="1408"/>
      <c r="KWA6" s="1408"/>
      <c r="KWB6" s="1408"/>
      <c r="KWC6" s="1408"/>
      <c r="KWD6" s="1408"/>
      <c r="KWE6" s="1408"/>
      <c r="KWF6" s="1408"/>
      <c r="KWG6" s="1408"/>
      <c r="KWH6" s="1408"/>
      <c r="KWI6" s="1408"/>
      <c r="KWJ6" s="1408"/>
      <c r="KWK6" s="1408"/>
      <c r="KWL6" s="1408"/>
      <c r="KWM6" s="1408"/>
      <c r="KWN6" s="1408"/>
      <c r="KWO6" s="1408"/>
      <c r="KWP6" s="1408"/>
      <c r="KWQ6" s="1408"/>
      <c r="KWR6" s="1408"/>
      <c r="KWS6" s="1408"/>
      <c r="KWT6" s="1408"/>
      <c r="KWU6" s="1408"/>
      <c r="KWV6" s="1408"/>
      <c r="KWW6" s="1408"/>
      <c r="KWX6" s="1408"/>
      <c r="KWY6" s="1408"/>
      <c r="KWZ6" s="1408"/>
      <c r="KXA6" s="1408"/>
      <c r="KXB6" s="1408"/>
      <c r="KXC6" s="1408"/>
      <c r="KXD6" s="1408"/>
      <c r="KXE6" s="1408"/>
      <c r="KXF6" s="1408"/>
      <c r="KXG6" s="1408"/>
      <c r="KXH6" s="1408"/>
      <c r="KXI6" s="1408"/>
      <c r="KXJ6" s="1408"/>
      <c r="KXK6" s="1408"/>
      <c r="KXL6" s="1408"/>
      <c r="KXM6" s="1408"/>
      <c r="KXN6" s="1408"/>
      <c r="KXO6" s="1408"/>
      <c r="KXP6" s="1408"/>
      <c r="KXQ6" s="1408"/>
      <c r="KXR6" s="1408"/>
      <c r="KXS6" s="1408"/>
      <c r="KXT6" s="1408"/>
      <c r="KXU6" s="1408"/>
      <c r="KXV6" s="1408"/>
      <c r="KXW6" s="1408"/>
      <c r="KXX6" s="1408"/>
      <c r="KXY6" s="1408"/>
      <c r="KXZ6" s="1408"/>
      <c r="KYA6" s="1408"/>
      <c r="KYB6" s="1408"/>
      <c r="KYC6" s="1408"/>
      <c r="KYD6" s="1408"/>
      <c r="KYE6" s="1408"/>
      <c r="KYF6" s="1408"/>
      <c r="KYG6" s="1408"/>
      <c r="KYH6" s="1408"/>
      <c r="KYI6" s="1408"/>
      <c r="KYJ6" s="1408"/>
      <c r="KYK6" s="1408"/>
      <c r="KYL6" s="1408"/>
      <c r="KYM6" s="1408"/>
      <c r="KYN6" s="1408"/>
      <c r="KYO6" s="1408"/>
      <c r="KYP6" s="1408"/>
      <c r="KYQ6" s="1408"/>
      <c r="KYR6" s="1408"/>
      <c r="KYS6" s="1408"/>
      <c r="KYT6" s="1408"/>
      <c r="KYU6" s="1408"/>
      <c r="KYV6" s="1408"/>
      <c r="KYW6" s="1408"/>
      <c r="KYX6" s="1408"/>
      <c r="KYY6" s="1408"/>
      <c r="KYZ6" s="1408"/>
      <c r="KZA6" s="1408"/>
      <c r="KZB6" s="1408"/>
      <c r="KZC6" s="1408"/>
      <c r="KZD6" s="1408"/>
      <c r="KZE6" s="1408"/>
      <c r="KZF6" s="1408"/>
      <c r="KZG6" s="1408"/>
      <c r="KZH6" s="1408"/>
      <c r="KZI6" s="1408"/>
      <c r="KZJ6" s="1408"/>
      <c r="KZK6" s="1408"/>
      <c r="KZL6" s="1408"/>
      <c r="KZM6" s="1408"/>
      <c r="KZN6" s="1408"/>
      <c r="KZO6" s="1408"/>
      <c r="KZP6" s="1408"/>
      <c r="KZQ6" s="1408"/>
      <c r="KZR6" s="1408"/>
      <c r="KZS6" s="1408"/>
      <c r="KZT6" s="1408"/>
      <c r="KZU6" s="1408"/>
      <c r="KZV6" s="1408"/>
      <c r="KZW6" s="1408"/>
      <c r="KZX6" s="1408"/>
      <c r="KZY6" s="1408"/>
      <c r="KZZ6" s="1408"/>
      <c r="LAA6" s="1408"/>
      <c r="LAB6" s="1408"/>
      <c r="LAC6" s="1408"/>
      <c r="LAD6" s="1408"/>
      <c r="LAE6" s="1408"/>
      <c r="LAF6" s="1408"/>
      <c r="LAG6" s="1408"/>
      <c r="LAH6" s="1408"/>
      <c r="LAI6" s="1408"/>
      <c r="LAJ6" s="1408"/>
      <c r="LAK6" s="1408"/>
      <c r="LAL6" s="1408"/>
      <c r="LAM6" s="1408"/>
      <c r="LAN6" s="1408"/>
      <c r="LAO6" s="1408"/>
      <c r="LAP6" s="1408"/>
      <c r="LAQ6" s="1408"/>
      <c r="LAR6" s="1408"/>
      <c r="LAS6" s="1408"/>
      <c r="LAT6" s="1408"/>
      <c r="LAU6" s="1408"/>
      <c r="LAV6" s="1408"/>
      <c r="LAW6" s="1408"/>
      <c r="LAX6" s="1408"/>
      <c r="LAY6" s="1408"/>
      <c r="LAZ6" s="1408"/>
      <c r="LBA6" s="1408"/>
      <c r="LBB6" s="1408"/>
      <c r="LBC6" s="1408"/>
      <c r="LBD6" s="1408"/>
      <c r="LBE6" s="1408"/>
      <c r="LBF6" s="1408"/>
      <c r="LBG6" s="1408"/>
      <c r="LBH6" s="1408"/>
      <c r="LBI6" s="1408"/>
      <c r="LBJ6" s="1408"/>
      <c r="LBK6" s="1408"/>
      <c r="LBL6" s="1408"/>
      <c r="LBM6" s="1408"/>
      <c r="LBN6" s="1408"/>
      <c r="LBO6" s="1408"/>
      <c r="LBP6" s="1408"/>
      <c r="LBQ6" s="1408"/>
      <c r="LBR6" s="1408"/>
      <c r="LBS6" s="1408"/>
      <c r="LBT6" s="1408"/>
      <c r="LBU6" s="1408"/>
      <c r="LBV6" s="1408"/>
      <c r="LBW6" s="1408"/>
      <c r="LBX6" s="1408"/>
      <c r="LBY6" s="1408"/>
      <c r="LBZ6" s="1408"/>
      <c r="LCA6" s="1408"/>
      <c r="LCB6" s="1408"/>
      <c r="LCC6" s="1408"/>
      <c r="LCD6" s="1408"/>
      <c r="LCE6" s="1408"/>
      <c r="LCF6" s="1408"/>
      <c r="LCG6" s="1408"/>
      <c r="LCH6" s="1408"/>
      <c r="LCI6" s="1408"/>
      <c r="LCJ6" s="1408"/>
      <c r="LCK6" s="1408"/>
      <c r="LCL6" s="1408"/>
      <c r="LCM6" s="1408"/>
      <c r="LCN6" s="1408"/>
      <c r="LCO6" s="1408"/>
      <c r="LCP6" s="1408"/>
      <c r="LCQ6" s="1408"/>
      <c r="LCR6" s="1408"/>
      <c r="LCS6" s="1408"/>
      <c r="LCT6" s="1408"/>
      <c r="LCU6" s="1408"/>
      <c r="LCV6" s="1408"/>
      <c r="LCW6" s="1408"/>
      <c r="LCX6" s="1408"/>
      <c r="LCY6" s="1408"/>
      <c r="LCZ6" s="1408"/>
      <c r="LDA6" s="1408"/>
      <c r="LDB6" s="1408"/>
      <c r="LDC6" s="1408"/>
      <c r="LDD6" s="1408"/>
      <c r="LDE6" s="1408"/>
      <c r="LDF6" s="1408"/>
      <c r="LDG6" s="1408"/>
      <c r="LDH6" s="1408"/>
      <c r="LDI6" s="1408"/>
      <c r="LDJ6" s="1408"/>
      <c r="LDK6" s="1408"/>
      <c r="LDL6" s="1408"/>
      <c r="LDM6" s="1408"/>
      <c r="LDN6" s="1408"/>
      <c r="LDO6" s="1408"/>
      <c r="LDP6" s="1408"/>
      <c r="LDQ6" s="1408"/>
      <c r="LDR6" s="1408"/>
      <c r="LDS6" s="1408"/>
      <c r="LDT6" s="1408"/>
      <c r="LDU6" s="1408"/>
      <c r="LDV6" s="1408"/>
      <c r="LDW6" s="1408"/>
      <c r="LDX6" s="1408"/>
      <c r="LDY6" s="1408"/>
      <c r="LDZ6" s="1408"/>
      <c r="LEA6" s="1408"/>
      <c r="LEB6" s="1408"/>
      <c r="LEC6" s="1408"/>
      <c r="LED6" s="1408"/>
      <c r="LEE6" s="1408"/>
      <c r="LEF6" s="1408"/>
      <c r="LEG6" s="1408"/>
      <c r="LEH6" s="1408"/>
      <c r="LEI6" s="1408"/>
      <c r="LEJ6" s="1408"/>
      <c r="LEK6" s="1408"/>
      <c r="LEL6" s="1408"/>
      <c r="LEM6" s="1408"/>
      <c r="LEN6" s="1408"/>
      <c r="LEO6" s="1408"/>
      <c r="LEP6" s="1408"/>
      <c r="LEQ6" s="1408"/>
      <c r="LER6" s="1408"/>
      <c r="LES6" s="1408"/>
      <c r="LET6" s="1408"/>
      <c r="LEU6" s="1408"/>
      <c r="LEV6" s="1408"/>
      <c r="LEW6" s="1408"/>
      <c r="LEX6" s="1408"/>
      <c r="LEY6" s="1408"/>
      <c r="LEZ6" s="1408"/>
      <c r="LFA6" s="1408"/>
      <c r="LFB6" s="1408"/>
      <c r="LFC6" s="1408"/>
      <c r="LFD6" s="1408"/>
      <c r="LFE6" s="1408"/>
      <c r="LFF6" s="1408"/>
      <c r="LFG6" s="1408"/>
      <c r="LFH6" s="1408"/>
      <c r="LFI6" s="1408"/>
      <c r="LFJ6" s="1408"/>
      <c r="LFK6" s="1408"/>
      <c r="LFL6" s="1408"/>
      <c r="LFM6" s="1408"/>
      <c r="LFN6" s="1408"/>
      <c r="LFO6" s="1408"/>
      <c r="LFP6" s="1408"/>
      <c r="LFQ6" s="1408"/>
      <c r="LFR6" s="1408"/>
      <c r="LFS6" s="1408"/>
      <c r="LFT6" s="1408"/>
      <c r="LFU6" s="1408"/>
      <c r="LFV6" s="1408"/>
      <c r="LFW6" s="1408"/>
      <c r="LFX6" s="1408"/>
      <c r="LFY6" s="1408"/>
      <c r="LFZ6" s="1408"/>
      <c r="LGA6" s="1408"/>
      <c r="LGB6" s="1408"/>
      <c r="LGC6" s="1408"/>
      <c r="LGD6" s="1408"/>
      <c r="LGE6" s="1408"/>
      <c r="LGF6" s="1408"/>
      <c r="LGG6" s="1408"/>
      <c r="LGH6" s="1408"/>
      <c r="LGI6" s="1408"/>
      <c r="LGJ6" s="1408"/>
      <c r="LGK6" s="1408"/>
      <c r="LGL6" s="1408"/>
      <c r="LGM6" s="1408"/>
      <c r="LGN6" s="1408"/>
      <c r="LGO6" s="1408"/>
      <c r="LGP6" s="1408"/>
      <c r="LGQ6" s="1408"/>
      <c r="LGR6" s="1408"/>
      <c r="LGS6" s="1408"/>
      <c r="LGT6" s="1408"/>
      <c r="LGU6" s="1408"/>
      <c r="LGV6" s="1408"/>
      <c r="LGW6" s="1408"/>
      <c r="LGX6" s="1408"/>
      <c r="LGY6" s="1408"/>
      <c r="LGZ6" s="1408"/>
      <c r="LHA6" s="1408"/>
      <c r="LHB6" s="1408"/>
      <c r="LHC6" s="1408"/>
      <c r="LHD6" s="1408"/>
      <c r="LHE6" s="1408"/>
      <c r="LHF6" s="1408"/>
      <c r="LHG6" s="1408"/>
      <c r="LHH6" s="1408"/>
      <c r="LHI6" s="1408"/>
      <c r="LHJ6" s="1408"/>
      <c r="LHK6" s="1408"/>
      <c r="LHL6" s="1408"/>
      <c r="LHM6" s="1408"/>
      <c r="LHN6" s="1408"/>
      <c r="LHO6" s="1408"/>
      <c r="LHP6" s="1408"/>
      <c r="LHQ6" s="1408"/>
      <c r="LHR6" s="1408"/>
      <c r="LHS6" s="1408"/>
      <c r="LHT6" s="1408"/>
      <c r="LHU6" s="1408"/>
      <c r="LHV6" s="1408"/>
      <c r="LHW6" s="1408"/>
      <c r="LHX6" s="1408"/>
      <c r="LHY6" s="1408"/>
      <c r="LHZ6" s="1408"/>
      <c r="LIA6" s="1408"/>
      <c r="LIB6" s="1408"/>
      <c r="LIC6" s="1408"/>
      <c r="LID6" s="1408"/>
      <c r="LIE6" s="1408"/>
      <c r="LIF6" s="1408"/>
      <c r="LIG6" s="1408"/>
      <c r="LIH6" s="1408"/>
      <c r="LII6" s="1408"/>
      <c r="LIJ6" s="1408"/>
      <c r="LIK6" s="1408"/>
      <c r="LIL6" s="1408"/>
      <c r="LIM6" s="1408"/>
      <c r="LIN6" s="1408"/>
      <c r="LIO6" s="1408"/>
      <c r="LIP6" s="1408"/>
      <c r="LIQ6" s="1408"/>
      <c r="LIR6" s="1408"/>
      <c r="LIS6" s="1408"/>
      <c r="LIT6" s="1408"/>
      <c r="LIU6" s="1408"/>
      <c r="LIV6" s="1408"/>
      <c r="LIW6" s="1408"/>
      <c r="LIX6" s="1408"/>
      <c r="LIY6" s="1408"/>
      <c r="LIZ6" s="1408"/>
      <c r="LJA6" s="1408"/>
      <c r="LJB6" s="1408"/>
      <c r="LJC6" s="1408"/>
      <c r="LJD6" s="1408"/>
      <c r="LJE6" s="1408"/>
      <c r="LJF6" s="1408"/>
      <c r="LJG6" s="1408"/>
      <c r="LJH6" s="1408"/>
      <c r="LJI6" s="1408"/>
      <c r="LJJ6" s="1408"/>
      <c r="LJK6" s="1408"/>
      <c r="LJL6" s="1408"/>
      <c r="LJM6" s="1408"/>
      <c r="LJN6" s="1408"/>
      <c r="LJO6" s="1408"/>
      <c r="LJP6" s="1408"/>
      <c r="LJQ6" s="1408"/>
      <c r="LJR6" s="1408"/>
      <c r="LJS6" s="1408"/>
      <c r="LJT6" s="1408"/>
      <c r="LJU6" s="1408"/>
      <c r="LJV6" s="1408"/>
      <c r="LJW6" s="1408"/>
      <c r="LJX6" s="1408"/>
      <c r="LJY6" s="1408"/>
      <c r="LJZ6" s="1408"/>
      <c r="LKA6" s="1408"/>
      <c r="LKB6" s="1408"/>
      <c r="LKC6" s="1408"/>
      <c r="LKD6" s="1408"/>
      <c r="LKE6" s="1408"/>
      <c r="LKF6" s="1408"/>
      <c r="LKG6" s="1408"/>
      <c r="LKH6" s="1408"/>
      <c r="LKI6" s="1408"/>
      <c r="LKJ6" s="1408"/>
      <c r="LKK6" s="1408"/>
      <c r="LKL6" s="1408"/>
      <c r="LKM6" s="1408"/>
      <c r="LKN6" s="1408"/>
      <c r="LKO6" s="1408"/>
      <c r="LKP6" s="1408"/>
      <c r="LKQ6" s="1408"/>
      <c r="LKR6" s="1408"/>
      <c r="LKS6" s="1408"/>
      <c r="LKT6" s="1408"/>
      <c r="LKU6" s="1408"/>
      <c r="LKV6" s="1408"/>
      <c r="LKW6" s="1408"/>
      <c r="LKX6" s="1408"/>
      <c r="LKY6" s="1408"/>
      <c r="LKZ6" s="1408"/>
      <c r="LLA6" s="1408"/>
      <c r="LLB6" s="1408"/>
      <c r="LLC6" s="1408"/>
      <c r="LLD6" s="1408"/>
      <c r="LLE6" s="1408"/>
      <c r="LLF6" s="1408"/>
      <c r="LLG6" s="1408"/>
      <c r="LLH6" s="1408"/>
      <c r="LLI6" s="1408"/>
      <c r="LLJ6" s="1408"/>
      <c r="LLK6" s="1408"/>
      <c r="LLL6" s="1408"/>
      <c r="LLM6" s="1408"/>
      <c r="LLN6" s="1408"/>
      <c r="LLO6" s="1408"/>
      <c r="LLP6" s="1408"/>
      <c r="LLQ6" s="1408"/>
      <c r="LLR6" s="1408"/>
      <c r="LLS6" s="1408"/>
      <c r="LLT6" s="1408"/>
      <c r="LLU6" s="1408"/>
      <c r="LLV6" s="1408"/>
      <c r="LLW6" s="1408"/>
      <c r="LLX6" s="1408"/>
      <c r="LLY6" s="1408"/>
      <c r="LLZ6" s="1408"/>
      <c r="LMA6" s="1408"/>
      <c r="LMB6" s="1408"/>
      <c r="LMC6" s="1408"/>
      <c r="LMD6" s="1408"/>
      <c r="LME6" s="1408"/>
      <c r="LMF6" s="1408"/>
      <c r="LMG6" s="1408"/>
      <c r="LMH6" s="1408"/>
      <c r="LMI6" s="1408"/>
      <c r="LMJ6" s="1408"/>
      <c r="LMK6" s="1408"/>
      <c r="LML6" s="1408"/>
      <c r="LMM6" s="1408"/>
      <c r="LMN6" s="1408"/>
      <c r="LMO6" s="1408"/>
      <c r="LMP6" s="1408"/>
      <c r="LMQ6" s="1408"/>
      <c r="LMR6" s="1408"/>
      <c r="LMS6" s="1408"/>
      <c r="LMT6" s="1408"/>
      <c r="LMU6" s="1408"/>
      <c r="LMV6" s="1408"/>
      <c r="LMW6" s="1408"/>
      <c r="LMX6" s="1408"/>
      <c r="LMY6" s="1408"/>
      <c r="LMZ6" s="1408"/>
      <c r="LNA6" s="1408"/>
      <c r="LNB6" s="1408"/>
      <c r="LNC6" s="1408"/>
      <c r="LND6" s="1408"/>
      <c r="LNE6" s="1408"/>
      <c r="LNF6" s="1408"/>
      <c r="LNG6" s="1408"/>
      <c r="LNH6" s="1408"/>
      <c r="LNI6" s="1408"/>
      <c r="LNJ6" s="1408"/>
      <c r="LNK6" s="1408"/>
      <c r="LNL6" s="1408"/>
      <c r="LNM6" s="1408"/>
      <c r="LNN6" s="1408"/>
      <c r="LNO6" s="1408"/>
      <c r="LNP6" s="1408"/>
      <c r="LNQ6" s="1408"/>
      <c r="LNR6" s="1408"/>
      <c r="LNS6" s="1408"/>
      <c r="LNT6" s="1408"/>
      <c r="LNU6" s="1408"/>
      <c r="LNV6" s="1408"/>
      <c r="LNW6" s="1408"/>
      <c r="LNX6" s="1408"/>
      <c r="LNY6" s="1408"/>
      <c r="LNZ6" s="1408"/>
      <c r="LOA6" s="1408"/>
      <c r="LOB6" s="1408"/>
      <c r="LOC6" s="1408"/>
      <c r="LOD6" s="1408"/>
      <c r="LOE6" s="1408"/>
      <c r="LOF6" s="1408"/>
      <c r="LOG6" s="1408"/>
      <c r="LOH6" s="1408"/>
      <c r="LOI6" s="1408"/>
      <c r="LOJ6" s="1408"/>
      <c r="LOK6" s="1408"/>
      <c r="LOL6" s="1408"/>
      <c r="LOM6" s="1408"/>
      <c r="LON6" s="1408"/>
      <c r="LOO6" s="1408"/>
      <c r="LOP6" s="1408"/>
      <c r="LOQ6" s="1408"/>
      <c r="LOR6" s="1408"/>
      <c r="LOS6" s="1408"/>
      <c r="LOT6" s="1408"/>
      <c r="LOU6" s="1408"/>
      <c r="LOV6" s="1408"/>
      <c r="LOW6" s="1408"/>
      <c r="LOX6" s="1408"/>
      <c r="LOY6" s="1408"/>
      <c r="LOZ6" s="1408"/>
      <c r="LPA6" s="1408"/>
      <c r="LPB6" s="1408"/>
      <c r="LPC6" s="1408"/>
      <c r="LPD6" s="1408"/>
      <c r="LPE6" s="1408"/>
      <c r="LPF6" s="1408"/>
      <c r="LPG6" s="1408"/>
      <c r="LPH6" s="1408"/>
      <c r="LPI6" s="1408"/>
      <c r="LPJ6" s="1408"/>
      <c r="LPK6" s="1408"/>
      <c r="LPL6" s="1408"/>
      <c r="LPM6" s="1408"/>
      <c r="LPN6" s="1408"/>
      <c r="LPO6" s="1408"/>
      <c r="LPP6" s="1408"/>
      <c r="LPQ6" s="1408"/>
      <c r="LPR6" s="1408"/>
      <c r="LPS6" s="1408"/>
      <c r="LPT6" s="1408"/>
      <c r="LPU6" s="1408"/>
      <c r="LPV6" s="1408"/>
      <c r="LPW6" s="1408"/>
      <c r="LPX6" s="1408"/>
      <c r="LPY6" s="1408"/>
      <c r="LPZ6" s="1408"/>
      <c r="LQA6" s="1408"/>
      <c r="LQB6" s="1408"/>
      <c r="LQC6" s="1408"/>
      <c r="LQD6" s="1408"/>
      <c r="LQE6" s="1408"/>
      <c r="LQF6" s="1408"/>
      <c r="LQG6" s="1408"/>
      <c r="LQH6" s="1408"/>
      <c r="LQI6" s="1408"/>
      <c r="LQJ6" s="1408"/>
      <c r="LQK6" s="1408"/>
      <c r="LQL6" s="1408"/>
      <c r="LQM6" s="1408"/>
      <c r="LQN6" s="1408"/>
      <c r="LQO6" s="1408"/>
      <c r="LQP6" s="1408"/>
      <c r="LQQ6" s="1408"/>
      <c r="LQR6" s="1408"/>
      <c r="LQS6" s="1408"/>
      <c r="LQT6" s="1408"/>
      <c r="LQU6" s="1408"/>
      <c r="LQV6" s="1408"/>
      <c r="LQW6" s="1408"/>
      <c r="LQX6" s="1408"/>
      <c r="LQY6" s="1408"/>
      <c r="LQZ6" s="1408"/>
      <c r="LRA6" s="1408"/>
      <c r="LRB6" s="1408"/>
      <c r="LRC6" s="1408"/>
      <c r="LRD6" s="1408"/>
      <c r="LRE6" s="1408"/>
      <c r="LRF6" s="1408"/>
      <c r="LRG6" s="1408"/>
      <c r="LRH6" s="1408"/>
      <c r="LRI6" s="1408"/>
      <c r="LRJ6" s="1408"/>
      <c r="LRK6" s="1408"/>
      <c r="LRL6" s="1408"/>
      <c r="LRM6" s="1408"/>
      <c r="LRN6" s="1408"/>
      <c r="LRO6" s="1408"/>
      <c r="LRP6" s="1408"/>
      <c r="LRQ6" s="1408"/>
      <c r="LRR6" s="1408"/>
      <c r="LRS6" s="1408"/>
      <c r="LRT6" s="1408"/>
      <c r="LRU6" s="1408"/>
      <c r="LRV6" s="1408"/>
      <c r="LRW6" s="1408"/>
      <c r="LRX6" s="1408"/>
      <c r="LRY6" s="1408"/>
      <c r="LRZ6" s="1408"/>
      <c r="LSA6" s="1408"/>
      <c r="LSB6" s="1408"/>
      <c r="LSC6" s="1408"/>
      <c r="LSD6" s="1408"/>
      <c r="LSE6" s="1408"/>
      <c r="LSF6" s="1408"/>
      <c r="LSG6" s="1408"/>
      <c r="LSH6" s="1408"/>
      <c r="LSI6" s="1408"/>
      <c r="LSJ6" s="1408"/>
      <c r="LSK6" s="1408"/>
      <c r="LSL6" s="1408"/>
      <c r="LSM6" s="1408"/>
      <c r="LSN6" s="1408"/>
      <c r="LSO6" s="1408"/>
      <c r="LSP6" s="1408"/>
      <c r="LSQ6" s="1408"/>
      <c r="LSR6" s="1408"/>
      <c r="LSS6" s="1408"/>
      <c r="LST6" s="1408"/>
      <c r="LSU6" s="1408"/>
      <c r="LSV6" s="1408"/>
      <c r="LSW6" s="1408"/>
      <c r="LSX6" s="1408"/>
      <c r="LSY6" s="1408"/>
      <c r="LSZ6" s="1408"/>
      <c r="LTA6" s="1408"/>
      <c r="LTB6" s="1408"/>
      <c r="LTC6" s="1408"/>
      <c r="LTD6" s="1408"/>
      <c r="LTE6" s="1408"/>
      <c r="LTF6" s="1408"/>
      <c r="LTG6" s="1408"/>
      <c r="LTH6" s="1408"/>
      <c r="LTI6" s="1408"/>
      <c r="LTJ6" s="1408"/>
      <c r="LTK6" s="1408"/>
      <c r="LTL6" s="1408"/>
      <c r="LTM6" s="1408"/>
      <c r="LTN6" s="1408"/>
      <c r="LTO6" s="1408"/>
      <c r="LTP6" s="1408"/>
      <c r="LTQ6" s="1408"/>
      <c r="LTR6" s="1408"/>
      <c r="LTS6" s="1408"/>
      <c r="LTT6" s="1408"/>
      <c r="LTU6" s="1408"/>
      <c r="LTV6" s="1408"/>
      <c r="LTW6" s="1408"/>
      <c r="LTX6" s="1408"/>
      <c r="LTY6" s="1408"/>
      <c r="LTZ6" s="1408"/>
      <c r="LUA6" s="1408"/>
      <c r="LUB6" s="1408"/>
      <c r="LUC6" s="1408"/>
      <c r="LUD6" s="1408"/>
      <c r="LUE6" s="1408"/>
      <c r="LUF6" s="1408"/>
      <c r="LUG6" s="1408"/>
      <c r="LUH6" s="1408"/>
      <c r="LUI6" s="1408"/>
      <c r="LUJ6" s="1408"/>
      <c r="LUK6" s="1408"/>
      <c r="LUL6" s="1408"/>
      <c r="LUM6" s="1408"/>
      <c r="LUN6" s="1408"/>
      <c r="LUO6" s="1408"/>
      <c r="LUP6" s="1408"/>
      <c r="LUQ6" s="1408"/>
      <c r="LUR6" s="1408"/>
      <c r="LUS6" s="1408"/>
      <c r="LUT6" s="1408"/>
      <c r="LUU6" s="1408"/>
      <c r="LUV6" s="1408"/>
      <c r="LUW6" s="1408"/>
      <c r="LUX6" s="1408"/>
      <c r="LUY6" s="1408"/>
      <c r="LUZ6" s="1408"/>
      <c r="LVA6" s="1408"/>
      <c r="LVB6" s="1408"/>
      <c r="LVC6" s="1408"/>
      <c r="LVD6" s="1408"/>
      <c r="LVE6" s="1408"/>
      <c r="LVF6" s="1408"/>
      <c r="LVG6" s="1408"/>
      <c r="LVH6" s="1408"/>
      <c r="LVI6" s="1408"/>
      <c r="LVJ6" s="1408"/>
      <c r="LVK6" s="1408"/>
      <c r="LVL6" s="1408"/>
      <c r="LVM6" s="1408"/>
      <c r="LVN6" s="1408"/>
      <c r="LVO6" s="1408"/>
      <c r="LVP6" s="1408"/>
      <c r="LVQ6" s="1408"/>
      <c r="LVR6" s="1408"/>
      <c r="LVS6" s="1408"/>
      <c r="LVT6" s="1408"/>
      <c r="LVU6" s="1408"/>
      <c r="LVV6" s="1408"/>
      <c r="LVW6" s="1408"/>
      <c r="LVX6" s="1408"/>
      <c r="LVY6" s="1408"/>
      <c r="LVZ6" s="1408"/>
      <c r="LWA6" s="1408"/>
      <c r="LWB6" s="1408"/>
      <c r="LWC6" s="1408"/>
      <c r="LWD6" s="1408"/>
      <c r="LWE6" s="1408"/>
      <c r="LWF6" s="1408"/>
      <c r="LWG6" s="1408"/>
      <c r="LWH6" s="1408"/>
      <c r="LWI6" s="1408"/>
      <c r="LWJ6" s="1408"/>
      <c r="LWK6" s="1408"/>
      <c r="LWL6" s="1408"/>
      <c r="LWM6" s="1408"/>
      <c r="LWN6" s="1408"/>
      <c r="LWO6" s="1408"/>
      <c r="LWP6" s="1408"/>
      <c r="LWQ6" s="1408"/>
      <c r="LWR6" s="1408"/>
      <c r="LWS6" s="1408"/>
      <c r="LWT6" s="1408"/>
      <c r="LWU6" s="1408"/>
      <c r="LWV6" s="1408"/>
      <c r="LWW6" s="1408"/>
      <c r="LWX6" s="1408"/>
      <c r="LWY6" s="1408"/>
      <c r="LWZ6" s="1408"/>
      <c r="LXA6" s="1408"/>
      <c r="LXB6" s="1408"/>
      <c r="LXC6" s="1408"/>
      <c r="LXD6" s="1408"/>
      <c r="LXE6" s="1408"/>
      <c r="LXF6" s="1408"/>
      <c r="LXG6" s="1408"/>
      <c r="LXH6" s="1408"/>
      <c r="LXI6" s="1408"/>
      <c r="LXJ6" s="1408"/>
      <c r="LXK6" s="1408"/>
      <c r="LXL6" s="1408"/>
      <c r="LXM6" s="1408"/>
      <c r="LXN6" s="1408"/>
      <c r="LXO6" s="1408"/>
      <c r="LXP6" s="1408"/>
      <c r="LXQ6" s="1408"/>
      <c r="LXR6" s="1408"/>
      <c r="LXS6" s="1408"/>
      <c r="LXT6" s="1408"/>
      <c r="LXU6" s="1408"/>
      <c r="LXV6" s="1408"/>
      <c r="LXW6" s="1408"/>
      <c r="LXX6" s="1408"/>
      <c r="LXY6" s="1408"/>
      <c r="LXZ6" s="1408"/>
      <c r="LYA6" s="1408"/>
      <c r="LYB6" s="1408"/>
      <c r="LYC6" s="1408"/>
      <c r="LYD6" s="1408"/>
      <c r="LYE6" s="1408"/>
      <c r="LYF6" s="1408"/>
      <c r="LYG6" s="1408"/>
      <c r="LYH6" s="1408"/>
      <c r="LYI6" s="1408"/>
      <c r="LYJ6" s="1408"/>
      <c r="LYK6" s="1408"/>
      <c r="LYL6" s="1408"/>
      <c r="LYM6" s="1408"/>
      <c r="LYN6" s="1408"/>
      <c r="LYO6" s="1408"/>
      <c r="LYP6" s="1408"/>
      <c r="LYQ6" s="1408"/>
      <c r="LYR6" s="1408"/>
      <c r="LYS6" s="1408"/>
      <c r="LYT6" s="1408"/>
      <c r="LYU6" s="1408"/>
      <c r="LYV6" s="1408"/>
      <c r="LYW6" s="1408"/>
      <c r="LYX6" s="1408"/>
      <c r="LYY6" s="1408"/>
      <c r="LYZ6" s="1408"/>
      <c r="LZA6" s="1408"/>
      <c r="LZB6" s="1408"/>
      <c r="LZC6" s="1408"/>
      <c r="LZD6" s="1408"/>
      <c r="LZE6" s="1408"/>
      <c r="LZF6" s="1408"/>
      <c r="LZG6" s="1408"/>
      <c r="LZH6" s="1408"/>
      <c r="LZI6" s="1408"/>
      <c r="LZJ6" s="1408"/>
      <c r="LZK6" s="1408"/>
      <c r="LZL6" s="1408"/>
      <c r="LZM6" s="1408"/>
      <c r="LZN6" s="1408"/>
      <c r="LZO6" s="1408"/>
      <c r="LZP6" s="1408"/>
      <c r="LZQ6" s="1408"/>
      <c r="LZR6" s="1408"/>
      <c r="LZS6" s="1408"/>
      <c r="LZT6" s="1408"/>
      <c r="LZU6" s="1408"/>
      <c r="LZV6" s="1408"/>
      <c r="LZW6" s="1408"/>
      <c r="LZX6" s="1408"/>
      <c r="LZY6" s="1408"/>
      <c r="LZZ6" s="1408"/>
      <c r="MAA6" s="1408"/>
      <c r="MAB6" s="1408"/>
      <c r="MAC6" s="1408"/>
      <c r="MAD6" s="1408"/>
      <c r="MAE6" s="1408"/>
      <c r="MAF6" s="1408"/>
      <c r="MAG6" s="1408"/>
      <c r="MAH6" s="1408"/>
      <c r="MAI6" s="1408"/>
      <c r="MAJ6" s="1408"/>
      <c r="MAK6" s="1408"/>
      <c r="MAL6" s="1408"/>
      <c r="MAM6" s="1408"/>
      <c r="MAN6" s="1408"/>
      <c r="MAO6" s="1408"/>
      <c r="MAP6" s="1408"/>
      <c r="MAQ6" s="1408"/>
      <c r="MAR6" s="1408"/>
      <c r="MAS6" s="1408"/>
      <c r="MAT6" s="1408"/>
      <c r="MAU6" s="1408"/>
      <c r="MAV6" s="1408"/>
      <c r="MAW6" s="1408"/>
      <c r="MAX6" s="1408"/>
      <c r="MAY6" s="1408"/>
      <c r="MAZ6" s="1408"/>
      <c r="MBA6" s="1408"/>
      <c r="MBB6" s="1408"/>
      <c r="MBC6" s="1408"/>
      <c r="MBD6" s="1408"/>
      <c r="MBE6" s="1408"/>
      <c r="MBF6" s="1408"/>
      <c r="MBG6" s="1408"/>
      <c r="MBH6" s="1408"/>
      <c r="MBI6" s="1408"/>
      <c r="MBJ6" s="1408"/>
      <c r="MBK6" s="1408"/>
      <c r="MBL6" s="1408"/>
      <c r="MBM6" s="1408"/>
      <c r="MBN6" s="1408"/>
      <c r="MBO6" s="1408"/>
      <c r="MBP6" s="1408"/>
      <c r="MBQ6" s="1408"/>
      <c r="MBR6" s="1408"/>
      <c r="MBS6" s="1408"/>
      <c r="MBT6" s="1408"/>
      <c r="MBU6" s="1408"/>
      <c r="MBV6" s="1408"/>
      <c r="MBW6" s="1408"/>
      <c r="MBX6" s="1408"/>
      <c r="MBY6" s="1408"/>
      <c r="MBZ6" s="1408"/>
      <c r="MCA6" s="1408"/>
      <c r="MCB6" s="1408"/>
      <c r="MCC6" s="1408"/>
      <c r="MCD6" s="1408"/>
      <c r="MCE6" s="1408"/>
      <c r="MCF6" s="1408"/>
      <c r="MCG6" s="1408"/>
      <c r="MCH6" s="1408"/>
      <c r="MCI6" s="1408"/>
      <c r="MCJ6" s="1408"/>
      <c r="MCK6" s="1408"/>
      <c r="MCL6" s="1408"/>
      <c r="MCM6" s="1408"/>
      <c r="MCN6" s="1408"/>
      <c r="MCO6" s="1408"/>
      <c r="MCP6" s="1408"/>
      <c r="MCQ6" s="1408"/>
      <c r="MCR6" s="1408"/>
      <c r="MCS6" s="1408"/>
      <c r="MCT6" s="1408"/>
      <c r="MCU6" s="1408"/>
      <c r="MCV6" s="1408"/>
      <c r="MCW6" s="1408"/>
      <c r="MCX6" s="1408"/>
      <c r="MCY6" s="1408"/>
      <c r="MCZ6" s="1408"/>
      <c r="MDA6" s="1408"/>
      <c r="MDB6" s="1408"/>
      <c r="MDC6" s="1408"/>
      <c r="MDD6" s="1408"/>
      <c r="MDE6" s="1408"/>
      <c r="MDF6" s="1408"/>
      <c r="MDG6" s="1408"/>
      <c r="MDH6" s="1408"/>
      <c r="MDI6" s="1408"/>
      <c r="MDJ6" s="1408"/>
      <c r="MDK6" s="1408"/>
      <c r="MDL6" s="1408"/>
      <c r="MDM6" s="1408"/>
      <c r="MDN6" s="1408"/>
      <c r="MDO6" s="1408"/>
      <c r="MDP6" s="1408"/>
      <c r="MDQ6" s="1408"/>
      <c r="MDR6" s="1408"/>
      <c r="MDS6" s="1408"/>
      <c r="MDT6" s="1408"/>
      <c r="MDU6" s="1408"/>
      <c r="MDV6" s="1408"/>
      <c r="MDW6" s="1408"/>
      <c r="MDX6" s="1408"/>
      <c r="MDY6" s="1408"/>
      <c r="MDZ6" s="1408"/>
      <c r="MEA6" s="1408"/>
      <c r="MEB6" s="1408"/>
      <c r="MEC6" s="1408"/>
      <c r="MED6" s="1408"/>
      <c r="MEE6" s="1408"/>
      <c r="MEF6" s="1408"/>
      <c r="MEG6" s="1408"/>
      <c r="MEH6" s="1408"/>
      <c r="MEI6" s="1408"/>
      <c r="MEJ6" s="1408"/>
      <c r="MEK6" s="1408"/>
      <c r="MEL6" s="1408"/>
      <c r="MEM6" s="1408"/>
      <c r="MEN6" s="1408"/>
      <c r="MEO6" s="1408"/>
      <c r="MEP6" s="1408"/>
      <c r="MEQ6" s="1408"/>
      <c r="MER6" s="1408"/>
      <c r="MES6" s="1408"/>
      <c r="MET6" s="1408"/>
      <c r="MEU6" s="1408"/>
      <c r="MEV6" s="1408"/>
      <c r="MEW6" s="1408"/>
      <c r="MEX6" s="1408"/>
      <c r="MEY6" s="1408"/>
      <c r="MEZ6" s="1408"/>
      <c r="MFA6" s="1408"/>
      <c r="MFB6" s="1408"/>
      <c r="MFC6" s="1408"/>
      <c r="MFD6" s="1408"/>
      <c r="MFE6" s="1408"/>
      <c r="MFF6" s="1408"/>
      <c r="MFG6" s="1408"/>
      <c r="MFH6" s="1408"/>
      <c r="MFI6" s="1408"/>
      <c r="MFJ6" s="1408"/>
      <c r="MFK6" s="1408"/>
      <c r="MFL6" s="1408"/>
      <c r="MFM6" s="1408"/>
      <c r="MFN6" s="1408"/>
      <c r="MFO6" s="1408"/>
      <c r="MFP6" s="1408"/>
      <c r="MFQ6" s="1408"/>
      <c r="MFR6" s="1408"/>
      <c r="MFS6" s="1408"/>
      <c r="MFT6" s="1408"/>
      <c r="MFU6" s="1408"/>
      <c r="MFV6" s="1408"/>
      <c r="MFW6" s="1408"/>
      <c r="MFX6" s="1408"/>
      <c r="MFY6" s="1408"/>
      <c r="MFZ6" s="1408"/>
      <c r="MGA6" s="1408"/>
      <c r="MGB6" s="1408"/>
      <c r="MGC6" s="1408"/>
      <c r="MGD6" s="1408"/>
      <c r="MGE6" s="1408"/>
      <c r="MGF6" s="1408"/>
      <c r="MGG6" s="1408"/>
      <c r="MGH6" s="1408"/>
      <c r="MGI6" s="1408"/>
      <c r="MGJ6" s="1408"/>
      <c r="MGK6" s="1408"/>
      <c r="MGL6" s="1408"/>
      <c r="MGM6" s="1408"/>
      <c r="MGN6" s="1408"/>
      <c r="MGO6" s="1408"/>
      <c r="MGP6" s="1408"/>
      <c r="MGQ6" s="1408"/>
      <c r="MGR6" s="1408"/>
      <c r="MGS6" s="1408"/>
      <c r="MGT6" s="1408"/>
      <c r="MGU6" s="1408"/>
      <c r="MGV6" s="1408"/>
      <c r="MGW6" s="1408"/>
      <c r="MGX6" s="1408"/>
      <c r="MGY6" s="1408"/>
      <c r="MGZ6" s="1408"/>
      <c r="MHA6" s="1408"/>
      <c r="MHB6" s="1408"/>
      <c r="MHC6" s="1408"/>
      <c r="MHD6" s="1408"/>
      <c r="MHE6" s="1408"/>
      <c r="MHF6" s="1408"/>
      <c r="MHG6" s="1408"/>
      <c r="MHH6" s="1408"/>
      <c r="MHI6" s="1408"/>
      <c r="MHJ6" s="1408"/>
      <c r="MHK6" s="1408"/>
      <c r="MHL6" s="1408"/>
      <c r="MHM6" s="1408"/>
      <c r="MHN6" s="1408"/>
      <c r="MHO6" s="1408"/>
      <c r="MHP6" s="1408"/>
      <c r="MHQ6" s="1408"/>
      <c r="MHR6" s="1408"/>
      <c r="MHS6" s="1408"/>
      <c r="MHT6" s="1408"/>
      <c r="MHU6" s="1408"/>
      <c r="MHV6" s="1408"/>
      <c r="MHW6" s="1408"/>
      <c r="MHX6" s="1408"/>
      <c r="MHY6" s="1408"/>
      <c r="MHZ6" s="1408"/>
      <c r="MIA6" s="1408"/>
      <c r="MIB6" s="1408"/>
      <c r="MIC6" s="1408"/>
      <c r="MID6" s="1408"/>
      <c r="MIE6" s="1408"/>
      <c r="MIF6" s="1408"/>
      <c r="MIG6" s="1408"/>
      <c r="MIH6" s="1408"/>
      <c r="MII6" s="1408"/>
      <c r="MIJ6" s="1408"/>
      <c r="MIK6" s="1408"/>
      <c r="MIL6" s="1408"/>
      <c r="MIM6" s="1408"/>
      <c r="MIN6" s="1408"/>
      <c r="MIO6" s="1408"/>
      <c r="MIP6" s="1408"/>
      <c r="MIQ6" s="1408"/>
      <c r="MIR6" s="1408"/>
      <c r="MIS6" s="1408"/>
      <c r="MIT6" s="1408"/>
      <c r="MIU6" s="1408"/>
      <c r="MIV6" s="1408"/>
      <c r="MIW6" s="1408"/>
      <c r="MIX6" s="1408"/>
      <c r="MIY6" s="1408"/>
      <c r="MIZ6" s="1408"/>
      <c r="MJA6" s="1408"/>
      <c r="MJB6" s="1408"/>
      <c r="MJC6" s="1408"/>
      <c r="MJD6" s="1408"/>
      <c r="MJE6" s="1408"/>
      <c r="MJF6" s="1408"/>
      <c r="MJG6" s="1408"/>
      <c r="MJH6" s="1408"/>
      <c r="MJI6" s="1408"/>
      <c r="MJJ6" s="1408"/>
      <c r="MJK6" s="1408"/>
      <c r="MJL6" s="1408"/>
      <c r="MJM6" s="1408"/>
      <c r="MJN6" s="1408"/>
      <c r="MJO6" s="1408"/>
      <c r="MJP6" s="1408"/>
      <c r="MJQ6" s="1408"/>
      <c r="MJR6" s="1408"/>
      <c r="MJS6" s="1408"/>
      <c r="MJT6" s="1408"/>
      <c r="MJU6" s="1408"/>
      <c r="MJV6" s="1408"/>
      <c r="MJW6" s="1408"/>
      <c r="MJX6" s="1408"/>
      <c r="MJY6" s="1408"/>
      <c r="MJZ6" s="1408"/>
      <c r="MKA6" s="1408"/>
      <c r="MKB6" s="1408"/>
      <c r="MKC6" s="1408"/>
      <c r="MKD6" s="1408"/>
      <c r="MKE6" s="1408"/>
      <c r="MKF6" s="1408"/>
      <c r="MKG6" s="1408"/>
      <c r="MKH6" s="1408"/>
      <c r="MKI6" s="1408"/>
      <c r="MKJ6" s="1408"/>
      <c r="MKK6" s="1408"/>
      <c r="MKL6" s="1408"/>
      <c r="MKM6" s="1408"/>
      <c r="MKN6" s="1408"/>
      <c r="MKO6" s="1408"/>
      <c r="MKP6" s="1408"/>
      <c r="MKQ6" s="1408"/>
      <c r="MKR6" s="1408"/>
      <c r="MKS6" s="1408"/>
      <c r="MKT6" s="1408"/>
      <c r="MKU6" s="1408"/>
      <c r="MKV6" s="1408"/>
      <c r="MKW6" s="1408"/>
      <c r="MKX6" s="1408"/>
      <c r="MKY6" s="1408"/>
      <c r="MKZ6" s="1408"/>
      <c r="MLA6" s="1408"/>
      <c r="MLB6" s="1408"/>
      <c r="MLC6" s="1408"/>
      <c r="MLD6" s="1408"/>
      <c r="MLE6" s="1408"/>
      <c r="MLF6" s="1408"/>
      <c r="MLG6" s="1408"/>
      <c r="MLH6" s="1408"/>
      <c r="MLI6" s="1408"/>
      <c r="MLJ6" s="1408"/>
      <c r="MLK6" s="1408"/>
      <c r="MLL6" s="1408"/>
      <c r="MLM6" s="1408"/>
      <c r="MLN6" s="1408"/>
      <c r="MLO6" s="1408"/>
      <c r="MLP6" s="1408"/>
      <c r="MLQ6" s="1408"/>
      <c r="MLR6" s="1408"/>
      <c r="MLS6" s="1408"/>
      <c r="MLT6" s="1408"/>
      <c r="MLU6" s="1408"/>
      <c r="MLV6" s="1408"/>
      <c r="MLW6" s="1408"/>
      <c r="MLX6" s="1408"/>
      <c r="MLY6" s="1408"/>
      <c r="MLZ6" s="1408"/>
      <c r="MMA6" s="1408"/>
      <c r="MMB6" s="1408"/>
      <c r="MMC6" s="1408"/>
      <c r="MMD6" s="1408"/>
      <c r="MME6" s="1408"/>
      <c r="MMF6" s="1408"/>
      <c r="MMG6" s="1408"/>
      <c r="MMH6" s="1408"/>
      <c r="MMI6" s="1408"/>
      <c r="MMJ6" s="1408"/>
      <c r="MMK6" s="1408"/>
      <c r="MML6" s="1408"/>
      <c r="MMM6" s="1408"/>
      <c r="MMN6" s="1408"/>
      <c r="MMO6" s="1408"/>
      <c r="MMP6" s="1408"/>
      <c r="MMQ6" s="1408"/>
      <c r="MMR6" s="1408"/>
      <c r="MMS6" s="1408"/>
      <c r="MMT6" s="1408"/>
      <c r="MMU6" s="1408"/>
      <c r="MMV6" s="1408"/>
      <c r="MMW6" s="1408"/>
      <c r="MMX6" s="1408"/>
      <c r="MMY6" s="1408"/>
      <c r="MMZ6" s="1408"/>
      <c r="MNA6" s="1408"/>
      <c r="MNB6" s="1408"/>
      <c r="MNC6" s="1408"/>
      <c r="MND6" s="1408"/>
      <c r="MNE6" s="1408"/>
      <c r="MNF6" s="1408"/>
      <c r="MNG6" s="1408"/>
      <c r="MNH6" s="1408"/>
      <c r="MNI6" s="1408"/>
      <c r="MNJ6" s="1408"/>
      <c r="MNK6" s="1408"/>
      <c r="MNL6" s="1408"/>
      <c r="MNM6" s="1408"/>
      <c r="MNN6" s="1408"/>
      <c r="MNO6" s="1408"/>
      <c r="MNP6" s="1408"/>
      <c r="MNQ6" s="1408"/>
      <c r="MNR6" s="1408"/>
      <c r="MNS6" s="1408"/>
      <c r="MNT6" s="1408"/>
      <c r="MNU6" s="1408"/>
      <c r="MNV6" s="1408"/>
      <c r="MNW6" s="1408"/>
      <c r="MNX6" s="1408"/>
      <c r="MNY6" s="1408"/>
      <c r="MNZ6" s="1408"/>
      <c r="MOA6" s="1408"/>
      <c r="MOB6" s="1408"/>
      <c r="MOC6" s="1408"/>
      <c r="MOD6" s="1408"/>
      <c r="MOE6" s="1408"/>
      <c r="MOF6" s="1408"/>
      <c r="MOG6" s="1408"/>
      <c r="MOH6" s="1408"/>
      <c r="MOI6" s="1408"/>
      <c r="MOJ6" s="1408"/>
      <c r="MOK6" s="1408"/>
      <c r="MOL6" s="1408"/>
      <c r="MOM6" s="1408"/>
      <c r="MON6" s="1408"/>
      <c r="MOO6" s="1408"/>
      <c r="MOP6" s="1408"/>
      <c r="MOQ6" s="1408"/>
      <c r="MOR6" s="1408"/>
      <c r="MOS6" s="1408"/>
      <c r="MOT6" s="1408"/>
      <c r="MOU6" s="1408"/>
      <c r="MOV6" s="1408"/>
      <c r="MOW6" s="1408"/>
      <c r="MOX6" s="1408"/>
      <c r="MOY6" s="1408"/>
      <c r="MOZ6" s="1408"/>
      <c r="MPA6" s="1408"/>
      <c r="MPB6" s="1408"/>
      <c r="MPC6" s="1408"/>
      <c r="MPD6" s="1408"/>
      <c r="MPE6" s="1408"/>
      <c r="MPF6" s="1408"/>
      <c r="MPG6" s="1408"/>
      <c r="MPH6" s="1408"/>
      <c r="MPI6" s="1408"/>
      <c r="MPJ6" s="1408"/>
      <c r="MPK6" s="1408"/>
      <c r="MPL6" s="1408"/>
      <c r="MPM6" s="1408"/>
      <c r="MPN6" s="1408"/>
      <c r="MPO6" s="1408"/>
      <c r="MPP6" s="1408"/>
      <c r="MPQ6" s="1408"/>
      <c r="MPR6" s="1408"/>
      <c r="MPS6" s="1408"/>
      <c r="MPT6" s="1408"/>
      <c r="MPU6" s="1408"/>
      <c r="MPV6" s="1408"/>
      <c r="MPW6" s="1408"/>
      <c r="MPX6" s="1408"/>
      <c r="MPY6" s="1408"/>
      <c r="MPZ6" s="1408"/>
      <c r="MQA6" s="1408"/>
      <c r="MQB6" s="1408"/>
      <c r="MQC6" s="1408"/>
      <c r="MQD6" s="1408"/>
      <c r="MQE6" s="1408"/>
      <c r="MQF6" s="1408"/>
      <c r="MQG6" s="1408"/>
      <c r="MQH6" s="1408"/>
      <c r="MQI6" s="1408"/>
      <c r="MQJ6" s="1408"/>
      <c r="MQK6" s="1408"/>
      <c r="MQL6" s="1408"/>
      <c r="MQM6" s="1408"/>
      <c r="MQN6" s="1408"/>
      <c r="MQO6" s="1408"/>
      <c r="MQP6" s="1408"/>
      <c r="MQQ6" s="1408"/>
      <c r="MQR6" s="1408"/>
      <c r="MQS6" s="1408"/>
      <c r="MQT6" s="1408"/>
      <c r="MQU6" s="1408"/>
      <c r="MQV6" s="1408"/>
      <c r="MQW6" s="1408"/>
      <c r="MQX6" s="1408"/>
      <c r="MQY6" s="1408"/>
      <c r="MQZ6" s="1408"/>
      <c r="MRA6" s="1408"/>
      <c r="MRB6" s="1408"/>
      <c r="MRC6" s="1408"/>
      <c r="MRD6" s="1408"/>
      <c r="MRE6" s="1408"/>
      <c r="MRF6" s="1408"/>
      <c r="MRG6" s="1408"/>
      <c r="MRH6" s="1408"/>
      <c r="MRI6" s="1408"/>
      <c r="MRJ6" s="1408"/>
      <c r="MRK6" s="1408"/>
      <c r="MRL6" s="1408"/>
      <c r="MRM6" s="1408"/>
      <c r="MRN6" s="1408"/>
      <c r="MRO6" s="1408"/>
      <c r="MRP6" s="1408"/>
      <c r="MRQ6" s="1408"/>
      <c r="MRR6" s="1408"/>
      <c r="MRS6" s="1408"/>
      <c r="MRT6" s="1408"/>
      <c r="MRU6" s="1408"/>
      <c r="MRV6" s="1408"/>
      <c r="MRW6" s="1408"/>
      <c r="MRX6" s="1408"/>
      <c r="MRY6" s="1408"/>
      <c r="MRZ6" s="1408"/>
      <c r="MSA6" s="1408"/>
      <c r="MSB6" s="1408"/>
      <c r="MSC6" s="1408"/>
      <c r="MSD6" s="1408"/>
      <c r="MSE6" s="1408"/>
      <c r="MSF6" s="1408"/>
      <c r="MSG6" s="1408"/>
      <c r="MSH6" s="1408"/>
      <c r="MSI6" s="1408"/>
      <c r="MSJ6" s="1408"/>
      <c r="MSK6" s="1408"/>
      <c r="MSL6" s="1408"/>
      <c r="MSM6" s="1408"/>
      <c r="MSN6" s="1408"/>
      <c r="MSO6" s="1408"/>
      <c r="MSP6" s="1408"/>
      <c r="MSQ6" s="1408"/>
      <c r="MSR6" s="1408"/>
      <c r="MSS6" s="1408"/>
      <c r="MST6" s="1408"/>
      <c r="MSU6" s="1408"/>
      <c r="MSV6" s="1408"/>
      <c r="MSW6" s="1408"/>
      <c r="MSX6" s="1408"/>
      <c r="MSY6" s="1408"/>
      <c r="MSZ6" s="1408"/>
      <c r="MTA6" s="1408"/>
      <c r="MTB6" s="1408"/>
      <c r="MTC6" s="1408"/>
      <c r="MTD6" s="1408"/>
      <c r="MTE6" s="1408"/>
      <c r="MTF6" s="1408"/>
      <c r="MTG6" s="1408"/>
      <c r="MTH6" s="1408"/>
      <c r="MTI6" s="1408"/>
      <c r="MTJ6" s="1408"/>
      <c r="MTK6" s="1408"/>
      <c r="MTL6" s="1408"/>
      <c r="MTM6" s="1408"/>
      <c r="MTN6" s="1408"/>
      <c r="MTO6" s="1408"/>
      <c r="MTP6" s="1408"/>
      <c r="MTQ6" s="1408"/>
      <c r="MTR6" s="1408"/>
      <c r="MTS6" s="1408"/>
      <c r="MTT6" s="1408"/>
      <c r="MTU6" s="1408"/>
      <c r="MTV6" s="1408"/>
      <c r="MTW6" s="1408"/>
      <c r="MTX6" s="1408"/>
      <c r="MTY6" s="1408"/>
      <c r="MTZ6" s="1408"/>
      <c r="MUA6" s="1408"/>
      <c r="MUB6" s="1408"/>
      <c r="MUC6" s="1408"/>
      <c r="MUD6" s="1408"/>
      <c r="MUE6" s="1408"/>
      <c r="MUF6" s="1408"/>
      <c r="MUG6" s="1408"/>
      <c r="MUH6" s="1408"/>
      <c r="MUI6" s="1408"/>
      <c r="MUJ6" s="1408"/>
      <c r="MUK6" s="1408"/>
      <c r="MUL6" s="1408"/>
      <c r="MUM6" s="1408"/>
      <c r="MUN6" s="1408"/>
      <c r="MUO6" s="1408"/>
      <c r="MUP6" s="1408"/>
      <c r="MUQ6" s="1408"/>
      <c r="MUR6" s="1408"/>
      <c r="MUS6" s="1408"/>
      <c r="MUT6" s="1408"/>
      <c r="MUU6" s="1408"/>
      <c r="MUV6" s="1408"/>
      <c r="MUW6" s="1408"/>
      <c r="MUX6" s="1408"/>
      <c r="MUY6" s="1408"/>
      <c r="MUZ6" s="1408"/>
      <c r="MVA6" s="1408"/>
      <c r="MVB6" s="1408"/>
      <c r="MVC6" s="1408"/>
      <c r="MVD6" s="1408"/>
      <c r="MVE6" s="1408"/>
      <c r="MVF6" s="1408"/>
      <c r="MVG6" s="1408"/>
      <c r="MVH6" s="1408"/>
      <c r="MVI6" s="1408"/>
      <c r="MVJ6" s="1408"/>
      <c r="MVK6" s="1408"/>
      <c r="MVL6" s="1408"/>
      <c r="MVM6" s="1408"/>
      <c r="MVN6" s="1408"/>
      <c r="MVO6" s="1408"/>
      <c r="MVP6" s="1408"/>
      <c r="MVQ6" s="1408"/>
      <c r="MVR6" s="1408"/>
      <c r="MVS6" s="1408"/>
      <c r="MVT6" s="1408"/>
      <c r="MVU6" s="1408"/>
      <c r="MVV6" s="1408"/>
      <c r="MVW6" s="1408"/>
      <c r="MVX6" s="1408"/>
      <c r="MVY6" s="1408"/>
      <c r="MVZ6" s="1408"/>
      <c r="MWA6" s="1408"/>
      <c r="MWB6" s="1408"/>
      <c r="MWC6" s="1408"/>
      <c r="MWD6" s="1408"/>
      <c r="MWE6" s="1408"/>
      <c r="MWF6" s="1408"/>
      <c r="MWG6" s="1408"/>
      <c r="MWH6" s="1408"/>
      <c r="MWI6" s="1408"/>
      <c r="MWJ6" s="1408"/>
      <c r="MWK6" s="1408"/>
      <c r="MWL6" s="1408"/>
      <c r="MWM6" s="1408"/>
      <c r="MWN6" s="1408"/>
      <c r="MWO6" s="1408"/>
      <c r="MWP6" s="1408"/>
      <c r="MWQ6" s="1408"/>
      <c r="MWR6" s="1408"/>
      <c r="MWS6" s="1408"/>
      <c r="MWT6" s="1408"/>
      <c r="MWU6" s="1408"/>
      <c r="MWV6" s="1408"/>
      <c r="MWW6" s="1408"/>
      <c r="MWX6" s="1408"/>
      <c r="MWY6" s="1408"/>
      <c r="MWZ6" s="1408"/>
      <c r="MXA6" s="1408"/>
      <c r="MXB6" s="1408"/>
      <c r="MXC6" s="1408"/>
      <c r="MXD6" s="1408"/>
      <c r="MXE6" s="1408"/>
      <c r="MXF6" s="1408"/>
      <c r="MXG6" s="1408"/>
      <c r="MXH6" s="1408"/>
      <c r="MXI6" s="1408"/>
      <c r="MXJ6" s="1408"/>
      <c r="MXK6" s="1408"/>
      <c r="MXL6" s="1408"/>
      <c r="MXM6" s="1408"/>
      <c r="MXN6" s="1408"/>
      <c r="MXO6" s="1408"/>
      <c r="MXP6" s="1408"/>
      <c r="MXQ6" s="1408"/>
      <c r="MXR6" s="1408"/>
      <c r="MXS6" s="1408"/>
      <c r="MXT6" s="1408"/>
      <c r="MXU6" s="1408"/>
      <c r="MXV6" s="1408"/>
      <c r="MXW6" s="1408"/>
      <c r="MXX6" s="1408"/>
      <c r="MXY6" s="1408"/>
      <c r="MXZ6" s="1408"/>
      <c r="MYA6" s="1408"/>
      <c r="MYB6" s="1408"/>
      <c r="MYC6" s="1408"/>
      <c r="MYD6" s="1408"/>
      <c r="MYE6" s="1408"/>
      <c r="MYF6" s="1408"/>
      <c r="MYG6" s="1408"/>
      <c r="MYH6" s="1408"/>
      <c r="MYI6" s="1408"/>
      <c r="MYJ6" s="1408"/>
      <c r="MYK6" s="1408"/>
      <c r="MYL6" s="1408"/>
      <c r="MYM6" s="1408"/>
      <c r="MYN6" s="1408"/>
      <c r="MYO6" s="1408"/>
      <c r="MYP6" s="1408"/>
      <c r="MYQ6" s="1408"/>
      <c r="MYR6" s="1408"/>
      <c r="MYS6" s="1408"/>
      <c r="MYT6" s="1408"/>
      <c r="MYU6" s="1408"/>
      <c r="MYV6" s="1408"/>
      <c r="MYW6" s="1408"/>
      <c r="MYX6" s="1408"/>
      <c r="MYY6" s="1408"/>
      <c r="MYZ6" s="1408"/>
      <c r="MZA6" s="1408"/>
      <c r="MZB6" s="1408"/>
      <c r="MZC6" s="1408"/>
      <c r="MZD6" s="1408"/>
      <c r="MZE6" s="1408"/>
      <c r="MZF6" s="1408"/>
      <c r="MZG6" s="1408"/>
      <c r="MZH6" s="1408"/>
      <c r="MZI6" s="1408"/>
      <c r="MZJ6" s="1408"/>
      <c r="MZK6" s="1408"/>
      <c r="MZL6" s="1408"/>
      <c r="MZM6" s="1408"/>
      <c r="MZN6" s="1408"/>
      <c r="MZO6" s="1408"/>
      <c r="MZP6" s="1408"/>
      <c r="MZQ6" s="1408"/>
      <c r="MZR6" s="1408"/>
      <c r="MZS6" s="1408"/>
      <c r="MZT6" s="1408"/>
      <c r="MZU6" s="1408"/>
      <c r="MZV6" s="1408"/>
      <c r="MZW6" s="1408"/>
      <c r="MZX6" s="1408"/>
      <c r="MZY6" s="1408"/>
      <c r="MZZ6" s="1408"/>
      <c r="NAA6" s="1408"/>
      <c r="NAB6" s="1408"/>
      <c r="NAC6" s="1408"/>
      <c r="NAD6" s="1408"/>
      <c r="NAE6" s="1408"/>
      <c r="NAF6" s="1408"/>
      <c r="NAG6" s="1408"/>
      <c r="NAH6" s="1408"/>
      <c r="NAI6" s="1408"/>
      <c r="NAJ6" s="1408"/>
      <c r="NAK6" s="1408"/>
      <c r="NAL6" s="1408"/>
      <c r="NAM6" s="1408"/>
      <c r="NAN6" s="1408"/>
      <c r="NAO6" s="1408"/>
      <c r="NAP6" s="1408"/>
      <c r="NAQ6" s="1408"/>
      <c r="NAR6" s="1408"/>
      <c r="NAS6" s="1408"/>
      <c r="NAT6" s="1408"/>
      <c r="NAU6" s="1408"/>
      <c r="NAV6" s="1408"/>
      <c r="NAW6" s="1408"/>
      <c r="NAX6" s="1408"/>
      <c r="NAY6" s="1408"/>
      <c r="NAZ6" s="1408"/>
      <c r="NBA6" s="1408"/>
      <c r="NBB6" s="1408"/>
      <c r="NBC6" s="1408"/>
      <c r="NBD6" s="1408"/>
      <c r="NBE6" s="1408"/>
      <c r="NBF6" s="1408"/>
      <c r="NBG6" s="1408"/>
      <c r="NBH6" s="1408"/>
      <c r="NBI6" s="1408"/>
      <c r="NBJ6" s="1408"/>
      <c r="NBK6" s="1408"/>
      <c r="NBL6" s="1408"/>
      <c r="NBM6" s="1408"/>
      <c r="NBN6" s="1408"/>
      <c r="NBO6" s="1408"/>
      <c r="NBP6" s="1408"/>
      <c r="NBQ6" s="1408"/>
      <c r="NBR6" s="1408"/>
      <c r="NBS6" s="1408"/>
      <c r="NBT6" s="1408"/>
      <c r="NBU6" s="1408"/>
      <c r="NBV6" s="1408"/>
      <c r="NBW6" s="1408"/>
      <c r="NBX6" s="1408"/>
      <c r="NBY6" s="1408"/>
      <c r="NBZ6" s="1408"/>
      <c r="NCA6" s="1408"/>
      <c r="NCB6" s="1408"/>
      <c r="NCC6" s="1408"/>
      <c r="NCD6" s="1408"/>
      <c r="NCE6" s="1408"/>
      <c r="NCF6" s="1408"/>
      <c r="NCG6" s="1408"/>
      <c r="NCH6" s="1408"/>
      <c r="NCI6" s="1408"/>
      <c r="NCJ6" s="1408"/>
      <c r="NCK6" s="1408"/>
      <c r="NCL6" s="1408"/>
      <c r="NCM6" s="1408"/>
      <c r="NCN6" s="1408"/>
      <c r="NCO6" s="1408"/>
      <c r="NCP6" s="1408"/>
      <c r="NCQ6" s="1408"/>
      <c r="NCR6" s="1408"/>
      <c r="NCS6" s="1408"/>
      <c r="NCT6" s="1408"/>
      <c r="NCU6" s="1408"/>
      <c r="NCV6" s="1408"/>
      <c r="NCW6" s="1408"/>
      <c r="NCX6" s="1408"/>
      <c r="NCY6" s="1408"/>
      <c r="NCZ6" s="1408"/>
      <c r="NDA6" s="1408"/>
      <c r="NDB6" s="1408"/>
      <c r="NDC6" s="1408"/>
      <c r="NDD6" s="1408"/>
      <c r="NDE6" s="1408"/>
      <c r="NDF6" s="1408"/>
      <c r="NDG6" s="1408"/>
      <c r="NDH6" s="1408"/>
      <c r="NDI6" s="1408"/>
      <c r="NDJ6" s="1408"/>
      <c r="NDK6" s="1408"/>
      <c r="NDL6" s="1408"/>
      <c r="NDM6" s="1408"/>
      <c r="NDN6" s="1408"/>
      <c r="NDO6" s="1408"/>
      <c r="NDP6" s="1408"/>
      <c r="NDQ6" s="1408"/>
      <c r="NDR6" s="1408"/>
      <c r="NDS6" s="1408"/>
      <c r="NDT6" s="1408"/>
      <c r="NDU6" s="1408"/>
      <c r="NDV6" s="1408"/>
      <c r="NDW6" s="1408"/>
      <c r="NDX6" s="1408"/>
      <c r="NDY6" s="1408"/>
      <c r="NDZ6" s="1408"/>
      <c r="NEA6" s="1408"/>
      <c r="NEB6" s="1408"/>
      <c r="NEC6" s="1408"/>
      <c r="NED6" s="1408"/>
      <c r="NEE6" s="1408"/>
      <c r="NEF6" s="1408"/>
      <c r="NEG6" s="1408"/>
      <c r="NEH6" s="1408"/>
      <c r="NEI6" s="1408"/>
      <c r="NEJ6" s="1408"/>
      <c r="NEK6" s="1408"/>
      <c r="NEL6" s="1408"/>
      <c r="NEM6" s="1408"/>
      <c r="NEN6" s="1408"/>
      <c r="NEO6" s="1408"/>
      <c r="NEP6" s="1408"/>
      <c r="NEQ6" s="1408"/>
      <c r="NER6" s="1408"/>
      <c r="NES6" s="1408"/>
      <c r="NET6" s="1408"/>
      <c r="NEU6" s="1408"/>
      <c r="NEV6" s="1408"/>
      <c r="NEW6" s="1408"/>
      <c r="NEX6" s="1408"/>
      <c r="NEY6" s="1408"/>
      <c r="NEZ6" s="1408"/>
      <c r="NFA6" s="1408"/>
      <c r="NFB6" s="1408"/>
      <c r="NFC6" s="1408"/>
      <c r="NFD6" s="1408"/>
      <c r="NFE6" s="1408"/>
      <c r="NFF6" s="1408"/>
      <c r="NFG6" s="1408"/>
      <c r="NFH6" s="1408"/>
      <c r="NFI6" s="1408"/>
      <c r="NFJ6" s="1408"/>
      <c r="NFK6" s="1408"/>
      <c r="NFL6" s="1408"/>
      <c r="NFM6" s="1408"/>
      <c r="NFN6" s="1408"/>
      <c r="NFO6" s="1408"/>
      <c r="NFP6" s="1408"/>
      <c r="NFQ6" s="1408"/>
      <c r="NFR6" s="1408"/>
      <c r="NFS6" s="1408"/>
      <c r="NFT6" s="1408"/>
      <c r="NFU6" s="1408"/>
      <c r="NFV6" s="1408"/>
      <c r="NFW6" s="1408"/>
      <c r="NFX6" s="1408"/>
      <c r="NFY6" s="1408"/>
      <c r="NFZ6" s="1408"/>
      <c r="NGA6" s="1408"/>
      <c r="NGB6" s="1408"/>
      <c r="NGC6" s="1408"/>
      <c r="NGD6" s="1408"/>
      <c r="NGE6" s="1408"/>
      <c r="NGF6" s="1408"/>
      <c r="NGG6" s="1408"/>
      <c r="NGH6" s="1408"/>
      <c r="NGI6" s="1408"/>
      <c r="NGJ6" s="1408"/>
      <c r="NGK6" s="1408"/>
      <c r="NGL6" s="1408"/>
      <c r="NGM6" s="1408"/>
      <c r="NGN6" s="1408"/>
      <c r="NGO6" s="1408"/>
      <c r="NGP6" s="1408"/>
      <c r="NGQ6" s="1408"/>
      <c r="NGR6" s="1408"/>
      <c r="NGS6" s="1408"/>
      <c r="NGT6" s="1408"/>
      <c r="NGU6" s="1408"/>
      <c r="NGV6" s="1408"/>
      <c r="NGW6" s="1408"/>
      <c r="NGX6" s="1408"/>
      <c r="NGY6" s="1408"/>
      <c r="NGZ6" s="1408"/>
      <c r="NHA6" s="1408"/>
      <c r="NHB6" s="1408"/>
      <c r="NHC6" s="1408"/>
      <c r="NHD6" s="1408"/>
      <c r="NHE6" s="1408"/>
      <c r="NHF6" s="1408"/>
      <c r="NHG6" s="1408"/>
      <c r="NHH6" s="1408"/>
      <c r="NHI6" s="1408"/>
      <c r="NHJ6" s="1408"/>
      <c r="NHK6" s="1408"/>
      <c r="NHL6" s="1408"/>
      <c r="NHM6" s="1408"/>
      <c r="NHN6" s="1408"/>
      <c r="NHO6" s="1408"/>
      <c r="NHP6" s="1408"/>
      <c r="NHQ6" s="1408"/>
      <c r="NHR6" s="1408"/>
      <c r="NHS6" s="1408"/>
      <c r="NHT6" s="1408"/>
      <c r="NHU6" s="1408"/>
      <c r="NHV6" s="1408"/>
      <c r="NHW6" s="1408"/>
      <c r="NHX6" s="1408"/>
      <c r="NHY6" s="1408"/>
      <c r="NHZ6" s="1408"/>
      <c r="NIA6" s="1408"/>
      <c r="NIB6" s="1408"/>
      <c r="NIC6" s="1408"/>
      <c r="NID6" s="1408"/>
      <c r="NIE6" s="1408"/>
      <c r="NIF6" s="1408"/>
      <c r="NIG6" s="1408"/>
      <c r="NIH6" s="1408"/>
      <c r="NII6" s="1408"/>
      <c r="NIJ6" s="1408"/>
      <c r="NIK6" s="1408"/>
      <c r="NIL6" s="1408"/>
      <c r="NIM6" s="1408"/>
      <c r="NIN6" s="1408"/>
      <c r="NIO6" s="1408"/>
      <c r="NIP6" s="1408"/>
      <c r="NIQ6" s="1408"/>
      <c r="NIR6" s="1408"/>
      <c r="NIS6" s="1408"/>
      <c r="NIT6" s="1408"/>
      <c r="NIU6" s="1408"/>
      <c r="NIV6" s="1408"/>
      <c r="NIW6" s="1408"/>
      <c r="NIX6" s="1408"/>
      <c r="NIY6" s="1408"/>
      <c r="NIZ6" s="1408"/>
      <c r="NJA6" s="1408"/>
      <c r="NJB6" s="1408"/>
      <c r="NJC6" s="1408"/>
      <c r="NJD6" s="1408"/>
      <c r="NJE6" s="1408"/>
      <c r="NJF6" s="1408"/>
      <c r="NJG6" s="1408"/>
      <c r="NJH6" s="1408"/>
      <c r="NJI6" s="1408"/>
      <c r="NJJ6" s="1408"/>
      <c r="NJK6" s="1408"/>
      <c r="NJL6" s="1408"/>
      <c r="NJM6" s="1408"/>
      <c r="NJN6" s="1408"/>
      <c r="NJO6" s="1408"/>
      <c r="NJP6" s="1408"/>
      <c r="NJQ6" s="1408"/>
      <c r="NJR6" s="1408"/>
      <c r="NJS6" s="1408"/>
      <c r="NJT6" s="1408"/>
      <c r="NJU6" s="1408"/>
      <c r="NJV6" s="1408"/>
      <c r="NJW6" s="1408"/>
      <c r="NJX6" s="1408"/>
      <c r="NJY6" s="1408"/>
      <c r="NJZ6" s="1408"/>
      <c r="NKA6" s="1408"/>
      <c r="NKB6" s="1408"/>
      <c r="NKC6" s="1408"/>
      <c r="NKD6" s="1408"/>
      <c r="NKE6" s="1408"/>
      <c r="NKF6" s="1408"/>
      <c r="NKG6" s="1408"/>
      <c r="NKH6" s="1408"/>
      <c r="NKI6" s="1408"/>
      <c r="NKJ6" s="1408"/>
      <c r="NKK6" s="1408"/>
      <c r="NKL6" s="1408"/>
      <c r="NKM6" s="1408"/>
      <c r="NKN6" s="1408"/>
      <c r="NKO6" s="1408"/>
      <c r="NKP6" s="1408"/>
      <c r="NKQ6" s="1408"/>
      <c r="NKR6" s="1408"/>
      <c r="NKS6" s="1408"/>
      <c r="NKT6" s="1408"/>
      <c r="NKU6" s="1408"/>
      <c r="NKV6" s="1408"/>
      <c r="NKW6" s="1408"/>
      <c r="NKX6" s="1408"/>
      <c r="NKY6" s="1408"/>
      <c r="NKZ6" s="1408"/>
      <c r="NLA6" s="1408"/>
      <c r="NLB6" s="1408"/>
      <c r="NLC6" s="1408"/>
      <c r="NLD6" s="1408"/>
      <c r="NLE6" s="1408"/>
      <c r="NLF6" s="1408"/>
      <c r="NLG6" s="1408"/>
      <c r="NLH6" s="1408"/>
      <c r="NLI6" s="1408"/>
      <c r="NLJ6" s="1408"/>
      <c r="NLK6" s="1408"/>
      <c r="NLL6" s="1408"/>
      <c r="NLM6" s="1408"/>
      <c r="NLN6" s="1408"/>
      <c r="NLO6" s="1408"/>
      <c r="NLP6" s="1408"/>
      <c r="NLQ6" s="1408"/>
      <c r="NLR6" s="1408"/>
      <c r="NLS6" s="1408"/>
      <c r="NLT6" s="1408"/>
      <c r="NLU6" s="1408"/>
      <c r="NLV6" s="1408"/>
      <c r="NLW6" s="1408"/>
      <c r="NLX6" s="1408"/>
      <c r="NLY6" s="1408"/>
      <c r="NLZ6" s="1408"/>
      <c r="NMA6" s="1408"/>
      <c r="NMB6" s="1408"/>
      <c r="NMC6" s="1408"/>
      <c r="NMD6" s="1408"/>
      <c r="NME6" s="1408"/>
      <c r="NMF6" s="1408"/>
      <c r="NMG6" s="1408"/>
      <c r="NMH6" s="1408"/>
      <c r="NMI6" s="1408"/>
      <c r="NMJ6" s="1408"/>
      <c r="NMK6" s="1408"/>
      <c r="NML6" s="1408"/>
      <c r="NMM6" s="1408"/>
      <c r="NMN6" s="1408"/>
      <c r="NMO6" s="1408"/>
      <c r="NMP6" s="1408"/>
      <c r="NMQ6" s="1408"/>
      <c r="NMR6" s="1408"/>
      <c r="NMS6" s="1408"/>
      <c r="NMT6" s="1408"/>
      <c r="NMU6" s="1408"/>
      <c r="NMV6" s="1408"/>
      <c r="NMW6" s="1408"/>
      <c r="NMX6" s="1408"/>
      <c r="NMY6" s="1408"/>
      <c r="NMZ6" s="1408"/>
      <c r="NNA6" s="1408"/>
      <c r="NNB6" s="1408"/>
      <c r="NNC6" s="1408"/>
      <c r="NND6" s="1408"/>
      <c r="NNE6" s="1408"/>
      <c r="NNF6" s="1408"/>
      <c r="NNG6" s="1408"/>
      <c r="NNH6" s="1408"/>
      <c r="NNI6" s="1408"/>
      <c r="NNJ6" s="1408"/>
      <c r="NNK6" s="1408"/>
      <c r="NNL6" s="1408"/>
      <c r="NNM6" s="1408"/>
      <c r="NNN6" s="1408"/>
      <c r="NNO6" s="1408"/>
      <c r="NNP6" s="1408"/>
      <c r="NNQ6" s="1408"/>
      <c r="NNR6" s="1408"/>
      <c r="NNS6" s="1408"/>
      <c r="NNT6" s="1408"/>
      <c r="NNU6" s="1408"/>
      <c r="NNV6" s="1408"/>
      <c r="NNW6" s="1408"/>
      <c r="NNX6" s="1408"/>
      <c r="NNY6" s="1408"/>
      <c r="NNZ6" s="1408"/>
      <c r="NOA6" s="1408"/>
      <c r="NOB6" s="1408"/>
      <c r="NOC6" s="1408"/>
      <c r="NOD6" s="1408"/>
      <c r="NOE6" s="1408"/>
      <c r="NOF6" s="1408"/>
      <c r="NOG6" s="1408"/>
      <c r="NOH6" s="1408"/>
      <c r="NOI6" s="1408"/>
      <c r="NOJ6" s="1408"/>
      <c r="NOK6" s="1408"/>
      <c r="NOL6" s="1408"/>
      <c r="NOM6" s="1408"/>
      <c r="NON6" s="1408"/>
      <c r="NOO6" s="1408"/>
      <c r="NOP6" s="1408"/>
      <c r="NOQ6" s="1408"/>
      <c r="NOR6" s="1408"/>
      <c r="NOS6" s="1408"/>
      <c r="NOT6" s="1408"/>
      <c r="NOU6" s="1408"/>
      <c r="NOV6" s="1408"/>
      <c r="NOW6" s="1408"/>
      <c r="NOX6" s="1408"/>
      <c r="NOY6" s="1408"/>
      <c r="NOZ6" s="1408"/>
      <c r="NPA6" s="1408"/>
      <c r="NPB6" s="1408"/>
      <c r="NPC6" s="1408"/>
      <c r="NPD6" s="1408"/>
      <c r="NPE6" s="1408"/>
      <c r="NPF6" s="1408"/>
      <c r="NPG6" s="1408"/>
      <c r="NPH6" s="1408"/>
      <c r="NPI6" s="1408"/>
      <c r="NPJ6" s="1408"/>
      <c r="NPK6" s="1408"/>
      <c r="NPL6" s="1408"/>
      <c r="NPM6" s="1408"/>
      <c r="NPN6" s="1408"/>
      <c r="NPO6" s="1408"/>
      <c r="NPP6" s="1408"/>
      <c r="NPQ6" s="1408"/>
      <c r="NPR6" s="1408"/>
      <c r="NPS6" s="1408"/>
      <c r="NPT6" s="1408"/>
      <c r="NPU6" s="1408"/>
      <c r="NPV6" s="1408"/>
      <c r="NPW6" s="1408"/>
      <c r="NPX6" s="1408"/>
      <c r="NPY6" s="1408"/>
      <c r="NPZ6" s="1408"/>
      <c r="NQA6" s="1408"/>
      <c r="NQB6" s="1408"/>
      <c r="NQC6" s="1408"/>
      <c r="NQD6" s="1408"/>
      <c r="NQE6" s="1408"/>
      <c r="NQF6" s="1408"/>
      <c r="NQG6" s="1408"/>
      <c r="NQH6" s="1408"/>
      <c r="NQI6" s="1408"/>
      <c r="NQJ6" s="1408"/>
      <c r="NQK6" s="1408"/>
      <c r="NQL6" s="1408"/>
      <c r="NQM6" s="1408"/>
      <c r="NQN6" s="1408"/>
      <c r="NQO6" s="1408"/>
      <c r="NQP6" s="1408"/>
      <c r="NQQ6" s="1408"/>
      <c r="NQR6" s="1408"/>
      <c r="NQS6" s="1408"/>
      <c r="NQT6" s="1408"/>
      <c r="NQU6" s="1408"/>
      <c r="NQV6" s="1408"/>
      <c r="NQW6" s="1408"/>
      <c r="NQX6" s="1408"/>
      <c r="NQY6" s="1408"/>
      <c r="NQZ6" s="1408"/>
      <c r="NRA6" s="1408"/>
      <c r="NRB6" s="1408"/>
      <c r="NRC6" s="1408"/>
      <c r="NRD6" s="1408"/>
      <c r="NRE6" s="1408"/>
      <c r="NRF6" s="1408"/>
      <c r="NRG6" s="1408"/>
      <c r="NRH6" s="1408"/>
      <c r="NRI6" s="1408"/>
      <c r="NRJ6" s="1408"/>
      <c r="NRK6" s="1408"/>
      <c r="NRL6" s="1408"/>
      <c r="NRM6" s="1408"/>
      <c r="NRN6" s="1408"/>
      <c r="NRO6" s="1408"/>
      <c r="NRP6" s="1408"/>
      <c r="NRQ6" s="1408"/>
      <c r="NRR6" s="1408"/>
      <c r="NRS6" s="1408"/>
      <c r="NRT6" s="1408"/>
      <c r="NRU6" s="1408"/>
      <c r="NRV6" s="1408"/>
      <c r="NRW6" s="1408"/>
      <c r="NRX6" s="1408"/>
      <c r="NRY6" s="1408"/>
      <c r="NRZ6" s="1408"/>
      <c r="NSA6" s="1408"/>
      <c r="NSB6" s="1408"/>
      <c r="NSC6" s="1408"/>
      <c r="NSD6" s="1408"/>
      <c r="NSE6" s="1408"/>
      <c r="NSF6" s="1408"/>
      <c r="NSG6" s="1408"/>
      <c r="NSH6" s="1408"/>
      <c r="NSI6" s="1408"/>
      <c r="NSJ6" s="1408"/>
      <c r="NSK6" s="1408"/>
      <c r="NSL6" s="1408"/>
      <c r="NSM6" s="1408"/>
      <c r="NSN6" s="1408"/>
      <c r="NSO6" s="1408"/>
      <c r="NSP6" s="1408"/>
      <c r="NSQ6" s="1408"/>
      <c r="NSR6" s="1408"/>
      <c r="NSS6" s="1408"/>
      <c r="NST6" s="1408"/>
      <c r="NSU6" s="1408"/>
      <c r="NSV6" s="1408"/>
      <c r="NSW6" s="1408"/>
      <c r="NSX6" s="1408"/>
      <c r="NSY6" s="1408"/>
      <c r="NSZ6" s="1408"/>
      <c r="NTA6" s="1408"/>
      <c r="NTB6" s="1408"/>
      <c r="NTC6" s="1408"/>
      <c r="NTD6" s="1408"/>
      <c r="NTE6" s="1408"/>
      <c r="NTF6" s="1408"/>
      <c r="NTG6" s="1408"/>
      <c r="NTH6" s="1408"/>
      <c r="NTI6" s="1408"/>
      <c r="NTJ6" s="1408"/>
      <c r="NTK6" s="1408"/>
      <c r="NTL6" s="1408"/>
      <c r="NTM6" s="1408"/>
      <c r="NTN6" s="1408"/>
      <c r="NTO6" s="1408"/>
      <c r="NTP6" s="1408"/>
      <c r="NTQ6" s="1408"/>
      <c r="NTR6" s="1408"/>
      <c r="NTS6" s="1408"/>
      <c r="NTT6" s="1408"/>
      <c r="NTU6" s="1408"/>
      <c r="NTV6" s="1408"/>
      <c r="NTW6" s="1408"/>
      <c r="NTX6" s="1408"/>
      <c r="NTY6" s="1408"/>
      <c r="NTZ6" s="1408"/>
      <c r="NUA6" s="1408"/>
      <c r="NUB6" s="1408"/>
      <c r="NUC6" s="1408"/>
      <c r="NUD6" s="1408"/>
      <c r="NUE6" s="1408"/>
      <c r="NUF6" s="1408"/>
      <c r="NUG6" s="1408"/>
      <c r="NUH6" s="1408"/>
      <c r="NUI6" s="1408"/>
      <c r="NUJ6" s="1408"/>
      <c r="NUK6" s="1408"/>
      <c r="NUL6" s="1408"/>
      <c r="NUM6" s="1408"/>
      <c r="NUN6" s="1408"/>
      <c r="NUO6" s="1408"/>
      <c r="NUP6" s="1408"/>
      <c r="NUQ6" s="1408"/>
      <c r="NUR6" s="1408"/>
      <c r="NUS6" s="1408"/>
      <c r="NUT6" s="1408"/>
      <c r="NUU6" s="1408"/>
      <c r="NUV6" s="1408"/>
      <c r="NUW6" s="1408"/>
      <c r="NUX6" s="1408"/>
      <c r="NUY6" s="1408"/>
      <c r="NUZ6" s="1408"/>
      <c r="NVA6" s="1408"/>
      <c r="NVB6" s="1408"/>
      <c r="NVC6" s="1408"/>
      <c r="NVD6" s="1408"/>
      <c r="NVE6" s="1408"/>
      <c r="NVF6" s="1408"/>
      <c r="NVG6" s="1408"/>
      <c r="NVH6" s="1408"/>
      <c r="NVI6" s="1408"/>
      <c r="NVJ6" s="1408"/>
      <c r="NVK6" s="1408"/>
      <c r="NVL6" s="1408"/>
      <c r="NVM6" s="1408"/>
      <c r="NVN6" s="1408"/>
      <c r="NVO6" s="1408"/>
      <c r="NVP6" s="1408"/>
      <c r="NVQ6" s="1408"/>
      <c r="NVR6" s="1408"/>
      <c r="NVS6" s="1408"/>
      <c r="NVT6" s="1408"/>
      <c r="NVU6" s="1408"/>
      <c r="NVV6" s="1408"/>
      <c r="NVW6" s="1408"/>
      <c r="NVX6" s="1408"/>
      <c r="NVY6" s="1408"/>
      <c r="NVZ6" s="1408"/>
      <c r="NWA6" s="1408"/>
      <c r="NWB6" s="1408"/>
      <c r="NWC6" s="1408"/>
      <c r="NWD6" s="1408"/>
      <c r="NWE6" s="1408"/>
      <c r="NWF6" s="1408"/>
      <c r="NWG6" s="1408"/>
      <c r="NWH6" s="1408"/>
      <c r="NWI6" s="1408"/>
      <c r="NWJ6" s="1408"/>
      <c r="NWK6" s="1408"/>
      <c r="NWL6" s="1408"/>
      <c r="NWM6" s="1408"/>
      <c r="NWN6" s="1408"/>
      <c r="NWO6" s="1408"/>
      <c r="NWP6" s="1408"/>
      <c r="NWQ6" s="1408"/>
      <c r="NWR6" s="1408"/>
      <c r="NWS6" s="1408"/>
      <c r="NWT6" s="1408"/>
      <c r="NWU6" s="1408"/>
      <c r="NWV6" s="1408"/>
      <c r="NWW6" s="1408"/>
      <c r="NWX6" s="1408"/>
      <c r="NWY6" s="1408"/>
      <c r="NWZ6" s="1408"/>
      <c r="NXA6" s="1408"/>
      <c r="NXB6" s="1408"/>
      <c r="NXC6" s="1408"/>
      <c r="NXD6" s="1408"/>
      <c r="NXE6" s="1408"/>
      <c r="NXF6" s="1408"/>
      <c r="NXG6" s="1408"/>
      <c r="NXH6" s="1408"/>
      <c r="NXI6" s="1408"/>
      <c r="NXJ6" s="1408"/>
      <c r="NXK6" s="1408"/>
      <c r="NXL6" s="1408"/>
      <c r="NXM6" s="1408"/>
      <c r="NXN6" s="1408"/>
      <c r="NXO6" s="1408"/>
      <c r="NXP6" s="1408"/>
      <c r="NXQ6" s="1408"/>
      <c r="NXR6" s="1408"/>
      <c r="NXS6" s="1408"/>
      <c r="NXT6" s="1408"/>
      <c r="NXU6" s="1408"/>
      <c r="NXV6" s="1408"/>
      <c r="NXW6" s="1408"/>
      <c r="NXX6" s="1408"/>
      <c r="NXY6" s="1408"/>
      <c r="NXZ6" s="1408"/>
      <c r="NYA6" s="1408"/>
      <c r="NYB6" s="1408"/>
      <c r="NYC6" s="1408"/>
      <c r="NYD6" s="1408"/>
      <c r="NYE6" s="1408"/>
      <c r="NYF6" s="1408"/>
      <c r="NYG6" s="1408"/>
      <c r="NYH6" s="1408"/>
      <c r="NYI6" s="1408"/>
      <c r="NYJ6" s="1408"/>
      <c r="NYK6" s="1408"/>
      <c r="NYL6" s="1408"/>
      <c r="NYM6" s="1408"/>
      <c r="NYN6" s="1408"/>
      <c r="NYO6" s="1408"/>
      <c r="NYP6" s="1408"/>
      <c r="NYQ6" s="1408"/>
      <c r="NYR6" s="1408"/>
      <c r="NYS6" s="1408"/>
      <c r="NYT6" s="1408"/>
      <c r="NYU6" s="1408"/>
      <c r="NYV6" s="1408"/>
      <c r="NYW6" s="1408"/>
      <c r="NYX6" s="1408"/>
      <c r="NYY6" s="1408"/>
      <c r="NYZ6" s="1408"/>
      <c r="NZA6" s="1408"/>
      <c r="NZB6" s="1408"/>
      <c r="NZC6" s="1408"/>
      <c r="NZD6" s="1408"/>
      <c r="NZE6" s="1408"/>
      <c r="NZF6" s="1408"/>
      <c r="NZG6" s="1408"/>
      <c r="NZH6" s="1408"/>
      <c r="NZI6" s="1408"/>
      <c r="NZJ6" s="1408"/>
      <c r="NZK6" s="1408"/>
      <c r="NZL6" s="1408"/>
      <c r="NZM6" s="1408"/>
      <c r="NZN6" s="1408"/>
      <c r="NZO6" s="1408"/>
      <c r="NZP6" s="1408"/>
      <c r="NZQ6" s="1408"/>
      <c r="NZR6" s="1408"/>
      <c r="NZS6" s="1408"/>
      <c r="NZT6" s="1408"/>
      <c r="NZU6" s="1408"/>
      <c r="NZV6" s="1408"/>
      <c r="NZW6" s="1408"/>
      <c r="NZX6" s="1408"/>
      <c r="NZY6" s="1408"/>
      <c r="NZZ6" s="1408"/>
      <c r="OAA6" s="1408"/>
      <c r="OAB6" s="1408"/>
      <c r="OAC6" s="1408"/>
      <c r="OAD6" s="1408"/>
      <c r="OAE6" s="1408"/>
      <c r="OAF6" s="1408"/>
      <c r="OAG6" s="1408"/>
      <c r="OAH6" s="1408"/>
      <c r="OAI6" s="1408"/>
      <c r="OAJ6" s="1408"/>
      <c r="OAK6" s="1408"/>
      <c r="OAL6" s="1408"/>
      <c r="OAM6" s="1408"/>
      <c r="OAN6" s="1408"/>
      <c r="OAO6" s="1408"/>
      <c r="OAP6" s="1408"/>
      <c r="OAQ6" s="1408"/>
      <c r="OAR6" s="1408"/>
      <c r="OAS6" s="1408"/>
      <c r="OAT6" s="1408"/>
      <c r="OAU6" s="1408"/>
      <c r="OAV6" s="1408"/>
      <c r="OAW6" s="1408"/>
      <c r="OAX6" s="1408"/>
      <c r="OAY6" s="1408"/>
      <c r="OAZ6" s="1408"/>
      <c r="OBA6" s="1408"/>
      <c r="OBB6" s="1408"/>
      <c r="OBC6" s="1408"/>
      <c r="OBD6" s="1408"/>
      <c r="OBE6" s="1408"/>
      <c r="OBF6" s="1408"/>
      <c r="OBG6" s="1408"/>
      <c r="OBH6" s="1408"/>
      <c r="OBI6" s="1408"/>
      <c r="OBJ6" s="1408"/>
      <c r="OBK6" s="1408"/>
      <c r="OBL6" s="1408"/>
      <c r="OBM6" s="1408"/>
      <c r="OBN6" s="1408"/>
      <c r="OBO6" s="1408"/>
      <c r="OBP6" s="1408"/>
      <c r="OBQ6" s="1408"/>
      <c r="OBR6" s="1408"/>
      <c r="OBS6" s="1408"/>
      <c r="OBT6" s="1408"/>
      <c r="OBU6" s="1408"/>
      <c r="OBV6" s="1408"/>
      <c r="OBW6" s="1408"/>
      <c r="OBX6" s="1408"/>
      <c r="OBY6" s="1408"/>
      <c r="OBZ6" s="1408"/>
      <c r="OCA6" s="1408"/>
      <c r="OCB6" s="1408"/>
      <c r="OCC6" s="1408"/>
      <c r="OCD6" s="1408"/>
      <c r="OCE6" s="1408"/>
      <c r="OCF6" s="1408"/>
      <c r="OCG6" s="1408"/>
      <c r="OCH6" s="1408"/>
      <c r="OCI6" s="1408"/>
      <c r="OCJ6" s="1408"/>
      <c r="OCK6" s="1408"/>
      <c r="OCL6" s="1408"/>
      <c r="OCM6" s="1408"/>
      <c r="OCN6" s="1408"/>
      <c r="OCO6" s="1408"/>
      <c r="OCP6" s="1408"/>
      <c r="OCQ6" s="1408"/>
      <c r="OCR6" s="1408"/>
      <c r="OCS6" s="1408"/>
      <c r="OCT6" s="1408"/>
      <c r="OCU6" s="1408"/>
      <c r="OCV6" s="1408"/>
      <c r="OCW6" s="1408"/>
      <c r="OCX6" s="1408"/>
      <c r="OCY6" s="1408"/>
      <c r="OCZ6" s="1408"/>
      <c r="ODA6" s="1408"/>
      <c r="ODB6" s="1408"/>
      <c r="ODC6" s="1408"/>
      <c r="ODD6" s="1408"/>
      <c r="ODE6" s="1408"/>
      <c r="ODF6" s="1408"/>
      <c r="ODG6" s="1408"/>
      <c r="ODH6" s="1408"/>
      <c r="ODI6" s="1408"/>
      <c r="ODJ6" s="1408"/>
      <c r="ODK6" s="1408"/>
      <c r="ODL6" s="1408"/>
      <c r="ODM6" s="1408"/>
      <c r="ODN6" s="1408"/>
      <c r="ODO6" s="1408"/>
      <c r="ODP6" s="1408"/>
      <c r="ODQ6" s="1408"/>
      <c r="ODR6" s="1408"/>
      <c r="ODS6" s="1408"/>
      <c r="ODT6" s="1408"/>
      <c r="ODU6" s="1408"/>
      <c r="ODV6" s="1408"/>
      <c r="ODW6" s="1408"/>
      <c r="ODX6" s="1408"/>
      <c r="ODY6" s="1408"/>
      <c r="ODZ6" s="1408"/>
      <c r="OEA6" s="1408"/>
      <c r="OEB6" s="1408"/>
      <c r="OEC6" s="1408"/>
      <c r="OED6" s="1408"/>
      <c r="OEE6" s="1408"/>
      <c r="OEF6" s="1408"/>
      <c r="OEG6" s="1408"/>
      <c r="OEH6" s="1408"/>
      <c r="OEI6" s="1408"/>
      <c r="OEJ6" s="1408"/>
      <c r="OEK6" s="1408"/>
      <c r="OEL6" s="1408"/>
      <c r="OEM6" s="1408"/>
      <c r="OEN6" s="1408"/>
      <c r="OEO6" s="1408"/>
      <c r="OEP6" s="1408"/>
      <c r="OEQ6" s="1408"/>
      <c r="OER6" s="1408"/>
      <c r="OES6" s="1408"/>
      <c r="OET6" s="1408"/>
      <c r="OEU6" s="1408"/>
      <c r="OEV6" s="1408"/>
      <c r="OEW6" s="1408"/>
      <c r="OEX6" s="1408"/>
      <c r="OEY6" s="1408"/>
      <c r="OEZ6" s="1408"/>
      <c r="OFA6" s="1408"/>
      <c r="OFB6" s="1408"/>
      <c r="OFC6" s="1408"/>
      <c r="OFD6" s="1408"/>
      <c r="OFE6" s="1408"/>
      <c r="OFF6" s="1408"/>
      <c r="OFG6" s="1408"/>
      <c r="OFH6" s="1408"/>
      <c r="OFI6" s="1408"/>
      <c r="OFJ6" s="1408"/>
      <c r="OFK6" s="1408"/>
      <c r="OFL6" s="1408"/>
      <c r="OFM6" s="1408"/>
      <c r="OFN6" s="1408"/>
      <c r="OFO6" s="1408"/>
      <c r="OFP6" s="1408"/>
      <c r="OFQ6" s="1408"/>
      <c r="OFR6" s="1408"/>
      <c r="OFS6" s="1408"/>
      <c r="OFT6" s="1408"/>
      <c r="OFU6" s="1408"/>
      <c r="OFV6" s="1408"/>
      <c r="OFW6" s="1408"/>
      <c r="OFX6" s="1408"/>
      <c r="OFY6" s="1408"/>
      <c r="OFZ6" s="1408"/>
      <c r="OGA6" s="1408"/>
      <c r="OGB6" s="1408"/>
      <c r="OGC6" s="1408"/>
      <c r="OGD6" s="1408"/>
      <c r="OGE6" s="1408"/>
      <c r="OGF6" s="1408"/>
      <c r="OGG6" s="1408"/>
      <c r="OGH6" s="1408"/>
      <c r="OGI6" s="1408"/>
      <c r="OGJ6" s="1408"/>
      <c r="OGK6" s="1408"/>
      <c r="OGL6" s="1408"/>
      <c r="OGM6" s="1408"/>
      <c r="OGN6" s="1408"/>
      <c r="OGO6" s="1408"/>
      <c r="OGP6" s="1408"/>
      <c r="OGQ6" s="1408"/>
      <c r="OGR6" s="1408"/>
      <c r="OGS6" s="1408"/>
      <c r="OGT6" s="1408"/>
      <c r="OGU6" s="1408"/>
      <c r="OGV6" s="1408"/>
      <c r="OGW6" s="1408"/>
      <c r="OGX6" s="1408"/>
      <c r="OGY6" s="1408"/>
      <c r="OGZ6" s="1408"/>
      <c r="OHA6" s="1408"/>
      <c r="OHB6" s="1408"/>
      <c r="OHC6" s="1408"/>
      <c r="OHD6" s="1408"/>
      <c r="OHE6" s="1408"/>
      <c r="OHF6" s="1408"/>
      <c r="OHG6" s="1408"/>
      <c r="OHH6" s="1408"/>
      <c r="OHI6" s="1408"/>
      <c r="OHJ6" s="1408"/>
      <c r="OHK6" s="1408"/>
      <c r="OHL6" s="1408"/>
      <c r="OHM6" s="1408"/>
      <c r="OHN6" s="1408"/>
      <c r="OHO6" s="1408"/>
      <c r="OHP6" s="1408"/>
      <c r="OHQ6" s="1408"/>
      <c r="OHR6" s="1408"/>
      <c r="OHS6" s="1408"/>
      <c r="OHT6" s="1408"/>
      <c r="OHU6" s="1408"/>
      <c r="OHV6" s="1408"/>
      <c r="OHW6" s="1408"/>
      <c r="OHX6" s="1408"/>
      <c r="OHY6" s="1408"/>
      <c r="OHZ6" s="1408"/>
      <c r="OIA6" s="1408"/>
      <c r="OIB6" s="1408"/>
      <c r="OIC6" s="1408"/>
      <c r="OID6" s="1408"/>
      <c r="OIE6" s="1408"/>
      <c r="OIF6" s="1408"/>
      <c r="OIG6" s="1408"/>
      <c r="OIH6" s="1408"/>
      <c r="OII6" s="1408"/>
      <c r="OIJ6" s="1408"/>
      <c r="OIK6" s="1408"/>
      <c r="OIL6" s="1408"/>
      <c r="OIM6" s="1408"/>
      <c r="OIN6" s="1408"/>
      <c r="OIO6" s="1408"/>
      <c r="OIP6" s="1408"/>
      <c r="OIQ6" s="1408"/>
      <c r="OIR6" s="1408"/>
      <c r="OIS6" s="1408"/>
      <c r="OIT6" s="1408"/>
      <c r="OIU6" s="1408"/>
      <c r="OIV6" s="1408"/>
      <c r="OIW6" s="1408"/>
      <c r="OIX6" s="1408"/>
      <c r="OIY6" s="1408"/>
      <c r="OIZ6" s="1408"/>
      <c r="OJA6" s="1408"/>
      <c r="OJB6" s="1408"/>
      <c r="OJC6" s="1408"/>
      <c r="OJD6" s="1408"/>
      <c r="OJE6" s="1408"/>
      <c r="OJF6" s="1408"/>
      <c r="OJG6" s="1408"/>
      <c r="OJH6" s="1408"/>
      <c r="OJI6" s="1408"/>
      <c r="OJJ6" s="1408"/>
      <c r="OJK6" s="1408"/>
      <c r="OJL6" s="1408"/>
      <c r="OJM6" s="1408"/>
      <c r="OJN6" s="1408"/>
      <c r="OJO6" s="1408"/>
      <c r="OJP6" s="1408"/>
      <c r="OJQ6" s="1408"/>
      <c r="OJR6" s="1408"/>
      <c r="OJS6" s="1408"/>
      <c r="OJT6" s="1408"/>
      <c r="OJU6" s="1408"/>
      <c r="OJV6" s="1408"/>
      <c r="OJW6" s="1408"/>
      <c r="OJX6" s="1408"/>
      <c r="OJY6" s="1408"/>
      <c r="OJZ6" s="1408"/>
      <c r="OKA6" s="1408"/>
      <c r="OKB6" s="1408"/>
      <c r="OKC6" s="1408"/>
      <c r="OKD6" s="1408"/>
      <c r="OKE6" s="1408"/>
      <c r="OKF6" s="1408"/>
      <c r="OKG6" s="1408"/>
      <c r="OKH6" s="1408"/>
      <c r="OKI6" s="1408"/>
      <c r="OKJ6" s="1408"/>
      <c r="OKK6" s="1408"/>
      <c r="OKL6" s="1408"/>
      <c r="OKM6" s="1408"/>
      <c r="OKN6" s="1408"/>
      <c r="OKO6" s="1408"/>
      <c r="OKP6" s="1408"/>
      <c r="OKQ6" s="1408"/>
      <c r="OKR6" s="1408"/>
      <c r="OKS6" s="1408"/>
      <c r="OKT6" s="1408"/>
      <c r="OKU6" s="1408"/>
      <c r="OKV6" s="1408"/>
      <c r="OKW6" s="1408"/>
      <c r="OKX6" s="1408"/>
      <c r="OKY6" s="1408"/>
      <c r="OKZ6" s="1408"/>
      <c r="OLA6" s="1408"/>
      <c r="OLB6" s="1408"/>
      <c r="OLC6" s="1408"/>
      <c r="OLD6" s="1408"/>
      <c r="OLE6" s="1408"/>
      <c r="OLF6" s="1408"/>
      <c r="OLG6" s="1408"/>
      <c r="OLH6" s="1408"/>
      <c r="OLI6" s="1408"/>
      <c r="OLJ6" s="1408"/>
      <c r="OLK6" s="1408"/>
      <c r="OLL6" s="1408"/>
      <c r="OLM6" s="1408"/>
      <c r="OLN6" s="1408"/>
      <c r="OLO6" s="1408"/>
      <c r="OLP6" s="1408"/>
      <c r="OLQ6" s="1408"/>
      <c r="OLR6" s="1408"/>
      <c r="OLS6" s="1408"/>
      <c r="OLT6" s="1408"/>
      <c r="OLU6" s="1408"/>
      <c r="OLV6" s="1408"/>
      <c r="OLW6" s="1408"/>
      <c r="OLX6" s="1408"/>
      <c r="OLY6" s="1408"/>
      <c r="OLZ6" s="1408"/>
      <c r="OMA6" s="1408"/>
      <c r="OMB6" s="1408"/>
      <c r="OMC6" s="1408"/>
      <c r="OMD6" s="1408"/>
      <c r="OME6" s="1408"/>
      <c r="OMF6" s="1408"/>
      <c r="OMG6" s="1408"/>
      <c r="OMH6" s="1408"/>
      <c r="OMI6" s="1408"/>
      <c r="OMJ6" s="1408"/>
      <c r="OMK6" s="1408"/>
      <c r="OML6" s="1408"/>
      <c r="OMM6" s="1408"/>
      <c r="OMN6" s="1408"/>
      <c r="OMO6" s="1408"/>
      <c r="OMP6" s="1408"/>
      <c r="OMQ6" s="1408"/>
      <c r="OMR6" s="1408"/>
      <c r="OMS6" s="1408"/>
      <c r="OMT6" s="1408"/>
      <c r="OMU6" s="1408"/>
      <c r="OMV6" s="1408"/>
      <c r="OMW6" s="1408"/>
      <c r="OMX6" s="1408"/>
      <c r="OMY6" s="1408"/>
      <c r="OMZ6" s="1408"/>
      <c r="ONA6" s="1408"/>
      <c r="ONB6" s="1408"/>
      <c r="ONC6" s="1408"/>
      <c r="OND6" s="1408"/>
      <c r="ONE6" s="1408"/>
      <c r="ONF6" s="1408"/>
      <c r="ONG6" s="1408"/>
      <c r="ONH6" s="1408"/>
      <c r="ONI6" s="1408"/>
      <c r="ONJ6" s="1408"/>
      <c r="ONK6" s="1408"/>
      <c r="ONL6" s="1408"/>
      <c r="ONM6" s="1408"/>
      <c r="ONN6" s="1408"/>
      <c r="ONO6" s="1408"/>
      <c r="ONP6" s="1408"/>
      <c r="ONQ6" s="1408"/>
      <c r="ONR6" s="1408"/>
      <c r="ONS6" s="1408"/>
      <c r="ONT6" s="1408"/>
      <c r="ONU6" s="1408"/>
      <c r="ONV6" s="1408"/>
      <c r="ONW6" s="1408"/>
      <c r="ONX6" s="1408"/>
      <c r="ONY6" s="1408"/>
      <c r="ONZ6" s="1408"/>
      <c r="OOA6" s="1408"/>
      <c r="OOB6" s="1408"/>
      <c r="OOC6" s="1408"/>
      <c r="OOD6" s="1408"/>
      <c r="OOE6" s="1408"/>
      <c r="OOF6" s="1408"/>
      <c r="OOG6" s="1408"/>
      <c r="OOH6" s="1408"/>
      <c r="OOI6" s="1408"/>
      <c r="OOJ6" s="1408"/>
      <c r="OOK6" s="1408"/>
      <c r="OOL6" s="1408"/>
      <c r="OOM6" s="1408"/>
      <c r="OON6" s="1408"/>
      <c r="OOO6" s="1408"/>
      <c r="OOP6" s="1408"/>
      <c r="OOQ6" s="1408"/>
      <c r="OOR6" s="1408"/>
      <c r="OOS6" s="1408"/>
      <c r="OOT6" s="1408"/>
      <c r="OOU6" s="1408"/>
      <c r="OOV6" s="1408"/>
      <c r="OOW6" s="1408"/>
      <c r="OOX6" s="1408"/>
      <c r="OOY6" s="1408"/>
      <c r="OOZ6" s="1408"/>
      <c r="OPA6" s="1408"/>
      <c r="OPB6" s="1408"/>
      <c r="OPC6" s="1408"/>
      <c r="OPD6" s="1408"/>
      <c r="OPE6" s="1408"/>
      <c r="OPF6" s="1408"/>
      <c r="OPG6" s="1408"/>
      <c r="OPH6" s="1408"/>
      <c r="OPI6" s="1408"/>
      <c r="OPJ6" s="1408"/>
      <c r="OPK6" s="1408"/>
      <c r="OPL6" s="1408"/>
      <c r="OPM6" s="1408"/>
      <c r="OPN6" s="1408"/>
      <c r="OPO6" s="1408"/>
      <c r="OPP6" s="1408"/>
      <c r="OPQ6" s="1408"/>
      <c r="OPR6" s="1408"/>
      <c r="OPS6" s="1408"/>
      <c r="OPT6" s="1408"/>
      <c r="OPU6" s="1408"/>
      <c r="OPV6" s="1408"/>
      <c r="OPW6" s="1408"/>
      <c r="OPX6" s="1408"/>
      <c r="OPY6" s="1408"/>
      <c r="OPZ6" s="1408"/>
      <c r="OQA6" s="1408"/>
      <c r="OQB6" s="1408"/>
      <c r="OQC6" s="1408"/>
      <c r="OQD6" s="1408"/>
      <c r="OQE6" s="1408"/>
      <c r="OQF6" s="1408"/>
      <c r="OQG6" s="1408"/>
      <c r="OQH6" s="1408"/>
      <c r="OQI6" s="1408"/>
      <c r="OQJ6" s="1408"/>
      <c r="OQK6" s="1408"/>
      <c r="OQL6" s="1408"/>
      <c r="OQM6" s="1408"/>
      <c r="OQN6" s="1408"/>
      <c r="OQO6" s="1408"/>
      <c r="OQP6" s="1408"/>
      <c r="OQQ6" s="1408"/>
      <c r="OQR6" s="1408"/>
      <c r="OQS6" s="1408"/>
      <c r="OQT6" s="1408"/>
      <c r="OQU6" s="1408"/>
      <c r="OQV6" s="1408"/>
      <c r="OQW6" s="1408"/>
      <c r="OQX6" s="1408"/>
      <c r="OQY6" s="1408"/>
      <c r="OQZ6" s="1408"/>
      <c r="ORA6" s="1408"/>
      <c r="ORB6" s="1408"/>
      <c r="ORC6" s="1408"/>
      <c r="ORD6" s="1408"/>
      <c r="ORE6" s="1408"/>
      <c r="ORF6" s="1408"/>
      <c r="ORG6" s="1408"/>
      <c r="ORH6" s="1408"/>
      <c r="ORI6" s="1408"/>
      <c r="ORJ6" s="1408"/>
      <c r="ORK6" s="1408"/>
      <c r="ORL6" s="1408"/>
      <c r="ORM6" s="1408"/>
      <c r="ORN6" s="1408"/>
      <c r="ORO6" s="1408"/>
      <c r="ORP6" s="1408"/>
      <c r="ORQ6" s="1408"/>
      <c r="ORR6" s="1408"/>
      <c r="ORS6" s="1408"/>
      <c r="ORT6" s="1408"/>
      <c r="ORU6" s="1408"/>
      <c r="ORV6" s="1408"/>
      <c r="ORW6" s="1408"/>
      <c r="ORX6" s="1408"/>
      <c r="ORY6" s="1408"/>
      <c r="ORZ6" s="1408"/>
      <c r="OSA6" s="1408"/>
      <c r="OSB6" s="1408"/>
      <c r="OSC6" s="1408"/>
      <c r="OSD6" s="1408"/>
      <c r="OSE6" s="1408"/>
      <c r="OSF6" s="1408"/>
      <c r="OSG6" s="1408"/>
      <c r="OSH6" s="1408"/>
      <c r="OSI6" s="1408"/>
      <c r="OSJ6" s="1408"/>
      <c r="OSK6" s="1408"/>
      <c r="OSL6" s="1408"/>
      <c r="OSM6" s="1408"/>
      <c r="OSN6" s="1408"/>
      <c r="OSO6" s="1408"/>
      <c r="OSP6" s="1408"/>
      <c r="OSQ6" s="1408"/>
      <c r="OSR6" s="1408"/>
      <c r="OSS6" s="1408"/>
      <c r="OST6" s="1408"/>
      <c r="OSU6" s="1408"/>
      <c r="OSV6" s="1408"/>
      <c r="OSW6" s="1408"/>
      <c r="OSX6" s="1408"/>
      <c r="OSY6" s="1408"/>
      <c r="OSZ6" s="1408"/>
      <c r="OTA6" s="1408"/>
      <c r="OTB6" s="1408"/>
      <c r="OTC6" s="1408"/>
      <c r="OTD6" s="1408"/>
      <c r="OTE6" s="1408"/>
      <c r="OTF6" s="1408"/>
      <c r="OTG6" s="1408"/>
      <c r="OTH6" s="1408"/>
      <c r="OTI6" s="1408"/>
      <c r="OTJ6" s="1408"/>
      <c r="OTK6" s="1408"/>
      <c r="OTL6" s="1408"/>
      <c r="OTM6" s="1408"/>
      <c r="OTN6" s="1408"/>
      <c r="OTO6" s="1408"/>
      <c r="OTP6" s="1408"/>
      <c r="OTQ6" s="1408"/>
      <c r="OTR6" s="1408"/>
      <c r="OTS6" s="1408"/>
      <c r="OTT6" s="1408"/>
      <c r="OTU6" s="1408"/>
      <c r="OTV6" s="1408"/>
      <c r="OTW6" s="1408"/>
      <c r="OTX6" s="1408"/>
      <c r="OTY6" s="1408"/>
      <c r="OTZ6" s="1408"/>
      <c r="OUA6" s="1408"/>
      <c r="OUB6" s="1408"/>
      <c r="OUC6" s="1408"/>
      <c r="OUD6" s="1408"/>
      <c r="OUE6" s="1408"/>
      <c r="OUF6" s="1408"/>
      <c r="OUG6" s="1408"/>
      <c r="OUH6" s="1408"/>
      <c r="OUI6" s="1408"/>
      <c r="OUJ6" s="1408"/>
      <c r="OUK6" s="1408"/>
      <c r="OUL6" s="1408"/>
      <c r="OUM6" s="1408"/>
      <c r="OUN6" s="1408"/>
      <c r="OUO6" s="1408"/>
      <c r="OUP6" s="1408"/>
      <c r="OUQ6" s="1408"/>
      <c r="OUR6" s="1408"/>
      <c r="OUS6" s="1408"/>
      <c r="OUT6" s="1408"/>
      <c r="OUU6" s="1408"/>
      <c r="OUV6" s="1408"/>
      <c r="OUW6" s="1408"/>
      <c r="OUX6" s="1408"/>
      <c r="OUY6" s="1408"/>
      <c r="OUZ6" s="1408"/>
      <c r="OVA6" s="1408"/>
      <c r="OVB6" s="1408"/>
      <c r="OVC6" s="1408"/>
      <c r="OVD6" s="1408"/>
      <c r="OVE6" s="1408"/>
      <c r="OVF6" s="1408"/>
      <c r="OVG6" s="1408"/>
      <c r="OVH6" s="1408"/>
      <c r="OVI6" s="1408"/>
      <c r="OVJ6" s="1408"/>
      <c r="OVK6" s="1408"/>
      <c r="OVL6" s="1408"/>
      <c r="OVM6" s="1408"/>
      <c r="OVN6" s="1408"/>
      <c r="OVO6" s="1408"/>
      <c r="OVP6" s="1408"/>
      <c r="OVQ6" s="1408"/>
      <c r="OVR6" s="1408"/>
      <c r="OVS6" s="1408"/>
      <c r="OVT6" s="1408"/>
      <c r="OVU6" s="1408"/>
      <c r="OVV6" s="1408"/>
      <c r="OVW6" s="1408"/>
      <c r="OVX6" s="1408"/>
      <c r="OVY6" s="1408"/>
      <c r="OVZ6" s="1408"/>
      <c r="OWA6" s="1408"/>
      <c r="OWB6" s="1408"/>
      <c r="OWC6" s="1408"/>
      <c r="OWD6" s="1408"/>
      <c r="OWE6" s="1408"/>
      <c r="OWF6" s="1408"/>
      <c r="OWG6" s="1408"/>
      <c r="OWH6" s="1408"/>
      <c r="OWI6" s="1408"/>
      <c r="OWJ6" s="1408"/>
      <c r="OWK6" s="1408"/>
      <c r="OWL6" s="1408"/>
      <c r="OWM6" s="1408"/>
      <c r="OWN6" s="1408"/>
      <c r="OWO6" s="1408"/>
      <c r="OWP6" s="1408"/>
      <c r="OWQ6" s="1408"/>
      <c r="OWR6" s="1408"/>
      <c r="OWS6" s="1408"/>
      <c r="OWT6" s="1408"/>
      <c r="OWU6" s="1408"/>
      <c r="OWV6" s="1408"/>
      <c r="OWW6" s="1408"/>
      <c r="OWX6" s="1408"/>
      <c r="OWY6" s="1408"/>
      <c r="OWZ6" s="1408"/>
      <c r="OXA6" s="1408"/>
      <c r="OXB6" s="1408"/>
      <c r="OXC6" s="1408"/>
      <c r="OXD6" s="1408"/>
      <c r="OXE6" s="1408"/>
      <c r="OXF6" s="1408"/>
      <c r="OXG6" s="1408"/>
      <c r="OXH6" s="1408"/>
      <c r="OXI6" s="1408"/>
      <c r="OXJ6" s="1408"/>
      <c r="OXK6" s="1408"/>
      <c r="OXL6" s="1408"/>
      <c r="OXM6" s="1408"/>
      <c r="OXN6" s="1408"/>
      <c r="OXO6" s="1408"/>
      <c r="OXP6" s="1408"/>
      <c r="OXQ6" s="1408"/>
      <c r="OXR6" s="1408"/>
      <c r="OXS6" s="1408"/>
      <c r="OXT6" s="1408"/>
      <c r="OXU6" s="1408"/>
      <c r="OXV6" s="1408"/>
      <c r="OXW6" s="1408"/>
      <c r="OXX6" s="1408"/>
      <c r="OXY6" s="1408"/>
      <c r="OXZ6" s="1408"/>
      <c r="OYA6" s="1408"/>
      <c r="OYB6" s="1408"/>
      <c r="OYC6" s="1408"/>
      <c r="OYD6" s="1408"/>
      <c r="OYE6" s="1408"/>
      <c r="OYF6" s="1408"/>
      <c r="OYG6" s="1408"/>
      <c r="OYH6" s="1408"/>
      <c r="OYI6" s="1408"/>
      <c r="OYJ6" s="1408"/>
      <c r="OYK6" s="1408"/>
      <c r="OYL6" s="1408"/>
      <c r="OYM6" s="1408"/>
      <c r="OYN6" s="1408"/>
      <c r="OYO6" s="1408"/>
      <c r="OYP6" s="1408"/>
      <c r="OYQ6" s="1408"/>
      <c r="OYR6" s="1408"/>
      <c r="OYS6" s="1408"/>
      <c r="OYT6" s="1408"/>
      <c r="OYU6" s="1408"/>
      <c r="OYV6" s="1408"/>
      <c r="OYW6" s="1408"/>
      <c r="OYX6" s="1408"/>
      <c r="OYY6" s="1408"/>
      <c r="OYZ6" s="1408"/>
      <c r="OZA6" s="1408"/>
      <c r="OZB6" s="1408"/>
      <c r="OZC6" s="1408"/>
      <c r="OZD6" s="1408"/>
      <c r="OZE6" s="1408"/>
      <c r="OZF6" s="1408"/>
      <c r="OZG6" s="1408"/>
      <c r="OZH6" s="1408"/>
      <c r="OZI6" s="1408"/>
      <c r="OZJ6" s="1408"/>
      <c r="OZK6" s="1408"/>
      <c r="OZL6" s="1408"/>
      <c r="OZM6" s="1408"/>
      <c r="OZN6" s="1408"/>
      <c r="OZO6" s="1408"/>
      <c r="OZP6" s="1408"/>
      <c r="OZQ6" s="1408"/>
      <c r="OZR6" s="1408"/>
      <c r="OZS6" s="1408"/>
      <c r="OZT6" s="1408"/>
      <c r="OZU6" s="1408"/>
      <c r="OZV6" s="1408"/>
      <c r="OZW6" s="1408"/>
      <c r="OZX6" s="1408"/>
      <c r="OZY6" s="1408"/>
      <c r="OZZ6" s="1408"/>
      <c r="PAA6" s="1408"/>
      <c r="PAB6" s="1408"/>
      <c r="PAC6" s="1408"/>
      <c r="PAD6" s="1408"/>
      <c r="PAE6" s="1408"/>
      <c r="PAF6" s="1408"/>
      <c r="PAG6" s="1408"/>
      <c r="PAH6" s="1408"/>
      <c r="PAI6" s="1408"/>
      <c r="PAJ6" s="1408"/>
      <c r="PAK6" s="1408"/>
      <c r="PAL6" s="1408"/>
      <c r="PAM6" s="1408"/>
      <c r="PAN6" s="1408"/>
      <c r="PAO6" s="1408"/>
      <c r="PAP6" s="1408"/>
      <c r="PAQ6" s="1408"/>
      <c r="PAR6" s="1408"/>
      <c r="PAS6" s="1408"/>
      <c r="PAT6" s="1408"/>
      <c r="PAU6" s="1408"/>
      <c r="PAV6" s="1408"/>
      <c r="PAW6" s="1408"/>
      <c r="PAX6" s="1408"/>
      <c r="PAY6" s="1408"/>
      <c r="PAZ6" s="1408"/>
      <c r="PBA6" s="1408"/>
      <c r="PBB6" s="1408"/>
      <c r="PBC6" s="1408"/>
      <c r="PBD6" s="1408"/>
      <c r="PBE6" s="1408"/>
      <c r="PBF6" s="1408"/>
      <c r="PBG6" s="1408"/>
      <c r="PBH6" s="1408"/>
      <c r="PBI6" s="1408"/>
      <c r="PBJ6" s="1408"/>
      <c r="PBK6" s="1408"/>
      <c r="PBL6" s="1408"/>
      <c r="PBM6" s="1408"/>
      <c r="PBN6" s="1408"/>
      <c r="PBO6" s="1408"/>
      <c r="PBP6" s="1408"/>
      <c r="PBQ6" s="1408"/>
      <c r="PBR6" s="1408"/>
      <c r="PBS6" s="1408"/>
      <c r="PBT6" s="1408"/>
      <c r="PBU6" s="1408"/>
      <c r="PBV6" s="1408"/>
      <c r="PBW6" s="1408"/>
      <c r="PBX6" s="1408"/>
      <c r="PBY6" s="1408"/>
      <c r="PBZ6" s="1408"/>
      <c r="PCA6" s="1408"/>
      <c r="PCB6" s="1408"/>
      <c r="PCC6" s="1408"/>
      <c r="PCD6" s="1408"/>
      <c r="PCE6" s="1408"/>
      <c r="PCF6" s="1408"/>
      <c r="PCG6" s="1408"/>
      <c r="PCH6" s="1408"/>
      <c r="PCI6" s="1408"/>
      <c r="PCJ6" s="1408"/>
      <c r="PCK6" s="1408"/>
      <c r="PCL6" s="1408"/>
      <c r="PCM6" s="1408"/>
      <c r="PCN6" s="1408"/>
      <c r="PCO6" s="1408"/>
      <c r="PCP6" s="1408"/>
      <c r="PCQ6" s="1408"/>
      <c r="PCR6" s="1408"/>
      <c r="PCS6" s="1408"/>
      <c r="PCT6" s="1408"/>
      <c r="PCU6" s="1408"/>
      <c r="PCV6" s="1408"/>
      <c r="PCW6" s="1408"/>
      <c r="PCX6" s="1408"/>
      <c r="PCY6" s="1408"/>
      <c r="PCZ6" s="1408"/>
      <c r="PDA6" s="1408"/>
      <c r="PDB6" s="1408"/>
      <c r="PDC6" s="1408"/>
      <c r="PDD6" s="1408"/>
      <c r="PDE6" s="1408"/>
      <c r="PDF6" s="1408"/>
      <c r="PDG6" s="1408"/>
      <c r="PDH6" s="1408"/>
      <c r="PDI6" s="1408"/>
      <c r="PDJ6" s="1408"/>
      <c r="PDK6" s="1408"/>
      <c r="PDL6" s="1408"/>
      <c r="PDM6" s="1408"/>
      <c r="PDN6" s="1408"/>
      <c r="PDO6" s="1408"/>
      <c r="PDP6" s="1408"/>
      <c r="PDQ6" s="1408"/>
      <c r="PDR6" s="1408"/>
      <c r="PDS6" s="1408"/>
      <c r="PDT6" s="1408"/>
      <c r="PDU6" s="1408"/>
      <c r="PDV6" s="1408"/>
      <c r="PDW6" s="1408"/>
      <c r="PDX6" s="1408"/>
      <c r="PDY6" s="1408"/>
      <c r="PDZ6" s="1408"/>
      <c r="PEA6" s="1408"/>
      <c r="PEB6" s="1408"/>
      <c r="PEC6" s="1408"/>
      <c r="PED6" s="1408"/>
      <c r="PEE6" s="1408"/>
      <c r="PEF6" s="1408"/>
      <c r="PEG6" s="1408"/>
      <c r="PEH6" s="1408"/>
      <c r="PEI6" s="1408"/>
      <c r="PEJ6" s="1408"/>
      <c r="PEK6" s="1408"/>
      <c r="PEL6" s="1408"/>
      <c r="PEM6" s="1408"/>
      <c r="PEN6" s="1408"/>
      <c r="PEO6" s="1408"/>
      <c r="PEP6" s="1408"/>
      <c r="PEQ6" s="1408"/>
      <c r="PER6" s="1408"/>
      <c r="PES6" s="1408"/>
      <c r="PET6" s="1408"/>
      <c r="PEU6" s="1408"/>
      <c r="PEV6" s="1408"/>
      <c r="PEW6" s="1408"/>
      <c r="PEX6" s="1408"/>
      <c r="PEY6" s="1408"/>
      <c r="PEZ6" s="1408"/>
      <c r="PFA6" s="1408"/>
      <c r="PFB6" s="1408"/>
      <c r="PFC6" s="1408"/>
      <c r="PFD6" s="1408"/>
      <c r="PFE6" s="1408"/>
      <c r="PFF6" s="1408"/>
      <c r="PFG6" s="1408"/>
      <c r="PFH6" s="1408"/>
      <c r="PFI6" s="1408"/>
      <c r="PFJ6" s="1408"/>
      <c r="PFK6" s="1408"/>
      <c r="PFL6" s="1408"/>
      <c r="PFM6" s="1408"/>
      <c r="PFN6" s="1408"/>
      <c r="PFO6" s="1408"/>
      <c r="PFP6" s="1408"/>
      <c r="PFQ6" s="1408"/>
      <c r="PFR6" s="1408"/>
      <c r="PFS6" s="1408"/>
      <c r="PFT6" s="1408"/>
      <c r="PFU6" s="1408"/>
      <c r="PFV6" s="1408"/>
      <c r="PFW6" s="1408"/>
      <c r="PFX6" s="1408"/>
      <c r="PFY6" s="1408"/>
      <c r="PFZ6" s="1408"/>
      <c r="PGA6" s="1408"/>
      <c r="PGB6" s="1408"/>
      <c r="PGC6" s="1408"/>
      <c r="PGD6" s="1408"/>
      <c r="PGE6" s="1408"/>
      <c r="PGF6" s="1408"/>
      <c r="PGG6" s="1408"/>
      <c r="PGH6" s="1408"/>
      <c r="PGI6" s="1408"/>
      <c r="PGJ6" s="1408"/>
      <c r="PGK6" s="1408"/>
      <c r="PGL6" s="1408"/>
      <c r="PGM6" s="1408"/>
      <c r="PGN6" s="1408"/>
      <c r="PGO6" s="1408"/>
      <c r="PGP6" s="1408"/>
      <c r="PGQ6" s="1408"/>
      <c r="PGR6" s="1408"/>
      <c r="PGS6" s="1408"/>
      <c r="PGT6" s="1408"/>
      <c r="PGU6" s="1408"/>
      <c r="PGV6" s="1408"/>
      <c r="PGW6" s="1408"/>
      <c r="PGX6" s="1408"/>
      <c r="PGY6" s="1408"/>
      <c r="PGZ6" s="1408"/>
      <c r="PHA6" s="1408"/>
      <c r="PHB6" s="1408"/>
      <c r="PHC6" s="1408"/>
      <c r="PHD6" s="1408"/>
      <c r="PHE6" s="1408"/>
      <c r="PHF6" s="1408"/>
      <c r="PHG6" s="1408"/>
      <c r="PHH6" s="1408"/>
      <c r="PHI6" s="1408"/>
      <c r="PHJ6" s="1408"/>
      <c r="PHK6" s="1408"/>
      <c r="PHL6" s="1408"/>
      <c r="PHM6" s="1408"/>
      <c r="PHN6" s="1408"/>
      <c r="PHO6" s="1408"/>
      <c r="PHP6" s="1408"/>
      <c r="PHQ6" s="1408"/>
      <c r="PHR6" s="1408"/>
      <c r="PHS6" s="1408"/>
      <c r="PHT6" s="1408"/>
      <c r="PHU6" s="1408"/>
      <c r="PHV6" s="1408"/>
      <c r="PHW6" s="1408"/>
      <c r="PHX6" s="1408"/>
      <c r="PHY6" s="1408"/>
      <c r="PHZ6" s="1408"/>
      <c r="PIA6" s="1408"/>
      <c r="PIB6" s="1408"/>
      <c r="PIC6" s="1408"/>
      <c r="PID6" s="1408"/>
      <c r="PIE6" s="1408"/>
      <c r="PIF6" s="1408"/>
      <c r="PIG6" s="1408"/>
      <c r="PIH6" s="1408"/>
      <c r="PII6" s="1408"/>
      <c r="PIJ6" s="1408"/>
      <c r="PIK6" s="1408"/>
      <c r="PIL6" s="1408"/>
      <c r="PIM6" s="1408"/>
      <c r="PIN6" s="1408"/>
      <c r="PIO6" s="1408"/>
      <c r="PIP6" s="1408"/>
      <c r="PIQ6" s="1408"/>
      <c r="PIR6" s="1408"/>
      <c r="PIS6" s="1408"/>
      <c r="PIT6" s="1408"/>
      <c r="PIU6" s="1408"/>
      <c r="PIV6" s="1408"/>
      <c r="PIW6" s="1408"/>
      <c r="PIX6" s="1408"/>
      <c r="PIY6" s="1408"/>
      <c r="PIZ6" s="1408"/>
      <c r="PJA6" s="1408"/>
      <c r="PJB6" s="1408"/>
      <c r="PJC6" s="1408"/>
      <c r="PJD6" s="1408"/>
      <c r="PJE6" s="1408"/>
      <c r="PJF6" s="1408"/>
      <c r="PJG6" s="1408"/>
      <c r="PJH6" s="1408"/>
      <c r="PJI6" s="1408"/>
      <c r="PJJ6" s="1408"/>
      <c r="PJK6" s="1408"/>
      <c r="PJL6" s="1408"/>
      <c r="PJM6" s="1408"/>
      <c r="PJN6" s="1408"/>
      <c r="PJO6" s="1408"/>
      <c r="PJP6" s="1408"/>
      <c r="PJQ6" s="1408"/>
      <c r="PJR6" s="1408"/>
      <c r="PJS6" s="1408"/>
      <c r="PJT6" s="1408"/>
      <c r="PJU6" s="1408"/>
      <c r="PJV6" s="1408"/>
      <c r="PJW6" s="1408"/>
      <c r="PJX6" s="1408"/>
      <c r="PJY6" s="1408"/>
      <c r="PJZ6" s="1408"/>
      <c r="PKA6" s="1408"/>
      <c r="PKB6" s="1408"/>
      <c r="PKC6" s="1408"/>
      <c r="PKD6" s="1408"/>
      <c r="PKE6" s="1408"/>
      <c r="PKF6" s="1408"/>
      <c r="PKG6" s="1408"/>
      <c r="PKH6" s="1408"/>
      <c r="PKI6" s="1408"/>
      <c r="PKJ6" s="1408"/>
      <c r="PKK6" s="1408"/>
      <c r="PKL6" s="1408"/>
      <c r="PKM6" s="1408"/>
      <c r="PKN6" s="1408"/>
      <c r="PKO6" s="1408"/>
      <c r="PKP6" s="1408"/>
      <c r="PKQ6" s="1408"/>
      <c r="PKR6" s="1408"/>
      <c r="PKS6" s="1408"/>
      <c r="PKT6" s="1408"/>
      <c r="PKU6" s="1408"/>
      <c r="PKV6" s="1408"/>
      <c r="PKW6" s="1408"/>
      <c r="PKX6" s="1408"/>
      <c r="PKY6" s="1408"/>
      <c r="PKZ6" s="1408"/>
      <c r="PLA6" s="1408"/>
      <c r="PLB6" s="1408"/>
      <c r="PLC6" s="1408"/>
      <c r="PLD6" s="1408"/>
      <c r="PLE6" s="1408"/>
      <c r="PLF6" s="1408"/>
      <c r="PLG6" s="1408"/>
      <c r="PLH6" s="1408"/>
      <c r="PLI6" s="1408"/>
      <c r="PLJ6" s="1408"/>
      <c r="PLK6" s="1408"/>
      <c r="PLL6" s="1408"/>
      <c r="PLM6" s="1408"/>
      <c r="PLN6" s="1408"/>
      <c r="PLO6" s="1408"/>
      <c r="PLP6" s="1408"/>
      <c r="PLQ6" s="1408"/>
      <c r="PLR6" s="1408"/>
      <c r="PLS6" s="1408"/>
      <c r="PLT6" s="1408"/>
      <c r="PLU6" s="1408"/>
      <c r="PLV6" s="1408"/>
      <c r="PLW6" s="1408"/>
      <c r="PLX6" s="1408"/>
      <c r="PLY6" s="1408"/>
      <c r="PLZ6" s="1408"/>
      <c r="PMA6" s="1408"/>
      <c r="PMB6" s="1408"/>
      <c r="PMC6" s="1408"/>
      <c r="PMD6" s="1408"/>
      <c r="PME6" s="1408"/>
      <c r="PMF6" s="1408"/>
      <c r="PMG6" s="1408"/>
      <c r="PMH6" s="1408"/>
      <c r="PMI6" s="1408"/>
      <c r="PMJ6" s="1408"/>
      <c r="PMK6" s="1408"/>
      <c r="PML6" s="1408"/>
      <c r="PMM6" s="1408"/>
      <c r="PMN6" s="1408"/>
      <c r="PMO6" s="1408"/>
      <c r="PMP6" s="1408"/>
      <c r="PMQ6" s="1408"/>
      <c r="PMR6" s="1408"/>
      <c r="PMS6" s="1408"/>
      <c r="PMT6" s="1408"/>
      <c r="PMU6" s="1408"/>
      <c r="PMV6" s="1408"/>
      <c r="PMW6" s="1408"/>
      <c r="PMX6" s="1408"/>
      <c r="PMY6" s="1408"/>
      <c r="PMZ6" s="1408"/>
      <c r="PNA6" s="1408"/>
      <c r="PNB6" s="1408"/>
      <c r="PNC6" s="1408"/>
      <c r="PND6" s="1408"/>
      <c r="PNE6" s="1408"/>
      <c r="PNF6" s="1408"/>
      <c r="PNG6" s="1408"/>
      <c r="PNH6" s="1408"/>
      <c r="PNI6" s="1408"/>
      <c r="PNJ6" s="1408"/>
      <c r="PNK6" s="1408"/>
      <c r="PNL6" s="1408"/>
      <c r="PNM6" s="1408"/>
      <c r="PNN6" s="1408"/>
      <c r="PNO6" s="1408"/>
      <c r="PNP6" s="1408"/>
      <c r="PNQ6" s="1408"/>
      <c r="PNR6" s="1408"/>
      <c r="PNS6" s="1408"/>
      <c r="PNT6" s="1408"/>
      <c r="PNU6" s="1408"/>
      <c r="PNV6" s="1408"/>
      <c r="PNW6" s="1408"/>
      <c r="PNX6" s="1408"/>
      <c r="PNY6" s="1408"/>
      <c r="PNZ6" s="1408"/>
      <c r="POA6" s="1408"/>
      <c r="POB6" s="1408"/>
      <c r="POC6" s="1408"/>
      <c r="POD6" s="1408"/>
      <c r="POE6" s="1408"/>
      <c r="POF6" s="1408"/>
      <c r="POG6" s="1408"/>
      <c r="POH6" s="1408"/>
      <c r="POI6" s="1408"/>
      <c r="POJ6" s="1408"/>
      <c r="POK6" s="1408"/>
      <c r="POL6" s="1408"/>
      <c r="POM6" s="1408"/>
      <c r="PON6" s="1408"/>
      <c r="POO6" s="1408"/>
      <c r="POP6" s="1408"/>
      <c r="POQ6" s="1408"/>
      <c r="POR6" s="1408"/>
      <c r="POS6" s="1408"/>
      <c r="POT6" s="1408"/>
      <c r="POU6" s="1408"/>
      <c r="POV6" s="1408"/>
      <c r="POW6" s="1408"/>
      <c r="POX6" s="1408"/>
      <c r="POY6" s="1408"/>
      <c r="POZ6" s="1408"/>
      <c r="PPA6" s="1408"/>
      <c r="PPB6" s="1408"/>
      <c r="PPC6" s="1408"/>
      <c r="PPD6" s="1408"/>
      <c r="PPE6" s="1408"/>
      <c r="PPF6" s="1408"/>
      <c r="PPG6" s="1408"/>
      <c r="PPH6" s="1408"/>
      <c r="PPI6" s="1408"/>
      <c r="PPJ6" s="1408"/>
      <c r="PPK6" s="1408"/>
      <c r="PPL6" s="1408"/>
      <c r="PPM6" s="1408"/>
      <c r="PPN6" s="1408"/>
      <c r="PPO6" s="1408"/>
      <c r="PPP6" s="1408"/>
      <c r="PPQ6" s="1408"/>
      <c r="PPR6" s="1408"/>
      <c r="PPS6" s="1408"/>
      <c r="PPT6" s="1408"/>
      <c r="PPU6" s="1408"/>
      <c r="PPV6" s="1408"/>
      <c r="PPW6" s="1408"/>
      <c r="PPX6" s="1408"/>
      <c r="PPY6" s="1408"/>
      <c r="PPZ6" s="1408"/>
      <c r="PQA6" s="1408"/>
      <c r="PQB6" s="1408"/>
      <c r="PQC6" s="1408"/>
      <c r="PQD6" s="1408"/>
      <c r="PQE6" s="1408"/>
      <c r="PQF6" s="1408"/>
      <c r="PQG6" s="1408"/>
      <c r="PQH6" s="1408"/>
      <c r="PQI6" s="1408"/>
      <c r="PQJ6" s="1408"/>
      <c r="PQK6" s="1408"/>
      <c r="PQL6" s="1408"/>
      <c r="PQM6" s="1408"/>
      <c r="PQN6" s="1408"/>
      <c r="PQO6" s="1408"/>
      <c r="PQP6" s="1408"/>
      <c r="PQQ6" s="1408"/>
      <c r="PQR6" s="1408"/>
      <c r="PQS6" s="1408"/>
      <c r="PQT6" s="1408"/>
      <c r="PQU6" s="1408"/>
      <c r="PQV6" s="1408"/>
      <c r="PQW6" s="1408"/>
      <c r="PQX6" s="1408"/>
      <c r="PQY6" s="1408"/>
      <c r="PQZ6" s="1408"/>
      <c r="PRA6" s="1408"/>
      <c r="PRB6" s="1408"/>
      <c r="PRC6" s="1408"/>
      <c r="PRD6" s="1408"/>
      <c r="PRE6" s="1408"/>
      <c r="PRF6" s="1408"/>
      <c r="PRG6" s="1408"/>
      <c r="PRH6" s="1408"/>
      <c r="PRI6" s="1408"/>
      <c r="PRJ6" s="1408"/>
      <c r="PRK6" s="1408"/>
      <c r="PRL6" s="1408"/>
      <c r="PRM6" s="1408"/>
      <c r="PRN6" s="1408"/>
      <c r="PRO6" s="1408"/>
      <c r="PRP6" s="1408"/>
      <c r="PRQ6" s="1408"/>
      <c r="PRR6" s="1408"/>
      <c r="PRS6" s="1408"/>
      <c r="PRT6" s="1408"/>
      <c r="PRU6" s="1408"/>
      <c r="PRV6" s="1408"/>
      <c r="PRW6" s="1408"/>
      <c r="PRX6" s="1408"/>
      <c r="PRY6" s="1408"/>
      <c r="PRZ6" s="1408"/>
      <c r="PSA6" s="1408"/>
      <c r="PSB6" s="1408"/>
      <c r="PSC6" s="1408"/>
      <c r="PSD6" s="1408"/>
      <c r="PSE6" s="1408"/>
      <c r="PSF6" s="1408"/>
      <c r="PSG6" s="1408"/>
      <c r="PSH6" s="1408"/>
      <c r="PSI6" s="1408"/>
      <c r="PSJ6" s="1408"/>
      <c r="PSK6" s="1408"/>
      <c r="PSL6" s="1408"/>
      <c r="PSM6" s="1408"/>
      <c r="PSN6" s="1408"/>
      <c r="PSO6" s="1408"/>
      <c r="PSP6" s="1408"/>
      <c r="PSQ6" s="1408"/>
      <c r="PSR6" s="1408"/>
      <c r="PSS6" s="1408"/>
      <c r="PST6" s="1408"/>
      <c r="PSU6" s="1408"/>
      <c r="PSV6" s="1408"/>
      <c r="PSW6" s="1408"/>
      <c r="PSX6" s="1408"/>
      <c r="PSY6" s="1408"/>
      <c r="PSZ6" s="1408"/>
      <c r="PTA6" s="1408"/>
      <c r="PTB6" s="1408"/>
      <c r="PTC6" s="1408"/>
      <c r="PTD6" s="1408"/>
      <c r="PTE6" s="1408"/>
      <c r="PTF6" s="1408"/>
      <c r="PTG6" s="1408"/>
      <c r="PTH6" s="1408"/>
      <c r="PTI6" s="1408"/>
      <c r="PTJ6" s="1408"/>
      <c r="PTK6" s="1408"/>
      <c r="PTL6" s="1408"/>
      <c r="PTM6" s="1408"/>
      <c r="PTN6" s="1408"/>
      <c r="PTO6" s="1408"/>
      <c r="PTP6" s="1408"/>
      <c r="PTQ6" s="1408"/>
      <c r="PTR6" s="1408"/>
      <c r="PTS6" s="1408"/>
      <c r="PTT6" s="1408"/>
      <c r="PTU6" s="1408"/>
      <c r="PTV6" s="1408"/>
      <c r="PTW6" s="1408"/>
      <c r="PTX6" s="1408"/>
      <c r="PTY6" s="1408"/>
      <c r="PTZ6" s="1408"/>
      <c r="PUA6" s="1408"/>
      <c r="PUB6" s="1408"/>
      <c r="PUC6" s="1408"/>
      <c r="PUD6" s="1408"/>
      <c r="PUE6" s="1408"/>
      <c r="PUF6" s="1408"/>
      <c r="PUG6" s="1408"/>
      <c r="PUH6" s="1408"/>
      <c r="PUI6" s="1408"/>
      <c r="PUJ6" s="1408"/>
      <c r="PUK6" s="1408"/>
      <c r="PUL6" s="1408"/>
      <c r="PUM6" s="1408"/>
      <c r="PUN6" s="1408"/>
      <c r="PUO6" s="1408"/>
      <c r="PUP6" s="1408"/>
      <c r="PUQ6" s="1408"/>
      <c r="PUR6" s="1408"/>
      <c r="PUS6" s="1408"/>
      <c r="PUT6" s="1408"/>
      <c r="PUU6" s="1408"/>
      <c r="PUV6" s="1408"/>
      <c r="PUW6" s="1408"/>
      <c r="PUX6" s="1408"/>
      <c r="PUY6" s="1408"/>
      <c r="PUZ6" s="1408"/>
      <c r="PVA6" s="1408"/>
      <c r="PVB6" s="1408"/>
      <c r="PVC6" s="1408"/>
      <c r="PVD6" s="1408"/>
      <c r="PVE6" s="1408"/>
      <c r="PVF6" s="1408"/>
      <c r="PVG6" s="1408"/>
      <c r="PVH6" s="1408"/>
      <c r="PVI6" s="1408"/>
      <c r="PVJ6" s="1408"/>
      <c r="PVK6" s="1408"/>
      <c r="PVL6" s="1408"/>
      <c r="PVM6" s="1408"/>
      <c r="PVN6" s="1408"/>
      <c r="PVO6" s="1408"/>
      <c r="PVP6" s="1408"/>
      <c r="PVQ6" s="1408"/>
      <c r="PVR6" s="1408"/>
      <c r="PVS6" s="1408"/>
      <c r="PVT6" s="1408"/>
      <c r="PVU6" s="1408"/>
      <c r="PVV6" s="1408"/>
      <c r="PVW6" s="1408"/>
      <c r="PVX6" s="1408"/>
      <c r="PVY6" s="1408"/>
      <c r="PVZ6" s="1408"/>
      <c r="PWA6" s="1408"/>
      <c r="PWB6" s="1408"/>
      <c r="PWC6" s="1408"/>
      <c r="PWD6" s="1408"/>
      <c r="PWE6" s="1408"/>
      <c r="PWF6" s="1408"/>
      <c r="PWG6" s="1408"/>
      <c r="PWH6" s="1408"/>
      <c r="PWI6" s="1408"/>
      <c r="PWJ6" s="1408"/>
      <c r="PWK6" s="1408"/>
      <c r="PWL6" s="1408"/>
      <c r="PWM6" s="1408"/>
      <c r="PWN6" s="1408"/>
      <c r="PWO6" s="1408"/>
      <c r="PWP6" s="1408"/>
      <c r="PWQ6" s="1408"/>
      <c r="PWR6" s="1408"/>
      <c r="PWS6" s="1408"/>
      <c r="PWT6" s="1408"/>
      <c r="PWU6" s="1408"/>
      <c r="PWV6" s="1408"/>
      <c r="PWW6" s="1408"/>
      <c r="PWX6" s="1408"/>
      <c r="PWY6" s="1408"/>
      <c r="PWZ6" s="1408"/>
      <c r="PXA6" s="1408"/>
      <c r="PXB6" s="1408"/>
      <c r="PXC6" s="1408"/>
      <c r="PXD6" s="1408"/>
      <c r="PXE6" s="1408"/>
      <c r="PXF6" s="1408"/>
      <c r="PXG6" s="1408"/>
      <c r="PXH6" s="1408"/>
      <c r="PXI6" s="1408"/>
      <c r="PXJ6" s="1408"/>
      <c r="PXK6" s="1408"/>
      <c r="PXL6" s="1408"/>
      <c r="PXM6" s="1408"/>
      <c r="PXN6" s="1408"/>
      <c r="PXO6" s="1408"/>
      <c r="PXP6" s="1408"/>
      <c r="PXQ6" s="1408"/>
      <c r="PXR6" s="1408"/>
      <c r="PXS6" s="1408"/>
      <c r="PXT6" s="1408"/>
      <c r="PXU6" s="1408"/>
      <c r="PXV6" s="1408"/>
      <c r="PXW6" s="1408"/>
      <c r="PXX6" s="1408"/>
      <c r="PXY6" s="1408"/>
      <c r="PXZ6" s="1408"/>
      <c r="PYA6" s="1408"/>
      <c r="PYB6" s="1408"/>
      <c r="PYC6" s="1408"/>
      <c r="PYD6" s="1408"/>
      <c r="PYE6" s="1408"/>
      <c r="PYF6" s="1408"/>
      <c r="PYG6" s="1408"/>
      <c r="PYH6" s="1408"/>
      <c r="PYI6" s="1408"/>
      <c r="PYJ6" s="1408"/>
      <c r="PYK6" s="1408"/>
      <c r="PYL6" s="1408"/>
      <c r="PYM6" s="1408"/>
      <c r="PYN6" s="1408"/>
      <c r="PYO6" s="1408"/>
      <c r="PYP6" s="1408"/>
      <c r="PYQ6" s="1408"/>
      <c r="PYR6" s="1408"/>
      <c r="PYS6" s="1408"/>
      <c r="PYT6" s="1408"/>
      <c r="PYU6" s="1408"/>
      <c r="PYV6" s="1408"/>
      <c r="PYW6" s="1408"/>
      <c r="PYX6" s="1408"/>
      <c r="PYY6" s="1408"/>
      <c r="PYZ6" s="1408"/>
      <c r="PZA6" s="1408"/>
      <c r="PZB6" s="1408"/>
      <c r="PZC6" s="1408"/>
      <c r="PZD6" s="1408"/>
      <c r="PZE6" s="1408"/>
      <c r="PZF6" s="1408"/>
      <c r="PZG6" s="1408"/>
      <c r="PZH6" s="1408"/>
      <c r="PZI6" s="1408"/>
      <c r="PZJ6" s="1408"/>
      <c r="PZK6" s="1408"/>
      <c r="PZL6" s="1408"/>
      <c r="PZM6" s="1408"/>
      <c r="PZN6" s="1408"/>
      <c r="PZO6" s="1408"/>
      <c r="PZP6" s="1408"/>
      <c r="PZQ6" s="1408"/>
      <c r="PZR6" s="1408"/>
      <c r="PZS6" s="1408"/>
      <c r="PZT6" s="1408"/>
      <c r="PZU6" s="1408"/>
      <c r="PZV6" s="1408"/>
      <c r="PZW6" s="1408"/>
      <c r="PZX6" s="1408"/>
      <c r="PZY6" s="1408"/>
      <c r="PZZ6" s="1408"/>
      <c r="QAA6" s="1408"/>
      <c r="QAB6" s="1408"/>
      <c r="QAC6" s="1408"/>
      <c r="QAD6" s="1408"/>
      <c r="QAE6" s="1408"/>
      <c r="QAF6" s="1408"/>
      <c r="QAG6" s="1408"/>
      <c r="QAH6" s="1408"/>
      <c r="QAI6" s="1408"/>
      <c r="QAJ6" s="1408"/>
      <c r="QAK6" s="1408"/>
      <c r="QAL6" s="1408"/>
      <c r="QAM6" s="1408"/>
      <c r="QAN6" s="1408"/>
      <c r="QAO6" s="1408"/>
      <c r="QAP6" s="1408"/>
      <c r="QAQ6" s="1408"/>
      <c r="QAR6" s="1408"/>
      <c r="QAS6" s="1408"/>
      <c r="QAT6" s="1408"/>
      <c r="QAU6" s="1408"/>
      <c r="QAV6" s="1408"/>
      <c r="QAW6" s="1408"/>
      <c r="QAX6" s="1408"/>
      <c r="QAY6" s="1408"/>
      <c r="QAZ6" s="1408"/>
      <c r="QBA6" s="1408"/>
      <c r="QBB6" s="1408"/>
      <c r="QBC6" s="1408"/>
      <c r="QBD6" s="1408"/>
      <c r="QBE6" s="1408"/>
      <c r="QBF6" s="1408"/>
      <c r="QBG6" s="1408"/>
      <c r="QBH6" s="1408"/>
      <c r="QBI6" s="1408"/>
      <c r="QBJ6" s="1408"/>
      <c r="QBK6" s="1408"/>
      <c r="QBL6" s="1408"/>
      <c r="QBM6" s="1408"/>
      <c r="QBN6" s="1408"/>
      <c r="QBO6" s="1408"/>
      <c r="QBP6" s="1408"/>
      <c r="QBQ6" s="1408"/>
      <c r="QBR6" s="1408"/>
      <c r="QBS6" s="1408"/>
      <c r="QBT6" s="1408"/>
      <c r="QBU6" s="1408"/>
      <c r="QBV6" s="1408"/>
      <c r="QBW6" s="1408"/>
      <c r="QBX6" s="1408"/>
      <c r="QBY6" s="1408"/>
      <c r="QBZ6" s="1408"/>
      <c r="QCA6" s="1408"/>
      <c r="QCB6" s="1408"/>
      <c r="QCC6" s="1408"/>
      <c r="QCD6" s="1408"/>
      <c r="QCE6" s="1408"/>
      <c r="QCF6" s="1408"/>
      <c r="QCG6" s="1408"/>
      <c r="QCH6" s="1408"/>
      <c r="QCI6" s="1408"/>
      <c r="QCJ6" s="1408"/>
      <c r="QCK6" s="1408"/>
      <c r="QCL6" s="1408"/>
      <c r="QCM6" s="1408"/>
      <c r="QCN6" s="1408"/>
      <c r="QCO6" s="1408"/>
      <c r="QCP6" s="1408"/>
      <c r="QCQ6" s="1408"/>
      <c r="QCR6" s="1408"/>
      <c r="QCS6" s="1408"/>
      <c r="QCT6" s="1408"/>
      <c r="QCU6" s="1408"/>
      <c r="QCV6" s="1408"/>
      <c r="QCW6" s="1408"/>
      <c r="QCX6" s="1408"/>
      <c r="QCY6" s="1408"/>
      <c r="QCZ6" s="1408"/>
      <c r="QDA6" s="1408"/>
      <c r="QDB6" s="1408"/>
      <c r="QDC6" s="1408"/>
      <c r="QDD6" s="1408"/>
      <c r="QDE6" s="1408"/>
      <c r="QDF6" s="1408"/>
      <c r="QDG6" s="1408"/>
      <c r="QDH6" s="1408"/>
      <c r="QDI6" s="1408"/>
      <c r="QDJ6" s="1408"/>
      <c r="QDK6" s="1408"/>
      <c r="QDL6" s="1408"/>
      <c r="QDM6" s="1408"/>
      <c r="QDN6" s="1408"/>
      <c r="QDO6" s="1408"/>
      <c r="QDP6" s="1408"/>
      <c r="QDQ6" s="1408"/>
      <c r="QDR6" s="1408"/>
      <c r="QDS6" s="1408"/>
      <c r="QDT6" s="1408"/>
      <c r="QDU6" s="1408"/>
      <c r="QDV6" s="1408"/>
      <c r="QDW6" s="1408"/>
      <c r="QDX6" s="1408"/>
      <c r="QDY6" s="1408"/>
      <c r="QDZ6" s="1408"/>
      <c r="QEA6" s="1408"/>
      <c r="QEB6" s="1408"/>
      <c r="QEC6" s="1408"/>
      <c r="QED6" s="1408"/>
      <c r="QEE6" s="1408"/>
      <c r="QEF6" s="1408"/>
      <c r="QEG6" s="1408"/>
      <c r="QEH6" s="1408"/>
      <c r="QEI6" s="1408"/>
      <c r="QEJ6" s="1408"/>
      <c r="QEK6" s="1408"/>
      <c r="QEL6" s="1408"/>
      <c r="QEM6" s="1408"/>
      <c r="QEN6" s="1408"/>
      <c r="QEO6" s="1408"/>
      <c r="QEP6" s="1408"/>
      <c r="QEQ6" s="1408"/>
      <c r="QER6" s="1408"/>
      <c r="QES6" s="1408"/>
      <c r="QET6" s="1408"/>
      <c r="QEU6" s="1408"/>
      <c r="QEV6" s="1408"/>
      <c r="QEW6" s="1408"/>
      <c r="QEX6" s="1408"/>
      <c r="QEY6" s="1408"/>
      <c r="QEZ6" s="1408"/>
      <c r="QFA6" s="1408"/>
      <c r="QFB6" s="1408"/>
      <c r="QFC6" s="1408"/>
      <c r="QFD6" s="1408"/>
      <c r="QFE6" s="1408"/>
      <c r="QFF6" s="1408"/>
      <c r="QFG6" s="1408"/>
      <c r="QFH6" s="1408"/>
      <c r="QFI6" s="1408"/>
      <c r="QFJ6" s="1408"/>
      <c r="QFK6" s="1408"/>
      <c r="QFL6" s="1408"/>
      <c r="QFM6" s="1408"/>
      <c r="QFN6" s="1408"/>
      <c r="QFO6" s="1408"/>
      <c r="QFP6" s="1408"/>
      <c r="QFQ6" s="1408"/>
      <c r="QFR6" s="1408"/>
      <c r="QFS6" s="1408"/>
      <c r="QFT6" s="1408"/>
      <c r="QFU6" s="1408"/>
      <c r="QFV6" s="1408"/>
      <c r="QFW6" s="1408"/>
      <c r="QFX6" s="1408"/>
      <c r="QFY6" s="1408"/>
      <c r="QFZ6" s="1408"/>
      <c r="QGA6" s="1408"/>
      <c r="QGB6" s="1408"/>
      <c r="QGC6" s="1408"/>
      <c r="QGD6" s="1408"/>
      <c r="QGE6" s="1408"/>
      <c r="QGF6" s="1408"/>
      <c r="QGG6" s="1408"/>
      <c r="QGH6" s="1408"/>
      <c r="QGI6" s="1408"/>
      <c r="QGJ6" s="1408"/>
      <c r="QGK6" s="1408"/>
      <c r="QGL6" s="1408"/>
      <c r="QGM6" s="1408"/>
      <c r="QGN6" s="1408"/>
      <c r="QGO6" s="1408"/>
      <c r="QGP6" s="1408"/>
      <c r="QGQ6" s="1408"/>
      <c r="QGR6" s="1408"/>
      <c r="QGS6" s="1408"/>
      <c r="QGT6" s="1408"/>
      <c r="QGU6" s="1408"/>
      <c r="QGV6" s="1408"/>
      <c r="QGW6" s="1408"/>
      <c r="QGX6" s="1408"/>
      <c r="QGY6" s="1408"/>
      <c r="QGZ6" s="1408"/>
      <c r="QHA6" s="1408"/>
      <c r="QHB6" s="1408"/>
      <c r="QHC6" s="1408"/>
      <c r="QHD6" s="1408"/>
      <c r="QHE6" s="1408"/>
      <c r="QHF6" s="1408"/>
      <c r="QHG6" s="1408"/>
      <c r="QHH6" s="1408"/>
      <c r="QHI6" s="1408"/>
      <c r="QHJ6" s="1408"/>
      <c r="QHK6" s="1408"/>
      <c r="QHL6" s="1408"/>
      <c r="QHM6" s="1408"/>
      <c r="QHN6" s="1408"/>
      <c r="QHO6" s="1408"/>
      <c r="QHP6" s="1408"/>
      <c r="QHQ6" s="1408"/>
      <c r="QHR6" s="1408"/>
      <c r="QHS6" s="1408"/>
      <c r="QHT6" s="1408"/>
      <c r="QHU6" s="1408"/>
      <c r="QHV6" s="1408"/>
      <c r="QHW6" s="1408"/>
      <c r="QHX6" s="1408"/>
      <c r="QHY6" s="1408"/>
      <c r="QHZ6" s="1408"/>
      <c r="QIA6" s="1408"/>
      <c r="QIB6" s="1408"/>
      <c r="QIC6" s="1408"/>
      <c r="QID6" s="1408"/>
      <c r="QIE6" s="1408"/>
      <c r="QIF6" s="1408"/>
      <c r="QIG6" s="1408"/>
      <c r="QIH6" s="1408"/>
      <c r="QII6" s="1408"/>
      <c r="QIJ6" s="1408"/>
      <c r="QIK6" s="1408"/>
      <c r="QIL6" s="1408"/>
      <c r="QIM6" s="1408"/>
      <c r="QIN6" s="1408"/>
      <c r="QIO6" s="1408"/>
      <c r="QIP6" s="1408"/>
      <c r="QIQ6" s="1408"/>
      <c r="QIR6" s="1408"/>
      <c r="QIS6" s="1408"/>
      <c r="QIT6" s="1408"/>
      <c r="QIU6" s="1408"/>
      <c r="QIV6" s="1408"/>
      <c r="QIW6" s="1408"/>
      <c r="QIX6" s="1408"/>
      <c r="QIY6" s="1408"/>
      <c r="QIZ6" s="1408"/>
      <c r="QJA6" s="1408"/>
      <c r="QJB6" s="1408"/>
      <c r="QJC6" s="1408"/>
      <c r="QJD6" s="1408"/>
      <c r="QJE6" s="1408"/>
      <c r="QJF6" s="1408"/>
      <c r="QJG6" s="1408"/>
      <c r="QJH6" s="1408"/>
      <c r="QJI6" s="1408"/>
      <c r="QJJ6" s="1408"/>
      <c r="QJK6" s="1408"/>
      <c r="QJL6" s="1408"/>
      <c r="QJM6" s="1408"/>
      <c r="QJN6" s="1408"/>
      <c r="QJO6" s="1408"/>
      <c r="QJP6" s="1408"/>
      <c r="QJQ6" s="1408"/>
      <c r="QJR6" s="1408"/>
      <c r="QJS6" s="1408"/>
      <c r="QJT6" s="1408"/>
      <c r="QJU6" s="1408"/>
      <c r="QJV6" s="1408"/>
      <c r="QJW6" s="1408"/>
      <c r="QJX6" s="1408"/>
      <c r="QJY6" s="1408"/>
      <c r="QJZ6" s="1408"/>
      <c r="QKA6" s="1408"/>
      <c r="QKB6" s="1408"/>
      <c r="QKC6" s="1408"/>
      <c r="QKD6" s="1408"/>
      <c r="QKE6" s="1408"/>
      <c r="QKF6" s="1408"/>
      <c r="QKG6" s="1408"/>
      <c r="QKH6" s="1408"/>
      <c r="QKI6" s="1408"/>
      <c r="QKJ6" s="1408"/>
      <c r="QKK6" s="1408"/>
      <c r="QKL6" s="1408"/>
      <c r="QKM6" s="1408"/>
      <c r="QKN6" s="1408"/>
      <c r="QKO6" s="1408"/>
      <c r="QKP6" s="1408"/>
      <c r="QKQ6" s="1408"/>
      <c r="QKR6" s="1408"/>
      <c r="QKS6" s="1408"/>
      <c r="QKT6" s="1408"/>
      <c r="QKU6" s="1408"/>
      <c r="QKV6" s="1408"/>
      <c r="QKW6" s="1408"/>
      <c r="QKX6" s="1408"/>
      <c r="QKY6" s="1408"/>
      <c r="QKZ6" s="1408"/>
      <c r="QLA6" s="1408"/>
      <c r="QLB6" s="1408"/>
      <c r="QLC6" s="1408"/>
      <c r="QLD6" s="1408"/>
      <c r="QLE6" s="1408"/>
      <c r="QLF6" s="1408"/>
      <c r="QLG6" s="1408"/>
      <c r="QLH6" s="1408"/>
      <c r="QLI6" s="1408"/>
      <c r="QLJ6" s="1408"/>
      <c r="QLK6" s="1408"/>
      <c r="QLL6" s="1408"/>
      <c r="QLM6" s="1408"/>
      <c r="QLN6" s="1408"/>
      <c r="QLO6" s="1408"/>
      <c r="QLP6" s="1408"/>
      <c r="QLQ6" s="1408"/>
      <c r="QLR6" s="1408"/>
      <c r="QLS6" s="1408"/>
      <c r="QLT6" s="1408"/>
      <c r="QLU6" s="1408"/>
      <c r="QLV6" s="1408"/>
      <c r="QLW6" s="1408"/>
      <c r="QLX6" s="1408"/>
      <c r="QLY6" s="1408"/>
      <c r="QLZ6" s="1408"/>
      <c r="QMA6" s="1408"/>
      <c r="QMB6" s="1408"/>
      <c r="QMC6" s="1408"/>
      <c r="QMD6" s="1408"/>
      <c r="QME6" s="1408"/>
      <c r="QMF6" s="1408"/>
      <c r="QMG6" s="1408"/>
      <c r="QMH6" s="1408"/>
      <c r="QMI6" s="1408"/>
      <c r="QMJ6" s="1408"/>
      <c r="QMK6" s="1408"/>
      <c r="QML6" s="1408"/>
      <c r="QMM6" s="1408"/>
      <c r="QMN6" s="1408"/>
      <c r="QMO6" s="1408"/>
      <c r="QMP6" s="1408"/>
      <c r="QMQ6" s="1408"/>
      <c r="QMR6" s="1408"/>
      <c r="QMS6" s="1408"/>
      <c r="QMT6" s="1408"/>
      <c r="QMU6" s="1408"/>
      <c r="QMV6" s="1408"/>
      <c r="QMW6" s="1408"/>
      <c r="QMX6" s="1408"/>
      <c r="QMY6" s="1408"/>
      <c r="QMZ6" s="1408"/>
      <c r="QNA6" s="1408"/>
      <c r="QNB6" s="1408"/>
      <c r="QNC6" s="1408"/>
      <c r="QND6" s="1408"/>
      <c r="QNE6" s="1408"/>
      <c r="QNF6" s="1408"/>
      <c r="QNG6" s="1408"/>
      <c r="QNH6" s="1408"/>
      <c r="QNI6" s="1408"/>
      <c r="QNJ6" s="1408"/>
      <c r="QNK6" s="1408"/>
      <c r="QNL6" s="1408"/>
      <c r="QNM6" s="1408"/>
      <c r="QNN6" s="1408"/>
      <c r="QNO6" s="1408"/>
      <c r="QNP6" s="1408"/>
      <c r="QNQ6" s="1408"/>
      <c r="QNR6" s="1408"/>
      <c r="QNS6" s="1408"/>
      <c r="QNT6" s="1408"/>
      <c r="QNU6" s="1408"/>
      <c r="QNV6" s="1408"/>
      <c r="QNW6" s="1408"/>
      <c r="QNX6" s="1408"/>
      <c r="QNY6" s="1408"/>
      <c r="QNZ6" s="1408"/>
      <c r="QOA6" s="1408"/>
      <c r="QOB6" s="1408"/>
      <c r="QOC6" s="1408"/>
      <c r="QOD6" s="1408"/>
      <c r="QOE6" s="1408"/>
      <c r="QOF6" s="1408"/>
      <c r="QOG6" s="1408"/>
      <c r="QOH6" s="1408"/>
      <c r="QOI6" s="1408"/>
      <c r="QOJ6" s="1408"/>
      <c r="QOK6" s="1408"/>
      <c r="QOL6" s="1408"/>
      <c r="QOM6" s="1408"/>
      <c r="QON6" s="1408"/>
      <c r="QOO6" s="1408"/>
      <c r="QOP6" s="1408"/>
      <c r="QOQ6" s="1408"/>
      <c r="QOR6" s="1408"/>
      <c r="QOS6" s="1408"/>
      <c r="QOT6" s="1408"/>
      <c r="QOU6" s="1408"/>
      <c r="QOV6" s="1408"/>
      <c r="QOW6" s="1408"/>
      <c r="QOX6" s="1408"/>
      <c r="QOY6" s="1408"/>
      <c r="QOZ6" s="1408"/>
      <c r="QPA6" s="1408"/>
      <c r="QPB6" s="1408"/>
      <c r="QPC6" s="1408"/>
      <c r="QPD6" s="1408"/>
      <c r="QPE6" s="1408"/>
      <c r="QPF6" s="1408"/>
      <c r="QPG6" s="1408"/>
      <c r="QPH6" s="1408"/>
      <c r="QPI6" s="1408"/>
      <c r="QPJ6" s="1408"/>
      <c r="QPK6" s="1408"/>
      <c r="QPL6" s="1408"/>
      <c r="QPM6" s="1408"/>
      <c r="QPN6" s="1408"/>
      <c r="QPO6" s="1408"/>
      <c r="QPP6" s="1408"/>
      <c r="QPQ6" s="1408"/>
      <c r="QPR6" s="1408"/>
      <c r="QPS6" s="1408"/>
      <c r="QPT6" s="1408"/>
      <c r="QPU6" s="1408"/>
      <c r="QPV6" s="1408"/>
      <c r="QPW6" s="1408"/>
      <c r="QPX6" s="1408"/>
      <c r="QPY6" s="1408"/>
      <c r="QPZ6" s="1408"/>
      <c r="QQA6" s="1408"/>
      <c r="QQB6" s="1408"/>
      <c r="QQC6" s="1408"/>
      <c r="QQD6" s="1408"/>
      <c r="QQE6" s="1408"/>
      <c r="QQF6" s="1408"/>
      <c r="QQG6" s="1408"/>
      <c r="QQH6" s="1408"/>
      <c r="QQI6" s="1408"/>
      <c r="QQJ6" s="1408"/>
      <c r="QQK6" s="1408"/>
      <c r="QQL6" s="1408"/>
      <c r="QQM6" s="1408"/>
      <c r="QQN6" s="1408"/>
      <c r="QQO6" s="1408"/>
      <c r="QQP6" s="1408"/>
      <c r="QQQ6" s="1408"/>
      <c r="QQR6" s="1408"/>
      <c r="QQS6" s="1408"/>
      <c r="QQT6" s="1408"/>
      <c r="QQU6" s="1408"/>
      <c r="QQV6" s="1408"/>
      <c r="QQW6" s="1408"/>
      <c r="QQX6" s="1408"/>
      <c r="QQY6" s="1408"/>
      <c r="QQZ6" s="1408"/>
      <c r="QRA6" s="1408"/>
      <c r="QRB6" s="1408"/>
      <c r="QRC6" s="1408"/>
      <c r="QRD6" s="1408"/>
      <c r="QRE6" s="1408"/>
      <c r="QRF6" s="1408"/>
      <c r="QRG6" s="1408"/>
      <c r="QRH6" s="1408"/>
      <c r="QRI6" s="1408"/>
      <c r="QRJ6" s="1408"/>
      <c r="QRK6" s="1408"/>
      <c r="QRL6" s="1408"/>
      <c r="QRM6" s="1408"/>
      <c r="QRN6" s="1408"/>
      <c r="QRO6" s="1408"/>
      <c r="QRP6" s="1408"/>
      <c r="QRQ6" s="1408"/>
      <c r="QRR6" s="1408"/>
      <c r="QRS6" s="1408"/>
      <c r="QRT6" s="1408"/>
      <c r="QRU6" s="1408"/>
      <c r="QRV6" s="1408"/>
      <c r="QRW6" s="1408"/>
      <c r="QRX6" s="1408"/>
      <c r="QRY6" s="1408"/>
      <c r="QRZ6" s="1408"/>
      <c r="QSA6" s="1408"/>
      <c r="QSB6" s="1408"/>
      <c r="QSC6" s="1408"/>
      <c r="QSD6" s="1408"/>
      <c r="QSE6" s="1408"/>
      <c r="QSF6" s="1408"/>
      <c r="QSG6" s="1408"/>
      <c r="QSH6" s="1408"/>
      <c r="QSI6" s="1408"/>
      <c r="QSJ6" s="1408"/>
      <c r="QSK6" s="1408"/>
      <c r="QSL6" s="1408"/>
      <c r="QSM6" s="1408"/>
      <c r="QSN6" s="1408"/>
      <c r="QSO6" s="1408"/>
      <c r="QSP6" s="1408"/>
      <c r="QSQ6" s="1408"/>
      <c r="QSR6" s="1408"/>
      <c r="QSS6" s="1408"/>
      <c r="QST6" s="1408"/>
      <c r="QSU6" s="1408"/>
      <c r="QSV6" s="1408"/>
      <c r="QSW6" s="1408"/>
      <c r="QSX6" s="1408"/>
      <c r="QSY6" s="1408"/>
      <c r="QSZ6" s="1408"/>
      <c r="QTA6" s="1408"/>
      <c r="QTB6" s="1408"/>
      <c r="QTC6" s="1408"/>
      <c r="QTD6" s="1408"/>
      <c r="QTE6" s="1408"/>
      <c r="QTF6" s="1408"/>
      <c r="QTG6" s="1408"/>
      <c r="QTH6" s="1408"/>
      <c r="QTI6" s="1408"/>
      <c r="QTJ6" s="1408"/>
      <c r="QTK6" s="1408"/>
      <c r="QTL6" s="1408"/>
      <c r="QTM6" s="1408"/>
      <c r="QTN6" s="1408"/>
      <c r="QTO6" s="1408"/>
      <c r="QTP6" s="1408"/>
      <c r="QTQ6" s="1408"/>
      <c r="QTR6" s="1408"/>
      <c r="QTS6" s="1408"/>
      <c r="QTT6" s="1408"/>
      <c r="QTU6" s="1408"/>
      <c r="QTV6" s="1408"/>
      <c r="QTW6" s="1408"/>
      <c r="QTX6" s="1408"/>
      <c r="QTY6" s="1408"/>
      <c r="QTZ6" s="1408"/>
      <c r="QUA6" s="1408"/>
      <c r="QUB6" s="1408"/>
      <c r="QUC6" s="1408"/>
      <c r="QUD6" s="1408"/>
      <c r="QUE6" s="1408"/>
      <c r="QUF6" s="1408"/>
      <c r="QUG6" s="1408"/>
      <c r="QUH6" s="1408"/>
      <c r="QUI6" s="1408"/>
      <c r="QUJ6" s="1408"/>
      <c r="QUK6" s="1408"/>
      <c r="QUL6" s="1408"/>
      <c r="QUM6" s="1408"/>
      <c r="QUN6" s="1408"/>
      <c r="QUO6" s="1408"/>
      <c r="QUP6" s="1408"/>
      <c r="QUQ6" s="1408"/>
      <c r="QUR6" s="1408"/>
      <c r="QUS6" s="1408"/>
      <c r="QUT6" s="1408"/>
      <c r="QUU6" s="1408"/>
      <c r="QUV6" s="1408"/>
      <c r="QUW6" s="1408"/>
      <c r="QUX6" s="1408"/>
      <c r="QUY6" s="1408"/>
      <c r="QUZ6" s="1408"/>
      <c r="QVA6" s="1408"/>
      <c r="QVB6" s="1408"/>
      <c r="QVC6" s="1408"/>
      <c r="QVD6" s="1408"/>
      <c r="QVE6" s="1408"/>
      <c r="QVF6" s="1408"/>
      <c r="QVG6" s="1408"/>
      <c r="QVH6" s="1408"/>
      <c r="QVI6" s="1408"/>
      <c r="QVJ6" s="1408"/>
      <c r="QVK6" s="1408"/>
      <c r="QVL6" s="1408"/>
      <c r="QVM6" s="1408"/>
      <c r="QVN6" s="1408"/>
      <c r="QVO6" s="1408"/>
      <c r="QVP6" s="1408"/>
      <c r="QVQ6" s="1408"/>
      <c r="QVR6" s="1408"/>
      <c r="QVS6" s="1408"/>
      <c r="QVT6" s="1408"/>
      <c r="QVU6" s="1408"/>
      <c r="QVV6" s="1408"/>
      <c r="QVW6" s="1408"/>
      <c r="QVX6" s="1408"/>
      <c r="QVY6" s="1408"/>
      <c r="QVZ6" s="1408"/>
      <c r="QWA6" s="1408"/>
      <c r="QWB6" s="1408"/>
      <c r="QWC6" s="1408"/>
      <c r="QWD6" s="1408"/>
      <c r="QWE6" s="1408"/>
      <c r="QWF6" s="1408"/>
      <c r="QWG6" s="1408"/>
      <c r="QWH6" s="1408"/>
      <c r="QWI6" s="1408"/>
      <c r="QWJ6" s="1408"/>
      <c r="QWK6" s="1408"/>
      <c r="QWL6" s="1408"/>
      <c r="QWM6" s="1408"/>
      <c r="QWN6" s="1408"/>
      <c r="QWO6" s="1408"/>
      <c r="QWP6" s="1408"/>
      <c r="QWQ6" s="1408"/>
      <c r="QWR6" s="1408"/>
      <c r="QWS6" s="1408"/>
      <c r="QWT6" s="1408"/>
      <c r="QWU6" s="1408"/>
      <c r="QWV6" s="1408"/>
      <c r="QWW6" s="1408"/>
      <c r="QWX6" s="1408"/>
      <c r="QWY6" s="1408"/>
      <c r="QWZ6" s="1408"/>
      <c r="QXA6" s="1408"/>
      <c r="QXB6" s="1408"/>
      <c r="QXC6" s="1408"/>
      <c r="QXD6" s="1408"/>
      <c r="QXE6" s="1408"/>
      <c r="QXF6" s="1408"/>
      <c r="QXG6" s="1408"/>
      <c r="QXH6" s="1408"/>
      <c r="QXI6" s="1408"/>
      <c r="QXJ6" s="1408"/>
      <c r="QXK6" s="1408"/>
      <c r="QXL6" s="1408"/>
      <c r="QXM6" s="1408"/>
      <c r="QXN6" s="1408"/>
      <c r="QXO6" s="1408"/>
      <c r="QXP6" s="1408"/>
      <c r="QXQ6" s="1408"/>
      <c r="QXR6" s="1408"/>
      <c r="QXS6" s="1408"/>
      <c r="QXT6" s="1408"/>
      <c r="QXU6" s="1408"/>
      <c r="QXV6" s="1408"/>
      <c r="QXW6" s="1408"/>
      <c r="QXX6" s="1408"/>
      <c r="QXY6" s="1408"/>
      <c r="QXZ6" s="1408"/>
      <c r="QYA6" s="1408"/>
      <c r="QYB6" s="1408"/>
      <c r="QYC6" s="1408"/>
      <c r="QYD6" s="1408"/>
      <c r="QYE6" s="1408"/>
      <c r="QYF6" s="1408"/>
      <c r="QYG6" s="1408"/>
      <c r="QYH6" s="1408"/>
      <c r="QYI6" s="1408"/>
      <c r="QYJ6" s="1408"/>
      <c r="QYK6" s="1408"/>
      <c r="QYL6" s="1408"/>
      <c r="QYM6" s="1408"/>
      <c r="QYN6" s="1408"/>
      <c r="QYO6" s="1408"/>
      <c r="QYP6" s="1408"/>
      <c r="QYQ6" s="1408"/>
      <c r="QYR6" s="1408"/>
      <c r="QYS6" s="1408"/>
      <c r="QYT6" s="1408"/>
      <c r="QYU6" s="1408"/>
      <c r="QYV6" s="1408"/>
      <c r="QYW6" s="1408"/>
      <c r="QYX6" s="1408"/>
      <c r="QYY6" s="1408"/>
      <c r="QYZ6" s="1408"/>
      <c r="QZA6" s="1408"/>
      <c r="QZB6" s="1408"/>
      <c r="QZC6" s="1408"/>
      <c r="QZD6" s="1408"/>
      <c r="QZE6" s="1408"/>
      <c r="QZF6" s="1408"/>
      <c r="QZG6" s="1408"/>
      <c r="QZH6" s="1408"/>
      <c r="QZI6" s="1408"/>
      <c r="QZJ6" s="1408"/>
      <c r="QZK6" s="1408"/>
      <c r="QZL6" s="1408"/>
      <c r="QZM6" s="1408"/>
      <c r="QZN6" s="1408"/>
      <c r="QZO6" s="1408"/>
      <c r="QZP6" s="1408"/>
      <c r="QZQ6" s="1408"/>
      <c r="QZR6" s="1408"/>
      <c r="QZS6" s="1408"/>
      <c r="QZT6" s="1408"/>
      <c r="QZU6" s="1408"/>
      <c r="QZV6" s="1408"/>
      <c r="QZW6" s="1408"/>
      <c r="QZX6" s="1408"/>
      <c r="QZY6" s="1408"/>
      <c r="QZZ6" s="1408"/>
      <c r="RAA6" s="1408"/>
      <c r="RAB6" s="1408"/>
      <c r="RAC6" s="1408"/>
      <c r="RAD6" s="1408"/>
      <c r="RAE6" s="1408"/>
      <c r="RAF6" s="1408"/>
      <c r="RAG6" s="1408"/>
      <c r="RAH6" s="1408"/>
      <c r="RAI6" s="1408"/>
      <c r="RAJ6" s="1408"/>
      <c r="RAK6" s="1408"/>
      <c r="RAL6" s="1408"/>
      <c r="RAM6" s="1408"/>
      <c r="RAN6" s="1408"/>
      <c r="RAO6" s="1408"/>
      <c r="RAP6" s="1408"/>
      <c r="RAQ6" s="1408"/>
      <c r="RAR6" s="1408"/>
      <c r="RAS6" s="1408"/>
      <c r="RAT6" s="1408"/>
      <c r="RAU6" s="1408"/>
      <c r="RAV6" s="1408"/>
      <c r="RAW6" s="1408"/>
      <c r="RAX6" s="1408"/>
      <c r="RAY6" s="1408"/>
      <c r="RAZ6" s="1408"/>
      <c r="RBA6" s="1408"/>
      <c r="RBB6" s="1408"/>
      <c r="RBC6" s="1408"/>
      <c r="RBD6" s="1408"/>
      <c r="RBE6" s="1408"/>
      <c r="RBF6" s="1408"/>
      <c r="RBG6" s="1408"/>
      <c r="RBH6" s="1408"/>
      <c r="RBI6" s="1408"/>
      <c r="RBJ6" s="1408"/>
      <c r="RBK6" s="1408"/>
      <c r="RBL6" s="1408"/>
      <c r="RBM6" s="1408"/>
      <c r="RBN6" s="1408"/>
      <c r="RBO6" s="1408"/>
      <c r="RBP6" s="1408"/>
      <c r="RBQ6" s="1408"/>
      <c r="RBR6" s="1408"/>
      <c r="RBS6" s="1408"/>
      <c r="RBT6" s="1408"/>
      <c r="RBU6" s="1408"/>
      <c r="RBV6" s="1408"/>
      <c r="RBW6" s="1408"/>
      <c r="RBX6" s="1408"/>
      <c r="RBY6" s="1408"/>
      <c r="RBZ6" s="1408"/>
      <c r="RCA6" s="1408"/>
      <c r="RCB6" s="1408"/>
      <c r="RCC6" s="1408"/>
      <c r="RCD6" s="1408"/>
      <c r="RCE6" s="1408"/>
      <c r="RCF6" s="1408"/>
      <c r="RCG6" s="1408"/>
      <c r="RCH6" s="1408"/>
      <c r="RCI6" s="1408"/>
      <c r="RCJ6" s="1408"/>
      <c r="RCK6" s="1408"/>
      <c r="RCL6" s="1408"/>
      <c r="RCM6" s="1408"/>
      <c r="RCN6" s="1408"/>
      <c r="RCO6" s="1408"/>
      <c r="RCP6" s="1408"/>
      <c r="RCQ6" s="1408"/>
      <c r="RCR6" s="1408"/>
      <c r="RCS6" s="1408"/>
      <c r="RCT6" s="1408"/>
      <c r="RCU6" s="1408"/>
      <c r="RCV6" s="1408"/>
      <c r="RCW6" s="1408"/>
      <c r="RCX6" s="1408"/>
      <c r="RCY6" s="1408"/>
      <c r="RCZ6" s="1408"/>
      <c r="RDA6" s="1408"/>
      <c r="RDB6" s="1408"/>
      <c r="RDC6" s="1408"/>
      <c r="RDD6" s="1408"/>
      <c r="RDE6" s="1408"/>
      <c r="RDF6" s="1408"/>
      <c r="RDG6" s="1408"/>
      <c r="RDH6" s="1408"/>
      <c r="RDI6" s="1408"/>
      <c r="RDJ6" s="1408"/>
      <c r="RDK6" s="1408"/>
      <c r="RDL6" s="1408"/>
      <c r="RDM6" s="1408"/>
      <c r="RDN6" s="1408"/>
      <c r="RDO6" s="1408"/>
      <c r="RDP6" s="1408"/>
      <c r="RDQ6" s="1408"/>
      <c r="RDR6" s="1408"/>
      <c r="RDS6" s="1408"/>
      <c r="RDT6" s="1408"/>
      <c r="RDU6" s="1408"/>
      <c r="RDV6" s="1408"/>
      <c r="RDW6" s="1408"/>
      <c r="RDX6" s="1408"/>
      <c r="RDY6" s="1408"/>
      <c r="RDZ6" s="1408"/>
      <c r="REA6" s="1408"/>
      <c r="REB6" s="1408"/>
      <c r="REC6" s="1408"/>
      <c r="RED6" s="1408"/>
      <c r="REE6" s="1408"/>
      <c r="REF6" s="1408"/>
      <c r="REG6" s="1408"/>
      <c r="REH6" s="1408"/>
      <c r="REI6" s="1408"/>
      <c r="REJ6" s="1408"/>
      <c r="REK6" s="1408"/>
      <c r="REL6" s="1408"/>
      <c r="REM6" s="1408"/>
      <c r="REN6" s="1408"/>
      <c r="REO6" s="1408"/>
      <c r="REP6" s="1408"/>
      <c r="REQ6" s="1408"/>
      <c r="RER6" s="1408"/>
      <c r="RES6" s="1408"/>
      <c r="RET6" s="1408"/>
      <c r="REU6" s="1408"/>
      <c r="REV6" s="1408"/>
      <c r="REW6" s="1408"/>
      <c r="REX6" s="1408"/>
      <c r="REY6" s="1408"/>
      <c r="REZ6" s="1408"/>
      <c r="RFA6" s="1408"/>
      <c r="RFB6" s="1408"/>
      <c r="RFC6" s="1408"/>
      <c r="RFD6" s="1408"/>
      <c r="RFE6" s="1408"/>
      <c r="RFF6" s="1408"/>
      <c r="RFG6" s="1408"/>
      <c r="RFH6" s="1408"/>
      <c r="RFI6" s="1408"/>
      <c r="RFJ6" s="1408"/>
      <c r="RFK6" s="1408"/>
      <c r="RFL6" s="1408"/>
      <c r="RFM6" s="1408"/>
      <c r="RFN6" s="1408"/>
      <c r="RFO6" s="1408"/>
      <c r="RFP6" s="1408"/>
      <c r="RFQ6" s="1408"/>
      <c r="RFR6" s="1408"/>
      <c r="RFS6" s="1408"/>
      <c r="RFT6" s="1408"/>
      <c r="RFU6" s="1408"/>
      <c r="RFV6" s="1408"/>
      <c r="RFW6" s="1408"/>
      <c r="RFX6" s="1408"/>
      <c r="RFY6" s="1408"/>
      <c r="RFZ6" s="1408"/>
      <c r="RGA6" s="1408"/>
      <c r="RGB6" s="1408"/>
      <c r="RGC6" s="1408"/>
      <c r="RGD6" s="1408"/>
      <c r="RGE6" s="1408"/>
      <c r="RGF6" s="1408"/>
      <c r="RGG6" s="1408"/>
      <c r="RGH6" s="1408"/>
      <c r="RGI6" s="1408"/>
      <c r="RGJ6" s="1408"/>
      <c r="RGK6" s="1408"/>
      <c r="RGL6" s="1408"/>
      <c r="RGM6" s="1408"/>
      <c r="RGN6" s="1408"/>
      <c r="RGO6" s="1408"/>
      <c r="RGP6" s="1408"/>
      <c r="RGQ6" s="1408"/>
      <c r="RGR6" s="1408"/>
      <c r="RGS6" s="1408"/>
      <c r="RGT6" s="1408"/>
      <c r="RGU6" s="1408"/>
      <c r="RGV6" s="1408"/>
      <c r="RGW6" s="1408"/>
      <c r="RGX6" s="1408"/>
      <c r="RGY6" s="1408"/>
      <c r="RGZ6" s="1408"/>
      <c r="RHA6" s="1408"/>
      <c r="RHB6" s="1408"/>
      <c r="RHC6" s="1408"/>
      <c r="RHD6" s="1408"/>
      <c r="RHE6" s="1408"/>
      <c r="RHF6" s="1408"/>
      <c r="RHG6" s="1408"/>
      <c r="RHH6" s="1408"/>
      <c r="RHI6" s="1408"/>
      <c r="RHJ6" s="1408"/>
      <c r="RHK6" s="1408"/>
      <c r="RHL6" s="1408"/>
      <c r="RHM6" s="1408"/>
      <c r="RHN6" s="1408"/>
      <c r="RHO6" s="1408"/>
      <c r="RHP6" s="1408"/>
      <c r="RHQ6" s="1408"/>
      <c r="RHR6" s="1408"/>
      <c r="RHS6" s="1408"/>
      <c r="RHT6" s="1408"/>
      <c r="RHU6" s="1408"/>
      <c r="RHV6" s="1408"/>
      <c r="RHW6" s="1408"/>
      <c r="RHX6" s="1408"/>
      <c r="RHY6" s="1408"/>
      <c r="RHZ6" s="1408"/>
      <c r="RIA6" s="1408"/>
      <c r="RIB6" s="1408"/>
      <c r="RIC6" s="1408"/>
      <c r="RID6" s="1408"/>
      <c r="RIE6" s="1408"/>
      <c r="RIF6" s="1408"/>
      <c r="RIG6" s="1408"/>
      <c r="RIH6" s="1408"/>
      <c r="RII6" s="1408"/>
      <c r="RIJ6" s="1408"/>
      <c r="RIK6" s="1408"/>
      <c r="RIL6" s="1408"/>
      <c r="RIM6" s="1408"/>
      <c r="RIN6" s="1408"/>
      <c r="RIO6" s="1408"/>
      <c r="RIP6" s="1408"/>
      <c r="RIQ6" s="1408"/>
      <c r="RIR6" s="1408"/>
      <c r="RIS6" s="1408"/>
      <c r="RIT6" s="1408"/>
      <c r="RIU6" s="1408"/>
      <c r="RIV6" s="1408"/>
      <c r="RIW6" s="1408"/>
      <c r="RIX6" s="1408"/>
      <c r="RIY6" s="1408"/>
      <c r="RIZ6" s="1408"/>
      <c r="RJA6" s="1408"/>
      <c r="RJB6" s="1408"/>
      <c r="RJC6" s="1408"/>
      <c r="RJD6" s="1408"/>
      <c r="RJE6" s="1408"/>
      <c r="RJF6" s="1408"/>
      <c r="RJG6" s="1408"/>
      <c r="RJH6" s="1408"/>
      <c r="RJI6" s="1408"/>
      <c r="RJJ6" s="1408"/>
      <c r="RJK6" s="1408"/>
      <c r="RJL6" s="1408"/>
      <c r="RJM6" s="1408"/>
      <c r="RJN6" s="1408"/>
      <c r="RJO6" s="1408"/>
      <c r="RJP6" s="1408"/>
      <c r="RJQ6" s="1408"/>
      <c r="RJR6" s="1408"/>
      <c r="RJS6" s="1408"/>
      <c r="RJT6" s="1408"/>
      <c r="RJU6" s="1408"/>
      <c r="RJV6" s="1408"/>
      <c r="RJW6" s="1408"/>
      <c r="RJX6" s="1408"/>
      <c r="RJY6" s="1408"/>
      <c r="RJZ6" s="1408"/>
      <c r="RKA6" s="1408"/>
      <c r="RKB6" s="1408"/>
      <c r="RKC6" s="1408"/>
      <c r="RKD6" s="1408"/>
      <c r="RKE6" s="1408"/>
      <c r="RKF6" s="1408"/>
      <c r="RKG6" s="1408"/>
      <c r="RKH6" s="1408"/>
      <c r="RKI6" s="1408"/>
      <c r="RKJ6" s="1408"/>
      <c r="RKK6" s="1408"/>
      <c r="RKL6" s="1408"/>
      <c r="RKM6" s="1408"/>
      <c r="RKN6" s="1408"/>
      <c r="RKO6" s="1408"/>
      <c r="RKP6" s="1408"/>
      <c r="RKQ6" s="1408"/>
      <c r="RKR6" s="1408"/>
      <c r="RKS6" s="1408"/>
      <c r="RKT6" s="1408"/>
      <c r="RKU6" s="1408"/>
      <c r="RKV6" s="1408"/>
      <c r="RKW6" s="1408"/>
      <c r="RKX6" s="1408"/>
      <c r="RKY6" s="1408"/>
      <c r="RKZ6" s="1408"/>
      <c r="RLA6" s="1408"/>
      <c r="RLB6" s="1408"/>
      <c r="RLC6" s="1408"/>
      <c r="RLD6" s="1408"/>
      <c r="RLE6" s="1408"/>
      <c r="RLF6" s="1408"/>
      <c r="RLG6" s="1408"/>
      <c r="RLH6" s="1408"/>
      <c r="RLI6" s="1408"/>
      <c r="RLJ6" s="1408"/>
      <c r="RLK6" s="1408"/>
      <c r="RLL6" s="1408"/>
      <c r="RLM6" s="1408"/>
      <c r="RLN6" s="1408"/>
      <c r="RLO6" s="1408"/>
      <c r="RLP6" s="1408"/>
      <c r="RLQ6" s="1408"/>
      <c r="RLR6" s="1408"/>
      <c r="RLS6" s="1408"/>
      <c r="RLT6" s="1408"/>
      <c r="RLU6" s="1408"/>
      <c r="RLV6" s="1408"/>
      <c r="RLW6" s="1408"/>
      <c r="RLX6" s="1408"/>
      <c r="RLY6" s="1408"/>
      <c r="RLZ6" s="1408"/>
      <c r="RMA6" s="1408"/>
      <c r="RMB6" s="1408"/>
      <c r="RMC6" s="1408"/>
      <c r="RMD6" s="1408"/>
      <c r="RME6" s="1408"/>
      <c r="RMF6" s="1408"/>
      <c r="RMG6" s="1408"/>
      <c r="RMH6" s="1408"/>
      <c r="RMI6" s="1408"/>
      <c r="RMJ6" s="1408"/>
      <c r="RMK6" s="1408"/>
      <c r="RML6" s="1408"/>
      <c r="RMM6" s="1408"/>
      <c r="RMN6" s="1408"/>
      <c r="RMO6" s="1408"/>
      <c r="RMP6" s="1408"/>
      <c r="RMQ6" s="1408"/>
      <c r="RMR6" s="1408"/>
      <c r="RMS6" s="1408"/>
      <c r="RMT6" s="1408"/>
      <c r="RMU6" s="1408"/>
      <c r="RMV6" s="1408"/>
      <c r="RMW6" s="1408"/>
      <c r="RMX6" s="1408"/>
      <c r="RMY6" s="1408"/>
      <c r="RMZ6" s="1408"/>
      <c r="RNA6" s="1408"/>
      <c r="RNB6" s="1408"/>
      <c r="RNC6" s="1408"/>
      <c r="RND6" s="1408"/>
      <c r="RNE6" s="1408"/>
      <c r="RNF6" s="1408"/>
      <c r="RNG6" s="1408"/>
      <c r="RNH6" s="1408"/>
      <c r="RNI6" s="1408"/>
      <c r="RNJ6" s="1408"/>
      <c r="RNK6" s="1408"/>
      <c r="RNL6" s="1408"/>
      <c r="RNM6" s="1408"/>
      <c r="RNN6" s="1408"/>
      <c r="RNO6" s="1408"/>
      <c r="RNP6" s="1408"/>
      <c r="RNQ6" s="1408"/>
      <c r="RNR6" s="1408"/>
      <c r="RNS6" s="1408"/>
      <c r="RNT6" s="1408"/>
      <c r="RNU6" s="1408"/>
      <c r="RNV6" s="1408"/>
      <c r="RNW6" s="1408"/>
      <c r="RNX6" s="1408"/>
      <c r="RNY6" s="1408"/>
      <c r="RNZ6" s="1408"/>
      <c r="ROA6" s="1408"/>
      <c r="ROB6" s="1408"/>
      <c r="ROC6" s="1408"/>
      <c r="ROD6" s="1408"/>
      <c r="ROE6" s="1408"/>
      <c r="ROF6" s="1408"/>
      <c r="ROG6" s="1408"/>
      <c r="ROH6" s="1408"/>
      <c r="ROI6" s="1408"/>
      <c r="ROJ6" s="1408"/>
      <c r="ROK6" s="1408"/>
      <c r="ROL6" s="1408"/>
      <c r="ROM6" s="1408"/>
      <c r="RON6" s="1408"/>
      <c r="ROO6" s="1408"/>
      <c r="ROP6" s="1408"/>
      <c r="ROQ6" s="1408"/>
      <c r="ROR6" s="1408"/>
      <c r="ROS6" s="1408"/>
      <c r="ROT6" s="1408"/>
      <c r="ROU6" s="1408"/>
      <c r="ROV6" s="1408"/>
      <c r="ROW6" s="1408"/>
      <c r="ROX6" s="1408"/>
      <c r="ROY6" s="1408"/>
      <c r="ROZ6" s="1408"/>
      <c r="RPA6" s="1408"/>
      <c r="RPB6" s="1408"/>
      <c r="RPC6" s="1408"/>
      <c r="RPD6" s="1408"/>
      <c r="RPE6" s="1408"/>
      <c r="RPF6" s="1408"/>
      <c r="RPG6" s="1408"/>
      <c r="RPH6" s="1408"/>
      <c r="RPI6" s="1408"/>
      <c r="RPJ6" s="1408"/>
      <c r="RPK6" s="1408"/>
      <c r="RPL6" s="1408"/>
      <c r="RPM6" s="1408"/>
      <c r="RPN6" s="1408"/>
      <c r="RPO6" s="1408"/>
      <c r="RPP6" s="1408"/>
      <c r="RPQ6" s="1408"/>
      <c r="RPR6" s="1408"/>
      <c r="RPS6" s="1408"/>
      <c r="RPT6" s="1408"/>
      <c r="RPU6" s="1408"/>
      <c r="RPV6" s="1408"/>
      <c r="RPW6" s="1408"/>
      <c r="RPX6" s="1408"/>
      <c r="RPY6" s="1408"/>
      <c r="RPZ6" s="1408"/>
      <c r="RQA6" s="1408"/>
      <c r="RQB6" s="1408"/>
      <c r="RQC6" s="1408"/>
      <c r="RQD6" s="1408"/>
      <c r="RQE6" s="1408"/>
      <c r="RQF6" s="1408"/>
      <c r="RQG6" s="1408"/>
      <c r="RQH6" s="1408"/>
      <c r="RQI6" s="1408"/>
      <c r="RQJ6" s="1408"/>
      <c r="RQK6" s="1408"/>
      <c r="RQL6" s="1408"/>
      <c r="RQM6" s="1408"/>
      <c r="RQN6" s="1408"/>
      <c r="RQO6" s="1408"/>
      <c r="RQP6" s="1408"/>
      <c r="RQQ6" s="1408"/>
      <c r="RQR6" s="1408"/>
      <c r="RQS6" s="1408"/>
      <c r="RQT6" s="1408"/>
      <c r="RQU6" s="1408"/>
      <c r="RQV6" s="1408"/>
      <c r="RQW6" s="1408"/>
      <c r="RQX6" s="1408"/>
      <c r="RQY6" s="1408"/>
      <c r="RQZ6" s="1408"/>
      <c r="RRA6" s="1408"/>
      <c r="RRB6" s="1408"/>
      <c r="RRC6" s="1408"/>
      <c r="RRD6" s="1408"/>
      <c r="RRE6" s="1408"/>
      <c r="RRF6" s="1408"/>
      <c r="RRG6" s="1408"/>
      <c r="RRH6" s="1408"/>
      <c r="RRI6" s="1408"/>
      <c r="RRJ6" s="1408"/>
      <c r="RRK6" s="1408"/>
      <c r="RRL6" s="1408"/>
      <c r="RRM6" s="1408"/>
      <c r="RRN6" s="1408"/>
      <c r="RRO6" s="1408"/>
      <c r="RRP6" s="1408"/>
      <c r="RRQ6" s="1408"/>
      <c r="RRR6" s="1408"/>
      <c r="RRS6" s="1408"/>
      <c r="RRT6" s="1408"/>
      <c r="RRU6" s="1408"/>
      <c r="RRV6" s="1408"/>
      <c r="RRW6" s="1408"/>
      <c r="RRX6" s="1408"/>
      <c r="RRY6" s="1408"/>
      <c r="RRZ6" s="1408"/>
      <c r="RSA6" s="1408"/>
      <c r="RSB6" s="1408"/>
      <c r="RSC6" s="1408"/>
      <c r="RSD6" s="1408"/>
      <c r="RSE6" s="1408"/>
      <c r="RSF6" s="1408"/>
      <c r="RSG6" s="1408"/>
      <c r="RSH6" s="1408"/>
      <c r="RSI6" s="1408"/>
      <c r="RSJ6" s="1408"/>
      <c r="RSK6" s="1408"/>
      <c r="RSL6" s="1408"/>
      <c r="RSM6" s="1408"/>
      <c r="RSN6" s="1408"/>
      <c r="RSO6" s="1408"/>
      <c r="RSP6" s="1408"/>
      <c r="RSQ6" s="1408"/>
      <c r="RSR6" s="1408"/>
      <c r="RSS6" s="1408"/>
      <c r="RST6" s="1408"/>
      <c r="RSU6" s="1408"/>
      <c r="RSV6" s="1408"/>
      <c r="RSW6" s="1408"/>
      <c r="RSX6" s="1408"/>
      <c r="RSY6" s="1408"/>
      <c r="RSZ6" s="1408"/>
      <c r="RTA6" s="1408"/>
      <c r="RTB6" s="1408"/>
      <c r="RTC6" s="1408"/>
      <c r="RTD6" s="1408"/>
      <c r="RTE6" s="1408"/>
      <c r="RTF6" s="1408"/>
      <c r="RTG6" s="1408"/>
      <c r="RTH6" s="1408"/>
      <c r="RTI6" s="1408"/>
      <c r="RTJ6" s="1408"/>
      <c r="RTK6" s="1408"/>
      <c r="RTL6" s="1408"/>
      <c r="RTM6" s="1408"/>
      <c r="RTN6" s="1408"/>
      <c r="RTO6" s="1408"/>
      <c r="RTP6" s="1408"/>
      <c r="RTQ6" s="1408"/>
      <c r="RTR6" s="1408"/>
      <c r="RTS6" s="1408"/>
      <c r="RTT6" s="1408"/>
      <c r="RTU6" s="1408"/>
      <c r="RTV6" s="1408"/>
      <c r="RTW6" s="1408"/>
      <c r="RTX6" s="1408"/>
      <c r="RTY6" s="1408"/>
      <c r="RTZ6" s="1408"/>
      <c r="RUA6" s="1408"/>
      <c r="RUB6" s="1408"/>
      <c r="RUC6" s="1408"/>
      <c r="RUD6" s="1408"/>
      <c r="RUE6" s="1408"/>
      <c r="RUF6" s="1408"/>
      <c r="RUG6" s="1408"/>
      <c r="RUH6" s="1408"/>
      <c r="RUI6" s="1408"/>
      <c r="RUJ6" s="1408"/>
      <c r="RUK6" s="1408"/>
      <c r="RUL6" s="1408"/>
      <c r="RUM6" s="1408"/>
      <c r="RUN6" s="1408"/>
      <c r="RUO6" s="1408"/>
      <c r="RUP6" s="1408"/>
      <c r="RUQ6" s="1408"/>
      <c r="RUR6" s="1408"/>
      <c r="RUS6" s="1408"/>
      <c r="RUT6" s="1408"/>
      <c r="RUU6" s="1408"/>
      <c r="RUV6" s="1408"/>
      <c r="RUW6" s="1408"/>
      <c r="RUX6" s="1408"/>
      <c r="RUY6" s="1408"/>
      <c r="RUZ6" s="1408"/>
      <c r="RVA6" s="1408"/>
      <c r="RVB6" s="1408"/>
      <c r="RVC6" s="1408"/>
      <c r="RVD6" s="1408"/>
      <c r="RVE6" s="1408"/>
      <c r="RVF6" s="1408"/>
      <c r="RVG6" s="1408"/>
      <c r="RVH6" s="1408"/>
      <c r="RVI6" s="1408"/>
      <c r="RVJ6" s="1408"/>
      <c r="RVK6" s="1408"/>
      <c r="RVL6" s="1408"/>
      <c r="RVM6" s="1408"/>
      <c r="RVN6" s="1408"/>
      <c r="RVO6" s="1408"/>
      <c r="RVP6" s="1408"/>
      <c r="RVQ6" s="1408"/>
      <c r="RVR6" s="1408"/>
      <c r="RVS6" s="1408"/>
      <c r="RVT6" s="1408"/>
      <c r="RVU6" s="1408"/>
      <c r="RVV6" s="1408"/>
      <c r="RVW6" s="1408"/>
      <c r="RVX6" s="1408"/>
      <c r="RVY6" s="1408"/>
      <c r="RVZ6" s="1408"/>
      <c r="RWA6" s="1408"/>
      <c r="RWB6" s="1408"/>
      <c r="RWC6" s="1408"/>
      <c r="RWD6" s="1408"/>
      <c r="RWE6" s="1408"/>
      <c r="RWF6" s="1408"/>
      <c r="RWG6" s="1408"/>
      <c r="RWH6" s="1408"/>
      <c r="RWI6" s="1408"/>
      <c r="RWJ6" s="1408"/>
      <c r="RWK6" s="1408"/>
      <c r="RWL6" s="1408"/>
      <c r="RWM6" s="1408"/>
      <c r="RWN6" s="1408"/>
      <c r="RWO6" s="1408"/>
      <c r="RWP6" s="1408"/>
      <c r="RWQ6" s="1408"/>
      <c r="RWR6" s="1408"/>
      <c r="RWS6" s="1408"/>
      <c r="RWT6" s="1408"/>
      <c r="RWU6" s="1408"/>
      <c r="RWV6" s="1408"/>
      <c r="RWW6" s="1408"/>
      <c r="RWX6" s="1408"/>
      <c r="RWY6" s="1408"/>
      <c r="RWZ6" s="1408"/>
      <c r="RXA6" s="1408"/>
      <c r="RXB6" s="1408"/>
      <c r="RXC6" s="1408"/>
      <c r="RXD6" s="1408"/>
      <c r="RXE6" s="1408"/>
      <c r="RXF6" s="1408"/>
      <c r="RXG6" s="1408"/>
      <c r="RXH6" s="1408"/>
      <c r="RXI6" s="1408"/>
      <c r="RXJ6" s="1408"/>
      <c r="RXK6" s="1408"/>
      <c r="RXL6" s="1408"/>
      <c r="RXM6" s="1408"/>
      <c r="RXN6" s="1408"/>
      <c r="RXO6" s="1408"/>
      <c r="RXP6" s="1408"/>
      <c r="RXQ6" s="1408"/>
      <c r="RXR6" s="1408"/>
      <c r="RXS6" s="1408"/>
      <c r="RXT6" s="1408"/>
      <c r="RXU6" s="1408"/>
      <c r="RXV6" s="1408"/>
      <c r="RXW6" s="1408"/>
      <c r="RXX6" s="1408"/>
      <c r="RXY6" s="1408"/>
      <c r="RXZ6" s="1408"/>
      <c r="RYA6" s="1408"/>
      <c r="RYB6" s="1408"/>
      <c r="RYC6" s="1408"/>
      <c r="RYD6" s="1408"/>
      <c r="RYE6" s="1408"/>
      <c r="RYF6" s="1408"/>
      <c r="RYG6" s="1408"/>
      <c r="RYH6" s="1408"/>
      <c r="RYI6" s="1408"/>
      <c r="RYJ6" s="1408"/>
      <c r="RYK6" s="1408"/>
      <c r="RYL6" s="1408"/>
      <c r="RYM6" s="1408"/>
      <c r="RYN6" s="1408"/>
      <c r="RYO6" s="1408"/>
      <c r="RYP6" s="1408"/>
      <c r="RYQ6" s="1408"/>
      <c r="RYR6" s="1408"/>
      <c r="RYS6" s="1408"/>
      <c r="RYT6" s="1408"/>
      <c r="RYU6" s="1408"/>
      <c r="RYV6" s="1408"/>
      <c r="RYW6" s="1408"/>
      <c r="RYX6" s="1408"/>
      <c r="RYY6" s="1408"/>
      <c r="RYZ6" s="1408"/>
      <c r="RZA6" s="1408"/>
      <c r="RZB6" s="1408"/>
      <c r="RZC6" s="1408"/>
      <c r="RZD6" s="1408"/>
      <c r="RZE6" s="1408"/>
      <c r="RZF6" s="1408"/>
      <c r="RZG6" s="1408"/>
      <c r="RZH6" s="1408"/>
      <c r="RZI6" s="1408"/>
      <c r="RZJ6" s="1408"/>
      <c r="RZK6" s="1408"/>
      <c r="RZL6" s="1408"/>
      <c r="RZM6" s="1408"/>
      <c r="RZN6" s="1408"/>
      <c r="RZO6" s="1408"/>
      <c r="RZP6" s="1408"/>
      <c r="RZQ6" s="1408"/>
      <c r="RZR6" s="1408"/>
      <c r="RZS6" s="1408"/>
      <c r="RZT6" s="1408"/>
      <c r="RZU6" s="1408"/>
      <c r="RZV6" s="1408"/>
      <c r="RZW6" s="1408"/>
      <c r="RZX6" s="1408"/>
      <c r="RZY6" s="1408"/>
      <c r="RZZ6" s="1408"/>
      <c r="SAA6" s="1408"/>
      <c r="SAB6" s="1408"/>
      <c r="SAC6" s="1408"/>
      <c r="SAD6" s="1408"/>
      <c r="SAE6" s="1408"/>
      <c r="SAF6" s="1408"/>
      <c r="SAG6" s="1408"/>
      <c r="SAH6" s="1408"/>
      <c r="SAI6" s="1408"/>
      <c r="SAJ6" s="1408"/>
      <c r="SAK6" s="1408"/>
      <c r="SAL6" s="1408"/>
      <c r="SAM6" s="1408"/>
      <c r="SAN6" s="1408"/>
      <c r="SAO6" s="1408"/>
      <c r="SAP6" s="1408"/>
      <c r="SAQ6" s="1408"/>
      <c r="SAR6" s="1408"/>
      <c r="SAS6" s="1408"/>
      <c r="SAT6" s="1408"/>
      <c r="SAU6" s="1408"/>
      <c r="SAV6" s="1408"/>
      <c r="SAW6" s="1408"/>
      <c r="SAX6" s="1408"/>
      <c r="SAY6" s="1408"/>
      <c r="SAZ6" s="1408"/>
      <c r="SBA6" s="1408"/>
      <c r="SBB6" s="1408"/>
      <c r="SBC6" s="1408"/>
      <c r="SBD6" s="1408"/>
      <c r="SBE6" s="1408"/>
      <c r="SBF6" s="1408"/>
      <c r="SBG6" s="1408"/>
      <c r="SBH6" s="1408"/>
      <c r="SBI6" s="1408"/>
      <c r="SBJ6" s="1408"/>
      <c r="SBK6" s="1408"/>
      <c r="SBL6" s="1408"/>
      <c r="SBM6" s="1408"/>
      <c r="SBN6" s="1408"/>
      <c r="SBO6" s="1408"/>
      <c r="SBP6" s="1408"/>
      <c r="SBQ6" s="1408"/>
      <c r="SBR6" s="1408"/>
      <c r="SBS6" s="1408"/>
      <c r="SBT6" s="1408"/>
      <c r="SBU6" s="1408"/>
      <c r="SBV6" s="1408"/>
      <c r="SBW6" s="1408"/>
      <c r="SBX6" s="1408"/>
      <c r="SBY6" s="1408"/>
      <c r="SBZ6" s="1408"/>
      <c r="SCA6" s="1408"/>
      <c r="SCB6" s="1408"/>
      <c r="SCC6" s="1408"/>
      <c r="SCD6" s="1408"/>
      <c r="SCE6" s="1408"/>
      <c r="SCF6" s="1408"/>
      <c r="SCG6" s="1408"/>
      <c r="SCH6" s="1408"/>
      <c r="SCI6" s="1408"/>
      <c r="SCJ6" s="1408"/>
      <c r="SCK6" s="1408"/>
      <c r="SCL6" s="1408"/>
      <c r="SCM6" s="1408"/>
      <c r="SCN6" s="1408"/>
      <c r="SCO6" s="1408"/>
      <c r="SCP6" s="1408"/>
      <c r="SCQ6" s="1408"/>
      <c r="SCR6" s="1408"/>
      <c r="SCS6" s="1408"/>
      <c r="SCT6" s="1408"/>
      <c r="SCU6" s="1408"/>
      <c r="SCV6" s="1408"/>
      <c r="SCW6" s="1408"/>
      <c r="SCX6" s="1408"/>
      <c r="SCY6" s="1408"/>
      <c r="SCZ6" s="1408"/>
      <c r="SDA6" s="1408"/>
      <c r="SDB6" s="1408"/>
      <c r="SDC6" s="1408"/>
      <c r="SDD6" s="1408"/>
      <c r="SDE6" s="1408"/>
      <c r="SDF6" s="1408"/>
      <c r="SDG6" s="1408"/>
      <c r="SDH6" s="1408"/>
      <c r="SDI6" s="1408"/>
      <c r="SDJ6" s="1408"/>
      <c r="SDK6" s="1408"/>
      <c r="SDL6" s="1408"/>
      <c r="SDM6" s="1408"/>
      <c r="SDN6" s="1408"/>
      <c r="SDO6" s="1408"/>
      <c r="SDP6" s="1408"/>
      <c r="SDQ6" s="1408"/>
      <c r="SDR6" s="1408"/>
      <c r="SDS6" s="1408"/>
      <c r="SDT6" s="1408"/>
      <c r="SDU6" s="1408"/>
      <c r="SDV6" s="1408"/>
      <c r="SDW6" s="1408"/>
      <c r="SDX6" s="1408"/>
      <c r="SDY6" s="1408"/>
      <c r="SDZ6" s="1408"/>
      <c r="SEA6" s="1408"/>
      <c r="SEB6" s="1408"/>
      <c r="SEC6" s="1408"/>
      <c r="SED6" s="1408"/>
      <c r="SEE6" s="1408"/>
      <c r="SEF6" s="1408"/>
      <c r="SEG6" s="1408"/>
      <c r="SEH6" s="1408"/>
      <c r="SEI6" s="1408"/>
      <c r="SEJ6" s="1408"/>
      <c r="SEK6" s="1408"/>
      <c r="SEL6" s="1408"/>
      <c r="SEM6" s="1408"/>
      <c r="SEN6" s="1408"/>
      <c r="SEO6" s="1408"/>
      <c r="SEP6" s="1408"/>
      <c r="SEQ6" s="1408"/>
      <c r="SER6" s="1408"/>
      <c r="SES6" s="1408"/>
      <c r="SET6" s="1408"/>
      <c r="SEU6" s="1408"/>
      <c r="SEV6" s="1408"/>
      <c r="SEW6" s="1408"/>
      <c r="SEX6" s="1408"/>
      <c r="SEY6" s="1408"/>
      <c r="SEZ6" s="1408"/>
      <c r="SFA6" s="1408"/>
      <c r="SFB6" s="1408"/>
      <c r="SFC6" s="1408"/>
      <c r="SFD6" s="1408"/>
      <c r="SFE6" s="1408"/>
      <c r="SFF6" s="1408"/>
      <c r="SFG6" s="1408"/>
      <c r="SFH6" s="1408"/>
      <c r="SFI6" s="1408"/>
      <c r="SFJ6" s="1408"/>
      <c r="SFK6" s="1408"/>
      <c r="SFL6" s="1408"/>
      <c r="SFM6" s="1408"/>
      <c r="SFN6" s="1408"/>
      <c r="SFO6" s="1408"/>
      <c r="SFP6" s="1408"/>
      <c r="SFQ6" s="1408"/>
      <c r="SFR6" s="1408"/>
      <c r="SFS6" s="1408"/>
      <c r="SFT6" s="1408"/>
      <c r="SFU6" s="1408"/>
      <c r="SFV6" s="1408"/>
      <c r="SFW6" s="1408"/>
      <c r="SFX6" s="1408"/>
      <c r="SFY6" s="1408"/>
      <c r="SFZ6" s="1408"/>
      <c r="SGA6" s="1408"/>
      <c r="SGB6" s="1408"/>
      <c r="SGC6" s="1408"/>
      <c r="SGD6" s="1408"/>
      <c r="SGE6" s="1408"/>
      <c r="SGF6" s="1408"/>
      <c r="SGG6" s="1408"/>
      <c r="SGH6" s="1408"/>
      <c r="SGI6" s="1408"/>
      <c r="SGJ6" s="1408"/>
      <c r="SGK6" s="1408"/>
      <c r="SGL6" s="1408"/>
      <c r="SGM6" s="1408"/>
      <c r="SGN6" s="1408"/>
      <c r="SGO6" s="1408"/>
      <c r="SGP6" s="1408"/>
      <c r="SGQ6" s="1408"/>
      <c r="SGR6" s="1408"/>
      <c r="SGS6" s="1408"/>
      <c r="SGT6" s="1408"/>
      <c r="SGU6" s="1408"/>
      <c r="SGV6" s="1408"/>
      <c r="SGW6" s="1408"/>
      <c r="SGX6" s="1408"/>
      <c r="SGY6" s="1408"/>
      <c r="SGZ6" s="1408"/>
      <c r="SHA6" s="1408"/>
      <c r="SHB6" s="1408"/>
      <c r="SHC6" s="1408"/>
      <c r="SHD6" s="1408"/>
      <c r="SHE6" s="1408"/>
      <c r="SHF6" s="1408"/>
      <c r="SHG6" s="1408"/>
      <c r="SHH6" s="1408"/>
      <c r="SHI6" s="1408"/>
      <c r="SHJ6" s="1408"/>
      <c r="SHK6" s="1408"/>
      <c r="SHL6" s="1408"/>
      <c r="SHM6" s="1408"/>
      <c r="SHN6" s="1408"/>
      <c r="SHO6" s="1408"/>
      <c r="SHP6" s="1408"/>
      <c r="SHQ6" s="1408"/>
      <c r="SHR6" s="1408"/>
      <c r="SHS6" s="1408"/>
      <c r="SHT6" s="1408"/>
      <c r="SHU6" s="1408"/>
      <c r="SHV6" s="1408"/>
      <c r="SHW6" s="1408"/>
      <c r="SHX6" s="1408"/>
      <c r="SHY6" s="1408"/>
      <c r="SHZ6" s="1408"/>
      <c r="SIA6" s="1408"/>
      <c r="SIB6" s="1408"/>
      <c r="SIC6" s="1408"/>
      <c r="SID6" s="1408"/>
      <c r="SIE6" s="1408"/>
      <c r="SIF6" s="1408"/>
      <c r="SIG6" s="1408"/>
      <c r="SIH6" s="1408"/>
      <c r="SII6" s="1408"/>
      <c r="SIJ6" s="1408"/>
      <c r="SIK6" s="1408"/>
      <c r="SIL6" s="1408"/>
      <c r="SIM6" s="1408"/>
      <c r="SIN6" s="1408"/>
      <c r="SIO6" s="1408"/>
      <c r="SIP6" s="1408"/>
      <c r="SIQ6" s="1408"/>
      <c r="SIR6" s="1408"/>
      <c r="SIS6" s="1408"/>
      <c r="SIT6" s="1408"/>
      <c r="SIU6" s="1408"/>
      <c r="SIV6" s="1408"/>
      <c r="SIW6" s="1408"/>
      <c r="SIX6" s="1408"/>
      <c r="SIY6" s="1408"/>
      <c r="SIZ6" s="1408"/>
      <c r="SJA6" s="1408"/>
      <c r="SJB6" s="1408"/>
      <c r="SJC6" s="1408"/>
      <c r="SJD6" s="1408"/>
      <c r="SJE6" s="1408"/>
      <c r="SJF6" s="1408"/>
      <c r="SJG6" s="1408"/>
      <c r="SJH6" s="1408"/>
      <c r="SJI6" s="1408"/>
      <c r="SJJ6" s="1408"/>
      <c r="SJK6" s="1408"/>
      <c r="SJL6" s="1408"/>
      <c r="SJM6" s="1408"/>
      <c r="SJN6" s="1408"/>
      <c r="SJO6" s="1408"/>
      <c r="SJP6" s="1408"/>
      <c r="SJQ6" s="1408"/>
      <c r="SJR6" s="1408"/>
      <c r="SJS6" s="1408"/>
      <c r="SJT6" s="1408"/>
      <c r="SJU6" s="1408"/>
      <c r="SJV6" s="1408"/>
      <c r="SJW6" s="1408"/>
      <c r="SJX6" s="1408"/>
      <c r="SJY6" s="1408"/>
      <c r="SJZ6" s="1408"/>
      <c r="SKA6" s="1408"/>
      <c r="SKB6" s="1408"/>
      <c r="SKC6" s="1408"/>
      <c r="SKD6" s="1408"/>
      <c r="SKE6" s="1408"/>
      <c r="SKF6" s="1408"/>
      <c r="SKG6" s="1408"/>
      <c r="SKH6" s="1408"/>
      <c r="SKI6" s="1408"/>
      <c r="SKJ6" s="1408"/>
      <c r="SKK6" s="1408"/>
      <c r="SKL6" s="1408"/>
      <c r="SKM6" s="1408"/>
      <c r="SKN6" s="1408"/>
      <c r="SKO6" s="1408"/>
      <c r="SKP6" s="1408"/>
      <c r="SKQ6" s="1408"/>
      <c r="SKR6" s="1408"/>
      <c r="SKS6" s="1408"/>
      <c r="SKT6" s="1408"/>
      <c r="SKU6" s="1408"/>
      <c r="SKV6" s="1408"/>
      <c r="SKW6" s="1408"/>
      <c r="SKX6" s="1408"/>
      <c r="SKY6" s="1408"/>
      <c r="SKZ6" s="1408"/>
      <c r="SLA6" s="1408"/>
      <c r="SLB6" s="1408"/>
      <c r="SLC6" s="1408"/>
      <c r="SLD6" s="1408"/>
      <c r="SLE6" s="1408"/>
      <c r="SLF6" s="1408"/>
      <c r="SLG6" s="1408"/>
      <c r="SLH6" s="1408"/>
      <c r="SLI6" s="1408"/>
      <c r="SLJ6" s="1408"/>
      <c r="SLK6" s="1408"/>
      <c r="SLL6" s="1408"/>
      <c r="SLM6" s="1408"/>
      <c r="SLN6" s="1408"/>
      <c r="SLO6" s="1408"/>
      <c r="SLP6" s="1408"/>
      <c r="SLQ6" s="1408"/>
      <c r="SLR6" s="1408"/>
      <c r="SLS6" s="1408"/>
      <c r="SLT6" s="1408"/>
      <c r="SLU6" s="1408"/>
      <c r="SLV6" s="1408"/>
      <c r="SLW6" s="1408"/>
      <c r="SLX6" s="1408"/>
      <c r="SLY6" s="1408"/>
      <c r="SLZ6" s="1408"/>
      <c r="SMA6" s="1408"/>
      <c r="SMB6" s="1408"/>
      <c r="SMC6" s="1408"/>
      <c r="SMD6" s="1408"/>
      <c r="SME6" s="1408"/>
      <c r="SMF6" s="1408"/>
      <c r="SMG6" s="1408"/>
      <c r="SMH6" s="1408"/>
      <c r="SMI6" s="1408"/>
      <c r="SMJ6" s="1408"/>
      <c r="SMK6" s="1408"/>
      <c r="SML6" s="1408"/>
      <c r="SMM6" s="1408"/>
      <c r="SMN6" s="1408"/>
      <c r="SMO6" s="1408"/>
      <c r="SMP6" s="1408"/>
      <c r="SMQ6" s="1408"/>
      <c r="SMR6" s="1408"/>
      <c r="SMS6" s="1408"/>
      <c r="SMT6" s="1408"/>
      <c r="SMU6" s="1408"/>
      <c r="SMV6" s="1408"/>
      <c r="SMW6" s="1408"/>
      <c r="SMX6" s="1408"/>
      <c r="SMY6" s="1408"/>
      <c r="SMZ6" s="1408"/>
      <c r="SNA6" s="1408"/>
      <c r="SNB6" s="1408"/>
      <c r="SNC6" s="1408"/>
      <c r="SND6" s="1408"/>
      <c r="SNE6" s="1408"/>
      <c r="SNF6" s="1408"/>
      <c r="SNG6" s="1408"/>
      <c r="SNH6" s="1408"/>
      <c r="SNI6" s="1408"/>
      <c r="SNJ6" s="1408"/>
      <c r="SNK6" s="1408"/>
      <c r="SNL6" s="1408"/>
      <c r="SNM6" s="1408"/>
      <c r="SNN6" s="1408"/>
      <c r="SNO6" s="1408"/>
      <c r="SNP6" s="1408"/>
      <c r="SNQ6" s="1408"/>
      <c r="SNR6" s="1408"/>
      <c r="SNS6" s="1408"/>
      <c r="SNT6" s="1408"/>
      <c r="SNU6" s="1408"/>
      <c r="SNV6" s="1408"/>
      <c r="SNW6" s="1408"/>
      <c r="SNX6" s="1408"/>
      <c r="SNY6" s="1408"/>
      <c r="SNZ6" s="1408"/>
      <c r="SOA6" s="1408"/>
      <c r="SOB6" s="1408"/>
      <c r="SOC6" s="1408"/>
      <c r="SOD6" s="1408"/>
      <c r="SOE6" s="1408"/>
      <c r="SOF6" s="1408"/>
      <c r="SOG6" s="1408"/>
      <c r="SOH6" s="1408"/>
      <c r="SOI6" s="1408"/>
      <c r="SOJ6" s="1408"/>
      <c r="SOK6" s="1408"/>
      <c r="SOL6" s="1408"/>
      <c r="SOM6" s="1408"/>
      <c r="SON6" s="1408"/>
      <c r="SOO6" s="1408"/>
      <c r="SOP6" s="1408"/>
      <c r="SOQ6" s="1408"/>
      <c r="SOR6" s="1408"/>
      <c r="SOS6" s="1408"/>
      <c r="SOT6" s="1408"/>
      <c r="SOU6" s="1408"/>
      <c r="SOV6" s="1408"/>
      <c r="SOW6" s="1408"/>
      <c r="SOX6" s="1408"/>
      <c r="SOY6" s="1408"/>
      <c r="SOZ6" s="1408"/>
      <c r="SPA6" s="1408"/>
      <c r="SPB6" s="1408"/>
      <c r="SPC6" s="1408"/>
      <c r="SPD6" s="1408"/>
      <c r="SPE6" s="1408"/>
      <c r="SPF6" s="1408"/>
      <c r="SPG6" s="1408"/>
      <c r="SPH6" s="1408"/>
      <c r="SPI6" s="1408"/>
      <c r="SPJ6" s="1408"/>
      <c r="SPK6" s="1408"/>
      <c r="SPL6" s="1408"/>
      <c r="SPM6" s="1408"/>
      <c r="SPN6" s="1408"/>
      <c r="SPO6" s="1408"/>
      <c r="SPP6" s="1408"/>
      <c r="SPQ6" s="1408"/>
      <c r="SPR6" s="1408"/>
      <c r="SPS6" s="1408"/>
      <c r="SPT6" s="1408"/>
      <c r="SPU6" s="1408"/>
      <c r="SPV6" s="1408"/>
      <c r="SPW6" s="1408"/>
      <c r="SPX6" s="1408"/>
      <c r="SPY6" s="1408"/>
      <c r="SPZ6" s="1408"/>
      <c r="SQA6" s="1408"/>
      <c r="SQB6" s="1408"/>
      <c r="SQC6" s="1408"/>
      <c r="SQD6" s="1408"/>
      <c r="SQE6" s="1408"/>
      <c r="SQF6" s="1408"/>
      <c r="SQG6" s="1408"/>
      <c r="SQH6" s="1408"/>
      <c r="SQI6" s="1408"/>
      <c r="SQJ6" s="1408"/>
      <c r="SQK6" s="1408"/>
      <c r="SQL6" s="1408"/>
      <c r="SQM6" s="1408"/>
      <c r="SQN6" s="1408"/>
      <c r="SQO6" s="1408"/>
      <c r="SQP6" s="1408"/>
      <c r="SQQ6" s="1408"/>
      <c r="SQR6" s="1408"/>
      <c r="SQS6" s="1408"/>
      <c r="SQT6" s="1408"/>
      <c r="SQU6" s="1408"/>
      <c r="SQV6" s="1408"/>
      <c r="SQW6" s="1408"/>
      <c r="SQX6" s="1408"/>
      <c r="SQY6" s="1408"/>
      <c r="SQZ6" s="1408"/>
      <c r="SRA6" s="1408"/>
      <c r="SRB6" s="1408"/>
      <c r="SRC6" s="1408"/>
      <c r="SRD6" s="1408"/>
      <c r="SRE6" s="1408"/>
      <c r="SRF6" s="1408"/>
      <c r="SRG6" s="1408"/>
      <c r="SRH6" s="1408"/>
      <c r="SRI6" s="1408"/>
      <c r="SRJ6" s="1408"/>
      <c r="SRK6" s="1408"/>
      <c r="SRL6" s="1408"/>
      <c r="SRM6" s="1408"/>
      <c r="SRN6" s="1408"/>
      <c r="SRO6" s="1408"/>
      <c r="SRP6" s="1408"/>
      <c r="SRQ6" s="1408"/>
      <c r="SRR6" s="1408"/>
      <c r="SRS6" s="1408"/>
      <c r="SRT6" s="1408"/>
      <c r="SRU6" s="1408"/>
      <c r="SRV6" s="1408"/>
      <c r="SRW6" s="1408"/>
      <c r="SRX6" s="1408"/>
      <c r="SRY6" s="1408"/>
      <c r="SRZ6" s="1408"/>
      <c r="SSA6" s="1408"/>
      <c r="SSB6" s="1408"/>
      <c r="SSC6" s="1408"/>
      <c r="SSD6" s="1408"/>
      <c r="SSE6" s="1408"/>
      <c r="SSF6" s="1408"/>
      <c r="SSG6" s="1408"/>
      <c r="SSH6" s="1408"/>
      <c r="SSI6" s="1408"/>
      <c r="SSJ6" s="1408"/>
      <c r="SSK6" s="1408"/>
      <c r="SSL6" s="1408"/>
      <c r="SSM6" s="1408"/>
      <c r="SSN6" s="1408"/>
      <c r="SSO6" s="1408"/>
      <c r="SSP6" s="1408"/>
      <c r="SSQ6" s="1408"/>
      <c r="SSR6" s="1408"/>
      <c r="SSS6" s="1408"/>
      <c r="SST6" s="1408"/>
      <c r="SSU6" s="1408"/>
      <c r="SSV6" s="1408"/>
      <c r="SSW6" s="1408"/>
      <c r="SSX6" s="1408"/>
      <c r="SSY6" s="1408"/>
      <c r="SSZ6" s="1408"/>
      <c r="STA6" s="1408"/>
      <c r="STB6" s="1408"/>
      <c r="STC6" s="1408"/>
      <c r="STD6" s="1408"/>
      <c r="STE6" s="1408"/>
      <c r="STF6" s="1408"/>
      <c r="STG6" s="1408"/>
      <c r="STH6" s="1408"/>
      <c r="STI6" s="1408"/>
      <c r="STJ6" s="1408"/>
      <c r="STK6" s="1408"/>
      <c r="STL6" s="1408"/>
      <c r="STM6" s="1408"/>
      <c r="STN6" s="1408"/>
      <c r="STO6" s="1408"/>
      <c r="STP6" s="1408"/>
      <c r="STQ6" s="1408"/>
      <c r="STR6" s="1408"/>
      <c r="STS6" s="1408"/>
      <c r="STT6" s="1408"/>
      <c r="STU6" s="1408"/>
      <c r="STV6" s="1408"/>
      <c r="STW6" s="1408"/>
      <c r="STX6" s="1408"/>
      <c r="STY6" s="1408"/>
      <c r="STZ6" s="1408"/>
      <c r="SUA6" s="1408"/>
      <c r="SUB6" s="1408"/>
      <c r="SUC6" s="1408"/>
      <c r="SUD6" s="1408"/>
      <c r="SUE6" s="1408"/>
      <c r="SUF6" s="1408"/>
      <c r="SUG6" s="1408"/>
      <c r="SUH6" s="1408"/>
      <c r="SUI6" s="1408"/>
      <c r="SUJ6" s="1408"/>
      <c r="SUK6" s="1408"/>
      <c r="SUL6" s="1408"/>
      <c r="SUM6" s="1408"/>
      <c r="SUN6" s="1408"/>
      <c r="SUO6" s="1408"/>
      <c r="SUP6" s="1408"/>
      <c r="SUQ6" s="1408"/>
      <c r="SUR6" s="1408"/>
      <c r="SUS6" s="1408"/>
      <c r="SUT6" s="1408"/>
      <c r="SUU6" s="1408"/>
      <c r="SUV6" s="1408"/>
      <c r="SUW6" s="1408"/>
      <c r="SUX6" s="1408"/>
      <c r="SUY6" s="1408"/>
      <c r="SUZ6" s="1408"/>
      <c r="SVA6" s="1408"/>
      <c r="SVB6" s="1408"/>
      <c r="SVC6" s="1408"/>
      <c r="SVD6" s="1408"/>
      <c r="SVE6" s="1408"/>
      <c r="SVF6" s="1408"/>
      <c r="SVG6" s="1408"/>
      <c r="SVH6" s="1408"/>
      <c r="SVI6" s="1408"/>
      <c r="SVJ6" s="1408"/>
      <c r="SVK6" s="1408"/>
      <c r="SVL6" s="1408"/>
      <c r="SVM6" s="1408"/>
      <c r="SVN6" s="1408"/>
      <c r="SVO6" s="1408"/>
      <c r="SVP6" s="1408"/>
      <c r="SVQ6" s="1408"/>
      <c r="SVR6" s="1408"/>
      <c r="SVS6" s="1408"/>
      <c r="SVT6" s="1408"/>
      <c r="SVU6" s="1408"/>
      <c r="SVV6" s="1408"/>
      <c r="SVW6" s="1408"/>
      <c r="SVX6" s="1408"/>
      <c r="SVY6" s="1408"/>
      <c r="SVZ6" s="1408"/>
      <c r="SWA6" s="1408"/>
      <c r="SWB6" s="1408"/>
      <c r="SWC6" s="1408"/>
      <c r="SWD6" s="1408"/>
      <c r="SWE6" s="1408"/>
      <c r="SWF6" s="1408"/>
      <c r="SWG6" s="1408"/>
      <c r="SWH6" s="1408"/>
      <c r="SWI6" s="1408"/>
      <c r="SWJ6" s="1408"/>
      <c r="SWK6" s="1408"/>
      <c r="SWL6" s="1408"/>
      <c r="SWM6" s="1408"/>
      <c r="SWN6" s="1408"/>
      <c r="SWO6" s="1408"/>
      <c r="SWP6" s="1408"/>
      <c r="SWQ6" s="1408"/>
      <c r="SWR6" s="1408"/>
      <c r="SWS6" s="1408"/>
      <c r="SWT6" s="1408"/>
      <c r="SWU6" s="1408"/>
      <c r="SWV6" s="1408"/>
      <c r="SWW6" s="1408"/>
      <c r="SWX6" s="1408"/>
      <c r="SWY6" s="1408"/>
      <c r="SWZ6" s="1408"/>
      <c r="SXA6" s="1408"/>
      <c r="SXB6" s="1408"/>
      <c r="SXC6" s="1408"/>
      <c r="SXD6" s="1408"/>
      <c r="SXE6" s="1408"/>
      <c r="SXF6" s="1408"/>
      <c r="SXG6" s="1408"/>
      <c r="SXH6" s="1408"/>
      <c r="SXI6" s="1408"/>
      <c r="SXJ6" s="1408"/>
      <c r="SXK6" s="1408"/>
      <c r="SXL6" s="1408"/>
      <c r="SXM6" s="1408"/>
      <c r="SXN6" s="1408"/>
      <c r="SXO6" s="1408"/>
      <c r="SXP6" s="1408"/>
      <c r="SXQ6" s="1408"/>
      <c r="SXR6" s="1408"/>
      <c r="SXS6" s="1408"/>
      <c r="SXT6" s="1408"/>
      <c r="SXU6" s="1408"/>
      <c r="SXV6" s="1408"/>
      <c r="SXW6" s="1408"/>
      <c r="SXX6" s="1408"/>
      <c r="SXY6" s="1408"/>
      <c r="SXZ6" s="1408"/>
      <c r="SYA6" s="1408"/>
      <c r="SYB6" s="1408"/>
      <c r="SYC6" s="1408"/>
      <c r="SYD6" s="1408"/>
      <c r="SYE6" s="1408"/>
      <c r="SYF6" s="1408"/>
      <c r="SYG6" s="1408"/>
      <c r="SYH6" s="1408"/>
      <c r="SYI6" s="1408"/>
      <c r="SYJ6" s="1408"/>
      <c r="SYK6" s="1408"/>
      <c r="SYL6" s="1408"/>
      <c r="SYM6" s="1408"/>
      <c r="SYN6" s="1408"/>
      <c r="SYO6" s="1408"/>
      <c r="SYP6" s="1408"/>
      <c r="SYQ6" s="1408"/>
      <c r="SYR6" s="1408"/>
      <c r="SYS6" s="1408"/>
      <c r="SYT6" s="1408"/>
      <c r="SYU6" s="1408"/>
      <c r="SYV6" s="1408"/>
      <c r="SYW6" s="1408"/>
      <c r="SYX6" s="1408"/>
      <c r="SYY6" s="1408"/>
      <c r="SYZ6" s="1408"/>
      <c r="SZA6" s="1408"/>
      <c r="SZB6" s="1408"/>
      <c r="SZC6" s="1408"/>
      <c r="SZD6" s="1408"/>
      <c r="SZE6" s="1408"/>
      <c r="SZF6" s="1408"/>
      <c r="SZG6" s="1408"/>
      <c r="SZH6" s="1408"/>
      <c r="SZI6" s="1408"/>
      <c r="SZJ6" s="1408"/>
      <c r="SZK6" s="1408"/>
      <c r="SZL6" s="1408"/>
      <c r="SZM6" s="1408"/>
      <c r="SZN6" s="1408"/>
      <c r="SZO6" s="1408"/>
      <c r="SZP6" s="1408"/>
      <c r="SZQ6" s="1408"/>
      <c r="SZR6" s="1408"/>
      <c r="SZS6" s="1408"/>
      <c r="SZT6" s="1408"/>
      <c r="SZU6" s="1408"/>
      <c r="SZV6" s="1408"/>
      <c r="SZW6" s="1408"/>
      <c r="SZX6" s="1408"/>
      <c r="SZY6" s="1408"/>
      <c r="SZZ6" s="1408"/>
      <c r="TAA6" s="1408"/>
      <c r="TAB6" s="1408"/>
      <c r="TAC6" s="1408"/>
      <c r="TAD6" s="1408"/>
      <c r="TAE6" s="1408"/>
      <c r="TAF6" s="1408"/>
      <c r="TAG6" s="1408"/>
      <c r="TAH6" s="1408"/>
      <c r="TAI6" s="1408"/>
      <c r="TAJ6" s="1408"/>
      <c r="TAK6" s="1408"/>
      <c r="TAL6" s="1408"/>
      <c r="TAM6" s="1408"/>
      <c r="TAN6" s="1408"/>
      <c r="TAO6" s="1408"/>
      <c r="TAP6" s="1408"/>
      <c r="TAQ6" s="1408"/>
      <c r="TAR6" s="1408"/>
      <c r="TAS6" s="1408"/>
      <c r="TAT6" s="1408"/>
      <c r="TAU6" s="1408"/>
      <c r="TAV6" s="1408"/>
      <c r="TAW6" s="1408"/>
      <c r="TAX6" s="1408"/>
      <c r="TAY6" s="1408"/>
      <c r="TAZ6" s="1408"/>
      <c r="TBA6" s="1408"/>
      <c r="TBB6" s="1408"/>
      <c r="TBC6" s="1408"/>
      <c r="TBD6" s="1408"/>
      <c r="TBE6" s="1408"/>
      <c r="TBF6" s="1408"/>
      <c r="TBG6" s="1408"/>
      <c r="TBH6" s="1408"/>
      <c r="TBI6" s="1408"/>
      <c r="TBJ6" s="1408"/>
      <c r="TBK6" s="1408"/>
      <c r="TBL6" s="1408"/>
      <c r="TBM6" s="1408"/>
      <c r="TBN6" s="1408"/>
      <c r="TBO6" s="1408"/>
      <c r="TBP6" s="1408"/>
      <c r="TBQ6" s="1408"/>
      <c r="TBR6" s="1408"/>
      <c r="TBS6" s="1408"/>
      <c r="TBT6" s="1408"/>
      <c r="TBU6" s="1408"/>
      <c r="TBV6" s="1408"/>
      <c r="TBW6" s="1408"/>
      <c r="TBX6" s="1408"/>
      <c r="TBY6" s="1408"/>
      <c r="TBZ6" s="1408"/>
      <c r="TCA6" s="1408"/>
      <c r="TCB6" s="1408"/>
      <c r="TCC6" s="1408"/>
      <c r="TCD6" s="1408"/>
      <c r="TCE6" s="1408"/>
      <c r="TCF6" s="1408"/>
      <c r="TCG6" s="1408"/>
      <c r="TCH6" s="1408"/>
      <c r="TCI6" s="1408"/>
      <c r="TCJ6" s="1408"/>
      <c r="TCK6" s="1408"/>
      <c r="TCL6" s="1408"/>
      <c r="TCM6" s="1408"/>
      <c r="TCN6" s="1408"/>
      <c r="TCO6" s="1408"/>
      <c r="TCP6" s="1408"/>
      <c r="TCQ6" s="1408"/>
      <c r="TCR6" s="1408"/>
      <c r="TCS6" s="1408"/>
      <c r="TCT6" s="1408"/>
      <c r="TCU6" s="1408"/>
      <c r="TCV6" s="1408"/>
      <c r="TCW6" s="1408"/>
      <c r="TCX6" s="1408"/>
      <c r="TCY6" s="1408"/>
      <c r="TCZ6" s="1408"/>
      <c r="TDA6" s="1408"/>
      <c r="TDB6" s="1408"/>
      <c r="TDC6" s="1408"/>
      <c r="TDD6" s="1408"/>
      <c r="TDE6" s="1408"/>
      <c r="TDF6" s="1408"/>
      <c r="TDG6" s="1408"/>
      <c r="TDH6" s="1408"/>
      <c r="TDI6" s="1408"/>
      <c r="TDJ6" s="1408"/>
      <c r="TDK6" s="1408"/>
      <c r="TDL6" s="1408"/>
      <c r="TDM6" s="1408"/>
      <c r="TDN6" s="1408"/>
      <c r="TDO6" s="1408"/>
      <c r="TDP6" s="1408"/>
      <c r="TDQ6" s="1408"/>
      <c r="TDR6" s="1408"/>
      <c r="TDS6" s="1408"/>
      <c r="TDT6" s="1408"/>
      <c r="TDU6" s="1408"/>
      <c r="TDV6" s="1408"/>
      <c r="TDW6" s="1408"/>
      <c r="TDX6" s="1408"/>
      <c r="TDY6" s="1408"/>
      <c r="TDZ6" s="1408"/>
      <c r="TEA6" s="1408"/>
      <c r="TEB6" s="1408"/>
      <c r="TEC6" s="1408"/>
      <c r="TED6" s="1408"/>
      <c r="TEE6" s="1408"/>
      <c r="TEF6" s="1408"/>
      <c r="TEG6" s="1408"/>
      <c r="TEH6" s="1408"/>
      <c r="TEI6" s="1408"/>
      <c r="TEJ6" s="1408"/>
      <c r="TEK6" s="1408"/>
      <c r="TEL6" s="1408"/>
      <c r="TEM6" s="1408"/>
      <c r="TEN6" s="1408"/>
      <c r="TEO6" s="1408"/>
      <c r="TEP6" s="1408"/>
      <c r="TEQ6" s="1408"/>
      <c r="TER6" s="1408"/>
      <c r="TES6" s="1408"/>
      <c r="TET6" s="1408"/>
      <c r="TEU6" s="1408"/>
      <c r="TEV6" s="1408"/>
      <c r="TEW6" s="1408"/>
      <c r="TEX6" s="1408"/>
      <c r="TEY6" s="1408"/>
      <c r="TEZ6" s="1408"/>
      <c r="TFA6" s="1408"/>
      <c r="TFB6" s="1408"/>
      <c r="TFC6" s="1408"/>
      <c r="TFD6" s="1408"/>
      <c r="TFE6" s="1408"/>
      <c r="TFF6" s="1408"/>
      <c r="TFG6" s="1408"/>
      <c r="TFH6" s="1408"/>
      <c r="TFI6" s="1408"/>
      <c r="TFJ6" s="1408"/>
      <c r="TFK6" s="1408"/>
      <c r="TFL6" s="1408"/>
      <c r="TFM6" s="1408"/>
      <c r="TFN6" s="1408"/>
      <c r="TFO6" s="1408"/>
      <c r="TFP6" s="1408"/>
      <c r="TFQ6" s="1408"/>
      <c r="TFR6" s="1408"/>
      <c r="TFS6" s="1408"/>
      <c r="TFT6" s="1408"/>
      <c r="TFU6" s="1408"/>
      <c r="TFV6" s="1408"/>
      <c r="TFW6" s="1408"/>
      <c r="TFX6" s="1408"/>
      <c r="TFY6" s="1408"/>
      <c r="TFZ6" s="1408"/>
      <c r="TGA6" s="1408"/>
      <c r="TGB6" s="1408"/>
      <c r="TGC6" s="1408"/>
      <c r="TGD6" s="1408"/>
      <c r="TGE6" s="1408"/>
      <c r="TGF6" s="1408"/>
      <c r="TGG6" s="1408"/>
      <c r="TGH6" s="1408"/>
      <c r="TGI6" s="1408"/>
      <c r="TGJ6" s="1408"/>
      <c r="TGK6" s="1408"/>
      <c r="TGL6" s="1408"/>
      <c r="TGM6" s="1408"/>
      <c r="TGN6" s="1408"/>
      <c r="TGO6" s="1408"/>
      <c r="TGP6" s="1408"/>
      <c r="TGQ6" s="1408"/>
      <c r="TGR6" s="1408"/>
      <c r="TGS6" s="1408"/>
      <c r="TGT6" s="1408"/>
      <c r="TGU6" s="1408"/>
      <c r="TGV6" s="1408"/>
      <c r="TGW6" s="1408"/>
      <c r="TGX6" s="1408"/>
      <c r="TGY6" s="1408"/>
      <c r="TGZ6" s="1408"/>
      <c r="THA6" s="1408"/>
      <c r="THB6" s="1408"/>
      <c r="THC6" s="1408"/>
      <c r="THD6" s="1408"/>
      <c r="THE6" s="1408"/>
      <c r="THF6" s="1408"/>
      <c r="THG6" s="1408"/>
      <c r="THH6" s="1408"/>
      <c r="THI6" s="1408"/>
      <c r="THJ6" s="1408"/>
      <c r="THK6" s="1408"/>
      <c r="THL6" s="1408"/>
      <c r="THM6" s="1408"/>
      <c r="THN6" s="1408"/>
      <c r="THO6" s="1408"/>
      <c r="THP6" s="1408"/>
      <c r="THQ6" s="1408"/>
      <c r="THR6" s="1408"/>
      <c r="THS6" s="1408"/>
      <c r="THT6" s="1408"/>
      <c r="THU6" s="1408"/>
      <c r="THV6" s="1408"/>
      <c r="THW6" s="1408"/>
      <c r="THX6" s="1408"/>
      <c r="THY6" s="1408"/>
      <c r="THZ6" s="1408"/>
      <c r="TIA6" s="1408"/>
      <c r="TIB6" s="1408"/>
      <c r="TIC6" s="1408"/>
      <c r="TID6" s="1408"/>
      <c r="TIE6" s="1408"/>
      <c r="TIF6" s="1408"/>
      <c r="TIG6" s="1408"/>
      <c r="TIH6" s="1408"/>
      <c r="TII6" s="1408"/>
      <c r="TIJ6" s="1408"/>
      <c r="TIK6" s="1408"/>
      <c r="TIL6" s="1408"/>
      <c r="TIM6" s="1408"/>
      <c r="TIN6" s="1408"/>
      <c r="TIO6" s="1408"/>
      <c r="TIP6" s="1408"/>
      <c r="TIQ6" s="1408"/>
      <c r="TIR6" s="1408"/>
      <c r="TIS6" s="1408"/>
      <c r="TIT6" s="1408"/>
      <c r="TIU6" s="1408"/>
      <c r="TIV6" s="1408"/>
      <c r="TIW6" s="1408"/>
      <c r="TIX6" s="1408"/>
      <c r="TIY6" s="1408"/>
      <c r="TIZ6" s="1408"/>
      <c r="TJA6" s="1408"/>
      <c r="TJB6" s="1408"/>
      <c r="TJC6" s="1408"/>
      <c r="TJD6" s="1408"/>
      <c r="TJE6" s="1408"/>
      <c r="TJF6" s="1408"/>
      <c r="TJG6" s="1408"/>
      <c r="TJH6" s="1408"/>
      <c r="TJI6" s="1408"/>
      <c r="TJJ6" s="1408"/>
      <c r="TJK6" s="1408"/>
      <c r="TJL6" s="1408"/>
      <c r="TJM6" s="1408"/>
      <c r="TJN6" s="1408"/>
      <c r="TJO6" s="1408"/>
      <c r="TJP6" s="1408"/>
      <c r="TJQ6" s="1408"/>
      <c r="TJR6" s="1408"/>
      <c r="TJS6" s="1408"/>
      <c r="TJT6" s="1408"/>
      <c r="TJU6" s="1408"/>
      <c r="TJV6" s="1408"/>
      <c r="TJW6" s="1408"/>
      <c r="TJX6" s="1408"/>
      <c r="TJY6" s="1408"/>
      <c r="TJZ6" s="1408"/>
      <c r="TKA6" s="1408"/>
      <c r="TKB6" s="1408"/>
      <c r="TKC6" s="1408"/>
      <c r="TKD6" s="1408"/>
      <c r="TKE6" s="1408"/>
      <c r="TKF6" s="1408"/>
      <c r="TKG6" s="1408"/>
      <c r="TKH6" s="1408"/>
      <c r="TKI6" s="1408"/>
      <c r="TKJ6" s="1408"/>
      <c r="TKK6" s="1408"/>
      <c r="TKL6" s="1408"/>
      <c r="TKM6" s="1408"/>
      <c r="TKN6" s="1408"/>
      <c r="TKO6" s="1408"/>
      <c r="TKP6" s="1408"/>
      <c r="TKQ6" s="1408"/>
      <c r="TKR6" s="1408"/>
      <c r="TKS6" s="1408"/>
      <c r="TKT6" s="1408"/>
      <c r="TKU6" s="1408"/>
      <c r="TKV6" s="1408"/>
      <c r="TKW6" s="1408"/>
      <c r="TKX6" s="1408"/>
      <c r="TKY6" s="1408"/>
      <c r="TKZ6" s="1408"/>
      <c r="TLA6" s="1408"/>
      <c r="TLB6" s="1408"/>
      <c r="TLC6" s="1408"/>
      <c r="TLD6" s="1408"/>
      <c r="TLE6" s="1408"/>
      <c r="TLF6" s="1408"/>
      <c r="TLG6" s="1408"/>
      <c r="TLH6" s="1408"/>
      <c r="TLI6" s="1408"/>
      <c r="TLJ6" s="1408"/>
      <c r="TLK6" s="1408"/>
      <c r="TLL6" s="1408"/>
      <c r="TLM6" s="1408"/>
      <c r="TLN6" s="1408"/>
      <c r="TLO6" s="1408"/>
      <c r="TLP6" s="1408"/>
      <c r="TLQ6" s="1408"/>
      <c r="TLR6" s="1408"/>
      <c r="TLS6" s="1408"/>
      <c r="TLT6" s="1408"/>
      <c r="TLU6" s="1408"/>
      <c r="TLV6" s="1408"/>
      <c r="TLW6" s="1408"/>
      <c r="TLX6" s="1408"/>
      <c r="TLY6" s="1408"/>
      <c r="TLZ6" s="1408"/>
      <c r="TMA6" s="1408"/>
      <c r="TMB6" s="1408"/>
      <c r="TMC6" s="1408"/>
      <c r="TMD6" s="1408"/>
      <c r="TME6" s="1408"/>
      <c r="TMF6" s="1408"/>
      <c r="TMG6" s="1408"/>
      <c r="TMH6" s="1408"/>
      <c r="TMI6" s="1408"/>
      <c r="TMJ6" s="1408"/>
      <c r="TMK6" s="1408"/>
      <c r="TML6" s="1408"/>
      <c r="TMM6" s="1408"/>
      <c r="TMN6" s="1408"/>
      <c r="TMO6" s="1408"/>
      <c r="TMP6" s="1408"/>
      <c r="TMQ6" s="1408"/>
      <c r="TMR6" s="1408"/>
      <c r="TMS6" s="1408"/>
      <c r="TMT6" s="1408"/>
      <c r="TMU6" s="1408"/>
      <c r="TMV6" s="1408"/>
      <c r="TMW6" s="1408"/>
      <c r="TMX6" s="1408"/>
      <c r="TMY6" s="1408"/>
      <c r="TMZ6" s="1408"/>
      <c r="TNA6" s="1408"/>
      <c r="TNB6" s="1408"/>
      <c r="TNC6" s="1408"/>
      <c r="TND6" s="1408"/>
      <c r="TNE6" s="1408"/>
      <c r="TNF6" s="1408"/>
      <c r="TNG6" s="1408"/>
      <c r="TNH6" s="1408"/>
      <c r="TNI6" s="1408"/>
      <c r="TNJ6" s="1408"/>
      <c r="TNK6" s="1408"/>
      <c r="TNL6" s="1408"/>
      <c r="TNM6" s="1408"/>
      <c r="TNN6" s="1408"/>
      <c r="TNO6" s="1408"/>
      <c r="TNP6" s="1408"/>
      <c r="TNQ6" s="1408"/>
      <c r="TNR6" s="1408"/>
      <c r="TNS6" s="1408"/>
      <c r="TNT6" s="1408"/>
      <c r="TNU6" s="1408"/>
      <c r="TNV6" s="1408"/>
      <c r="TNW6" s="1408"/>
      <c r="TNX6" s="1408"/>
      <c r="TNY6" s="1408"/>
      <c r="TNZ6" s="1408"/>
      <c r="TOA6" s="1408"/>
      <c r="TOB6" s="1408"/>
      <c r="TOC6" s="1408"/>
      <c r="TOD6" s="1408"/>
      <c r="TOE6" s="1408"/>
      <c r="TOF6" s="1408"/>
      <c r="TOG6" s="1408"/>
      <c r="TOH6" s="1408"/>
      <c r="TOI6" s="1408"/>
      <c r="TOJ6" s="1408"/>
      <c r="TOK6" s="1408"/>
      <c r="TOL6" s="1408"/>
      <c r="TOM6" s="1408"/>
      <c r="TON6" s="1408"/>
      <c r="TOO6" s="1408"/>
      <c r="TOP6" s="1408"/>
      <c r="TOQ6" s="1408"/>
      <c r="TOR6" s="1408"/>
      <c r="TOS6" s="1408"/>
      <c r="TOT6" s="1408"/>
      <c r="TOU6" s="1408"/>
      <c r="TOV6" s="1408"/>
      <c r="TOW6" s="1408"/>
      <c r="TOX6" s="1408"/>
      <c r="TOY6" s="1408"/>
      <c r="TOZ6" s="1408"/>
      <c r="TPA6" s="1408"/>
      <c r="TPB6" s="1408"/>
      <c r="TPC6" s="1408"/>
      <c r="TPD6" s="1408"/>
      <c r="TPE6" s="1408"/>
      <c r="TPF6" s="1408"/>
      <c r="TPG6" s="1408"/>
      <c r="TPH6" s="1408"/>
      <c r="TPI6" s="1408"/>
      <c r="TPJ6" s="1408"/>
      <c r="TPK6" s="1408"/>
      <c r="TPL6" s="1408"/>
      <c r="TPM6" s="1408"/>
      <c r="TPN6" s="1408"/>
      <c r="TPO6" s="1408"/>
      <c r="TPP6" s="1408"/>
      <c r="TPQ6" s="1408"/>
      <c r="TPR6" s="1408"/>
      <c r="TPS6" s="1408"/>
      <c r="TPT6" s="1408"/>
      <c r="TPU6" s="1408"/>
      <c r="TPV6" s="1408"/>
      <c r="TPW6" s="1408"/>
      <c r="TPX6" s="1408"/>
      <c r="TPY6" s="1408"/>
      <c r="TPZ6" s="1408"/>
      <c r="TQA6" s="1408"/>
      <c r="TQB6" s="1408"/>
      <c r="TQC6" s="1408"/>
      <c r="TQD6" s="1408"/>
      <c r="TQE6" s="1408"/>
      <c r="TQF6" s="1408"/>
      <c r="TQG6" s="1408"/>
      <c r="TQH6" s="1408"/>
      <c r="TQI6" s="1408"/>
      <c r="TQJ6" s="1408"/>
      <c r="TQK6" s="1408"/>
      <c r="TQL6" s="1408"/>
      <c r="TQM6" s="1408"/>
      <c r="TQN6" s="1408"/>
      <c r="TQO6" s="1408"/>
      <c r="TQP6" s="1408"/>
      <c r="TQQ6" s="1408"/>
      <c r="TQR6" s="1408"/>
      <c r="TQS6" s="1408"/>
      <c r="TQT6" s="1408"/>
      <c r="TQU6" s="1408"/>
      <c r="TQV6" s="1408"/>
      <c r="TQW6" s="1408"/>
      <c r="TQX6" s="1408"/>
      <c r="TQY6" s="1408"/>
      <c r="TQZ6" s="1408"/>
      <c r="TRA6" s="1408"/>
      <c r="TRB6" s="1408"/>
      <c r="TRC6" s="1408"/>
      <c r="TRD6" s="1408"/>
      <c r="TRE6" s="1408"/>
      <c r="TRF6" s="1408"/>
      <c r="TRG6" s="1408"/>
      <c r="TRH6" s="1408"/>
      <c r="TRI6" s="1408"/>
      <c r="TRJ6" s="1408"/>
      <c r="TRK6" s="1408"/>
      <c r="TRL6" s="1408"/>
      <c r="TRM6" s="1408"/>
      <c r="TRN6" s="1408"/>
      <c r="TRO6" s="1408"/>
      <c r="TRP6" s="1408"/>
      <c r="TRQ6" s="1408"/>
      <c r="TRR6" s="1408"/>
      <c r="TRS6" s="1408"/>
      <c r="TRT6" s="1408"/>
      <c r="TRU6" s="1408"/>
      <c r="TRV6" s="1408"/>
      <c r="TRW6" s="1408"/>
      <c r="TRX6" s="1408"/>
      <c r="TRY6" s="1408"/>
      <c r="TRZ6" s="1408"/>
      <c r="TSA6" s="1408"/>
      <c r="TSB6" s="1408"/>
      <c r="TSC6" s="1408"/>
      <c r="TSD6" s="1408"/>
      <c r="TSE6" s="1408"/>
      <c r="TSF6" s="1408"/>
      <c r="TSG6" s="1408"/>
      <c r="TSH6" s="1408"/>
      <c r="TSI6" s="1408"/>
      <c r="TSJ6" s="1408"/>
      <c r="TSK6" s="1408"/>
      <c r="TSL6" s="1408"/>
      <c r="TSM6" s="1408"/>
      <c r="TSN6" s="1408"/>
      <c r="TSO6" s="1408"/>
      <c r="TSP6" s="1408"/>
      <c r="TSQ6" s="1408"/>
      <c r="TSR6" s="1408"/>
      <c r="TSS6" s="1408"/>
      <c r="TST6" s="1408"/>
      <c r="TSU6" s="1408"/>
      <c r="TSV6" s="1408"/>
      <c r="TSW6" s="1408"/>
      <c r="TSX6" s="1408"/>
      <c r="TSY6" s="1408"/>
      <c r="TSZ6" s="1408"/>
      <c r="TTA6" s="1408"/>
      <c r="TTB6" s="1408"/>
      <c r="TTC6" s="1408"/>
      <c r="TTD6" s="1408"/>
      <c r="TTE6" s="1408"/>
      <c r="TTF6" s="1408"/>
      <c r="TTG6" s="1408"/>
      <c r="TTH6" s="1408"/>
      <c r="TTI6" s="1408"/>
      <c r="TTJ6" s="1408"/>
      <c r="TTK6" s="1408"/>
      <c r="TTL6" s="1408"/>
      <c r="TTM6" s="1408"/>
      <c r="TTN6" s="1408"/>
      <c r="TTO6" s="1408"/>
      <c r="TTP6" s="1408"/>
      <c r="TTQ6" s="1408"/>
      <c r="TTR6" s="1408"/>
      <c r="TTS6" s="1408"/>
      <c r="TTT6" s="1408"/>
      <c r="TTU6" s="1408"/>
      <c r="TTV6" s="1408"/>
      <c r="TTW6" s="1408"/>
      <c r="TTX6" s="1408"/>
      <c r="TTY6" s="1408"/>
      <c r="TTZ6" s="1408"/>
      <c r="TUA6" s="1408"/>
      <c r="TUB6" s="1408"/>
      <c r="TUC6" s="1408"/>
      <c r="TUD6" s="1408"/>
      <c r="TUE6" s="1408"/>
      <c r="TUF6" s="1408"/>
      <c r="TUG6" s="1408"/>
      <c r="TUH6" s="1408"/>
      <c r="TUI6" s="1408"/>
      <c r="TUJ6" s="1408"/>
      <c r="TUK6" s="1408"/>
      <c r="TUL6" s="1408"/>
      <c r="TUM6" s="1408"/>
      <c r="TUN6" s="1408"/>
      <c r="TUO6" s="1408"/>
      <c r="TUP6" s="1408"/>
      <c r="TUQ6" s="1408"/>
      <c r="TUR6" s="1408"/>
      <c r="TUS6" s="1408"/>
      <c r="TUT6" s="1408"/>
      <c r="TUU6" s="1408"/>
      <c r="TUV6" s="1408"/>
      <c r="TUW6" s="1408"/>
      <c r="TUX6" s="1408"/>
      <c r="TUY6" s="1408"/>
      <c r="TUZ6" s="1408"/>
      <c r="TVA6" s="1408"/>
      <c r="TVB6" s="1408"/>
      <c r="TVC6" s="1408"/>
      <c r="TVD6" s="1408"/>
      <c r="TVE6" s="1408"/>
      <c r="TVF6" s="1408"/>
      <c r="TVG6" s="1408"/>
      <c r="TVH6" s="1408"/>
      <c r="TVI6" s="1408"/>
      <c r="TVJ6" s="1408"/>
      <c r="TVK6" s="1408"/>
      <c r="TVL6" s="1408"/>
      <c r="TVM6" s="1408"/>
      <c r="TVN6" s="1408"/>
      <c r="TVO6" s="1408"/>
      <c r="TVP6" s="1408"/>
      <c r="TVQ6" s="1408"/>
      <c r="TVR6" s="1408"/>
      <c r="TVS6" s="1408"/>
      <c r="TVT6" s="1408"/>
      <c r="TVU6" s="1408"/>
      <c r="TVV6" s="1408"/>
      <c r="TVW6" s="1408"/>
      <c r="TVX6" s="1408"/>
      <c r="TVY6" s="1408"/>
      <c r="TVZ6" s="1408"/>
      <c r="TWA6" s="1408"/>
      <c r="TWB6" s="1408"/>
      <c r="TWC6" s="1408"/>
      <c r="TWD6" s="1408"/>
      <c r="TWE6" s="1408"/>
      <c r="TWF6" s="1408"/>
      <c r="TWG6" s="1408"/>
      <c r="TWH6" s="1408"/>
      <c r="TWI6" s="1408"/>
      <c r="TWJ6" s="1408"/>
      <c r="TWK6" s="1408"/>
      <c r="TWL6" s="1408"/>
      <c r="TWM6" s="1408"/>
      <c r="TWN6" s="1408"/>
      <c r="TWO6" s="1408"/>
      <c r="TWP6" s="1408"/>
      <c r="TWQ6" s="1408"/>
      <c r="TWR6" s="1408"/>
      <c r="TWS6" s="1408"/>
      <c r="TWT6" s="1408"/>
      <c r="TWU6" s="1408"/>
      <c r="TWV6" s="1408"/>
      <c r="TWW6" s="1408"/>
      <c r="TWX6" s="1408"/>
      <c r="TWY6" s="1408"/>
      <c r="TWZ6" s="1408"/>
      <c r="TXA6" s="1408"/>
      <c r="TXB6" s="1408"/>
      <c r="TXC6" s="1408"/>
      <c r="TXD6" s="1408"/>
      <c r="TXE6" s="1408"/>
      <c r="TXF6" s="1408"/>
      <c r="TXG6" s="1408"/>
      <c r="TXH6" s="1408"/>
      <c r="TXI6" s="1408"/>
      <c r="TXJ6" s="1408"/>
      <c r="TXK6" s="1408"/>
      <c r="TXL6" s="1408"/>
      <c r="TXM6" s="1408"/>
      <c r="TXN6" s="1408"/>
      <c r="TXO6" s="1408"/>
      <c r="TXP6" s="1408"/>
      <c r="TXQ6" s="1408"/>
      <c r="TXR6" s="1408"/>
      <c r="TXS6" s="1408"/>
      <c r="TXT6" s="1408"/>
      <c r="TXU6" s="1408"/>
      <c r="TXV6" s="1408"/>
      <c r="TXW6" s="1408"/>
      <c r="TXX6" s="1408"/>
      <c r="TXY6" s="1408"/>
      <c r="TXZ6" s="1408"/>
      <c r="TYA6" s="1408"/>
      <c r="TYB6" s="1408"/>
      <c r="TYC6" s="1408"/>
      <c r="TYD6" s="1408"/>
      <c r="TYE6" s="1408"/>
      <c r="TYF6" s="1408"/>
      <c r="TYG6" s="1408"/>
      <c r="TYH6" s="1408"/>
      <c r="TYI6" s="1408"/>
      <c r="TYJ6" s="1408"/>
      <c r="TYK6" s="1408"/>
      <c r="TYL6" s="1408"/>
      <c r="TYM6" s="1408"/>
      <c r="TYN6" s="1408"/>
      <c r="TYO6" s="1408"/>
      <c r="TYP6" s="1408"/>
      <c r="TYQ6" s="1408"/>
      <c r="TYR6" s="1408"/>
      <c r="TYS6" s="1408"/>
      <c r="TYT6" s="1408"/>
      <c r="TYU6" s="1408"/>
      <c r="TYV6" s="1408"/>
      <c r="TYW6" s="1408"/>
      <c r="TYX6" s="1408"/>
      <c r="TYY6" s="1408"/>
      <c r="TYZ6" s="1408"/>
      <c r="TZA6" s="1408"/>
      <c r="TZB6" s="1408"/>
      <c r="TZC6" s="1408"/>
      <c r="TZD6" s="1408"/>
      <c r="TZE6" s="1408"/>
      <c r="TZF6" s="1408"/>
      <c r="TZG6" s="1408"/>
      <c r="TZH6" s="1408"/>
      <c r="TZI6" s="1408"/>
      <c r="TZJ6" s="1408"/>
      <c r="TZK6" s="1408"/>
      <c r="TZL6" s="1408"/>
      <c r="TZM6" s="1408"/>
      <c r="TZN6" s="1408"/>
      <c r="TZO6" s="1408"/>
      <c r="TZP6" s="1408"/>
      <c r="TZQ6" s="1408"/>
      <c r="TZR6" s="1408"/>
      <c r="TZS6" s="1408"/>
      <c r="TZT6" s="1408"/>
      <c r="TZU6" s="1408"/>
      <c r="TZV6" s="1408"/>
      <c r="TZW6" s="1408"/>
      <c r="TZX6" s="1408"/>
      <c r="TZY6" s="1408"/>
      <c r="TZZ6" s="1408"/>
      <c r="UAA6" s="1408"/>
      <c r="UAB6" s="1408"/>
      <c r="UAC6" s="1408"/>
      <c r="UAD6" s="1408"/>
      <c r="UAE6" s="1408"/>
      <c r="UAF6" s="1408"/>
      <c r="UAG6" s="1408"/>
      <c r="UAH6" s="1408"/>
      <c r="UAI6" s="1408"/>
      <c r="UAJ6" s="1408"/>
      <c r="UAK6" s="1408"/>
      <c r="UAL6" s="1408"/>
      <c r="UAM6" s="1408"/>
      <c r="UAN6" s="1408"/>
      <c r="UAO6" s="1408"/>
      <c r="UAP6" s="1408"/>
      <c r="UAQ6" s="1408"/>
      <c r="UAR6" s="1408"/>
      <c r="UAS6" s="1408"/>
      <c r="UAT6" s="1408"/>
      <c r="UAU6" s="1408"/>
      <c r="UAV6" s="1408"/>
      <c r="UAW6" s="1408"/>
      <c r="UAX6" s="1408"/>
      <c r="UAY6" s="1408"/>
      <c r="UAZ6" s="1408"/>
      <c r="UBA6" s="1408"/>
      <c r="UBB6" s="1408"/>
      <c r="UBC6" s="1408"/>
      <c r="UBD6" s="1408"/>
      <c r="UBE6" s="1408"/>
      <c r="UBF6" s="1408"/>
      <c r="UBG6" s="1408"/>
      <c r="UBH6" s="1408"/>
      <c r="UBI6" s="1408"/>
      <c r="UBJ6" s="1408"/>
      <c r="UBK6" s="1408"/>
      <c r="UBL6" s="1408"/>
      <c r="UBM6" s="1408"/>
      <c r="UBN6" s="1408"/>
      <c r="UBO6" s="1408"/>
      <c r="UBP6" s="1408"/>
      <c r="UBQ6" s="1408"/>
      <c r="UBR6" s="1408"/>
      <c r="UBS6" s="1408"/>
      <c r="UBT6" s="1408"/>
      <c r="UBU6" s="1408"/>
      <c r="UBV6" s="1408"/>
      <c r="UBW6" s="1408"/>
      <c r="UBX6" s="1408"/>
      <c r="UBY6" s="1408"/>
      <c r="UBZ6" s="1408"/>
      <c r="UCA6" s="1408"/>
      <c r="UCB6" s="1408"/>
      <c r="UCC6" s="1408"/>
      <c r="UCD6" s="1408"/>
      <c r="UCE6" s="1408"/>
      <c r="UCF6" s="1408"/>
      <c r="UCG6" s="1408"/>
      <c r="UCH6" s="1408"/>
      <c r="UCI6" s="1408"/>
      <c r="UCJ6" s="1408"/>
      <c r="UCK6" s="1408"/>
      <c r="UCL6" s="1408"/>
      <c r="UCM6" s="1408"/>
      <c r="UCN6" s="1408"/>
      <c r="UCO6" s="1408"/>
      <c r="UCP6" s="1408"/>
      <c r="UCQ6" s="1408"/>
      <c r="UCR6" s="1408"/>
      <c r="UCS6" s="1408"/>
      <c r="UCT6" s="1408"/>
      <c r="UCU6" s="1408"/>
      <c r="UCV6" s="1408"/>
      <c r="UCW6" s="1408"/>
      <c r="UCX6" s="1408"/>
      <c r="UCY6" s="1408"/>
      <c r="UCZ6" s="1408"/>
      <c r="UDA6" s="1408"/>
      <c r="UDB6" s="1408"/>
      <c r="UDC6" s="1408"/>
      <c r="UDD6" s="1408"/>
      <c r="UDE6" s="1408"/>
      <c r="UDF6" s="1408"/>
      <c r="UDG6" s="1408"/>
      <c r="UDH6" s="1408"/>
      <c r="UDI6" s="1408"/>
      <c r="UDJ6" s="1408"/>
      <c r="UDK6" s="1408"/>
      <c r="UDL6" s="1408"/>
      <c r="UDM6" s="1408"/>
      <c r="UDN6" s="1408"/>
      <c r="UDO6" s="1408"/>
      <c r="UDP6" s="1408"/>
      <c r="UDQ6" s="1408"/>
      <c r="UDR6" s="1408"/>
      <c r="UDS6" s="1408"/>
      <c r="UDT6" s="1408"/>
      <c r="UDU6" s="1408"/>
      <c r="UDV6" s="1408"/>
      <c r="UDW6" s="1408"/>
      <c r="UDX6" s="1408"/>
      <c r="UDY6" s="1408"/>
      <c r="UDZ6" s="1408"/>
      <c r="UEA6" s="1408"/>
      <c r="UEB6" s="1408"/>
      <c r="UEC6" s="1408"/>
      <c r="UED6" s="1408"/>
      <c r="UEE6" s="1408"/>
      <c r="UEF6" s="1408"/>
      <c r="UEG6" s="1408"/>
      <c r="UEH6" s="1408"/>
      <c r="UEI6" s="1408"/>
      <c r="UEJ6" s="1408"/>
      <c r="UEK6" s="1408"/>
      <c r="UEL6" s="1408"/>
      <c r="UEM6" s="1408"/>
      <c r="UEN6" s="1408"/>
      <c r="UEO6" s="1408"/>
      <c r="UEP6" s="1408"/>
      <c r="UEQ6" s="1408"/>
      <c r="UER6" s="1408"/>
      <c r="UES6" s="1408"/>
      <c r="UET6" s="1408"/>
      <c r="UEU6" s="1408"/>
      <c r="UEV6" s="1408"/>
      <c r="UEW6" s="1408"/>
      <c r="UEX6" s="1408"/>
      <c r="UEY6" s="1408"/>
      <c r="UEZ6" s="1408"/>
      <c r="UFA6" s="1408"/>
      <c r="UFB6" s="1408"/>
      <c r="UFC6" s="1408"/>
      <c r="UFD6" s="1408"/>
      <c r="UFE6" s="1408"/>
      <c r="UFF6" s="1408"/>
      <c r="UFG6" s="1408"/>
      <c r="UFH6" s="1408"/>
      <c r="UFI6" s="1408"/>
      <c r="UFJ6" s="1408"/>
      <c r="UFK6" s="1408"/>
      <c r="UFL6" s="1408"/>
      <c r="UFM6" s="1408"/>
      <c r="UFN6" s="1408"/>
      <c r="UFO6" s="1408"/>
      <c r="UFP6" s="1408"/>
      <c r="UFQ6" s="1408"/>
      <c r="UFR6" s="1408"/>
      <c r="UFS6" s="1408"/>
      <c r="UFT6" s="1408"/>
      <c r="UFU6" s="1408"/>
      <c r="UFV6" s="1408"/>
      <c r="UFW6" s="1408"/>
      <c r="UFX6" s="1408"/>
      <c r="UFY6" s="1408"/>
      <c r="UFZ6" s="1408"/>
      <c r="UGA6" s="1408"/>
      <c r="UGB6" s="1408"/>
      <c r="UGC6" s="1408"/>
      <c r="UGD6" s="1408"/>
      <c r="UGE6" s="1408"/>
      <c r="UGF6" s="1408"/>
      <c r="UGG6" s="1408"/>
      <c r="UGH6" s="1408"/>
      <c r="UGI6" s="1408"/>
      <c r="UGJ6" s="1408"/>
      <c r="UGK6" s="1408"/>
      <c r="UGL6" s="1408"/>
      <c r="UGM6" s="1408"/>
      <c r="UGN6" s="1408"/>
      <c r="UGO6" s="1408"/>
      <c r="UGP6" s="1408"/>
      <c r="UGQ6" s="1408"/>
      <c r="UGR6" s="1408"/>
      <c r="UGS6" s="1408"/>
      <c r="UGT6" s="1408"/>
      <c r="UGU6" s="1408"/>
      <c r="UGV6" s="1408"/>
      <c r="UGW6" s="1408"/>
      <c r="UGX6" s="1408"/>
      <c r="UGY6" s="1408"/>
      <c r="UGZ6" s="1408"/>
      <c r="UHA6" s="1408"/>
      <c r="UHB6" s="1408"/>
      <c r="UHC6" s="1408"/>
      <c r="UHD6" s="1408"/>
      <c r="UHE6" s="1408"/>
      <c r="UHF6" s="1408"/>
      <c r="UHG6" s="1408"/>
      <c r="UHH6" s="1408"/>
      <c r="UHI6" s="1408"/>
      <c r="UHJ6" s="1408"/>
      <c r="UHK6" s="1408"/>
      <c r="UHL6" s="1408"/>
      <c r="UHM6" s="1408"/>
      <c r="UHN6" s="1408"/>
      <c r="UHO6" s="1408"/>
      <c r="UHP6" s="1408"/>
      <c r="UHQ6" s="1408"/>
      <c r="UHR6" s="1408"/>
      <c r="UHS6" s="1408"/>
      <c r="UHT6" s="1408"/>
      <c r="UHU6" s="1408"/>
      <c r="UHV6" s="1408"/>
      <c r="UHW6" s="1408"/>
      <c r="UHX6" s="1408"/>
      <c r="UHY6" s="1408"/>
      <c r="UHZ6" s="1408"/>
      <c r="UIA6" s="1408"/>
      <c r="UIB6" s="1408"/>
      <c r="UIC6" s="1408"/>
      <c r="UID6" s="1408"/>
      <c r="UIE6" s="1408"/>
      <c r="UIF6" s="1408"/>
      <c r="UIG6" s="1408"/>
      <c r="UIH6" s="1408"/>
      <c r="UII6" s="1408"/>
      <c r="UIJ6" s="1408"/>
      <c r="UIK6" s="1408"/>
      <c r="UIL6" s="1408"/>
      <c r="UIM6" s="1408"/>
      <c r="UIN6" s="1408"/>
      <c r="UIO6" s="1408"/>
      <c r="UIP6" s="1408"/>
      <c r="UIQ6" s="1408"/>
      <c r="UIR6" s="1408"/>
      <c r="UIS6" s="1408"/>
      <c r="UIT6" s="1408"/>
      <c r="UIU6" s="1408"/>
      <c r="UIV6" s="1408"/>
      <c r="UIW6" s="1408"/>
      <c r="UIX6" s="1408"/>
      <c r="UIY6" s="1408"/>
      <c r="UIZ6" s="1408"/>
      <c r="UJA6" s="1408"/>
      <c r="UJB6" s="1408"/>
      <c r="UJC6" s="1408"/>
      <c r="UJD6" s="1408"/>
      <c r="UJE6" s="1408"/>
      <c r="UJF6" s="1408"/>
      <c r="UJG6" s="1408"/>
      <c r="UJH6" s="1408"/>
      <c r="UJI6" s="1408"/>
      <c r="UJJ6" s="1408"/>
      <c r="UJK6" s="1408"/>
      <c r="UJL6" s="1408"/>
      <c r="UJM6" s="1408"/>
      <c r="UJN6" s="1408"/>
      <c r="UJO6" s="1408"/>
      <c r="UJP6" s="1408"/>
      <c r="UJQ6" s="1408"/>
      <c r="UJR6" s="1408"/>
      <c r="UJS6" s="1408"/>
      <c r="UJT6" s="1408"/>
      <c r="UJU6" s="1408"/>
      <c r="UJV6" s="1408"/>
      <c r="UJW6" s="1408"/>
      <c r="UJX6" s="1408"/>
      <c r="UJY6" s="1408"/>
      <c r="UJZ6" s="1408"/>
      <c r="UKA6" s="1408"/>
      <c r="UKB6" s="1408"/>
      <c r="UKC6" s="1408"/>
      <c r="UKD6" s="1408"/>
      <c r="UKE6" s="1408"/>
      <c r="UKF6" s="1408"/>
      <c r="UKG6" s="1408"/>
      <c r="UKH6" s="1408"/>
      <c r="UKI6" s="1408"/>
      <c r="UKJ6" s="1408"/>
      <c r="UKK6" s="1408"/>
      <c r="UKL6" s="1408"/>
      <c r="UKM6" s="1408"/>
      <c r="UKN6" s="1408"/>
      <c r="UKO6" s="1408"/>
      <c r="UKP6" s="1408"/>
      <c r="UKQ6" s="1408"/>
      <c r="UKR6" s="1408"/>
      <c r="UKS6" s="1408"/>
      <c r="UKT6" s="1408"/>
      <c r="UKU6" s="1408"/>
      <c r="UKV6" s="1408"/>
      <c r="UKW6" s="1408"/>
      <c r="UKX6" s="1408"/>
      <c r="UKY6" s="1408"/>
      <c r="UKZ6" s="1408"/>
      <c r="ULA6" s="1408"/>
      <c r="ULB6" s="1408"/>
      <c r="ULC6" s="1408"/>
      <c r="ULD6" s="1408"/>
      <c r="ULE6" s="1408"/>
      <c r="ULF6" s="1408"/>
      <c r="ULG6" s="1408"/>
      <c r="ULH6" s="1408"/>
      <c r="ULI6" s="1408"/>
      <c r="ULJ6" s="1408"/>
      <c r="ULK6" s="1408"/>
      <c r="ULL6" s="1408"/>
      <c r="ULM6" s="1408"/>
      <c r="ULN6" s="1408"/>
      <c r="ULO6" s="1408"/>
      <c r="ULP6" s="1408"/>
      <c r="ULQ6" s="1408"/>
      <c r="ULR6" s="1408"/>
      <c r="ULS6" s="1408"/>
      <c r="ULT6" s="1408"/>
      <c r="ULU6" s="1408"/>
      <c r="ULV6" s="1408"/>
      <c r="ULW6" s="1408"/>
      <c r="ULX6" s="1408"/>
      <c r="ULY6" s="1408"/>
      <c r="ULZ6" s="1408"/>
      <c r="UMA6" s="1408"/>
      <c r="UMB6" s="1408"/>
      <c r="UMC6" s="1408"/>
      <c r="UMD6" s="1408"/>
      <c r="UME6" s="1408"/>
      <c r="UMF6" s="1408"/>
      <c r="UMG6" s="1408"/>
      <c r="UMH6" s="1408"/>
      <c r="UMI6" s="1408"/>
      <c r="UMJ6" s="1408"/>
      <c r="UMK6" s="1408"/>
      <c r="UML6" s="1408"/>
      <c r="UMM6" s="1408"/>
      <c r="UMN6" s="1408"/>
      <c r="UMO6" s="1408"/>
      <c r="UMP6" s="1408"/>
      <c r="UMQ6" s="1408"/>
      <c r="UMR6" s="1408"/>
      <c r="UMS6" s="1408"/>
      <c r="UMT6" s="1408"/>
      <c r="UMU6" s="1408"/>
      <c r="UMV6" s="1408"/>
      <c r="UMW6" s="1408"/>
      <c r="UMX6" s="1408"/>
      <c r="UMY6" s="1408"/>
      <c r="UMZ6" s="1408"/>
      <c r="UNA6" s="1408"/>
      <c r="UNB6" s="1408"/>
      <c r="UNC6" s="1408"/>
      <c r="UND6" s="1408"/>
      <c r="UNE6" s="1408"/>
      <c r="UNF6" s="1408"/>
      <c r="UNG6" s="1408"/>
      <c r="UNH6" s="1408"/>
      <c r="UNI6" s="1408"/>
      <c r="UNJ6" s="1408"/>
      <c r="UNK6" s="1408"/>
      <c r="UNL6" s="1408"/>
      <c r="UNM6" s="1408"/>
      <c r="UNN6" s="1408"/>
      <c r="UNO6" s="1408"/>
      <c r="UNP6" s="1408"/>
      <c r="UNQ6" s="1408"/>
      <c r="UNR6" s="1408"/>
      <c r="UNS6" s="1408"/>
      <c r="UNT6" s="1408"/>
      <c r="UNU6" s="1408"/>
      <c r="UNV6" s="1408"/>
      <c r="UNW6" s="1408"/>
      <c r="UNX6" s="1408"/>
      <c r="UNY6" s="1408"/>
      <c r="UNZ6" s="1408"/>
      <c r="UOA6" s="1408"/>
      <c r="UOB6" s="1408"/>
      <c r="UOC6" s="1408"/>
      <c r="UOD6" s="1408"/>
      <c r="UOE6" s="1408"/>
      <c r="UOF6" s="1408"/>
      <c r="UOG6" s="1408"/>
      <c r="UOH6" s="1408"/>
      <c r="UOI6" s="1408"/>
      <c r="UOJ6" s="1408"/>
      <c r="UOK6" s="1408"/>
      <c r="UOL6" s="1408"/>
      <c r="UOM6" s="1408"/>
      <c r="UON6" s="1408"/>
      <c r="UOO6" s="1408"/>
      <c r="UOP6" s="1408"/>
      <c r="UOQ6" s="1408"/>
      <c r="UOR6" s="1408"/>
      <c r="UOS6" s="1408"/>
      <c r="UOT6" s="1408"/>
      <c r="UOU6" s="1408"/>
      <c r="UOV6" s="1408"/>
      <c r="UOW6" s="1408"/>
      <c r="UOX6" s="1408"/>
      <c r="UOY6" s="1408"/>
      <c r="UOZ6" s="1408"/>
      <c r="UPA6" s="1408"/>
      <c r="UPB6" s="1408"/>
      <c r="UPC6" s="1408"/>
      <c r="UPD6" s="1408"/>
      <c r="UPE6" s="1408"/>
      <c r="UPF6" s="1408"/>
      <c r="UPG6" s="1408"/>
      <c r="UPH6" s="1408"/>
      <c r="UPI6" s="1408"/>
      <c r="UPJ6" s="1408"/>
      <c r="UPK6" s="1408"/>
      <c r="UPL6" s="1408"/>
      <c r="UPM6" s="1408"/>
      <c r="UPN6" s="1408"/>
      <c r="UPO6" s="1408"/>
      <c r="UPP6" s="1408"/>
      <c r="UPQ6" s="1408"/>
      <c r="UPR6" s="1408"/>
      <c r="UPS6" s="1408"/>
      <c r="UPT6" s="1408"/>
      <c r="UPU6" s="1408"/>
      <c r="UPV6" s="1408"/>
      <c r="UPW6" s="1408"/>
      <c r="UPX6" s="1408"/>
      <c r="UPY6" s="1408"/>
      <c r="UPZ6" s="1408"/>
      <c r="UQA6" s="1408"/>
      <c r="UQB6" s="1408"/>
      <c r="UQC6" s="1408"/>
      <c r="UQD6" s="1408"/>
      <c r="UQE6" s="1408"/>
      <c r="UQF6" s="1408"/>
      <c r="UQG6" s="1408"/>
      <c r="UQH6" s="1408"/>
      <c r="UQI6" s="1408"/>
      <c r="UQJ6" s="1408"/>
      <c r="UQK6" s="1408"/>
      <c r="UQL6" s="1408"/>
      <c r="UQM6" s="1408"/>
      <c r="UQN6" s="1408"/>
      <c r="UQO6" s="1408"/>
      <c r="UQP6" s="1408"/>
      <c r="UQQ6" s="1408"/>
      <c r="UQR6" s="1408"/>
      <c r="UQS6" s="1408"/>
      <c r="UQT6" s="1408"/>
      <c r="UQU6" s="1408"/>
      <c r="UQV6" s="1408"/>
      <c r="UQW6" s="1408"/>
      <c r="UQX6" s="1408"/>
      <c r="UQY6" s="1408"/>
      <c r="UQZ6" s="1408"/>
      <c r="URA6" s="1408"/>
      <c r="URB6" s="1408"/>
      <c r="URC6" s="1408"/>
      <c r="URD6" s="1408"/>
      <c r="URE6" s="1408"/>
      <c r="URF6" s="1408"/>
      <c r="URG6" s="1408"/>
      <c r="URH6" s="1408"/>
      <c r="URI6" s="1408"/>
      <c r="URJ6" s="1408"/>
      <c r="URK6" s="1408"/>
      <c r="URL6" s="1408"/>
      <c r="URM6" s="1408"/>
      <c r="URN6" s="1408"/>
      <c r="URO6" s="1408"/>
      <c r="URP6" s="1408"/>
      <c r="URQ6" s="1408"/>
      <c r="URR6" s="1408"/>
      <c r="URS6" s="1408"/>
      <c r="URT6" s="1408"/>
      <c r="URU6" s="1408"/>
      <c r="URV6" s="1408"/>
      <c r="URW6" s="1408"/>
      <c r="URX6" s="1408"/>
      <c r="URY6" s="1408"/>
      <c r="URZ6" s="1408"/>
      <c r="USA6" s="1408"/>
      <c r="USB6" s="1408"/>
      <c r="USC6" s="1408"/>
      <c r="USD6" s="1408"/>
      <c r="USE6" s="1408"/>
      <c r="USF6" s="1408"/>
      <c r="USG6" s="1408"/>
      <c r="USH6" s="1408"/>
      <c r="USI6" s="1408"/>
      <c r="USJ6" s="1408"/>
      <c r="USK6" s="1408"/>
      <c r="USL6" s="1408"/>
      <c r="USM6" s="1408"/>
      <c r="USN6" s="1408"/>
      <c r="USO6" s="1408"/>
      <c r="USP6" s="1408"/>
      <c r="USQ6" s="1408"/>
      <c r="USR6" s="1408"/>
      <c r="USS6" s="1408"/>
      <c r="UST6" s="1408"/>
      <c r="USU6" s="1408"/>
      <c r="USV6" s="1408"/>
      <c r="USW6" s="1408"/>
      <c r="USX6" s="1408"/>
      <c r="USY6" s="1408"/>
      <c r="USZ6" s="1408"/>
      <c r="UTA6" s="1408"/>
      <c r="UTB6" s="1408"/>
      <c r="UTC6" s="1408"/>
      <c r="UTD6" s="1408"/>
      <c r="UTE6" s="1408"/>
      <c r="UTF6" s="1408"/>
      <c r="UTG6" s="1408"/>
      <c r="UTH6" s="1408"/>
      <c r="UTI6" s="1408"/>
      <c r="UTJ6" s="1408"/>
      <c r="UTK6" s="1408"/>
      <c r="UTL6" s="1408"/>
      <c r="UTM6" s="1408"/>
      <c r="UTN6" s="1408"/>
      <c r="UTO6" s="1408"/>
      <c r="UTP6" s="1408"/>
      <c r="UTQ6" s="1408"/>
      <c r="UTR6" s="1408"/>
      <c r="UTS6" s="1408"/>
      <c r="UTT6" s="1408"/>
      <c r="UTU6" s="1408"/>
      <c r="UTV6" s="1408"/>
      <c r="UTW6" s="1408"/>
      <c r="UTX6" s="1408"/>
      <c r="UTY6" s="1408"/>
      <c r="UTZ6" s="1408"/>
      <c r="UUA6" s="1408"/>
      <c r="UUB6" s="1408"/>
      <c r="UUC6" s="1408"/>
      <c r="UUD6" s="1408"/>
      <c r="UUE6" s="1408"/>
      <c r="UUF6" s="1408"/>
      <c r="UUG6" s="1408"/>
      <c r="UUH6" s="1408"/>
      <c r="UUI6" s="1408"/>
      <c r="UUJ6" s="1408"/>
      <c r="UUK6" s="1408"/>
      <c r="UUL6" s="1408"/>
      <c r="UUM6" s="1408"/>
      <c r="UUN6" s="1408"/>
      <c r="UUO6" s="1408"/>
      <c r="UUP6" s="1408"/>
      <c r="UUQ6" s="1408"/>
      <c r="UUR6" s="1408"/>
      <c r="UUS6" s="1408"/>
      <c r="UUT6" s="1408"/>
      <c r="UUU6" s="1408"/>
      <c r="UUV6" s="1408"/>
      <c r="UUW6" s="1408"/>
      <c r="UUX6" s="1408"/>
      <c r="UUY6" s="1408"/>
      <c r="UUZ6" s="1408"/>
      <c r="UVA6" s="1408"/>
      <c r="UVB6" s="1408"/>
      <c r="UVC6" s="1408"/>
      <c r="UVD6" s="1408"/>
      <c r="UVE6" s="1408"/>
      <c r="UVF6" s="1408"/>
      <c r="UVG6" s="1408"/>
      <c r="UVH6" s="1408"/>
      <c r="UVI6" s="1408"/>
      <c r="UVJ6" s="1408"/>
      <c r="UVK6" s="1408"/>
      <c r="UVL6" s="1408"/>
      <c r="UVM6" s="1408"/>
      <c r="UVN6" s="1408"/>
      <c r="UVO6" s="1408"/>
      <c r="UVP6" s="1408"/>
      <c r="UVQ6" s="1408"/>
      <c r="UVR6" s="1408"/>
      <c r="UVS6" s="1408"/>
      <c r="UVT6" s="1408"/>
      <c r="UVU6" s="1408"/>
      <c r="UVV6" s="1408"/>
      <c r="UVW6" s="1408"/>
      <c r="UVX6" s="1408"/>
      <c r="UVY6" s="1408"/>
      <c r="UVZ6" s="1408"/>
      <c r="UWA6" s="1408"/>
      <c r="UWB6" s="1408"/>
      <c r="UWC6" s="1408"/>
      <c r="UWD6" s="1408"/>
      <c r="UWE6" s="1408"/>
      <c r="UWF6" s="1408"/>
      <c r="UWG6" s="1408"/>
      <c r="UWH6" s="1408"/>
      <c r="UWI6" s="1408"/>
      <c r="UWJ6" s="1408"/>
      <c r="UWK6" s="1408"/>
      <c r="UWL6" s="1408"/>
      <c r="UWM6" s="1408"/>
      <c r="UWN6" s="1408"/>
      <c r="UWO6" s="1408"/>
      <c r="UWP6" s="1408"/>
      <c r="UWQ6" s="1408"/>
      <c r="UWR6" s="1408"/>
      <c r="UWS6" s="1408"/>
      <c r="UWT6" s="1408"/>
      <c r="UWU6" s="1408"/>
      <c r="UWV6" s="1408"/>
      <c r="UWW6" s="1408"/>
      <c r="UWX6" s="1408"/>
      <c r="UWY6" s="1408"/>
      <c r="UWZ6" s="1408"/>
      <c r="UXA6" s="1408"/>
      <c r="UXB6" s="1408"/>
      <c r="UXC6" s="1408"/>
      <c r="UXD6" s="1408"/>
      <c r="UXE6" s="1408"/>
      <c r="UXF6" s="1408"/>
      <c r="UXG6" s="1408"/>
      <c r="UXH6" s="1408"/>
      <c r="UXI6" s="1408"/>
      <c r="UXJ6" s="1408"/>
      <c r="UXK6" s="1408"/>
      <c r="UXL6" s="1408"/>
      <c r="UXM6" s="1408"/>
      <c r="UXN6" s="1408"/>
      <c r="UXO6" s="1408"/>
      <c r="UXP6" s="1408"/>
      <c r="UXQ6" s="1408"/>
      <c r="UXR6" s="1408"/>
      <c r="UXS6" s="1408"/>
      <c r="UXT6" s="1408"/>
      <c r="UXU6" s="1408"/>
      <c r="UXV6" s="1408"/>
      <c r="UXW6" s="1408"/>
      <c r="UXX6" s="1408"/>
      <c r="UXY6" s="1408"/>
      <c r="UXZ6" s="1408"/>
      <c r="UYA6" s="1408"/>
      <c r="UYB6" s="1408"/>
      <c r="UYC6" s="1408"/>
      <c r="UYD6" s="1408"/>
      <c r="UYE6" s="1408"/>
      <c r="UYF6" s="1408"/>
      <c r="UYG6" s="1408"/>
      <c r="UYH6" s="1408"/>
      <c r="UYI6" s="1408"/>
      <c r="UYJ6" s="1408"/>
      <c r="UYK6" s="1408"/>
      <c r="UYL6" s="1408"/>
      <c r="UYM6" s="1408"/>
      <c r="UYN6" s="1408"/>
      <c r="UYO6" s="1408"/>
      <c r="UYP6" s="1408"/>
      <c r="UYQ6" s="1408"/>
      <c r="UYR6" s="1408"/>
      <c r="UYS6" s="1408"/>
      <c r="UYT6" s="1408"/>
      <c r="UYU6" s="1408"/>
      <c r="UYV6" s="1408"/>
      <c r="UYW6" s="1408"/>
      <c r="UYX6" s="1408"/>
      <c r="UYY6" s="1408"/>
      <c r="UYZ6" s="1408"/>
      <c r="UZA6" s="1408"/>
      <c r="UZB6" s="1408"/>
      <c r="UZC6" s="1408"/>
      <c r="UZD6" s="1408"/>
      <c r="UZE6" s="1408"/>
      <c r="UZF6" s="1408"/>
      <c r="UZG6" s="1408"/>
      <c r="UZH6" s="1408"/>
      <c r="UZI6" s="1408"/>
      <c r="UZJ6" s="1408"/>
      <c r="UZK6" s="1408"/>
      <c r="UZL6" s="1408"/>
      <c r="UZM6" s="1408"/>
      <c r="UZN6" s="1408"/>
      <c r="UZO6" s="1408"/>
      <c r="UZP6" s="1408"/>
      <c r="UZQ6" s="1408"/>
      <c r="UZR6" s="1408"/>
      <c r="UZS6" s="1408"/>
      <c r="UZT6" s="1408"/>
      <c r="UZU6" s="1408"/>
      <c r="UZV6" s="1408"/>
      <c r="UZW6" s="1408"/>
      <c r="UZX6" s="1408"/>
      <c r="UZY6" s="1408"/>
      <c r="UZZ6" s="1408"/>
      <c r="VAA6" s="1408"/>
      <c r="VAB6" s="1408"/>
      <c r="VAC6" s="1408"/>
      <c r="VAD6" s="1408"/>
      <c r="VAE6" s="1408"/>
      <c r="VAF6" s="1408"/>
      <c r="VAG6" s="1408"/>
      <c r="VAH6" s="1408"/>
      <c r="VAI6" s="1408"/>
      <c r="VAJ6" s="1408"/>
      <c r="VAK6" s="1408"/>
      <c r="VAL6" s="1408"/>
      <c r="VAM6" s="1408"/>
      <c r="VAN6" s="1408"/>
      <c r="VAO6" s="1408"/>
      <c r="VAP6" s="1408"/>
      <c r="VAQ6" s="1408"/>
      <c r="VAR6" s="1408"/>
      <c r="VAS6" s="1408"/>
      <c r="VAT6" s="1408"/>
      <c r="VAU6" s="1408"/>
      <c r="VAV6" s="1408"/>
      <c r="VAW6" s="1408"/>
      <c r="VAX6" s="1408"/>
      <c r="VAY6" s="1408"/>
      <c r="VAZ6" s="1408"/>
      <c r="VBA6" s="1408"/>
      <c r="VBB6" s="1408"/>
      <c r="VBC6" s="1408"/>
      <c r="VBD6" s="1408"/>
      <c r="VBE6" s="1408"/>
      <c r="VBF6" s="1408"/>
      <c r="VBG6" s="1408"/>
      <c r="VBH6" s="1408"/>
      <c r="VBI6" s="1408"/>
      <c r="VBJ6" s="1408"/>
      <c r="VBK6" s="1408"/>
      <c r="VBL6" s="1408"/>
      <c r="VBM6" s="1408"/>
      <c r="VBN6" s="1408"/>
      <c r="VBO6" s="1408"/>
      <c r="VBP6" s="1408"/>
      <c r="VBQ6" s="1408"/>
      <c r="VBR6" s="1408"/>
      <c r="VBS6" s="1408"/>
      <c r="VBT6" s="1408"/>
      <c r="VBU6" s="1408"/>
      <c r="VBV6" s="1408"/>
      <c r="VBW6" s="1408"/>
      <c r="VBX6" s="1408"/>
      <c r="VBY6" s="1408"/>
      <c r="VBZ6" s="1408"/>
      <c r="VCA6" s="1408"/>
      <c r="VCB6" s="1408"/>
      <c r="VCC6" s="1408"/>
      <c r="VCD6" s="1408"/>
      <c r="VCE6" s="1408"/>
      <c r="VCF6" s="1408"/>
      <c r="VCG6" s="1408"/>
      <c r="VCH6" s="1408"/>
      <c r="VCI6" s="1408"/>
      <c r="VCJ6" s="1408"/>
      <c r="VCK6" s="1408"/>
      <c r="VCL6" s="1408"/>
      <c r="VCM6" s="1408"/>
      <c r="VCN6" s="1408"/>
      <c r="VCO6" s="1408"/>
      <c r="VCP6" s="1408"/>
      <c r="VCQ6" s="1408"/>
      <c r="VCR6" s="1408"/>
      <c r="VCS6" s="1408"/>
      <c r="VCT6" s="1408"/>
      <c r="VCU6" s="1408"/>
      <c r="VCV6" s="1408"/>
      <c r="VCW6" s="1408"/>
      <c r="VCX6" s="1408"/>
      <c r="VCY6" s="1408"/>
      <c r="VCZ6" s="1408"/>
      <c r="VDA6" s="1408"/>
      <c r="VDB6" s="1408"/>
      <c r="VDC6" s="1408"/>
      <c r="VDD6" s="1408"/>
      <c r="VDE6" s="1408"/>
      <c r="VDF6" s="1408"/>
      <c r="VDG6" s="1408"/>
      <c r="VDH6" s="1408"/>
      <c r="VDI6" s="1408"/>
      <c r="VDJ6" s="1408"/>
      <c r="VDK6" s="1408"/>
      <c r="VDL6" s="1408"/>
      <c r="VDM6" s="1408"/>
      <c r="VDN6" s="1408"/>
      <c r="VDO6" s="1408"/>
      <c r="VDP6" s="1408"/>
      <c r="VDQ6" s="1408"/>
      <c r="VDR6" s="1408"/>
      <c r="VDS6" s="1408"/>
      <c r="VDT6" s="1408"/>
      <c r="VDU6" s="1408"/>
      <c r="VDV6" s="1408"/>
      <c r="VDW6" s="1408"/>
      <c r="VDX6" s="1408"/>
      <c r="VDY6" s="1408"/>
      <c r="VDZ6" s="1408"/>
      <c r="VEA6" s="1408"/>
      <c r="VEB6" s="1408"/>
      <c r="VEC6" s="1408"/>
      <c r="VED6" s="1408"/>
      <c r="VEE6" s="1408"/>
      <c r="VEF6" s="1408"/>
      <c r="VEG6" s="1408"/>
      <c r="VEH6" s="1408"/>
      <c r="VEI6" s="1408"/>
      <c r="VEJ6" s="1408"/>
      <c r="VEK6" s="1408"/>
      <c r="VEL6" s="1408"/>
      <c r="VEM6" s="1408"/>
      <c r="VEN6" s="1408"/>
      <c r="VEO6" s="1408"/>
      <c r="VEP6" s="1408"/>
      <c r="VEQ6" s="1408"/>
      <c r="VER6" s="1408"/>
      <c r="VES6" s="1408"/>
      <c r="VET6" s="1408"/>
      <c r="VEU6" s="1408"/>
      <c r="VEV6" s="1408"/>
      <c r="VEW6" s="1408"/>
      <c r="VEX6" s="1408"/>
      <c r="VEY6" s="1408"/>
      <c r="VEZ6" s="1408"/>
      <c r="VFA6" s="1408"/>
      <c r="VFB6" s="1408"/>
      <c r="VFC6" s="1408"/>
      <c r="VFD6" s="1408"/>
      <c r="VFE6" s="1408"/>
      <c r="VFF6" s="1408"/>
      <c r="VFG6" s="1408"/>
      <c r="VFH6" s="1408"/>
      <c r="VFI6" s="1408"/>
      <c r="VFJ6" s="1408"/>
      <c r="VFK6" s="1408"/>
      <c r="VFL6" s="1408"/>
      <c r="VFM6" s="1408"/>
      <c r="VFN6" s="1408"/>
      <c r="VFO6" s="1408"/>
      <c r="VFP6" s="1408"/>
      <c r="VFQ6" s="1408"/>
      <c r="VFR6" s="1408"/>
      <c r="VFS6" s="1408"/>
      <c r="VFT6" s="1408"/>
      <c r="VFU6" s="1408"/>
      <c r="VFV6" s="1408"/>
      <c r="VFW6" s="1408"/>
      <c r="VFX6" s="1408"/>
      <c r="VFY6" s="1408"/>
      <c r="VFZ6" s="1408"/>
      <c r="VGA6" s="1408"/>
      <c r="VGB6" s="1408"/>
      <c r="VGC6" s="1408"/>
      <c r="VGD6" s="1408"/>
      <c r="VGE6" s="1408"/>
      <c r="VGF6" s="1408"/>
      <c r="VGG6" s="1408"/>
      <c r="VGH6" s="1408"/>
      <c r="VGI6" s="1408"/>
      <c r="VGJ6" s="1408"/>
      <c r="VGK6" s="1408"/>
      <c r="VGL6" s="1408"/>
      <c r="VGM6" s="1408"/>
      <c r="VGN6" s="1408"/>
      <c r="VGO6" s="1408"/>
      <c r="VGP6" s="1408"/>
      <c r="VGQ6" s="1408"/>
      <c r="VGR6" s="1408"/>
      <c r="VGS6" s="1408"/>
      <c r="VGT6" s="1408"/>
      <c r="VGU6" s="1408"/>
      <c r="VGV6" s="1408"/>
      <c r="VGW6" s="1408"/>
      <c r="VGX6" s="1408"/>
      <c r="VGY6" s="1408"/>
      <c r="VGZ6" s="1408"/>
      <c r="VHA6" s="1408"/>
      <c r="VHB6" s="1408"/>
      <c r="VHC6" s="1408"/>
      <c r="VHD6" s="1408"/>
      <c r="VHE6" s="1408"/>
      <c r="VHF6" s="1408"/>
      <c r="VHG6" s="1408"/>
      <c r="VHH6" s="1408"/>
      <c r="VHI6" s="1408"/>
      <c r="VHJ6" s="1408"/>
      <c r="VHK6" s="1408"/>
      <c r="VHL6" s="1408"/>
      <c r="VHM6" s="1408"/>
      <c r="VHN6" s="1408"/>
      <c r="VHO6" s="1408"/>
      <c r="VHP6" s="1408"/>
      <c r="VHQ6" s="1408"/>
      <c r="VHR6" s="1408"/>
      <c r="VHS6" s="1408"/>
      <c r="VHT6" s="1408"/>
      <c r="VHU6" s="1408"/>
      <c r="VHV6" s="1408"/>
      <c r="VHW6" s="1408"/>
      <c r="VHX6" s="1408"/>
      <c r="VHY6" s="1408"/>
      <c r="VHZ6" s="1408"/>
      <c r="VIA6" s="1408"/>
      <c r="VIB6" s="1408"/>
      <c r="VIC6" s="1408"/>
      <c r="VID6" s="1408"/>
      <c r="VIE6" s="1408"/>
      <c r="VIF6" s="1408"/>
      <c r="VIG6" s="1408"/>
      <c r="VIH6" s="1408"/>
      <c r="VII6" s="1408"/>
      <c r="VIJ6" s="1408"/>
      <c r="VIK6" s="1408"/>
      <c r="VIL6" s="1408"/>
      <c r="VIM6" s="1408"/>
      <c r="VIN6" s="1408"/>
      <c r="VIO6" s="1408"/>
      <c r="VIP6" s="1408"/>
      <c r="VIQ6" s="1408"/>
      <c r="VIR6" s="1408"/>
      <c r="VIS6" s="1408"/>
      <c r="VIT6" s="1408"/>
      <c r="VIU6" s="1408"/>
      <c r="VIV6" s="1408"/>
      <c r="VIW6" s="1408"/>
      <c r="VIX6" s="1408"/>
      <c r="VIY6" s="1408"/>
      <c r="VIZ6" s="1408"/>
      <c r="VJA6" s="1408"/>
      <c r="VJB6" s="1408"/>
      <c r="VJC6" s="1408"/>
      <c r="VJD6" s="1408"/>
      <c r="VJE6" s="1408"/>
      <c r="VJF6" s="1408"/>
      <c r="VJG6" s="1408"/>
      <c r="VJH6" s="1408"/>
      <c r="VJI6" s="1408"/>
      <c r="VJJ6" s="1408"/>
      <c r="VJK6" s="1408"/>
      <c r="VJL6" s="1408"/>
      <c r="VJM6" s="1408"/>
      <c r="VJN6" s="1408"/>
      <c r="VJO6" s="1408"/>
      <c r="VJP6" s="1408"/>
      <c r="VJQ6" s="1408"/>
      <c r="VJR6" s="1408"/>
      <c r="VJS6" s="1408"/>
      <c r="VJT6" s="1408"/>
      <c r="VJU6" s="1408"/>
      <c r="VJV6" s="1408"/>
      <c r="VJW6" s="1408"/>
      <c r="VJX6" s="1408"/>
      <c r="VJY6" s="1408"/>
      <c r="VJZ6" s="1408"/>
      <c r="VKA6" s="1408"/>
      <c r="VKB6" s="1408"/>
      <c r="VKC6" s="1408"/>
      <c r="VKD6" s="1408"/>
      <c r="VKE6" s="1408"/>
      <c r="VKF6" s="1408"/>
      <c r="VKG6" s="1408"/>
      <c r="VKH6" s="1408"/>
      <c r="VKI6" s="1408"/>
      <c r="VKJ6" s="1408"/>
      <c r="VKK6" s="1408"/>
      <c r="VKL6" s="1408"/>
      <c r="VKM6" s="1408"/>
      <c r="VKN6" s="1408"/>
      <c r="VKO6" s="1408"/>
      <c r="VKP6" s="1408"/>
      <c r="VKQ6" s="1408"/>
      <c r="VKR6" s="1408"/>
      <c r="VKS6" s="1408"/>
      <c r="VKT6" s="1408"/>
      <c r="VKU6" s="1408"/>
      <c r="VKV6" s="1408"/>
      <c r="VKW6" s="1408"/>
      <c r="VKX6" s="1408"/>
      <c r="VKY6" s="1408"/>
      <c r="VKZ6" s="1408"/>
      <c r="VLA6" s="1408"/>
      <c r="VLB6" s="1408"/>
      <c r="VLC6" s="1408"/>
      <c r="VLD6" s="1408"/>
      <c r="VLE6" s="1408"/>
      <c r="VLF6" s="1408"/>
      <c r="VLG6" s="1408"/>
      <c r="VLH6" s="1408"/>
      <c r="VLI6" s="1408"/>
      <c r="VLJ6" s="1408"/>
      <c r="VLK6" s="1408"/>
      <c r="VLL6" s="1408"/>
      <c r="VLM6" s="1408"/>
      <c r="VLN6" s="1408"/>
      <c r="VLO6" s="1408"/>
      <c r="VLP6" s="1408"/>
      <c r="VLQ6" s="1408"/>
      <c r="VLR6" s="1408"/>
      <c r="VLS6" s="1408"/>
      <c r="VLT6" s="1408"/>
      <c r="VLU6" s="1408"/>
      <c r="VLV6" s="1408"/>
      <c r="VLW6" s="1408"/>
      <c r="VLX6" s="1408"/>
      <c r="VLY6" s="1408"/>
      <c r="VLZ6" s="1408"/>
      <c r="VMA6" s="1408"/>
      <c r="VMB6" s="1408"/>
      <c r="VMC6" s="1408"/>
      <c r="VMD6" s="1408"/>
      <c r="VME6" s="1408"/>
      <c r="VMF6" s="1408"/>
      <c r="VMG6" s="1408"/>
      <c r="VMH6" s="1408"/>
      <c r="VMI6" s="1408"/>
      <c r="VMJ6" s="1408"/>
      <c r="VMK6" s="1408"/>
      <c r="VML6" s="1408"/>
      <c r="VMM6" s="1408"/>
      <c r="VMN6" s="1408"/>
      <c r="VMO6" s="1408"/>
      <c r="VMP6" s="1408"/>
      <c r="VMQ6" s="1408"/>
      <c r="VMR6" s="1408"/>
      <c r="VMS6" s="1408"/>
      <c r="VMT6" s="1408"/>
      <c r="VMU6" s="1408"/>
      <c r="VMV6" s="1408"/>
      <c r="VMW6" s="1408"/>
      <c r="VMX6" s="1408"/>
      <c r="VMY6" s="1408"/>
      <c r="VMZ6" s="1408"/>
      <c r="VNA6" s="1408"/>
      <c r="VNB6" s="1408"/>
      <c r="VNC6" s="1408"/>
      <c r="VND6" s="1408"/>
      <c r="VNE6" s="1408"/>
      <c r="VNF6" s="1408"/>
      <c r="VNG6" s="1408"/>
      <c r="VNH6" s="1408"/>
      <c r="VNI6" s="1408"/>
      <c r="VNJ6" s="1408"/>
      <c r="VNK6" s="1408"/>
      <c r="VNL6" s="1408"/>
      <c r="VNM6" s="1408"/>
      <c r="VNN6" s="1408"/>
      <c r="VNO6" s="1408"/>
      <c r="VNP6" s="1408"/>
      <c r="VNQ6" s="1408"/>
      <c r="VNR6" s="1408"/>
      <c r="VNS6" s="1408"/>
      <c r="VNT6" s="1408"/>
      <c r="VNU6" s="1408"/>
      <c r="VNV6" s="1408"/>
      <c r="VNW6" s="1408"/>
      <c r="VNX6" s="1408"/>
      <c r="VNY6" s="1408"/>
      <c r="VNZ6" s="1408"/>
      <c r="VOA6" s="1408"/>
      <c r="VOB6" s="1408"/>
      <c r="VOC6" s="1408"/>
      <c r="VOD6" s="1408"/>
      <c r="VOE6" s="1408"/>
      <c r="VOF6" s="1408"/>
      <c r="VOG6" s="1408"/>
      <c r="VOH6" s="1408"/>
      <c r="VOI6" s="1408"/>
      <c r="VOJ6" s="1408"/>
      <c r="VOK6" s="1408"/>
      <c r="VOL6" s="1408"/>
      <c r="VOM6" s="1408"/>
      <c r="VON6" s="1408"/>
      <c r="VOO6" s="1408"/>
      <c r="VOP6" s="1408"/>
      <c r="VOQ6" s="1408"/>
      <c r="VOR6" s="1408"/>
      <c r="VOS6" s="1408"/>
      <c r="VOT6" s="1408"/>
      <c r="VOU6" s="1408"/>
      <c r="VOV6" s="1408"/>
      <c r="VOW6" s="1408"/>
      <c r="VOX6" s="1408"/>
      <c r="VOY6" s="1408"/>
      <c r="VOZ6" s="1408"/>
      <c r="VPA6" s="1408"/>
      <c r="VPB6" s="1408"/>
      <c r="VPC6" s="1408"/>
      <c r="VPD6" s="1408"/>
      <c r="VPE6" s="1408"/>
      <c r="VPF6" s="1408"/>
      <c r="VPG6" s="1408"/>
      <c r="VPH6" s="1408"/>
      <c r="VPI6" s="1408"/>
      <c r="VPJ6" s="1408"/>
      <c r="VPK6" s="1408"/>
      <c r="VPL6" s="1408"/>
      <c r="VPM6" s="1408"/>
      <c r="VPN6" s="1408"/>
      <c r="VPO6" s="1408"/>
      <c r="VPP6" s="1408"/>
      <c r="VPQ6" s="1408"/>
      <c r="VPR6" s="1408"/>
      <c r="VPS6" s="1408"/>
      <c r="VPT6" s="1408"/>
      <c r="VPU6" s="1408"/>
      <c r="VPV6" s="1408"/>
      <c r="VPW6" s="1408"/>
      <c r="VPX6" s="1408"/>
      <c r="VPY6" s="1408"/>
      <c r="VPZ6" s="1408"/>
      <c r="VQA6" s="1408"/>
      <c r="VQB6" s="1408"/>
      <c r="VQC6" s="1408"/>
      <c r="VQD6" s="1408"/>
      <c r="VQE6" s="1408"/>
      <c r="VQF6" s="1408"/>
      <c r="VQG6" s="1408"/>
      <c r="VQH6" s="1408"/>
      <c r="VQI6" s="1408"/>
      <c r="VQJ6" s="1408"/>
      <c r="VQK6" s="1408"/>
      <c r="VQL6" s="1408"/>
      <c r="VQM6" s="1408"/>
      <c r="VQN6" s="1408"/>
      <c r="VQO6" s="1408"/>
      <c r="VQP6" s="1408"/>
      <c r="VQQ6" s="1408"/>
      <c r="VQR6" s="1408"/>
      <c r="VQS6" s="1408"/>
      <c r="VQT6" s="1408"/>
      <c r="VQU6" s="1408"/>
      <c r="VQV6" s="1408"/>
      <c r="VQW6" s="1408"/>
      <c r="VQX6" s="1408"/>
      <c r="VQY6" s="1408"/>
      <c r="VQZ6" s="1408"/>
      <c r="VRA6" s="1408"/>
      <c r="VRB6" s="1408"/>
      <c r="VRC6" s="1408"/>
      <c r="VRD6" s="1408"/>
      <c r="VRE6" s="1408"/>
      <c r="VRF6" s="1408"/>
      <c r="VRG6" s="1408"/>
      <c r="VRH6" s="1408"/>
      <c r="VRI6" s="1408"/>
      <c r="VRJ6" s="1408"/>
      <c r="VRK6" s="1408"/>
      <c r="VRL6" s="1408"/>
      <c r="VRM6" s="1408"/>
      <c r="VRN6" s="1408"/>
      <c r="VRO6" s="1408"/>
      <c r="VRP6" s="1408"/>
      <c r="VRQ6" s="1408"/>
      <c r="VRR6" s="1408"/>
      <c r="VRS6" s="1408"/>
      <c r="VRT6" s="1408"/>
      <c r="VRU6" s="1408"/>
      <c r="VRV6" s="1408"/>
      <c r="VRW6" s="1408"/>
      <c r="VRX6" s="1408"/>
      <c r="VRY6" s="1408"/>
      <c r="VRZ6" s="1408"/>
      <c r="VSA6" s="1408"/>
      <c r="VSB6" s="1408"/>
      <c r="VSC6" s="1408"/>
      <c r="VSD6" s="1408"/>
      <c r="VSE6" s="1408"/>
      <c r="VSF6" s="1408"/>
      <c r="VSG6" s="1408"/>
      <c r="VSH6" s="1408"/>
      <c r="VSI6" s="1408"/>
      <c r="VSJ6" s="1408"/>
      <c r="VSK6" s="1408"/>
      <c r="VSL6" s="1408"/>
      <c r="VSM6" s="1408"/>
      <c r="VSN6" s="1408"/>
      <c r="VSO6" s="1408"/>
      <c r="VSP6" s="1408"/>
      <c r="VSQ6" s="1408"/>
      <c r="VSR6" s="1408"/>
      <c r="VSS6" s="1408"/>
      <c r="VST6" s="1408"/>
      <c r="VSU6" s="1408"/>
      <c r="VSV6" s="1408"/>
      <c r="VSW6" s="1408"/>
      <c r="VSX6" s="1408"/>
      <c r="VSY6" s="1408"/>
      <c r="VSZ6" s="1408"/>
      <c r="VTA6" s="1408"/>
      <c r="VTB6" s="1408"/>
      <c r="VTC6" s="1408"/>
      <c r="VTD6" s="1408"/>
      <c r="VTE6" s="1408"/>
      <c r="VTF6" s="1408"/>
      <c r="VTG6" s="1408"/>
      <c r="VTH6" s="1408"/>
      <c r="VTI6" s="1408"/>
      <c r="VTJ6" s="1408"/>
      <c r="VTK6" s="1408"/>
      <c r="VTL6" s="1408"/>
      <c r="VTM6" s="1408"/>
      <c r="VTN6" s="1408"/>
      <c r="VTO6" s="1408"/>
      <c r="VTP6" s="1408"/>
      <c r="VTQ6" s="1408"/>
      <c r="VTR6" s="1408"/>
      <c r="VTS6" s="1408"/>
      <c r="VTT6" s="1408"/>
      <c r="VTU6" s="1408"/>
      <c r="VTV6" s="1408"/>
      <c r="VTW6" s="1408"/>
      <c r="VTX6" s="1408"/>
      <c r="VTY6" s="1408"/>
      <c r="VTZ6" s="1408"/>
      <c r="VUA6" s="1408"/>
      <c r="VUB6" s="1408"/>
      <c r="VUC6" s="1408"/>
      <c r="VUD6" s="1408"/>
      <c r="VUE6" s="1408"/>
      <c r="VUF6" s="1408"/>
      <c r="VUG6" s="1408"/>
      <c r="VUH6" s="1408"/>
      <c r="VUI6" s="1408"/>
      <c r="VUJ6" s="1408"/>
      <c r="VUK6" s="1408"/>
      <c r="VUL6" s="1408"/>
      <c r="VUM6" s="1408"/>
      <c r="VUN6" s="1408"/>
      <c r="VUO6" s="1408"/>
      <c r="VUP6" s="1408"/>
      <c r="VUQ6" s="1408"/>
      <c r="VUR6" s="1408"/>
      <c r="VUS6" s="1408"/>
      <c r="VUT6" s="1408"/>
      <c r="VUU6" s="1408"/>
      <c r="VUV6" s="1408"/>
      <c r="VUW6" s="1408"/>
      <c r="VUX6" s="1408"/>
      <c r="VUY6" s="1408"/>
      <c r="VUZ6" s="1408"/>
      <c r="VVA6" s="1408"/>
      <c r="VVB6" s="1408"/>
      <c r="VVC6" s="1408"/>
      <c r="VVD6" s="1408"/>
      <c r="VVE6" s="1408"/>
      <c r="VVF6" s="1408"/>
      <c r="VVG6" s="1408"/>
      <c r="VVH6" s="1408"/>
      <c r="VVI6" s="1408"/>
      <c r="VVJ6" s="1408"/>
      <c r="VVK6" s="1408"/>
      <c r="VVL6" s="1408"/>
      <c r="VVM6" s="1408"/>
      <c r="VVN6" s="1408"/>
      <c r="VVO6" s="1408"/>
      <c r="VVP6" s="1408"/>
      <c r="VVQ6" s="1408"/>
      <c r="VVR6" s="1408"/>
      <c r="VVS6" s="1408"/>
      <c r="VVT6" s="1408"/>
      <c r="VVU6" s="1408"/>
      <c r="VVV6" s="1408"/>
      <c r="VVW6" s="1408"/>
      <c r="VVX6" s="1408"/>
      <c r="VVY6" s="1408"/>
      <c r="VVZ6" s="1408"/>
      <c r="VWA6" s="1408"/>
      <c r="VWB6" s="1408"/>
      <c r="VWC6" s="1408"/>
      <c r="VWD6" s="1408"/>
      <c r="VWE6" s="1408"/>
      <c r="VWF6" s="1408"/>
      <c r="VWG6" s="1408"/>
      <c r="VWH6" s="1408"/>
      <c r="VWI6" s="1408"/>
      <c r="VWJ6" s="1408"/>
      <c r="VWK6" s="1408"/>
      <c r="VWL6" s="1408"/>
      <c r="VWM6" s="1408"/>
      <c r="VWN6" s="1408"/>
      <c r="VWO6" s="1408"/>
      <c r="VWP6" s="1408"/>
      <c r="VWQ6" s="1408"/>
      <c r="VWR6" s="1408"/>
      <c r="VWS6" s="1408"/>
      <c r="VWT6" s="1408"/>
      <c r="VWU6" s="1408"/>
      <c r="VWV6" s="1408"/>
      <c r="VWW6" s="1408"/>
      <c r="VWX6" s="1408"/>
      <c r="VWY6" s="1408"/>
      <c r="VWZ6" s="1408"/>
      <c r="VXA6" s="1408"/>
      <c r="VXB6" s="1408"/>
      <c r="VXC6" s="1408"/>
      <c r="VXD6" s="1408"/>
      <c r="VXE6" s="1408"/>
      <c r="VXF6" s="1408"/>
      <c r="VXG6" s="1408"/>
      <c r="VXH6" s="1408"/>
      <c r="VXI6" s="1408"/>
      <c r="VXJ6" s="1408"/>
      <c r="VXK6" s="1408"/>
      <c r="VXL6" s="1408"/>
      <c r="VXM6" s="1408"/>
      <c r="VXN6" s="1408"/>
      <c r="VXO6" s="1408"/>
      <c r="VXP6" s="1408"/>
      <c r="VXQ6" s="1408"/>
      <c r="VXR6" s="1408"/>
      <c r="VXS6" s="1408"/>
      <c r="VXT6" s="1408"/>
      <c r="VXU6" s="1408"/>
      <c r="VXV6" s="1408"/>
      <c r="VXW6" s="1408"/>
      <c r="VXX6" s="1408"/>
      <c r="VXY6" s="1408"/>
      <c r="VXZ6" s="1408"/>
      <c r="VYA6" s="1408"/>
      <c r="VYB6" s="1408"/>
      <c r="VYC6" s="1408"/>
      <c r="VYD6" s="1408"/>
      <c r="VYE6" s="1408"/>
      <c r="VYF6" s="1408"/>
      <c r="VYG6" s="1408"/>
      <c r="VYH6" s="1408"/>
      <c r="VYI6" s="1408"/>
      <c r="VYJ6" s="1408"/>
      <c r="VYK6" s="1408"/>
      <c r="VYL6" s="1408"/>
      <c r="VYM6" s="1408"/>
      <c r="VYN6" s="1408"/>
      <c r="VYO6" s="1408"/>
      <c r="VYP6" s="1408"/>
      <c r="VYQ6" s="1408"/>
      <c r="VYR6" s="1408"/>
      <c r="VYS6" s="1408"/>
      <c r="VYT6" s="1408"/>
      <c r="VYU6" s="1408"/>
      <c r="VYV6" s="1408"/>
      <c r="VYW6" s="1408"/>
      <c r="VYX6" s="1408"/>
      <c r="VYY6" s="1408"/>
      <c r="VYZ6" s="1408"/>
      <c r="VZA6" s="1408"/>
      <c r="VZB6" s="1408"/>
      <c r="VZC6" s="1408"/>
      <c r="VZD6" s="1408"/>
      <c r="VZE6" s="1408"/>
      <c r="VZF6" s="1408"/>
      <c r="VZG6" s="1408"/>
      <c r="VZH6" s="1408"/>
      <c r="VZI6" s="1408"/>
      <c r="VZJ6" s="1408"/>
      <c r="VZK6" s="1408"/>
      <c r="VZL6" s="1408"/>
      <c r="VZM6" s="1408"/>
      <c r="VZN6" s="1408"/>
      <c r="VZO6" s="1408"/>
      <c r="VZP6" s="1408"/>
      <c r="VZQ6" s="1408"/>
      <c r="VZR6" s="1408"/>
      <c r="VZS6" s="1408"/>
      <c r="VZT6" s="1408"/>
      <c r="VZU6" s="1408"/>
      <c r="VZV6" s="1408"/>
      <c r="VZW6" s="1408"/>
      <c r="VZX6" s="1408"/>
      <c r="VZY6" s="1408"/>
      <c r="VZZ6" s="1408"/>
      <c r="WAA6" s="1408"/>
      <c r="WAB6" s="1408"/>
      <c r="WAC6" s="1408"/>
      <c r="WAD6" s="1408"/>
      <c r="WAE6" s="1408"/>
      <c r="WAF6" s="1408"/>
      <c r="WAG6" s="1408"/>
      <c r="WAH6" s="1408"/>
      <c r="WAI6" s="1408"/>
      <c r="WAJ6" s="1408"/>
      <c r="WAK6" s="1408"/>
      <c r="WAL6" s="1408"/>
      <c r="WAM6" s="1408"/>
      <c r="WAN6" s="1408"/>
      <c r="WAO6" s="1408"/>
      <c r="WAP6" s="1408"/>
      <c r="WAQ6" s="1408"/>
      <c r="WAR6" s="1408"/>
      <c r="WAS6" s="1408"/>
      <c r="WAT6" s="1408"/>
      <c r="WAU6" s="1408"/>
      <c r="WAV6" s="1408"/>
      <c r="WAW6" s="1408"/>
      <c r="WAX6" s="1408"/>
      <c r="WAY6" s="1408"/>
      <c r="WAZ6" s="1408"/>
      <c r="WBA6" s="1408"/>
      <c r="WBB6" s="1408"/>
      <c r="WBC6" s="1408"/>
      <c r="WBD6" s="1408"/>
      <c r="WBE6" s="1408"/>
      <c r="WBF6" s="1408"/>
      <c r="WBG6" s="1408"/>
      <c r="WBH6" s="1408"/>
      <c r="WBI6" s="1408"/>
      <c r="WBJ6" s="1408"/>
      <c r="WBK6" s="1408"/>
      <c r="WBL6" s="1408"/>
      <c r="WBM6" s="1408"/>
      <c r="WBN6" s="1408"/>
      <c r="WBO6" s="1408"/>
      <c r="WBP6" s="1408"/>
      <c r="WBQ6" s="1408"/>
      <c r="WBR6" s="1408"/>
      <c r="WBS6" s="1408"/>
      <c r="WBT6" s="1408"/>
      <c r="WBU6" s="1408"/>
      <c r="WBV6" s="1408"/>
      <c r="WBW6" s="1408"/>
      <c r="WBX6" s="1408"/>
      <c r="WBY6" s="1408"/>
      <c r="WBZ6" s="1408"/>
      <c r="WCA6" s="1408"/>
      <c r="WCB6" s="1408"/>
      <c r="WCC6" s="1408"/>
      <c r="WCD6" s="1408"/>
      <c r="WCE6" s="1408"/>
      <c r="WCF6" s="1408"/>
      <c r="WCG6" s="1408"/>
      <c r="WCH6" s="1408"/>
      <c r="WCI6" s="1408"/>
      <c r="WCJ6" s="1408"/>
      <c r="WCK6" s="1408"/>
      <c r="WCL6" s="1408"/>
      <c r="WCM6" s="1408"/>
      <c r="WCN6" s="1408"/>
      <c r="WCO6" s="1408"/>
      <c r="WCP6" s="1408"/>
      <c r="WCQ6" s="1408"/>
      <c r="WCR6" s="1408"/>
      <c r="WCS6" s="1408"/>
      <c r="WCT6" s="1408"/>
      <c r="WCU6" s="1408"/>
      <c r="WCV6" s="1408"/>
      <c r="WCW6" s="1408"/>
      <c r="WCX6" s="1408"/>
      <c r="WCY6" s="1408"/>
      <c r="WCZ6" s="1408"/>
      <c r="WDA6" s="1408"/>
      <c r="WDB6" s="1408"/>
      <c r="WDC6" s="1408"/>
      <c r="WDD6" s="1408"/>
      <c r="WDE6" s="1408"/>
      <c r="WDF6" s="1408"/>
      <c r="WDG6" s="1408"/>
      <c r="WDH6" s="1408"/>
      <c r="WDI6" s="1408"/>
      <c r="WDJ6" s="1408"/>
      <c r="WDK6" s="1408"/>
      <c r="WDL6" s="1408"/>
      <c r="WDM6" s="1408"/>
      <c r="WDN6" s="1408"/>
      <c r="WDO6" s="1408"/>
      <c r="WDP6" s="1408"/>
      <c r="WDQ6" s="1408"/>
      <c r="WDR6" s="1408"/>
      <c r="WDS6" s="1408"/>
      <c r="WDT6" s="1408"/>
      <c r="WDU6" s="1408"/>
      <c r="WDV6" s="1408"/>
      <c r="WDW6" s="1408"/>
      <c r="WDX6" s="1408"/>
      <c r="WDY6" s="1408"/>
      <c r="WDZ6" s="1408"/>
      <c r="WEA6" s="1408"/>
      <c r="WEB6" s="1408"/>
      <c r="WEC6" s="1408"/>
      <c r="WED6" s="1408"/>
      <c r="WEE6" s="1408"/>
      <c r="WEF6" s="1408"/>
      <c r="WEG6" s="1408"/>
      <c r="WEH6" s="1408"/>
      <c r="WEI6" s="1408"/>
      <c r="WEJ6" s="1408"/>
      <c r="WEK6" s="1408"/>
      <c r="WEL6" s="1408"/>
      <c r="WEM6" s="1408"/>
      <c r="WEN6" s="1408"/>
      <c r="WEO6" s="1408"/>
      <c r="WEP6" s="1408"/>
      <c r="WEQ6" s="1408"/>
      <c r="WER6" s="1408"/>
      <c r="WES6" s="1408"/>
      <c r="WET6" s="1408"/>
      <c r="WEU6" s="1408"/>
      <c r="WEV6" s="1408"/>
      <c r="WEW6" s="1408"/>
      <c r="WEX6" s="1408"/>
      <c r="WEY6" s="1408"/>
      <c r="WEZ6" s="1408"/>
      <c r="WFA6" s="1408"/>
      <c r="WFB6" s="1408"/>
      <c r="WFC6" s="1408"/>
      <c r="WFD6" s="1408"/>
      <c r="WFE6" s="1408"/>
      <c r="WFF6" s="1408"/>
      <c r="WFG6" s="1408"/>
      <c r="WFH6" s="1408"/>
      <c r="WFI6" s="1408"/>
      <c r="WFJ6" s="1408"/>
      <c r="WFK6" s="1408"/>
      <c r="WFL6" s="1408"/>
      <c r="WFM6" s="1408"/>
      <c r="WFN6" s="1408"/>
      <c r="WFO6" s="1408"/>
      <c r="WFP6" s="1408"/>
      <c r="WFQ6" s="1408"/>
      <c r="WFR6" s="1408"/>
      <c r="WFS6" s="1408"/>
      <c r="WFT6" s="1408"/>
      <c r="WFU6" s="1408"/>
      <c r="WFV6" s="1408"/>
      <c r="WFW6" s="1408"/>
      <c r="WFX6" s="1408"/>
      <c r="WFY6" s="1408"/>
      <c r="WFZ6" s="1408"/>
      <c r="WGA6" s="1408"/>
      <c r="WGB6" s="1408"/>
      <c r="WGC6" s="1408"/>
      <c r="WGD6" s="1408"/>
      <c r="WGE6" s="1408"/>
      <c r="WGF6" s="1408"/>
      <c r="WGG6" s="1408"/>
      <c r="WGH6" s="1408"/>
      <c r="WGI6" s="1408"/>
      <c r="WGJ6" s="1408"/>
      <c r="WGK6" s="1408"/>
      <c r="WGL6" s="1408"/>
      <c r="WGM6" s="1408"/>
      <c r="WGN6" s="1408"/>
      <c r="WGO6" s="1408"/>
      <c r="WGP6" s="1408"/>
      <c r="WGQ6" s="1408"/>
      <c r="WGR6" s="1408"/>
      <c r="WGS6" s="1408"/>
      <c r="WGT6" s="1408"/>
      <c r="WGU6" s="1408"/>
      <c r="WGV6" s="1408"/>
      <c r="WGW6" s="1408"/>
      <c r="WGX6" s="1408"/>
      <c r="WGY6" s="1408"/>
      <c r="WGZ6" s="1408"/>
      <c r="WHA6" s="1408"/>
      <c r="WHB6" s="1408"/>
      <c r="WHC6" s="1408"/>
      <c r="WHD6" s="1408"/>
      <c r="WHE6" s="1408"/>
      <c r="WHF6" s="1408"/>
      <c r="WHG6" s="1408"/>
      <c r="WHH6" s="1408"/>
      <c r="WHI6" s="1408"/>
      <c r="WHJ6" s="1408"/>
      <c r="WHK6" s="1408"/>
      <c r="WHL6" s="1408"/>
      <c r="WHM6" s="1408"/>
      <c r="WHN6" s="1408"/>
      <c r="WHO6" s="1408"/>
      <c r="WHP6" s="1408"/>
      <c r="WHQ6" s="1408"/>
      <c r="WHR6" s="1408"/>
      <c r="WHS6" s="1408"/>
      <c r="WHT6" s="1408"/>
      <c r="WHU6" s="1408"/>
      <c r="WHV6" s="1408"/>
      <c r="WHW6" s="1408"/>
      <c r="WHX6" s="1408"/>
      <c r="WHY6" s="1408"/>
      <c r="WHZ6" s="1408"/>
      <c r="WIA6" s="1408"/>
      <c r="WIB6" s="1408"/>
      <c r="WIC6" s="1408"/>
      <c r="WID6" s="1408"/>
      <c r="WIE6" s="1408"/>
      <c r="WIF6" s="1408"/>
      <c r="WIG6" s="1408"/>
      <c r="WIH6" s="1408"/>
      <c r="WII6" s="1408"/>
      <c r="WIJ6" s="1408"/>
      <c r="WIK6" s="1408"/>
      <c r="WIL6" s="1408"/>
      <c r="WIM6" s="1408"/>
      <c r="WIN6" s="1408"/>
      <c r="WIO6" s="1408"/>
      <c r="WIP6" s="1408"/>
      <c r="WIQ6" s="1408"/>
      <c r="WIR6" s="1408"/>
      <c r="WIS6" s="1408"/>
      <c r="WIT6" s="1408"/>
      <c r="WIU6" s="1408"/>
      <c r="WIV6" s="1408"/>
      <c r="WIW6" s="1408"/>
      <c r="WIX6" s="1408"/>
      <c r="WIY6" s="1408"/>
      <c r="WIZ6" s="1408"/>
      <c r="WJA6" s="1408"/>
      <c r="WJB6" s="1408"/>
      <c r="WJC6" s="1408"/>
      <c r="WJD6" s="1408"/>
      <c r="WJE6" s="1408"/>
      <c r="WJF6" s="1408"/>
      <c r="WJG6" s="1408"/>
      <c r="WJH6" s="1408"/>
      <c r="WJI6" s="1408"/>
      <c r="WJJ6" s="1408"/>
      <c r="WJK6" s="1408"/>
      <c r="WJL6" s="1408"/>
      <c r="WJM6" s="1408"/>
      <c r="WJN6" s="1408"/>
      <c r="WJO6" s="1408"/>
      <c r="WJP6" s="1408"/>
      <c r="WJQ6" s="1408"/>
      <c r="WJR6" s="1408"/>
      <c r="WJS6" s="1408"/>
      <c r="WJT6" s="1408"/>
      <c r="WJU6" s="1408"/>
      <c r="WJV6" s="1408"/>
      <c r="WJW6" s="1408"/>
      <c r="WJX6" s="1408"/>
      <c r="WJY6" s="1408"/>
      <c r="WJZ6" s="1408"/>
      <c r="WKA6" s="1408"/>
      <c r="WKB6" s="1408"/>
      <c r="WKC6" s="1408"/>
      <c r="WKD6" s="1408"/>
      <c r="WKE6" s="1408"/>
      <c r="WKF6" s="1408"/>
      <c r="WKG6" s="1408"/>
      <c r="WKH6" s="1408"/>
      <c r="WKI6" s="1408"/>
      <c r="WKJ6" s="1408"/>
      <c r="WKK6" s="1408"/>
      <c r="WKL6" s="1408"/>
      <c r="WKM6" s="1408"/>
      <c r="WKN6" s="1408"/>
      <c r="WKO6" s="1408"/>
      <c r="WKP6" s="1408"/>
      <c r="WKQ6" s="1408"/>
      <c r="WKR6" s="1408"/>
      <c r="WKS6" s="1408"/>
      <c r="WKT6" s="1408"/>
      <c r="WKU6" s="1408"/>
      <c r="WKV6" s="1408"/>
      <c r="WKW6" s="1408"/>
      <c r="WKX6" s="1408"/>
      <c r="WKY6" s="1408"/>
      <c r="WKZ6" s="1408"/>
      <c r="WLA6" s="1408"/>
      <c r="WLB6" s="1408"/>
      <c r="WLC6" s="1408"/>
      <c r="WLD6" s="1408"/>
      <c r="WLE6" s="1408"/>
      <c r="WLF6" s="1408"/>
      <c r="WLG6" s="1408"/>
      <c r="WLH6" s="1408"/>
      <c r="WLI6" s="1408"/>
      <c r="WLJ6" s="1408"/>
      <c r="WLK6" s="1408"/>
      <c r="WLL6" s="1408"/>
      <c r="WLM6" s="1408"/>
      <c r="WLN6" s="1408"/>
      <c r="WLO6" s="1408"/>
      <c r="WLP6" s="1408"/>
      <c r="WLQ6" s="1408"/>
      <c r="WLR6" s="1408"/>
      <c r="WLS6" s="1408"/>
      <c r="WLT6" s="1408"/>
      <c r="WLU6" s="1408"/>
      <c r="WLV6" s="1408"/>
      <c r="WLW6" s="1408"/>
      <c r="WLX6" s="1408"/>
      <c r="WLY6" s="1408"/>
      <c r="WLZ6" s="1408"/>
      <c r="WMA6" s="1408"/>
      <c r="WMB6" s="1408"/>
      <c r="WMC6" s="1408"/>
      <c r="WMD6" s="1408"/>
      <c r="WME6" s="1408"/>
      <c r="WMF6" s="1408"/>
      <c r="WMG6" s="1408"/>
      <c r="WMH6" s="1408"/>
      <c r="WMI6" s="1408"/>
      <c r="WMJ6" s="1408"/>
      <c r="WMK6" s="1408"/>
      <c r="WML6" s="1408"/>
      <c r="WMM6" s="1408"/>
      <c r="WMN6" s="1408"/>
      <c r="WMO6" s="1408"/>
      <c r="WMP6" s="1408"/>
      <c r="WMQ6" s="1408"/>
      <c r="WMR6" s="1408"/>
      <c r="WMS6" s="1408"/>
      <c r="WMT6" s="1408"/>
      <c r="WMU6" s="1408"/>
      <c r="WMV6" s="1408"/>
      <c r="WMW6" s="1408"/>
      <c r="WMX6" s="1408"/>
      <c r="WMY6" s="1408"/>
      <c r="WMZ6" s="1408"/>
      <c r="WNA6" s="1408"/>
      <c r="WNB6" s="1408"/>
      <c r="WNC6" s="1408"/>
      <c r="WND6" s="1408"/>
      <c r="WNE6" s="1408"/>
      <c r="WNF6" s="1408"/>
      <c r="WNG6" s="1408"/>
      <c r="WNH6" s="1408"/>
      <c r="WNI6" s="1408"/>
      <c r="WNJ6" s="1408"/>
      <c r="WNK6" s="1408"/>
      <c r="WNL6" s="1408"/>
      <c r="WNM6" s="1408"/>
      <c r="WNN6" s="1408"/>
      <c r="WNO6" s="1408"/>
      <c r="WNP6" s="1408"/>
      <c r="WNQ6" s="1408"/>
      <c r="WNR6" s="1408"/>
      <c r="WNS6" s="1408"/>
      <c r="WNT6" s="1408"/>
      <c r="WNU6" s="1408"/>
      <c r="WNV6" s="1408"/>
      <c r="WNW6" s="1408"/>
      <c r="WNX6" s="1408"/>
      <c r="WNY6" s="1408"/>
      <c r="WNZ6" s="1408"/>
      <c r="WOA6" s="1408"/>
      <c r="WOB6" s="1408"/>
      <c r="WOC6" s="1408"/>
      <c r="WOD6" s="1408"/>
      <c r="WOE6" s="1408"/>
      <c r="WOF6" s="1408"/>
      <c r="WOG6" s="1408"/>
      <c r="WOH6" s="1408"/>
      <c r="WOI6" s="1408"/>
      <c r="WOJ6" s="1408"/>
      <c r="WOK6" s="1408"/>
      <c r="WOL6" s="1408"/>
      <c r="WOM6" s="1408"/>
      <c r="WON6" s="1408"/>
      <c r="WOO6" s="1408"/>
      <c r="WOP6" s="1408"/>
      <c r="WOQ6" s="1408"/>
      <c r="WOR6" s="1408"/>
      <c r="WOS6" s="1408"/>
      <c r="WOT6" s="1408"/>
      <c r="WOU6" s="1408"/>
      <c r="WOV6" s="1408"/>
      <c r="WOW6" s="1408"/>
      <c r="WOX6" s="1408"/>
      <c r="WOY6" s="1408"/>
      <c r="WOZ6" s="1408"/>
      <c r="WPA6" s="1408"/>
      <c r="WPB6" s="1408"/>
      <c r="WPC6" s="1408"/>
      <c r="WPD6" s="1408"/>
      <c r="WPE6" s="1408"/>
      <c r="WPF6" s="1408"/>
      <c r="WPG6" s="1408"/>
      <c r="WPH6" s="1408"/>
      <c r="WPI6" s="1408"/>
      <c r="WPJ6" s="1408"/>
      <c r="WPK6" s="1408"/>
      <c r="WPL6" s="1408"/>
      <c r="WPM6" s="1408"/>
      <c r="WPN6" s="1408"/>
      <c r="WPO6" s="1408"/>
      <c r="WPP6" s="1408"/>
      <c r="WPQ6" s="1408"/>
      <c r="WPR6" s="1408"/>
      <c r="WPS6" s="1408"/>
      <c r="WPT6" s="1408"/>
      <c r="WPU6" s="1408"/>
      <c r="WPV6" s="1408"/>
      <c r="WPW6" s="1408"/>
      <c r="WPX6" s="1408"/>
      <c r="WPY6" s="1408"/>
      <c r="WPZ6" s="1408"/>
      <c r="WQA6" s="1408"/>
      <c r="WQB6" s="1408"/>
      <c r="WQC6" s="1408"/>
      <c r="WQD6" s="1408"/>
      <c r="WQE6" s="1408"/>
      <c r="WQF6" s="1408"/>
      <c r="WQG6" s="1408"/>
      <c r="WQH6" s="1408"/>
      <c r="WQI6" s="1408"/>
      <c r="WQJ6" s="1408"/>
      <c r="WQK6" s="1408"/>
      <c r="WQL6" s="1408"/>
      <c r="WQM6" s="1408"/>
      <c r="WQN6" s="1408"/>
      <c r="WQO6" s="1408"/>
      <c r="WQP6" s="1408"/>
      <c r="WQQ6" s="1408"/>
      <c r="WQR6" s="1408"/>
      <c r="WQS6" s="1408"/>
      <c r="WQT6" s="1408"/>
      <c r="WQU6" s="1408"/>
      <c r="WQV6" s="1408"/>
      <c r="WQW6" s="1408"/>
      <c r="WQX6" s="1408"/>
      <c r="WQY6" s="1408"/>
      <c r="WQZ6" s="1408"/>
      <c r="WRA6" s="1408"/>
      <c r="WRB6" s="1408"/>
      <c r="WRC6" s="1408"/>
      <c r="WRD6" s="1408"/>
      <c r="WRE6" s="1408"/>
      <c r="WRF6" s="1408"/>
      <c r="WRG6" s="1408"/>
      <c r="WRH6" s="1408"/>
      <c r="WRI6" s="1408"/>
      <c r="WRJ6" s="1408"/>
      <c r="WRK6" s="1408"/>
      <c r="WRL6" s="1408"/>
      <c r="WRM6" s="1408"/>
      <c r="WRN6" s="1408"/>
      <c r="WRO6" s="1408"/>
      <c r="WRP6" s="1408"/>
      <c r="WRQ6" s="1408"/>
      <c r="WRR6" s="1408"/>
      <c r="WRS6" s="1408"/>
      <c r="WRT6" s="1408"/>
      <c r="WRU6" s="1408"/>
      <c r="WRV6" s="1408"/>
      <c r="WRW6" s="1408"/>
      <c r="WRX6" s="1408"/>
      <c r="WRY6" s="1408"/>
      <c r="WRZ6" s="1408"/>
      <c r="WSA6" s="1408"/>
      <c r="WSB6" s="1408"/>
      <c r="WSC6" s="1408"/>
      <c r="WSD6" s="1408"/>
      <c r="WSE6" s="1408"/>
      <c r="WSF6" s="1408"/>
      <c r="WSG6" s="1408"/>
      <c r="WSH6" s="1408"/>
      <c r="WSI6" s="1408"/>
      <c r="WSJ6" s="1408"/>
      <c r="WSK6" s="1408"/>
      <c r="WSL6" s="1408"/>
      <c r="WSM6" s="1408"/>
      <c r="WSN6" s="1408"/>
      <c r="WSO6" s="1408"/>
      <c r="WSP6" s="1408"/>
      <c r="WSQ6" s="1408"/>
      <c r="WSR6" s="1408"/>
      <c r="WSS6" s="1408"/>
      <c r="WST6" s="1408"/>
      <c r="WSU6" s="1408"/>
      <c r="WSV6" s="1408"/>
      <c r="WSW6" s="1408"/>
      <c r="WSX6" s="1408"/>
      <c r="WSY6" s="1408"/>
      <c r="WSZ6" s="1408"/>
      <c r="WTA6" s="1408"/>
      <c r="WTB6" s="1408"/>
      <c r="WTC6" s="1408"/>
      <c r="WTD6" s="1408"/>
      <c r="WTE6" s="1408"/>
      <c r="WTF6" s="1408"/>
      <c r="WTG6" s="1408"/>
      <c r="WTH6" s="1408"/>
      <c r="WTI6" s="1408"/>
      <c r="WTJ6" s="1408"/>
      <c r="WTK6" s="1408"/>
      <c r="WTL6" s="1408"/>
      <c r="WTM6" s="1408"/>
      <c r="WTN6" s="1408"/>
      <c r="WTO6" s="1408"/>
      <c r="WTP6" s="1408"/>
      <c r="WTQ6" s="1408"/>
      <c r="WTR6" s="1408"/>
      <c r="WTS6" s="1408"/>
      <c r="WTT6" s="1408"/>
      <c r="WTU6" s="1408"/>
      <c r="WTV6" s="1408"/>
      <c r="WTW6" s="1408"/>
      <c r="WTX6" s="1408"/>
      <c r="WTY6" s="1408"/>
      <c r="WTZ6" s="1408"/>
      <c r="WUA6" s="1408"/>
      <c r="WUB6" s="1408"/>
      <c r="WUC6" s="1408"/>
      <c r="WUD6" s="1408"/>
      <c r="WUE6" s="1408"/>
      <c r="WUF6" s="1408"/>
      <c r="WUG6" s="1408"/>
      <c r="WUH6" s="1408"/>
      <c r="WUI6" s="1408"/>
      <c r="WUJ6" s="1408"/>
      <c r="WUK6" s="1408"/>
      <c r="WUL6" s="1408"/>
      <c r="WUM6" s="1408"/>
      <c r="WUN6" s="1408"/>
      <c r="WUO6" s="1408"/>
      <c r="WUP6" s="1408"/>
      <c r="WUQ6" s="1408"/>
      <c r="WUR6" s="1408"/>
      <c r="WUS6" s="1408"/>
      <c r="WUT6" s="1408"/>
      <c r="WUU6" s="1408"/>
      <c r="WUV6" s="1408"/>
      <c r="WUW6" s="1408"/>
      <c r="WUX6" s="1408"/>
      <c r="WUY6" s="1408"/>
      <c r="WUZ6" s="1408"/>
      <c r="WVA6" s="1408"/>
      <c r="WVB6" s="1408"/>
      <c r="WVC6" s="1408"/>
      <c r="WVD6" s="1408"/>
      <c r="WVE6" s="1408"/>
      <c r="WVF6" s="1408"/>
      <c r="WVG6" s="1408"/>
      <c r="WVH6" s="1408"/>
      <c r="WVI6" s="1408"/>
      <c r="WVJ6" s="1408"/>
      <c r="WVK6" s="1408"/>
      <c r="WVL6" s="1408"/>
      <c r="WVM6" s="1408"/>
      <c r="WVN6" s="1408"/>
      <c r="WVO6" s="1408"/>
      <c r="WVP6" s="1408"/>
      <c r="WVQ6" s="1408"/>
      <c r="WVR6" s="1408"/>
      <c r="WVS6" s="1408"/>
      <c r="WVT6" s="1408"/>
      <c r="WVU6" s="1408"/>
      <c r="WVV6" s="1408"/>
      <c r="WVW6" s="1408"/>
      <c r="WVX6" s="1408"/>
      <c r="WVY6" s="1408"/>
      <c r="WVZ6" s="1408"/>
      <c r="WWA6" s="1408"/>
      <c r="WWB6" s="1408"/>
      <c r="WWC6" s="1408"/>
      <c r="WWD6" s="1408"/>
      <c r="WWE6" s="1408"/>
      <c r="WWF6" s="1408"/>
      <c r="WWG6" s="1408"/>
      <c r="WWH6" s="1408"/>
      <c r="WWI6" s="1408"/>
      <c r="WWJ6" s="1408"/>
      <c r="WWK6" s="1408"/>
      <c r="WWL6" s="1408"/>
      <c r="WWM6" s="1408"/>
      <c r="WWN6" s="1408"/>
      <c r="WWO6" s="1408"/>
      <c r="WWP6" s="1408"/>
      <c r="WWQ6" s="1408"/>
      <c r="WWR6" s="1408"/>
      <c r="WWS6" s="1408"/>
      <c r="WWT6" s="1408"/>
      <c r="WWU6" s="1408"/>
      <c r="WWV6" s="1408"/>
      <c r="WWW6" s="1408"/>
      <c r="WWX6" s="1408"/>
      <c r="WWY6" s="1408"/>
      <c r="WWZ6" s="1408"/>
      <c r="WXA6" s="1408"/>
      <c r="WXB6" s="1408"/>
      <c r="WXC6" s="1408"/>
      <c r="WXD6" s="1408"/>
      <c r="WXE6" s="1408"/>
      <c r="WXF6" s="1408"/>
      <c r="WXG6" s="1408"/>
      <c r="WXH6" s="1408"/>
      <c r="WXI6" s="1408"/>
      <c r="WXJ6" s="1408"/>
      <c r="WXK6" s="1408"/>
      <c r="WXL6" s="1408"/>
      <c r="WXM6" s="1408"/>
      <c r="WXN6" s="1408"/>
      <c r="WXO6" s="1408"/>
      <c r="WXP6" s="1408"/>
      <c r="WXQ6" s="1408"/>
      <c r="WXR6" s="1408"/>
      <c r="WXS6" s="1408"/>
      <c r="WXT6" s="1408"/>
      <c r="WXU6" s="1408"/>
      <c r="WXV6" s="1408"/>
      <c r="WXW6" s="1408"/>
      <c r="WXX6" s="1408"/>
      <c r="WXY6" s="1408"/>
      <c r="WXZ6" s="1408"/>
      <c r="WYA6" s="1408"/>
      <c r="WYB6" s="1408"/>
      <c r="WYC6" s="1408"/>
      <c r="WYD6" s="1408"/>
      <c r="WYE6" s="1408"/>
      <c r="WYF6" s="1408"/>
      <c r="WYG6" s="1408"/>
      <c r="WYH6" s="1408"/>
      <c r="WYI6" s="1408"/>
      <c r="WYJ6" s="1408"/>
      <c r="WYK6" s="1408"/>
      <c r="WYL6" s="1408"/>
      <c r="WYM6" s="1408"/>
      <c r="WYN6" s="1408"/>
      <c r="WYO6" s="1408"/>
      <c r="WYP6" s="1408"/>
      <c r="WYQ6" s="1408"/>
      <c r="WYR6" s="1408"/>
      <c r="WYS6" s="1408"/>
      <c r="WYT6" s="1408"/>
      <c r="WYU6" s="1408"/>
      <c r="WYV6" s="1408"/>
      <c r="WYW6" s="1408"/>
      <c r="WYX6" s="1408"/>
      <c r="WYY6" s="1408"/>
      <c r="WYZ6" s="1408"/>
      <c r="WZA6" s="1408"/>
      <c r="WZB6" s="1408"/>
      <c r="WZC6" s="1408"/>
      <c r="WZD6" s="1408"/>
      <c r="WZE6" s="1408"/>
      <c r="WZF6" s="1408"/>
      <c r="WZG6" s="1408"/>
      <c r="WZH6" s="1408"/>
      <c r="WZI6" s="1408"/>
      <c r="WZJ6" s="1408"/>
      <c r="WZK6" s="1408"/>
      <c r="WZL6" s="1408"/>
      <c r="WZM6" s="1408"/>
      <c r="WZN6" s="1408"/>
      <c r="WZO6" s="1408"/>
      <c r="WZP6" s="1408"/>
      <c r="WZQ6" s="1408"/>
      <c r="WZR6" s="1408"/>
      <c r="WZS6" s="1408"/>
      <c r="WZT6" s="1408"/>
      <c r="WZU6" s="1408"/>
      <c r="WZV6" s="1408"/>
      <c r="WZW6" s="1408"/>
      <c r="WZX6" s="1408"/>
      <c r="WZY6" s="1408"/>
      <c r="WZZ6" s="1408"/>
      <c r="XAA6" s="1408"/>
      <c r="XAB6" s="1408"/>
      <c r="XAC6" s="1408"/>
      <c r="XAD6" s="1408"/>
      <c r="XAE6" s="1408"/>
      <c r="XAF6" s="1408"/>
      <c r="XAG6" s="1408"/>
      <c r="XAH6" s="1408"/>
      <c r="XAI6" s="1408"/>
      <c r="XAJ6" s="1408"/>
      <c r="XAK6" s="1408"/>
      <c r="XAL6" s="1408"/>
      <c r="XAM6" s="1408"/>
      <c r="XAN6" s="1408"/>
      <c r="XAO6" s="1408"/>
      <c r="XAP6" s="1408"/>
      <c r="XAQ6" s="1408"/>
      <c r="XAR6" s="1408"/>
      <c r="XAS6" s="1408"/>
      <c r="XAT6" s="1408"/>
      <c r="XAU6" s="1408"/>
      <c r="XAV6" s="1408"/>
      <c r="XAW6" s="1408"/>
      <c r="XAX6" s="1408"/>
      <c r="XAY6" s="1408"/>
      <c r="XAZ6" s="1408"/>
      <c r="XBA6" s="1408"/>
      <c r="XBB6" s="1408"/>
      <c r="XBC6" s="1408"/>
      <c r="XBD6" s="1408"/>
      <c r="XBE6" s="1408"/>
      <c r="XBF6" s="1408"/>
      <c r="XBG6" s="1408"/>
      <c r="XBH6" s="1408"/>
      <c r="XBI6" s="1408"/>
      <c r="XBJ6" s="1408"/>
      <c r="XBK6" s="1408"/>
      <c r="XBL6" s="1408"/>
      <c r="XBM6" s="1408"/>
      <c r="XBN6" s="1408"/>
      <c r="XBO6" s="1408"/>
      <c r="XBP6" s="1408"/>
      <c r="XBQ6" s="1408"/>
      <c r="XBR6" s="1408"/>
      <c r="XBS6" s="1408"/>
      <c r="XBT6" s="1408"/>
      <c r="XBU6" s="1408"/>
      <c r="XBV6" s="1408"/>
      <c r="XBW6" s="1408"/>
      <c r="XBX6" s="1408"/>
      <c r="XBY6" s="1408"/>
      <c r="XBZ6" s="1408"/>
      <c r="XCA6" s="1408"/>
      <c r="XCB6" s="1408"/>
      <c r="XCC6" s="1408"/>
      <c r="XCD6" s="1408"/>
      <c r="XCE6" s="1408"/>
      <c r="XCF6" s="1408"/>
      <c r="XCG6" s="1408"/>
      <c r="XCH6" s="1408"/>
      <c r="XCI6" s="1408"/>
      <c r="XCJ6" s="1408"/>
      <c r="XCK6" s="1408"/>
      <c r="XCL6" s="1408"/>
      <c r="XCM6" s="1408"/>
      <c r="XCN6" s="1408"/>
      <c r="XCO6" s="1408"/>
      <c r="XCP6" s="1408"/>
      <c r="XCQ6" s="1408"/>
      <c r="XCR6" s="1408"/>
      <c r="XCS6" s="1408"/>
      <c r="XCT6" s="1408"/>
      <c r="XCU6" s="1408"/>
      <c r="XCV6" s="1408"/>
      <c r="XCW6" s="1408"/>
      <c r="XCX6" s="1408"/>
      <c r="XCY6" s="1408"/>
      <c r="XCZ6" s="1408"/>
      <c r="XDA6" s="1408"/>
      <c r="XDB6" s="1408"/>
      <c r="XDC6" s="1408"/>
      <c r="XDD6" s="1408"/>
      <c r="XDE6" s="1408"/>
      <c r="XDF6" s="1408"/>
      <c r="XDG6" s="1408"/>
      <c r="XDH6" s="1408"/>
      <c r="XDI6" s="1408"/>
      <c r="XDJ6" s="1408"/>
      <c r="XDK6" s="1408"/>
      <c r="XDL6" s="1408"/>
      <c r="XDM6" s="1408"/>
      <c r="XDN6" s="1408"/>
      <c r="XDO6" s="1408"/>
      <c r="XDP6" s="1408"/>
      <c r="XDQ6" s="1408"/>
      <c r="XDR6" s="1408"/>
      <c r="XDS6" s="1408"/>
      <c r="XDT6" s="1408"/>
      <c r="XDU6" s="1408"/>
      <c r="XDV6" s="1408"/>
      <c r="XDW6" s="1408"/>
      <c r="XDX6" s="1408"/>
      <c r="XDY6" s="1408"/>
      <c r="XDZ6" s="1408"/>
      <c r="XEA6" s="1408"/>
      <c r="XEB6" s="1408"/>
      <c r="XEC6" s="1408"/>
      <c r="XED6" s="1408"/>
      <c r="XEE6" s="1408"/>
      <c r="XEF6" s="1408"/>
      <c r="XEG6" s="1408"/>
      <c r="XEH6" s="1408"/>
      <c r="XEI6" s="1408"/>
      <c r="XEJ6" s="1408"/>
      <c r="XEK6" s="1408"/>
      <c r="XEL6" s="1408"/>
      <c r="XEM6" s="1408"/>
      <c r="XEN6" s="1408"/>
      <c r="XEO6" s="1408"/>
      <c r="XEP6" s="1408"/>
      <c r="XEQ6" s="1408"/>
      <c r="XER6" s="1408"/>
      <c r="XES6" s="1408"/>
      <c r="XET6" s="1408"/>
      <c r="XEU6" s="1408"/>
      <c r="XEV6" s="1408"/>
      <c r="XEW6" s="1408"/>
      <c r="XEX6" s="1408"/>
      <c r="XEY6" s="1408"/>
      <c r="XEZ6" s="1408"/>
      <c r="XFA6" s="1408"/>
      <c r="XFB6" s="1408"/>
    </row>
    <row r="7" spans="1:16382" ht="31.5" x14ac:dyDescent="0.25">
      <c r="A7" s="1430" t="s">
        <v>48</v>
      </c>
      <c r="B7" s="1442" t="s">
        <v>871</v>
      </c>
      <c r="C7" s="1432">
        <v>0</v>
      </c>
      <c r="D7" s="1433"/>
      <c r="E7" s="1434"/>
      <c r="F7" s="1435"/>
      <c r="G7" s="1436"/>
      <c r="H7" s="1437">
        <v>0</v>
      </c>
      <c r="I7" s="1438">
        <v>15000</v>
      </c>
      <c r="J7" s="1439">
        <v>61000</v>
      </c>
      <c r="K7" s="1440"/>
      <c r="L7" s="1441">
        <v>15000</v>
      </c>
      <c r="M7" s="1408"/>
      <c r="N7" s="1408"/>
      <c r="O7" s="1408"/>
      <c r="P7" s="1408"/>
      <c r="Q7" s="1408"/>
      <c r="R7" s="1408"/>
      <c r="S7" s="1408"/>
      <c r="T7" s="1408"/>
      <c r="U7" s="1408"/>
      <c r="V7" s="1408"/>
      <c r="W7" s="1408"/>
      <c r="X7" s="1408"/>
      <c r="Y7" s="1408"/>
      <c r="Z7" s="1408"/>
      <c r="AA7" s="1408"/>
      <c r="AB7" s="1408"/>
      <c r="AC7" s="1408"/>
      <c r="AD7" s="1408"/>
      <c r="AE7" s="1408"/>
      <c r="AF7" s="1408"/>
      <c r="AG7" s="1408"/>
      <c r="AH7" s="1408"/>
      <c r="AI7" s="1408"/>
      <c r="AJ7" s="1408"/>
      <c r="AK7" s="1408"/>
      <c r="AL7" s="1408"/>
      <c r="AM7" s="1408"/>
      <c r="AN7" s="1408"/>
      <c r="AO7" s="1408"/>
      <c r="AP7" s="1408"/>
      <c r="AQ7" s="1408"/>
      <c r="AR7" s="1408"/>
      <c r="AS7" s="1408"/>
      <c r="AT7" s="1408"/>
      <c r="AU7" s="1408"/>
      <c r="AV7" s="1408"/>
      <c r="AW7" s="1408"/>
      <c r="AX7" s="1408"/>
      <c r="AY7" s="1408"/>
      <c r="AZ7" s="1408"/>
      <c r="BA7" s="1408"/>
      <c r="BB7" s="1408"/>
      <c r="BC7" s="1408"/>
      <c r="BD7" s="1408"/>
      <c r="BE7" s="1408"/>
      <c r="BF7" s="1408"/>
      <c r="BG7" s="1408"/>
      <c r="BH7" s="1408"/>
      <c r="BI7" s="1408"/>
      <c r="BJ7" s="1408"/>
      <c r="BK7" s="1408"/>
      <c r="BL7" s="1408"/>
      <c r="BM7" s="1408"/>
      <c r="BN7" s="1408"/>
      <c r="BO7" s="1408"/>
      <c r="BP7" s="1408"/>
      <c r="BQ7" s="1408"/>
      <c r="BR7" s="1408"/>
      <c r="BS7" s="1408"/>
      <c r="BT7" s="1408"/>
      <c r="BU7" s="1408"/>
      <c r="BV7" s="1408"/>
      <c r="BW7" s="1408"/>
      <c r="BX7" s="1408"/>
      <c r="BY7" s="1408"/>
      <c r="BZ7" s="1408"/>
      <c r="CA7" s="1408"/>
      <c r="CB7" s="1408"/>
      <c r="CC7" s="1408"/>
      <c r="CD7" s="1408"/>
      <c r="CE7" s="1408"/>
      <c r="CF7" s="1408"/>
      <c r="CG7" s="1408"/>
      <c r="CH7" s="1408"/>
      <c r="CI7" s="1408"/>
      <c r="CJ7" s="1408"/>
      <c r="CK7" s="1408"/>
      <c r="CL7" s="1408"/>
      <c r="CM7" s="1408"/>
      <c r="CN7" s="1408"/>
      <c r="CO7" s="1408"/>
      <c r="CP7" s="1408"/>
      <c r="CQ7" s="1408"/>
      <c r="CR7" s="1408"/>
      <c r="CS7" s="1408"/>
      <c r="CT7" s="1408"/>
      <c r="CU7" s="1408"/>
      <c r="CV7" s="1408"/>
      <c r="CW7" s="1408"/>
      <c r="CX7" s="1408"/>
      <c r="CY7" s="1408"/>
      <c r="CZ7" s="1408"/>
      <c r="DA7" s="1408"/>
      <c r="DB7" s="1408"/>
      <c r="DC7" s="1408"/>
      <c r="DD7" s="1408"/>
      <c r="DE7" s="1408"/>
      <c r="DF7" s="1408"/>
      <c r="DG7" s="1408"/>
      <c r="DH7" s="1408"/>
      <c r="DI7" s="1408"/>
      <c r="DJ7" s="1408"/>
      <c r="DK7" s="1408"/>
      <c r="DL7" s="1408"/>
      <c r="DM7" s="1408"/>
      <c r="DN7" s="1408"/>
      <c r="DO7" s="1408"/>
      <c r="DP7" s="1408"/>
      <c r="DQ7" s="1408"/>
      <c r="DR7" s="1408"/>
      <c r="DS7" s="1408"/>
      <c r="DT7" s="1408"/>
      <c r="DU7" s="1408"/>
      <c r="DV7" s="1408"/>
      <c r="DW7" s="1408"/>
      <c r="DX7" s="1408"/>
      <c r="DY7" s="1408"/>
      <c r="DZ7" s="1408"/>
      <c r="EA7" s="1408"/>
      <c r="EB7" s="1408"/>
      <c r="EC7" s="1408"/>
      <c r="ED7" s="1408"/>
      <c r="EE7" s="1408"/>
      <c r="EF7" s="1408"/>
      <c r="EG7" s="1408"/>
      <c r="EH7" s="1408"/>
      <c r="EI7" s="1408"/>
      <c r="EJ7" s="1408"/>
      <c r="EK7" s="1408"/>
      <c r="EL7" s="1408"/>
      <c r="EM7" s="1408"/>
      <c r="EN7" s="1408"/>
      <c r="EO7" s="1408"/>
      <c r="EP7" s="1408"/>
      <c r="EQ7" s="1408"/>
      <c r="ER7" s="1408"/>
      <c r="ES7" s="1408"/>
      <c r="ET7" s="1408"/>
      <c r="EU7" s="1408"/>
      <c r="EV7" s="1408"/>
      <c r="EW7" s="1408"/>
      <c r="EX7" s="1408"/>
      <c r="EY7" s="1408"/>
      <c r="EZ7" s="1408"/>
      <c r="FA7" s="1408"/>
      <c r="FB7" s="1408"/>
      <c r="FC7" s="1408"/>
      <c r="FD7" s="1408"/>
      <c r="FE7" s="1408"/>
      <c r="FF7" s="1408"/>
      <c r="FG7" s="1408"/>
      <c r="FH7" s="1408"/>
      <c r="FI7" s="1408"/>
      <c r="FJ7" s="1408"/>
      <c r="FK7" s="1408"/>
      <c r="FL7" s="1408"/>
      <c r="FM7" s="1408"/>
      <c r="FN7" s="1408"/>
      <c r="FO7" s="1408"/>
      <c r="FP7" s="1408"/>
      <c r="FQ7" s="1408"/>
      <c r="FR7" s="1408"/>
      <c r="FS7" s="1408"/>
      <c r="FT7" s="1408"/>
      <c r="FU7" s="1408"/>
      <c r="FV7" s="1408"/>
      <c r="FW7" s="1408"/>
      <c r="FX7" s="1408"/>
      <c r="FY7" s="1408"/>
      <c r="FZ7" s="1408"/>
      <c r="GA7" s="1408"/>
      <c r="GB7" s="1408"/>
      <c r="GC7" s="1408"/>
      <c r="GD7" s="1408"/>
      <c r="GE7" s="1408"/>
      <c r="GF7" s="1408"/>
      <c r="GG7" s="1408"/>
      <c r="GH7" s="1408"/>
      <c r="GI7" s="1408"/>
      <c r="GJ7" s="1408"/>
      <c r="GK7" s="1408"/>
      <c r="GL7" s="1408"/>
      <c r="GM7" s="1408"/>
      <c r="GN7" s="1408"/>
      <c r="GO7" s="1408"/>
      <c r="GP7" s="1408"/>
      <c r="GQ7" s="1408"/>
      <c r="GR7" s="1408"/>
      <c r="GS7" s="1408"/>
      <c r="GT7" s="1408"/>
      <c r="GU7" s="1408"/>
      <c r="GV7" s="1408"/>
      <c r="GW7" s="1408"/>
      <c r="GX7" s="1408"/>
      <c r="GY7" s="1408"/>
      <c r="GZ7" s="1408"/>
      <c r="HA7" s="1408"/>
      <c r="HB7" s="1408"/>
      <c r="HC7" s="1408"/>
      <c r="HD7" s="1408"/>
      <c r="HE7" s="1408"/>
      <c r="HF7" s="1408"/>
      <c r="HG7" s="1408"/>
      <c r="HH7" s="1408"/>
      <c r="HI7" s="1408"/>
      <c r="HJ7" s="1408"/>
      <c r="HK7" s="1408"/>
      <c r="HL7" s="1408"/>
      <c r="HM7" s="1408"/>
      <c r="HN7" s="1408"/>
      <c r="HO7" s="1408"/>
      <c r="HP7" s="1408"/>
      <c r="HQ7" s="1408"/>
      <c r="HR7" s="1408"/>
      <c r="HS7" s="1408"/>
      <c r="HT7" s="1408"/>
      <c r="HU7" s="1408"/>
      <c r="HV7" s="1408"/>
      <c r="HW7" s="1408"/>
      <c r="HX7" s="1408"/>
      <c r="HY7" s="1408"/>
      <c r="HZ7" s="1408"/>
      <c r="IA7" s="1408"/>
      <c r="IB7" s="1408"/>
      <c r="IC7" s="1408"/>
      <c r="ID7" s="1408"/>
      <c r="IE7" s="1408"/>
      <c r="IF7" s="1408"/>
      <c r="IG7" s="1408"/>
      <c r="IH7" s="1408"/>
      <c r="II7" s="1408"/>
      <c r="IJ7" s="1408"/>
      <c r="IK7" s="1408"/>
      <c r="IL7" s="1408"/>
      <c r="IM7" s="1408"/>
      <c r="IN7" s="1408"/>
      <c r="IO7" s="1408"/>
      <c r="IP7" s="1408"/>
      <c r="IQ7" s="1408"/>
      <c r="IR7" s="1408"/>
      <c r="IS7" s="1408"/>
      <c r="IT7" s="1408"/>
      <c r="IU7" s="1408"/>
      <c r="IV7" s="1408"/>
      <c r="IW7" s="1408"/>
      <c r="IX7" s="1408"/>
      <c r="IY7" s="1408"/>
      <c r="IZ7" s="1408"/>
      <c r="JA7" s="1408"/>
      <c r="JB7" s="1408"/>
      <c r="JC7" s="1408"/>
      <c r="JD7" s="1408"/>
      <c r="JE7" s="1408"/>
      <c r="JF7" s="1408"/>
      <c r="JG7" s="1408"/>
      <c r="JH7" s="1408"/>
      <c r="JI7" s="1408"/>
      <c r="JJ7" s="1408"/>
      <c r="JK7" s="1408"/>
      <c r="JL7" s="1408"/>
      <c r="JM7" s="1408"/>
      <c r="JN7" s="1408"/>
      <c r="JO7" s="1408"/>
      <c r="JP7" s="1408"/>
      <c r="JQ7" s="1408"/>
      <c r="JR7" s="1408"/>
      <c r="JS7" s="1408"/>
      <c r="JT7" s="1408"/>
      <c r="JU7" s="1408"/>
      <c r="JV7" s="1408"/>
      <c r="JW7" s="1408"/>
      <c r="JX7" s="1408"/>
      <c r="JY7" s="1408"/>
      <c r="JZ7" s="1408"/>
      <c r="KA7" s="1408"/>
      <c r="KB7" s="1408"/>
      <c r="KC7" s="1408"/>
      <c r="KD7" s="1408"/>
      <c r="KE7" s="1408"/>
      <c r="KF7" s="1408"/>
      <c r="KG7" s="1408"/>
      <c r="KH7" s="1408"/>
      <c r="KI7" s="1408"/>
      <c r="KJ7" s="1408"/>
      <c r="KK7" s="1408"/>
      <c r="KL7" s="1408"/>
      <c r="KM7" s="1408"/>
      <c r="KN7" s="1408"/>
      <c r="KO7" s="1408"/>
      <c r="KP7" s="1408"/>
      <c r="KQ7" s="1408"/>
      <c r="KR7" s="1408"/>
      <c r="KS7" s="1408"/>
      <c r="KT7" s="1408"/>
      <c r="KU7" s="1408"/>
      <c r="KV7" s="1408"/>
      <c r="KW7" s="1408"/>
      <c r="KX7" s="1408"/>
      <c r="KY7" s="1408"/>
      <c r="KZ7" s="1408"/>
      <c r="LA7" s="1408"/>
      <c r="LB7" s="1408"/>
      <c r="LC7" s="1408"/>
      <c r="LD7" s="1408"/>
      <c r="LE7" s="1408"/>
      <c r="LF7" s="1408"/>
      <c r="LG7" s="1408"/>
      <c r="LH7" s="1408"/>
      <c r="LI7" s="1408"/>
      <c r="LJ7" s="1408"/>
      <c r="LK7" s="1408"/>
      <c r="LL7" s="1408"/>
      <c r="LM7" s="1408"/>
      <c r="LN7" s="1408"/>
      <c r="LO7" s="1408"/>
      <c r="LP7" s="1408"/>
      <c r="LQ7" s="1408"/>
      <c r="LR7" s="1408"/>
      <c r="LS7" s="1408"/>
      <c r="LT7" s="1408"/>
      <c r="LU7" s="1408"/>
      <c r="LV7" s="1408"/>
      <c r="LW7" s="1408"/>
      <c r="LX7" s="1408"/>
      <c r="LY7" s="1408"/>
      <c r="LZ7" s="1408"/>
      <c r="MA7" s="1408"/>
      <c r="MB7" s="1408"/>
      <c r="MC7" s="1408"/>
      <c r="MD7" s="1408"/>
      <c r="ME7" s="1408"/>
      <c r="MF7" s="1408"/>
      <c r="MG7" s="1408"/>
      <c r="MH7" s="1408"/>
      <c r="MI7" s="1408"/>
      <c r="MJ7" s="1408"/>
      <c r="MK7" s="1408"/>
      <c r="ML7" s="1408"/>
      <c r="MM7" s="1408"/>
      <c r="MN7" s="1408"/>
      <c r="MO7" s="1408"/>
      <c r="MP7" s="1408"/>
      <c r="MQ7" s="1408"/>
      <c r="MR7" s="1408"/>
      <c r="MS7" s="1408"/>
      <c r="MT7" s="1408"/>
      <c r="MU7" s="1408"/>
      <c r="MV7" s="1408"/>
      <c r="MW7" s="1408"/>
      <c r="MX7" s="1408"/>
      <c r="MY7" s="1408"/>
      <c r="MZ7" s="1408"/>
      <c r="NA7" s="1408"/>
      <c r="NB7" s="1408"/>
      <c r="NC7" s="1408"/>
      <c r="ND7" s="1408"/>
      <c r="NE7" s="1408"/>
      <c r="NF7" s="1408"/>
      <c r="NG7" s="1408"/>
      <c r="NH7" s="1408"/>
      <c r="NI7" s="1408"/>
      <c r="NJ7" s="1408"/>
      <c r="NK7" s="1408"/>
      <c r="NL7" s="1408"/>
      <c r="NM7" s="1408"/>
      <c r="NN7" s="1408"/>
      <c r="NO7" s="1408"/>
      <c r="NP7" s="1408"/>
      <c r="NQ7" s="1408"/>
      <c r="NR7" s="1408"/>
      <c r="NS7" s="1408"/>
      <c r="NT7" s="1408"/>
      <c r="NU7" s="1408"/>
      <c r="NV7" s="1408"/>
      <c r="NW7" s="1408"/>
      <c r="NX7" s="1408"/>
      <c r="NY7" s="1408"/>
      <c r="NZ7" s="1408"/>
      <c r="OA7" s="1408"/>
      <c r="OB7" s="1408"/>
      <c r="OC7" s="1408"/>
      <c r="OD7" s="1408"/>
      <c r="OE7" s="1408"/>
      <c r="OF7" s="1408"/>
      <c r="OG7" s="1408"/>
      <c r="OH7" s="1408"/>
      <c r="OI7" s="1408"/>
      <c r="OJ7" s="1408"/>
      <c r="OK7" s="1408"/>
      <c r="OL7" s="1408"/>
      <c r="OM7" s="1408"/>
      <c r="ON7" s="1408"/>
      <c r="OO7" s="1408"/>
      <c r="OP7" s="1408"/>
      <c r="OQ7" s="1408"/>
      <c r="OR7" s="1408"/>
      <c r="OS7" s="1408"/>
      <c r="OT7" s="1408"/>
      <c r="OU7" s="1408"/>
      <c r="OV7" s="1408"/>
      <c r="OW7" s="1408"/>
      <c r="OX7" s="1408"/>
      <c r="OY7" s="1408"/>
      <c r="OZ7" s="1408"/>
      <c r="PA7" s="1408"/>
      <c r="PB7" s="1408"/>
      <c r="PC7" s="1408"/>
      <c r="PD7" s="1408"/>
      <c r="PE7" s="1408"/>
      <c r="PF7" s="1408"/>
      <c r="PG7" s="1408"/>
      <c r="PH7" s="1408"/>
      <c r="PI7" s="1408"/>
      <c r="PJ7" s="1408"/>
      <c r="PK7" s="1408"/>
      <c r="PL7" s="1408"/>
      <c r="PM7" s="1408"/>
      <c r="PN7" s="1408"/>
      <c r="PO7" s="1408"/>
      <c r="PP7" s="1408"/>
      <c r="PQ7" s="1408"/>
      <c r="PR7" s="1408"/>
      <c r="PS7" s="1408"/>
      <c r="PT7" s="1408"/>
      <c r="PU7" s="1408"/>
      <c r="PV7" s="1408"/>
      <c r="PW7" s="1408"/>
      <c r="PX7" s="1408"/>
      <c r="PY7" s="1408"/>
      <c r="PZ7" s="1408"/>
      <c r="QA7" s="1408"/>
      <c r="QB7" s="1408"/>
      <c r="QC7" s="1408"/>
      <c r="QD7" s="1408"/>
      <c r="QE7" s="1408"/>
      <c r="QF7" s="1408"/>
      <c r="QG7" s="1408"/>
      <c r="QH7" s="1408"/>
      <c r="QI7" s="1408"/>
      <c r="QJ7" s="1408"/>
      <c r="QK7" s="1408"/>
      <c r="QL7" s="1408"/>
      <c r="QM7" s="1408"/>
      <c r="QN7" s="1408"/>
      <c r="QO7" s="1408"/>
      <c r="QP7" s="1408"/>
      <c r="QQ7" s="1408"/>
      <c r="QR7" s="1408"/>
      <c r="QS7" s="1408"/>
      <c r="QT7" s="1408"/>
      <c r="QU7" s="1408"/>
      <c r="QV7" s="1408"/>
      <c r="QW7" s="1408"/>
      <c r="QX7" s="1408"/>
      <c r="QY7" s="1408"/>
      <c r="QZ7" s="1408"/>
      <c r="RA7" s="1408"/>
      <c r="RB7" s="1408"/>
      <c r="RC7" s="1408"/>
      <c r="RD7" s="1408"/>
      <c r="RE7" s="1408"/>
      <c r="RF7" s="1408"/>
      <c r="RG7" s="1408"/>
      <c r="RH7" s="1408"/>
      <c r="RI7" s="1408"/>
      <c r="RJ7" s="1408"/>
      <c r="RK7" s="1408"/>
      <c r="RL7" s="1408"/>
      <c r="RM7" s="1408"/>
      <c r="RN7" s="1408"/>
      <c r="RO7" s="1408"/>
      <c r="RP7" s="1408"/>
      <c r="RQ7" s="1408"/>
      <c r="RR7" s="1408"/>
      <c r="RS7" s="1408"/>
      <c r="RT7" s="1408"/>
      <c r="RU7" s="1408"/>
      <c r="RV7" s="1408"/>
      <c r="RW7" s="1408"/>
      <c r="RX7" s="1408"/>
      <c r="RY7" s="1408"/>
      <c r="RZ7" s="1408"/>
      <c r="SA7" s="1408"/>
      <c r="SB7" s="1408"/>
      <c r="SC7" s="1408"/>
      <c r="SD7" s="1408"/>
      <c r="SE7" s="1408"/>
      <c r="SF7" s="1408"/>
      <c r="SG7" s="1408"/>
      <c r="SH7" s="1408"/>
      <c r="SI7" s="1408"/>
      <c r="SJ7" s="1408"/>
      <c r="SK7" s="1408"/>
      <c r="SL7" s="1408"/>
      <c r="SM7" s="1408"/>
      <c r="SN7" s="1408"/>
      <c r="SO7" s="1408"/>
      <c r="SP7" s="1408"/>
      <c r="SQ7" s="1408"/>
      <c r="SR7" s="1408"/>
      <c r="SS7" s="1408"/>
      <c r="ST7" s="1408"/>
      <c r="SU7" s="1408"/>
      <c r="SV7" s="1408"/>
      <c r="SW7" s="1408"/>
      <c r="SX7" s="1408"/>
      <c r="SY7" s="1408"/>
      <c r="SZ7" s="1408"/>
      <c r="TA7" s="1408"/>
      <c r="TB7" s="1408"/>
      <c r="TC7" s="1408"/>
      <c r="TD7" s="1408"/>
      <c r="TE7" s="1408"/>
      <c r="TF7" s="1408"/>
      <c r="TG7" s="1408"/>
      <c r="TH7" s="1408"/>
      <c r="TI7" s="1408"/>
      <c r="TJ7" s="1408"/>
      <c r="TK7" s="1408"/>
      <c r="TL7" s="1408"/>
      <c r="TM7" s="1408"/>
      <c r="TN7" s="1408"/>
      <c r="TO7" s="1408"/>
      <c r="TP7" s="1408"/>
      <c r="TQ7" s="1408"/>
      <c r="TR7" s="1408"/>
      <c r="TS7" s="1408"/>
      <c r="TT7" s="1408"/>
      <c r="TU7" s="1408"/>
      <c r="TV7" s="1408"/>
      <c r="TW7" s="1408"/>
      <c r="TX7" s="1408"/>
      <c r="TY7" s="1408"/>
      <c r="TZ7" s="1408"/>
      <c r="UA7" s="1408"/>
      <c r="UB7" s="1408"/>
      <c r="UC7" s="1408"/>
      <c r="UD7" s="1408"/>
      <c r="UE7" s="1408"/>
      <c r="UF7" s="1408"/>
      <c r="UG7" s="1408"/>
      <c r="UH7" s="1408"/>
      <c r="UI7" s="1408"/>
      <c r="UJ7" s="1408"/>
      <c r="UK7" s="1408"/>
      <c r="UL7" s="1408"/>
      <c r="UM7" s="1408"/>
      <c r="UN7" s="1408"/>
      <c r="UO7" s="1408"/>
      <c r="UP7" s="1408"/>
      <c r="UQ7" s="1408"/>
      <c r="UR7" s="1408"/>
      <c r="US7" s="1408"/>
      <c r="UT7" s="1408"/>
      <c r="UU7" s="1408"/>
      <c r="UV7" s="1408"/>
      <c r="UW7" s="1408"/>
      <c r="UX7" s="1408"/>
      <c r="UY7" s="1408"/>
      <c r="UZ7" s="1408"/>
      <c r="VA7" s="1408"/>
      <c r="VB7" s="1408"/>
      <c r="VC7" s="1408"/>
      <c r="VD7" s="1408"/>
      <c r="VE7" s="1408"/>
      <c r="VF7" s="1408"/>
      <c r="VG7" s="1408"/>
      <c r="VH7" s="1408"/>
      <c r="VI7" s="1408"/>
      <c r="VJ7" s="1408"/>
      <c r="VK7" s="1408"/>
      <c r="VL7" s="1408"/>
      <c r="VM7" s="1408"/>
      <c r="VN7" s="1408"/>
      <c r="VO7" s="1408"/>
      <c r="VP7" s="1408"/>
      <c r="VQ7" s="1408"/>
      <c r="VR7" s="1408"/>
      <c r="VS7" s="1408"/>
      <c r="VT7" s="1408"/>
      <c r="VU7" s="1408"/>
      <c r="VV7" s="1408"/>
      <c r="VW7" s="1408"/>
      <c r="VX7" s="1408"/>
      <c r="VY7" s="1408"/>
      <c r="VZ7" s="1408"/>
      <c r="WA7" s="1408"/>
      <c r="WB7" s="1408"/>
      <c r="WC7" s="1408"/>
      <c r="WD7" s="1408"/>
      <c r="WE7" s="1408"/>
      <c r="WF7" s="1408"/>
      <c r="WG7" s="1408"/>
      <c r="WH7" s="1408"/>
      <c r="WI7" s="1408"/>
      <c r="WJ7" s="1408"/>
      <c r="WK7" s="1408"/>
      <c r="WL7" s="1408"/>
      <c r="WM7" s="1408"/>
      <c r="WN7" s="1408"/>
      <c r="WO7" s="1408"/>
      <c r="WP7" s="1408"/>
      <c r="WQ7" s="1408"/>
      <c r="WR7" s="1408"/>
      <c r="WS7" s="1408"/>
      <c r="WT7" s="1408"/>
      <c r="WU7" s="1408"/>
      <c r="WV7" s="1408"/>
      <c r="WW7" s="1408"/>
      <c r="WX7" s="1408"/>
      <c r="WY7" s="1408"/>
      <c r="WZ7" s="1408"/>
      <c r="XA7" s="1408"/>
      <c r="XB7" s="1408"/>
      <c r="XC7" s="1408"/>
      <c r="XD7" s="1408"/>
      <c r="XE7" s="1408"/>
      <c r="XF7" s="1408"/>
      <c r="XG7" s="1408"/>
      <c r="XH7" s="1408"/>
      <c r="XI7" s="1408"/>
      <c r="XJ7" s="1408"/>
      <c r="XK7" s="1408"/>
      <c r="XL7" s="1408"/>
      <c r="XM7" s="1408"/>
      <c r="XN7" s="1408"/>
      <c r="XO7" s="1408"/>
      <c r="XP7" s="1408"/>
      <c r="XQ7" s="1408"/>
      <c r="XR7" s="1408"/>
      <c r="XS7" s="1408"/>
      <c r="XT7" s="1408"/>
      <c r="XU7" s="1408"/>
      <c r="XV7" s="1408"/>
      <c r="XW7" s="1408"/>
      <c r="XX7" s="1408"/>
      <c r="XY7" s="1408"/>
      <c r="XZ7" s="1408"/>
      <c r="YA7" s="1408"/>
      <c r="YB7" s="1408"/>
      <c r="YC7" s="1408"/>
      <c r="YD7" s="1408"/>
      <c r="YE7" s="1408"/>
      <c r="YF7" s="1408"/>
      <c r="YG7" s="1408"/>
      <c r="YH7" s="1408"/>
      <c r="YI7" s="1408"/>
      <c r="YJ7" s="1408"/>
      <c r="YK7" s="1408"/>
      <c r="YL7" s="1408"/>
      <c r="YM7" s="1408"/>
      <c r="YN7" s="1408"/>
      <c r="YO7" s="1408"/>
      <c r="YP7" s="1408"/>
      <c r="YQ7" s="1408"/>
      <c r="YR7" s="1408"/>
      <c r="YS7" s="1408"/>
      <c r="YT7" s="1408"/>
      <c r="YU7" s="1408"/>
      <c r="YV7" s="1408"/>
      <c r="YW7" s="1408"/>
      <c r="YX7" s="1408"/>
      <c r="YY7" s="1408"/>
      <c r="YZ7" s="1408"/>
      <c r="ZA7" s="1408"/>
      <c r="ZB7" s="1408"/>
      <c r="ZC7" s="1408"/>
      <c r="ZD7" s="1408"/>
      <c r="ZE7" s="1408"/>
      <c r="ZF7" s="1408"/>
      <c r="ZG7" s="1408"/>
      <c r="ZH7" s="1408"/>
      <c r="ZI7" s="1408"/>
      <c r="ZJ7" s="1408"/>
      <c r="ZK7" s="1408"/>
      <c r="ZL7" s="1408"/>
      <c r="ZM7" s="1408"/>
      <c r="ZN7" s="1408"/>
      <c r="ZO7" s="1408"/>
      <c r="ZP7" s="1408"/>
      <c r="ZQ7" s="1408"/>
      <c r="ZR7" s="1408"/>
      <c r="ZS7" s="1408"/>
      <c r="ZT7" s="1408"/>
      <c r="ZU7" s="1408"/>
      <c r="ZV7" s="1408"/>
      <c r="ZW7" s="1408"/>
      <c r="ZX7" s="1408"/>
      <c r="ZY7" s="1408"/>
      <c r="ZZ7" s="1408"/>
      <c r="AAA7" s="1408"/>
      <c r="AAB7" s="1408"/>
      <c r="AAC7" s="1408"/>
      <c r="AAD7" s="1408"/>
      <c r="AAE7" s="1408"/>
      <c r="AAF7" s="1408"/>
      <c r="AAG7" s="1408"/>
      <c r="AAH7" s="1408"/>
      <c r="AAI7" s="1408"/>
      <c r="AAJ7" s="1408"/>
      <c r="AAK7" s="1408"/>
      <c r="AAL7" s="1408"/>
      <c r="AAM7" s="1408"/>
      <c r="AAN7" s="1408"/>
      <c r="AAO7" s="1408"/>
      <c r="AAP7" s="1408"/>
      <c r="AAQ7" s="1408"/>
      <c r="AAR7" s="1408"/>
      <c r="AAS7" s="1408"/>
      <c r="AAT7" s="1408"/>
      <c r="AAU7" s="1408"/>
      <c r="AAV7" s="1408"/>
      <c r="AAW7" s="1408"/>
      <c r="AAX7" s="1408"/>
      <c r="AAY7" s="1408"/>
      <c r="AAZ7" s="1408"/>
      <c r="ABA7" s="1408"/>
      <c r="ABB7" s="1408"/>
      <c r="ABC7" s="1408"/>
      <c r="ABD7" s="1408"/>
      <c r="ABE7" s="1408"/>
      <c r="ABF7" s="1408"/>
      <c r="ABG7" s="1408"/>
      <c r="ABH7" s="1408"/>
      <c r="ABI7" s="1408"/>
      <c r="ABJ7" s="1408"/>
      <c r="ABK7" s="1408"/>
      <c r="ABL7" s="1408"/>
      <c r="ABM7" s="1408"/>
      <c r="ABN7" s="1408"/>
      <c r="ABO7" s="1408"/>
      <c r="ABP7" s="1408"/>
      <c r="ABQ7" s="1408"/>
      <c r="ABR7" s="1408"/>
      <c r="ABS7" s="1408"/>
      <c r="ABT7" s="1408"/>
      <c r="ABU7" s="1408"/>
      <c r="ABV7" s="1408"/>
      <c r="ABW7" s="1408"/>
      <c r="ABX7" s="1408"/>
      <c r="ABY7" s="1408"/>
      <c r="ABZ7" s="1408"/>
      <c r="ACA7" s="1408"/>
      <c r="ACB7" s="1408"/>
      <c r="ACC7" s="1408"/>
      <c r="ACD7" s="1408"/>
      <c r="ACE7" s="1408"/>
      <c r="ACF7" s="1408"/>
      <c r="ACG7" s="1408"/>
      <c r="ACH7" s="1408"/>
      <c r="ACI7" s="1408"/>
      <c r="ACJ7" s="1408"/>
      <c r="ACK7" s="1408"/>
      <c r="ACL7" s="1408"/>
      <c r="ACM7" s="1408"/>
      <c r="ACN7" s="1408"/>
      <c r="ACO7" s="1408"/>
      <c r="ACP7" s="1408"/>
      <c r="ACQ7" s="1408"/>
      <c r="ACR7" s="1408"/>
      <c r="ACS7" s="1408"/>
      <c r="ACT7" s="1408"/>
      <c r="ACU7" s="1408"/>
      <c r="ACV7" s="1408"/>
      <c r="ACW7" s="1408"/>
      <c r="ACX7" s="1408"/>
      <c r="ACY7" s="1408"/>
      <c r="ACZ7" s="1408"/>
      <c r="ADA7" s="1408"/>
      <c r="ADB7" s="1408"/>
      <c r="ADC7" s="1408"/>
      <c r="ADD7" s="1408"/>
      <c r="ADE7" s="1408"/>
      <c r="ADF7" s="1408"/>
      <c r="ADG7" s="1408"/>
      <c r="ADH7" s="1408"/>
      <c r="ADI7" s="1408"/>
      <c r="ADJ7" s="1408"/>
      <c r="ADK7" s="1408"/>
      <c r="ADL7" s="1408"/>
      <c r="ADM7" s="1408"/>
      <c r="ADN7" s="1408"/>
      <c r="ADO7" s="1408"/>
      <c r="ADP7" s="1408"/>
      <c r="ADQ7" s="1408"/>
      <c r="ADR7" s="1408"/>
      <c r="ADS7" s="1408"/>
      <c r="ADT7" s="1408"/>
      <c r="ADU7" s="1408"/>
      <c r="ADV7" s="1408"/>
      <c r="ADW7" s="1408"/>
      <c r="ADX7" s="1408"/>
      <c r="ADY7" s="1408"/>
      <c r="ADZ7" s="1408"/>
      <c r="AEA7" s="1408"/>
      <c r="AEB7" s="1408"/>
      <c r="AEC7" s="1408"/>
      <c r="AED7" s="1408"/>
      <c r="AEE7" s="1408"/>
      <c r="AEF7" s="1408"/>
      <c r="AEG7" s="1408"/>
      <c r="AEH7" s="1408"/>
      <c r="AEI7" s="1408"/>
      <c r="AEJ7" s="1408"/>
      <c r="AEK7" s="1408"/>
      <c r="AEL7" s="1408"/>
      <c r="AEM7" s="1408"/>
      <c r="AEN7" s="1408"/>
      <c r="AEO7" s="1408"/>
      <c r="AEP7" s="1408"/>
      <c r="AEQ7" s="1408"/>
      <c r="AER7" s="1408"/>
      <c r="AES7" s="1408"/>
      <c r="AET7" s="1408"/>
      <c r="AEU7" s="1408"/>
      <c r="AEV7" s="1408"/>
      <c r="AEW7" s="1408"/>
      <c r="AEX7" s="1408"/>
      <c r="AEY7" s="1408"/>
      <c r="AEZ7" s="1408"/>
      <c r="AFA7" s="1408"/>
      <c r="AFB7" s="1408"/>
      <c r="AFC7" s="1408"/>
      <c r="AFD7" s="1408"/>
      <c r="AFE7" s="1408"/>
      <c r="AFF7" s="1408"/>
      <c r="AFG7" s="1408"/>
      <c r="AFH7" s="1408"/>
      <c r="AFI7" s="1408"/>
      <c r="AFJ7" s="1408"/>
      <c r="AFK7" s="1408"/>
      <c r="AFL7" s="1408"/>
      <c r="AFM7" s="1408"/>
      <c r="AFN7" s="1408"/>
      <c r="AFO7" s="1408"/>
      <c r="AFP7" s="1408"/>
      <c r="AFQ7" s="1408"/>
      <c r="AFR7" s="1408"/>
      <c r="AFS7" s="1408"/>
      <c r="AFT7" s="1408"/>
      <c r="AFU7" s="1408"/>
      <c r="AFV7" s="1408"/>
      <c r="AFW7" s="1408"/>
      <c r="AFX7" s="1408"/>
      <c r="AFY7" s="1408"/>
      <c r="AFZ7" s="1408"/>
      <c r="AGA7" s="1408"/>
      <c r="AGB7" s="1408"/>
      <c r="AGC7" s="1408"/>
      <c r="AGD7" s="1408"/>
      <c r="AGE7" s="1408"/>
      <c r="AGF7" s="1408"/>
      <c r="AGG7" s="1408"/>
      <c r="AGH7" s="1408"/>
      <c r="AGI7" s="1408"/>
      <c r="AGJ7" s="1408"/>
      <c r="AGK7" s="1408"/>
      <c r="AGL7" s="1408"/>
      <c r="AGM7" s="1408"/>
      <c r="AGN7" s="1408"/>
      <c r="AGO7" s="1408"/>
      <c r="AGP7" s="1408"/>
      <c r="AGQ7" s="1408"/>
      <c r="AGR7" s="1408"/>
      <c r="AGS7" s="1408"/>
      <c r="AGT7" s="1408"/>
      <c r="AGU7" s="1408"/>
      <c r="AGV7" s="1408"/>
      <c r="AGW7" s="1408"/>
      <c r="AGX7" s="1408"/>
      <c r="AGY7" s="1408"/>
      <c r="AGZ7" s="1408"/>
      <c r="AHA7" s="1408"/>
      <c r="AHB7" s="1408"/>
      <c r="AHC7" s="1408"/>
      <c r="AHD7" s="1408"/>
      <c r="AHE7" s="1408"/>
      <c r="AHF7" s="1408"/>
      <c r="AHG7" s="1408"/>
      <c r="AHH7" s="1408"/>
      <c r="AHI7" s="1408"/>
      <c r="AHJ7" s="1408"/>
      <c r="AHK7" s="1408"/>
      <c r="AHL7" s="1408"/>
      <c r="AHM7" s="1408"/>
      <c r="AHN7" s="1408"/>
      <c r="AHO7" s="1408"/>
      <c r="AHP7" s="1408"/>
      <c r="AHQ7" s="1408"/>
      <c r="AHR7" s="1408"/>
      <c r="AHS7" s="1408"/>
      <c r="AHT7" s="1408"/>
      <c r="AHU7" s="1408"/>
      <c r="AHV7" s="1408"/>
      <c r="AHW7" s="1408"/>
      <c r="AHX7" s="1408"/>
      <c r="AHY7" s="1408"/>
      <c r="AHZ7" s="1408"/>
      <c r="AIA7" s="1408"/>
      <c r="AIB7" s="1408"/>
      <c r="AIC7" s="1408"/>
      <c r="AID7" s="1408"/>
      <c r="AIE7" s="1408"/>
      <c r="AIF7" s="1408"/>
      <c r="AIG7" s="1408"/>
      <c r="AIH7" s="1408"/>
      <c r="AII7" s="1408"/>
      <c r="AIJ7" s="1408"/>
      <c r="AIK7" s="1408"/>
      <c r="AIL7" s="1408"/>
      <c r="AIM7" s="1408"/>
      <c r="AIN7" s="1408"/>
      <c r="AIO7" s="1408"/>
      <c r="AIP7" s="1408"/>
      <c r="AIQ7" s="1408"/>
      <c r="AIR7" s="1408"/>
      <c r="AIS7" s="1408"/>
      <c r="AIT7" s="1408"/>
      <c r="AIU7" s="1408"/>
      <c r="AIV7" s="1408"/>
      <c r="AIW7" s="1408"/>
      <c r="AIX7" s="1408"/>
      <c r="AIY7" s="1408"/>
      <c r="AIZ7" s="1408"/>
      <c r="AJA7" s="1408"/>
      <c r="AJB7" s="1408"/>
      <c r="AJC7" s="1408"/>
      <c r="AJD7" s="1408"/>
      <c r="AJE7" s="1408"/>
      <c r="AJF7" s="1408"/>
      <c r="AJG7" s="1408"/>
      <c r="AJH7" s="1408"/>
      <c r="AJI7" s="1408"/>
      <c r="AJJ7" s="1408"/>
      <c r="AJK7" s="1408"/>
      <c r="AJL7" s="1408"/>
      <c r="AJM7" s="1408"/>
      <c r="AJN7" s="1408"/>
      <c r="AJO7" s="1408"/>
      <c r="AJP7" s="1408"/>
      <c r="AJQ7" s="1408"/>
      <c r="AJR7" s="1408"/>
      <c r="AJS7" s="1408"/>
      <c r="AJT7" s="1408"/>
      <c r="AJU7" s="1408"/>
      <c r="AJV7" s="1408"/>
      <c r="AJW7" s="1408"/>
      <c r="AJX7" s="1408"/>
      <c r="AJY7" s="1408"/>
      <c r="AJZ7" s="1408"/>
      <c r="AKA7" s="1408"/>
      <c r="AKB7" s="1408"/>
      <c r="AKC7" s="1408"/>
      <c r="AKD7" s="1408"/>
      <c r="AKE7" s="1408"/>
      <c r="AKF7" s="1408"/>
      <c r="AKG7" s="1408"/>
      <c r="AKH7" s="1408"/>
      <c r="AKI7" s="1408"/>
      <c r="AKJ7" s="1408"/>
      <c r="AKK7" s="1408"/>
      <c r="AKL7" s="1408"/>
      <c r="AKM7" s="1408"/>
      <c r="AKN7" s="1408"/>
      <c r="AKO7" s="1408"/>
      <c r="AKP7" s="1408"/>
      <c r="AKQ7" s="1408"/>
      <c r="AKR7" s="1408"/>
      <c r="AKS7" s="1408"/>
      <c r="AKT7" s="1408"/>
      <c r="AKU7" s="1408"/>
      <c r="AKV7" s="1408"/>
      <c r="AKW7" s="1408"/>
      <c r="AKX7" s="1408"/>
      <c r="AKY7" s="1408"/>
      <c r="AKZ7" s="1408"/>
      <c r="ALA7" s="1408"/>
      <c r="ALB7" s="1408"/>
      <c r="ALC7" s="1408"/>
      <c r="ALD7" s="1408"/>
      <c r="ALE7" s="1408"/>
      <c r="ALF7" s="1408"/>
      <c r="ALG7" s="1408"/>
      <c r="ALH7" s="1408"/>
      <c r="ALI7" s="1408"/>
      <c r="ALJ7" s="1408"/>
      <c r="ALK7" s="1408"/>
      <c r="ALL7" s="1408"/>
      <c r="ALM7" s="1408"/>
      <c r="ALN7" s="1408"/>
      <c r="ALO7" s="1408"/>
      <c r="ALP7" s="1408"/>
      <c r="ALQ7" s="1408"/>
      <c r="ALR7" s="1408"/>
      <c r="ALS7" s="1408"/>
      <c r="ALT7" s="1408"/>
      <c r="ALU7" s="1408"/>
      <c r="ALV7" s="1408"/>
      <c r="ALW7" s="1408"/>
      <c r="ALX7" s="1408"/>
      <c r="ALY7" s="1408"/>
      <c r="ALZ7" s="1408"/>
      <c r="AMA7" s="1408"/>
      <c r="AMB7" s="1408"/>
      <c r="AMC7" s="1408"/>
      <c r="AMD7" s="1408"/>
      <c r="AME7" s="1408"/>
      <c r="AMF7" s="1408"/>
      <c r="AMG7" s="1408"/>
      <c r="AMH7" s="1408"/>
      <c r="AMI7" s="1408"/>
      <c r="AMJ7" s="1408"/>
      <c r="AMK7" s="1408"/>
      <c r="AML7" s="1408"/>
      <c r="AMM7" s="1408"/>
      <c r="AMN7" s="1408"/>
      <c r="AMO7" s="1408"/>
      <c r="AMP7" s="1408"/>
      <c r="AMQ7" s="1408"/>
      <c r="AMR7" s="1408"/>
      <c r="AMS7" s="1408"/>
      <c r="AMT7" s="1408"/>
      <c r="AMU7" s="1408"/>
      <c r="AMV7" s="1408"/>
      <c r="AMW7" s="1408"/>
      <c r="AMX7" s="1408"/>
      <c r="AMY7" s="1408"/>
      <c r="AMZ7" s="1408"/>
      <c r="ANA7" s="1408"/>
      <c r="ANB7" s="1408"/>
      <c r="ANC7" s="1408"/>
      <c r="AND7" s="1408"/>
      <c r="ANE7" s="1408"/>
      <c r="ANF7" s="1408"/>
      <c r="ANG7" s="1408"/>
      <c r="ANH7" s="1408"/>
      <c r="ANI7" s="1408"/>
      <c r="ANJ7" s="1408"/>
      <c r="ANK7" s="1408"/>
      <c r="ANL7" s="1408"/>
      <c r="ANM7" s="1408"/>
      <c r="ANN7" s="1408"/>
      <c r="ANO7" s="1408"/>
      <c r="ANP7" s="1408"/>
      <c r="ANQ7" s="1408"/>
      <c r="ANR7" s="1408"/>
      <c r="ANS7" s="1408"/>
      <c r="ANT7" s="1408"/>
      <c r="ANU7" s="1408"/>
      <c r="ANV7" s="1408"/>
      <c r="ANW7" s="1408"/>
      <c r="ANX7" s="1408"/>
      <c r="ANY7" s="1408"/>
      <c r="ANZ7" s="1408"/>
      <c r="AOA7" s="1408"/>
      <c r="AOB7" s="1408"/>
      <c r="AOC7" s="1408"/>
      <c r="AOD7" s="1408"/>
      <c r="AOE7" s="1408"/>
      <c r="AOF7" s="1408"/>
      <c r="AOG7" s="1408"/>
      <c r="AOH7" s="1408"/>
      <c r="AOI7" s="1408"/>
      <c r="AOJ7" s="1408"/>
      <c r="AOK7" s="1408"/>
      <c r="AOL7" s="1408"/>
      <c r="AOM7" s="1408"/>
      <c r="AON7" s="1408"/>
      <c r="AOO7" s="1408"/>
      <c r="AOP7" s="1408"/>
      <c r="AOQ7" s="1408"/>
      <c r="AOR7" s="1408"/>
      <c r="AOS7" s="1408"/>
      <c r="AOT7" s="1408"/>
      <c r="AOU7" s="1408"/>
      <c r="AOV7" s="1408"/>
      <c r="AOW7" s="1408"/>
      <c r="AOX7" s="1408"/>
      <c r="AOY7" s="1408"/>
      <c r="AOZ7" s="1408"/>
      <c r="APA7" s="1408"/>
      <c r="APB7" s="1408"/>
      <c r="APC7" s="1408"/>
      <c r="APD7" s="1408"/>
      <c r="APE7" s="1408"/>
      <c r="APF7" s="1408"/>
      <c r="APG7" s="1408"/>
      <c r="APH7" s="1408"/>
      <c r="API7" s="1408"/>
      <c r="APJ7" s="1408"/>
      <c r="APK7" s="1408"/>
      <c r="APL7" s="1408"/>
      <c r="APM7" s="1408"/>
      <c r="APN7" s="1408"/>
      <c r="APO7" s="1408"/>
      <c r="APP7" s="1408"/>
      <c r="APQ7" s="1408"/>
      <c r="APR7" s="1408"/>
      <c r="APS7" s="1408"/>
      <c r="APT7" s="1408"/>
      <c r="APU7" s="1408"/>
      <c r="APV7" s="1408"/>
      <c r="APW7" s="1408"/>
      <c r="APX7" s="1408"/>
      <c r="APY7" s="1408"/>
      <c r="APZ7" s="1408"/>
      <c r="AQA7" s="1408"/>
      <c r="AQB7" s="1408"/>
      <c r="AQC7" s="1408"/>
      <c r="AQD7" s="1408"/>
      <c r="AQE7" s="1408"/>
      <c r="AQF7" s="1408"/>
      <c r="AQG7" s="1408"/>
      <c r="AQH7" s="1408"/>
      <c r="AQI7" s="1408"/>
      <c r="AQJ7" s="1408"/>
      <c r="AQK7" s="1408"/>
      <c r="AQL7" s="1408"/>
      <c r="AQM7" s="1408"/>
      <c r="AQN7" s="1408"/>
      <c r="AQO7" s="1408"/>
      <c r="AQP7" s="1408"/>
      <c r="AQQ7" s="1408"/>
      <c r="AQR7" s="1408"/>
      <c r="AQS7" s="1408"/>
      <c r="AQT7" s="1408"/>
      <c r="AQU7" s="1408"/>
      <c r="AQV7" s="1408"/>
      <c r="AQW7" s="1408"/>
      <c r="AQX7" s="1408"/>
      <c r="AQY7" s="1408"/>
      <c r="AQZ7" s="1408"/>
      <c r="ARA7" s="1408"/>
      <c r="ARB7" s="1408"/>
      <c r="ARC7" s="1408"/>
      <c r="ARD7" s="1408"/>
      <c r="ARE7" s="1408"/>
      <c r="ARF7" s="1408"/>
      <c r="ARG7" s="1408"/>
      <c r="ARH7" s="1408"/>
      <c r="ARI7" s="1408"/>
      <c r="ARJ7" s="1408"/>
      <c r="ARK7" s="1408"/>
      <c r="ARL7" s="1408"/>
      <c r="ARM7" s="1408"/>
      <c r="ARN7" s="1408"/>
      <c r="ARO7" s="1408"/>
      <c r="ARP7" s="1408"/>
      <c r="ARQ7" s="1408"/>
      <c r="ARR7" s="1408"/>
      <c r="ARS7" s="1408"/>
      <c r="ART7" s="1408"/>
      <c r="ARU7" s="1408"/>
      <c r="ARV7" s="1408"/>
      <c r="ARW7" s="1408"/>
      <c r="ARX7" s="1408"/>
      <c r="ARY7" s="1408"/>
      <c r="ARZ7" s="1408"/>
      <c r="ASA7" s="1408"/>
      <c r="ASB7" s="1408"/>
      <c r="ASC7" s="1408"/>
      <c r="ASD7" s="1408"/>
      <c r="ASE7" s="1408"/>
      <c r="ASF7" s="1408"/>
      <c r="ASG7" s="1408"/>
      <c r="ASH7" s="1408"/>
      <c r="ASI7" s="1408"/>
      <c r="ASJ7" s="1408"/>
      <c r="ASK7" s="1408"/>
      <c r="ASL7" s="1408"/>
      <c r="ASM7" s="1408"/>
      <c r="ASN7" s="1408"/>
      <c r="ASO7" s="1408"/>
      <c r="ASP7" s="1408"/>
      <c r="ASQ7" s="1408"/>
      <c r="ASR7" s="1408"/>
      <c r="ASS7" s="1408"/>
      <c r="AST7" s="1408"/>
      <c r="ASU7" s="1408"/>
      <c r="ASV7" s="1408"/>
      <c r="ASW7" s="1408"/>
      <c r="ASX7" s="1408"/>
      <c r="ASY7" s="1408"/>
      <c r="ASZ7" s="1408"/>
      <c r="ATA7" s="1408"/>
      <c r="ATB7" s="1408"/>
      <c r="ATC7" s="1408"/>
      <c r="ATD7" s="1408"/>
      <c r="ATE7" s="1408"/>
      <c r="ATF7" s="1408"/>
      <c r="ATG7" s="1408"/>
      <c r="ATH7" s="1408"/>
      <c r="ATI7" s="1408"/>
      <c r="ATJ7" s="1408"/>
      <c r="ATK7" s="1408"/>
      <c r="ATL7" s="1408"/>
      <c r="ATM7" s="1408"/>
      <c r="ATN7" s="1408"/>
      <c r="ATO7" s="1408"/>
      <c r="ATP7" s="1408"/>
      <c r="ATQ7" s="1408"/>
      <c r="ATR7" s="1408"/>
      <c r="ATS7" s="1408"/>
      <c r="ATT7" s="1408"/>
      <c r="ATU7" s="1408"/>
      <c r="ATV7" s="1408"/>
      <c r="ATW7" s="1408"/>
      <c r="ATX7" s="1408"/>
      <c r="ATY7" s="1408"/>
      <c r="ATZ7" s="1408"/>
      <c r="AUA7" s="1408"/>
      <c r="AUB7" s="1408"/>
      <c r="AUC7" s="1408"/>
      <c r="AUD7" s="1408"/>
      <c r="AUE7" s="1408"/>
      <c r="AUF7" s="1408"/>
      <c r="AUG7" s="1408"/>
      <c r="AUH7" s="1408"/>
      <c r="AUI7" s="1408"/>
      <c r="AUJ7" s="1408"/>
      <c r="AUK7" s="1408"/>
      <c r="AUL7" s="1408"/>
      <c r="AUM7" s="1408"/>
      <c r="AUN7" s="1408"/>
      <c r="AUO7" s="1408"/>
      <c r="AUP7" s="1408"/>
      <c r="AUQ7" s="1408"/>
      <c r="AUR7" s="1408"/>
      <c r="AUS7" s="1408"/>
      <c r="AUT7" s="1408"/>
      <c r="AUU7" s="1408"/>
      <c r="AUV7" s="1408"/>
      <c r="AUW7" s="1408"/>
      <c r="AUX7" s="1408"/>
      <c r="AUY7" s="1408"/>
      <c r="AUZ7" s="1408"/>
      <c r="AVA7" s="1408"/>
      <c r="AVB7" s="1408"/>
      <c r="AVC7" s="1408"/>
      <c r="AVD7" s="1408"/>
      <c r="AVE7" s="1408"/>
      <c r="AVF7" s="1408"/>
      <c r="AVG7" s="1408"/>
      <c r="AVH7" s="1408"/>
      <c r="AVI7" s="1408"/>
      <c r="AVJ7" s="1408"/>
      <c r="AVK7" s="1408"/>
      <c r="AVL7" s="1408"/>
      <c r="AVM7" s="1408"/>
      <c r="AVN7" s="1408"/>
      <c r="AVO7" s="1408"/>
      <c r="AVP7" s="1408"/>
      <c r="AVQ7" s="1408"/>
      <c r="AVR7" s="1408"/>
      <c r="AVS7" s="1408"/>
      <c r="AVT7" s="1408"/>
      <c r="AVU7" s="1408"/>
      <c r="AVV7" s="1408"/>
      <c r="AVW7" s="1408"/>
      <c r="AVX7" s="1408"/>
      <c r="AVY7" s="1408"/>
      <c r="AVZ7" s="1408"/>
      <c r="AWA7" s="1408"/>
      <c r="AWB7" s="1408"/>
      <c r="AWC7" s="1408"/>
      <c r="AWD7" s="1408"/>
      <c r="AWE7" s="1408"/>
      <c r="AWF7" s="1408"/>
      <c r="AWG7" s="1408"/>
      <c r="AWH7" s="1408"/>
      <c r="AWI7" s="1408"/>
      <c r="AWJ7" s="1408"/>
      <c r="AWK7" s="1408"/>
      <c r="AWL7" s="1408"/>
      <c r="AWM7" s="1408"/>
      <c r="AWN7" s="1408"/>
      <c r="AWO7" s="1408"/>
      <c r="AWP7" s="1408"/>
      <c r="AWQ7" s="1408"/>
      <c r="AWR7" s="1408"/>
      <c r="AWS7" s="1408"/>
      <c r="AWT7" s="1408"/>
      <c r="AWU7" s="1408"/>
      <c r="AWV7" s="1408"/>
      <c r="AWW7" s="1408"/>
      <c r="AWX7" s="1408"/>
      <c r="AWY7" s="1408"/>
      <c r="AWZ7" s="1408"/>
      <c r="AXA7" s="1408"/>
      <c r="AXB7" s="1408"/>
      <c r="AXC7" s="1408"/>
      <c r="AXD7" s="1408"/>
      <c r="AXE7" s="1408"/>
      <c r="AXF7" s="1408"/>
      <c r="AXG7" s="1408"/>
      <c r="AXH7" s="1408"/>
      <c r="AXI7" s="1408"/>
      <c r="AXJ7" s="1408"/>
      <c r="AXK7" s="1408"/>
      <c r="AXL7" s="1408"/>
      <c r="AXM7" s="1408"/>
      <c r="AXN7" s="1408"/>
      <c r="AXO7" s="1408"/>
      <c r="AXP7" s="1408"/>
      <c r="AXQ7" s="1408"/>
      <c r="AXR7" s="1408"/>
      <c r="AXS7" s="1408"/>
      <c r="AXT7" s="1408"/>
      <c r="AXU7" s="1408"/>
      <c r="AXV7" s="1408"/>
      <c r="AXW7" s="1408"/>
      <c r="AXX7" s="1408"/>
      <c r="AXY7" s="1408"/>
      <c r="AXZ7" s="1408"/>
      <c r="AYA7" s="1408"/>
      <c r="AYB7" s="1408"/>
      <c r="AYC7" s="1408"/>
      <c r="AYD7" s="1408"/>
      <c r="AYE7" s="1408"/>
      <c r="AYF7" s="1408"/>
      <c r="AYG7" s="1408"/>
      <c r="AYH7" s="1408"/>
      <c r="AYI7" s="1408"/>
      <c r="AYJ7" s="1408"/>
      <c r="AYK7" s="1408"/>
      <c r="AYL7" s="1408"/>
      <c r="AYM7" s="1408"/>
      <c r="AYN7" s="1408"/>
      <c r="AYO7" s="1408"/>
      <c r="AYP7" s="1408"/>
      <c r="AYQ7" s="1408"/>
      <c r="AYR7" s="1408"/>
      <c r="AYS7" s="1408"/>
      <c r="AYT7" s="1408"/>
      <c r="AYU7" s="1408"/>
      <c r="AYV7" s="1408"/>
      <c r="AYW7" s="1408"/>
      <c r="AYX7" s="1408"/>
      <c r="AYY7" s="1408"/>
      <c r="AYZ7" s="1408"/>
      <c r="AZA7" s="1408"/>
      <c r="AZB7" s="1408"/>
      <c r="AZC7" s="1408"/>
      <c r="AZD7" s="1408"/>
      <c r="AZE7" s="1408"/>
      <c r="AZF7" s="1408"/>
      <c r="AZG7" s="1408"/>
      <c r="AZH7" s="1408"/>
      <c r="AZI7" s="1408"/>
      <c r="AZJ7" s="1408"/>
      <c r="AZK7" s="1408"/>
      <c r="AZL7" s="1408"/>
      <c r="AZM7" s="1408"/>
      <c r="AZN7" s="1408"/>
      <c r="AZO7" s="1408"/>
      <c r="AZP7" s="1408"/>
      <c r="AZQ7" s="1408"/>
      <c r="AZR7" s="1408"/>
      <c r="AZS7" s="1408"/>
      <c r="AZT7" s="1408"/>
      <c r="AZU7" s="1408"/>
      <c r="AZV7" s="1408"/>
      <c r="AZW7" s="1408"/>
      <c r="AZX7" s="1408"/>
      <c r="AZY7" s="1408"/>
      <c r="AZZ7" s="1408"/>
      <c r="BAA7" s="1408"/>
      <c r="BAB7" s="1408"/>
      <c r="BAC7" s="1408"/>
      <c r="BAD7" s="1408"/>
      <c r="BAE7" s="1408"/>
      <c r="BAF7" s="1408"/>
      <c r="BAG7" s="1408"/>
      <c r="BAH7" s="1408"/>
      <c r="BAI7" s="1408"/>
      <c r="BAJ7" s="1408"/>
      <c r="BAK7" s="1408"/>
      <c r="BAL7" s="1408"/>
      <c r="BAM7" s="1408"/>
      <c r="BAN7" s="1408"/>
      <c r="BAO7" s="1408"/>
      <c r="BAP7" s="1408"/>
      <c r="BAQ7" s="1408"/>
      <c r="BAR7" s="1408"/>
      <c r="BAS7" s="1408"/>
      <c r="BAT7" s="1408"/>
      <c r="BAU7" s="1408"/>
      <c r="BAV7" s="1408"/>
      <c r="BAW7" s="1408"/>
      <c r="BAX7" s="1408"/>
      <c r="BAY7" s="1408"/>
      <c r="BAZ7" s="1408"/>
      <c r="BBA7" s="1408"/>
      <c r="BBB7" s="1408"/>
      <c r="BBC7" s="1408"/>
      <c r="BBD7" s="1408"/>
      <c r="BBE7" s="1408"/>
      <c r="BBF7" s="1408"/>
      <c r="BBG7" s="1408"/>
      <c r="BBH7" s="1408"/>
      <c r="BBI7" s="1408"/>
      <c r="BBJ7" s="1408"/>
      <c r="BBK7" s="1408"/>
      <c r="BBL7" s="1408"/>
      <c r="BBM7" s="1408"/>
      <c r="BBN7" s="1408"/>
      <c r="BBO7" s="1408"/>
      <c r="BBP7" s="1408"/>
      <c r="BBQ7" s="1408"/>
      <c r="BBR7" s="1408"/>
      <c r="BBS7" s="1408"/>
      <c r="BBT7" s="1408"/>
      <c r="BBU7" s="1408"/>
      <c r="BBV7" s="1408"/>
      <c r="BBW7" s="1408"/>
      <c r="BBX7" s="1408"/>
      <c r="BBY7" s="1408"/>
      <c r="BBZ7" s="1408"/>
      <c r="BCA7" s="1408"/>
      <c r="BCB7" s="1408"/>
      <c r="BCC7" s="1408"/>
      <c r="BCD7" s="1408"/>
      <c r="BCE7" s="1408"/>
      <c r="BCF7" s="1408"/>
      <c r="BCG7" s="1408"/>
      <c r="BCH7" s="1408"/>
      <c r="BCI7" s="1408"/>
      <c r="BCJ7" s="1408"/>
      <c r="BCK7" s="1408"/>
      <c r="BCL7" s="1408"/>
      <c r="BCM7" s="1408"/>
      <c r="BCN7" s="1408"/>
      <c r="BCO7" s="1408"/>
      <c r="BCP7" s="1408"/>
      <c r="BCQ7" s="1408"/>
      <c r="BCR7" s="1408"/>
      <c r="BCS7" s="1408"/>
      <c r="BCT7" s="1408"/>
      <c r="BCU7" s="1408"/>
      <c r="BCV7" s="1408"/>
      <c r="BCW7" s="1408"/>
      <c r="BCX7" s="1408"/>
      <c r="BCY7" s="1408"/>
      <c r="BCZ7" s="1408"/>
      <c r="BDA7" s="1408"/>
      <c r="BDB7" s="1408"/>
      <c r="BDC7" s="1408"/>
      <c r="BDD7" s="1408"/>
      <c r="BDE7" s="1408"/>
      <c r="BDF7" s="1408"/>
      <c r="BDG7" s="1408"/>
      <c r="BDH7" s="1408"/>
      <c r="BDI7" s="1408"/>
      <c r="BDJ7" s="1408"/>
      <c r="BDK7" s="1408"/>
      <c r="BDL7" s="1408"/>
      <c r="BDM7" s="1408"/>
      <c r="BDN7" s="1408"/>
      <c r="BDO7" s="1408"/>
      <c r="BDP7" s="1408"/>
      <c r="BDQ7" s="1408"/>
      <c r="BDR7" s="1408"/>
      <c r="BDS7" s="1408"/>
      <c r="BDT7" s="1408"/>
      <c r="BDU7" s="1408"/>
      <c r="BDV7" s="1408"/>
      <c r="BDW7" s="1408"/>
      <c r="BDX7" s="1408"/>
      <c r="BDY7" s="1408"/>
      <c r="BDZ7" s="1408"/>
      <c r="BEA7" s="1408"/>
      <c r="BEB7" s="1408"/>
      <c r="BEC7" s="1408"/>
      <c r="BED7" s="1408"/>
      <c r="BEE7" s="1408"/>
      <c r="BEF7" s="1408"/>
      <c r="BEG7" s="1408"/>
      <c r="BEH7" s="1408"/>
      <c r="BEI7" s="1408"/>
      <c r="BEJ7" s="1408"/>
      <c r="BEK7" s="1408"/>
      <c r="BEL7" s="1408"/>
      <c r="BEM7" s="1408"/>
      <c r="BEN7" s="1408"/>
      <c r="BEO7" s="1408"/>
      <c r="BEP7" s="1408"/>
      <c r="BEQ7" s="1408"/>
      <c r="BER7" s="1408"/>
      <c r="BES7" s="1408"/>
      <c r="BET7" s="1408"/>
      <c r="BEU7" s="1408"/>
      <c r="BEV7" s="1408"/>
      <c r="BEW7" s="1408"/>
      <c r="BEX7" s="1408"/>
      <c r="BEY7" s="1408"/>
      <c r="BEZ7" s="1408"/>
      <c r="BFA7" s="1408"/>
      <c r="BFB7" s="1408"/>
      <c r="BFC7" s="1408"/>
      <c r="BFD7" s="1408"/>
      <c r="BFE7" s="1408"/>
      <c r="BFF7" s="1408"/>
      <c r="BFG7" s="1408"/>
      <c r="BFH7" s="1408"/>
      <c r="BFI7" s="1408"/>
      <c r="BFJ7" s="1408"/>
      <c r="BFK7" s="1408"/>
      <c r="BFL7" s="1408"/>
      <c r="BFM7" s="1408"/>
      <c r="BFN7" s="1408"/>
      <c r="BFO7" s="1408"/>
      <c r="BFP7" s="1408"/>
      <c r="BFQ7" s="1408"/>
      <c r="BFR7" s="1408"/>
      <c r="BFS7" s="1408"/>
      <c r="BFT7" s="1408"/>
      <c r="BFU7" s="1408"/>
      <c r="BFV7" s="1408"/>
      <c r="BFW7" s="1408"/>
      <c r="BFX7" s="1408"/>
      <c r="BFY7" s="1408"/>
      <c r="BFZ7" s="1408"/>
      <c r="BGA7" s="1408"/>
      <c r="BGB7" s="1408"/>
      <c r="BGC7" s="1408"/>
      <c r="BGD7" s="1408"/>
      <c r="BGE7" s="1408"/>
      <c r="BGF7" s="1408"/>
      <c r="BGG7" s="1408"/>
      <c r="BGH7" s="1408"/>
      <c r="BGI7" s="1408"/>
      <c r="BGJ7" s="1408"/>
      <c r="BGK7" s="1408"/>
      <c r="BGL7" s="1408"/>
      <c r="BGM7" s="1408"/>
      <c r="BGN7" s="1408"/>
      <c r="BGO7" s="1408"/>
      <c r="BGP7" s="1408"/>
      <c r="BGQ7" s="1408"/>
      <c r="BGR7" s="1408"/>
      <c r="BGS7" s="1408"/>
      <c r="BGT7" s="1408"/>
      <c r="BGU7" s="1408"/>
      <c r="BGV7" s="1408"/>
      <c r="BGW7" s="1408"/>
      <c r="BGX7" s="1408"/>
      <c r="BGY7" s="1408"/>
      <c r="BGZ7" s="1408"/>
      <c r="BHA7" s="1408"/>
      <c r="BHB7" s="1408"/>
      <c r="BHC7" s="1408"/>
      <c r="BHD7" s="1408"/>
      <c r="BHE7" s="1408"/>
      <c r="BHF7" s="1408"/>
      <c r="BHG7" s="1408"/>
      <c r="BHH7" s="1408"/>
      <c r="BHI7" s="1408"/>
      <c r="BHJ7" s="1408"/>
      <c r="BHK7" s="1408"/>
      <c r="BHL7" s="1408"/>
      <c r="BHM7" s="1408"/>
      <c r="BHN7" s="1408"/>
      <c r="BHO7" s="1408"/>
      <c r="BHP7" s="1408"/>
      <c r="BHQ7" s="1408"/>
      <c r="BHR7" s="1408"/>
      <c r="BHS7" s="1408"/>
      <c r="BHT7" s="1408"/>
      <c r="BHU7" s="1408"/>
      <c r="BHV7" s="1408"/>
      <c r="BHW7" s="1408"/>
      <c r="BHX7" s="1408"/>
      <c r="BHY7" s="1408"/>
      <c r="BHZ7" s="1408"/>
      <c r="BIA7" s="1408"/>
      <c r="BIB7" s="1408"/>
      <c r="BIC7" s="1408"/>
      <c r="BID7" s="1408"/>
      <c r="BIE7" s="1408"/>
      <c r="BIF7" s="1408"/>
      <c r="BIG7" s="1408"/>
      <c r="BIH7" s="1408"/>
      <c r="BII7" s="1408"/>
      <c r="BIJ7" s="1408"/>
      <c r="BIK7" s="1408"/>
      <c r="BIL7" s="1408"/>
      <c r="BIM7" s="1408"/>
      <c r="BIN7" s="1408"/>
      <c r="BIO7" s="1408"/>
      <c r="BIP7" s="1408"/>
      <c r="BIQ7" s="1408"/>
      <c r="BIR7" s="1408"/>
      <c r="BIS7" s="1408"/>
      <c r="BIT7" s="1408"/>
      <c r="BIU7" s="1408"/>
      <c r="BIV7" s="1408"/>
      <c r="BIW7" s="1408"/>
      <c r="BIX7" s="1408"/>
      <c r="BIY7" s="1408"/>
      <c r="BIZ7" s="1408"/>
      <c r="BJA7" s="1408"/>
      <c r="BJB7" s="1408"/>
      <c r="BJC7" s="1408"/>
      <c r="BJD7" s="1408"/>
      <c r="BJE7" s="1408"/>
      <c r="BJF7" s="1408"/>
      <c r="BJG7" s="1408"/>
      <c r="BJH7" s="1408"/>
      <c r="BJI7" s="1408"/>
      <c r="BJJ7" s="1408"/>
      <c r="BJK7" s="1408"/>
      <c r="BJL7" s="1408"/>
      <c r="BJM7" s="1408"/>
      <c r="BJN7" s="1408"/>
      <c r="BJO7" s="1408"/>
      <c r="BJP7" s="1408"/>
      <c r="BJQ7" s="1408"/>
      <c r="BJR7" s="1408"/>
      <c r="BJS7" s="1408"/>
      <c r="BJT7" s="1408"/>
      <c r="BJU7" s="1408"/>
      <c r="BJV7" s="1408"/>
      <c r="BJW7" s="1408"/>
      <c r="BJX7" s="1408"/>
      <c r="BJY7" s="1408"/>
      <c r="BJZ7" s="1408"/>
      <c r="BKA7" s="1408"/>
      <c r="BKB7" s="1408"/>
      <c r="BKC7" s="1408"/>
      <c r="BKD7" s="1408"/>
      <c r="BKE7" s="1408"/>
      <c r="BKF7" s="1408"/>
      <c r="BKG7" s="1408"/>
      <c r="BKH7" s="1408"/>
      <c r="BKI7" s="1408"/>
      <c r="BKJ7" s="1408"/>
      <c r="BKK7" s="1408"/>
      <c r="BKL7" s="1408"/>
      <c r="BKM7" s="1408"/>
      <c r="BKN7" s="1408"/>
      <c r="BKO7" s="1408"/>
      <c r="BKP7" s="1408"/>
      <c r="BKQ7" s="1408"/>
      <c r="BKR7" s="1408"/>
      <c r="BKS7" s="1408"/>
      <c r="BKT7" s="1408"/>
      <c r="BKU7" s="1408"/>
      <c r="BKV7" s="1408"/>
      <c r="BKW7" s="1408"/>
      <c r="BKX7" s="1408"/>
      <c r="BKY7" s="1408"/>
      <c r="BKZ7" s="1408"/>
      <c r="BLA7" s="1408"/>
      <c r="BLB7" s="1408"/>
      <c r="BLC7" s="1408"/>
      <c r="BLD7" s="1408"/>
      <c r="BLE7" s="1408"/>
      <c r="BLF7" s="1408"/>
      <c r="BLG7" s="1408"/>
      <c r="BLH7" s="1408"/>
      <c r="BLI7" s="1408"/>
      <c r="BLJ7" s="1408"/>
      <c r="BLK7" s="1408"/>
      <c r="BLL7" s="1408"/>
      <c r="BLM7" s="1408"/>
      <c r="BLN7" s="1408"/>
      <c r="BLO7" s="1408"/>
      <c r="BLP7" s="1408"/>
      <c r="BLQ7" s="1408"/>
      <c r="BLR7" s="1408"/>
      <c r="BLS7" s="1408"/>
      <c r="BLT7" s="1408"/>
      <c r="BLU7" s="1408"/>
      <c r="BLV7" s="1408"/>
      <c r="BLW7" s="1408"/>
      <c r="BLX7" s="1408"/>
      <c r="BLY7" s="1408"/>
      <c r="BLZ7" s="1408"/>
      <c r="BMA7" s="1408"/>
      <c r="BMB7" s="1408"/>
      <c r="BMC7" s="1408"/>
      <c r="BMD7" s="1408"/>
      <c r="BME7" s="1408"/>
      <c r="BMF7" s="1408"/>
      <c r="BMG7" s="1408"/>
      <c r="BMH7" s="1408"/>
      <c r="BMI7" s="1408"/>
      <c r="BMJ7" s="1408"/>
      <c r="BMK7" s="1408"/>
      <c r="BML7" s="1408"/>
      <c r="BMM7" s="1408"/>
      <c r="BMN7" s="1408"/>
      <c r="BMO7" s="1408"/>
      <c r="BMP7" s="1408"/>
      <c r="BMQ7" s="1408"/>
      <c r="BMR7" s="1408"/>
      <c r="BMS7" s="1408"/>
      <c r="BMT7" s="1408"/>
      <c r="BMU7" s="1408"/>
      <c r="BMV7" s="1408"/>
      <c r="BMW7" s="1408"/>
      <c r="BMX7" s="1408"/>
      <c r="BMY7" s="1408"/>
      <c r="BMZ7" s="1408"/>
      <c r="BNA7" s="1408"/>
      <c r="BNB7" s="1408"/>
      <c r="BNC7" s="1408"/>
      <c r="BND7" s="1408"/>
      <c r="BNE7" s="1408"/>
      <c r="BNF7" s="1408"/>
      <c r="BNG7" s="1408"/>
      <c r="BNH7" s="1408"/>
      <c r="BNI7" s="1408"/>
      <c r="BNJ7" s="1408"/>
      <c r="BNK7" s="1408"/>
      <c r="BNL7" s="1408"/>
      <c r="BNM7" s="1408"/>
      <c r="BNN7" s="1408"/>
      <c r="BNO7" s="1408"/>
      <c r="BNP7" s="1408"/>
      <c r="BNQ7" s="1408"/>
      <c r="BNR7" s="1408"/>
      <c r="BNS7" s="1408"/>
      <c r="BNT7" s="1408"/>
      <c r="BNU7" s="1408"/>
      <c r="BNV7" s="1408"/>
      <c r="BNW7" s="1408"/>
      <c r="BNX7" s="1408"/>
      <c r="BNY7" s="1408"/>
      <c r="BNZ7" s="1408"/>
      <c r="BOA7" s="1408"/>
      <c r="BOB7" s="1408"/>
      <c r="BOC7" s="1408"/>
      <c r="BOD7" s="1408"/>
      <c r="BOE7" s="1408"/>
      <c r="BOF7" s="1408"/>
      <c r="BOG7" s="1408"/>
      <c r="BOH7" s="1408"/>
      <c r="BOI7" s="1408"/>
      <c r="BOJ7" s="1408"/>
      <c r="BOK7" s="1408"/>
      <c r="BOL7" s="1408"/>
      <c r="BOM7" s="1408"/>
      <c r="BON7" s="1408"/>
      <c r="BOO7" s="1408"/>
      <c r="BOP7" s="1408"/>
      <c r="BOQ7" s="1408"/>
      <c r="BOR7" s="1408"/>
      <c r="BOS7" s="1408"/>
      <c r="BOT7" s="1408"/>
      <c r="BOU7" s="1408"/>
      <c r="BOV7" s="1408"/>
      <c r="BOW7" s="1408"/>
      <c r="BOX7" s="1408"/>
      <c r="BOY7" s="1408"/>
      <c r="BOZ7" s="1408"/>
      <c r="BPA7" s="1408"/>
      <c r="BPB7" s="1408"/>
      <c r="BPC7" s="1408"/>
      <c r="BPD7" s="1408"/>
      <c r="BPE7" s="1408"/>
      <c r="BPF7" s="1408"/>
      <c r="BPG7" s="1408"/>
      <c r="BPH7" s="1408"/>
      <c r="BPI7" s="1408"/>
      <c r="BPJ7" s="1408"/>
      <c r="BPK7" s="1408"/>
      <c r="BPL7" s="1408"/>
      <c r="BPM7" s="1408"/>
      <c r="BPN7" s="1408"/>
      <c r="BPO7" s="1408"/>
      <c r="BPP7" s="1408"/>
      <c r="BPQ7" s="1408"/>
      <c r="BPR7" s="1408"/>
      <c r="BPS7" s="1408"/>
      <c r="BPT7" s="1408"/>
      <c r="BPU7" s="1408"/>
      <c r="BPV7" s="1408"/>
      <c r="BPW7" s="1408"/>
      <c r="BPX7" s="1408"/>
      <c r="BPY7" s="1408"/>
      <c r="BPZ7" s="1408"/>
      <c r="BQA7" s="1408"/>
      <c r="BQB7" s="1408"/>
      <c r="BQC7" s="1408"/>
      <c r="BQD7" s="1408"/>
      <c r="BQE7" s="1408"/>
      <c r="BQF7" s="1408"/>
      <c r="BQG7" s="1408"/>
      <c r="BQH7" s="1408"/>
      <c r="BQI7" s="1408"/>
      <c r="BQJ7" s="1408"/>
      <c r="BQK7" s="1408"/>
      <c r="BQL7" s="1408"/>
      <c r="BQM7" s="1408"/>
      <c r="BQN7" s="1408"/>
      <c r="BQO7" s="1408"/>
      <c r="BQP7" s="1408"/>
      <c r="BQQ7" s="1408"/>
      <c r="BQR7" s="1408"/>
      <c r="BQS7" s="1408"/>
      <c r="BQT7" s="1408"/>
      <c r="BQU7" s="1408"/>
      <c r="BQV7" s="1408"/>
      <c r="BQW7" s="1408"/>
      <c r="BQX7" s="1408"/>
      <c r="BQY7" s="1408"/>
      <c r="BQZ7" s="1408"/>
      <c r="BRA7" s="1408"/>
      <c r="BRB7" s="1408"/>
      <c r="BRC7" s="1408"/>
      <c r="BRD7" s="1408"/>
      <c r="BRE7" s="1408"/>
      <c r="BRF7" s="1408"/>
      <c r="BRG7" s="1408"/>
      <c r="BRH7" s="1408"/>
      <c r="BRI7" s="1408"/>
      <c r="BRJ7" s="1408"/>
      <c r="BRK7" s="1408"/>
      <c r="BRL7" s="1408"/>
      <c r="BRM7" s="1408"/>
      <c r="BRN7" s="1408"/>
      <c r="BRO7" s="1408"/>
      <c r="BRP7" s="1408"/>
      <c r="BRQ7" s="1408"/>
      <c r="BRR7" s="1408"/>
      <c r="BRS7" s="1408"/>
      <c r="BRT7" s="1408"/>
      <c r="BRU7" s="1408"/>
      <c r="BRV7" s="1408"/>
      <c r="BRW7" s="1408"/>
      <c r="BRX7" s="1408"/>
      <c r="BRY7" s="1408"/>
      <c r="BRZ7" s="1408"/>
      <c r="BSA7" s="1408"/>
      <c r="BSB7" s="1408"/>
      <c r="BSC7" s="1408"/>
      <c r="BSD7" s="1408"/>
      <c r="BSE7" s="1408"/>
      <c r="BSF7" s="1408"/>
      <c r="BSG7" s="1408"/>
      <c r="BSH7" s="1408"/>
      <c r="BSI7" s="1408"/>
      <c r="BSJ7" s="1408"/>
      <c r="BSK7" s="1408"/>
      <c r="BSL7" s="1408"/>
      <c r="BSM7" s="1408"/>
      <c r="BSN7" s="1408"/>
      <c r="BSO7" s="1408"/>
      <c r="BSP7" s="1408"/>
      <c r="BSQ7" s="1408"/>
      <c r="BSR7" s="1408"/>
      <c r="BSS7" s="1408"/>
      <c r="BST7" s="1408"/>
      <c r="BSU7" s="1408"/>
      <c r="BSV7" s="1408"/>
      <c r="BSW7" s="1408"/>
      <c r="BSX7" s="1408"/>
      <c r="BSY7" s="1408"/>
      <c r="BSZ7" s="1408"/>
      <c r="BTA7" s="1408"/>
      <c r="BTB7" s="1408"/>
      <c r="BTC7" s="1408"/>
      <c r="BTD7" s="1408"/>
      <c r="BTE7" s="1408"/>
      <c r="BTF7" s="1408"/>
      <c r="BTG7" s="1408"/>
      <c r="BTH7" s="1408"/>
      <c r="BTI7" s="1408"/>
      <c r="BTJ7" s="1408"/>
      <c r="BTK7" s="1408"/>
      <c r="BTL7" s="1408"/>
      <c r="BTM7" s="1408"/>
      <c r="BTN7" s="1408"/>
      <c r="BTO7" s="1408"/>
      <c r="BTP7" s="1408"/>
      <c r="BTQ7" s="1408"/>
      <c r="BTR7" s="1408"/>
      <c r="BTS7" s="1408"/>
      <c r="BTT7" s="1408"/>
      <c r="BTU7" s="1408"/>
      <c r="BTV7" s="1408"/>
      <c r="BTW7" s="1408"/>
      <c r="BTX7" s="1408"/>
      <c r="BTY7" s="1408"/>
      <c r="BTZ7" s="1408"/>
      <c r="BUA7" s="1408"/>
      <c r="BUB7" s="1408"/>
      <c r="BUC7" s="1408"/>
      <c r="BUD7" s="1408"/>
      <c r="BUE7" s="1408"/>
      <c r="BUF7" s="1408"/>
      <c r="BUG7" s="1408"/>
      <c r="BUH7" s="1408"/>
      <c r="BUI7" s="1408"/>
      <c r="BUJ7" s="1408"/>
      <c r="BUK7" s="1408"/>
      <c r="BUL7" s="1408"/>
      <c r="BUM7" s="1408"/>
      <c r="BUN7" s="1408"/>
      <c r="BUO7" s="1408"/>
      <c r="BUP7" s="1408"/>
      <c r="BUQ7" s="1408"/>
      <c r="BUR7" s="1408"/>
      <c r="BUS7" s="1408"/>
      <c r="BUT7" s="1408"/>
      <c r="BUU7" s="1408"/>
      <c r="BUV7" s="1408"/>
      <c r="BUW7" s="1408"/>
      <c r="BUX7" s="1408"/>
      <c r="BUY7" s="1408"/>
      <c r="BUZ7" s="1408"/>
      <c r="BVA7" s="1408"/>
      <c r="BVB7" s="1408"/>
      <c r="BVC7" s="1408"/>
      <c r="BVD7" s="1408"/>
      <c r="BVE7" s="1408"/>
      <c r="BVF7" s="1408"/>
      <c r="BVG7" s="1408"/>
      <c r="BVH7" s="1408"/>
      <c r="BVI7" s="1408"/>
      <c r="BVJ7" s="1408"/>
      <c r="BVK7" s="1408"/>
      <c r="BVL7" s="1408"/>
      <c r="BVM7" s="1408"/>
      <c r="BVN7" s="1408"/>
      <c r="BVO7" s="1408"/>
      <c r="BVP7" s="1408"/>
      <c r="BVQ7" s="1408"/>
      <c r="BVR7" s="1408"/>
      <c r="BVS7" s="1408"/>
      <c r="BVT7" s="1408"/>
      <c r="BVU7" s="1408"/>
      <c r="BVV7" s="1408"/>
      <c r="BVW7" s="1408"/>
      <c r="BVX7" s="1408"/>
      <c r="BVY7" s="1408"/>
      <c r="BVZ7" s="1408"/>
      <c r="BWA7" s="1408"/>
      <c r="BWB7" s="1408"/>
      <c r="BWC7" s="1408"/>
      <c r="BWD7" s="1408"/>
      <c r="BWE7" s="1408"/>
      <c r="BWF7" s="1408"/>
      <c r="BWG7" s="1408"/>
      <c r="BWH7" s="1408"/>
      <c r="BWI7" s="1408"/>
      <c r="BWJ7" s="1408"/>
      <c r="BWK7" s="1408"/>
      <c r="BWL7" s="1408"/>
      <c r="BWM7" s="1408"/>
      <c r="BWN7" s="1408"/>
      <c r="BWO7" s="1408"/>
      <c r="BWP7" s="1408"/>
      <c r="BWQ7" s="1408"/>
      <c r="BWR7" s="1408"/>
      <c r="BWS7" s="1408"/>
      <c r="BWT7" s="1408"/>
      <c r="BWU7" s="1408"/>
      <c r="BWV7" s="1408"/>
      <c r="BWW7" s="1408"/>
      <c r="BWX7" s="1408"/>
      <c r="BWY7" s="1408"/>
      <c r="BWZ7" s="1408"/>
      <c r="BXA7" s="1408"/>
      <c r="BXB7" s="1408"/>
      <c r="BXC7" s="1408"/>
      <c r="BXD7" s="1408"/>
      <c r="BXE7" s="1408"/>
      <c r="BXF7" s="1408"/>
      <c r="BXG7" s="1408"/>
      <c r="BXH7" s="1408"/>
      <c r="BXI7" s="1408"/>
      <c r="BXJ7" s="1408"/>
      <c r="BXK7" s="1408"/>
      <c r="BXL7" s="1408"/>
      <c r="BXM7" s="1408"/>
      <c r="BXN7" s="1408"/>
      <c r="BXO7" s="1408"/>
      <c r="BXP7" s="1408"/>
      <c r="BXQ7" s="1408"/>
      <c r="BXR7" s="1408"/>
      <c r="BXS7" s="1408"/>
      <c r="BXT7" s="1408"/>
      <c r="BXU7" s="1408"/>
      <c r="BXV7" s="1408"/>
      <c r="BXW7" s="1408"/>
      <c r="BXX7" s="1408"/>
      <c r="BXY7" s="1408"/>
      <c r="BXZ7" s="1408"/>
      <c r="BYA7" s="1408"/>
      <c r="BYB7" s="1408"/>
      <c r="BYC7" s="1408"/>
      <c r="BYD7" s="1408"/>
      <c r="BYE7" s="1408"/>
      <c r="BYF7" s="1408"/>
      <c r="BYG7" s="1408"/>
      <c r="BYH7" s="1408"/>
      <c r="BYI7" s="1408"/>
      <c r="BYJ7" s="1408"/>
      <c r="BYK7" s="1408"/>
      <c r="BYL7" s="1408"/>
      <c r="BYM7" s="1408"/>
      <c r="BYN7" s="1408"/>
      <c r="BYO7" s="1408"/>
      <c r="BYP7" s="1408"/>
      <c r="BYQ7" s="1408"/>
      <c r="BYR7" s="1408"/>
      <c r="BYS7" s="1408"/>
      <c r="BYT7" s="1408"/>
      <c r="BYU7" s="1408"/>
      <c r="BYV7" s="1408"/>
      <c r="BYW7" s="1408"/>
      <c r="BYX7" s="1408"/>
      <c r="BYY7" s="1408"/>
      <c r="BYZ7" s="1408"/>
      <c r="BZA7" s="1408"/>
      <c r="BZB7" s="1408"/>
      <c r="BZC7" s="1408"/>
      <c r="BZD7" s="1408"/>
      <c r="BZE7" s="1408"/>
      <c r="BZF7" s="1408"/>
      <c r="BZG7" s="1408"/>
      <c r="BZH7" s="1408"/>
      <c r="BZI7" s="1408"/>
      <c r="BZJ7" s="1408"/>
      <c r="BZK7" s="1408"/>
      <c r="BZL7" s="1408"/>
      <c r="BZM7" s="1408"/>
      <c r="BZN7" s="1408"/>
      <c r="BZO7" s="1408"/>
      <c r="BZP7" s="1408"/>
      <c r="BZQ7" s="1408"/>
      <c r="BZR7" s="1408"/>
      <c r="BZS7" s="1408"/>
      <c r="BZT7" s="1408"/>
      <c r="BZU7" s="1408"/>
      <c r="BZV7" s="1408"/>
      <c r="BZW7" s="1408"/>
      <c r="BZX7" s="1408"/>
      <c r="BZY7" s="1408"/>
      <c r="BZZ7" s="1408"/>
      <c r="CAA7" s="1408"/>
      <c r="CAB7" s="1408"/>
      <c r="CAC7" s="1408"/>
      <c r="CAD7" s="1408"/>
      <c r="CAE7" s="1408"/>
      <c r="CAF7" s="1408"/>
      <c r="CAG7" s="1408"/>
      <c r="CAH7" s="1408"/>
      <c r="CAI7" s="1408"/>
      <c r="CAJ7" s="1408"/>
      <c r="CAK7" s="1408"/>
      <c r="CAL7" s="1408"/>
      <c r="CAM7" s="1408"/>
      <c r="CAN7" s="1408"/>
      <c r="CAO7" s="1408"/>
      <c r="CAP7" s="1408"/>
      <c r="CAQ7" s="1408"/>
      <c r="CAR7" s="1408"/>
      <c r="CAS7" s="1408"/>
      <c r="CAT7" s="1408"/>
      <c r="CAU7" s="1408"/>
      <c r="CAV7" s="1408"/>
      <c r="CAW7" s="1408"/>
      <c r="CAX7" s="1408"/>
      <c r="CAY7" s="1408"/>
      <c r="CAZ7" s="1408"/>
      <c r="CBA7" s="1408"/>
      <c r="CBB7" s="1408"/>
      <c r="CBC7" s="1408"/>
      <c r="CBD7" s="1408"/>
      <c r="CBE7" s="1408"/>
      <c r="CBF7" s="1408"/>
      <c r="CBG7" s="1408"/>
      <c r="CBH7" s="1408"/>
      <c r="CBI7" s="1408"/>
      <c r="CBJ7" s="1408"/>
      <c r="CBK7" s="1408"/>
      <c r="CBL7" s="1408"/>
      <c r="CBM7" s="1408"/>
      <c r="CBN7" s="1408"/>
      <c r="CBO7" s="1408"/>
      <c r="CBP7" s="1408"/>
      <c r="CBQ7" s="1408"/>
      <c r="CBR7" s="1408"/>
      <c r="CBS7" s="1408"/>
      <c r="CBT7" s="1408"/>
      <c r="CBU7" s="1408"/>
      <c r="CBV7" s="1408"/>
      <c r="CBW7" s="1408"/>
      <c r="CBX7" s="1408"/>
      <c r="CBY7" s="1408"/>
      <c r="CBZ7" s="1408"/>
      <c r="CCA7" s="1408"/>
      <c r="CCB7" s="1408"/>
      <c r="CCC7" s="1408"/>
      <c r="CCD7" s="1408"/>
      <c r="CCE7" s="1408"/>
      <c r="CCF7" s="1408"/>
      <c r="CCG7" s="1408"/>
      <c r="CCH7" s="1408"/>
      <c r="CCI7" s="1408"/>
      <c r="CCJ7" s="1408"/>
      <c r="CCK7" s="1408"/>
      <c r="CCL7" s="1408"/>
      <c r="CCM7" s="1408"/>
      <c r="CCN7" s="1408"/>
      <c r="CCO7" s="1408"/>
      <c r="CCP7" s="1408"/>
      <c r="CCQ7" s="1408"/>
      <c r="CCR7" s="1408"/>
      <c r="CCS7" s="1408"/>
      <c r="CCT7" s="1408"/>
      <c r="CCU7" s="1408"/>
      <c r="CCV7" s="1408"/>
      <c r="CCW7" s="1408"/>
      <c r="CCX7" s="1408"/>
      <c r="CCY7" s="1408"/>
      <c r="CCZ7" s="1408"/>
      <c r="CDA7" s="1408"/>
      <c r="CDB7" s="1408"/>
      <c r="CDC7" s="1408"/>
      <c r="CDD7" s="1408"/>
      <c r="CDE7" s="1408"/>
      <c r="CDF7" s="1408"/>
      <c r="CDG7" s="1408"/>
      <c r="CDH7" s="1408"/>
      <c r="CDI7" s="1408"/>
      <c r="CDJ7" s="1408"/>
      <c r="CDK7" s="1408"/>
      <c r="CDL7" s="1408"/>
      <c r="CDM7" s="1408"/>
      <c r="CDN7" s="1408"/>
      <c r="CDO7" s="1408"/>
      <c r="CDP7" s="1408"/>
      <c r="CDQ7" s="1408"/>
      <c r="CDR7" s="1408"/>
      <c r="CDS7" s="1408"/>
      <c r="CDT7" s="1408"/>
      <c r="CDU7" s="1408"/>
      <c r="CDV7" s="1408"/>
      <c r="CDW7" s="1408"/>
      <c r="CDX7" s="1408"/>
      <c r="CDY7" s="1408"/>
      <c r="CDZ7" s="1408"/>
      <c r="CEA7" s="1408"/>
      <c r="CEB7" s="1408"/>
      <c r="CEC7" s="1408"/>
      <c r="CED7" s="1408"/>
      <c r="CEE7" s="1408"/>
      <c r="CEF7" s="1408"/>
      <c r="CEG7" s="1408"/>
      <c r="CEH7" s="1408"/>
      <c r="CEI7" s="1408"/>
      <c r="CEJ7" s="1408"/>
      <c r="CEK7" s="1408"/>
      <c r="CEL7" s="1408"/>
      <c r="CEM7" s="1408"/>
      <c r="CEN7" s="1408"/>
      <c r="CEO7" s="1408"/>
      <c r="CEP7" s="1408"/>
      <c r="CEQ7" s="1408"/>
      <c r="CER7" s="1408"/>
      <c r="CES7" s="1408"/>
      <c r="CET7" s="1408"/>
      <c r="CEU7" s="1408"/>
      <c r="CEV7" s="1408"/>
      <c r="CEW7" s="1408"/>
      <c r="CEX7" s="1408"/>
      <c r="CEY7" s="1408"/>
      <c r="CEZ7" s="1408"/>
      <c r="CFA7" s="1408"/>
      <c r="CFB7" s="1408"/>
      <c r="CFC7" s="1408"/>
      <c r="CFD7" s="1408"/>
      <c r="CFE7" s="1408"/>
      <c r="CFF7" s="1408"/>
      <c r="CFG7" s="1408"/>
      <c r="CFH7" s="1408"/>
      <c r="CFI7" s="1408"/>
      <c r="CFJ7" s="1408"/>
      <c r="CFK7" s="1408"/>
      <c r="CFL7" s="1408"/>
      <c r="CFM7" s="1408"/>
      <c r="CFN7" s="1408"/>
      <c r="CFO7" s="1408"/>
      <c r="CFP7" s="1408"/>
      <c r="CFQ7" s="1408"/>
      <c r="CFR7" s="1408"/>
      <c r="CFS7" s="1408"/>
      <c r="CFT7" s="1408"/>
      <c r="CFU7" s="1408"/>
      <c r="CFV7" s="1408"/>
      <c r="CFW7" s="1408"/>
      <c r="CFX7" s="1408"/>
      <c r="CFY7" s="1408"/>
      <c r="CFZ7" s="1408"/>
      <c r="CGA7" s="1408"/>
      <c r="CGB7" s="1408"/>
      <c r="CGC7" s="1408"/>
      <c r="CGD7" s="1408"/>
      <c r="CGE7" s="1408"/>
      <c r="CGF7" s="1408"/>
      <c r="CGG7" s="1408"/>
      <c r="CGH7" s="1408"/>
      <c r="CGI7" s="1408"/>
      <c r="CGJ7" s="1408"/>
      <c r="CGK7" s="1408"/>
      <c r="CGL7" s="1408"/>
      <c r="CGM7" s="1408"/>
      <c r="CGN7" s="1408"/>
      <c r="CGO7" s="1408"/>
      <c r="CGP7" s="1408"/>
      <c r="CGQ7" s="1408"/>
      <c r="CGR7" s="1408"/>
      <c r="CGS7" s="1408"/>
      <c r="CGT7" s="1408"/>
      <c r="CGU7" s="1408"/>
      <c r="CGV7" s="1408"/>
      <c r="CGW7" s="1408"/>
      <c r="CGX7" s="1408"/>
      <c r="CGY7" s="1408"/>
      <c r="CGZ7" s="1408"/>
      <c r="CHA7" s="1408"/>
      <c r="CHB7" s="1408"/>
      <c r="CHC7" s="1408"/>
      <c r="CHD7" s="1408"/>
      <c r="CHE7" s="1408"/>
      <c r="CHF7" s="1408"/>
      <c r="CHG7" s="1408"/>
      <c r="CHH7" s="1408"/>
      <c r="CHI7" s="1408"/>
      <c r="CHJ7" s="1408"/>
      <c r="CHK7" s="1408"/>
      <c r="CHL7" s="1408"/>
      <c r="CHM7" s="1408"/>
      <c r="CHN7" s="1408"/>
      <c r="CHO7" s="1408"/>
      <c r="CHP7" s="1408"/>
      <c r="CHQ7" s="1408"/>
      <c r="CHR7" s="1408"/>
      <c r="CHS7" s="1408"/>
      <c r="CHT7" s="1408"/>
      <c r="CHU7" s="1408"/>
      <c r="CHV7" s="1408"/>
      <c r="CHW7" s="1408"/>
      <c r="CHX7" s="1408"/>
      <c r="CHY7" s="1408"/>
      <c r="CHZ7" s="1408"/>
      <c r="CIA7" s="1408"/>
      <c r="CIB7" s="1408"/>
      <c r="CIC7" s="1408"/>
      <c r="CID7" s="1408"/>
      <c r="CIE7" s="1408"/>
      <c r="CIF7" s="1408"/>
      <c r="CIG7" s="1408"/>
      <c r="CIH7" s="1408"/>
      <c r="CII7" s="1408"/>
      <c r="CIJ7" s="1408"/>
      <c r="CIK7" s="1408"/>
      <c r="CIL7" s="1408"/>
      <c r="CIM7" s="1408"/>
      <c r="CIN7" s="1408"/>
      <c r="CIO7" s="1408"/>
      <c r="CIP7" s="1408"/>
      <c r="CIQ7" s="1408"/>
      <c r="CIR7" s="1408"/>
      <c r="CIS7" s="1408"/>
      <c r="CIT7" s="1408"/>
      <c r="CIU7" s="1408"/>
      <c r="CIV7" s="1408"/>
      <c r="CIW7" s="1408"/>
      <c r="CIX7" s="1408"/>
      <c r="CIY7" s="1408"/>
      <c r="CIZ7" s="1408"/>
      <c r="CJA7" s="1408"/>
      <c r="CJB7" s="1408"/>
      <c r="CJC7" s="1408"/>
      <c r="CJD7" s="1408"/>
      <c r="CJE7" s="1408"/>
      <c r="CJF7" s="1408"/>
      <c r="CJG7" s="1408"/>
      <c r="CJH7" s="1408"/>
      <c r="CJI7" s="1408"/>
      <c r="CJJ7" s="1408"/>
      <c r="CJK7" s="1408"/>
      <c r="CJL7" s="1408"/>
      <c r="CJM7" s="1408"/>
      <c r="CJN7" s="1408"/>
      <c r="CJO7" s="1408"/>
      <c r="CJP7" s="1408"/>
      <c r="CJQ7" s="1408"/>
      <c r="CJR7" s="1408"/>
      <c r="CJS7" s="1408"/>
      <c r="CJT7" s="1408"/>
      <c r="CJU7" s="1408"/>
      <c r="CJV7" s="1408"/>
      <c r="CJW7" s="1408"/>
      <c r="CJX7" s="1408"/>
      <c r="CJY7" s="1408"/>
      <c r="CJZ7" s="1408"/>
      <c r="CKA7" s="1408"/>
      <c r="CKB7" s="1408"/>
      <c r="CKC7" s="1408"/>
      <c r="CKD7" s="1408"/>
      <c r="CKE7" s="1408"/>
      <c r="CKF7" s="1408"/>
      <c r="CKG7" s="1408"/>
      <c r="CKH7" s="1408"/>
      <c r="CKI7" s="1408"/>
      <c r="CKJ7" s="1408"/>
      <c r="CKK7" s="1408"/>
      <c r="CKL7" s="1408"/>
      <c r="CKM7" s="1408"/>
      <c r="CKN7" s="1408"/>
      <c r="CKO7" s="1408"/>
      <c r="CKP7" s="1408"/>
      <c r="CKQ7" s="1408"/>
      <c r="CKR7" s="1408"/>
      <c r="CKS7" s="1408"/>
      <c r="CKT7" s="1408"/>
      <c r="CKU7" s="1408"/>
      <c r="CKV7" s="1408"/>
      <c r="CKW7" s="1408"/>
      <c r="CKX7" s="1408"/>
      <c r="CKY7" s="1408"/>
      <c r="CKZ7" s="1408"/>
      <c r="CLA7" s="1408"/>
      <c r="CLB7" s="1408"/>
      <c r="CLC7" s="1408"/>
      <c r="CLD7" s="1408"/>
      <c r="CLE7" s="1408"/>
      <c r="CLF7" s="1408"/>
      <c r="CLG7" s="1408"/>
      <c r="CLH7" s="1408"/>
      <c r="CLI7" s="1408"/>
      <c r="CLJ7" s="1408"/>
      <c r="CLK7" s="1408"/>
      <c r="CLL7" s="1408"/>
      <c r="CLM7" s="1408"/>
      <c r="CLN7" s="1408"/>
      <c r="CLO7" s="1408"/>
      <c r="CLP7" s="1408"/>
      <c r="CLQ7" s="1408"/>
      <c r="CLR7" s="1408"/>
      <c r="CLS7" s="1408"/>
      <c r="CLT7" s="1408"/>
      <c r="CLU7" s="1408"/>
      <c r="CLV7" s="1408"/>
      <c r="CLW7" s="1408"/>
      <c r="CLX7" s="1408"/>
      <c r="CLY7" s="1408"/>
      <c r="CLZ7" s="1408"/>
      <c r="CMA7" s="1408"/>
      <c r="CMB7" s="1408"/>
      <c r="CMC7" s="1408"/>
      <c r="CMD7" s="1408"/>
      <c r="CME7" s="1408"/>
      <c r="CMF7" s="1408"/>
      <c r="CMG7" s="1408"/>
      <c r="CMH7" s="1408"/>
      <c r="CMI7" s="1408"/>
      <c r="CMJ7" s="1408"/>
      <c r="CMK7" s="1408"/>
      <c r="CML7" s="1408"/>
      <c r="CMM7" s="1408"/>
      <c r="CMN7" s="1408"/>
      <c r="CMO7" s="1408"/>
      <c r="CMP7" s="1408"/>
      <c r="CMQ7" s="1408"/>
      <c r="CMR7" s="1408"/>
      <c r="CMS7" s="1408"/>
      <c r="CMT7" s="1408"/>
      <c r="CMU7" s="1408"/>
      <c r="CMV7" s="1408"/>
      <c r="CMW7" s="1408"/>
      <c r="CMX7" s="1408"/>
      <c r="CMY7" s="1408"/>
      <c r="CMZ7" s="1408"/>
      <c r="CNA7" s="1408"/>
      <c r="CNB7" s="1408"/>
      <c r="CNC7" s="1408"/>
      <c r="CND7" s="1408"/>
      <c r="CNE7" s="1408"/>
      <c r="CNF7" s="1408"/>
      <c r="CNG7" s="1408"/>
      <c r="CNH7" s="1408"/>
      <c r="CNI7" s="1408"/>
      <c r="CNJ7" s="1408"/>
      <c r="CNK7" s="1408"/>
      <c r="CNL7" s="1408"/>
      <c r="CNM7" s="1408"/>
      <c r="CNN7" s="1408"/>
      <c r="CNO7" s="1408"/>
      <c r="CNP7" s="1408"/>
      <c r="CNQ7" s="1408"/>
      <c r="CNR7" s="1408"/>
      <c r="CNS7" s="1408"/>
      <c r="CNT7" s="1408"/>
      <c r="CNU7" s="1408"/>
      <c r="CNV7" s="1408"/>
      <c r="CNW7" s="1408"/>
      <c r="CNX7" s="1408"/>
      <c r="CNY7" s="1408"/>
      <c r="CNZ7" s="1408"/>
      <c r="COA7" s="1408"/>
      <c r="COB7" s="1408"/>
      <c r="COC7" s="1408"/>
      <c r="COD7" s="1408"/>
      <c r="COE7" s="1408"/>
      <c r="COF7" s="1408"/>
      <c r="COG7" s="1408"/>
      <c r="COH7" s="1408"/>
      <c r="COI7" s="1408"/>
      <c r="COJ7" s="1408"/>
      <c r="COK7" s="1408"/>
      <c r="COL7" s="1408"/>
      <c r="COM7" s="1408"/>
      <c r="CON7" s="1408"/>
      <c r="COO7" s="1408"/>
      <c r="COP7" s="1408"/>
      <c r="COQ7" s="1408"/>
      <c r="COR7" s="1408"/>
      <c r="COS7" s="1408"/>
      <c r="COT7" s="1408"/>
      <c r="COU7" s="1408"/>
      <c r="COV7" s="1408"/>
      <c r="COW7" s="1408"/>
      <c r="COX7" s="1408"/>
      <c r="COY7" s="1408"/>
      <c r="COZ7" s="1408"/>
      <c r="CPA7" s="1408"/>
      <c r="CPB7" s="1408"/>
      <c r="CPC7" s="1408"/>
      <c r="CPD7" s="1408"/>
      <c r="CPE7" s="1408"/>
      <c r="CPF7" s="1408"/>
      <c r="CPG7" s="1408"/>
      <c r="CPH7" s="1408"/>
      <c r="CPI7" s="1408"/>
      <c r="CPJ7" s="1408"/>
      <c r="CPK7" s="1408"/>
      <c r="CPL7" s="1408"/>
      <c r="CPM7" s="1408"/>
      <c r="CPN7" s="1408"/>
      <c r="CPO7" s="1408"/>
      <c r="CPP7" s="1408"/>
      <c r="CPQ7" s="1408"/>
      <c r="CPR7" s="1408"/>
      <c r="CPS7" s="1408"/>
      <c r="CPT7" s="1408"/>
      <c r="CPU7" s="1408"/>
      <c r="CPV7" s="1408"/>
      <c r="CPW7" s="1408"/>
      <c r="CPX7" s="1408"/>
      <c r="CPY7" s="1408"/>
      <c r="CPZ7" s="1408"/>
      <c r="CQA7" s="1408"/>
      <c r="CQB7" s="1408"/>
      <c r="CQC7" s="1408"/>
      <c r="CQD7" s="1408"/>
      <c r="CQE7" s="1408"/>
      <c r="CQF7" s="1408"/>
      <c r="CQG7" s="1408"/>
      <c r="CQH7" s="1408"/>
      <c r="CQI7" s="1408"/>
      <c r="CQJ7" s="1408"/>
      <c r="CQK7" s="1408"/>
      <c r="CQL7" s="1408"/>
      <c r="CQM7" s="1408"/>
      <c r="CQN7" s="1408"/>
      <c r="CQO7" s="1408"/>
      <c r="CQP7" s="1408"/>
      <c r="CQQ7" s="1408"/>
      <c r="CQR7" s="1408"/>
      <c r="CQS7" s="1408"/>
      <c r="CQT7" s="1408"/>
      <c r="CQU7" s="1408"/>
      <c r="CQV7" s="1408"/>
      <c r="CQW7" s="1408"/>
      <c r="CQX7" s="1408"/>
      <c r="CQY7" s="1408"/>
      <c r="CQZ7" s="1408"/>
      <c r="CRA7" s="1408"/>
      <c r="CRB7" s="1408"/>
      <c r="CRC7" s="1408"/>
      <c r="CRD7" s="1408"/>
      <c r="CRE7" s="1408"/>
      <c r="CRF7" s="1408"/>
      <c r="CRG7" s="1408"/>
      <c r="CRH7" s="1408"/>
      <c r="CRI7" s="1408"/>
      <c r="CRJ7" s="1408"/>
      <c r="CRK7" s="1408"/>
      <c r="CRL7" s="1408"/>
      <c r="CRM7" s="1408"/>
      <c r="CRN7" s="1408"/>
      <c r="CRO7" s="1408"/>
      <c r="CRP7" s="1408"/>
      <c r="CRQ7" s="1408"/>
      <c r="CRR7" s="1408"/>
      <c r="CRS7" s="1408"/>
      <c r="CRT7" s="1408"/>
      <c r="CRU7" s="1408"/>
      <c r="CRV7" s="1408"/>
      <c r="CRW7" s="1408"/>
      <c r="CRX7" s="1408"/>
      <c r="CRY7" s="1408"/>
      <c r="CRZ7" s="1408"/>
      <c r="CSA7" s="1408"/>
      <c r="CSB7" s="1408"/>
      <c r="CSC7" s="1408"/>
      <c r="CSD7" s="1408"/>
      <c r="CSE7" s="1408"/>
      <c r="CSF7" s="1408"/>
      <c r="CSG7" s="1408"/>
      <c r="CSH7" s="1408"/>
      <c r="CSI7" s="1408"/>
      <c r="CSJ7" s="1408"/>
      <c r="CSK7" s="1408"/>
      <c r="CSL7" s="1408"/>
      <c r="CSM7" s="1408"/>
      <c r="CSN7" s="1408"/>
      <c r="CSO7" s="1408"/>
      <c r="CSP7" s="1408"/>
      <c r="CSQ7" s="1408"/>
      <c r="CSR7" s="1408"/>
      <c r="CSS7" s="1408"/>
      <c r="CST7" s="1408"/>
      <c r="CSU7" s="1408"/>
      <c r="CSV7" s="1408"/>
      <c r="CSW7" s="1408"/>
      <c r="CSX7" s="1408"/>
      <c r="CSY7" s="1408"/>
      <c r="CSZ7" s="1408"/>
      <c r="CTA7" s="1408"/>
      <c r="CTB7" s="1408"/>
      <c r="CTC7" s="1408"/>
      <c r="CTD7" s="1408"/>
      <c r="CTE7" s="1408"/>
      <c r="CTF7" s="1408"/>
      <c r="CTG7" s="1408"/>
      <c r="CTH7" s="1408"/>
      <c r="CTI7" s="1408"/>
      <c r="CTJ7" s="1408"/>
      <c r="CTK7" s="1408"/>
      <c r="CTL7" s="1408"/>
      <c r="CTM7" s="1408"/>
      <c r="CTN7" s="1408"/>
      <c r="CTO7" s="1408"/>
      <c r="CTP7" s="1408"/>
      <c r="CTQ7" s="1408"/>
      <c r="CTR7" s="1408"/>
      <c r="CTS7" s="1408"/>
      <c r="CTT7" s="1408"/>
      <c r="CTU7" s="1408"/>
      <c r="CTV7" s="1408"/>
      <c r="CTW7" s="1408"/>
      <c r="CTX7" s="1408"/>
      <c r="CTY7" s="1408"/>
      <c r="CTZ7" s="1408"/>
      <c r="CUA7" s="1408"/>
      <c r="CUB7" s="1408"/>
      <c r="CUC7" s="1408"/>
      <c r="CUD7" s="1408"/>
      <c r="CUE7" s="1408"/>
      <c r="CUF7" s="1408"/>
      <c r="CUG7" s="1408"/>
      <c r="CUH7" s="1408"/>
      <c r="CUI7" s="1408"/>
      <c r="CUJ7" s="1408"/>
      <c r="CUK7" s="1408"/>
      <c r="CUL7" s="1408"/>
      <c r="CUM7" s="1408"/>
      <c r="CUN7" s="1408"/>
      <c r="CUO7" s="1408"/>
      <c r="CUP7" s="1408"/>
      <c r="CUQ7" s="1408"/>
      <c r="CUR7" s="1408"/>
      <c r="CUS7" s="1408"/>
      <c r="CUT7" s="1408"/>
      <c r="CUU7" s="1408"/>
      <c r="CUV7" s="1408"/>
      <c r="CUW7" s="1408"/>
      <c r="CUX7" s="1408"/>
      <c r="CUY7" s="1408"/>
      <c r="CUZ7" s="1408"/>
      <c r="CVA7" s="1408"/>
      <c r="CVB7" s="1408"/>
      <c r="CVC7" s="1408"/>
      <c r="CVD7" s="1408"/>
      <c r="CVE7" s="1408"/>
      <c r="CVF7" s="1408"/>
      <c r="CVG7" s="1408"/>
      <c r="CVH7" s="1408"/>
      <c r="CVI7" s="1408"/>
      <c r="CVJ7" s="1408"/>
      <c r="CVK7" s="1408"/>
      <c r="CVL7" s="1408"/>
      <c r="CVM7" s="1408"/>
      <c r="CVN7" s="1408"/>
      <c r="CVO7" s="1408"/>
      <c r="CVP7" s="1408"/>
      <c r="CVQ7" s="1408"/>
      <c r="CVR7" s="1408"/>
      <c r="CVS7" s="1408"/>
      <c r="CVT7" s="1408"/>
      <c r="CVU7" s="1408"/>
      <c r="CVV7" s="1408"/>
      <c r="CVW7" s="1408"/>
      <c r="CVX7" s="1408"/>
      <c r="CVY7" s="1408"/>
      <c r="CVZ7" s="1408"/>
      <c r="CWA7" s="1408"/>
      <c r="CWB7" s="1408"/>
      <c r="CWC7" s="1408"/>
      <c r="CWD7" s="1408"/>
      <c r="CWE7" s="1408"/>
      <c r="CWF7" s="1408"/>
      <c r="CWG7" s="1408"/>
      <c r="CWH7" s="1408"/>
      <c r="CWI7" s="1408"/>
      <c r="CWJ7" s="1408"/>
      <c r="CWK7" s="1408"/>
      <c r="CWL7" s="1408"/>
      <c r="CWM7" s="1408"/>
      <c r="CWN7" s="1408"/>
      <c r="CWO7" s="1408"/>
      <c r="CWP7" s="1408"/>
      <c r="CWQ7" s="1408"/>
      <c r="CWR7" s="1408"/>
      <c r="CWS7" s="1408"/>
      <c r="CWT7" s="1408"/>
      <c r="CWU7" s="1408"/>
      <c r="CWV7" s="1408"/>
      <c r="CWW7" s="1408"/>
      <c r="CWX7" s="1408"/>
      <c r="CWY7" s="1408"/>
      <c r="CWZ7" s="1408"/>
      <c r="CXA7" s="1408"/>
      <c r="CXB7" s="1408"/>
      <c r="CXC7" s="1408"/>
      <c r="CXD7" s="1408"/>
      <c r="CXE7" s="1408"/>
      <c r="CXF7" s="1408"/>
      <c r="CXG7" s="1408"/>
      <c r="CXH7" s="1408"/>
      <c r="CXI7" s="1408"/>
      <c r="CXJ7" s="1408"/>
      <c r="CXK7" s="1408"/>
      <c r="CXL7" s="1408"/>
      <c r="CXM7" s="1408"/>
      <c r="CXN7" s="1408"/>
      <c r="CXO7" s="1408"/>
      <c r="CXP7" s="1408"/>
      <c r="CXQ7" s="1408"/>
      <c r="CXR7" s="1408"/>
      <c r="CXS7" s="1408"/>
      <c r="CXT7" s="1408"/>
      <c r="CXU7" s="1408"/>
      <c r="CXV7" s="1408"/>
      <c r="CXW7" s="1408"/>
      <c r="CXX7" s="1408"/>
      <c r="CXY7" s="1408"/>
      <c r="CXZ7" s="1408"/>
      <c r="CYA7" s="1408"/>
      <c r="CYB7" s="1408"/>
      <c r="CYC7" s="1408"/>
      <c r="CYD7" s="1408"/>
      <c r="CYE7" s="1408"/>
      <c r="CYF7" s="1408"/>
      <c r="CYG7" s="1408"/>
      <c r="CYH7" s="1408"/>
      <c r="CYI7" s="1408"/>
      <c r="CYJ7" s="1408"/>
      <c r="CYK7" s="1408"/>
      <c r="CYL7" s="1408"/>
      <c r="CYM7" s="1408"/>
      <c r="CYN7" s="1408"/>
      <c r="CYO7" s="1408"/>
      <c r="CYP7" s="1408"/>
      <c r="CYQ7" s="1408"/>
      <c r="CYR7" s="1408"/>
      <c r="CYS7" s="1408"/>
      <c r="CYT7" s="1408"/>
      <c r="CYU7" s="1408"/>
      <c r="CYV7" s="1408"/>
      <c r="CYW7" s="1408"/>
      <c r="CYX7" s="1408"/>
      <c r="CYY7" s="1408"/>
      <c r="CYZ7" s="1408"/>
      <c r="CZA7" s="1408"/>
      <c r="CZB7" s="1408"/>
      <c r="CZC7" s="1408"/>
      <c r="CZD7" s="1408"/>
      <c r="CZE7" s="1408"/>
      <c r="CZF7" s="1408"/>
      <c r="CZG7" s="1408"/>
      <c r="CZH7" s="1408"/>
      <c r="CZI7" s="1408"/>
      <c r="CZJ7" s="1408"/>
      <c r="CZK7" s="1408"/>
      <c r="CZL7" s="1408"/>
      <c r="CZM7" s="1408"/>
      <c r="CZN7" s="1408"/>
      <c r="CZO7" s="1408"/>
      <c r="CZP7" s="1408"/>
      <c r="CZQ7" s="1408"/>
      <c r="CZR7" s="1408"/>
      <c r="CZS7" s="1408"/>
      <c r="CZT7" s="1408"/>
      <c r="CZU7" s="1408"/>
      <c r="CZV7" s="1408"/>
      <c r="CZW7" s="1408"/>
      <c r="CZX7" s="1408"/>
      <c r="CZY7" s="1408"/>
      <c r="CZZ7" s="1408"/>
      <c r="DAA7" s="1408"/>
      <c r="DAB7" s="1408"/>
      <c r="DAC7" s="1408"/>
      <c r="DAD7" s="1408"/>
      <c r="DAE7" s="1408"/>
      <c r="DAF7" s="1408"/>
      <c r="DAG7" s="1408"/>
      <c r="DAH7" s="1408"/>
      <c r="DAI7" s="1408"/>
      <c r="DAJ7" s="1408"/>
      <c r="DAK7" s="1408"/>
      <c r="DAL7" s="1408"/>
      <c r="DAM7" s="1408"/>
      <c r="DAN7" s="1408"/>
      <c r="DAO7" s="1408"/>
      <c r="DAP7" s="1408"/>
      <c r="DAQ7" s="1408"/>
      <c r="DAR7" s="1408"/>
      <c r="DAS7" s="1408"/>
      <c r="DAT7" s="1408"/>
      <c r="DAU7" s="1408"/>
      <c r="DAV7" s="1408"/>
      <c r="DAW7" s="1408"/>
      <c r="DAX7" s="1408"/>
      <c r="DAY7" s="1408"/>
      <c r="DAZ7" s="1408"/>
      <c r="DBA7" s="1408"/>
      <c r="DBB7" s="1408"/>
      <c r="DBC7" s="1408"/>
      <c r="DBD7" s="1408"/>
      <c r="DBE7" s="1408"/>
      <c r="DBF7" s="1408"/>
      <c r="DBG7" s="1408"/>
      <c r="DBH7" s="1408"/>
      <c r="DBI7" s="1408"/>
      <c r="DBJ7" s="1408"/>
      <c r="DBK7" s="1408"/>
      <c r="DBL7" s="1408"/>
      <c r="DBM7" s="1408"/>
      <c r="DBN7" s="1408"/>
      <c r="DBO7" s="1408"/>
      <c r="DBP7" s="1408"/>
      <c r="DBQ7" s="1408"/>
      <c r="DBR7" s="1408"/>
      <c r="DBS7" s="1408"/>
      <c r="DBT7" s="1408"/>
      <c r="DBU7" s="1408"/>
      <c r="DBV7" s="1408"/>
      <c r="DBW7" s="1408"/>
      <c r="DBX7" s="1408"/>
      <c r="DBY7" s="1408"/>
      <c r="DBZ7" s="1408"/>
      <c r="DCA7" s="1408"/>
      <c r="DCB7" s="1408"/>
      <c r="DCC7" s="1408"/>
      <c r="DCD7" s="1408"/>
      <c r="DCE7" s="1408"/>
      <c r="DCF7" s="1408"/>
      <c r="DCG7" s="1408"/>
      <c r="DCH7" s="1408"/>
      <c r="DCI7" s="1408"/>
      <c r="DCJ7" s="1408"/>
      <c r="DCK7" s="1408"/>
      <c r="DCL7" s="1408"/>
      <c r="DCM7" s="1408"/>
      <c r="DCN7" s="1408"/>
      <c r="DCO7" s="1408"/>
      <c r="DCP7" s="1408"/>
      <c r="DCQ7" s="1408"/>
      <c r="DCR7" s="1408"/>
      <c r="DCS7" s="1408"/>
      <c r="DCT7" s="1408"/>
      <c r="DCU7" s="1408"/>
      <c r="DCV7" s="1408"/>
      <c r="DCW7" s="1408"/>
      <c r="DCX7" s="1408"/>
      <c r="DCY7" s="1408"/>
      <c r="DCZ7" s="1408"/>
      <c r="DDA7" s="1408"/>
      <c r="DDB7" s="1408"/>
      <c r="DDC7" s="1408"/>
      <c r="DDD7" s="1408"/>
      <c r="DDE7" s="1408"/>
      <c r="DDF7" s="1408"/>
      <c r="DDG7" s="1408"/>
      <c r="DDH7" s="1408"/>
      <c r="DDI7" s="1408"/>
      <c r="DDJ7" s="1408"/>
      <c r="DDK7" s="1408"/>
      <c r="DDL7" s="1408"/>
      <c r="DDM7" s="1408"/>
      <c r="DDN7" s="1408"/>
      <c r="DDO7" s="1408"/>
      <c r="DDP7" s="1408"/>
      <c r="DDQ7" s="1408"/>
      <c r="DDR7" s="1408"/>
      <c r="DDS7" s="1408"/>
      <c r="DDT7" s="1408"/>
      <c r="DDU7" s="1408"/>
      <c r="DDV7" s="1408"/>
      <c r="DDW7" s="1408"/>
      <c r="DDX7" s="1408"/>
      <c r="DDY7" s="1408"/>
      <c r="DDZ7" s="1408"/>
      <c r="DEA7" s="1408"/>
      <c r="DEB7" s="1408"/>
      <c r="DEC7" s="1408"/>
      <c r="DED7" s="1408"/>
      <c r="DEE7" s="1408"/>
      <c r="DEF7" s="1408"/>
      <c r="DEG7" s="1408"/>
      <c r="DEH7" s="1408"/>
      <c r="DEI7" s="1408"/>
      <c r="DEJ7" s="1408"/>
      <c r="DEK7" s="1408"/>
      <c r="DEL7" s="1408"/>
      <c r="DEM7" s="1408"/>
      <c r="DEN7" s="1408"/>
      <c r="DEO7" s="1408"/>
      <c r="DEP7" s="1408"/>
      <c r="DEQ7" s="1408"/>
      <c r="DER7" s="1408"/>
      <c r="DES7" s="1408"/>
      <c r="DET7" s="1408"/>
      <c r="DEU7" s="1408"/>
      <c r="DEV7" s="1408"/>
      <c r="DEW7" s="1408"/>
      <c r="DEX7" s="1408"/>
      <c r="DEY7" s="1408"/>
      <c r="DEZ7" s="1408"/>
      <c r="DFA7" s="1408"/>
      <c r="DFB7" s="1408"/>
      <c r="DFC7" s="1408"/>
      <c r="DFD7" s="1408"/>
      <c r="DFE7" s="1408"/>
      <c r="DFF7" s="1408"/>
      <c r="DFG7" s="1408"/>
      <c r="DFH7" s="1408"/>
      <c r="DFI7" s="1408"/>
      <c r="DFJ7" s="1408"/>
      <c r="DFK7" s="1408"/>
      <c r="DFL7" s="1408"/>
      <c r="DFM7" s="1408"/>
      <c r="DFN7" s="1408"/>
      <c r="DFO7" s="1408"/>
      <c r="DFP7" s="1408"/>
      <c r="DFQ7" s="1408"/>
      <c r="DFR7" s="1408"/>
      <c r="DFS7" s="1408"/>
      <c r="DFT7" s="1408"/>
      <c r="DFU7" s="1408"/>
      <c r="DFV7" s="1408"/>
      <c r="DFW7" s="1408"/>
      <c r="DFX7" s="1408"/>
      <c r="DFY7" s="1408"/>
      <c r="DFZ7" s="1408"/>
      <c r="DGA7" s="1408"/>
      <c r="DGB7" s="1408"/>
      <c r="DGC7" s="1408"/>
      <c r="DGD7" s="1408"/>
      <c r="DGE7" s="1408"/>
      <c r="DGF7" s="1408"/>
      <c r="DGG7" s="1408"/>
      <c r="DGH7" s="1408"/>
      <c r="DGI7" s="1408"/>
      <c r="DGJ7" s="1408"/>
      <c r="DGK7" s="1408"/>
      <c r="DGL7" s="1408"/>
      <c r="DGM7" s="1408"/>
      <c r="DGN7" s="1408"/>
      <c r="DGO7" s="1408"/>
      <c r="DGP7" s="1408"/>
      <c r="DGQ7" s="1408"/>
      <c r="DGR7" s="1408"/>
      <c r="DGS7" s="1408"/>
      <c r="DGT7" s="1408"/>
      <c r="DGU7" s="1408"/>
      <c r="DGV7" s="1408"/>
      <c r="DGW7" s="1408"/>
      <c r="DGX7" s="1408"/>
      <c r="DGY7" s="1408"/>
      <c r="DGZ7" s="1408"/>
      <c r="DHA7" s="1408"/>
      <c r="DHB7" s="1408"/>
      <c r="DHC7" s="1408"/>
      <c r="DHD7" s="1408"/>
      <c r="DHE7" s="1408"/>
      <c r="DHF7" s="1408"/>
      <c r="DHG7" s="1408"/>
      <c r="DHH7" s="1408"/>
      <c r="DHI7" s="1408"/>
      <c r="DHJ7" s="1408"/>
      <c r="DHK7" s="1408"/>
      <c r="DHL7" s="1408"/>
      <c r="DHM7" s="1408"/>
      <c r="DHN7" s="1408"/>
      <c r="DHO7" s="1408"/>
      <c r="DHP7" s="1408"/>
      <c r="DHQ7" s="1408"/>
      <c r="DHR7" s="1408"/>
      <c r="DHS7" s="1408"/>
      <c r="DHT7" s="1408"/>
      <c r="DHU7" s="1408"/>
      <c r="DHV7" s="1408"/>
      <c r="DHW7" s="1408"/>
      <c r="DHX7" s="1408"/>
      <c r="DHY7" s="1408"/>
      <c r="DHZ7" s="1408"/>
      <c r="DIA7" s="1408"/>
      <c r="DIB7" s="1408"/>
      <c r="DIC7" s="1408"/>
      <c r="DID7" s="1408"/>
      <c r="DIE7" s="1408"/>
      <c r="DIF7" s="1408"/>
      <c r="DIG7" s="1408"/>
      <c r="DIH7" s="1408"/>
      <c r="DII7" s="1408"/>
      <c r="DIJ7" s="1408"/>
      <c r="DIK7" s="1408"/>
      <c r="DIL7" s="1408"/>
      <c r="DIM7" s="1408"/>
      <c r="DIN7" s="1408"/>
      <c r="DIO7" s="1408"/>
      <c r="DIP7" s="1408"/>
      <c r="DIQ7" s="1408"/>
      <c r="DIR7" s="1408"/>
      <c r="DIS7" s="1408"/>
      <c r="DIT7" s="1408"/>
      <c r="DIU7" s="1408"/>
      <c r="DIV7" s="1408"/>
      <c r="DIW7" s="1408"/>
      <c r="DIX7" s="1408"/>
      <c r="DIY7" s="1408"/>
      <c r="DIZ7" s="1408"/>
      <c r="DJA7" s="1408"/>
      <c r="DJB7" s="1408"/>
      <c r="DJC7" s="1408"/>
      <c r="DJD7" s="1408"/>
      <c r="DJE7" s="1408"/>
      <c r="DJF7" s="1408"/>
      <c r="DJG7" s="1408"/>
      <c r="DJH7" s="1408"/>
      <c r="DJI7" s="1408"/>
      <c r="DJJ7" s="1408"/>
      <c r="DJK7" s="1408"/>
      <c r="DJL7" s="1408"/>
      <c r="DJM7" s="1408"/>
      <c r="DJN7" s="1408"/>
      <c r="DJO7" s="1408"/>
      <c r="DJP7" s="1408"/>
      <c r="DJQ7" s="1408"/>
      <c r="DJR7" s="1408"/>
      <c r="DJS7" s="1408"/>
      <c r="DJT7" s="1408"/>
      <c r="DJU7" s="1408"/>
      <c r="DJV7" s="1408"/>
      <c r="DJW7" s="1408"/>
      <c r="DJX7" s="1408"/>
      <c r="DJY7" s="1408"/>
      <c r="DJZ7" s="1408"/>
      <c r="DKA7" s="1408"/>
      <c r="DKB7" s="1408"/>
      <c r="DKC7" s="1408"/>
      <c r="DKD7" s="1408"/>
      <c r="DKE7" s="1408"/>
      <c r="DKF7" s="1408"/>
      <c r="DKG7" s="1408"/>
      <c r="DKH7" s="1408"/>
      <c r="DKI7" s="1408"/>
      <c r="DKJ7" s="1408"/>
      <c r="DKK7" s="1408"/>
      <c r="DKL7" s="1408"/>
      <c r="DKM7" s="1408"/>
      <c r="DKN7" s="1408"/>
      <c r="DKO7" s="1408"/>
      <c r="DKP7" s="1408"/>
      <c r="DKQ7" s="1408"/>
      <c r="DKR7" s="1408"/>
      <c r="DKS7" s="1408"/>
      <c r="DKT7" s="1408"/>
      <c r="DKU7" s="1408"/>
      <c r="DKV7" s="1408"/>
      <c r="DKW7" s="1408"/>
      <c r="DKX7" s="1408"/>
      <c r="DKY7" s="1408"/>
      <c r="DKZ7" s="1408"/>
      <c r="DLA7" s="1408"/>
      <c r="DLB7" s="1408"/>
      <c r="DLC7" s="1408"/>
      <c r="DLD7" s="1408"/>
      <c r="DLE7" s="1408"/>
      <c r="DLF7" s="1408"/>
      <c r="DLG7" s="1408"/>
      <c r="DLH7" s="1408"/>
      <c r="DLI7" s="1408"/>
      <c r="DLJ7" s="1408"/>
      <c r="DLK7" s="1408"/>
      <c r="DLL7" s="1408"/>
      <c r="DLM7" s="1408"/>
      <c r="DLN7" s="1408"/>
      <c r="DLO7" s="1408"/>
      <c r="DLP7" s="1408"/>
      <c r="DLQ7" s="1408"/>
      <c r="DLR7" s="1408"/>
      <c r="DLS7" s="1408"/>
      <c r="DLT7" s="1408"/>
      <c r="DLU7" s="1408"/>
      <c r="DLV7" s="1408"/>
      <c r="DLW7" s="1408"/>
      <c r="DLX7" s="1408"/>
      <c r="DLY7" s="1408"/>
      <c r="DLZ7" s="1408"/>
      <c r="DMA7" s="1408"/>
      <c r="DMB7" s="1408"/>
      <c r="DMC7" s="1408"/>
      <c r="DMD7" s="1408"/>
      <c r="DME7" s="1408"/>
      <c r="DMF7" s="1408"/>
      <c r="DMG7" s="1408"/>
      <c r="DMH7" s="1408"/>
      <c r="DMI7" s="1408"/>
      <c r="DMJ7" s="1408"/>
      <c r="DMK7" s="1408"/>
      <c r="DML7" s="1408"/>
      <c r="DMM7" s="1408"/>
      <c r="DMN7" s="1408"/>
      <c r="DMO7" s="1408"/>
      <c r="DMP7" s="1408"/>
      <c r="DMQ7" s="1408"/>
      <c r="DMR7" s="1408"/>
      <c r="DMS7" s="1408"/>
      <c r="DMT7" s="1408"/>
      <c r="DMU7" s="1408"/>
      <c r="DMV7" s="1408"/>
      <c r="DMW7" s="1408"/>
      <c r="DMX7" s="1408"/>
      <c r="DMY7" s="1408"/>
      <c r="DMZ7" s="1408"/>
      <c r="DNA7" s="1408"/>
      <c r="DNB7" s="1408"/>
      <c r="DNC7" s="1408"/>
      <c r="DND7" s="1408"/>
      <c r="DNE7" s="1408"/>
      <c r="DNF7" s="1408"/>
      <c r="DNG7" s="1408"/>
      <c r="DNH7" s="1408"/>
      <c r="DNI7" s="1408"/>
      <c r="DNJ7" s="1408"/>
      <c r="DNK7" s="1408"/>
      <c r="DNL7" s="1408"/>
      <c r="DNM7" s="1408"/>
      <c r="DNN7" s="1408"/>
      <c r="DNO7" s="1408"/>
      <c r="DNP7" s="1408"/>
      <c r="DNQ7" s="1408"/>
      <c r="DNR7" s="1408"/>
      <c r="DNS7" s="1408"/>
      <c r="DNT7" s="1408"/>
      <c r="DNU7" s="1408"/>
      <c r="DNV7" s="1408"/>
      <c r="DNW7" s="1408"/>
      <c r="DNX7" s="1408"/>
      <c r="DNY7" s="1408"/>
      <c r="DNZ7" s="1408"/>
      <c r="DOA7" s="1408"/>
      <c r="DOB7" s="1408"/>
      <c r="DOC7" s="1408"/>
      <c r="DOD7" s="1408"/>
      <c r="DOE7" s="1408"/>
      <c r="DOF7" s="1408"/>
      <c r="DOG7" s="1408"/>
      <c r="DOH7" s="1408"/>
      <c r="DOI7" s="1408"/>
      <c r="DOJ7" s="1408"/>
      <c r="DOK7" s="1408"/>
      <c r="DOL7" s="1408"/>
      <c r="DOM7" s="1408"/>
      <c r="DON7" s="1408"/>
      <c r="DOO7" s="1408"/>
      <c r="DOP7" s="1408"/>
      <c r="DOQ7" s="1408"/>
      <c r="DOR7" s="1408"/>
      <c r="DOS7" s="1408"/>
      <c r="DOT7" s="1408"/>
      <c r="DOU7" s="1408"/>
      <c r="DOV7" s="1408"/>
      <c r="DOW7" s="1408"/>
      <c r="DOX7" s="1408"/>
      <c r="DOY7" s="1408"/>
      <c r="DOZ7" s="1408"/>
      <c r="DPA7" s="1408"/>
      <c r="DPB7" s="1408"/>
      <c r="DPC7" s="1408"/>
      <c r="DPD7" s="1408"/>
      <c r="DPE7" s="1408"/>
      <c r="DPF7" s="1408"/>
      <c r="DPG7" s="1408"/>
      <c r="DPH7" s="1408"/>
      <c r="DPI7" s="1408"/>
      <c r="DPJ7" s="1408"/>
      <c r="DPK7" s="1408"/>
      <c r="DPL7" s="1408"/>
      <c r="DPM7" s="1408"/>
      <c r="DPN7" s="1408"/>
      <c r="DPO7" s="1408"/>
      <c r="DPP7" s="1408"/>
      <c r="DPQ7" s="1408"/>
      <c r="DPR7" s="1408"/>
      <c r="DPS7" s="1408"/>
      <c r="DPT7" s="1408"/>
      <c r="DPU7" s="1408"/>
      <c r="DPV7" s="1408"/>
      <c r="DPW7" s="1408"/>
      <c r="DPX7" s="1408"/>
      <c r="DPY7" s="1408"/>
      <c r="DPZ7" s="1408"/>
      <c r="DQA7" s="1408"/>
      <c r="DQB7" s="1408"/>
      <c r="DQC7" s="1408"/>
      <c r="DQD7" s="1408"/>
      <c r="DQE7" s="1408"/>
      <c r="DQF7" s="1408"/>
      <c r="DQG7" s="1408"/>
      <c r="DQH7" s="1408"/>
      <c r="DQI7" s="1408"/>
      <c r="DQJ7" s="1408"/>
      <c r="DQK7" s="1408"/>
      <c r="DQL7" s="1408"/>
      <c r="DQM7" s="1408"/>
      <c r="DQN7" s="1408"/>
      <c r="DQO7" s="1408"/>
      <c r="DQP7" s="1408"/>
      <c r="DQQ7" s="1408"/>
      <c r="DQR7" s="1408"/>
      <c r="DQS7" s="1408"/>
      <c r="DQT7" s="1408"/>
      <c r="DQU7" s="1408"/>
      <c r="DQV7" s="1408"/>
      <c r="DQW7" s="1408"/>
      <c r="DQX7" s="1408"/>
      <c r="DQY7" s="1408"/>
      <c r="DQZ7" s="1408"/>
      <c r="DRA7" s="1408"/>
      <c r="DRB7" s="1408"/>
      <c r="DRC7" s="1408"/>
      <c r="DRD7" s="1408"/>
      <c r="DRE7" s="1408"/>
      <c r="DRF7" s="1408"/>
      <c r="DRG7" s="1408"/>
      <c r="DRH7" s="1408"/>
      <c r="DRI7" s="1408"/>
      <c r="DRJ7" s="1408"/>
      <c r="DRK7" s="1408"/>
      <c r="DRL7" s="1408"/>
      <c r="DRM7" s="1408"/>
      <c r="DRN7" s="1408"/>
      <c r="DRO7" s="1408"/>
      <c r="DRP7" s="1408"/>
      <c r="DRQ7" s="1408"/>
      <c r="DRR7" s="1408"/>
      <c r="DRS7" s="1408"/>
      <c r="DRT7" s="1408"/>
      <c r="DRU7" s="1408"/>
      <c r="DRV7" s="1408"/>
      <c r="DRW7" s="1408"/>
      <c r="DRX7" s="1408"/>
      <c r="DRY7" s="1408"/>
      <c r="DRZ7" s="1408"/>
      <c r="DSA7" s="1408"/>
      <c r="DSB7" s="1408"/>
      <c r="DSC7" s="1408"/>
      <c r="DSD7" s="1408"/>
      <c r="DSE7" s="1408"/>
      <c r="DSF7" s="1408"/>
      <c r="DSG7" s="1408"/>
      <c r="DSH7" s="1408"/>
      <c r="DSI7" s="1408"/>
      <c r="DSJ7" s="1408"/>
      <c r="DSK7" s="1408"/>
      <c r="DSL7" s="1408"/>
      <c r="DSM7" s="1408"/>
      <c r="DSN7" s="1408"/>
      <c r="DSO7" s="1408"/>
      <c r="DSP7" s="1408"/>
      <c r="DSQ7" s="1408"/>
      <c r="DSR7" s="1408"/>
      <c r="DSS7" s="1408"/>
      <c r="DST7" s="1408"/>
      <c r="DSU7" s="1408"/>
      <c r="DSV7" s="1408"/>
      <c r="DSW7" s="1408"/>
      <c r="DSX7" s="1408"/>
      <c r="DSY7" s="1408"/>
      <c r="DSZ7" s="1408"/>
      <c r="DTA7" s="1408"/>
      <c r="DTB7" s="1408"/>
      <c r="DTC7" s="1408"/>
      <c r="DTD7" s="1408"/>
      <c r="DTE7" s="1408"/>
      <c r="DTF7" s="1408"/>
      <c r="DTG7" s="1408"/>
      <c r="DTH7" s="1408"/>
      <c r="DTI7" s="1408"/>
      <c r="DTJ7" s="1408"/>
      <c r="DTK7" s="1408"/>
      <c r="DTL7" s="1408"/>
      <c r="DTM7" s="1408"/>
      <c r="DTN7" s="1408"/>
      <c r="DTO7" s="1408"/>
      <c r="DTP7" s="1408"/>
      <c r="DTQ7" s="1408"/>
      <c r="DTR7" s="1408"/>
      <c r="DTS7" s="1408"/>
      <c r="DTT7" s="1408"/>
      <c r="DTU7" s="1408"/>
      <c r="DTV7" s="1408"/>
      <c r="DTW7" s="1408"/>
      <c r="DTX7" s="1408"/>
      <c r="DTY7" s="1408"/>
      <c r="DTZ7" s="1408"/>
      <c r="DUA7" s="1408"/>
      <c r="DUB7" s="1408"/>
      <c r="DUC7" s="1408"/>
      <c r="DUD7" s="1408"/>
      <c r="DUE7" s="1408"/>
      <c r="DUF7" s="1408"/>
      <c r="DUG7" s="1408"/>
      <c r="DUH7" s="1408"/>
      <c r="DUI7" s="1408"/>
      <c r="DUJ7" s="1408"/>
      <c r="DUK7" s="1408"/>
      <c r="DUL7" s="1408"/>
      <c r="DUM7" s="1408"/>
      <c r="DUN7" s="1408"/>
      <c r="DUO7" s="1408"/>
      <c r="DUP7" s="1408"/>
      <c r="DUQ7" s="1408"/>
      <c r="DUR7" s="1408"/>
      <c r="DUS7" s="1408"/>
      <c r="DUT7" s="1408"/>
      <c r="DUU7" s="1408"/>
      <c r="DUV7" s="1408"/>
      <c r="DUW7" s="1408"/>
      <c r="DUX7" s="1408"/>
      <c r="DUY7" s="1408"/>
      <c r="DUZ7" s="1408"/>
      <c r="DVA7" s="1408"/>
      <c r="DVB7" s="1408"/>
      <c r="DVC7" s="1408"/>
      <c r="DVD7" s="1408"/>
      <c r="DVE7" s="1408"/>
      <c r="DVF7" s="1408"/>
      <c r="DVG7" s="1408"/>
      <c r="DVH7" s="1408"/>
      <c r="DVI7" s="1408"/>
      <c r="DVJ7" s="1408"/>
      <c r="DVK7" s="1408"/>
      <c r="DVL7" s="1408"/>
      <c r="DVM7" s="1408"/>
      <c r="DVN7" s="1408"/>
      <c r="DVO7" s="1408"/>
      <c r="DVP7" s="1408"/>
      <c r="DVQ7" s="1408"/>
      <c r="DVR7" s="1408"/>
      <c r="DVS7" s="1408"/>
      <c r="DVT7" s="1408"/>
      <c r="DVU7" s="1408"/>
      <c r="DVV7" s="1408"/>
      <c r="DVW7" s="1408"/>
      <c r="DVX7" s="1408"/>
      <c r="DVY7" s="1408"/>
      <c r="DVZ7" s="1408"/>
      <c r="DWA7" s="1408"/>
      <c r="DWB7" s="1408"/>
      <c r="DWC7" s="1408"/>
      <c r="DWD7" s="1408"/>
      <c r="DWE7" s="1408"/>
      <c r="DWF7" s="1408"/>
      <c r="DWG7" s="1408"/>
      <c r="DWH7" s="1408"/>
      <c r="DWI7" s="1408"/>
      <c r="DWJ7" s="1408"/>
      <c r="DWK7" s="1408"/>
      <c r="DWL7" s="1408"/>
      <c r="DWM7" s="1408"/>
      <c r="DWN7" s="1408"/>
      <c r="DWO7" s="1408"/>
      <c r="DWP7" s="1408"/>
      <c r="DWQ7" s="1408"/>
      <c r="DWR7" s="1408"/>
      <c r="DWS7" s="1408"/>
      <c r="DWT7" s="1408"/>
      <c r="DWU7" s="1408"/>
      <c r="DWV7" s="1408"/>
      <c r="DWW7" s="1408"/>
      <c r="DWX7" s="1408"/>
      <c r="DWY7" s="1408"/>
      <c r="DWZ7" s="1408"/>
      <c r="DXA7" s="1408"/>
      <c r="DXB7" s="1408"/>
      <c r="DXC7" s="1408"/>
      <c r="DXD7" s="1408"/>
      <c r="DXE7" s="1408"/>
      <c r="DXF7" s="1408"/>
      <c r="DXG7" s="1408"/>
      <c r="DXH7" s="1408"/>
      <c r="DXI7" s="1408"/>
      <c r="DXJ7" s="1408"/>
      <c r="DXK7" s="1408"/>
      <c r="DXL7" s="1408"/>
      <c r="DXM7" s="1408"/>
      <c r="DXN7" s="1408"/>
      <c r="DXO7" s="1408"/>
      <c r="DXP7" s="1408"/>
      <c r="DXQ7" s="1408"/>
      <c r="DXR7" s="1408"/>
      <c r="DXS7" s="1408"/>
      <c r="DXT7" s="1408"/>
      <c r="DXU7" s="1408"/>
      <c r="DXV7" s="1408"/>
      <c r="DXW7" s="1408"/>
      <c r="DXX7" s="1408"/>
      <c r="DXY7" s="1408"/>
      <c r="DXZ7" s="1408"/>
      <c r="DYA7" s="1408"/>
      <c r="DYB7" s="1408"/>
      <c r="DYC7" s="1408"/>
      <c r="DYD7" s="1408"/>
      <c r="DYE7" s="1408"/>
      <c r="DYF7" s="1408"/>
      <c r="DYG7" s="1408"/>
      <c r="DYH7" s="1408"/>
      <c r="DYI7" s="1408"/>
      <c r="DYJ7" s="1408"/>
      <c r="DYK7" s="1408"/>
      <c r="DYL7" s="1408"/>
      <c r="DYM7" s="1408"/>
      <c r="DYN7" s="1408"/>
      <c r="DYO7" s="1408"/>
      <c r="DYP7" s="1408"/>
      <c r="DYQ7" s="1408"/>
      <c r="DYR7" s="1408"/>
      <c r="DYS7" s="1408"/>
      <c r="DYT7" s="1408"/>
      <c r="DYU7" s="1408"/>
      <c r="DYV7" s="1408"/>
      <c r="DYW7" s="1408"/>
      <c r="DYX7" s="1408"/>
      <c r="DYY7" s="1408"/>
      <c r="DYZ7" s="1408"/>
      <c r="DZA7" s="1408"/>
      <c r="DZB7" s="1408"/>
      <c r="DZC7" s="1408"/>
      <c r="DZD7" s="1408"/>
      <c r="DZE7" s="1408"/>
      <c r="DZF7" s="1408"/>
      <c r="DZG7" s="1408"/>
      <c r="DZH7" s="1408"/>
      <c r="DZI7" s="1408"/>
      <c r="DZJ7" s="1408"/>
      <c r="DZK7" s="1408"/>
      <c r="DZL7" s="1408"/>
      <c r="DZM7" s="1408"/>
      <c r="DZN7" s="1408"/>
      <c r="DZO7" s="1408"/>
      <c r="DZP7" s="1408"/>
      <c r="DZQ7" s="1408"/>
      <c r="DZR7" s="1408"/>
      <c r="DZS7" s="1408"/>
      <c r="DZT7" s="1408"/>
      <c r="DZU7" s="1408"/>
      <c r="DZV7" s="1408"/>
      <c r="DZW7" s="1408"/>
      <c r="DZX7" s="1408"/>
      <c r="DZY7" s="1408"/>
      <c r="DZZ7" s="1408"/>
      <c r="EAA7" s="1408"/>
      <c r="EAB7" s="1408"/>
      <c r="EAC7" s="1408"/>
      <c r="EAD7" s="1408"/>
      <c r="EAE7" s="1408"/>
      <c r="EAF7" s="1408"/>
      <c r="EAG7" s="1408"/>
      <c r="EAH7" s="1408"/>
      <c r="EAI7" s="1408"/>
      <c r="EAJ7" s="1408"/>
      <c r="EAK7" s="1408"/>
      <c r="EAL7" s="1408"/>
      <c r="EAM7" s="1408"/>
      <c r="EAN7" s="1408"/>
      <c r="EAO7" s="1408"/>
      <c r="EAP7" s="1408"/>
      <c r="EAQ7" s="1408"/>
      <c r="EAR7" s="1408"/>
      <c r="EAS7" s="1408"/>
      <c r="EAT7" s="1408"/>
      <c r="EAU7" s="1408"/>
      <c r="EAV7" s="1408"/>
      <c r="EAW7" s="1408"/>
      <c r="EAX7" s="1408"/>
      <c r="EAY7" s="1408"/>
      <c r="EAZ7" s="1408"/>
      <c r="EBA7" s="1408"/>
      <c r="EBB7" s="1408"/>
      <c r="EBC7" s="1408"/>
      <c r="EBD7" s="1408"/>
      <c r="EBE7" s="1408"/>
      <c r="EBF7" s="1408"/>
      <c r="EBG7" s="1408"/>
      <c r="EBH7" s="1408"/>
      <c r="EBI7" s="1408"/>
      <c r="EBJ7" s="1408"/>
      <c r="EBK7" s="1408"/>
      <c r="EBL7" s="1408"/>
      <c r="EBM7" s="1408"/>
      <c r="EBN7" s="1408"/>
      <c r="EBO7" s="1408"/>
      <c r="EBP7" s="1408"/>
      <c r="EBQ7" s="1408"/>
      <c r="EBR7" s="1408"/>
      <c r="EBS7" s="1408"/>
      <c r="EBT7" s="1408"/>
      <c r="EBU7" s="1408"/>
      <c r="EBV7" s="1408"/>
      <c r="EBW7" s="1408"/>
      <c r="EBX7" s="1408"/>
      <c r="EBY7" s="1408"/>
      <c r="EBZ7" s="1408"/>
      <c r="ECA7" s="1408"/>
      <c r="ECB7" s="1408"/>
      <c r="ECC7" s="1408"/>
      <c r="ECD7" s="1408"/>
      <c r="ECE7" s="1408"/>
      <c r="ECF7" s="1408"/>
      <c r="ECG7" s="1408"/>
      <c r="ECH7" s="1408"/>
      <c r="ECI7" s="1408"/>
      <c r="ECJ7" s="1408"/>
      <c r="ECK7" s="1408"/>
      <c r="ECL7" s="1408"/>
      <c r="ECM7" s="1408"/>
      <c r="ECN7" s="1408"/>
      <c r="ECO7" s="1408"/>
      <c r="ECP7" s="1408"/>
      <c r="ECQ7" s="1408"/>
      <c r="ECR7" s="1408"/>
      <c r="ECS7" s="1408"/>
      <c r="ECT7" s="1408"/>
      <c r="ECU7" s="1408"/>
      <c r="ECV7" s="1408"/>
      <c r="ECW7" s="1408"/>
      <c r="ECX7" s="1408"/>
      <c r="ECY7" s="1408"/>
      <c r="ECZ7" s="1408"/>
      <c r="EDA7" s="1408"/>
      <c r="EDB7" s="1408"/>
      <c r="EDC7" s="1408"/>
      <c r="EDD7" s="1408"/>
      <c r="EDE7" s="1408"/>
      <c r="EDF7" s="1408"/>
      <c r="EDG7" s="1408"/>
      <c r="EDH7" s="1408"/>
      <c r="EDI7" s="1408"/>
      <c r="EDJ7" s="1408"/>
      <c r="EDK7" s="1408"/>
      <c r="EDL7" s="1408"/>
      <c r="EDM7" s="1408"/>
      <c r="EDN7" s="1408"/>
      <c r="EDO7" s="1408"/>
      <c r="EDP7" s="1408"/>
      <c r="EDQ7" s="1408"/>
      <c r="EDR7" s="1408"/>
      <c r="EDS7" s="1408"/>
      <c r="EDT7" s="1408"/>
      <c r="EDU7" s="1408"/>
      <c r="EDV7" s="1408"/>
      <c r="EDW7" s="1408"/>
      <c r="EDX7" s="1408"/>
      <c r="EDY7" s="1408"/>
      <c r="EDZ7" s="1408"/>
      <c r="EEA7" s="1408"/>
      <c r="EEB7" s="1408"/>
      <c r="EEC7" s="1408"/>
      <c r="EED7" s="1408"/>
      <c r="EEE7" s="1408"/>
      <c r="EEF7" s="1408"/>
      <c r="EEG7" s="1408"/>
      <c r="EEH7" s="1408"/>
      <c r="EEI7" s="1408"/>
      <c r="EEJ7" s="1408"/>
      <c r="EEK7" s="1408"/>
      <c r="EEL7" s="1408"/>
      <c r="EEM7" s="1408"/>
      <c r="EEN7" s="1408"/>
      <c r="EEO7" s="1408"/>
      <c r="EEP7" s="1408"/>
      <c r="EEQ7" s="1408"/>
      <c r="EER7" s="1408"/>
      <c r="EES7" s="1408"/>
      <c r="EET7" s="1408"/>
      <c r="EEU7" s="1408"/>
      <c r="EEV7" s="1408"/>
      <c r="EEW7" s="1408"/>
      <c r="EEX7" s="1408"/>
      <c r="EEY7" s="1408"/>
      <c r="EEZ7" s="1408"/>
      <c r="EFA7" s="1408"/>
      <c r="EFB7" s="1408"/>
      <c r="EFC7" s="1408"/>
      <c r="EFD7" s="1408"/>
      <c r="EFE7" s="1408"/>
      <c r="EFF7" s="1408"/>
      <c r="EFG7" s="1408"/>
      <c r="EFH7" s="1408"/>
      <c r="EFI7" s="1408"/>
      <c r="EFJ7" s="1408"/>
      <c r="EFK7" s="1408"/>
      <c r="EFL7" s="1408"/>
      <c r="EFM7" s="1408"/>
      <c r="EFN7" s="1408"/>
      <c r="EFO7" s="1408"/>
      <c r="EFP7" s="1408"/>
      <c r="EFQ7" s="1408"/>
      <c r="EFR7" s="1408"/>
      <c r="EFS7" s="1408"/>
      <c r="EFT7" s="1408"/>
      <c r="EFU7" s="1408"/>
      <c r="EFV7" s="1408"/>
      <c r="EFW7" s="1408"/>
      <c r="EFX7" s="1408"/>
      <c r="EFY7" s="1408"/>
      <c r="EFZ7" s="1408"/>
      <c r="EGA7" s="1408"/>
      <c r="EGB7" s="1408"/>
      <c r="EGC7" s="1408"/>
      <c r="EGD7" s="1408"/>
      <c r="EGE7" s="1408"/>
      <c r="EGF7" s="1408"/>
      <c r="EGG7" s="1408"/>
      <c r="EGH7" s="1408"/>
      <c r="EGI7" s="1408"/>
      <c r="EGJ7" s="1408"/>
      <c r="EGK7" s="1408"/>
      <c r="EGL7" s="1408"/>
      <c r="EGM7" s="1408"/>
      <c r="EGN7" s="1408"/>
      <c r="EGO7" s="1408"/>
      <c r="EGP7" s="1408"/>
      <c r="EGQ7" s="1408"/>
      <c r="EGR7" s="1408"/>
      <c r="EGS7" s="1408"/>
      <c r="EGT7" s="1408"/>
      <c r="EGU7" s="1408"/>
      <c r="EGV7" s="1408"/>
      <c r="EGW7" s="1408"/>
      <c r="EGX7" s="1408"/>
      <c r="EGY7" s="1408"/>
      <c r="EGZ7" s="1408"/>
      <c r="EHA7" s="1408"/>
      <c r="EHB7" s="1408"/>
      <c r="EHC7" s="1408"/>
      <c r="EHD7" s="1408"/>
      <c r="EHE7" s="1408"/>
      <c r="EHF7" s="1408"/>
      <c r="EHG7" s="1408"/>
      <c r="EHH7" s="1408"/>
      <c r="EHI7" s="1408"/>
      <c r="EHJ7" s="1408"/>
      <c r="EHK7" s="1408"/>
      <c r="EHL7" s="1408"/>
      <c r="EHM7" s="1408"/>
      <c r="EHN7" s="1408"/>
      <c r="EHO7" s="1408"/>
      <c r="EHP7" s="1408"/>
      <c r="EHQ7" s="1408"/>
      <c r="EHR7" s="1408"/>
      <c r="EHS7" s="1408"/>
      <c r="EHT7" s="1408"/>
      <c r="EHU7" s="1408"/>
      <c r="EHV7" s="1408"/>
      <c r="EHW7" s="1408"/>
      <c r="EHX7" s="1408"/>
      <c r="EHY7" s="1408"/>
      <c r="EHZ7" s="1408"/>
      <c r="EIA7" s="1408"/>
      <c r="EIB7" s="1408"/>
      <c r="EIC7" s="1408"/>
      <c r="EID7" s="1408"/>
      <c r="EIE7" s="1408"/>
      <c r="EIF7" s="1408"/>
      <c r="EIG7" s="1408"/>
      <c r="EIH7" s="1408"/>
      <c r="EII7" s="1408"/>
      <c r="EIJ7" s="1408"/>
      <c r="EIK7" s="1408"/>
      <c r="EIL7" s="1408"/>
      <c r="EIM7" s="1408"/>
      <c r="EIN7" s="1408"/>
      <c r="EIO7" s="1408"/>
      <c r="EIP7" s="1408"/>
      <c r="EIQ7" s="1408"/>
      <c r="EIR7" s="1408"/>
      <c r="EIS7" s="1408"/>
      <c r="EIT7" s="1408"/>
      <c r="EIU7" s="1408"/>
      <c r="EIV7" s="1408"/>
      <c r="EIW7" s="1408"/>
      <c r="EIX7" s="1408"/>
      <c r="EIY7" s="1408"/>
      <c r="EIZ7" s="1408"/>
      <c r="EJA7" s="1408"/>
      <c r="EJB7" s="1408"/>
      <c r="EJC7" s="1408"/>
      <c r="EJD7" s="1408"/>
      <c r="EJE7" s="1408"/>
      <c r="EJF7" s="1408"/>
      <c r="EJG7" s="1408"/>
      <c r="EJH7" s="1408"/>
      <c r="EJI7" s="1408"/>
      <c r="EJJ7" s="1408"/>
      <c r="EJK7" s="1408"/>
      <c r="EJL7" s="1408"/>
      <c r="EJM7" s="1408"/>
      <c r="EJN7" s="1408"/>
      <c r="EJO7" s="1408"/>
      <c r="EJP7" s="1408"/>
      <c r="EJQ7" s="1408"/>
      <c r="EJR7" s="1408"/>
      <c r="EJS7" s="1408"/>
      <c r="EJT7" s="1408"/>
      <c r="EJU7" s="1408"/>
      <c r="EJV7" s="1408"/>
      <c r="EJW7" s="1408"/>
      <c r="EJX7" s="1408"/>
      <c r="EJY7" s="1408"/>
      <c r="EJZ7" s="1408"/>
      <c r="EKA7" s="1408"/>
      <c r="EKB7" s="1408"/>
      <c r="EKC7" s="1408"/>
      <c r="EKD7" s="1408"/>
      <c r="EKE7" s="1408"/>
      <c r="EKF7" s="1408"/>
      <c r="EKG7" s="1408"/>
      <c r="EKH7" s="1408"/>
      <c r="EKI7" s="1408"/>
      <c r="EKJ7" s="1408"/>
      <c r="EKK7" s="1408"/>
      <c r="EKL7" s="1408"/>
      <c r="EKM7" s="1408"/>
      <c r="EKN7" s="1408"/>
      <c r="EKO7" s="1408"/>
      <c r="EKP7" s="1408"/>
      <c r="EKQ7" s="1408"/>
      <c r="EKR7" s="1408"/>
      <c r="EKS7" s="1408"/>
      <c r="EKT7" s="1408"/>
      <c r="EKU7" s="1408"/>
      <c r="EKV7" s="1408"/>
      <c r="EKW7" s="1408"/>
      <c r="EKX7" s="1408"/>
      <c r="EKY7" s="1408"/>
      <c r="EKZ7" s="1408"/>
      <c r="ELA7" s="1408"/>
      <c r="ELB7" s="1408"/>
      <c r="ELC7" s="1408"/>
      <c r="ELD7" s="1408"/>
      <c r="ELE7" s="1408"/>
      <c r="ELF7" s="1408"/>
      <c r="ELG7" s="1408"/>
      <c r="ELH7" s="1408"/>
      <c r="ELI7" s="1408"/>
      <c r="ELJ7" s="1408"/>
      <c r="ELK7" s="1408"/>
      <c r="ELL7" s="1408"/>
      <c r="ELM7" s="1408"/>
      <c r="ELN7" s="1408"/>
      <c r="ELO7" s="1408"/>
      <c r="ELP7" s="1408"/>
      <c r="ELQ7" s="1408"/>
      <c r="ELR7" s="1408"/>
      <c r="ELS7" s="1408"/>
      <c r="ELT7" s="1408"/>
      <c r="ELU7" s="1408"/>
      <c r="ELV7" s="1408"/>
      <c r="ELW7" s="1408"/>
      <c r="ELX7" s="1408"/>
      <c r="ELY7" s="1408"/>
      <c r="ELZ7" s="1408"/>
      <c r="EMA7" s="1408"/>
      <c r="EMB7" s="1408"/>
      <c r="EMC7" s="1408"/>
      <c r="EMD7" s="1408"/>
      <c r="EME7" s="1408"/>
      <c r="EMF7" s="1408"/>
      <c r="EMG7" s="1408"/>
      <c r="EMH7" s="1408"/>
      <c r="EMI7" s="1408"/>
      <c r="EMJ7" s="1408"/>
      <c r="EMK7" s="1408"/>
      <c r="EML7" s="1408"/>
      <c r="EMM7" s="1408"/>
      <c r="EMN7" s="1408"/>
      <c r="EMO7" s="1408"/>
      <c r="EMP7" s="1408"/>
      <c r="EMQ7" s="1408"/>
      <c r="EMR7" s="1408"/>
      <c r="EMS7" s="1408"/>
      <c r="EMT7" s="1408"/>
      <c r="EMU7" s="1408"/>
      <c r="EMV7" s="1408"/>
      <c r="EMW7" s="1408"/>
      <c r="EMX7" s="1408"/>
      <c r="EMY7" s="1408"/>
      <c r="EMZ7" s="1408"/>
      <c r="ENA7" s="1408"/>
      <c r="ENB7" s="1408"/>
      <c r="ENC7" s="1408"/>
      <c r="END7" s="1408"/>
      <c r="ENE7" s="1408"/>
      <c r="ENF7" s="1408"/>
      <c r="ENG7" s="1408"/>
      <c r="ENH7" s="1408"/>
      <c r="ENI7" s="1408"/>
      <c r="ENJ7" s="1408"/>
      <c r="ENK7" s="1408"/>
      <c r="ENL7" s="1408"/>
      <c r="ENM7" s="1408"/>
      <c r="ENN7" s="1408"/>
      <c r="ENO7" s="1408"/>
      <c r="ENP7" s="1408"/>
      <c r="ENQ7" s="1408"/>
      <c r="ENR7" s="1408"/>
      <c r="ENS7" s="1408"/>
      <c r="ENT7" s="1408"/>
      <c r="ENU7" s="1408"/>
      <c r="ENV7" s="1408"/>
      <c r="ENW7" s="1408"/>
      <c r="ENX7" s="1408"/>
      <c r="ENY7" s="1408"/>
      <c r="ENZ7" s="1408"/>
      <c r="EOA7" s="1408"/>
      <c r="EOB7" s="1408"/>
      <c r="EOC7" s="1408"/>
      <c r="EOD7" s="1408"/>
      <c r="EOE7" s="1408"/>
      <c r="EOF7" s="1408"/>
      <c r="EOG7" s="1408"/>
      <c r="EOH7" s="1408"/>
      <c r="EOI7" s="1408"/>
      <c r="EOJ7" s="1408"/>
      <c r="EOK7" s="1408"/>
      <c r="EOL7" s="1408"/>
      <c r="EOM7" s="1408"/>
      <c r="EON7" s="1408"/>
      <c r="EOO7" s="1408"/>
      <c r="EOP7" s="1408"/>
      <c r="EOQ7" s="1408"/>
      <c r="EOR7" s="1408"/>
      <c r="EOS7" s="1408"/>
      <c r="EOT7" s="1408"/>
      <c r="EOU7" s="1408"/>
      <c r="EOV7" s="1408"/>
      <c r="EOW7" s="1408"/>
      <c r="EOX7" s="1408"/>
      <c r="EOY7" s="1408"/>
      <c r="EOZ7" s="1408"/>
      <c r="EPA7" s="1408"/>
      <c r="EPB7" s="1408"/>
      <c r="EPC7" s="1408"/>
      <c r="EPD7" s="1408"/>
      <c r="EPE7" s="1408"/>
      <c r="EPF7" s="1408"/>
      <c r="EPG7" s="1408"/>
      <c r="EPH7" s="1408"/>
      <c r="EPI7" s="1408"/>
      <c r="EPJ7" s="1408"/>
      <c r="EPK7" s="1408"/>
      <c r="EPL7" s="1408"/>
      <c r="EPM7" s="1408"/>
      <c r="EPN7" s="1408"/>
      <c r="EPO7" s="1408"/>
      <c r="EPP7" s="1408"/>
      <c r="EPQ7" s="1408"/>
      <c r="EPR7" s="1408"/>
      <c r="EPS7" s="1408"/>
      <c r="EPT7" s="1408"/>
      <c r="EPU7" s="1408"/>
      <c r="EPV7" s="1408"/>
      <c r="EPW7" s="1408"/>
      <c r="EPX7" s="1408"/>
      <c r="EPY7" s="1408"/>
      <c r="EPZ7" s="1408"/>
      <c r="EQA7" s="1408"/>
      <c r="EQB7" s="1408"/>
      <c r="EQC7" s="1408"/>
      <c r="EQD7" s="1408"/>
      <c r="EQE7" s="1408"/>
      <c r="EQF7" s="1408"/>
      <c r="EQG7" s="1408"/>
      <c r="EQH7" s="1408"/>
      <c r="EQI7" s="1408"/>
      <c r="EQJ7" s="1408"/>
      <c r="EQK7" s="1408"/>
      <c r="EQL7" s="1408"/>
      <c r="EQM7" s="1408"/>
      <c r="EQN7" s="1408"/>
      <c r="EQO7" s="1408"/>
      <c r="EQP7" s="1408"/>
      <c r="EQQ7" s="1408"/>
      <c r="EQR7" s="1408"/>
      <c r="EQS7" s="1408"/>
      <c r="EQT7" s="1408"/>
      <c r="EQU7" s="1408"/>
      <c r="EQV7" s="1408"/>
      <c r="EQW7" s="1408"/>
      <c r="EQX7" s="1408"/>
      <c r="EQY7" s="1408"/>
      <c r="EQZ7" s="1408"/>
      <c r="ERA7" s="1408"/>
      <c r="ERB7" s="1408"/>
      <c r="ERC7" s="1408"/>
      <c r="ERD7" s="1408"/>
      <c r="ERE7" s="1408"/>
      <c r="ERF7" s="1408"/>
      <c r="ERG7" s="1408"/>
      <c r="ERH7" s="1408"/>
      <c r="ERI7" s="1408"/>
      <c r="ERJ7" s="1408"/>
      <c r="ERK7" s="1408"/>
      <c r="ERL7" s="1408"/>
      <c r="ERM7" s="1408"/>
      <c r="ERN7" s="1408"/>
      <c r="ERO7" s="1408"/>
      <c r="ERP7" s="1408"/>
      <c r="ERQ7" s="1408"/>
      <c r="ERR7" s="1408"/>
      <c r="ERS7" s="1408"/>
      <c r="ERT7" s="1408"/>
      <c r="ERU7" s="1408"/>
      <c r="ERV7" s="1408"/>
      <c r="ERW7" s="1408"/>
      <c r="ERX7" s="1408"/>
      <c r="ERY7" s="1408"/>
      <c r="ERZ7" s="1408"/>
      <c r="ESA7" s="1408"/>
      <c r="ESB7" s="1408"/>
      <c r="ESC7" s="1408"/>
      <c r="ESD7" s="1408"/>
      <c r="ESE7" s="1408"/>
      <c r="ESF7" s="1408"/>
      <c r="ESG7" s="1408"/>
      <c r="ESH7" s="1408"/>
      <c r="ESI7" s="1408"/>
      <c r="ESJ7" s="1408"/>
      <c r="ESK7" s="1408"/>
      <c r="ESL7" s="1408"/>
      <c r="ESM7" s="1408"/>
      <c r="ESN7" s="1408"/>
      <c r="ESO7" s="1408"/>
      <c r="ESP7" s="1408"/>
      <c r="ESQ7" s="1408"/>
      <c r="ESR7" s="1408"/>
      <c r="ESS7" s="1408"/>
      <c r="EST7" s="1408"/>
      <c r="ESU7" s="1408"/>
      <c r="ESV7" s="1408"/>
      <c r="ESW7" s="1408"/>
      <c r="ESX7" s="1408"/>
      <c r="ESY7" s="1408"/>
      <c r="ESZ7" s="1408"/>
      <c r="ETA7" s="1408"/>
      <c r="ETB7" s="1408"/>
      <c r="ETC7" s="1408"/>
      <c r="ETD7" s="1408"/>
      <c r="ETE7" s="1408"/>
      <c r="ETF7" s="1408"/>
      <c r="ETG7" s="1408"/>
      <c r="ETH7" s="1408"/>
      <c r="ETI7" s="1408"/>
      <c r="ETJ7" s="1408"/>
      <c r="ETK7" s="1408"/>
      <c r="ETL7" s="1408"/>
      <c r="ETM7" s="1408"/>
      <c r="ETN7" s="1408"/>
      <c r="ETO7" s="1408"/>
      <c r="ETP7" s="1408"/>
      <c r="ETQ7" s="1408"/>
      <c r="ETR7" s="1408"/>
      <c r="ETS7" s="1408"/>
      <c r="ETT7" s="1408"/>
      <c r="ETU7" s="1408"/>
      <c r="ETV7" s="1408"/>
      <c r="ETW7" s="1408"/>
      <c r="ETX7" s="1408"/>
      <c r="ETY7" s="1408"/>
      <c r="ETZ7" s="1408"/>
      <c r="EUA7" s="1408"/>
      <c r="EUB7" s="1408"/>
      <c r="EUC7" s="1408"/>
      <c r="EUD7" s="1408"/>
      <c r="EUE7" s="1408"/>
      <c r="EUF7" s="1408"/>
      <c r="EUG7" s="1408"/>
      <c r="EUH7" s="1408"/>
      <c r="EUI7" s="1408"/>
      <c r="EUJ7" s="1408"/>
      <c r="EUK7" s="1408"/>
      <c r="EUL7" s="1408"/>
      <c r="EUM7" s="1408"/>
      <c r="EUN7" s="1408"/>
      <c r="EUO7" s="1408"/>
      <c r="EUP7" s="1408"/>
      <c r="EUQ7" s="1408"/>
      <c r="EUR7" s="1408"/>
      <c r="EUS7" s="1408"/>
      <c r="EUT7" s="1408"/>
      <c r="EUU7" s="1408"/>
      <c r="EUV7" s="1408"/>
      <c r="EUW7" s="1408"/>
      <c r="EUX7" s="1408"/>
      <c r="EUY7" s="1408"/>
      <c r="EUZ7" s="1408"/>
      <c r="EVA7" s="1408"/>
      <c r="EVB7" s="1408"/>
      <c r="EVC7" s="1408"/>
      <c r="EVD7" s="1408"/>
      <c r="EVE7" s="1408"/>
      <c r="EVF7" s="1408"/>
      <c r="EVG7" s="1408"/>
      <c r="EVH7" s="1408"/>
      <c r="EVI7" s="1408"/>
      <c r="EVJ7" s="1408"/>
      <c r="EVK7" s="1408"/>
      <c r="EVL7" s="1408"/>
      <c r="EVM7" s="1408"/>
      <c r="EVN7" s="1408"/>
      <c r="EVO7" s="1408"/>
      <c r="EVP7" s="1408"/>
      <c r="EVQ7" s="1408"/>
      <c r="EVR7" s="1408"/>
      <c r="EVS7" s="1408"/>
      <c r="EVT7" s="1408"/>
      <c r="EVU7" s="1408"/>
      <c r="EVV7" s="1408"/>
      <c r="EVW7" s="1408"/>
      <c r="EVX7" s="1408"/>
      <c r="EVY7" s="1408"/>
      <c r="EVZ7" s="1408"/>
      <c r="EWA7" s="1408"/>
      <c r="EWB7" s="1408"/>
      <c r="EWC7" s="1408"/>
      <c r="EWD7" s="1408"/>
      <c r="EWE7" s="1408"/>
      <c r="EWF7" s="1408"/>
      <c r="EWG7" s="1408"/>
      <c r="EWH7" s="1408"/>
      <c r="EWI7" s="1408"/>
      <c r="EWJ7" s="1408"/>
      <c r="EWK7" s="1408"/>
      <c r="EWL7" s="1408"/>
      <c r="EWM7" s="1408"/>
      <c r="EWN7" s="1408"/>
      <c r="EWO7" s="1408"/>
      <c r="EWP7" s="1408"/>
      <c r="EWQ7" s="1408"/>
      <c r="EWR7" s="1408"/>
      <c r="EWS7" s="1408"/>
      <c r="EWT7" s="1408"/>
      <c r="EWU7" s="1408"/>
      <c r="EWV7" s="1408"/>
      <c r="EWW7" s="1408"/>
      <c r="EWX7" s="1408"/>
      <c r="EWY7" s="1408"/>
      <c r="EWZ7" s="1408"/>
      <c r="EXA7" s="1408"/>
      <c r="EXB7" s="1408"/>
      <c r="EXC7" s="1408"/>
      <c r="EXD7" s="1408"/>
      <c r="EXE7" s="1408"/>
      <c r="EXF7" s="1408"/>
      <c r="EXG7" s="1408"/>
      <c r="EXH7" s="1408"/>
      <c r="EXI7" s="1408"/>
      <c r="EXJ7" s="1408"/>
      <c r="EXK7" s="1408"/>
      <c r="EXL7" s="1408"/>
      <c r="EXM7" s="1408"/>
      <c r="EXN7" s="1408"/>
      <c r="EXO7" s="1408"/>
      <c r="EXP7" s="1408"/>
      <c r="EXQ7" s="1408"/>
      <c r="EXR7" s="1408"/>
      <c r="EXS7" s="1408"/>
      <c r="EXT7" s="1408"/>
      <c r="EXU7" s="1408"/>
      <c r="EXV7" s="1408"/>
      <c r="EXW7" s="1408"/>
      <c r="EXX7" s="1408"/>
      <c r="EXY7" s="1408"/>
      <c r="EXZ7" s="1408"/>
      <c r="EYA7" s="1408"/>
      <c r="EYB7" s="1408"/>
      <c r="EYC7" s="1408"/>
      <c r="EYD7" s="1408"/>
      <c r="EYE7" s="1408"/>
      <c r="EYF7" s="1408"/>
      <c r="EYG7" s="1408"/>
      <c r="EYH7" s="1408"/>
      <c r="EYI7" s="1408"/>
      <c r="EYJ7" s="1408"/>
      <c r="EYK7" s="1408"/>
      <c r="EYL7" s="1408"/>
      <c r="EYM7" s="1408"/>
      <c r="EYN7" s="1408"/>
      <c r="EYO7" s="1408"/>
      <c r="EYP7" s="1408"/>
      <c r="EYQ7" s="1408"/>
      <c r="EYR7" s="1408"/>
      <c r="EYS7" s="1408"/>
      <c r="EYT7" s="1408"/>
      <c r="EYU7" s="1408"/>
      <c r="EYV7" s="1408"/>
      <c r="EYW7" s="1408"/>
      <c r="EYX7" s="1408"/>
      <c r="EYY7" s="1408"/>
      <c r="EYZ7" s="1408"/>
      <c r="EZA7" s="1408"/>
      <c r="EZB7" s="1408"/>
      <c r="EZC7" s="1408"/>
      <c r="EZD7" s="1408"/>
      <c r="EZE7" s="1408"/>
      <c r="EZF7" s="1408"/>
      <c r="EZG7" s="1408"/>
      <c r="EZH7" s="1408"/>
      <c r="EZI7" s="1408"/>
      <c r="EZJ7" s="1408"/>
      <c r="EZK7" s="1408"/>
      <c r="EZL7" s="1408"/>
      <c r="EZM7" s="1408"/>
      <c r="EZN7" s="1408"/>
      <c r="EZO7" s="1408"/>
      <c r="EZP7" s="1408"/>
      <c r="EZQ7" s="1408"/>
      <c r="EZR7" s="1408"/>
      <c r="EZS7" s="1408"/>
      <c r="EZT7" s="1408"/>
      <c r="EZU7" s="1408"/>
      <c r="EZV7" s="1408"/>
      <c r="EZW7" s="1408"/>
      <c r="EZX7" s="1408"/>
      <c r="EZY7" s="1408"/>
      <c r="EZZ7" s="1408"/>
      <c r="FAA7" s="1408"/>
      <c r="FAB7" s="1408"/>
      <c r="FAC7" s="1408"/>
      <c r="FAD7" s="1408"/>
      <c r="FAE7" s="1408"/>
      <c r="FAF7" s="1408"/>
      <c r="FAG7" s="1408"/>
      <c r="FAH7" s="1408"/>
      <c r="FAI7" s="1408"/>
      <c r="FAJ7" s="1408"/>
      <c r="FAK7" s="1408"/>
      <c r="FAL7" s="1408"/>
      <c r="FAM7" s="1408"/>
      <c r="FAN7" s="1408"/>
      <c r="FAO7" s="1408"/>
      <c r="FAP7" s="1408"/>
      <c r="FAQ7" s="1408"/>
      <c r="FAR7" s="1408"/>
      <c r="FAS7" s="1408"/>
      <c r="FAT7" s="1408"/>
      <c r="FAU7" s="1408"/>
      <c r="FAV7" s="1408"/>
      <c r="FAW7" s="1408"/>
      <c r="FAX7" s="1408"/>
      <c r="FAY7" s="1408"/>
      <c r="FAZ7" s="1408"/>
      <c r="FBA7" s="1408"/>
      <c r="FBB7" s="1408"/>
      <c r="FBC7" s="1408"/>
      <c r="FBD7" s="1408"/>
      <c r="FBE7" s="1408"/>
      <c r="FBF7" s="1408"/>
      <c r="FBG7" s="1408"/>
      <c r="FBH7" s="1408"/>
      <c r="FBI7" s="1408"/>
      <c r="FBJ7" s="1408"/>
      <c r="FBK7" s="1408"/>
      <c r="FBL7" s="1408"/>
      <c r="FBM7" s="1408"/>
      <c r="FBN7" s="1408"/>
      <c r="FBO7" s="1408"/>
      <c r="FBP7" s="1408"/>
      <c r="FBQ7" s="1408"/>
      <c r="FBR7" s="1408"/>
      <c r="FBS7" s="1408"/>
      <c r="FBT7" s="1408"/>
      <c r="FBU7" s="1408"/>
      <c r="FBV7" s="1408"/>
      <c r="FBW7" s="1408"/>
      <c r="FBX7" s="1408"/>
      <c r="FBY7" s="1408"/>
      <c r="FBZ7" s="1408"/>
      <c r="FCA7" s="1408"/>
      <c r="FCB7" s="1408"/>
      <c r="FCC7" s="1408"/>
      <c r="FCD7" s="1408"/>
      <c r="FCE7" s="1408"/>
      <c r="FCF7" s="1408"/>
      <c r="FCG7" s="1408"/>
      <c r="FCH7" s="1408"/>
      <c r="FCI7" s="1408"/>
      <c r="FCJ7" s="1408"/>
      <c r="FCK7" s="1408"/>
      <c r="FCL7" s="1408"/>
      <c r="FCM7" s="1408"/>
      <c r="FCN7" s="1408"/>
      <c r="FCO7" s="1408"/>
      <c r="FCP7" s="1408"/>
      <c r="FCQ7" s="1408"/>
      <c r="FCR7" s="1408"/>
      <c r="FCS7" s="1408"/>
      <c r="FCT7" s="1408"/>
      <c r="FCU7" s="1408"/>
      <c r="FCV7" s="1408"/>
      <c r="FCW7" s="1408"/>
      <c r="FCX7" s="1408"/>
      <c r="FCY7" s="1408"/>
      <c r="FCZ7" s="1408"/>
      <c r="FDA7" s="1408"/>
      <c r="FDB7" s="1408"/>
      <c r="FDC7" s="1408"/>
      <c r="FDD7" s="1408"/>
      <c r="FDE7" s="1408"/>
      <c r="FDF7" s="1408"/>
      <c r="FDG7" s="1408"/>
      <c r="FDH7" s="1408"/>
      <c r="FDI7" s="1408"/>
      <c r="FDJ7" s="1408"/>
      <c r="FDK7" s="1408"/>
      <c r="FDL7" s="1408"/>
      <c r="FDM7" s="1408"/>
      <c r="FDN7" s="1408"/>
      <c r="FDO7" s="1408"/>
      <c r="FDP7" s="1408"/>
      <c r="FDQ7" s="1408"/>
      <c r="FDR7" s="1408"/>
      <c r="FDS7" s="1408"/>
      <c r="FDT7" s="1408"/>
      <c r="FDU7" s="1408"/>
      <c r="FDV7" s="1408"/>
      <c r="FDW7" s="1408"/>
      <c r="FDX7" s="1408"/>
      <c r="FDY7" s="1408"/>
      <c r="FDZ7" s="1408"/>
      <c r="FEA7" s="1408"/>
      <c r="FEB7" s="1408"/>
      <c r="FEC7" s="1408"/>
      <c r="FED7" s="1408"/>
      <c r="FEE7" s="1408"/>
      <c r="FEF7" s="1408"/>
      <c r="FEG7" s="1408"/>
      <c r="FEH7" s="1408"/>
      <c r="FEI7" s="1408"/>
      <c r="FEJ7" s="1408"/>
      <c r="FEK7" s="1408"/>
      <c r="FEL7" s="1408"/>
      <c r="FEM7" s="1408"/>
      <c r="FEN7" s="1408"/>
      <c r="FEO7" s="1408"/>
      <c r="FEP7" s="1408"/>
      <c r="FEQ7" s="1408"/>
      <c r="FER7" s="1408"/>
      <c r="FES7" s="1408"/>
      <c r="FET7" s="1408"/>
      <c r="FEU7" s="1408"/>
      <c r="FEV7" s="1408"/>
      <c r="FEW7" s="1408"/>
      <c r="FEX7" s="1408"/>
      <c r="FEY7" s="1408"/>
      <c r="FEZ7" s="1408"/>
      <c r="FFA7" s="1408"/>
      <c r="FFB7" s="1408"/>
      <c r="FFC7" s="1408"/>
      <c r="FFD7" s="1408"/>
      <c r="FFE7" s="1408"/>
      <c r="FFF7" s="1408"/>
      <c r="FFG7" s="1408"/>
      <c r="FFH7" s="1408"/>
      <c r="FFI7" s="1408"/>
      <c r="FFJ7" s="1408"/>
      <c r="FFK7" s="1408"/>
      <c r="FFL7" s="1408"/>
      <c r="FFM7" s="1408"/>
      <c r="FFN7" s="1408"/>
      <c r="FFO7" s="1408"/>
      <c r="FFP7" s="1408"/>
      <c r="FFQ7" s="1408"/>
      <c r="FFR7" s="1408"/>
      <c r="FFS7" s="1408"/>
      <c r="FFT7" s="1408"/>
      <c r="FFU7" s="1408"/>
      <c r="FFV7" s="1408"/>
      <c r="FFW7" s="1408"/>
      <c r="FFX7" s="1408"/>
      <c r="FFY7" s="1408"/>
      <c r="FFZ7" s="1408"/>
      <c r="FGA7" s="1408"/>
      <c r="FGB7" s="1408"/>
      <c r="FGC7" s="1408"/>
      <c r="FGD7" s="1408"/>
      <c r="FGE7" s="1408"/>
      <c r="FGF7" s="1408"/>
      <c r="FGG7" s="1408"/>
      <c r="FGH7" s="1408"/>
      <c r="FGI7" s="1408"/>
      <c r="FGJ7" s="1408"/>
      <c r="FGK7" s="1408"/>
      <c r="FGL7" s="1408"/>
      <c r="FGM7" s="1408"/>
      <c r="FGN7" s="1408"/>
      <c r="FGO7" s="1408"/>
      <c r="FGP7" s="1408"/>
      <c r="FGQ7" s="1408"/>
      <c r="FGR7" s="1408"/>
      <c r="FGS7" s="1408"/>
      <c r="FGT7" s="1408"/>
      <c r="FGU7" s="1408"/>
      <c r="FGV7" s="1408"/>
      <c r="FGW7" s="1408"/>
      <c r="FGX7" s="1408"/>
      <c r="FGY7" s="1408"/>
      <c r="FGZ7" s="1408"/>
      <c r="FHA7" s="1408"/>
      <c r="FHB7" s="1408"/>
      <c r="FHC7" s="1408"/>
      <c r="FHD7" s="1408"/>
      <c r="FHE7" s="1408"/>
      <c r="FHF7" s="1408"/>
      <c r="FHG7" s="1408"/>
      <c r="FHH7" s="1408"/>
      <c r="FHI7" s="1408"/>
      <c r="FHJ7" s="1408"/>
      <c r="FHK7" s="1408"/>
      <c r="FHL7" s="1408"/>
      <c r="FHM7" s="1408"/>
      <c r="FHN7" s="1408"/>
      <c r="FHO7" s="1408"/>
      <c r="FHP7" s="1408"/>
      <c r="FHQ7" s="1408"/>
      <c r="FHR7" s="1408"/>
      <c r="FHS7" s="1408"/>
      <c r="FHT7" s="1408"/>
      <c r="FHU7" s="1408"/>
      <c r="FHV7" s="1408"/>
      <c r="FHW7" s="1408"/>
      <c r="FHX7" s="1408"/>
      <c r="FHY7" s="1408"/>
      <c r="FHZ7" s="1408"/>
      <c r="FIA7" s="1408"/>
      <c r="FIB7" s="1408"/>
      <c r="FIC7" s="1408"/>
      <c r="FID7" s="1408"/>
      <c r="FIE7" s="1408"/>
      <c r="FIF7" s="1408"/>
      <c r="FIG7" s="1408"/>
      <c r="FIH7" s="1408"/>
      <c r="FII7" s="1408"/>
      <c r="FIJ7" s="1408"/>
      <c r="FIK7" s="1408"/>
      <c r="FIL7" s="1408"/>
      <c r="FIM7" s="1408"/>
      <c r="FIN7" s="1408"/>
      <c r="FIO7" s="1408"/>
      <c r="FIP7" s="1408"/>
      <c r="FIQ7" s="1408"/>
      <c r="FIR7" s="1408"/>
      <c r="FIS7" s="1408"/>
      <c r="FIT7" s="1408"/>
      <c r="FIU7" s="1408"/>
      <c r="FIV7" s="1408"/>
      <c r="FIW7" s="1408"/>
      <c r="FIX7" s="1408"/>
      <c r="FIY7" s="1408"/>
      <c r="FIZ7" s="1408"/>
      <c r="FJA7" s="1408"/>
      <c r="FJB7" s="1408"/>
      <c r="FJC7" s="1408"/>
      <c r="FJD7" s="1408"/>
      <c r="FJE7" s="1408"/>
      <c r="FJF7" s="1408"/>
      <c r="FJG7" s="1408"/>
      <c r="FJH7" s="1408"/>
      <c r="FJI7" s="1408"/>
      <c r="FJJ7" s="1408"/>
      <c r="FJK7" s="1408"/>
      <c r="FJL7" s="1408"/>
      <c r="FJM7" s="1408"/>
      <c r="FJN7" s="1408"/>
      <c r="FJO7" s="1408"/>
      <c r="FJP7" s="1408"/>
      <c r="FJQ7" s="1408"/>
      <c r="FJR7" s="1408"/>
      <c r="FJS7" s="1408"/>
      <c r="FJT7" s="1408"/>
      <c r="FJU7" s="1408"/>
      <c r="FJV7" s="1408"/>
      <c r="FJW7" s="1408"/>
      <c r="FJX7" s="1408"/>
      <c r="FJY7" s="1408"/>
      <c r="FJZ7" s="1408"/>
      <c r="FKA7" s="1408"/>
      <c r="FKB7" s="1408"/>
      <c r="FKC7" s="1408"/>
      <c r="FKD7" s="1408"/>
      <c r="FKE7" s="1408"/>
      <c r="FKF7" s="1408"/>
      <c r="FKG7" s="1408"/>
      <c r="FKH7" s="1408"/>
      <c r="FKI7" s="1408"/>
      <c r="FKJ7" s="1408"/>
      <c r="FKK7" s="1408"/>
      <c r="FKL7" s="1408"/>
      <c r="FKM7" s="1408"/>
      <c r="FKN7" s="1408"/>
      <c r="FKO7" s="1408"/>
      <c r="FKP7" s="1408"/>
      <c r="FKQ7" s="1408"/>
      <c r="FKR7" s="1408"/>
      <c r="FKS7" s="1408"/>
      <c r="FKT7" s="1408"/>
      <c r="FKU7" s="1408"/>
      <c r="FKV7" s="1408"/>
      <c r="FKW7" s="1408"/>
      <c r="FKX7" s="1408"/>
      <c r="FKY7" s="1408"/>
      <c r="FKZ7" s="1408"/>
      <c r="FLA7" s="1408"/>
      <c r="FLB7" s="1408"/>
      <c r="FLC7" s="1408"/>
      <c r="FLD7" s="1408"/>
      <c r="FLE7" s="1408"/>
      <c r="FLF7" s="1408"/>
      <c r="FLG7" s="1408"/>
      <c r="FLH7" s="1408"/>
      <c r="FLI7" s="1408"/>
      <c r="FLJ7" s="1408"/>
      <c r="FLK7" s="1408"/>
      <c r="FLL7" s="1408"/>
      <c r="FLM7" s="1408"/>
      <c r="FLN7" s="1408"/>
      <c r="FLO7" s="1408"/>
      <c r="FLP7" s="1408"/>
      <c r="FLQ7" s="1408"/>
      <c r="FLR7" s="1408"/>
      <c r="FLS7" s="1408"/>
      <c r="FLT7" s="1408"/>
      <c r="FLU7" s="1408"/>
      <c r="FLV7" s="1408"/>
      <c r="FLW7" s="1408"/>
      <c r="FLX7" s="1408"/>
      <c r="FLY7" s="1408"/>
      <c r="FLZ7" s="1408"/>
      <c r="FMA7" s="1408"/>
      <c r="FMB7" s="1408"/>
      <c r="FMC7" s="1408"/>
      <c r="FMD7" s="1408"/>
      <c r="FME7" s="1408"/>
      <c r="FMF7" s="1408"/>
      <c r="FMG7" s="1408"/>
      <c r="FMH7" s="1408"/>
      <c r="FMI7" s="1408"/>
      <c r="FMJ7" s="1408"/>
      <c r="FMK7" s="1408"/>
      <c r="FML7" s="1408"/>
      <c r="FMM7" s="1408"/>
      <c r="FMN7" s="1408"/>
      <c r="FMO7" s="1408"/>
      <c r="FMP7" s="1408"/>
      <c r="FMQ7" s="1408"/>
      <c r="FMR7" s="1408"/>
      <c r="FMS7" s="1408"/>
      <c r="FMT7" s="1408"/>
      <c r="FMU7" s="1408"/>
      <c r="FMV7" s="1408"/>
      <c r="FMW7" s="1408"/>
      <c r="FMX7" s="1408"/>
      <c r="FMY7" s="1408"/>
      <c r="FMZ7" s="1408"/>
      <c r="FNA7" s="1408"/>
      <c r="FNB7" s="1408"/>
      <c r="FNC7" s="1408"/>
      <c r="FND7" s="1408"/>
      <c r="FNE7" s="1408"/>
      <c r="FNF7" s="1408"/>
      <c r="FNG7" s="1408"/>
      <c r="FNH7" s="1408"/>
      <c r="FNI7" s="1408"/>
      <c r="FNJ7" s="1408"/>
      <c r="FNK7" s="1408"/>
      <c r="FNL7" s="1408"/>
      <c r="FNM7" s="1408"/>
      <c r="FNN7" s="1408"/>
      <c r="FNO7" s="1408"/>
      <c r="FNP7" s="1408"/>
      <c r="FNQ7" s="1408"/>
      <c r="FNR7" s="1408"/>
      <c r="FNS7" s="1408"/>
      <c r="FNT7" s="1408"/>
      <c r="FNU7" s="1408"/>
      <c r="FNV7" s="1408"/>
      <c r="FNW7" s="1408"/>
      <c r="FNX7" s="1408"/>
      <c r="FNY7" s="1408"/>
      <c r="FNZ7" s="1408"/>
      <c r="FOA7" s="1408"/>
      <c r="FOB7" s="1408"/>
      <c r="FOC7" s="1408"/>
      <c r="FOD7" s="1408"/>
      <c r="FOE7" s="1408"/>
      <c r="FOF7" s="1408"/>
      <c r="FOG7" s="1408"/>
      <c r="FOH7" s="1408"/>
      <c r="FOI7" s="1408"/>
      <c r="FOJ7" s="1408"/>
      <c r="FOK7" s="1408"/>
      <c r="FOL7" s="1408"/>
      <c r="FOM7" s="1408"/>
      <c r="FON7" s="1408"/>
      <c r="FOO7" s="1408"/>
      <c r="FOP7" s="1408"/>
      <c r="FOQ7" s="1408"/>
      <c r="FOR7" s="1408"/>
      <c r="FOS7" s="1408"/>
      <c r="FOT7" s="1408"/>
      <c r="FOU7" s="1408"/>
      <c r="FOV7" s="1408"/>
      <c r="FOW7" s="1408"/>
      <c r="FOX7" s="1408"/>
      <c r="FOY7" s="1408"/>
      <c r="FOZ7" s="1408"/>
      <c r="FPA7" s="1408"/>
      <c r="FPB7" s="1408"/>
      <c r="FPC7" s="1408"/>
      <c r="FPD7" s="1408"/>
      <c r="FPE7" s="1408"/>
      <c r="FPF7" s="1408"/>
      <c r="FPG7" s="1408"/>
      <c r="FPH7" s="1408"/>
      <c r="FPI7" s="1408"/>
      <c r="FPJ7" s="1408"/>
      <c r="FPK7" s="1408"/>
      <c r="FPL7" s="1408"/>
      <c r="FPM7" s="1408"/>
      <c r="FPN7" s="1408"/>
      <c r="FPO7" s="1408"/>
      <c r="FPP7" s="1408"/>
      <c r="FPQ7" s="1408"/>
      <c r="FPR7" s="1408"/>
      <c r="FPS7" s="1408"/>
      <c r="FPT7" s="1408"/>
      <c r="FPU7" s="1408"/>
      <c r="FPV7" s="1408"/>
      <c r="FPW7" s="1408"/>
      <c r="FPX7" s="1408"/>
      <c r="FPY7" s="1408"/>
      <c r="FPZ7" s="1408"/>
      <c r="FQA7" s="1408"/>
      <c r="FQB7" s="1408"/>
      <c r="FQC7" s="1408"/>
      <c r="FQD7" s="1408"/>
      <c r="FQE7" s="1408"/>
      <c r="FQF7" s="1408"/>
      <c r="FQG7" s="1408"/>
      <c r="FQH7" s="1408"/>
      <c r="FQI7" s="1408"/>
      <c r="FQJ7" s="1408"/>
      <c r="FQK7" s="1408"/>
      <c r="FQL7" s="1408"/>
      <c r="FQM7" s="1408"/>
      <c r="FQN7" s="1408"/>
      <c r="FQO7" s="1408"/>
      <c r="FQP7" s="1408"/>
      <c r="FQQ7" s="1408"/>
      <c r="FQR7" s="1408"/>
      <c r="FQS7" s="1408"/>
      <c r="FQT7" s="1408"/>
      <c r="FQU7" s="1408"/>
      <c r="FQV7" s="1408"/>
      <c r="FQW7" s="1408"/>
      <c r="FQX7" s="1408"/>
      <c r="FQY7" s="1408"/>
      <c r="FQZ7" s="1408"/>
      <c r="FRA7" s="1408"/>
      <c r="FRB7" s="1408"/>
      <c r="FRC7" s="1408"/>
      <c r="FRD7" s="1408"/>
      <c r="FRE7" s="1408"/>
      <c r="FRF7" s="1408"/>
      <c r="FRG7" s="1408"/>
      <c r="FRH7" s="1408"/>
      <c r="FRI7" s="1408"/>
      <c r="FRJ7" s="1408"/>
      <c r="FRK7" s="1408"/>
      <c r="FRL7" s="1408"/>
      <c r="FRM7" s="1408"/>
      <c r="FRN7" s="1408"/>
      <c r="FRO7" s="1408"/>
      <c r="FRP7" s="1408"/>
      <c r="FRQ7" s="1408"/>
      <c r="FRR7" s="1408"/>
      <c r="FRS7" s="1408"/>
      <c r="FRT7" s="1408"/>
      <c r="FRU7" s="1408"/>
      <c r="FRV7" s="1408"/>
      <c r="FRW7" s="1408"/>
      <c r="FRX7" s="1408"/>
      <c r="FRY7" s="1408"/>
      <c r="FRZ7" s="1408"/>
      <c r="FSA7" s="1408"/>
      <c r="FSB7" s="1408"/>
      <c r="FSC7" s="1408"/>
      <c r="FSD7" s="1408"/>
      <c r="FSE7" s="1408"/>
      <c r="FSF7" s="1408"/>
      <c r="FSG7" s="1408"/>
      <c r="FSH7" s="1408"/>
      <c r="FSI7" s="1408"/>
      <c r="FSJ7" s="1408"/>
      <c r="FSK7" s="1408"/>
      <c r="FSL7" s="1408"/>
      <c r="FSM7" s="1408"/>
      <c r="FSN7" s="1408"/>
      <c r="FSO7" s="1408"/>
      <c r="FSP7" s="1408"/>
      <c r="FSQ7" s="1408"/>
      <c r="FSR7" s="1408"/>
      <c r="FSS7" s="1408"/>
      <c r="FST7" s="1408"/>
      <c r="FSU7" s="1408"/>
      <c r="FSV7" s="1408"/>
      <c r="FSW7" s="1408"/>
      <c r="FSX7" s="1408"/>
      <c r="FSY7" s="1408"/>
      <c r="FSZ7" s="1408"/>
      <c r="FTA7" s="1408"/>
      <c r="FTB7" s="1408"/>
      <c r="FTC7" s="1408"/>
      <c r="FTD7" s="1408"/>
      <c r="FTE7" s="1408"/>
      <c r="FTF7" s="1408"/>
      <c r="FTG7" s="1408"/>
      <c r="FTH7" s="1408"/>
      <c r="FTI7" s="1408"/>
      <c r="FTJ7" s="1408"/>
      <c r="FTK7" s="1408"/>
      <c r="FTL7" s="1408"/>
      <c r="FTM7" s="1408"/>
      <c r="FTN7" s="1408"/>
      <c r="FTO7" s="1408"/>
      <c r="FTP7" s="1408"/>
      <c r="FTQ7" s="1408"/>
      <c r="FTR7" s="1408"/>
      <c r="FTS7" s="1408"/>
      <c r="FTT7" s="1408"/>
      <c r="FTU7" s="1408"/>
      <c r="FTV7" s="1408"/>
      <c r="FTW7" s="1408"/>
      <c r="FTX7" s="1408"/>
      <c r="FTY7" s="1408"/>
      <c r="FTZ7" s="1408"/>
      <c r="FUA7" s="1408"/>
      <c r="FUB7" s="1408"/>
      <c r="FUC7" s="1408"/>
      <c r="FUD7" s="1408"/>
      <c r="FUE7" s="1408"/>
      <c r="FUF7" s="1408"/>
      <c r="FUG7" s="1408"/>
      <c r="FUH7" s="1408"/>
      <c r="FUI7" s="1408"/>
      <c r="FUJ7" s="1408"/>
      <c r="FUK7" s="1408"/>
      <c r="FUL7" s="1408"/>
      <c r="FUM7" s="1408"/>
      <c r="FUN7" s="1408"/>
      <c r="FUO7" s="1408"/>
      <c r="FUP7" s="1408"/>
      <c r="FUQ7" s="1408"/>
      <c r="FUR7" s="1408"/>
      <c r="FUS7" s="1408"/>
      <c r="FUT7" s="1408"/>
      <c r="FUU7" s="1408"/>
      <c r="FUV7" s="1408"/>
      <c r="FUW7" s="1408"/>
      <c r="FUX7" s="1408"/>
      <c r="FUY7" s="1408"/>
      <c r="FUZ7" s="1408"/>
      <c r="FVA7" s="1408"/>
      <c r="FVB7" s="1408"/>
      <c r="FVC7" s="1408"/>
      <c r="FVD7" s="1408"/>
      <c r="FVE7" s="1408"/>
      <c r="FVF7" s="1408"/>
      <c r="FVG7" s="1408"/>
      <c r="FVH7" s="1408"/>
      <c r="FVI7" s="1408"/>
      <c r="FVJ7" s="1408"/>
      <c r="FVK7" s="1408"/>
      <c r="FVL7" s="1408"/>
      <c r="FVM7" s="1408"/>
      <c r="FVN7" s="1408"/>
      <c r="FVO7" s="1408"/>
      <c r="FVP7" s="1408"/>
      <c r="FVQ7" s="1408"/>
      <c r="FVR7" s="1408"/>
      <c r="FVS7" s="1408"/>
      <c r="FVT7" s="1408"/>
      <c r="FVU7" s="1408"/>
      <c r="FVV7" s="1408"/>
      <c r="FVW7" s="1408"/>
      <c r="FVX7" s="1408"/>
      <c r="FVY7" s="1408"/>
      <c r="FVZ7" s="1408"/>
      <c r="FWA7" s="1408"/>
      <c r="FWB7" s="1408"/>
      <c r="FWC7" s="1408"/>
      <c r="FWD7" s="1408"/>
      <c r="FWE7" s="1408"/>
      <c r="FWF7" s="1408"/>
      <c r="FWG7" s="1408"/>
      <c r="FWH7" s="1408"/>
      <c r="FWI7" s="1408"/>
      <c r="FWJ7" s="1408"/>
      <c r="FWK7" s="1408"/>
      <c r="FWL7" s="1408"/>
      <c r="FWM7" s="1408"/>
      <c r="FWN7" s="1408"/>
      <c r="FWO7" s="1408"/>
      <c r="FWP7" s="1408"/>
      <c r="FWQ7" s="1408"/>
      <c r="FWR7" s="1408"/>
      <c r="FWS7" s="1408"/>
      <c r="FWT7" s="1408"/>
      <c r="FWU7" s="1408"/>
      <c r="FWV7" s="1408"/>
      <c r="FWW7" s="1408"/>
      <c r="FWX7" s="1408"/>
      <c r="FWY7" s="1408"/>
      <c r="FWZ7" s="1408"/>
      <c r="FXA7" s="1408"/>
      <c r="FXB7" s="1408"/>
      <c r="FXC7" s="1408"/>
      <c r="FXD7" s="1408"/>
      <c r="FXE7" s="1408"/>
      <c r="FXF7" s="1408"/>
      <c r="FXG7" s="1408"/>
      <c r="FXH7" s="1408"/>
      <c r="FXI7" s="1408"/>
      <c r="FXJ7" s="1408"/>
      <c r="FXK7" s="1408"/>
      <c r="FXL7" s="1408"/>
      <c r="FXM7" s="1408"/>
      <c r="FXN7" s="1408"/>
      <c r="FXO7" s="1408"/>
      <c r="FXP7" s="1408"/>
      <c r="FXQ7" s="1408"/>
      <c r="FXR7" s="1408"/>
      <c r="FXS7" s="1408"/>
      <c r="FXT7" s="1408"/>
      <c r="FXU7" s="1408"/>
      <c r="FXV7" s="1408"/>
      <c r="FXW7" s="1408"/>
      <c r="FXX7" s="1408"/>
      <c r="FXY7" s="1408"/>
      <c r="FXZ7" s="1408"/>
      <c r="FYA7" s="1408"/>
      <c r="FYB7" s="1408"/>
      <c r="FYC7" s="1408"/>
      <c r="FYD7" s="1408"/>
      <c r="FYE7" s="1408"/>
      <c r="FYF7" s="1408"/>
      <c r="FYG7" s="1408"/>
      <c r="FYH7" s="1408"/>
      <c r="FYI7" s="1408"/>
      <c r="FYJ7" s="1408"/>
      <c r="FYK7" s="1408"/>
      <c r="FYL7" s="1408"/>
      <c r="FYM7" s="1408"/>
      <c r="FYN7" s="1408"/>
      <c r="FYO7" s="1408"/>
      <c r="FYP7" s="1408"/>
      <c r="FYQ7" s="1408"/>
      <c r="FYR7" s="1408"/>
      <c r="FYS7" s="1408"/>
      <c r="FYT7" s="1408"/>
      <c r="FYU7" s="1408"/>
      <c r="FYV7" s="1408"/>
      <c r="FYW7" s="1408"/>
      <c r="FYX7" s="1408"/>
      <c r="FYY7" s="1408"/>
      <c r="FYZ7" s="1408"/>
      <c r="FZA7" s="1408"/>
      <c r="FZB7" s="1408"/>
      <c r="FZC7" s="1408"/>
      <c r="FZD7" s="1408"/>
      <c r="FZE7" s="1408"/>
      <c r="FZF7" s="1408"/>
      <c r="FZG7" s="1408"/>
      <c r="FZH7" s="1408"/>
      <c r="FZI7" s="1408"/>
      <c r="FZJ7" s="1408"/>
      <c r="FZK7" s="1408"/>
      <c r="FZL7" s="1408"/>
      <c r="FZM7" s="1408"/>
      <c r="FZN7" s="1408"/>
      <c r="FZO7" s="1408"/>
      <c r="FZP7" s="1408"/>
      <c r="FZQ7" s="1408"/>
      <c r="FZR7" s="1408"/>
      <c r="FZS7" s="1408"/>
      <c r="FZT7" s="1408"/>
      <c r="FZU7" s="1408"/>
      <c r="FZV7" s="1408"/>
      <c r="FZW7" s="1408"/>
      <c r="FZX7" s="1408"/>
      <c r="FZY7" s="1408"/>
      <c r="FZZ7" s="1408"/>
      <c r="GAA7" s="1408"/>
      <c r="GAB7" s="1408"/>
      <c r="GAC7" s="1408"/>
      <c r="GAD7" s="1408"/>
      <c r="GAE7" s="1408"/>
      <c r="GAF7" s="1408"/>
      <c r="GAG7" s="1408"/>
      <c r="GAH7" s="1408"/>
      <c r="GAI7" s="1408"/>
      <c r="GAJ7" s="1408"/>
      <c r="GAK7" s="1408"/>
      <c r="GAL7" s="1408"/>
      <c r="GAM7" s="1408"/>
      <c r="GAN7" s="1408"/>
      <c r="GAO7" s="1408"/>
      <c r="GAP7" s="1408"/>
      <c r="GAQ7" s="1408"/>
      <c r="GAR7" s="1408"/>
      <c r="GAS7" s="1408"/>
      <c r="GAT7" s="1408"/>
      <c r="GAU7" s="1408"/>
      <c r="GAV7" s="1408"/>
      <c r="GAW7" s="1408"/>
      <c r="GAX7" s="1408"/>
      <c r="GAY7" s="1408"/>
      <c r="GAZ7" s="1408"/>
      <c r="GBA7" s="1408"/>
      <c r="GBB7" s="1408"/>
      <c r="GBC7" s="1408"/>
      <c r="GBD7" s="1408"/>
      <c r="GBE7" s="1408"/>
      <c r="GBF7" s="1408"/>
      <c r="GBG7" s="1408"/>
      <c r="GBH7" s="1408"/>
      <c r="GBI7" s="1408"/>
      <c r="GBJ7" s="1408"/>
      <c r="GBK7" s="1408"/>
      <c r="GBL7" s="1408"/>
      <c r="GBM7" s="1408"/>
      <c r="GBN7" s="1408"/>
      <c r="GBO7" s="1408"/>
      <c r="GBP7" s="1408"/>
      <c r="GBQ7" s="1408"/>
      <c r="GBR7" s="1408"/>
      <c r="GBS7" s="1408"/>
      <c r="GBT7" s="1408"/>
      <c r="GBU7" s="1408"/>
      <c r="GBV7" s="1408"/>
      <c r="GBW7" s="1408"/>
      <c r="GBX7" s="1408"/>
      <c r="GBY7" s="1408"/>
      <c r="GBZ7" s="1408"/>
      <c r="GCA7" s="1408"/>
      <c r="GCB7" s="1408"/>
      <c r="GCC7" s="1408"/>
      <c r="GCD7" s="1408"/>
      <c r="GCE7" s="1408"/>
      <c r="GCF7" s="1408"/>
      <c r="GCG7" s="1408"/>
      <c r="GCH7" s="1408"/>
      <c r="GCI7" s="1408"/>
      <c r="GCJ7" s="1408"/>
      <c r="GCK7" s="1408"/>
      <c r="GCL7" s="1408"/>
      <c r="GCM7" s="1408"/>
      <c r="GCN7" s="1408"/>
      <c r="GCO7" s="1408"/>
      <c r="GCP7" s="1408"/>
      <c r="GCQ7" s="1408"/>
      <c r="GCR7" s="1408"/>
      <c r="GCS7" s="1408"/>
      <c r="GCT7" s="1408"/>
      <c r="GCU7" s="1408"/>
      <c r="GCV7" s="1408"/>
      <c r="GCW7" s="1408"/>
      <c r="GCX7" s="1408"/>
      <c r="GCY7" s="1408"/>
      <c r="GCZ7" s="1408"/>
      <c r="GDA7" s="1408"/>
      <c r="GDB7" s="1408"/>
      <c r="GDC7" s="1408"/>
      <c r="GDD7" s="1408"/>
      <c r="GDE7" s="1408"/>
      <c r="GDF7" s="1408"/>
      <c r="GDG7" s="1408"/>
      <c r="GDH7" s="1408"/>
      <c r="GDI7" s="1408"/>
      <c r="GDJ7" s="1408"/>
      <c r="GDK7" s="1408"/>
      <c r="GDL7" s="1408"/>
      <c r="GDM7" s="1408"/>
      <c r="GDN7" s="1408"/>
      <c r="GDO7" s="1408"/>
      <c r="GDP7" s="1408"/>
      <c r="GDQ7" s="1408"/>
      <c r="GDR7" s="1408"/>
      <c r="GDS7" s="1408"/>
      <c r="GDT7" s="1408"/>
      <c r="GDU7" s="1408"/>
      <c r="GDV7" s="1408"/>
      <c r="GDW7" s="1408"/>
      <c r="GDX7" s="1408"/>
      <c r="GDY7" s="1408"/>
      <c r="GDZ7" s="1408"/>
      <c r="GEA7" s="1408"/>
      <c r="GEB7" s="1408"/>
      <c r="GEC7" s="1408"/>
      <c r="GED7" s="1408"/>
      <c r="GEE7" s="1408"/>
      <c r="GEF7" s="1408"/>
      <c r="GEG7" s="1408"/>
      <c r="GEH7" s="1408"/>
      <c r="GEI7" s="1408"/>
      <c r="GEJ7" s="1408"/>
      <c r="GEK7" s="1408"/>
      <c r="GEL7" s="1408"/>
      <c r="GEM7" s="1408"/>
      <c r="GEN7" s="1408"/>
      <c r="GEO7" s="1408"/>
      <c r="GEP7" s="1408"/>
      <c r="GEQ7" s="1408"/>
      <c r="GER7" s="1408"/>
      <c r="GES7" s="1408"/>
      <c r="GET7" s="1408"/>
      <c r="GEU7" s="1408"/>
      <c r="GEV7" s="1408"/>
      <c r="GEW7" s="1408"/>
      <c r="GEX7" s="1408"/>
      <c r="GEY7" s="1408"/>
      <c r="GEZ7" s="1408"/>
      <c r="GFA7" s="1408"/>
      <c r="GFB7" s="1408"/>
      <c r="GFC7" s="1408"/>
      <c r="GFD7" s="1408"/>
      <c r="GFE7" s="1408"/>
      <c r="GFF7" s="1408"/>
      <c r="GFG7" s="1408"/>
      <c r="GFH7" s="1408"/>
      <c r="GFI7" s="1408"/>
      <c r="GFJ7" s="1408"/>
      <c r="GFK7" s="1408"/>
      <c r="GFL7" s="1408"/>
      <c r="GFM7" s="1408"/>
      <c r="GFN7" s="1408"/>
      <c r="GFO7" s="1408"/>
      <c r="GFP7" s="1408"/>
      <c r="GFQ7" s="1408"/>
      <c r="GFR7" s="1408"/>
      <c r="GFS7" s="1408"/>
      <c r="GFT7" s="1408"/>
      <c r="GFU7" s="1408"/>
      <c r="GFV7" s="1408"/>
      <c r="GFW7" s="1408"/>
      <c r="GFX7" s="1408"/>
      <c r="GFY7" s="1408"/>
      <c r="GFZ7" s="1408"/>
      <c r="GGA7" s="1408"/>
      <c r="GGB7" s="1408"/>
      <c r="GGC7" s="1408"/>
      <c r="GGD7" s="1408"/>
      <c r="GGE7" s="1408"/>
      <c r="GGF7" s="1408"/>
      <c r="GGG7" s="1408"/>
      <c r="GGH7" s="1408"/>
      <c r="GGI7" s="1408"/>
      <c r="GGJ7" s="1408"/>
      <c r="GGK7" s="1408"/>
      <c r="GGL7" s="1408"/>
      <c r="GGM7" s="1408"/>
      <c r="GGN7" s="1408"/>
      <c r="GGO7" s="1408"/>
      <c r="GGP7" s="1408"/>
      <c r="GGQ7" s="1408"/>
      <c r="GGR7" s="1408"/>
      <c r="GGS7" s="1408"/>
      <c r="GGT7" s="1408"/>
      <c r="GGU7" s="1408"/>
      <c r="GGV7" s="1408"/>
      <c r="GGW7" s="1408"/>
      <c r="GGX7" s="1408"/>
      <c r="GGY7" s="1408"/>
      <c r="GGZ7" s="1408"/>
      <c r="GHA7" s="1408"/>
      <c r="GHB7" s="1408"/>
      <c r="GHC7" s="1408"/>
      <c r="GHD7" s="1408"/>
      <c r="GHE7" s="1408"/>
      <c r="GHF7" s="1408"/>
      <c r="GHG7" s="1408"/>
      <c r="GHH7" s="1408"/>
      <c r="GHI7" s="1408"/>
      <c r="GHJ7" s="1408"/>
      <c r="GHK7" s="1408"/>
      <c r="GHL7" s="1408"/>
      <c r="GHM7" s="1408"/>
      <c r="GHN7" s="1408"/>
      <c r="GHO7" s="1408"/>
      <c r="GHP7" s="1408"/>
      <c r="GHQ7" s="1408"/>
      <c r="GHR7" s="1408"/>
      <c r="GHS7" s="1408"/>
      <c r="GHT7" s="1408"/>
      <c r="GHU7" s="1408"/>
      <c r="GHV7" s="1408"/>
      <c r="GHW7" s="1408"/>
      <c r="GHX7" s="1408"/>
      <c r="GHY7" s="1408"/>
      <c r="GHZ7" s="1408"/>
      <c r="GIA7" s="1408"/>
      <c r="GIB7" s="1408"/>
      <c r="GIC7" s="1408"/>
      <c r="GID7" s="1408"/>
      <c r="GIE7" s="1408"/>
      <c r="GIF7" s="1408"/>
      <c r="GIG7" s="1408"/>
      <c r="GIH7" s="1408"/>
      <c r="GII7" s="1408"/>
      <c r="GIJ7" s="1408"/>
      <c r="GIK7" s="1408"/>
      <c r="GIL7" s="1408"/>
      <c r="GIM7" s="1408"/>
      <c r="GIN7" s="1408"/>
      <c r="GIO7" s="1408"/>
      <c r="GIP7" s="1408"/>
      <c r="GIQ7" s="1408"/>
      <c r="GIR7" s="1408"/>
      <c r="GIS7" s="1408"/>
      <c r="GIT7" s="1408"/>
      <c r="GIU7" s="1408"/>
      <c r="GIV7" s="1408"/>
      <c r="GIW7" s="1408"/>
      <c r="GIX7" s="1408"/>
      <c r="GIY7" s="1408"/>
      <c r="GIZ7" s="1408"/>
      <c r="GJA7" s="1408"/>
      <c r="GJB7" s="1408"/>
      <c r="GJC7" s="1408"/>
      <c r="GJD7" s="1408"/>
      <c r="GJE7" s="1408"/>
      <c r="GJF7" s="1408"/>
      <c r="GJG7" s="1408"/>
      <c r="GJH7" s="1408"/>
      <c r="GJI7" s="1408"/>
      <c r="GJJ7" s="1408"/>
      <c r="GJK7" s="1408"/>
      <c r="GJL7" s="1408"/>
      <c r="GJM7" s="1408"/>
      <c r="GJN7" s="1408"/>
      <c r="GJO7" s="1408"/>
      <c r="GJP7" s="1408"/>
      <c r="GJQ7" s="1408"/>
      <c r="GJR7" s="1408"/>
      <c r="GJS7" s="1408"/>
      <c r="GJT7" s="1408"/>
      <c r="GJU7" s="1408"/>
      <c r="GJV7" s="1408"/>
      <c r="GJW7" s="1408"/>
      <c r="GJX7" s="1408"/>
      <c r="GJY7" s="1408"/>
      <c r="GJZ7" s="1408"/>
      <c r="GKA7" s="1408"/>
      <c r="GKB7" s="1408"/>
      <c r="GKC7" s="1408"/>
      <c r="GKD7" s="1408"/>
      <c r="GKE7" s="1408"/>
      <c r="GKF7" s="1408"/>
      <c r="GKG7" s="1408"/>
      <c r="GKH7" s="1408"/>
      <c r="GKI7" s="1408"/>
      <c r="GKJ7" s="1408"/>
      <c r="GKK7" s="1408"/>
      <c r="GKL7" s="1408"/>
      <c r="GKM7" s="1408"/>
      <c r="GKN7" s="1408"/>
      <c r="GKO7" s="1408"/>
      <c r="GKP7" s="1408"/>
      <c r="GKQ7" s="1408"/>
      <c r="GKR7" s="1408"/>
      <c r="GKS7" s="1408"/>
      <c r="GKT7" s="1408"/>
      <c r="GKU7" s="1408"/>
      <c r="GKV7" s="1408"/>
      <c r="GKW7" s="1408"/>
      <c r="GKX7" s="1408"/>
      <c r="GKY7" s="1408"/>
      <c r="GKZ7" s="1408"/>
      <c r="GLA7" s="1408"/>
      <c r="GLB7" s="1408"/>
      <c r="GLC7" s="1408"/>
      <c r="GLD7" s="1408"/>
      <c r="GLE7" s="1408"/>
      <c r="GLF7" s="1408"/>
      <c r="GLG7" s="1408"/>
      <c r="GLH7" s="1408"/>
      <c r="GLI7" s="1408"/>
      <c r="GLJ7" s="1408"/>
      <c r="GLK7" s="1408"/>
      <c r="GLL7" s="1408"/>
      <c r="GLM7" s="1408"/>
      <c r="GLN7" s="1408"/>
      <c r="GLO7" s="1408"/>
      <c r="GLP7" s="1408"/>
      <c r="GLQ7" s="1408"/>
      <c r="GLR7" s="1408"/>
      <c r="GLS7" s="1408"/>
      <c r="GLT7" s="1408"/>
      <c r="GLU7" s="1408"/>
      <c r="GLV7" s="1408"/>
      <c r="GLW7" s="1408"/>
      <c r="GLX7" s="1408"/>
      <c r="GLY7" s="1408"/>
      <c r="GLZ7" s="1408"/>
      <c r="GMA7" s="1408"/>
      <c r="GMB7" s="1408"/>
      <c r="GMC7" s="1408"/>
      <c r="GMD7" s="1408"/>
      <c r="GME7" s="1408"/>
      <c r="GMF7" s="1408"/>
      <c r="GMG7" s="1408"/>
      <c r="GMH7" s="1408"/>
      <c r="GMI7" s="1408"/>
      <c r="GMJ7" s="1408"/>
      <c r="GMK7" s="1408"/>
      <c r="GML7" s="1408"/>
      <c r="GMM7" s="1408"/>
      <c r="GMN7" s="1408"/>
      <c r="GMO7" s="1408"/>
      <c r="GMP7" s="1408"/>
      <c r="GMQ7" s="1408"/>
      <c r="GMR7" s="1408"/>
      <c r="GMS7" s="1408"/>
      <c r="GMT7" s="1408"/>
      <c r="GMU7" s="1408"/>
      <c r="GMV7" s="1408"/>
      <c r="GMW7" s="1408"/>
      <c r="GMX7" s="1408"/>
      <c r="GMY7" s="1408"/>
      <c r="GMZ7" s="1408"/>
      <c r="GNA7" s="1408"/>
      <c r="GNB7" s="1408"/>
      <c r="GNC7" s="1408"/>
      <c r="GND7" s="1408"/>
      <c r="GNE7" s="1408"/>
      <c r="GNF7" s="1408"/>
      <c r="GNG7" s="1408"/>
      <c r="GNH7" s="1408"/>
      <c r="GNI7" s="1408"/>
      <c r="GNJ7" s="1408"/>
      <c r="GNK7" s="1408"/>
      <c r="GNL7" s="1408"/>
      <c r="GNM7" s="1408"/>
      <c r="GNN7" s="1408"/>
      <c r="GNO7" s="1408"/>
      <c r="GNP7" s="1408"/>
      <c r="GNQ7" s="1408"/>
      <c r="GNR7" s="1408"/>
      <c r="GNS7" s="1408"/>
      <c r="GNT7" s="1408"/>
      <c r="GNU7" s="1408"/>
      <c r="GNV7" s="1408"/>
      <c r="GNW7" s="1408"/>
      <c r="GNX7" s="1408"/>
      <c r="GNY7" s="1408"/>
      <c r="GNZ7" s="1408"/>
      <c r="GOA7" s="1408"/>
      <c r="GOB7" s="1408"/>
      <c r="GOC7" s="1408"/>
      <c r="GOD7" s="1408"/>
      <c r="GOE7" s="1408"/>
      <c r="GOF7" s="1408"/>
      <c r="GOG7" s="1408"/>
      <c r="GOH7" s="1408"/>
      <c r="GOI7" s="1408"/>
      <c r="GOJ7" s="1408"/>
      <c r="GOK7" s="1408"/>
      <c r="GOL7" s="1408"/>
      <c r="GOM7" s="1408"/>
      <c r="GON7" s="1408"/>
      <c r="GOO7" s="1408"/>
      <c r="GOP7" s="1408"/>
      <c r="GOQ7" s="1408"/>
      <c r="GOR7" s="1408"/>
      <c r="GOS7" s="1408"/>
      <c r="GOT7" s="1408"/>
      <c r="GOU7" s="1408"/>
      <c r="GOV7" s="1408"/>
      <c r="GOW7" s="1408"/>
      <c r="GOX7" s="1408"/>
      <c r="GOY7" s="1408"/>
      <c r="GOZ7" s="1408"/>
      <c r="GPA7" s="1408"/>
      <c r="GPB7" s="1408"/>
      <c r="GPC7" s="1408"/>
      <c r="GPD7" s="1408"/>
      <c r="GPE7" s="1408"/>
      <c r="GPF7" s="1408"/>
      <c r="GPG7" s="1408"/>
      <c r="GPH7" s="1408"/>
      <c r="GPI7" s="1408"/>
      <c r="GPJ7" s="1408"/>
      <c r="GPK7" s="1408"/>
      <c r="GPL7" s="1408"/>
      <c r="GPM7" s="1408"/>
      <c r="GPN7" s="1408"/>
      <c r="GPO7" s="1408"/>
      <c r="GPP7" s="1408"/>
      <c r="GPQ7" s="1408"/>
      <c r="GPR7" s="1408"/>
      <c r="GPS7" s="1408"/>
      <c r="GPT7" s="1408"/>
      <c r="GPU7" s="1408"/>
      <c r="GPV7" s="1408"/>
      <c r="GPW7" s="1408"/>
      <c r="GPX7" s="1408"/>
      <c r="GPY7" s="1408"/>
      <c r="GPZ7" s="1408"/>
      <c r="GQA7" s="1408"/>
      <c r="GQB7" s="1408"/>
      <c r="GQC7" s="1408"/>
      <c r="GQD7" s="1408"/>
      <c r="GQE7" s="1408"/>
      <c r="GQF7" s="1408"/>
      <c r="GQG7" s="1408"/>
      <c r="GQH7" s="1408"/>
      <c r="GQI7" s="1408"/>
      <c r="GQJ7" s="1408"/>
      <c r="GQK7" s="1408"/>
      <c r="GQL7" s="1408"/>
      <c r="GQM7" s="1408"/>
      <c r="GQN7" s="1408"/>
      <c r="GQO7" s="1408"/>
      <c r="GQP7" s="1408"/>
      <c r="GQQ7" s="1408"/>
      <c r="GQR7" s="1408"/>
      <c r="GQS7" s="1408"/>
      <c r="GQT7" s="1408"/>
      <c r="GQU7" s="1408"/>
      <c r="GQV7" s="1408"/>
      <c r="GQW7" s="1408"/>
      <c r="GQX7" s="1408"/>
      <c r="GQY7" s="1408"/>
      <c r="GQZ7" s="1408"/>
      <c r="GRA7" s="1408"/>
      <c r="GRB7" s="1408"/>
      <c r="GRC7" s="1408"/>
      <c r="GRD7" s="1408"/>
      <c r="GRE7" s="1408"/>
      <c r="GRF7" s="1408"/>
      <c r="GRG7" s="1408"/>
      <c r="GRH7" s="1408"/>
      <c r="GRI7" s="1408"/>
      <c r="GRJ7" s="1408"/>
      <c r="GRK7" s="1408"/>
      <c r="GRL7" s="1408"/>
      <c r="GRM7" s="1408"/>
      <c r="GRN7" s="1408"/>
      <c r="GRO7" s="1408"/>
      <c r="GRP7" s="1408"/>
      <c r="GRQ7" s="1408"/>
      <c r="GRR7" s="1408"/>
      <c r="GRS7" s="1408"/>
      <c r="GRT7" s="1408"/>
      <c r="GRU7" s="1408"/>
      <c r="GRV7" s="1408"/>
      <c r="GRW7" s="1408"/>
      <c r="GRX7" s="1408"/>
      <c r="GRY7" s="1408"/>
      <c r="GRZ7" s="1408"/>
      <c r="GSA7" s="1408"/>
      <c r="GSB7" s="1408"/>
      <c r="GSC7" s="1408"/>
      <c r="GSD7" s="1408"/>
      <c r="GSE7" s="1408"/>
      <c r="GSF7" s="1408"/>
      <c r="GSG7" s="1408"/>
      <c r="GSH7" s="1408"/>
      <c r="GSI7" s="1408"/>
      <c r="GSJ7" s="1408"/>
      <c r="GSK7" s="1408"/>
      <c r="GSL7" s="1408"/>
      <c r="GSM7" s="1408"/>
      <c r="GSN7" s="1408"/>
      <c r="GSO7" s="1408"/>
      <c r="GSP7" s="1408"/>
      <c r="GSQ7" s="1408"/>
      <c r="GSR7" s="1408"/>
      <c r="GSS7" s="1408"/>
      <c r="GST7" s="1408"/>
      <c r="GSU7" s="1408"/>
      <c r="GSV7" s="1408"/>
      <c r="GSW7" s="1408"/>
      <c r="GSX7" s="1408"/>
      <c r="GSY7" s="1408"/>
      <c r="GSZ7" s="1408"/>
      <c r="GTA7" s="1408"/>
      <c r="GTB7" s="1408"/>
      <c r="GTC7" s="1408"/>
      <c r="GTD7" s="1408"/>
      <c r="GTE7" s="1408"/>
      <c r="GTF7" s="1408"/>
      <c r="GTG7" s="1408"/>
      <c r="GTH7" s="1408"/>
      <c r="GTI7" s="1408"/>
      <c r="GTJ7" s="1408"/>
      <c r="GTK7" s="1408"/>
      <c r="GTL7" s="1408"/>
      <c r="GTM7" s="1408"/>
      <c r="GTN7" s="1408"/>
      <c r="GTO7" s="1408"/>
      <c r="GTP7" s="1408"/>
      <c r="GTQ7" s="1408"/>
      <c r="GTR7" s="1408"/>
      <c r="GTS7" s="1408"/>
      <c r="GTT7" s="1408"/>
      <c r="GTU7" s="1408"/>
      <c r="GTV7" s="1408"/>
      <c r="GTW7" s="1408"/>
      <c r="GTX7" s="1408"/>
      <c r="GTY7" s="1408"/>
      <c r="GTZ7" s="1408"/>
      <c r="GUA7" s="1408"/>
      <c r="GUB7" s="1408"/>
      <c r="GUC7" s="1408"/>
      <c r="GUD7" s="1408"/>
      <c r="GUE7" s="1408"/>
      <c r="GUF7" s="1408"/>
      <c r="GUG7" s="1408"/>
      <c r="GUH7" s="1408"/>
      <c r="GUI7" s="1408"/>
      <c r="GUJ7" s="1408"/>
      <c r="GUK7" s="1408"/>
      <c r="GUL7" s="1408"/>
      <c r="GUM7" s="1408"/>
      <c r="GUN7" s="1408"/>
      <c r="GUO7" s="1408"/>
      <c r="GUP7" s="1408"/>
      <c r="GUQ7" s="1408"/>
      <c r="GUR7" s="1408"/>
      <c r="GUS7" s="1408"/>
      <c r="GUT7" s="1408"/>
      <c r="GUU7" s="1408"/>
      <c r="GUV7" s="1408"/>
      <c r="GUW7" s="1408"/>
      <c r="GUX7" s="1408"/>
      <c r="GUY7" s="1408"/>
      <c r="GUZ7" s="1408"/>
      <c r="GVA7" s="1408"/>
      <c r="GVB7" s="1408"/>
      <c r="GVC7" s="1408"/>
      <c r="GVD7" s="1408"/>
      <c r="GVE7" s="1408"/>
      <c r="GVF7" s="1408"/>
      <c r="GVG7" s="1408"/>
      <c r="GVH7" s="1408"/>
      <c r="GVI7" s="1408"/>
      <c r="GVJ7" s="1408"/>
      <c r="GVK7" s="1408"/>
      <c r="GVL7" s="1408"/>
      <c r="GVM7" s="1408"/>
      <c r="GVN7" s="1408"/>
      <c r="GVO7" s="1408"/>
      <c r="GVP7" s="1408"/>
      <c r="GVQ7" s="1408"/>
      <c r="GVR7" s="1408"/>
      <c r="GVS7" s="1408"/>
      <c r="GVT7" s="1408"/>
      <c r="GVU7" s="1408"/>
      <c r="GVV7" s="1408"/>
      <c r="GVW7" s="1408"/>
      <c r="GVX7" s="1408"/>
      <c r="GVY7" s="1408"/>
      <c r="GVZ7" s="1408"/>
      <c r="GWA7" s="1408"/>
      <c r="GWB7" s="1408"/>
      <c r="GWC7" s="1408"/>
      <c r="GWD7" s="1408"/>
      <c r="GWE7" s="1408"/>
      <c r="GWF7" s="1408"/>
      <c r="GWG7" s="1408"/>
      <c r="GWH7" s="1408"/>
      <c r="GWI7" s="1408"/>
      <c r="GWJ7" s="1408"/>
      <c r="GWK7" s="1408"/>
      <c r="GWL7" s="1408"/>
      <c r="GWM7" s="1408"/>
      <c r="GWN7" s="1408"/>
      <c r="GWO7" s="1408"/>
      <c r="GWP7" s="1408"/>
      <c r="GWQ7" s="1408"/>
      <c r="GWR7" s="1408"/>
      <c r="GWS7" s="1408"/>
      <c r="GWT7" s="1408"/>
      <c r="GWU7" s="1408"/>
      <c r="GWV7" s="1408"/>
      <c r="GWW7" s="1408"/>
      <c r="GWX7" s="1408"/>
      <c r="GWY7" s="1408"/>
      <c r="GWZ7" s="1408"/>
      <c r="GXA7" s="1408"/>
      <c r="GXB7" s="1408"/>
      <c r="GXC7" s="1408"/>
      <c r="GXD7" s="1408"/>
      <c r="GXE7" s="1408"/>
      <c r="GXF7" s="1408"/>
      <c r="GXG7" s="1408"/>
      <c r="GXH7" s="1408"/>
      <c r="GXI7" s="1408"/>
      <c r="GXJ7" s="1408"/>
      <c r="GXK7" s="1408"/>
      <c r="GXL7" s="1408"/>
      <c r="GXM7" s="1408"/>
      <c r="GXN7" s="1408"/>
      <c r="GXO7" s="1408"/>
      <c r="GXP7" s="1408"/>
      <c r="GXQ7" s="1408"/>
      <c r="GXR7" s="1408"/>
      <c r="GXS7" s="1408"/>
      <c r="GXT7" s="1408"/>
      <c r="GXU7" s="1408"/>
      <c r="GXV7" s="1408"/>
      <c r="GXW7" s="1408"/>
      <c r="GXX7" s="1408"/>
      <c r="GXY7" s="1408"/>
      <c r="GXZ7" s="1408"/>
      <c r="GYA7" s="1408"/>
      <c r="GYB7" s="1408"/>
      <c r="GYC7" s="1408"/>
      <c r="GYD7" s="1408"/>
      <c r="GYE7" s="1408"/>
      <c r="GYF7" s="1408"/>
      <c r="GYG7" s="1408"/>
      <c r="GYH7" s="1408"/>
      <c r="GYI7" s="1408"/>
      <c r="GYJ7" s="1408"/>
      <c r="GYK7" s="1408"/>
      <c r="GYL7" s="1408"/>
      <c r="GYM7" s="1408"/>
      <c r="GYN7" s="1408"/>
      <c r="GYO7" s="1408"/>
      <c r="GYP7" s="1408"/>
      <c r="GYQ7" s="1408"/>
      <c r="GYR7" s="1408"/>
      <c r="GYS7" s="1408"/>
      <c r="GYT7" s="1408"/>
      <c r="GYU7" s="1408"/>
      <c r="GYV7" s="1408"/>
      <c r="GYW7" s="1408"/>
      <c r="GYX7" s="1408"/>
      <c r="GYY7" s="1408"/>
      <c r="GYZ7" s="1408"/>
      <c r="GZA7" s="1408"/>
      <c r="GZB7" s="1408"/>
      <c r="GZC7" s="1408"/>
      <c r="GZD7" s="1408"/>
      <c r="GZE7" s="1408"/>
      <c r="GZF7" s="1408"/>
      <c r="GZG7" s="1408"/>
      <c r="GZH7" s="1408"/>
      <c r="GZI7" s="1408"/>
      <c r="GZJ7" s="1408"/>
      <c r="GZK7" s="1408"/>
      <c r="GZL7" s="1408"/>
      <c r="GZM7" s="1408"/>
      <c r="GZN7" s="1408"/>
      <c r="GZO7" s="1408"/>
      <c r="GZP7" s="1408"/>
      <c r="GZQ7" s="1408"/>
      <c r="GZR7" s="1408"/>
      <c r="GZS7" s="1408"/>
      <c r="GZT7" s="1408"/>
      <c r="GZU7" s="1408"/>
      <c r="GZV7" s="1408"/>
      <c r="GZW7" s="1408"/>
      <c r="GZX7" s="1408"/>
      <c r="GZY7" s="1408"/>
      <c r="GZZ7" s="1408"/>
      <c r="HAA7" s="1408"/>
      <c r="HAB7" s="1408"/>
      <c r="HAC7" s="1408"/>
      <c r="HAD7" s="1408"/>
      <c r="HAE7" s="1408"/>
      <c r="HAF7" s="1408"/>
      <c r="HAG7" s="1408"/>
      <c r="HAH7" s="1408"/>
      <c r="HAI7" s="1408"/>
      <c r="HAJ7" s="1408"/>
      <c r="HAK7" s="1408"/>
      <c r="HAL7" s="1408"/>
      <c r="HAM7" s="1408"/>
      <c r="HAN7" s="1408"/>
      <c r="HAO7" s="1408"/>
      <c r="HAP7" s="1408"/>
      <c r="HAQ7" s="1408"/>
      <c r="HAR7" s="1408"/>
      <c r="HAS7" s="1408"/>
      <c r="HAT7" s="1408"/>
      <c r="HAU7" s="1408"/>
      <c r="HAV7" s="1408"/>
      <c r="HAW7" s="1408"/>
      <c r="HAX7" s="1408"/>
      <c r="HAY7" s="1408"/>
      <c r="HAZ7" s="1408"/>
      <c r="HBA7" s="1408"/>
      <c r="HBB7" s="1408"/>
      <c r="HBC7" s="1408"/>
      <c r="HBD7" s="1408"/>
      <c r="HBE7" s="1408"/>
      <c r="HBF7" s="1408"/>
      <c r="HBG7" s="1408"/>
      <c r="HBH7" s="1408"/>
      <c r="HBI7" s="1408"/>
      <c r="HBJ7" s="1408"/>
      <c r="HBK7" s="1408"/>
      <c r="HBL7" s="1408"/>
      <c r="HBM7" s="1408"/>
      <c r="HBN7" s="1408"/>
      <c r="HBO7" s="1408"/>
      <c r="HBP7" s="1408"/>
      <c r="HBQ7" s="1408"/>
      <c r="HBR7" s="1408"/>
      <c r="HBS7" s="1408"/>
      <c r="HBT7" s="1408"/>
      <c r="HBU7" s="1408"/>
      <c r="HBV7" s="1408"/>
      <c r="HBW7" s="1408"/>
      <c r="HBX7" s="1408"/>
      <c r="HBY7" s="1408"/>
      <c r="HBZ7" s="1408"/>
      <c r="HCA7" s="1408"/>
      <c r="HCB7" s="1408"/>
      <c r="HCC7" s="1408"/>
      <c r="HCD7" s="1408"/>
      <c r="HCE7" s="1408"/>
      <c r="HCF7" s="1408"/>
      <c r="HCG7" s="1408"/>
      <c r="HCH7" s="1408"/>
      <c r="HCI7" s="1408"/>
      <c r="HCJ7" s="1408"/>
      <c r="HCK7" s="1408"/>
      <c r="HCL7" s="1408"/>
      <c r="HCM7" s="1408"/>
      <c r="HCN7" s="1408"/>
      <c r="HCO7" s="1408"/>
      <c r="HCP7" s="1408"/>
      <c r="HCQ7" s="1408"/>
      <c r="HCR7" s="1408"/>
      <c r="HCS7" s="1408"/>
      <c r="HCT7" s="1408"/>
      <c r="HCU7" s="1408"/>
      <c r="HCV7" s="1408"/>
      <c r="HCW7" s="1408"/>
      <c r="HCX7" s="1408"/>
      <c r="HCY7" s="1408"/>
      <c r="HCZ7" s="1408"/>
      <c r="HDA7" s="1408"/>
      <c r="HDB7" s="1408"/>
      <c r="HDC7" s="1408"/>
      <c r="HDD7" s="1408"/>
      <c r="HDE7" s="1408"/>
      <c r="HDF7" s="1408"/>
      <c r="HDG7" s="1408"/>
      <c r="HDH7" s="1408"/>
      <c r="HDI7" s="1408"/>
      <c r="HDJ7" s="1408"/>
      <c r="HDK7" s="1408"/>
      <c r="HDL7" s="1408"/>
      <c r="HDM7" s="1408"/>
      <c r="HDN7" s="1408"/>
      <c r="HDO7" s="1408"/>
      <c r="HDP7" s="1408"/>
      <c r="HDQ7" s="1408"/>
      <c r="HDR7" s="1408"/>
      <c r="HDS7" s="1408"/>
      <c r="HDT7" s="1408"/>
      <c r="HDU7" s="1408"/>
      <c r="HDV7" s="1408"/>
      <c r="HDW7" s="1408"/>
      <c r="HDX7" s="1408"/>
      <c r="HDY7" s="1408"/>
      <c r="HDZ7" s="1408"/>
      <c r="HEA7" s="1408"/>
      <c r="HEB7" s="1408"/>
      <c r="HEC7" s="1408"/>
      <c r="HED7" s="1408"/>
      <c r="HEE7" s="1408"/>
      <c r="HEF7" s="1408"/>
      <c r="HEG7" s="1408"/>
      <c r="HEH7" s="1408"/>
      <c r="HEI7" s="1408"/>
      <c r="HEJ7" s="1408"/>
      <c r="HEK7" s="1408"/>
      <c r="HEL7" s="1408"/>
      <c r="HEM7" s="1408"/>
      <c r="HEN7" s="1408"/>
      <c r="HEO7" s="1408"/>
      <c r="HEP7" s="1408"/>
      <c r="HEQ7" s="1408"/>
      <c r="HER7" s="1408"/>
      <c r="HES7" s="1408"/>
      <c r="HET7" s="1408"/>
      <c r="HEU7" s="1408"/>
      <c r="HEV7" s="1408"/>
      <c r="HEW7" s="1408"/>
      <c r="HEX7" s="1408"/>
      <c r="HEY7" s="1408"/>
      <c r="HEZ7" s="1408"/>
      <c r="HFA7" s="1408"/>
      <c r="HFB7" s="1408"/>
      <c r="HFC7" s="1408"/>
      <c r="HFD7" s="1408"/>
      <c r="HFE7" s="1408"/>
      <c r="HFF7" s="1408"/>
      <c r="HFG7" s="1408"/>
      <c r="HFH7" s="1408"/>
      <c r="HFI7" s="1408"/>
      <c r="HFJ7" s="1408"/>
      <c r="HFK7" s="1408"/>
      <c r="HFL7" s="1408"/>
      <c r="HFM7" s="1408"/>
      <c r="HFN7" s="1408"/>
      <c r="HFO7" s="1408"/>
      <c r="HFP7" s="1408"/>
      <c r="HFQ7" s="1408"/>
      <c r="HFR7" s="1408"/>
      <c r="HFS7" s="1408"/>
      <c r="HFT7" s="1408"/>
      <c r="HFU7" s="1408"/>
      <c r="HFV7" s="1408"/>
      <c r="HFW7" s="1408"/>
      <c r="HFX7" s="1408"/>
      <c r="HFY7" s="1408"/>
      <c r="HFZ7" s="1408"/>
      <c r="HGA7" s="1408"/>
      <c r="HGB7" s="1408"/>
      <c r="HGC7" s="1408"/>
      <c r="HGD7" s="1408"/>
      <c r="HGE7" s="1408"/>
      <c r="HGF7" s="1408"/>
      <c r="HGG7" s="1408"/>
      <c r="HGH7" s="1408"/>
      <c r="HGI7" s="1408"/>
      <c r="HGJ7" s="1408"/>
      <c r="HGK7" s="1408"/>
      <c r="HGL7" s="1408"/>
      <c r="HGM7" s="1408"/>
      <c r="HGN7" s="1408"/>
      <c r="HGO7" s="1408"/>
      <c r="HGP7" s="1408"/>
      <c r="HGQ7" s="1408"/>
      <c r="HGR7" s="1408"/>
      <c r="HGS7" s="1408"/>
      <c r="HGT7" s="1408"/>
      <c r="HGU7" s="1408"/>
      <c r="HGV7" s="1408"/>
      <c r="HGW7" s="1408"/>
      <c r="HGX7" s="1408"/>
      <c r="HGY7" s="1408"/>
      <c r="HGZ7" s="1408"/>
      <c r="HHA7" s="1408"/>
      <c r="HHB7" s="1408"/>
      <c r="HHC7" s="1408"/>
      <c r="HHD7" s="1408"/>
      <c r="HHE7" s="1408"/>
      <c r="HHF7" s="1408"/>
      <c r="HHG7" s="1408"/>
      <c r="HHH7" s="1408"/>
      <c r="HHI7" s="1408"/>
      <c r="HHJ7" s="1408"/>
      <c r="HHK7" s="1408"/>
      <c r="HHL7" s="1408"/>
      <c r="HHM7" s="1408"/>
      <c r="HHN7" s="1408"/>
      <c r="HHO7" s="1408"/>
      <c r="HHP7" s="1408"/>
      <c r="HHQ7" s="1408"/>
      <c r="HHR7" s="1408"/>
      <c r="HHS7" s="1408"/>
      <c r="HHT7" s="1408"/>
      <c r="HHU7" s="1408"/>
      <c r="HHV7" s="1408"/>
      <c r="HHW7" s="1408"/>
      <c r="HHX7" s="1408"/>
      <c r="HHY7" s="1408"/>
      <c r="HHZ7" s="1408"/>
      <c r="HIA7" s="1408"/>
      <c r="HIB7" s="1408"/>
      <c r="HIC7" s="1408"/>
      <c r="HID7" s="1408"/>
      <c r="HIE7" s="1408"/>
      <c r="HIF7" s="1408"/>
      <c r="HIG7" s="1408"/>
      <c r="HIH7" s="1408"/>
      <c r="HII7" s="1408"/>
      <c r="HIJ7" s="1408"/>
      <c r="HIK7" s="1408"/>
      <c r="HIL7" s="1408"/>
      <c r="HIM7" s="1408"/>
      <c r="HIN7" s="1408"/>
      <c r="HIO7" s="1408"/>
      <c r="HIP7" s="1408"/>
      <c r="HIQ7" s="1408"/>
      <c r="HIR7" s="1408"/>
      <c r="HIS7" s="1408"/>
      <c r="HIT7" s="1408"/>
      <c r="HIU7" s="1408"/>
      <c r="HIV7" s="1408"/>
      <c r="HIW7" s="1408"/>
      <c r="HIX7" s="1408"/>
      <c r="HIY7" s="1408"/>
      <c r="HIZ7" s="1408"/>
      <c r="HJA7" s="1408"/>
      <c r="HJB7" s="1408"/>
      <c r="HJC7" s="1408"/>
      <c r="HJD7" s="1408"/>
      <c r="HJE7" s="1408"/>
      <c r="HJF7" s="1408"/>
      <c r="HJG7" s="1408"/>
      <c r="HJH7" s="1408"/>
      <c r="HJI7" s="1408"/>
      <c r="HJJ7" s="1408"/>
      <c r="HJK7" s="1408"/>
      <c r="HJL7" s="1408"/>
      <c r="HJM7" s="1408"/>
      <c r="HJN7" s="1408"/>
      <c r="HJO7" s="1408"/>
      <c r="HJP7" s="1408"/>
      <c r="HJQ7" s="1408"/>
      <c r="HJR7" s="1408"/>
      <c r="HJS7" s="1408"/>
      <c r="HJT7" s="1408"/>
      <c r="HJU7" s="1408"/>
      <c r="HJV7" s="1408"/>
      <c r="HJW7" s="1408"/>
      <c r="HJX7" s="1408"/>
      <c r="HJY7" s="1408"/>
      <c r="HJZ7" s="1408"/>
      <c r="HKA7" s="1408"/>
      <c r="HKB7" s="1408"/>
      <c r="HKC7" s="1408"/>
      <c r="HKD7" s="1408"/>
      <c r="HKE7" s="1408"/>
      <c r="HKF7" s="1408"/>
      <c r="HKG7" s="1408"/>
      <c r="HKH7" s="1408"/>
      <c r="HKI7" s="1408"/>
      <c r="HKJ7" s="1408"/>
      <c r="HKK7" s="1408"/>
      <c r="HKL7" s="1408"/>
      <c r="HKM7" s="1408"/>
      <c r="HKN7" s="1408"/>
      <c r="HKO7" s="1408"/>
      <c r="HKP7" s="1408"/>
      <c r="HKQ7" s="1408"/>
      <c r="HKR7" s="1408"/>
      <c r="HKS7" s="1408"/>
      <c r="HKT7" s="1408"/>
      <c r="HKU7" s="1408"/>
      <c r="HKV7" s="1408"/>
      <c r="HKW7" s="1408"/>
      <c r="HKX7" s="1408"/>
      <c r="HKY7" s="1408"/>
      <c r="HKZ7" s="1408"/>
      <c r="HLA7" s="1408"/>
      <c r="HLB7" s="1408"/>
      <c r="HLC7" s="1408"/>
      <c r="HLD7" s="1408"/>
      <c r="HLE7" s="1408"/>
      <c r="HLF7" s="1408"/>
      <c r="HLG7" s="1408"/>
      <c r="HLH7" s="1408"/>
      <c r="HLI7" s="1408"/>
      <c r="HLJ7" s="1408"/>
      <c r="HLK7" s="1408"/>
      <c r="HLL7" s="1408"/>
      <c r="HLM7" s="1408"/>
      <c r="HLN7" s="1408"/>
      <c r="HLO7" s="1408"/>
      <c r="HLP7" s="1408"/>
      <c r="HLQ7" s="1408"/>
      <c r="HLR7" s="1408"/>
      <c r="HLS7" s="1408"/>
      <c r="HLT7" s="1408"/>
      <c r="HLU7" s="1408"/>
      <c r="HLV7" s="1408"/>
      <c r="HLW7" s="1408"/>
      <c r="HLX7" s="1408"/>
      <c r="HLY7" s="1408"/>
      <c r="HLZ7" s="1408"/>
      <c r="HMA7" s="1408"/>
      <c r="HMB7" s="1408"/>
      <c r="HMC7" s="1408"/>
      <c r="HMD7" s="1408"/>
      <c r="HME7" s="1408"/>
      <c r="HMF7" s="1408"/>
      <c r="HMG7" s="1408"/>
      <c r="HMH7" s="1408"/>
      <c r="HMI7" s="1408"/>
      <c r="HMJ7" s="1408"/>
      <c r="HMK7" s="1408"/>
      <c r="HML7" s="1408"/>
      <c r="HMM7" s="1408"/>
      <c r="HMN7" s="1408"/>
      <c r="HMO7" s="1408"/>
      <c r="HMP7" s="1408"/>
      <c r="HMQ7" s="1408"/>
      <c r="HMR7" s="1408"/>
      <c r="HMS7" s="1408"/>
      <c r="HMT7" s="1408"/>
      <c r="HMU7" s="1408"/>
      <c r="HMV7" s="1408"/>
      <c r="HMW7" s="1408"/>
      <c r="HMX7" s="1408"/>
      <c r="HMY7" s="1408"/>
      <c r="HMZ7" s="1408"/>
      <c r="HNA7" s="1408"/>
      <c r="HNB7" s="1408"/>
      <c r="HNC7" s="1408"/>
      <c r="HND7" s="1408"/>
      <c r="HNE7" s="1408"/>
      <c r="HNF7" s="1408"/>
      <c r="HNG7" s="1408"/>
      <c r="HNH7" s="1408"/>
      <c r="HNI7" s="1408"/>
      <c r="HNJ7" s="1408"/>
      <c r="HNK7" s="1408"/>
      <c r="HNL7" s="1408"/>
      <c r="HNM7" s="1408"/>
      <c r="HNN7" s="1408"/>
      <c r="HNO7" s="1408"/>
      <c r="HNP7" s="1408"/>
      <c r="HNQ7" s="1408"/>
      <c r="HNR7" s="1408"/>
      <c r="HNS7" s="1408"/>
      <c r="HNT7" s="1408"/>
      <c r="HNU7" s="1408"/>
      <c r="HNV7" s="1408"/>
      <c r="HNW7" s="1408"/>
      <c r="HNX7" s="1408"/>
      <c r="HNY7" s="1408"/>
      <c r="HNZ7" s="1408"/>
      <c r="HOA7" s="1408"/>
      <c r="HOB7" s="1408"/>
      <c r="HOC7" s="1408"/>
      <c r="HOD7" s="1408"/>
      <c r="HOE7" s="1408"/>
      <c r="HOF7" s="1408"/>
      <c r="HOG7" s="1408"/>
      <c r="HOH7" s="1408"/>
      <c r="HOI7" s="1408"/>
      <c r="HOJ7" s="1408"/>
      <c r="HOK7" s="1408"/>
      <c r="HOL7" s="1408"/>
      <c r="HOM7" s="1408"/>
      <c r="HON7" s="1408"/>
      <c r="HOO7" s="1408"/>
      <c r="HOP7" s="1408"/>
      <c r="HOQ7" s="1408"/>
      <c r="HOR7" s="1408"/>
      <c r="HOS7" s="1408"/>
      <c r="HOT7" s="1408"/>
      <c r="HOU7" s="1408"/>
      <c r="HOV7" s="1408"/>
      <c r="HOW7" s="1408"/>
      <c r="HOX7" s="1408"/>
      <c r="HOY7" s="1408"/>
      <c r="HOZ7" s="1408"/>
      <c r="HPA7" s="1408"/>
      <c r="HPB7" s="1408"/>
      <c r="HPC7" s="1408"/>
      <c r="HPD7" s="1408"/>
      <c r="HPE7" s="1408"/>
      <c r="HPF7" s="1408"/>
      <c r="HPG7" s="1408"/>
      <c r="HPH7" s="1408"/>
      <c r="HPI7" s="1408"/>
      <c r="HPJ7" s="1408"/>
      <c r="HPK7" s="1408"/>
      <c r="HPL7" s="1408"/>
      <c r="HPM7" s="1408"/>
      <c r="HPN7" s="1408"/>
      <c r="HPO7" s="1408"/>
      <c r="HPP7" s="1408"/>
      <c r="HPQ7" s="1408"/>
      <c r="HPR7" s="1408"/>
      <c r="HPS7" s="1408"/>
      <c r="HPT7" s="1408"/>
      <c r="HPU7" s="1408"/>
      <c r="HPV7" s="1408"/>
      <c r="HPW7" s="1408"/>
      <c r="HPX7" s="1408"/>
      <c r="HPY7" s="1408"/>
      <c r="HPZ7" s="1408"/>
      <c r="HQA7" s="1408"/>
      <c r="HQB7" s="1408"/>
      <c r="HQC7" s="1408"/>
      <c r="HQD7" s="1408"/>
      <c r="HQE7" s="1408"/>
      <c r="HQF7" s="1408"/>
      <c r="HQG7" s="1408"/>
      <c r="HQH7" s="1408"/>
      <c r="HQI7" s="1408"/>
      <c r="HQJ7" s="1408"/>
      <c r="HQK7" s="1408"/>
      <c r="HQL7" s="1408"/>
      <c r="HQM7" s="1408"/>
      <c r="HQN7" s="1408"/>
      <c r="HQO7" s="1408"/>
      <c r="HQP7" s="1408"/>
      <c r="HQQ7" s="1408"/>
      <c r="HQR7" s="1408"/>
      <c r="HQS7" s="1408"/>
      <c r="HQT7" s="1408"/>
      <c r="HQU7" s="1408"/>
      <c r="HQV7" s="1408"/>
      <c r="HQW7" s="1408"/>
      <c r="HQX7" s="1408"/>
      <c r="HQY7" s="1408"/>
      <c r="HQZ7" s="1408"/>
      <c r="HRA7" s="1408"/>
      <c r="HRB7" s="1408"/>
      <c r="HRC7" s="1408"/>
      <c r="HRD7" s="1408"/>
      <c r="HRE7" s="1408"/>
      <c r="HRF7" s="1408"/>
      <c r="HRG7" s="1408"/>
      <c r="HRH7" s="1408"/>
      <c r="HRI7" s="1408"/>
      <c r="HRJ7" s="1408"/>
      <c r="HRK7" s="1408"/>
      <c r="HRL7" s="1408"/>
      <c r="HRM7" s="1408"/>
      <c r="HRN7" s="1408"/>
      <c r="HRO7" s="1408"/>
      <c r="HRP7" s="1408"/>
      <c r="HRQ7" s="1408"/>
      <c r="HRR7" s="1408"/>
      <c r="HRS7" s="1408"/>
      <c r="HRT7" s="1408"/>
      <c r="HRU7" s="1408"/>
      <c r="HRV7" s="1408"/>
      <c r="HRW7" s="1408"/>
      <c r="HRX7" s="1408"/>
      <c r="HRY7" s="1408"/>
      <c r="HRZ7" s="1408"/>
      <c r="HSA7" s="1408"/>
      <c r="HSB7" s="1408"/>
      <c r="HSC7" s="1408"/>
      <c r="HSD7" s="1408"/>
      <c r="HSE7" s="1408"/>
      <c r="HSF7" s="1408"/>
      <c r="HSG7" s="1408"/>
      <c r="HSH7" s="1408"/>
      <c r="HSI7" s="1408"/>
      <c r="HSJ7" s="1408"/>
      <c r="HSK7" s="1408"/>
      <c r="HSL7" s="1408"/>
      <c r="HSM7" s="1408"/>
      <c r="HSN7" s="1408"/>
      <c r="HSO7" s="1408"/>
      <c r="HSP7" s="1408"/>
      <c r="HSQ7" s="1408"/>
      <c r="HSR7" s="1408"/>
      <c r="HSS7" s="1408"/>
      <c r="HST7" s="1408"/>
      <c r="HSU7" s="1408"/>
      <c r="HSV7" s="1408"/>
      <c r="HSW7" s="1408"/>
      <c r="HSX7" s="1408"/>
      <c r="HSY7" s="1408"/>
      <c r="HSZ7" s="1408"/>
      <c r="HTA7" s="1408"/>
      <c r="HTB7" s="1408"/>
      <c r="HTC7" s="1408"/>
      <c r="HTD7" s="1408"/>
      <c r="HTE7" s="1408"/>
      <c r="HTF7" s="1408"/>
      <c r="HTG7" s="1408"/>
      <c r="HTH7" s="1408"/>
      <c r="HTI7" s="1408"/>
      <c r="HTJ7" s="1408"/>
      <c r="HTK7" s="1408"/>
      <c r="HTL7" s="1408"/>
      <c r="HTM7" s="1408"/>
      <c r="HTN7" s="1408"/>
      <c r="HTO7" s="1408"/>
      <c r="HTP7" s="1408"/>
      <c r="HTQ7" s="1408"/>
      <c r="HTR7" s="1408"/>
      <c r="HTS7" s="1408"/>
      <c r="HTT7" s="1408"/>
      <c r="HTU7" s="1408"/>
      <c r="HTV7" s="1408"/>
      <c r="HTW7" s="1408"/>
      <c r="HTX7" s="1408"/>
      <c r="HTY7" s="1408"/>
      <c r="HTZ7" s="1408"/>
      <c r="HUA7" s="1408"/>
      <c r="HUB7" s="1408"/>
      <c r="HUC7" s="1408"/>
      <c r="HUD7" s="1408"/>
      <c r="HUE7" s="1408"/>
      <c r="HUF7" s="1408"/>
      <c r="HUG7" s="1408"/>
      <c r="HUH7" s="1408"/>
      <c r="HUI7" s="1408"/>
      <c r="HUJ7" s="1408"/>
      <c r="HUK7" s="1408"/>
      <c r="HUL7" s="1408"/>
      <c r="HUM7" s="1408"/>
      <c r="HUN7" s="1408"/>
      <c r="HUO7" s="1408"/>
      <c r="HUP7" s="1408"/>
      <c r="HUQ7" s="1408"/>
      <c r="HUR7" s="1408"/>
      <c r="HUS7" s="1408"/>
      <c r="HUT7" s="1408"/>
      <c r="HUU7" s="1408"/>
      <c r="HUV7" s="1408"/>
      <c r="HUW7" s="1408"/>
      <c r="HUX7" s="1408"/>
      <c r="HUY7" s="1408"/>
      <c r="HUZ7" s="1408"/>
      <c r="HVA7" s="1408"/>
      <c r="HVB7" s="1408"/>
      <c r="HVC7" s="1408"/>
      <c r="HVD7" s="1408"/>
      <c r="HVE7" s="1408"/>
      <c r="HVF7" s="1408"/>
      <c r="HVG7" s="1408"/>
      <c r="HVH7" s="1408"/>
      <c r="HVI7" s="1408"/>
      <c r="HVJ7" s="1408"/>
      <c r="HVK7" s="1408"/>
      <c r="HVL7" s="1408"/>
      <c r="HVM7" s="1408"/>
      <c r="HVN7" s="1408"/>
      <c r="HVO7" s="1408"/>
      <c r="HVP7" s="1408"/>
      <c r="HVQ7" s="1408"/>
      <c r="HVR7" s="1408"/>
      <c r="HVS7" s="1408"/>
      <c r="HVT7" s="1408"/>
      <c r="HVU7" s="1408"/>
      <c r="HVV7" s="1408"/>
      <c r="HVW7" s="1408"/>
      <c r="HVX7" s="1408"/>
      <c r="HVY7" s="1408"/>
      <c r="HVZ7" s="1408"/>
      <c r="HWA7" s="1408"/>
      <c r="HWB7" s="1408"/>
      <c r="HWC7" s="1408"/>
      <c r="HWD7" s="1408"/>
      <c r="HWE7" s="1408"/>
      <c r="HWF7" s="1408"/>
      <c r="HWG7" s="1408"/>
      <c r="HWH7" s="1408"/>
      <c r="HWI7" s="1408"/>
      <c r="HWJ7" s="1408"/>
      <c r="HWK7" s="1408"/>
      <c r="HWL7" s="1408"/>
      <c r="HWM7" s="1408"/>
      <c r="HWN7" s="1408"/>
      <c r="HWO7" s="1408"/>
      <c r="HWP7" s="1408"/>
      <c r="HWQ7" s="1408"/>
      <c r="HWR7" s="1408"/>
      <c r="HWS7" s="1408"/>
      <c r="HWT7" s="1408"/>
      <c r="HWU7" s="1408"/>
      <c r="HWV7" s="1408"/>
      <c r="HWW7" s="1408"/>
      <c r="HWX7" s="1408"/>
      <c r="HWY7" s="1408"/>
      <c r="HWZ7" s="1408"/>
      <c r="HXA7" s="1408"/>
      <c r="HXB7" s="1408"/>
      <c r="HXC7" s="1408"/>
      <c r="HXD7" s="1408"/>
      <c r="HXE7" s="1408"/>
      <c r="HXF7" s="1408"/>
      <c r="HXG7" s="1408"/>
      <c r="HXH7" s="1408"/>
      <c r="HXI7" s="1408"/>
      <c r="HXJ7" s="1408"/>
      <c r="HXK7" s="1408"/>
      <c r="HXL7" s="1408"/>
      <c r="HXM7" s="1408"/>
      <c r="HXN7" s="1408"/>
      <c r="HXO7" s="1408"/>
      <c r="HXP7" s="1408"/>
      <c r="HXQ7" s="1408"/>
      <c r="HXR7" s="1408"/>
      <c r="HXS7" s="1408"/>
      <c r="HXT7" s="1408"/>
      <c r="HXU7" s="1408"/>
      <c r="HXV7" s="1408"/>
      <c r="HXW7" s="1408"/>
      <c r="HXX7" s="1408"/>
      <c r="HXY7" s="1408"/>
      <c r="HXZ7" s="1408"/>
      <c r="HYA7" s="1408"/>
      <c r="HYB7" s="1408"/>
      <c r="HYC7" s="1408"/>
      <c r="HYD7" s="1408"/>
      <c r="HYE7" s="1408"/>
      <c r="HYF7" s="1408"/>
      <c r="HYG7" s="1408"/>
      <c r="HYH7" s="1408"/>
      <c r="HYI7" s="1408"/>
      <c r="HYJ7" s="1408"/>
      <c r="HYK7" s="1408"/>
      <c r="HYL7" s="1408"/>
      <c r="HYM7" s="1408"/>
      <c r="HYN7" s="1408"/>
      <c r="HYO7" s="1408"/>
      <c r="HYP7" s="1408"/>
      <c r="HYQ7" s="1408"/>
      <c r="HYR7" s="1408"/>
      <c r="HYS7" s="1408"/>
      <c r="HYT7" s="1408"/>
      <c r="HYU7" s="1408"/>
      <c r="HYV7" s="1408"/>
      <c r="HYW7" s="1408"/>
      <c r="HYX7" s="1408"/>
      <c r="HYY7" s="1408"/>
      <c r="HYZ7" s="1408"/>
      <c r="HZA7" s="1408"/>
      <c r="HZB7" s="1408"/>
      <c r="HZC7" s="1408"/>
      <c r="HZD7" s="1408"/>
      <c r="HZE7" s="1408"/>
      <c r="HZF7" s="1408"/>
      <c r="HZG7" s="1408"/>
      <c r="HZH7" s="1408"/>
      <c r="HZI7" s="1408"/>
      <c r="HZJ7" s="1408"/>
      <c r="HZK7" s="1408"/>
      <c r="HZL7" s="1408"/>
      <c r="HZM7" s="1408"/>
      <c r="HZN7" s="1408"/>
      <c r="HZO7" s="1408"/>
      <c r="HZP7" s="1408"/>
      <c r="HZQ7" s="1408"/>
      <c r="HZR7" s="1408"/>
      <c r="HZS7" s="1408"/>
      <c r="HZT7" s="1408"/>
      <c r="HZU7" s="1408"/>
      <c r="HZV7" s="1408"/>
      <c r="HZW7" s="1408"/>
      <c r="HZX7" s="1408"/>
      <c r="HZY7" s="1408"/>
      <c r="HZZ7" s="1408"/>
      <c r="IAA7" s="1408"/>
      <c r="IAB7" s="1408"/>
      <c r="IAC7" s="1408"/>
      <c r="IAD7" s="1408"/>
      <c r="IAE7" s="1408"/>
      <c r="IAF7" s="1408"/>
      <c r="IAG7" s="1408"/>
      <c r="IAH7" s="1408"/>
      <c r="IAI7" s="1408"/>
      <c r="IAJ7" s="1408"/>
      <c r="IAK7" s="1408"/>
      <c r="IAL7" s="1408"/>
      <c r="IAM7" s="1408"/>
      <c r="IAN7" s="1408"/>
      <c r="IAO7" s="1408"/>
      <c r="IAP7" s="1408"/>
      <c r="IAQ7" s="1408"/>
      <c r="IAR7" s="1408"/>
      <c r="IAS7" s="1408"/>
      <c r="IAT7" s="1408"/>
      <c r="IAU7" s="1408"/>
      <c r="IAV7" s="1408"/>
      <c r="IAW7" s="1408"/>
      <c r="IAX7" s="1408"/>
      <c r="IAY7" s="1408"/>
      <c r="IAZ7" s="1408"/>
      <c r="IBA7" s="1408"/>
      <c r="IBB7" s="1408"/>
      <c r="IBC7" s="1408"/>
      <c r="IBD7" s="1408"/>
      <c r="IBE7" s="1408"/>
      <c r="IBF7" s="1408"/>
      <c r="IBG7" s="1408"/>
      <c r="IBH7" s="1408"/>
      <c r="IBI7" s="1408"/>
      <c r="IBJ7" s="1408"/>
      <c r="IBK7" s="1408"/>
      <c r="IBL7" s="1408"/>
      <c r="IBM7" s="1408"/>
      <c r="IBN7" s="1408"/>
      <c r="IBO7" s="1408"/>
      <c r="IBP7" s="1408"/>
      <c r="IBQ7" s="1408"/>
      <c r="IBR7" s="1408"/>
      <c r="IBS7" s="1408"/>
      <c r="IBT7" s="1408"/>
      <c r="IBU7" s="1408"/>
      <c r="IBV7" s="1408"/>
      <c r="IBW7" s="1408"/>
      <c r="IBX7" s="1408"/>
      <c r="IBY7" s="1408"/>
      <c r="IBZ7" s="1408"/>
      <c r="ICA7" s="1408"/>
      <c r="ICB7" s="1408"/>
      <c r="ICC7" s="1408"/>
      <c r="ICD7" s="1408"/>
      <c r="ICE7" s="1408"/>
      <c r="ICF7" s="1408"/>
      <c r="ICG7" s="1408"/>
      <c r="ICH7" s="1408"/>
      <c r="ICI7" s="1408"/>
      <c r="ICJ7" s="1408"/>
      <c r="ICK7" s="1408"/>
      <c r="ICL7" s="1408"/>
      <c r="ICM7" s="1408"/>
      <c r="ICN7" s="1408"/>
      <c r="ICO7" s="1408"/>
      <c r="ICP7" s="1408"/>
      <c r="ICQ7" s="1408"/>
      <c r="ICR7" s="1408"/>
      <c r="ICS7" s="1408"/>
      <c r="ICT7" s="1408"/>
      <c r="ICU7" s="1408"/>
      <c r="ICV7" s="1408"/>
      <c r="ICW7" s="1408"/>
      <c r="ICX7" s="1408"/>
      <c r="ICY7" s="1408"/>
      <c r="ICZ7" s="1408"/>
      <c r="IDA7" s="1408"/>
      <c r="IDB7" s="1408"/>
      <c r="IDC7" s="1408"/>
      <c r="IDD7" s="1408"/>
      <c r="IDE7" s="1408"/>
      <c r="IDF7" s="1408"/>
      <c r="IDG7" s="1408"/>
      <c r="IDH7" s="1408"/>
      <c r="IDI7" s="1408"/>
      <c r="IDJ7" s="1408"/>
      <c r="IDK7" s="1408"/>
      <c r="IDL7" s="1408"/>
      <c r="IDM7" s="1408"/>
      <c r="IDN7" s="1408"/>
      <c r="IDO7" s="1408"/>
      <c r="IDP7" s="1408"/>
      <c r="IDQ7" s="1408"/>
      <c r="IDR7" s="1408"/>
      <c r="IDS7" s="1408"/>
      <c r="IDT7" s="1408"/>
      <c r="IDU7" s="1408"/>
      <c r="IDV7" s="1408"/>
      <c r="IDW7" s="1408"/>
      <c r="IDX7" s="1408"/>
      <c r="IDY7" s="1408"/>
      <c r="IDZ7" s="1408"/>
      <c r="IEA7" s="1408"/>
      <c r="IEB7" s="1408"/>
      <c r="IEC7" s="1408"/>
      <c r="IED7" s="1408"/>
      <c r="IEE7" s="1408"/>
      <c r="IEF7" s="1408"/>
      <c r="IEG7" s="1408"/>
      <c r="IEH7" s="1408"/>
      <c r="IEI7" s="1408"/>
      <c r="IEJ7" s="1408"/>
      <c r="IEK7" s="1408"/>
      <c r="IEL7" s="1408"/>
      <c r="IEM7" s="1408"/>
      <c r="IEN7" s="1408"/>
      <c r="IEO7" s="1408"/>
      <c r="IEP7" s="1408"/>
      <c r="IEQ7" s="1408"/>
      <c r="IER7" s="1408"/>
      <c r="IES7" s="1408"/>
      <c r="IET7" s="1408"/>
      <c r="IEU7" s="1408"/>
      <c r="IEV7" s="1408"/>
      <c r="IEW7" s="1408"/>
      <c r="IEX7" s="1408"/>
      <c r="IEY7" s="1408"/>
      <c r="IEZ7" s="1408"/>
      <c r="IFA7" s="1408"/>
      <c r="IFB7" s="1408"/>
      <c r="IFC7" s="1408"/>
      <c r="IFD7" s="1408"/>
      <c r="IFE7" s="1408"/>
      <c r="IFF7" s="1408"/>
      <c r="IFG7" s="1408"/>
      <c r="IFH7" s="1408"/>
      <c r="IFI7" s="1408"/>
      <c r="IFJ7" s="1408"/>
      <c r="IFK7" s="1408"/>
      <c r="IFL7" s="1408"/>
      <c r="IFM7" s="1408"/>
      <c r="IFN7" s="1408"/>
      <c r="IFO7" s="1408"/>
      <c r="IFP7" s="1408"/>
      <c r="IFQ7" s="1408"/>
      <c r="IFR7" s="1408"/>
      <c r="IFS7" s="1408"/>
      <c r="IFT7" s="1408"/>
      <c r="IFU7" s="1408"/>
      <c r="IFV7" s="1408"/>
      <c r="IFW7" s="1408"/>
      <c r="IFX7" s="1408"/>
      <c r="IFY7" s="1408"/>
      <c r="IFZ7" s="1408"/>
      <c r="IGA7" s="1408"/>
      <c r="IGB7" s="1408"/>
      <c r="IGC7" s="1408"/>
      <c r="IGD7" s="1408"/>
      <c r="IGE7" s="1408"/>
      <c r="IGF7" s="1408"/>
      <c r="IGG7" s="1408"/>
      <c r="IGH7" s="1408"/>
      <c r="IGI7" s="1408"/>
      <c r="IGJ7" s="1408"/>
      <c r="IGK7" s="1408"/>
      <c r="IGL7" s="1408"/>
      <c r="IGM7" s="1408"/>
      <c r="IGN7" s="1408"/>
      <c r="IGO7" s="1408"/>
      <c r="IGP7" s="1408"/>
      <c r="IGQ7" s="1408"/>
      <c r="IGR7" s="1408"/>
      <c r="IGS7" s="1408"/>
      <c r="IGT7" s="1408"/>
      <c r="IGU7" s="1408"/>
      <c r="IGV7" s="1408"/>
      <c r="IGW7" s="1408"/>
      <c r="IGX7" s="1408"/>
      <c r="IGY7" s="1408"/>
      <c r="IGZ7" s="1408"/>
      <c r="IHA7" s="1408"/>
      <c r="IHB7" s="1408"/>
      <c r="IHC7" s="1408"/>
      <c r="IHD7" s="1408"/>
      <c r="IHE7" s="1408"/>
      <c r="IHF7" s="1408"/>
      <c r="IHG7" s="1408"/>
      <c r="IHH7" s="1408"/>
      <c r="IHI7" s="1408"/>
      <c r="IHJ7" s="1408"/>
      <c r="IHK7" s="1408"/>
      <c r="IHL7" s="1408"/>
      <c r="IHM7" s="1408"/>
      <c r="IHN7" s="1408"/>
      <c r="IHO7" s="1408"/>
      <c r="IHP7" s="1408"/>
      <c r="IHQ7" s="1408"/>
      <c r="IHR7" s="1408"/>
      <c r="IHS7" s="1408"/>
      <c r="IHT7" s="1408"/>
      <c r="IHU7" s="1408"/>
      <c r="IHV7" s="1408"/>
      <c r="IHW7" s="1408"/>
      <c r="IHX7" s="1408"/>
      <c r="IHY7" s="1408"/>
      <c r="IHZ7" s="1408"/>
      <c r="IIA7" s="1408"/>
      <c r="IIB7" s="1408"/>
      <c r="IIC7" s="1408"/>
      <c r="IID7" s="1408"/>
      <c r="IIE7" s="1408"/>
      <c r="IIF7" s="1408"/>
      <c r="IIG7" s="1408"/>
      <c r="IIH7" s="1408"/>
      <c r="III7" s="1408"/>
      <c r="IIJ7" s="1408"/>
      <c r="IIK7" s="1408"/>
      <c r="IIL7" s="1408"/>
      <c r="IIM7" s="1408"/>
      <c r="IIN7" s="1408"/>
      <c r="IIO7" s="1408"/>
      <c r="IIP7" s="1408"/>
      <c r="IIQ7" s="1408"/>
      <c r="IIR7" s="1408"/>
      <c r="IIS7" s="1408"/>
      <c r="IIT7" s="1408"/>
      <c r="IIU7" s="1408"/>
      <c r="IIV7" s="1408"/>
      <c r="IIW7" s="1408"/>
      <c r="IIX7" s="1408"/>
      <c r="IIY7" s="1408"/>
      <c r="IIZ7" s="1408"/>
      <c r="IJA7" s="1408"/>
      <c r="IJB7" s="1408"/>
      <c r="IJC7" s="1408"/>
      <c r="IJD7" s="1408"/>
      <c r="IJE7" s="1408"/>
      <c r="IJF7" s="1408"/>
      <c r="IJG7" s="1408"/>
      <c r="IJH7" s="1408"/>
      <c r="IJI7" s="1408"/>
      <c r="IJJ7" s="1408"/>
      <c r="IJK7" s="1408"/>
      <c r="IJL7" s="1408"/>
      <c r="IJM7" s="1408"/>
      <c r="IJN7" s="1408"/>
      <c r="IJO7" s="1408"/>
      <c r="IJP7" s="1408"/>
      <c r="IJQ7" s="1408"/>
      <c r="IJR7" s="1408"/>
      <c r="IJS7" s="1408"/>
      <c r="IJT7" s="1408"/>
      <c r="IJU7" s="1408"/>
      <c r="IJV7" s="1408"/>
      <c r="IJW7" s="1408"/>
      <c r="IJX7" s="1408"/>
      <c r="IJY7" s="1408"/>
      <c r="IJZ7" s="1408"/>
      <c r="IKA7" s="1408"/>
      <c r="IKB7" s="1408"/>
      <c r="IKC7" s="1408"/>
      <c r="IKD7" s="1408"/>
      <c r="IKE7" s="1408"/>
      <c r="IKF7" s="1408"/>
      <c r="IKG7" s="1408"/>
      <c r="IKH7" s="1408"/>
      <c r="IKI7" s="1408"/>
      <c r="IKJ7" s="1408"/>
      <c r="IKK7" s="1408"/>
      <c r="IKL7" s="1408"/>
      <c r="IKM7" s="1408"/>
      <c r="IKN7" s="1408"/>
      <c r="IKO7" s="1408"/>
      <c r="IKP7" s="1408"/>
      <c r="IKQ7" s="1408"/>
      <c r="IKR7" s="1408"/>
      <c r="IKS7" s="1408"/>
      <c r="IKT7" s="1408"/>
      <c r="IKU7" s="1408"/>
      <c r="IKV7" s="1408"/>
      <c r="IKW7" s="1408"/>
      <c r="IKX7" s="1408"/>
      <c r="IKY7" s="1408"/>
      <c r="IKZ7" s="1408"/>
      <c r="ILA7" s="1408"/>
      <c r="ILB7" s="1408"/>
      <c r="ILC7" s="1408"/>
      <c r="ILD7" s="1408"/>
      <c r="ILE7" s="1408"/>
      <c r="ILF7" s="1408"/>
      <c r="ILG7" s="1408"/>
      <c r="ILH7" s="1408"/>
      <c r="ILI7" s="1408"/>
      <c r="ILJ7" s="1408"/>
      <c r="ILK7" s="1408"/>
      <c r="ILL7" s="1408"/>
      <c r="ILM7" s="1408"/>
      <c r="ILN7" s="1408"/>
      <c r="ILO7" s="1408"/>
      <c r="ILP7" s="1408"/>
      <c r="ILQ7" s="1408"/>
      <c r="ILR7" s="1408"/>
      <c r="ILS7" s="1408"/>
      <c r="ILT7" s="1408"/>
      <c r="ILU7" s="1408"/>
      <c r="ILV7" s="1408"/>
      <c r="ILW7" s="1408"/>
      <c r="ILX7" s="1408"/>
      <c r="ILY7" s="1408"/>
      <c r="ILZ7" s="1408"/>
      <c r="IMA7" s="1408"/>
      <c r="IMB7" s="1408"/>
      <c r="IMC7" s="1408"/>
      <c r="IMD7" s="1408"/>
      <c r="IME7" s="1408"/>
      <c r="IMF7" s="1408"/>
      <c r="IMG7" s="1408"/>
      <c r="IMH7" s="1408"/>
      <c r="IMI7" s="1408"/>
      <c r="IMJ7" s="1408"/>
      <c r="IMK7" s="1408"/>
      <c r="IML7" s="1408"/>
      <c r="IMM7" s="1408"/>
      <c r="IMN7" s="1408"/>
      <c r="IMO7" s="1408"/>
      <c r="IMP7" s="1408"/>
      <c r="IMQ7" s="1408"/>
      <c r="IMR7" s="1408"/>
      <c r="IMS7" s="1408"/>
      <c r="IMT7" s="1408"/>
      <c r="IMU7" s="1408"/>
      <c r="IMV7" s="1408"/>
      <c r="IMW7" s="1408"/>
      <c r="IMX7" s="1408"/>
      <c r="IMY7" s="1408"/>
      <c r="IMZ7" s="1408"/>
      <c r="INA7" s="1408"/>
      <c r="INB7" s="1408"/>
      <c r="INC7" s="1408"/>
      <c r="IND7" s="1408"/>
      <c r="INE7" s="1408"/>
      <c r="INF7" s="1408"/>
      <c r="ING7" s="1408"/>
      <c r="INH7" s="1408"/>
      <c r="INI7" s="1408"/>
      <c r="INJ7" s="1408"/>
      <c r="INK7" s="1408"/>
      <c r="INL7" s="1408"/>
      <c r="INM7" s="1408"/>
      <c r="INN7" s="1408"/>
      <c r="INO7" s="1408"/>
      <c r="INP7" s="1408"/>
      <c r="INQ7" s="1408"/>
      <c r="INR7" s="1408"/>
      <c r="INS7" s="1408"/>
      <c r="INT7" s="1408"/>
      <c r="INU7" s="1408"/>
      <c r="INV7" s="1408"/>
      <c r="INW7" s="1408"/>
      <c r="INX7" s="1408"/>
      <c r="INY7" s="1408"/>
      <c r="INZ7" s="1408"/>
      <c r="IOA7" s="1408"/>
      <c r="IOB7" s="1408"/>
      <c r="IOC7" s="1408"/>
      <c r="IOD7" s="1408"/>
      <c r="IOE7" s="1408"/>
      <c r="IOF7" s="1408"/>
      <c r="IOG7" s="1408"/>
      <c r="IOH7" s="1408"/>
      <c r="IOI7" s="1408"/>
      <c r="IOJ7" s="1408"/>
      <c r="IOK7" s="1408"/>
      <c r="IOL7" s="1408"/>
      <c r="IOM7" s="1408"/>
      <c r="ION7" s="1408"/>
      <c r="IOO7" s="1408"/>
      <c r="IOP7" s="1408"/>
      <c r="IOQ7" s="1408"/>
      <c r="IOR7" s="1408"/>
      <c r="IOS7" s="1408"/>
      <c r="IOT7" s="1408"/>
      <c r="IOU7" s="1408"/>
      <c r="IOV7" s="1408"/>
      <c r="IOW7" s="1408"/>
      <c r="IOX7" s="1408"/>
      <c r="IOY7" s="1408"/>
      <c r="IOZ7" s="1408"/>
      <c r="IPA7" s="1408"/>
      <c r="IPB7" s="1408"/>
      <c r="IPC7" s="1408"/>
      <c r="IPD7" s="1408"/>
      <c r="IPE7" s="1408"/>
      <c r="IPF7" s="1408"/>
      <c r="IPG7" s="1408"/>
      <c r="IPH7" s="1408"/>
      <c r="IPI7" s="1408"/>
      <c r="IPJ7" s="1408"/>
      <c r="IPK7" s="1408"/>
      <c r="IPL7" s="1408"/>
      <c r="IPM7" s="1408"/>
      <c r="IPN7" s="1408"/>
      <c r="IPO7" s="1408"/>
      <c r="IPP7" s="1408"/>
      <c r="IPQ7" s="1408"/>
      <c r="IPR7" s="1408"/>
      <c r="IPS7" s="1408"/>
      <c r="IPT7" s="1408"/>
      <c r="IPU7" s="1408"/>
      <c r="IPV7" s="1408"/>
      <c r="IPW7" s="1408"/>
      <c r="IPX7" s="1408"/>
      <c r="IPY7" s="1408"/>
      <c r="IPZ7" s="1408"/>
      <c r="IQA7" s="1408"/>
      <c r="IQB7" s="1408"/>
      <c r="IQC7" s="1408"/>
      <c r="IQD7" s="1408"/>
      <c r="IQE7" s="1408"/>
      <c r="IQF7" s="1408"/>
      <c r="IQG7" s="1408"/>
      <c r="IQH7" s="1408"/>
      <c r="IQI7" s="1408"/>
      <c r="IQJ7" s="1408"/>
      <c r="IQK7" s="1408"/>
      <c r="IQL7" s="1408"/>
      <c r="IQM7" s="1408"/>
      <c r="IQN7" s="1408"/>
      <c r="IQO7" s="1408"/>
      <c r="IQP7" s="1408"/>
      <c r="IQQ7" s="1408"/>
      <c r="IQR7" s="1408"/>
      <c r="IQS7" s="1408"/>
      <c r="IQT7" s="1408"/>
      <c r="IQU7" s="1408"/>
      <c r="IQV7" s="1408"/>
      <c r="IQW7" s="1408"/>
      <c r="IQX7" s="1408"/>
      <c r="IQY7" s="1408"/>
      <c r="IQZ7" s="1408"/>
      <c r="IRA7" s="1408"/>
      <c r="IRB7" s="1408"/>
      <c r="IRC7" s="1408"/>
      <c r="IRD7" s="1408"/>
      <c r="IRE7" s="1408"/>
      <c r="IRF7" s="1408"/>
      <c r="IRG7" s="1408"/>
      <c r="IRH7" s="1408"/>
      <c r="IRI7" s="1408"/>
      <c r="IRJ7" s="1408"/>
      <c r="IRK7" s="1408"/>
      <c r="IRL7" s="1408"/>
      <c r="IRM7" s="1408"/>
      <c r="IRN7" s="1408"/>
      <c r="IRO7" s="1408"/>
      <c r="IRP7" s="1408"/>
      <c r="IRQ7" s="1408"/>
      <c r="IRR7" s="1408"/>
      <c r="IRS7" s="1408"/>
      <c r="IRT7" s="1408"/>
      <c r="IRU7" s="1408"/>
      <c r="IRV7" s="1408"/>
      <c r="IRW7" s="1408"/>
      <c r="IRX7" s="1408"/>
      <c r="IRY7" s="1408"/>
      <c r="IRZ7" s="1408"/>
      <c r="ISA7" s="1408"/>
      <c r="ISB7" s="1408"/>
      <c r="ISC7" s="1408"/>
      <c r="ISD7" s="1408"/>
      <c r="ISE7" s="1408"/>
      <c r="ISF7" s="1408"/>
      <c r="ISG7" s="1408"/>
      <c r="ISH7" s="1408"/>
      <c r="ISI7" s="1408"/>
      <c r="ISJ7" s="1408"/>
      <c r="ISK7" s="1408"/>
      <c r="ISL7" s="1408"/>
      <c r="ISM7" s="1408"/>
      <c r="ISN7" s="1408"/>
      <c r="ISO7" s="1408"/>
      <c r="ISP7" s="1408"/>
      <c r="ISQ7" s="1408"/>
      <c r="ISR7" s="1408"/>
      <c r="ISS7" s="1408"/>
      <c r="IST7" s="1408"/>
      <c r="ISU7" s="1408"/>
      <c r="ISV7" s="1408"/>
      <c r="ISW7" s="1408"/>
      <c r="ISX7" s="1408"/>
      <c r="ISY7" s="1408"/>
      <c r="ISZ7" s="1408"/>
      <c r="ITA7" s="1408"/>
      <c r="ITB7" s="1408"/>
      <c r="ITC7" s="1408"/>
      <c r="ITD7" s="1408"/>
      <c r="ITE7" s="1408"/>
      <c r="ITF7" s="1408"/>
      <c r="ITG7" s="1408"/>
      <c r="ITH7" s="1408"/>
      <c r="ITI7" s="1408"/>
      <c r="ITJ7" s="1408"/>
      <c r="ITK7" s="1408"/>
      <c r="ITL7" s="1408"/>
      <c r="ITM7" s="1408"/>
      <c r="ITN7" s="1408"/>
      <c r="ITO7" s="1408"/>
      <c r="ITP7" s="1408"/>
      <c r="ITQ7" s="1408"/>
      <c r="ITR7" s="1408"/>
      <c r="ITS7" s="1408"/>
      <c r="ITT7" s="1408"/>
      <c r="ITU7" s="1408"/>
      <c r="ITV7" s="1408"/>
      <c r="ITW7" s="1408"/>
      <c r="ITX7" s="1408"/>
      <c r="ITY7" s="1408"/>
      <c r="ITZ7" s="1408"/>
      <c r="IUA7" s="1408"/>
      <c r="IUB7" s="1408"/>
      <c r="IUC7" s="1408"/>
      <c r="IUD7" s="1408"/>
      <c r="IUE7" s="1408"/>
      <c r="IUF7" s="1408"/>
      <c r="IUG7" s="1408"/>
      <c r="IUH7" s="1408"/>
      <c r="IUI7" s="1408"/>
      <c r="IUJ7" s="1408"/>
      <c r="IUK7" s="1408"/>
      <c r="IUL7" s="1408"/>
      <c r="IUM7" s="1408"/>
      <c r="IUN7" s="1408"/>
      <c r="IUO7" s="1408"/>
      <c r="IUP7" s="1408"/>
      <c r="IUQ7" s="1408"/>
      <c r="IUR7" s="1408"/>
      <c r="IUS7" s="1408"/>
      <c r="IUT7" s="1408"/>
      <c r="IUU7" s="1408"/>
      <c r="IUV7" s="1408"/>
      <c r="IUW7" s="1408"/>
      <c r="IUX7" s="1408"/>
      <c r="IUY7" s="1408"/>
      <c r="IUZ7" s="1408"/>
      <c r="IVA7" s="1408"/>
      <c r="IVB7" s="1408"/>
      <c r="IVC7" s="1408"/>
      <c r="IVD7" s="1408"/>
      <c r="IVE7" s="1408"/>
      <c r="IVF7" s="1408"/>
      <c r="IVG7" s="1408"/>
      <c r="IVH7" s="1408"/>
      <c r="IVI7" s="1408"/>
      <c r="IVJ7" s="1408"/>
      <c r="IVK7" s="1408"/>
      <c r="IVL7" s="1408"/>
      <c r="IVM7" s="1408"/>
      <c r="IVN7" s="1408"/>
      <c r="IVO7" s="1408"/>
      <c r="IVP7" s="1408"/>
      <c r="IVQ7" s="1408"/>
      <c r="IVR7" s="1408"/>
      <c r="IVS7" s="1408"/>
      <c r="IVT7" s="1408"/>
      <c r="IVU7" s="1408"/>
      <c r="IVV7" s="1408"/>
      <c r="IVW7" s="1408"/>
      <c r="IVX7" s="1408"/>
      <c r="IVY7" s="1408"/>
      <c r="IVZ7" s="1408"/>
      <c r="IWA7" s="1408"/>
      <c r="IWB7" s="1408"/>
      <c r="IWC7" s="1408"/>
      <c r="IWD7" s="1408"/>
      <c r="IWE7" s="1408"/>
      <c r="IWF7" s="1408"/>
      <c r="IWG7" s="1408"/>
      <c r="IWH7" s="1408"/>
      <c r="IWI7" s="1408"/>
      <c r="IWJ7" s="1408"/>
      <c r="IWK7" s="1408"/>
      <c r="IWL7" s="1408"/>
      <c r="IWM7" s="1408"/>
      <c r="IWN7" s="1408"/>
      <c r="IWO7" s="1408"/>
      <c r="IWP7" s="1408"/>
      <c r="IWQ7" s="1408"/>
      <c r="IWR7" s="1408"/>
      <c r="IWS7" s="1408"/>
      <c r="IWT7" s="1408"/>
      <c r="IWU7" s="1408"/>
      <c r="IWV7" s="1408"/>
      <c r="IWW7" s="1408"/>
      <c r="IWX7" s="1408"/>
      <c r="IWY7" s="1408"/>
      <c r="IWZ7" s="1408"/>
      <c r="IXA7" s="1408"/>
      <c r="IXB7" s="1408"/>
      <c r="IXC7" s="1408"/>
      <c r="IXD7" s="1408"/>
      <c r="IXE7" s="1408"/>
      <c r="IXF7" s="1408"/>
      <c r="IXG7" s="1408"/>
      <c r="IXH7" s="1408"/>
      <c r="IXI7" s="1408"/>
      <c r="IXJ7" s="1408"/>
      <c r="IXK7" s="1408"/>
      <c r="IXL7" s="1408"/>
      <c r="IXM7" s="1408"/>
      <c r="IXN7" s="1408"/>
      <c r="IXO7" s="1408"/>
      <c r="IXP7" s="1408"/>
      <c r="IXQ7" s="1408"/>
      <c r="IXR7" s="1408"/>
      <c r="IXS7" s="1408"/>
      <c r="IXT7" s="1408"/>
      <c r="IXU7" s="1408"/>
      <c r="IXV7" s="1408"/>
      <c r="IXW7" s="1408"/>
      <c r="IXX7" s="1408"/>
      <c r="IXY7" s="1408"/>
      <c r="IXZ7" s="1408"/>
      <c r="IYA7" s="1408"/>
      <c r="IYB7" s="1408"/>
      <c r="IYC7" s="1408"/>
      <c r="IYD7" s="1408"/>
      <c r="IYE7" s="1408"/>
      <c r="IYF7" s="1408"/>
      <c r="IYG7" s="1408"/>
      <c r="IYH7" s="1408"/>
      <c r="IYI7" s="1408"/>
      <c r="IYJ7" s="1408"/>
      <c r="IYK7" s="1408"/>
      <c r="IYL7" s="1408"/>
      <c r="IYM7" s="1408"/>
      <c r="IYN7" s="1408"/>
      <c r="IYO7" s="1408"/>
      <c r="IYP7" s="1408"/>
      <c r="IYQ7" s="1408"/>
      <c r="IYR7" s="1408"/>
      <c r="IYS7" s="1408"/>
      <c r="IYT7" s="1408"/>
      <c r="IYU7" s="1408"/>
      <c r="IYV7" s="1408"/>
      <c r="IYW7" s="1408"/>
      <c r="IYX7" s="1408"/>
      <c r="IYY7" s="1408"/>
      <c r="IYZ7" s="1408"/>
      <c r="IZA7" s="1408"/>
      <c r="IZB7" s="1408"/>
      <c r="IZC7" s="1408"/>
      <c r="IZD7" s="1408"/>
      <c r="IZE7" s="1408"/>
      <c r="IZF7" s="1408"/>
      <c r="IZG7" s="1408"/>
      <c r="IZH7" s="1408"/>
      <c r="IZI7" s="1408"/>
      <c r="IZJ7" s="1408"/>
      <c r="IZK7" s="1408"/>
      <c r="IZL7" s="1408"/>
      <c r="IZM7" s="1408"/>
      <c r="IZN7" s="1408"/>
      <c r="IZO7" s="1408"/>
      <c r="IZP7" s="1408"/>
      <c r="IZQ7" s="1408"/>
      <c r="IZR7" s="1408"/>
      <c r="IZS7" s="1408"/>
      <c r="IZT7" s="1408"/>
      <c r="IZU7" s="1408"/>
      <c r="IZV7" s="1408"/>
      <c r="IZW7" s="1408"/>
      <c r="IZX7" s="1408"/>
      <c r="IZY7" s="1408"/>
      <c r="IZZ7" s="1408"/>
      <c r="JAA7" s="1408"/>
      <c r="JAB7" s="1408"/>
      <c r="JAC7" s="1408"/>
      <c r="JAD7" s="1408"/>
      <c r="JAE7" s="1408"/>
      <c r="JAF7" s="1408"/>
      <c r="JAG7" s="1408"/>
      <c r="JAH7" s="1408"/>
      <c r="JAI7" s="1408"/>
      <c r="JAJ7" s="1408"/>
      <c r="JAK7" s="1408"/>
      <c r="JAL7" s="1408"/>
      <c r="JAM7" s="1408"/>
      <c r="JAN7" s="1408"/>
      <c r="JAO7" s="1408"/>
      <c r="JAP7" s="1408"/>
      <c r="JAQ7" s="1408"/>
      <c r="JAR7" s="1408"/>
      <c r="JAS7" s="1408"/>
      <c r="JAT7" s="1408"/>
      <c r="JAU7" s="1408"/>
      <c r="JAV7" s="1408"/>
      <c r="JAW7" s="1408"/>
      <c r="JAX7" s="1408"/>
      <c r="JAY7" s="1408"/>
      <c r="JAZ7" s="1408"/>
      <c r="JBA7" s="1408"/>
      <c r="JBB7" s="1408"/>
      <c r="JBC7" s="1408"/>
      <c r="JBD7" s="1408"/>
      <c r="JBE7" s="1408"/>
      <c r="JBF7" s="1408"/>
      <c r="JBG7" s="1408"/>
      <c r="JBH7" s="1408"/>
      <c r="JBI7" s="1408"/>
      <c r="JBJ7" s="1408"/>
      <c r="JBK7" s="1408"/>
      <c r="JBL7" s="1408"/>
      <c r="JBM7" s="1408"/>
      <c r="JBN7" s="1408"/>
      <c r="JBO7" s="1408"/>
      <c r="JBP7" s="1408"/>
      <c r="JBQ7" s="1408"/>
      <c r="JBR7" s="1408"/>
      <c r="JBS7" s="1408"/>
      <c r="JBT7" s="1408"/>
      <c r="JBU7" s="1408"/>
      <c r="JBV7" s="1408"/>
      <c r="JBW7" s="1408"/>
      <c r="JBX7" s="1408"/>
      <c r="JBY7" s="1408"/>
      <c r="JBZ7" s="1408"/>
      <c r="JCA7" s="1408"/>
      <c r="JCB7" s="1408"/>
      <c r="JCC7" s="1408"/>
      <c r="JCD7" s="1408"/>
      <c r="JCE7" s="1408"/>
      <c r="JCF7" s="1408"/>
      <c r="JCG7" s="1408"/>
      <c r="JCH7" s="1408"/>
      <c r="JCI7" s="1408"/>
      <c r="JCJ7" s="1408"/>
      <c r="JCK7" s="1408"/>
      <c r="JCL7" s="1408"/>
      <c r="JCM7" s="1408"/>
      <c r="JCN7" s="1408"/>
      <c r="JCO7" s="1408"/>
      <c r="JCP7" s="1408"/>
      <c r="JCQ7" s="1408"/>
      <c r="JCR7" s="1408"/>
      <c r="JCS7" s="1408"/>
      <c r="JCT7" s="1408"/>
      <c r="JCU7" s="1408"/>
      <c r="JCV7" s="1408"/>
      <c r="JCW7" s="1408"/>
      <c r="JCX7" s="1408"/>
      <c r="JCY7" s="1408"/>
      <c r="JCZ7" s="1408"/>
      <c r="JDA7" s="1408"/>
      <c r="JDB7" s="1408"/>
      <c r="JDC7" s="1408"/>
      <c r="JDD7" s="1408"/>
      <c r="JDE7" s="1408"/>
      <c r="JDF7" s="1408"/>
      <c r="JDG7" s="1408"/>
      <c r="JDH7" s="1408"/>
      <c r="JDI7" s="1408"/>
      <c r="JDJ7" s="1408"/>
      <c r="JDK7" s="1408"/>
      <c r="JDL7" s="1408"/>
      <c r="JDM7" s="1408"/>
      <c r="JDN7" s="1408"/>
      <c r="JDO7" s="1408"/>
      <c r="JDP7" s="1408"/>
      <c r="JDQ7" s="1408"/>
      <c r="JDR7" s="1408"/>
      <c r="JDS7" s="1408"/>
      <c r="JDT7" s="1408"/>
      <c r="JDU7" s="1408"/>
      <c r="JDV7" s="1408"/>
      <c r="JDW7" s="1408"/>
      <c r="JDX7" s="1408"/>
      <c r="JDY7" s="1408"/>
      <c r="JDZ7" s="1408"/>
      <c r="JEA7" s="1408"/>
      <c r="JEB7" s="1408"/>
      <c r="JEC7" s="1408"/>
      <c r="JED7" s="1408"/>
      <c r="JEE7" s="1408"/>
      <c r="JEF7" s="1408"/>
      <c r="JEG7" s="1408"/>
      <c r="JEH7" s="1408"/>
      <c r="JEI7" s="1408"/>
      <c r="JEJ7" s="1408"/>
      <c r="JEK7" s="1408"/>
      <c r="JEL7" s="1408"/>
      <c r="JEM7" s="1408"/>
      <c r="JEN7" s="1408"/>
      <c r="JEO7" s="1408"/>
      <c r="JEP7" s="1408"/>
      <c r="JEQ7" s="1408"/>
      <c r="JER7" s="1408"/>
      <c r="JES7" s="1408"/>
      <c r="JET7" s="1408"/>
      <c r="JEU7" s="1408"/>
      <c r="JEV7" s="1408"/>
      <c r="JEW7" s="1408"/>
      <c r="JEX7" s="1408"/>
      <c r="JEY7" s="1408"/>
      <c r="JEZ7" s="1408"/>
      <c r="JFA7" s="1408"/>
      <c r="JFB7" s="1408"/>
      <c r="JFC7" s="1408"/>
      <c r="JFD7" s="1408"/>
      <c r="JFE7" s="1408"/>
      <c r="JFF7" s="1408"/>
      <c r="JFG7" s="1408"/>
      <c r="JFH7" s="1408"/>
      <c r="JFI7" s="1408"/>
      <c r="JFJ7" s="1408"/>
      <c r="JFK7" s="1408"/>
      <c r="JFL7" s="1408"/>
      <c r="JFM7" s="1408"/>
      <c r="JFN7" s="1408"/>
      <c r="JFO7" s="1408"/>
      <c r="JFP7" s="1408"/>
      <c r="JFQ7" s="1408"/>
      <c r="JFR7" s="1408"/>
      <c r="JFS7" s="1408"/>
      <c r="JFT7" s="1408"/>
      <c r="JFU7" s="1408"/>
      <c r="JFV7" s="1408"/>
      <c r="JFW7" s="1408"/>
      <c r="JFX7" s="1408"/>
      <c r="JFY7" s="1408"/>
      <c r="JFZ7" s="1408"/>
      <c r="JGA7" s="1408"/>
      <c r="JGB7" s="1408"/>
      <c r="JGC7" s="1408"/>
      <c r="JGD7" s="1408"/>
      <c r="JGE7" s="1408"/>
      <c r="JGF7" s="1408"/>
      <c r="JGG7" s="1408"/>
      <c r="JGH7" s="1408"/>
      <c r="JGI7" s="1408"/>
      <c r="JGJ7" s="1408"/>
      <c r="JGK7" s="1408"/>
      <c r="JGL7" s="1408"/>
      <c r="JGM7" s="1408"/>
      <c r="JGN7" s="1408"/>
      <c r="JGO7" s="1408"/>
      <c r="JGP7" s="1408"/>
      <c r="JGQ7" s="1408"/>
      <c r="JGR7" s="1408"/>
      <c r="JGS7" s="1408"/>
      <c r="JGT7" s="1408"/>
      <c r="JGU7" s="1408"/>
      <c r="JGV7" s="1408"/>
      <c r="JGW7" s="1408"/>
      <c r="JGX7" s="1408"/>
      <c r="JGY7" s="1408"/>
      <c r="JGZ7" s="1408"/>
      <c r="JHA7" s="1408"/>
      <c r="JHB7" s="1408"/>
      <c r="JHC7" s="1408"/>
      <c r="JHD7" s="1408"/>
      <c r="JHE7" s="1408"/>
      <c r="JHF7" s="1408"/>
      <c r="JHG7" s="1408"/>
      <c r="JHH7" s="1408"/>
      <c r="JHI7" s="1408"/>
      <c r="JHJ7" s="1408"/>
      <c r="JHK7" s="1408"/>
      <c r="JHL7" s="1408"/>
      <c r="JHM7" s="1408"/>
      <c r="JHN7" s="1408"/>
      <c r="JHO7" s="1408"/>
      <c r="JHP7" s="1408"/>
      <c r="JHQ7" s="1408"/>
      <c r="JHR7" s="1408"/>
      <c r="JHS7" s="1408"/>
      <c r="JHT7" s="1408"/>
      <c r="JHU7" s="1408"/>
      <c r="JHV7" s="1408"/>
      <c r="JHW7" s="1408"/>
      <c r="JHX7" s="1408"/>
      <c r="JHY7" s="1408"/>
      <c r="JHZ7" s="1408"/>
      <c r="JIA7" s="1408"/>
      <c r="JIB7" s="1408"/>
      <c r="JIC7" s="1408"/>
      <c r="JID7" s="1408"/>
      <c r="JIE7" s="1408"/>
      <c r="JIF7" s="1408"/>
      <c r="JIG7" s="1408"/>
      <c r="JIH7" s="1408"/>
      <c r="JII7" s="1408"/>
      <c r="JIJ7" s="1408"/>
      <c r="JIK7" s="1408"/>
      <c r="JIL7" s="1408"/>
      <c r="JIM7" s="1408"/>
      <c r="JIN7" s="1408"/>
      <c r="JIO7" s="1408"/>
      <c r="JIP7" s="1408"/>
      <c r="JIQ7" s="1408"/>
      <c r="JIR7" s="1408"/>
      <c r="JIS7" s="1408"/>
      <c r="JIT7" s="1408"/>
      <c r="JIU7" s="1408"/>
      <c r="JIV7" s="1408"/>
      <c r="JIW7" s="1408"/>
      <c r="JIX7" s="1408"/>
      <c r="JIY7" s="1408"/>
      <c r="JIZ7" s="1408"/>
      <c r="JJA7" s="1408"/>
      <c r="JJB7" s="1408"/>
      <c r="JJC7" s="1408"/>
      <c r="JJD7" s="1408"/>
      <c r="JJE7" s="1408"/>
      <c r="JJF7" s="1408"/>
      <c r="JJG7" s="1408"/>
      <c r="JJH7" s="1408"/>
      <c r="JJI7" s="1408"/>
      <c r="JJJ7" s="1408"/>
      <c r="JJK7" s="1408"/>
      <c r="JJL7" s="1408"/>
      <c r="JJM7" s="1408"/>
      <c r="JJN7" s="1408"/>
      <c r="JJO7" s="1408"/>
      <c r="JJP7" s="1408"/>
      <c r="JJQ7" s="1408"/>
      <c r="JJR7" s="1408"/>
      <c r="JJS7" s="1408"/>
      <c r="JJT7" s="1408"/>
      <c r="JJU7" s="1408"/>
      <c r="JJV7" s="1408"/>
      <c r="JJW7" s="1408"/>
      <c r="JJX7" s="1408"/>
      <c r="JJY7" s="1408"/>
      <c r="JJZ7" s="1408"/>
      <c r="JKA7" s="1408"/>
      <c r="JKB7" s="1408"/>
      <c r="JKC7" s="1408"/>
      <c r="JKD7" s="1408"/>
      <c r="JKE7" s="1408"/>
      <c r="JKF7" s="1408"/>
      <c r="JKG7" s="1408"/>
      <c r="JKH7" s="1408"/>
      <c r="JKI7" s="1408"/>
      <c r="JKJ7" s="1408"/>
      <c r="JKK7" s="1408"/>
      <c r="JKL7" s="1408"/>
      <c r="JKM7" s="1408"/>
      <c r="JKN7" s="1408"/>
      <c r="JKO7" s="1408"/>
      <c r="JKP7" s="1408"/>
      <c r="JKQ7" s="1408"/>
      <c r="JKR7" s="1408"/>
      <c r="JKS7" s="1408"/>
      <c r="JKT7" s="1408"/>
      <c r="JKU7" s="1408"/>
      <c r="JKV7" s="1408"/>
      <c r="JKW7" s="1408"/>
      <c r="JKX7" s="1408"/>
      <c r="JKY7" s="1408"/>
      <c r="JKZ7" s="1408"/>
      <c r="JLA7" s="1408"/>
      <c r="JLB7" s="1408"/>
      <c r="JLC7" s="1408"/>
      <c r="JLD7" s="1408"/>
      <c r="JLE7" s="1408"/>
      <c r="JLF7" s="1408"/>
      <c r="JLG7" s="1408"/>
      <c r="JLH7" s="1408"/>
      <c r="JLI7" s="1408"/>
      <c r="JLJ7" s="1408"/>
      <c r="JLK7" s="1408"/>
      <c r="JLL7" s="1408"/>
      <c r="JLM7" s="1408"/>
      <c r="JLN7" s="1408"/>
      <c r="JLO7" s="1408"/>
      <c r="JLP7" s="1408"/>
      <c r="JLQ7" s="1408"/>
      <c r="JLR7" s="1408"/>
      <c r="JLS7" s="1408"/>
      <c r="JLT7" s="1408"/>
      <c r="JLU7" s="1408"/>
      <c r="JLV7" s="1408"/>
      <c r="JLW7" s="1408"/>
      <c r="JLX7" s="1408"/>
      <c r="JLY7" s="1408"/>
      <c r="JLZ7" s="1408"/>
      <c r="JMA7" s="1408"/>
      <c r="JMB7" s="1408"/>
      <c r="JMC7" s="1408"/>
      <c r="JMD7" s="1408"/>
      <c r="JME7" s="1408"/>
      <c r="JMF7" s="1408"/>
      <c r="JMG7" s="1408"/>
      <c r="JMH7" s="1408"/>
      <c r="JMI7" s="1408"/>
      <c r="JMJ7" s="1408"/>
      <c r="JMK7" s="1408"/>
      <c r="JML7" s="1408"/>
      <c r="JMM7" s="1408"/>
      <c r="JMN7" s="1408"/>
      <c r="JMO7" s="1408"/>
      <c r="JMP7" s="1408"/>
      <c r="JMQ7" s="1408"/>
      <c r="JMR7" s="1408"/>
      <c r="JMS7" s="1408"/>
      <c r="JMT7" s="1408"/>
      <c r="JMU7" s="1408"/>
      <c r="JMV7" s="1408"/>
      <c r="JMW7" s="1408"/>
      <c r="JMX7" s="1408"/>
      <c r="JMY7" s="1408"/>
      <c r="JMZ7" s="1408"/>
      <c r="JNA7" s="1408"/>
      <c r="JNB7" s="1408"/>
      <c r="JNC7" s="1408"/>
      <c r="JND7" s="1408"/>
      <c r="JNE7" s="1408"/>
      <c r="JNF7" s="1408"/>
      <c r="JNG7" s="1408"/>
      <c r="JNH7" s="1408"/>
      <c r="JNI7" s="1408"/>
      <c r="JNJ7" s="1408"/>
      <c r="JNK7" s="1408"/>
      <c r="JNL7" s="1408"/>
      <c r="JNM7" s="1408"/>
      <c r="JNN7" s="1408"/>
      <c r="JNO7" s="1408"/>
      <c r="JNP7" s="1408"/>
      <c r="JNQ7" s="1408"/>
      <c r="JNR7" s="1408"/>
      <c r="JNS7" s="1408"/>
      <c r="JNT7" s="1408"/>
      <c r="JNU7" s="1408"/>
      <c r="JNV7" s="1408"/>
      <c r="JNW7" s="1408"/>
      <c r="JNX7" s="1408"/>
      <c r="JNY7" s="1408"/>
      <c r="JNZ7" s="1408"/>
      <c r="JOA7" s="1408"/>
      <c r="JOB7" s="1408"/>
      <c r="JOC7" s="1408"/>
      <c r="JOD7" s="1408"/>
      <c r="JOE7" s="1408"/>
      <c r="JOF7" s="1408"/>
      <c r="JOG7" s="1408"/>
      <c r="JOH7" s="1408"/>
      <c r="JOI7" s="1408"/>
      <c r="JOJ7" s="1408"/>
      <c r="JOK7" s="1408"/>
      <c r="JOL7" s="1408"/>
      <c r="JOM7" s="1408"/>
      <c r="JON7" s="1408"/>
      <c r="JOO7" s="1408"/>
      <c r="JOP7" s="1408"/>
      <c r="JOQ7" s="1408"/>
      <c r="JOR7" s="1408"/>
      <c r="JOS7" s="1408"/>
      <c r="JOT7" s="1408"/>
      <c r="JOU7" s="1408"/>
      <c r="JOV7" s="1408"/>
      <c r="JOW7" s="1408"/>
      <c r="JOX7" s="1408"/>
      <c r="JOY7" s="1408"/>
      <c r="JOZ7" s="1408"/>
      <c r="JPA7" s="1408"/>
      <c r="JPB7" s="1408"/>
      <c r="JPC7" s="1408"/>
      <c r="JPD7" s="1408"/>
      <c r="JPE7" s="1408"/>
      <c r="JPF7" s="1408"/>
      <c r="JPG7" s="1408"/>
      <c r="JPH7" s="1408"/>
      <c r="JPI7" s="1408"/>
      <c r="JPJ7" s="1408"/>
      <c r="JPK7" s="1408"/>
      <c r="JPL7" s="1408"/>
      <c r="JPM7" s="1408"/>
      <c r="JPN7" s="1408"/>
      <c r="JPO7" s="1408"/>
      <c r="JPP7" s="1408"/>
      <c r="JPQ7" s="1408"/>
      <c r="JPR7" s="1408"/>
      <c r="JPS7" s="1408"/>
      <c r="JPT7" s="1408"/>
      <c r="JPU7" s="1408"/>
      <c r="JPV7" s="1408"/>
      <c r="JPW7" s="1408"/>
      <c r="JPX7" s="1408"/>
      <c r="JPY7" s="1408"/>
      <c r="JPZ7" s="1408"/>
      <c r="JQA7" s="1408"/>
      <c r="JQB7" s="1408"/>
      <c r="JQC7" s="1408"/>
      <c r="JQD7" s="1408"/>
      <c r="JQE7" s="1408"/>
      <c r="JQF7" s="1408"/>
      <c r="JQG7" s="1408"/>
      <c r="JQH7" s="1408"/>
      <c r="JQI7" s="1408"/>
      <c r="JQJ7" s="1408"/>
      <c r="JQK7" s="1408"/>
      <c r="JQL7" s="1408"/>
      <c r="JQM7" s="1408"/>
      <c r="JQN7" s="1408"/>
      <c r="JQO7" s="1408"/>
      <c r="JQP7" s="1408"/>
      <c r="JQQ7" s="1408"/>
      <c r="JQR7" s="1408"/>
      <c r="JQS7" s="1408"/>
      <c r="JQT7" s="1408"/>
      <c r="JQU7" s="1408"/>
      <c r="JQV7" s="1408"/>
      <c r="JQW7" s="1408"/>
      <c r="JQX7" s="1408"/>
      <c r="JQY7" s="1408"/>
      <c r="JQZ7" s="1408"/>
      <c r="JRA7" s="1408"/>
      <c r="JRB7" s="1408"/>
      <c r="JRC7" s="1408"/>
      <c r="JRD7" s="1408"/>
      <c r="JRE7" s="1408"/>
      <c r="JRF7" s="1408"/>
      <c r="JRG7" s="1408"/>
      <c r="JRH7" s="1408"/>
      <c r="JRI7" s="1408"/>
      <c r="JRJ7" s="1408"/>
      <c r="JRK7" s="1408"/>
      <c r="JRL7" s="1408"/>
      <c r="JRM7" s="1408"/>
      <c r="JRN7" s="1408"/>
      <c r="JRO7" s="1408"/>
      <c r="JRP7" s="1408"/>
      <c r="JRQ7" s="1408"/>
      <c r="JRR7" s="1408"/>
      <c r="JRS7" s="1408"/>
      <c r="JRT7" s="1408"/>
      <c r="JRU7" s="1408"/>
      <c r="JRV7" s="1408"/>
      <c r="JRW7" s="1408"/>
      <c r="JRX7" s="1408"/>
      <c r="JRY7" s="1408"/>
      <c r="JRZ7" s="1408"/>
      <c r="JSA7" s="1408"/>
      <c r="JSB7" s="1408"/>
      <c r="JSC7" s="1408"/>
      <c r="JSD7" s="1408"/>
      <c r="JSE7" s="1408"/>
      <c r="JSF7" s="1408"/>
      <c r="JSG7" s="1408"/>
      <c r="JSH7" s="1408"/>
      <c r="JSI7" s="1408"/>
      <c r="JSJ7" s="1408"/>
      <c r="JSK7" s="1408"/>
      <c r="JSL7" s="1408"/>
      <c r="JSM7" s="1408"/>
      <c r="JSN7" s="1408"/>
      <c r="JSO7" s="1408"/>
      <c r="JSP7" s="1408"/>
      <c r="JSQ7" s="1408"/>
      <c r="JSR7" s="1408"/>
      <c r="JSS7" s="1408"/>
      <c r="JST7" s="1408"/>
      <c r="JSU7" s="1408"/>
      <c r="JSV7" s="1408"/>
      <c r="JSW7" s="1408"/>
      <c r="JSX7" s="1408"/>
      <c r="JSY7" s="1408"/>
      <c r="JSZ7" s="1408"/>
      <c r="JTA7" s="1408"/>
      <c r="JTB7" s="1408"/>
      <c r="JTC7" s="1408"/>
      <c r="JTD7" s="1408"/>
      <c r="JTE7" s="1408"/>
      <c r="JTF7" s="1408"/>
      <c r="JTG7" s="1408"/>
      <c r="JTH7" s="1408"/>
      <c r="JTI7" s="1408"/>
      <c r="JTJ7" s="1408"/>
      <c r="JTK7" s="1408"/>
      <c r="JTL7" s="1408"/>
      <c r="JTM7" s="1408"/>
      <c r="JTN7" s="1408"/>
      <c r="JTO7" s="1408"/>
      <c r="JTP7" s="1408"/>
      <c r="JTQ7" s="1408"/>
      <c r="JTR7" s="1408"/>
      <c r="JTS7" s="1408"/>
      <c r="JTT7" s="1408"/>
      <c r="JTU7" s="1408"/>
      <c r="JTV7" s="1408"/>
      <c r="JTW7" s="1408"/>
      <c r="JTX7" s="1408"/>
      <c r="JTY7" s="1408"/>
      <c r="JTZ7" s="1408"/>
      <c r="JUA7" s="1408"/>
      <c r="JUB7" s="1408"/>
      <c r="JUC7" s="1408"/>
      <c r="JUD7" s="1408"/>
      <c r="JUE7" s="1408"/>
      <c r="JUF7" s="1408"/>
      <c r="JUG7" s="1408"/>
      <c r="JUH7" s="1408"/>
      <c r="JUI7" s="1408"/>
      <c r="JUJ7" s="1408"/>
      <c r="JUK7" s="1408"/>
      <c r="JUL7" s="1408"/>
      <c r="JUM7" s="1408"/>
      <c r="JUN7" s="1408"/>
      <c r="JUO7" s="1408"/>
      <c r="JUP7" s="1408"/>
      <c r="JUQ7" s="1408"/>
      <c r="JUR7" s="1408"/>
      <c r="JUS7" s="1408"/>
      <c r="JUT7" s="1408"/>
      <c r="JUU7" s="1408"/>
      <c r="JUV7" s="1408"/>
      <c r="JUW7" s="1408"/>
      <c r="JUX7" s="1408"/>
      <c r="JUY7" s="1408"/>
      <c r="JUZ7" s="1408"/>
      <c r="JVA7" s="1408"/>
      <c r="JVB7" s="1408"/>
      <c r="JVC7" s="1408"/>
      <c r="JVD7" s="1408"/>
      <c r="JVE7" s="1408"/>
      <c r="JVF7" s="1408"/>
      <c r="JVG7" s="1408"/>
      <c r="JVH7" s="1408"/>
      <c r="JVI7" s="1408"/>
      <c r="JVJ7" s="1408"/>
      <c r="JVK7" s="1408"/>
      <c r="JVL7" s="1408"/>
      <c r="JVM7" s="1408"/>
      <c r="JVN7" s="1408"/>
      <c r="JVO7" s="1408"/>
      <c r="JVP7" s="1408"/>
      <c r="JVQ7" s="1408"/>
      <c r="JVR7" s="1408"/>
      <c r="JVS7" s="1408"/>
      <c r="JVT7" s="1408"/>
      <c r="JVU7" s="1408"/>
      <c r="JVV7" s="1408"/>
      <c r="JVW7" s="1408"/>
      <c r="JVX7" s="1408"/>
      <c r="JVY7" s="1408"/>
      <c r="JVZ7" s="1408"/>
      <c r="JWA7" s="1408"/>
      <c r="JWB7" s="1408"/>
      <c r="JWC7" s="1408"/>
      <c r="JWD7" s="1408"/>
      <c r="JWE7" s="1408"/>
      <c r="JWF7" s="1408"/>
      <c r="JWG7" s="1408"/>
      <c r="JWH7" s="1408"/>
      <c r="JWI7" s="1408"/>
      <c r="JWJ7" s="1408"/>
      <c r="JWK7" s="1408"/>
      <c r="JWL7" s="1408"/>
      <c r="JWM7" s="1408"/>
      <c r="JWN7" s="1408"/>
      <c r="JWO7" s="1408"/>
      <c r="JWP7" s="1408"/>
      <c r="JWQ7" s="1408"/>
      <c r="JWR7" s="1408"/>
      <c r="JWS7" s="1408"/>
      <c r="JWT7" s="1408"/>
      <c r="JWU7" s="1408"/>
      <c r="JWV7" s="1408"/>
      <c r="JWW7" s="1408"/>
      <c r="JWX7" s="1408"/>
      <c r="JWY7" s="1408"/>
      <c r="JWZ7" s="1408"/>
      <c r="JXA7" s="1408"/>
      <c r="JXB7" s="1408"/>
      <c r="JXC7" s="1408"/>
      <c r="JXD7" s="1408"/>
      <c r="JXE7" s="1408"/>
      <c r="JXF7" s="1408"/>
      <c r="JXG7" s="1408"/>
      <c r="JXH7" s="1408"/>
      <c r="JXI7" s="1408"/>
      <c r="JXJ7" s="1408"/>
      <c r="JXK7" s="1408"/>
      <c r="JXL7" s="1408"/>
      <c r="JXM7" s="1408"/>
      <c r="JXN7" s="1408"/>
      <c r="JXO7" s="1408"/>
      <c r="JXP7" s="1408"/>
      <c r="JXQ7" s="1408"/>
      <c r="JXR7" s="1408"/>
      <c r="JXS7" s="1408"/>
      <c r="JXT7" s="1408"/>
      <c r="JXU7" s="1408"/>
      <c r="JXV7" s="1408"/>
      <c r="JXW7" s="1408"/>
      <c r="JXX7" s="1408"/>
      <c r="JXY7" s="1408"/>
      <c r="JXZ7" s="1408"/>
      <c r="JYA7" s="1408"/>
      <c r="JYB7" s="1408"/>
      <c r="JYC7" s="1408"/>
      <c r="JYD7" s="1408"/>
      <c r="JYE7" s="1408"/>
      <c r="JYF7" s="1408"/>
      <c r="JYG7" s="1408"/>
      <c r="JYH7" s="1408"/>
      <c r="JYI7" s="1408"/>
      <c r="JYJ7" s="1408"/>
      <c r="JYK7" s="1408"/>
      <c r="JYL7" s="1408"/>
      <c r="JYM7" s="1408"/>
      <c r="JYN7" s="1408"/>
      <c r="JYO7" s="1408"/>
      <c r="JYP7" s="1408"/>
      <c r="JYQ7" s="1408"/>
      <c r="JYR7" s="1408"/>
      <c r="JYS7" s="1408"/>
      <c r="JYT7" s="1408"/>
      <c r="JYU7" s="1408"/>
      <c r="JYV7" s="1408"/>
      <c r="JYW7" s="1408"/>
      <c r="JYX7" s="1408"/>
      <c r="JYY7" s="1408"/>
      <c r="JYZ7" s="1408"/>
      <c r="JZA7" s="1408"/>
      <c r="JZB7" s="1408"/>
      <c r="JZC7" s="1408"/>
      <c r="JZD7" s="1408"/>
      <c r="JZE7" s="1408"/>
      <c r="JZF7" s="1408"/>
      <c r="JZG7" s="1408"/>
      <c r="JZH7" s="1408"/>
      <c r="JZI7" s="1408"/>
      <c r="JZJ7" s="1408"/>
      <c r="JZK7" s="1408"/>
      <c r="JZL7" s="1408"/>
      <c r="JZM7" s="1408"/>
      <c r="JZN7" s="1408"/>
      <c r="JZO7" s="1408"/>
      <c r="JZP7" s="1408"/>
      <c r="JZQ7" s="1408"/>
      <c r="JZR7" s="1408"/>
      <c r="JZS7" s="1408"/>
      <c r="JZT7" s="1408"/>
      <c r="JZU7" s="1408"/>
      <c r="JZV7" s="1408"/>
      <c r="JZW7" s="1408"/>
      <c r="JZX7" s="1408"/>
      <c r="JZY7" s="1408"/>
      <c r="JZZ7" s="1408"/>
      <c r="KAA7" s="1408"/>
      <c r="KAB7" s="1408"/>
      <c r="KAC7" s="1408"/>
      <c r="KAD7" s="1408"/>
      <c r="KAE7" s="1408"/>
      <c r="KAF7" s="1408"/>
      <c r="KAG7" s="1408"/>
      <c r="KAH7" s="1408"/>
      <c r="KAI7" s="1408"/>
      <c r="KAJ7" s="1408"/>
      <c r="KAK7" s="1408"/>
      <c r="KAL7" s="1408"/>
      <c r="KAM7" s="1408"/>
      <c r="KAN7" s="1408"/>
      <c r="KAO7" s="1408"/>
      <c r="KAP7" s="1408"/>
      <c r="KAQ7" s="1408"/>
      <c r="KAR7" s="1408"/>
      <c r="KAS7" s="1408"/>
      <c r="KAT7" s="1408"/>
      <c r="KAU7" s="1408"/>
      <c r="KAV7" s="1408"/>
      <c r="KAW7" s="1408"/>
      <c r="KAX7" s="1408"/>
      <c r="KAY7" s="1408"/>
      <c r="KAZ7" s="1408"/>
      <c r="KBA7" s="1408"/>
      <c r="KBB7" s="1408"/>
      <c r="KBC7" s="1408"/>
      <c r="KBD7" s="1408"/>
      <c r="KBE7" s="1408"/>
      <c r="KBF7" s="1408"/>
      <c r="KBG7" s="1408"/>
      <c r="KBH7" s="1408"/>
      <c r="KBI7" s="1408"/>
      <c r="KBJ7" s="1408"/>
      <c r="KBK7" s="1408"/>
      <c r="KBL7" s="1408"/>
      <c r="KBM7" s="1408"/>
      <c r="KBN7" s="1408"/>
      <c r="KBO7" s="1408"/>
      <c r="KBP7" s="1408"/>
      <c r="KBQ7" s="1408"/>
      <c r="KBR7" s="1408"/>
      <c r="KBS7" s="1408"/>
      <c r="KBT7" s="1408"/>
      <c r="KBU7" s="1408"/>
      <c r="KBV7" s="1408"/>
      <c r="KBW7" s="1408"/>
      <c r="KBX7" s="1408"/>
      <c r="KBY7" s="1408"/>
      <c r="KBZ7" s="1408"/>
      <c r="KCA7" s="1408"/>
      <c r="KCB7" s="1408"/>
      <c r="KCC7" s="1408"/>
      <c r="KCD7" s="1408"/>
      <c r="KCE7" s="1408"/>
      <c r="KCF7" s="1408"/>
      <c r="KCG7" s="1408"/>
      <c r="KCH7" s="1408"/>
      <c r="KCI7" s="1408"/>
      <c r="KCJ7" s="1408"/>
      <c r="KCK7" s="1408"/>
      <c r="KCL7" s="1408"/>
      <c r="KCM7" s="1408"/>
      <c r="KCN7" s="1408"/>
      <c r="KCO7" s="1408"/>
      <c r="KCP7" s="1408"/>
      <c r="KCQ7" s="1408"/>
      <c r="KCR7" s="1408"/>
      <c r="KCS7" s="1408"/>
      <c r="KCT7" s="1408"/>
      <c r="KCU7" s="1408"/>
      <c r="KCV7" s="1408"/>
      <c r="KCW7" s="1408"/>
      <c r="KCX7" s="1408"/>
      <c r="KCY7" s="1408"/>
      <c r="KCZ7" s="1408"/>
      <c r="KDA7" s="1408"/>
      <c r="KDB7" s="1408"/>
      <c r="KDC7" s="1408"/>
      <c r="KDD7" s="1408"/>
      <c r="KDE7" s="1408"/>
      <c r="KDF7" s="1408"/>
      <c r="KDG7" s="1408"/>
      <c r="KDH7" s="1408"/>
      <c r="KDI7" s="1408"/>
      <c r="KDJ7" s="1408"/>
      <c r="KDK7" s="1408"/>
      <c r="KDL7" s="1408"/>
      <c r="KDM7" s="1408"/>
      <c r="KDN7" s="1408"/>
      <c r="KDO7" s="1408"/>
      <c r="KDP7" s="1408"/>
      <c r="KDQ7" s="1408"/>
      <c r="KDR7" s="1408"/>
      <c r="KDS7" s="1408"/>
      <c r="KDT7" s="1408"/>
      <c r="KDU7" s="1408"/>
      <c r="KDV7" s="1408"/>
      <c r="KDW7" s="1408"/>
      <c r="KDX7" s="1408"/>
      <c r="KDY7" s="1408"/>
      <c r="KDZ7" s="1408"/>
      <c r="KEA7" s="1408"/>
      <c r="KEB7" s="1408"/>
      <c r="KEC7" s="1408"/>
      <c r="KED7" s="1408"/>
      <c r="KEE7" s="1408"/>
      <c r="KEF7" s="1408"/>
      <c r="KEG7" s="1408"/>
      <c r="KEH7" s="1408"/>
      <c r="KEI7" s="1408"/>
      <c r="KEJ7" s="1408"/>
      <c r="KEK7" s="1408"/>
      <c r="KEL7" s="1408"/>
      <c r="KEM7" s="1408"/>
      <c r="KEN7" s="1408"/>
      <c r="KEO7" s="1408"/>
      <c r="KEP7" s="1408"/>
      <c r="KEQ7" s="1408"/>
      <c r="KER7" s="1408"/>
      <c r="KES7" s="1408"/>
      <c r="KET7" s="1408"/>
      <c r="KEU7" s="1408"/>
      <c r="KEV7" s="1408"/>
      <c r="KEW7" s="1408"/>
      <c r="KEX7" s="1408"/>
      <c r="KEY7" s="1408"/>
      <c r="KEZ7" s="1408"/>
      <c r="KFA7" s="1408"/>
      <c r="KFB7" s="1408"/>
      <c r="KFC7" s="1408"/>
      <c r="KFD7" s="1408"/>
      <c r="KFE7" s="1408"/>
      <c r="KFF7" s="1408"/>
      <c r="KFG7" s="1408"/>
      <c r="KFH7" s="1408"/>
      <c r="KFI7" s="1408"/>
      <c r="KFJ7" s="1408"/>
      <c r="KFK7" s="1408"/>
      <c r="KFL7" s="1408"/>
      <c r="KFM7" s="1408"/>
      <c r="KFN7" s="1408"/>
      <c r="KFO7" s="1408"/>
      <c r="KFP7" s="1408"/>
      <c r="KFQ7" s="1408"/>
      <c r="KFR7" s="1408"/>
      <c r="KFS7" s="1408"/>
      <c r="KFT7" s="1408"/>
      <c r="KFU7" s="1408"/>
      <c r="KFV7" s="1408"/>
      <c r="KFW7" s="1408"/>
      <c r="KFX7" s="1408"/>
      <c r="KFY7" s="1408"/>
      <c r="KFZ7" s="1408"/>
      <c r="KGA7" s="1408"/>
      <c r="KGB7" s="1408"/>
      <c r="KGC7" s="1408"/>
      <c r="KGD7" s="1408"/>
      <c r="KGE7" s="1408"/>
      <c r="KGF7" s="1408"/>
      <c r="KGG7" s="1408"/>
      <c r="KGH7" s="1408"/>
      <c r="KGI7" s="1408"/>
      <c r="KGJ7" s="1408"/>
      <c r="KGK7" s="1408"/>
      <c r="KGL7" s="1408"/>
      <c r="KGM7" s="1408"/>
      <c r="KGN7" s="1408"/>
      <c r="KGO7" s="1408"/>
      <c r="KGP7" s="1408"/>
      <c r="KGQ7" s="1408"/>
      <c r="KGR7" s="1408"/>
      <c r="KGS7" s="1408"/>
      <c r="KGT7" s="1408"/>
      <c r="KGU7" s="1408"/>
      <c r="KGV7" s="1408"/>
      <c r="KGW7" s="1408"/>
      <c r="KGX7" s="1408"/>
      <c r="KGY7" s="1408"/>
      <c r="KGZ7" s="1408"/>
      <c r="KHA7" s="1408"/>
      <c r="KHB7" s="1408"/>
      <c r="KHC7" s="1408"/>
      <c r="KHD7" s="1408"/>
      <c r="KHE7" s="1408"/>
      <c r="KHF7" s="1408"/>
      <c r="KHG7" s="1408"/>
      <c r="KHH7" s="1408"/>
      <c r="KHI7" s="1408"/>
      <c r="KHJ7" s="1408"/>
      <c r="KHK7" s="1408"/>
      <c r="KHL7" s="1408"/>
      <c r="KHM7" s="1408"/>
      <c r="KHN7" s="1408"/>
      <c r="KHO7" s="1408"/>
      <c r="KHP7" s="1408"/>
      <c r="KHQ7" s="1408"/>
      <c r="KHR7" s="1408"/>
      <c r="KHS7" s="1408"/>
      <c r="KHT7" s="1408"/>
      <c r="KHU7" s="1408"/>
      <c r="KHV7" s="1408"/>
      <c r="KHW7" s="1408"/>
      <c r="KHX7" s="1408"/>
      <c r="KHY7" s="1408"/>
      <c r="KHZ7" s="1408"/>
      <c r="KIA7" s="1408"/>
      <c r="KIB7" s="1408"/>
      <c r="KIC7" s="1408"/>
      <c r="KID7" s="1408"/>
      <c r="KIE7" s="1408"/>
      <c r="KIF7" s="1408"/>
      <c r="KIG7" s="1408"/>
      <c r="KIH7" s="1408"/>
      <c r="KII7" s="1408"/>
      <c r="KIJ7" s="1408"/>
      <c r="KIK7" s="1408"/>
      <c r="KIL7" s="1408"/>
      <c r="KIM7" s="1408"/>
      <c r="KIN7" s="1408"/>
      <c r="KIO7" s="1408"/>
      <c r="KIP7" s="1408"/>
      <c r="KIQ7" s="1408"/>
      <c r="KIR7" s="1408"/>
      <c r="KIS7" s="1408"/>
      <c r="KIT7" s="1408"/>
      <c r="KIU7" s="1408"/>
      <c r="KIV7" s="1408"/>
      <c r="KIW7" s="1408"/>
      <c r="KIX7" s="1408"/>
      <c r="KIY7" s="1408"/>
      <c r="KIZ7" s="1408"/>
      <c r="KJA7" s="1408"/>
      <c r="KJB7" s="1408"/>
      <c r="KJC7" s="1408"/>
      <c r="KJD7" s="1408"/>
      <c r="KJE7" s="1408"/>
      <c r="KJF7" s="1408"/>
      <c r="KJG7" s="1408"/>
      <c r="KJH7" s="1408"/>
      <c r="KJI7" s="1408"/>
      <c r="KJJ7" s="1408"/>
      <c r="KJK7" s="1408"/>
      <c r="KJL7" s="1408"/>
      <c r="KJM7" s="1408"/>
      <c r="KJN7" s="1408"/>
      <c r="KJO7" s="1408"/>
      <c r="KJP7" s="1408"/>
      <c r="KJQ7" s="1408"/>
      <c r="KJR7" s="1408"/>
      <c r="KJS7" s="1408"/>
      <c r="KJT7" s="1408"/>
      <c r="KJU7" s="1408"/>
      <c r="KJV7" s="1408"/>
      <c r="KJW7" s="1408"/>
      <c r="KJX7" s="1408"/>
      <c r="KJY7" s="1408"/>
      <c r="KJZ7" s="1408"/>
      <c r="KKA7" s="1408"/>
      <c r="KKB7" s="1408"/>
      <c r="KKC7" s="1408"/>
      <c r="KKD7" s="1408"/>
      <c r="KKE7" s="1408"/>
      <c r="KKF7" s="1408"/>
      <c r="KKG7" s="1408"/>
      <c r="KKH7" s="1408"/>
      <c r="KKI7" s="1408"/>
      <c r="KKJ7" s="1408"/>
      <c r="KKK7" s="1408"/>
      <c r="KKL7" s="1408"/>
      <c r="KKM7" s="1408"/>
      <c r="KKN7" s="1408"/>
      <c r="KKO7" s="1408"/>
      <c r="KKP7" s="1408"/>
      <c r="KKQ7" s="1408"/>
      <c r="KKR7" s="1408"/>
      <c r="KKS7" s="1408"/>
      <c r="KKT7" s="1408"/>
      <c r="KKU7" s="1408"/>
      <c r="KKV7" s="1408"/>
      <c r="KKW7" s="1408"/>
      <c r="KKX7" s="1408"/>
      <c r="KKY7" s="1408"/>
      <c r="KKZ7" s="1408"/>
      <c r="KLA7" s="1408"/>
      <c r="KLB7" s="1408"/>
      <c r="KLC7" s="1408"/>
      <c r="KLD7" s="1408"/>
      <c r="KLE7" s="1408"/>
      <c r="KLF7" s="1408"/>
      <c r="KLG7" s="1408"/>
      <c r="KLH7" s="1408"/>
      <c r="KLI7" s="1408"/>
      <c r="KLJ7" s="1408"/>
      <c r="KLK7" s="1408"/>
      <c r="KLL7" s="1408"/>
      <c r="KLM7" s="1408"/>
      <c r="KLN7" s="1408"/>
      <c r="KLO7" s="1408"/>
      <c r="KLP7" s="1408"/>
      <c r="KLQ7" s="1408"/>
      <c r="KLR7" s="1408"/>
      <c r="KLS7" s="1408"/>
      <c r="KLT7" s="1408"/>
      <c r="KLU7" s="1408"/>
      <c r="KLV7" s="1408"/>
      <c r="KLW7" s="1408"/>
      <c r="KLX7" s="1408"/>
      <c r="KLY7" s="1408"/>
      <c r="KLZ7" s="1408"/>
      <c r="KMA7" s="1408"/>
      <c r="KMB7" s="1408"/>
      <c r="KMC7" s="1408"/>
      <c r="KMD7" s="1408"/>
      <c r="KME7" s="1408"/>
      <c r="KMF7" s="1408"/>
      <c r="KMG7" s="1408"/>
      <c r="KMH7" s="1408"/>
      <c r="KMI7" s="1408"/>
      <c r="KMJ7" s="1408"/>
      <c r="KMK7" s="1408"/>
      <c r="KML7" s="1408"/>
      <c r="KMM7" s="1408"/>
      <c r="KMN7" s="1408"/>
      <c r="KMO7" s="1408"/>
      <c r="KMP7" s="1408"/>
      <c r="KMQ7" s="1408"/>
      <c r="KMR7" s="1408"/>
      <c r="KMS7" s="1408"/>
      <c r="KMT7" s="1408"/>
      <c r="KMU7" s="1408"/>
      <c r="KMV7" s="1408"/>
      <c r="KMW7" s="1408"/>
      <c r="KMX7" s="1408"/>
      <c r="KMY7" s="1408"/>
      <c r="KMZ7" s="1408"/>
      <c r="KNA7" s="1408"/>
      <c r="KNB7" s="1408"/>
      <c r="KNC7" s="1408"/>
      <c r="KND7" s="1408"/>
      <c r="KNE7" s="1408"/>
      <c r="KNF7" s="1408"/>
      <c r="KNG7" s="1408"/>
      <c r="KNH7" s="1408"/>
      <c r="KNI7" s="1408"/>
      <c r="KNJ7" s="1408"/>
      <c r="KNK7" s="1408"/>
      <c r="KNL7" s="1408"/>
      <c r="KNM7" s="1408"/>
      <c r="KNN7" s="1408"/>
      <c r="KNO7" s="1408"/>
      <c r="KNP7" s="1408"/>
      <c r="KNQ7" s="1408"/>
      <c r="KNR7" s="1408"/>
      <c r="KNS7" s="1408"/>
      <c r="KNT7" s="1408"/>
      <c r="KNU7" s="1408"/>
      <c r="KNV7" s="1408"/>
      <c r="KNW7" s="1408"/>
      <c r="KNX7" s="1408"/>
      <c r="KNY7" s="1408"/>
      <c r="KNZ7" s="1408"/>
      <c r="KOA7" s="1408"/>
      <c r="KOB7" s="1408"/>
      <c r="KOC7" s="1408"/>
      <c r="KOD7" s="1408"/>
      <c r="KOE7" s="1408"/>
      <c r="KOF7" s="1408"/>
      <c r="KOG7" s="1408"/>
      <c r="KOH7" s="1408"/>
      <c r="KOI7" s="1408"/>
      <c r="KOJ7" s="1408"/>
      <c r="KOK7" s="1408"/>
      <c r="KOL7" s="1408"/>
      <c r="KOM7" s="1408"/>
      <c r="KON7" s="1408"/>
      <c r="KOO7" s="1408"/>
      <c r="KOP7" s="1408"/>
      <c r="KOQ7" s="1408"/>
      <c r="KOR7" s="1408"/>
      <c r="KOS7" s="1408"/>
      <c r="KOT7" s="1408"/>
      <c r="KOU7" s="1408"/>
      <c r="KOV7" s="1408"/>
      <c r="KOW7" s="1408"/>
      <c r="KOX7" s="1408"/>
      <c r="KOY7" s="1408"/>
      <c r="KOZ7" s="1408"/>
      <c r="KPA7" s="1408"/>
      <c r="KPB7" s="1408"/>
      <c r="KPC7" s="1408"/>
      <c r="KPD7" s="1408"/>
      <c r="KPE7" s="1408"/>
      <c r="KPF7" s="1408"/>
      <c r="KPG7" s="1408"/>
      <c r="KPH7" s="1408"/>
      <c r="KPI7" s="1408"/>
      <c r="KPJ7" s="1408"/>
      <c r="KPK7" s="1408"/>
      <c r="KPL7" s="1408"/>
      <c r="KPM7" s="1408"/>
      <c r="KPN7" s="1408"/>
      <c r="KPO7" s="1408"/>
      <c r="KPP7" s="1408"/>
      <c r="KPQ7" s="1408"/>
      <c r="KPR7" s="1408"/>
      <c r="KPS7" s="1408"/>
      <c r="KPT7" s="1408"/>
      <c r="KPU7" s="1408"/>
      <c r="KPV7" s="1408"/>
      <c r="KPW7" s="1408"/>
      <c r="KPX7" s="1408"/>
      <c r="KPY7" s="1408"/>
      <c r="KPZ7" s="1408"/>
      <c r="KQA7" s="1408"/>
      <c r="KQB7" s="1408"/>
      <c r="KQC7" s="1408"/>
      <c r="KQD7" s="1408"/>
      <c r="KQE7" s="1408"/>
      <c r="KQF7" s="1408"/>
      <c r="KQG7" s="1408"/>
      <c r="KQH7" s="1408"/>
      <c r="KQI7" s="1408"/>
      <c r="KQJ7" s="1408"/>
      <c r="KQK7" s="1408"/>
      <c r="KQL7" s="1408"/>
      <c r="KQM7" s="1408"/>
      <c r="KQN7" s="1408"/>
      <c r="KQO7" s="1408"/>
      <c r="KQP7" s="1408"/>
      <c r="KQQ7" s="1408"/>
      <c r="KQR7" s="1408"/>
      <c r="KQS7" s="1408"/>
      <c r="KQT7" s="1408"/>
      <c r="KQU7" s="1408"/>
      <c r="KQV7" s="1408"/>
      <c r="KQW7" s="1408"/>
      <c r="KQX7" s="1408"/>
      <c r="KQY7" s="1408"/>
      <c r="KQZ7" s="1408"/>
      <c r="KRA7" s="1408"/>
      <c r="KRB7" s="1408"/>
      <c r="KRC7" s="1408"/>
      <c r="KRD7" s="1408"/>
      <c r="KRE7" s="1408"/>
      <c r="KRF7" s="1408"/>
      <c r="KRG7" s="1408"/>
      <c r="KRH7" s="1408"/>
      <c r="KRI7" s="1408"/>
      <c r="KRJ7" s="1408"/>
      <c r="KRK7" s="1408"/>
      <c r="KRL7" s="1408"/>
      <c r="KRM7" s="1408"/>
      <c r="KRN7" s="1408"/>
      <c r="KRO7" s="1408"/>
      <c r="KRP7" s="1408"/>
      <c r="KRQ7" s="1408"/>
      <c r="KRR7" s="1408"/>
      <c r="KRS7" s="1408"/>
      <c r="KRT7" s="1408"/>
      <c r="KRU7" s="1408"/>
      <c r="KRV7" s="1408"/>
      <c r="KRW7" s="1408"/>
      <c r="KRX7" s="1408"/>
      <c r="KRY7" s="1408"/>
      <c r="KRZ7" s="1408"/>
      <c r="KSA7" s="1408"/>
      <c r="KSB7" s="1408"/>
      <c r="KSC7" s="1408"/>
      <c r="KSD7" s="1408"/>
      <c r="KSE7" s="1408"/>
      <c r="KSF7" s="1408"/>
      <c r="KSG7" s="1408"/>
      <c r="KSH7" s="1408"/>
      <c r="KSI7" s="1408"/>
      <c r="KSJ7" s="1408"/>
      <c r="KSK7" s="1408"/>
      <c r="KSL7" s="1408"/>
      <c r="KSM7" s="1408"/>
      <c r="KSN7" s="1408"/>
      <c r="KSO7" s="1408"/>
      <c r="KSP7" s="1408"/>
      <c r="KSQ7" s="1408"/>
      <c r="KSR7" s="1408"/>
      <c r="KSS7" s="1408"/>
      <c r="KST7" s="1408"/>
      <c r="KSU7" s="1408"/>
      <c r="KSV7" s="1408"/>
      <c r="KSW7" s="1408"/>
      <c r="KSX7" s="1408"/>
      <c r="KSY7" s="1408"/>
      <c r="KSZ7" s="1408"/>
      <c r="KTA7" s="1408"/>
      <c r="KTB7" s="1408"/>
      <c r="KTC7" s="1408"/>
      <c r="KTD7" s="1408"/>
      <c r="KTE7" s="1408"/>
      <c r="KTF7" s="1408"/>
      <c r="KTG7" s="1408"/>
      <c r="KTH7" s="1408"/>
      <c r="KTI7" s="1408"/>
      <c r="KTJ7" s="1408"/>
      <c r="KTK7" s="1408"/>
      <c r="KTL7" s="1408"/>
      <c r="KTM7" s="1408"/>
      <c r="KTN7" s="1408"/>
      <c r="KTO7" s="1408"/>
      <c r="KTP7" s="1408"/>
      <c r="KTQ7" s="1408"/>
      <c r="KTR7" s="1408"/>
      <c r="KTS7" s="1408"/>
      <c r="KTT7" s="1408"/>
      <c r="KTU7" s="1408"/>
      <c r="KTV7" s="1408"/>
      <c r="KTW7" s="1408"/>
      <c r="KTX7" s="1408"/>
      <c r="KTY7" s="1408"/>
      <c r="KTZ7" s="1408"/>
      <c r="KUA7" s="1408"/>
      <c r="KUB7" s="1408"/>
      <c r="KUC7" s="1408"/>
      <c r="KUD7" s="1408"/>
      <c r="KUE7" s="1408"/>
      <c r="KUF7" s="1408"/>
      <c r="KUG7" s="1408"/>
      <c r="KUH7" s="1408"/>
      <c r="KUI7" s="1408"/>
      <c r="KUJ7" s="1408"/>
      <c r="KUK7" s="1408"/>
      <c r="KUL7" s="1408"/>
      <c r="KUM7" s="1408"/>
      <c r="KUN7" s="1408"/>
      <c r="KUO7" s="1408"/>
      <c r="KUP7" s="1408"/>
      <c r="KUQ7" s="1408"/>
      <c r="KUR7" s="1408"/>
      <c r="KUS7" s="1408"/>
      <c r="KUT7" s="1408"/>
      <c r="KUU7" s="1408"/>
      <c r="KUV7" s="1408"/>
      <c r="KUW7" s="1408"/>
      <c r="KUX7" s="1408"/>
      <c r="KUY7" s="1408"/>
      <c r="KUZ7" s="1408"/>
      <c r="KVA7" s="1408"/>
      <c r="KVB7" s="1408"/>
      <c r="KVC7" s="1408"/>
      <c r="KVD7" s="1408"/>
      <c r="KVE7" s="1408"/>
      <c r="KVF7" s="1408"/>
      <c r="KVG7" s="1408"/>
      <c r="KVH7" s="1408"/>
      <c r="KVI7" s="1408"/>
      <c r="KVJ7" s="1408"/>
      <c r="KVK7" s="1408"/>
      <c r="KVL7" s="1408"/>
      <c r="KVM7" s="1408"/>
      <c r="KVN7" s="1408"/>
      <c r="KVO7" s="1408"/>
      <c r="KVP7" s="1408"/>
      <c r="KVQ7" s="1408"/>
      <c r="KVR7" s="1408"/>
      <c r="KVS7" s="1408"/>
      <c r="KVT7" s="1408"/>
      <c r="KVU7" s="1408"/>
      <c r="KVV7" s="1408"/>
      <c r="KVW7" s="1408"/>
      <c r="KVX7" s="1408"/>
      <c r="KVY7" s="1408"/>
      <c r="KVZ7" s="1408"/>
      <c r="KWA7" s="1408"/>
      <c r="KWB7" s="1408"/>
      <c r="KWC7" s="1408"/>
      <c r="KWD7" s="1408"/>
      <c r="KWE7" s="1408"/>
      <c r="KWF7" s="1408"/>
      <c r="KWG7" s="1408"/>
      <c r="KWH7" s="1408"/>
      <c r="KWI7" s="1408"/>
      <c r="KWJ7" s="1408"/>
      <c r="KWK7" s="1408"/>
      <c r="KWL7" s="1408"/>
      <c r="KWM7" s="1408"/>
      <c r="KWN7" s="1408"/>
      <c r="KWO7" s="1408"/>
      <c r="KWP7" s="1408"/>
      <c r="KWQ7" s="1408"/>
      <c r="KWR7" s="1408"/>
      <c r="KWS7" s="1408"/>
      <c r="KWT7" s="1408"/>
      <c r="KWU7" s="1408"/>
      <c r="KWV7" s="1408"/>
      <c r="KWW7" s="1408"/>
      <c r="KWX7" s="1408"/>
      <c r="KWY7" s="1408"/>
      <c r="KWZ7" s="1408"/>
      <c r="KXA7" s="1408"/>
      <c r="KXB7" s="1408"/>
      <c r="KXC7" s="1408"/>
      <c r="KXD7" s="1408"/>
      <c r="KXE7" s="1408"/>
      <c r="KXF7" s="1408"/>
      <c r="KXG7" s="1408"/>
      <c r="KXH7" s="1408"/>
      <c r="KXI7" s="1408"/>
      <c r="KXJ7" s="1408"/>
      <c r="KXK7" s="1408"/>
      <c r="KXL7" s="1408"/>
      <c r="KXM7" s="1408"/>
      <c r="KXN7" s="1408"/>
      <c r="KXO7" s="1408"/>
      <c r="KXP7" s="1408"/>
      <c r="KXQ7" s="1408"/>
      <c r="KXR7" s="1408"/>
      <c r="KXS7" s="1408"/>
      <c r="KXT7" s="1408"/>
      <c r="KXU7" s="1408"/>
      <c r="KXV7" s="1408"/>
      <c r="KXW7" s="1408"/>
      <c r="KXX7" s="1408"/>
      <c r="KXY7" s="1408"/>
      <c r="KXZ7" s="1408"/>
      <c r="KYA7" s="1408"/>
      <c r="KYB7" s="1408"/>
      <c r="KYC7" s="1408"/>
      <c r="KYD7" s="1408"/>
      <c r="KYE7" s="1408"/>
      <c r="KYF7" s="1408"/>
      <c r="KYG7" s="1408"/>
      <c r="KYH7" s="1408"/>
      <c r="KYI7" s="1408"/>
      <c r="KYJ7" s="1408"/>
      <c r="KYK7" s="1408"/>
      <c r="KYL7" s="1408"/>
      <c r="KYM7" s="1408"/>
      <c r="KYN7" s="1408"/>
      <c r="KYO7" s="1408"/>
      <c r="KYP7" s="1408"/>
      <c r="KYQ7" s="1408"/>
      <c r="KYR7" s="1408"/>
      <c r="KYS7" s="1408"/>
      <c r="KYT7" s="1408"/>
      <c r="KYU7" s="1408"/>
      <c r="KYV7" s="1408"/>
      <c r="KYW7" s="1408"/>
      <c r="KYX7" s="1408"/>
      <c r="KYY7" s="1408"/>
      <c r="KYZ7" s="1408"/>
      <c r="KZA7" s="1408"/>
      <c r="KZB7" s="1408"/>
      <c r="KZC7" s="1408"/>
      <c r="KZD7" s="1408"/>
      <c r="KZE7" s="1408"/>
      <c r="KZF7" s="1408"/>
      <c r="KZG7" s="1408"/>
      <c r="KZH7" s="1408"/>
      <c r="KZI7" s="1408"/>
      <c r="KZJ7" s="1408"/>
      <c r="KZK7" s="1408"/>
      <c r="KZL7" s="1408"/>
      <c r="KZM7" s="1408"/>
      <c r="KZN7" s="1408"/>
      <c r="KZO7" s="1408"/>
      <c r="KZP7" s="1408"/>
      <c r="KZQ7" s="1408"/>
      <c r="KZR7" s="1408"/>
      <c r="KZS7" s="1408"/>
      <c r="KZT7" s="1408"/>
      <c r="KZU7" s="1408"/>
      <c r="KZV7" s="1408"/>
      <c r="KZW7" s="1408"/>
      <c r="KZX7" s="1408"/>
      <c r="KZY7" s="1408"/>
      <c r="KZZ7" s="1408"/>
      <c r="LAA7" s="1408"/>
      <c r="LAB7" s="1408"/>
      <c r="LAC7" s="1408"/>
      <c r="LAD7" s="1408"/>
      <c r="LAE7" s="1408"/>
      <c r="LAF7" s="1408"/>
      <c r="LAG7" s="1408"/>
      <c r="LAH7" s="1408"/>
      <c r="LAI7" s="1408"/>
      <c r="LAJ7" s="1408"/>
      <c r="LAK7" s="1408"/>
      <c r="LAL7" s="1408"/>
      <c r="LAM7" s="1408"/>
      <c r="LAN7" s="1408"/>
      <c r="LAO7" s="1408"/>
      <c r="LAP7" s="1408"/>
      <c r="LAQ7" s="1408"/>
      <c r="LAR7" s="1408"/>
      <c r="LAS7" s="1408"/>
      <c r="LAT7" s="1408"/>
      <c r="LAU7" s="1408"/>
      <c r="LAV7" s="1408"/>
      <c r="LAW7" s="1408"/>
      <c r="LAX7" s="1408"/>
      <c r="LAY7" s="1408"/>
      <c r="LAZ7" s="1408"/>
      <c r="LBA7" s="1408"/>
      <c r="LBB7" s="1408"/>
      <c r="LBC7" s="1408"/>
      <c r="LBD7" s="1408"/>
      <c r="LBE7" s="1408"/>
      <c r="LBF7" s="1408"/>
      <c r="LBG7" s="1408"/>
      <c r="LBH7" s="1408"/>
      <c r="LBI7" s="1408"/>
      <c r="LBJ7" s="1408"/>
      <c r="LBK7" s="1408"/>
      <c r="LBL7" s="1408"/>
      <c r="LBM7" s="1408"/>
      <c r="LBN7" s="1408"/>
      <c r="LBO7" s="1408"/>
      <c r="LBP7" s="1408"/>
      <c r="LBQ7" s="1408"/>
      <c r="LBR7" s="1408"/>
      <c r="LBS7" s="1408"/>
      <c r="LBT7" s="1408"/>
      <c r="LBU7" s="1408"/>
      <c r="LBV7" s="1408"/>
      <c r="LBW7" s="1408"/>
      <c r="LBX7" s="1408"/>
      <c r="LBY7" s="1408"/>
      <c r="LBZ7" s="1408"/>
      <c r="LCA7" s="1408"/>
      <c r="LCB7" s="1408"/>
      <c r="LCC7" s="1408"/>
      <c r="LCD7" s="1408"/>
      <c r="LCE7" s="1408"/>
      <c r="LCF7" s="1408"/>
      <c r="LCG7" s="1408"/>
      <c r="LCH7" s="1408"/>
      <c r="LCI7" s="1408"/>
      <c r="LCJ7" s="1408"/>
      <c r="LCK7" s="1408"/>
      <c r="LCL7" s="1408"/>
      <c r="LCM7" s="1408"/>
      <c r="LCN7" s="1408"/>
      <c r="LCO7" s="1408"/>
      <c r="LCP7" s="1408"/>
      <c r="LCQ7" s="1408"/>
      <c r="LCR7" s="1408"/>
      <c r="LCS7" s="1408"/>
      <c r="LCT7" s="1408"/>
      <c r="LCU7" s="1408"/>
      <c r="LCV7" s="1408"/>
      <c r="LCW7" s="1408"/>
      <c r="LCX7" s="1408"/>
      <c r="LCY7" s="1408"/>
      <c r="LCZ7" s="1408"/>
      <c r="LDA7" s="1408"/>
      <c r="LDB7" s="1408"/>
      <c r="LDC7" s="1408"/>
      <c r="LDD7" s="1408"/>
      <c r="LDE7" s="1408"/>
      <c r="LDF7" s="1408"/>
      <c r="LDG7" s="1408"/>
      <c r="LDH7" s="1408"/>
      <c r="LDI7" s="1408"/>
      <c r="LDJ7" s="1408"/>
      <c r="LDK7" s="1408"/>
      <c r="LDL7" s="1408"/>
      <c r="LDM7" s="1408"/>
      <c r="LDN7" s="1408"/>
      <c r="LDO7" s="1408"/>
      <c r="LDP7" s="1408"/>
      <c r="LDQ7" s="1408"/>
      <c r="LDR7" s="1408"/>
      <c r="LDS7" s="1408"/>
      <c r="LDT7" s="1408"/>
      <c r="LDU7" s="1408"/>
      <c r="LDV7" s="1408"/>
      <c r="LDW7" s="1408"/>
      <c r="LDX7" s="1408"/>
      <c r="LDY7" s="1408"/>
      <c r="LDZ7" s="1408"/>
      <c r="LEA7" s="1408"/>
      <c r="LEB7" s="1408"/>
      <c r="LEC7" s="1408"/>
      <c r="LED7" s="1408"/>
      <c r="LEE7" s="1408"/>
      <c r="LEF7" s="1408"/>
      <c r="LEG7" s="1408"/>
      <c r="LEH7" s="1408"/>
      <c r="LEI7" s="1408"/>
      <c r="LEJ7" s="1408"/>
      <c r="LEK7" s="1408"/>
      <c r="LEL7" s="1408"/>
      <c r="LEM7" s="1408"/>
      <c r="LEN7" s="1408"/>
      <c r="LEO7" s="1408"/>
      <c r="LEP7" s="1408"/>
      <c r="LEQ7" s="1408"/>
      <c r="LER7" s="1408"/>
      <c r="LES7" s="1408"/>
      <c r="LET7" s="1408"/>
      <c r="LEU7" s="1408"/>
      <c r="LEV7" s="1408"/>
      <c r="LEW7" s="1408"/>
      <c r="LEX7" s="1408"/>
      <c r="LEY7" s="1408"/>
      <c r="LEZ7" s="1408"/>
      <c r="LFA7" s="1408"/>
      <c r="LFB7" s="1408"/>
      <c r="LFC7" s="1408"/>
      <c r="LFD7" s="1408"/>
      <c r="LFE7" s="1408"/>
      <c r="LFF7" s="1408"/>
      <c r="LFG7" s="1408"/>
      <c r="LFH7" s="1408"/>
      <c r="LFI7" s="1408"/>
      <c r="LFJ7" s="1408"/>
      <c r="LFK7" s="1408"/>
      <c r="LFL7" s="1408"/>
      <c r="LFM7" s="1408"/>
      <c r="LFN7" s="1408"/>
      <c r="LFO7" s="1408"/>
      <c r="LFP7" s="1408"/>
      <c r="LFQ7" s="1408"/>
      <c r="LFR7" s="1408"/>
      <c r="LFS7" s="1408"/>
      <c r="LFT7" s="1408"/>
      <c r="LFU7" s="1408"/>
      <c r="LFV7" s="1408"/>
      <c r="LFW7" s="1408"/>
      <c r="LFX7" s="1408"/>
      <c r="LFY7" s="1408"/>
      <c r="LFZ7" s="1408"/>
      <c r="LGA7" s="1408"/>
      <c r="LGB7" s="1408"/>
      <c r="LGC7" s="1408"/>
      <c r="LGD7" s="1408"/>
      <c r="LGE7" s="1408"/>
      <c r="LGF7" s="1408"/>
      <c r="LGG7" s="1408"/>
      <c r="LGH7" s="1408"/>
      <c r="LGI7" s="1408"/>
      <c r="LGJ7" s="1408"/>
      <c r="LGK7" s="1408"/>
      <c r="LGL7" s="1408"/>
      <c r="LGM7" s="1408"/>
      <c r="LGN7" s="1408"/>
      <c r="LGO7" s="1408"/>
      <c r="LGP7" s="1408"/>
      <c r="LGQ7" s="1408"/>
      <c r="LGR7" s="1408"/>
      <c r="LGS7" s="1408"/>
      <c r="LGT7" s="1408"/>
      <c r="LGU7" s="1408"/>
      <c r="LGV7" s="1408"/>
      <c r="LGW7" s="1408"/>
      <c r="LGX7" s="1408"/>
      <c r="LGY7" s="1408"/>
      <c r="LGZ7" s="1408"/>
      <c r="LHA7" s="1408"/>
      <c r="LHB7" s="1408"/>
      <c r="LHC7" s="1408"/>
      <c r="LHD7" s="1408"/>
      <c r="LHE7" s="1408"/>
      <c r="LHF7" s="1408"/>
      <c r="LHG7" s="1408"/>
      <c r="LHH7" s="1408"/>
      <c r="LHI7" s="1408"/>
      <c r="LHJ7" s="1408"/>
      <c r="LHK7" s="1408"/>
      <c r="LHL7" s="1408"/>
      <c r="LHM7" s="1408"/>
      <c r="LHN7" s="1408"/>
      <c r="LHO7" s="1408"/>
      <c r="LHP7" s="1408"/>
      <c r="LHQ7" s="1408"/>
      <c r="LHR7" s="1408"/>
      <c r="LHS7" s="1408"/>
      <c r="LHT7" s="1408"/>
      <c r="LHU7" s="1408"/>
      <c r="LHV7" s="1408"/>
      <c r="LHW7" s="1408"/>
      <c r="LHX7" s="1408"/>
      <c r="LHY7" s="1408"/>
      <c r="LHZ7" s="1408"/>
      <c r="LIA7" s="1408"/>
      <c r="LIB7" s="1408"/>
      <c r="LIC7" s="1408"/>
      <c r="LID7" s="1408"/>
      <c r="LIE7" s="1408"/>
      <c r="LIF7" s="1408"/>
      <c r="LIG7" s="1408"/>
      <c r="LIH7" s="1408"/>
      <c r="LII7" s="1408"/>
      <c r="LIJ7" s="1408"/>
      <c r="LIK7" s="1408"/>
      <c r="LIL7" s="1408"/>
      <c r="LIM7" s="1408"/>
      <c r="LIN7" s="1408"/>
      <c r="LIO7" s="1408"/>
      <c r="LIP7" s="1408"/>
      <c r="LIQ7" s="1408"/>
      <c r="LIR7" s="1408"/>
      <c r="LIS7" s="1408"/>
      <c r="LIT7" s="1408"/>
      <c r="LIU7" s="1408"/>
      <c r="LIV7" s="1408"/>
      <c r="LIW7" s="1408"/>
      <c r="LIX7" s="1408"/>
      <c r="LIY7" s="1408"/>
      <c r="LIZ7" s="1408"/>
      <c r="LJA7" s="1408"/>
      <c r="LJB7" s="1408"/>
      <c r="LJC7" s="1408"/>
      <c r="LJD7" s="1408"/>
      <c r="LJE7" s="1408"/>
      <c r="LJF7" s="1408"/>
      <c r="LJG7" s="1408"/>
      <c r="LJH7" s="1408"/>
      <c r="LJI7" s="1408"/>
      <c r="LJJ7" s="1408"/>
      <c r="LJK7" s="1408"/>
      <c r="LJL7" s="1408"/>
      <c r="LJM7" s="1408"/>
      <c r="LJN7" s="1408"/>
      <c r="LJO7" s="1408"/>
      <c r="LJP7" s="1408"/>
      <c r="LJQ7" s="1408"/>
      <c r="LJR7" s="1408"/>
      <c r="LJS7" s="1408"/>
      <c r="LJT7" s="1408"/>
      <c r="LJU7" s="1408"/>
      <c r="LJV7" s="1408"/>
      <c r="LJW7" s="1408"/>
      <c r="LJX7" s="1408"/>
      <c r="LJY7" s="1408"/>
      <c r="LJZ7" s="1408"/>
      <c r="LKA7" s="1408"/>
      <c r="LKB7" s="1408"/>
      <c r="LKC7" s="1408"/>
      <c r="LKD7" s="1408"/>
      <c r="LKE7" s="1408"/>
      <c r="LKF7" s="1408"/>
      <c r="LKG7" s="1408"/>
      <c r="LKH7" s="1408"/>
      <c r="LKI7" s="1408"/>
      <c r="LKJ7" s="1408"/>
      <c r="LKK7" s="1408"/>
      <c r="LKL7" s="1408"/>
      <c r="LKM7" s="1408"/>
      <c r="LKN7" s="1408"/>
      <c r="LKO7" s="1408"/>
      <c r="LKP7" s="1408"/>
      <c r="LKQ7" s="1408"/>
      <c r="LKR7" s="1408"/>
      <c r="LKS7" s="1408"/>
      <c r="LKT7" s="1408"/>
      <c r="LKU7" s="1408"/>
      <c r="LKV7" s="1408"/>
      <c r="LKW7" s="1408"/>
      <c r="LKX7" s="1408"/>
      <c r="LKY7" s="1408"/>
      <c r="LKZ7" s="1408"/>
      <c r="LLA7" s="1408"/>
      <c r="LLB7" s="1408"/>
      <c r="LLC7" s="1408"/>
      <c r="LLD7" s="1408"/>
      <c r="LLE7" s="1408"/>
      <c r="LLF7" s="1408"/>
      <c r="LLG7" s="1408"/>
      <c r="LLH7" s="1408"/>
      <c r="LLI7" s="1408"/>
      <c r="LLJ7" s="1408"/>
      <c r="LLK7" s="1408"/>
      <c r="LLL7" s="1408"/>
      <c r="LLM7" s="1408"/>
      <c r="LLN7" s="1408"/>
      <c r="LLO7" s="1408"/>
      <c r="LLP7" s="1408"/>
      <c r="LLQ7" s="1408"/>
      <c r="LLR7" s="1408"/>
      <c r="LLS7" s="1408"/>
      <c r="LLT7" s="1408"/>
      <c r="LLU7" s="1408"/>
      <c r="LLV7" s="1408"/>
      <c r="LLW7" s="1408"/>
      <c r="LLX7" s="1408"/>
      <c r="LLY7" s="1408"/>
      <c r="LLZ7" s="1408"/>
      <c r="LMA7" s="1408"/>
      <c r="LMB7" s="1408"/>
      <c r="LMC7" s="1408"/>
      <c r="LMD7" s="1408"/>
      <c r="LME7" s="1408"/>
      <c r="LMF7" s="1408"/>
      <c r="LMG7" s="1408"/>
      <c r="LMH7" s="1408"/>
      <c r="LMI7" s="1408"/>
      <c r="LMJ7" s="1408"/>
      <c r="LMK7" s="1408"/>
      <c r="LML7" s="1408"/>
      <c r="LMM7" s="1408"/>
      <c r="LMN7" s="1408"/>
      <c r="LMO7" s="1408"/>
      <c r="LMP7" s="1408"/>
      <c r="LMQ7" s="1408"/>
      <c r="LMR7" s="1408"/>
      <c r="LMS7" s="1408"/>
      <c r="LMT7" s="1408"/>
      <c r="LMU7" s="1408"/>
      <c r="LMV7" s="1408"/>
      <c r="LMW7" s="1408"/>
      <c r="LMX7" s="1408"/>
      <c r="LMY7" s="1408"/>
      <c r="LMZ7" s="1408"/>
      <c r="LNA7" s="1408"/>
      <c r="LNB7" s="1408"/>
      <c r="LNC7" s="1408"/>
      <c r="LND7" s="1408"/>
      <c r="LNE7" s="1408"/>
      <c r="LNF7" s="1408"/>
      <c r="LNG7" s="1408"/>
      <c r="LNH7" s="1408"/>
      <c r="LNI7" s="1408"/>
      <c r="LNJ7" s="1408"/>
      <c r="LNK7" s="1408"/>
      <c r="LNL7" s="1408"/>
      <c r="LNM7" s="1408"/>
      <c r="LNN7" s="1408"/>
      <c r="LNO7" s="1408"/>
      <c r="LNP7" s="1408"/>
      <c r="LNQ7" s="1408"/>
      <c r="LNR7" s="1408"/>
      <c r="LNS7" s="1408"/>
      <c r="LNT7" s="1408"/>
      <c r="LNU7" s="1408"/>
      <c r="LNV7" s="1408"/>
      <c r="LNW7" s="1408"/>
      <c r="LNX7" s="1408"/>
      <c r="LNY7" s="1408"/>
      <c r="LNZ7" s="1408"/>
      <c r="LOA7" s="1408"/>
      <c r="LOB7" s="1408"/>
      <c r="LOC7" s="1408"/>
      <c r="LOD7" s="1408"/>
      <c r="LOE7" s="1408"/>
      <c r="LOF7" s="1408"/>
      <c r="LOG7" s="1408"/>
      <c r="LOH7" s="1408"/>
      <c r="LOI7" s="1408"/>
      <c r="LOJ7" s="1408"/>
      <c r="LOK7" s="1408"/>
      <c r="LOL7" s="1408"/>
      <c r="LOM7" s="1408"/>
      <c r="LON7" s="1408"/>
      <c r="LOO7" s="1408"/>
      <c r="LOP7" s="1408"/>
      <c r="LOQ7" s="1408"/>
      <c r="LOR7" s="1408"/>
      <c r="LOS7" s="1408"/>
      <c r="LOT7" s="1408"/>
      <c r="LOU7" s="1408"/>
      <c r="LOV7" s="1408"/>
      <c r="LOW7" s="1408"/>
      <c r="LOX7" s="1408"/>
      <c r="LOY7" s="1408"/>
      <c r="LOZ7" s="1408"/>
      <c r="LPA7" s="1408"/>
      <c r="LPB7" s="1408"/>
      <c r="LPC7" s="1408"/>
      <c r="LPD7" s="1408"/>
      <c r="LPE7" s="1408"/>
      <c r="LPF7" s="1408"/>
      <c r="LPG7" s="1408"/>
      <c r="LPH7" s="1408"/>
      <c r="LPI7" s="1408"/>
      <c r="LPJ7" s="1408"/>
      <c r="LPK7" s="1408"/>
      <c r="LPL7" s="1408"/>
      <c r="LPM7" s="1408"/>
      <c r="LPN7" s="1408"/>
      <c r="LPO7" s="1408"/>
      <c r="LPP7" s="1408"/>
      <c r="LPQ7" s="1408"/>
      <c r="LPR7" s="1408"/>
      <c r="LPS7" s="1408"/>
      <c r="LPT7" s="1408"/>
      <c r="LPU7" s="1408"/>
      <c r="LPV7" s="1408"/>
      <c r="LPW7" s="1408"/>
      <c r="LPX7" s="1408"/>
      <c r="LPY7" s="1408"/>
      <c r="LPZ7" s="1408"/>
      <c r="LQA7" s="1408"/>
      <c r="LQB7" s="1408"/>
      <c r="LQC7" s="1408"/>
      <c r="LQD7" s="1408"/>
      <c r="LQE7" s="1408"/>
      <c r="LQF7" s="1408"/>
      <c r="LQG7" s="1408"/>
      <c r="LQH7" s="1408"/>
      <c r="LQI7" s="1408"/>
      <c r="LQJ7" s="1408"/>
      <c r="LQK7" s="1408"/>
      <c r="LQL7" s="1408"/>
      <c r="LQM7" s="1408"/>
      <c r="LQN7" s="1408"/>
      <c r="LQO7" s="1408"/>
      <c r="LQP7" s="1408"/>
      <c r="LQQ7" s="1408"/>
      <c r="LQR7" s="1408"/>
      <c r="LQS7" s="1408"/>
      <c r="LQT7" s="1408"/>
      <c r="LQU7" s="1408"/>
      <c r="LQV7" s="1408"/>
      <c r="LQW7" s="1408"/>
      <c r="LQX7" s="1408"/>
      <c r="LQY7" s="1408"/>
      <c r="LQZ7" s="1408"/>
      <c r="LRA7" s="1408"/>
      <c r="LRB7" s="1408"/>
      <c r="LRC7" s="1408"/>
      <c r="LRD7" s="1408"/>
      <c r="LRE7" s="1408"/>
      <c r="LRF7" s="1408"/>
      <c r="LRG7" s="1408"/>
      <c r="LRH7" s="1408"/>
      <c r="LRI7" s="1408"/>
      <c r="LRJ7" s="1408"/>
      <c r="LRK7" s="1408"/>
      <c r="LRL7" s="1408"/>
      <c r="LRM7" s="1408"/>
      <c r="LRN7" s="1408"/>
      <c r="LRO7" s="1408"/>
      <c r="LRP7" s="1408"/>
      <c r="LRQ7" s="1408"/>
      <c r="LRR7" s="1408"/>
      <c r="LRS7" s="1408"/>
      <c r="LRT7" s="1408"/>
      <c r="LRU7" s="1408"/>
      <c r="LRV7" s="1408"/>
      <c r="LRW7" s="1408"/>
      <c r="LRX7" s="1408"/>
      <c r="LRY7" s="1408"/>
      <c r="LRZ7" s="1408"/>
      <c r="LSA7" s="1408"/>
      <c r="LSB7" s="1408"/>
      <c r="LSC7" s="1408"/>
      <c r="LSD7" s="1408"/>
      <c r="LSE7" s="1408"/>
      <c r="LSF7" s="1408"/>
      <c r="LSG7" s="1408"/>
      <c r="LSH7" s="1408"/>
      <c r="LSI7" s="1408"/>
      <c r="LSJ7" s="1408"/>
      <c r="LSK7" s="1408"/>
      <c r="LSL7" s="1408"/>
      <c r="LSM7" s="1408"/>
      <c r="LSN7" s="1408"/>
      <c r="LSO7" s="1408"/>
      <c r="LSP7" s="1408"/>
      <c r="LSQ7" s="1408"/>
      <c r="LSR7" s="1408"/>
      <c r="LSS7" s="1408"/>
      <c r="LST7" s="1408"/>
      <c r="LSU7" s="1408"/>
      <c r="LSV7" s="1408"/>
      <c r="LSW7" s="1408"/>
      <c r="LSX7" s="1408"/>
      <c r="LSY7" s="1408"/>
      <c r="LSZ7" s="1408"/>
      <c r="LTA7" s="1408"/>
      <c r="LTB7" s="1408"/>
      <c r="LTC7" s="1408"/>
      <c r="LTD7" s="1408"/>
      <c r="LTE7" s="1408"/>
      <c r="LTF7" s="1408"/>
      <c r="LTG7" s="1408"/>
      <c r="LTH7" s="1408"/>
      <c r="LTI7" s="1408"/>
      <c r="LTJ7" s="1408"/>
      <c r="LTK7" s="1408"/>
      <c r="LTL7" s="1408"/>
      <c r="LTM7" s="1408"/>
      <c r="LTN7" s="1408"/>
      <c r="LTO7" s="1408"/>
      <c r="LTP7" s="1408"/>
      <c r="LTQ7" s="1408"/>
      <c r="LTR7" s="1408"/>
      <c r="LTS7" s="1408"/>
      <c r="LTT7" s="1408"/>
      <c r="LTU7" s="1408"/>
      <c r="LTV7" s="1408"/>
      <c r="LTW7" s="1408"/>
      <c r="LTX7" s="1408"/>
      <c r="LTY7" s="1408"/>
      <c r="LTZ7" s="1408"/>
      <c r="LUA7" s="1408"/>
      <c r="LUB7" s="1408"/>
      <c r="LUC7" s="1408"/>
      <c r="LUD7" s="1408"/>
      <c r="LUE7" s="1408"/>
      <c r="LUF7" s="1408"/>
      <c r="LUG7" s="1408"/>
      <c r="LUH7" s="1408"/>
      <c r="LUI7" s="1408"/>
      <c r="LUJ7" s="1408"/>
      <c r="LUK7" s="1408"/>
      <c r="LUL7" s="1408"/>
      <c r="LUM7" s="1408"/>
      <c r="LUN7" s="1408"/>
      <c r="LUO7" s="1408"/>
      <c r="LUP7" s="1408"/>
      <c r="LUQ7" s="1408"/>
      <c r="LUR7" s="1408"/>
      <c r="LUS7" s="1408"/>
      <c r="LUT7" s="1408"/>
      <c r="LUU7" s="1408"/>
      <c r="LUV7" s="1408"/>
      <c r="LUW7" s="1408"/>
      <c r="LUX7" s="1408"/>
      <c r="LUY7" s="1408"/>
      <c r="LUZ7" s="1408"/>
      <c r="LVA7" s="1408"/>
      <c r="LVB7" s="1408"/>
      <c r="LVC7" s="1408"/>
      <c r="LVD7" s="1408"/>
      <c r="LVE7" s="1408"/>
      <c r="LVF7" s="1408"/>
      <c r="LVG7" s="1408"/>
      <c r="LVH7" s="1408"/>
      <c r="LVI7" s="1408"/>
      <c r="LVJ7" s="1408"/>
      <c r="LVK7" s="1408"/>
      <c r="LVL7" s="1408"/>
      <c r="LVM7" s="1408"/>
      <c r="LVN7" s="1408"/>
      <c r="LVO7" s="1408"/>
      <c r="LVP7" s="1408"/>
      <c r="LVQ7" s="1408"/>
      <c r="LVR7" s="1408"/>
      <c r="LVS7" s="1408"/>
      <c r="LVT7" s="1408"/>
      <c r="LVU7" s="1408"/>
      <c r="LVV7" s="1408"/>
      <c r="LVW7" s="1408"/>
      <c r="LVX7" s="1408"/>
      <c r="LVY7" s="1408"/>
      <c r="LVZ7" s="1408"/>
      <c r="LWA7" s="1408"/>
      <c r="LWB7" s="1408"/>
      <c r="LWC7" s="1408"/>
      <c r="LWD7" s="1408"/>
      <c r="LWE7" s="1408"/>
      <c r="LWF7" s="1408"/>
      <c r="LWG7" s="1408"/>
      <c r="LWH7" s="1408"/>
      <c r="LWI7" s="1408"/>
      <c r="LWJ7" s="1408"/>
      <c r="LWK7" s="1408"/>
      <c r="LWL7" s="1408"/>
      <c r="LWM7" s="1408"/>
      <c r="LWN7" s="1408"/>
      <c r="LWO7" s="1408"/>
      <c r="LWP7" s="1408"/>
      <c r="LWQ7" s="1408"/>
      <c r="LWR7" s="1408"/>
      <c r="LWS7" s="1408"/>
      <c r="LWT7" s="1408"/>
      <c r="LWU7" s="1408"/>
      <c r="LWV7" s="1408"/>
      <c r="LWW7" s="1408"/>
      <c r="LWX7" s="1408"/>
      <c r="LWY7" s="1408"/>
      <c r="LWZ7" s="1408"/>
      <c r="LXA7" s="1408"/>
      <c r="LXB7" s="1408"/>
      <c r="LXC7" s="1408"/>
      <c r="LXD7" s="1408"/>
      <c r="LXE7" s="1408"/>
      <c r="LXF7" s="1408"/>
      <c r="LXG7" s="1408"/>
      <c r="LXH7" s="1408"/>
      <c r="LXI7" s="1408"/>
      <c r="LXJ7" s="1408"/>
      <c r="LXK7" s="1408"/>
      <c r="LXL7" s="1408"/>
      <c r="LXM7" s="1408"/>
      <c r="LXN7" s="1408"/>
      <c r="LXO7" s="1408"/>
      <c r="LXP7" s="1408"/>
      <c r="LXQ7" s="1408"/>
      <c r="LXR7" s="1408"/>
      <c r="LXS7" s="1408"/>
      <c r="LXT7" s="1408"/>
      <c r="LXU7" s="1408"/>
      <c r="LXV7" s="1408"/>
      <c r="LXW7" s="1408"/>
      <c r="LXX7" s="1408"/>
      <c r="LXY7" s="1408"/>
      <c r="LXZ7" s="1408"/>
      <c r="LYA7" s="1408"/>
      <c r="LYB7" s="1408"/>
      <c r="LYC7" s="1408"/>
      <c r="LYD7" s="1408"/>
      <c r="LYE7" s="1408"/>
      <c r="LYF7" s="1408"/>
      <c r="LYG7" s="1408"/>
      <c r="LYH7" s="1408"/>
      <c r="LYI7" s="1408"/>
      <c r="LYJ7" s="1408"/>
      <c r="LYK7" s="1408"/>
      <c r="LYL7" s="1408"/>
      <c r="LYM7" s="1408"/>
      <c r="LYN7" s="1408"/>
      <c r="LYO7" s="1408"/>
      <c r="LYP7" s="1408"/>
      <c r="LYQ7" s="1408"/>
      <c r="LYR7" s="1408"/>
      <c r="LYS7" s="1408"/>
      <c r="LYT7" s="1408"/>
      <c r="LYU7" s="1408"/>
      <c r="LYV7" s="1408"/>
      <c r="LYW7" s="1408"/>
      <c r="LYX7" s="1408"/>
      <c r="LYY7" s="1408"/>
      <c r="LYZ7" s="1408"/>
      <c r="LZA7" s="1408"/>
      <c r="LZB7" s="1408"/>
      <c r="LZC7" s="1408"/>
      <c r="LZD7" s="1408"/>
      <c r="LZE7" s="1408"/>
      <c r="LZF7" s="1408"/>
      <c r="LZG7" s="1408"/>
      <c r="LZH7" s="1408"/>
      <c r="LZI7" s="1408"/>
      <c r="LZJ7" s="1408"/>
      <c r="LZK7" s="1408"/>
      <c r="LZL7" s="1408"/>
      <c r="LZM7" s="1408"/>
      <c r="LZN7" s="1408"/>
      <c r="LZO7" s="1408"/>
      <c r="LZP7" s="1408"/>
      <c r="LZQ7" s="1408"/>
      <c r="LZR7" s="1408"/>
      <c r="LZS7" s="1408"/>
      <c r="LZT7" s="1408"/>
      <c r="LZU7" s="1408"/>
      <c r="LZV7" s="1408"/>
      <c r="LZW7" s="1408"/>
      <c r="LZX7" s="1408"/>
      <c r="LZY7" s="1408"/>
      <c r="LZZ7" s="1408"/>
      <c r="MAA7" s="1408"/>
      <c r="MAB7" s="1408"/>
      <c r="MAC7" s="1408"/>
      <c r="MAD7" s="1408"/>
      <c r="MAE7" s="1408"/>
      <c r="MAF7" s="1408"/>
      <c r="MAG7" s="1408"/>
      <c r="MAH7" s="1408"/>
      <c r="MAI7" s="1408"/>
      <c r="MAJ7" s="1408"/>
      <c r="MAK7" s="1408"/>
      <c r="MAL7" s="1408"/>
      <c r="MAM7" s="1408"/>
      <c r="MAN7" s="1408"/>
      <c r="MAO7" s="1408"/>
      <c r="MAP7" s="1408"/>
      <c r="MAQ7" s="1408"/>
      <c r="MAR7" s="1408"/>
      <c r="MAS7" s="1408"/>
      <c r="MAT7" s="1408"/>
      <c r="MAU7" s="1408"/>
      <c r="MAV7" s="1408"/>
      <c r="MAW7" s="1408"/>
      <c r="MAX7" s="1408"/>
      <c r="MAY7" s="1408"/>
      <c r="MAZ7" s="1408"/>
      <c r="MBA7" s="1408"/>
      <c r="MBB7" s="1408"/>
      <c r="MBC7" s="1408"/>
      <c r="MBD7" s="1408"/>
      <c r="MBE7" s="1408"/>
      <c r="MBF7" s="1408"/>
      <c r="MBG7" s="1408"/>
      <c r="MBH7" s="1408"/>
      <c r="MBI7" s="1408"/>
      <c r="MBJ7" s="1408"/>
      <c r="MBK7" s="1408"/>
      <c r="MBL7" s="1408"/>
      <c r="MBM7" s="1408"/>
      <c r="MBN7" s="1408"/>
      <c r="MBO7" s="1408"/>
      <c r="MBP7" s="1408"/>
      <c r="MBQ7" s="1408"/>
      <c r="MBR7" s="1408"/>
      <c r="MBS7" s="1408"/>
      <c r="MBT7" s="1408"/>
      <c r="MBU7" s="1408"/>
      <c r="MBV7" s="1408"/>
      <c r="MBW7" s="1408"/>
      <c r="MBX7" s="1408"/>
      <c r="MBY7" s="1408"/>
      <c r="MBZ7" s="1408"/>
      <c r="MCA7" s="1408"/>
      <c r="MCB7" s="1408"/>
      <c r="MCC7" s="1408"/>
      <c r="MCD7" s="1408"/>
      <c r="MCE7" s="1408"/>
      <c r="MCF7" s="1408"/>
      <c r="MCG7" s="1408"/>
      <c r="MCH7" s="1408"/>
      <c r="MCI7" s="1408"/>
      <c r="MCJ7" s="1408"/>
      <c r="MCK7" s="1408"/>
      <c r="MCL7" s="1408"/>
      <c r="MCM7" s="1408"/>
      <c r="MCN7" s="1408"/>
      <c r="MCO7" s="1408"/>
      <c r="MCP7" s="1408"/>
      <c r="MCQ7" s="1408"/>
      <c r="MCR7" s="1408"/>
      <c r="MCS7" s="1408"/>
      <c r="MCT7" s="1408"/>
      <c r="MCU7" s="1408"/>
      <c r="MCV7" s="1408"/>
      <c r="MCW7" s="1408"/>
      <c r="MCX7" s="1408"/>
      <c r="MCY7" s="1408"/>
      <c r="MCZ7" s="1408"/>
      <c r="MDA7" s="1408"/>
      <c r="MDB7" s="1408"/>
      <c r="MDC7" s="1408"/>
      <c r="MDD7" s="1408"/>
      <c r="MDE7" s="1408"/>
      <c r="MDF7" s="1408"/>
      <c r="MDG7" s="1408"/>
      <c r="MDH7" s="1408"/>
      <c r="MDI7" s="1408"/>
      <c r="MDJ7" s="1408"/>
      <c r="MDK7" s="1408"/>
      <c r="MDL7" s="1408"/>
      <c r="MDM7" s="1408"/>
      <c r="MDN7" s="1408"/>
      <c r="MDO7" s="1408"/>
      <c r="MDP7" s="1408"/>
      <c r="MDQ7" s="1408"/>
      <c r="MDR7" s="1408"/>
      <c r="MDS7" s="1408"/>
      <c r="MDT7" s="1408"/>
      <c r="MDU7" s="1408"/>
      <c r="MDV7" s="1408"/>
      <c r="MDW7" s="1408"/>
      <c r="MDX7" s="1408"/>
      <c r="MDY7" s="1408"/>
      <c r="MDZ7" s="1408"/>
      <c r="MEA7" s="1408"/>
      <c r="MEB7" s="1408"/>
      <c r="MEC7" s="1408"/>
      <c r="MED7" s="1408"/>
      <c r="MEE7" s="1408"/>
      <c r="MEF7" s="1408"/>
      <c r="MEG7" s="1408"/>
      <c r="MEH7" s="1408"/>
      <c r="MEI7" s="1408"/>
      <c r="MEJ7" s="1408"/>
      <c r="MEK7" s="1408"/>
      <c r="MEL7" s="1408"/>
      <c r="MEM7" s="1408"/>
      <c r="MEN7" s="1408"/>
      <c r="MEO7" s="1408"/>
      <c r="MEP7" s="1408"/>
      <c r="MEQ7" s="1408"/>
      <c r="MER7" s="1408"/>
      <c r="MES7" s="1408"/>
      <c r="MET7" s="1408"/>
      <c r="MEU7" s="1408"/>
      <c r="MEV7" s="1408"/>
      <c r="MEW7" s="1408"/>
      <c r="MEX7" s="1408"/>
      <c r="MEY7" s="1408"/>
      <c r="MEZ7" s="1408"/>
      <c r="MFA7" s="1408"/>
      <c r="MFB7" s="1408"/>
      <c r="MFC7" s="1408"/>
      <c r="MFD7" s="1408"/>
      <c r="MFE7" s="1408"/>
      <c r="MFF7" s="1408"/>
      <c r="MFG7" s="1408"/>
      <c r="MFH7" s="1408"/>
      <c r="MFI7" s="1408"/>
      <c r="MFJ7" s="1408"/>
      <c r="MFK7" s="1408"/>
      <c r="MFL7" s="1408"/>
      <c r="MFM7" s="1408"/>
      <c r="MFN7" s="1408"/>
      <c r="MFO7" s="1408"/>
      <c r="MFP7" s="1408"/>
      <c r="MFQ7" s="1408"/>
      <c r="MFR7" s="1408"/>
      <c r="MFS7" s="1408"/>
      <c r="MFT7" s="1408"/>
      <c r="MFU7" s="1408"/>
      <c r="MFV7" s="1408"/>
      <c r="MFW7" s="1408"/>
      <c r="MFX7" s="1408"/>
      <c r="MFY7" s="1408"/>
      <c r="MFZ7" s="1408"/>
      <c r="MGA7" s="1408"/>
      <c r="MGB7" s="1408"/>
      <c r="MGC7" s="1408"/>
      <c r="MGD7" s="1408"/>
      <c r="MGE7" s="1408"/>
      <c r="MGF7" s="1408"/>
      <c r="MGG7" s="1408"/>
      <c r="MGH7" s="1408"/>
      <c r="MGI7" s="1408"/>
      <c r="MGJ7" s="1408"/>
      <c r="MGK7" s="1408"/>
      <c r="MGL7" s="1408"/>
      <c r="MGM7" s="1408"/>
      <c r="MGN7" s="1408"/>
      <c r="MGO7" s="1408"/>
      <c r="MGP7" s="1408"/>
      <c r="MGQ7" s="1408"/>
      <c r="MGR7" s="1408"/>
      <c r="MGS7" s="1408"/>
      <c r="MGT7" s="1408"/>
      <c r="MGU7" s="1408"/>
      <c r="MGV7" s="1408"/>
      <c r="MGW7" s="1408"/>
      <c r="MGX7" s="1408"/>
      <c r="MGY7" s="1408"/>
      <c r="MGZ7" s="1408"/>
      <c r="MHA7" s="1408"/>
      <c r="MHB7" s="1408"/>
      <c r="MHC7" s="1408"/>
      <c r="MHD7" s="1408"/>
      <c r="MHE7" s="1408"/>
      <c r="MHF7" s="1408"/>
      <c r="MHG7" s="1408"/>
      <c r="MHH7" s="1408"/>
      <c r="MHI7" s="1408"/>
      <c r="MHJ7" s="1408"/>
      <c r="MHK7" s="1408"/>
      <c r="MHL7" s="1408"/>
      <c r="MHM7" s="1408"/>
      <c r="MHN7" s="1408"/>
      <c r="MHO7" s="1408"/>
      <c r="MHP7" s="1408"/>
      <c r="MHQ7" s="1408"/>
      <c r="MHR7" s="1408"/>
      <c r="MHS7" s="1408"/>
      <c r="MHT7" s="1408"/>
      <c r="MHU7" s="1408"/>
      <c r="MHV7" s="1408"/>
      <c r="MHW7" s="1408"/>
      <c r="MHX7" s="1408"/>
      <c r="MHY7" s="1408"/>
      <c r="MHZ7" s="1408"/>
      <c r="MIA7" s="1408"/>
      <c r="MIB7" s="1408"/>
      <c r="MIC7" s="1408"/>
      <c r="MID7" s="1408"/>
      <c r="MIE7" s="1408"/>
      <c r="MIF7" s="1408"/>
      <c r="MIG7" s="1408"/>
      <c r="MIH7" s="1408"/>
      <c r="MII7" s="1408"/>
      <c r="MIJ7" s="1408"/>
      <c r="MIK7" s="1408"/>
      <c r="MIL7" s="1408"/>
      <c r="MIM7" s="1408"/>
      <c r="MIN7" s="1408"/>
      <c r="MIO7" s="1408"/>
      <c r="MIP7" s="1408"/>
      <c r="MIQ7" s="1408"/>
      <c r="MIR7" s="1408"/>
      <c r="MIS7" s="1408"/>
      <c r="MIT7" s="1408"/>
      <c r="MIU7" s="1408"/>
      <c r="MIV7" s="1408"/>
      <c r="MIW7" s="1408"/>
      <c r="MIX7" s="1408"/>
      <c r="MIY7" s="1408"/>
      <c r="MIZ7" s="1408"/>
      <c r="MJA7" s="1408"/>
      <c r="MJB7" s="1408"/>
      <c r="MJC7" s="1408"/>
      <c r="MJD7" s="1408"/>
      <c r="MJE7" s="1408"/>
      <c r="MJF7" s="1408"/>
      <c r="MJG7" s="1408"/>
      <c r="MJH7" s="1408"/>
      <c r="MJI7" s="1408"/>
      <c r="MJJ7" s="1408"/>
      <c r="MJK7" s="1408"/>
      <c r="MJL7" s="1408"/>
      <c r="MJM7" s="1408"/>
      <c r="MJN7" s="1408"/>
      <c r="MJO7" s="1408"/>
      <c r="MJP7" s="1408"/>
      <c r="MJQ7" s="1408"/>
      <c r="MJR7" s="1408"/>
      <c r="MJS7" s="1408"/>
      <c r="MJT7" s="1408"/>
      <c r="MJU7" s="1408"/>
      <c r="MJV7" s="1408"/>
      <c r="MJW7" s="1408"/>
      <c r="MJX7" s="1408"/>
      <c r="MJY7" s="1408"/>
      <c r="MJZ7" s="1408"/>
      <c r="MKA7" s="1408"/>
      <c r="MKB7" s="1408"/>
      <c r="MKC7" s="1408"/>
      <c r="MKD7" s="1408"/>
      <c r="MKE7" s="1408"/>
      <c r="MKF7" s="1408"/>
      <c r="MKG7" s="1408"/>
      <c r="MKH7" s="1408"/>
      <c r="MKI7" s="1408"/>
      <c r="MKJ7" s="1408"/>
      <c r="MKK7" s="1408"/>
      <c r="MKL7" s="1408"/>
      <c r="MKM7" s="1408"/>
      <c r="MKN7" s="1408"/>
      <c r="MKO7" s="1408"/>
      <c r="MKP7" s="1408"/>
      <c r="MKQ7" s="1408"/>
      <c r="MKR7" s="1408"/>
      <c r="MKS7" s="1408"/>
      <c r="MKT7" s="1408"/>
      <c r="MKU7" s="1408"/>
      <c r="MKV7" s="1408"/>
      <c r="MKW7" s="1408"/>
      <c r="MKX7" s="1408"/>
      <c r="MKY7" s="1408"/>
      <c r="MKZ7" s="1408"/>
      <c r="MLA7" s="1408"/>
      <c r="MLB7" s="1408"/>
      <c r="MLC7" s="1408"/>
      <c r="MLD7" s="1408"/>
      <c r="MLE7" s="1408"/>
      <c r="MLF7" s="1408"/>
      <c r="MLG7" s="1408"/>
      <c r="MLH7" s="1408"/>
      <c r="MLI7" s="1408"/>
      <c r="MLJ7" s="1408"/>
      <c r="MLK7" s="1408"/>
      <c r="MLL7" s="1408"/>
      <c r="MLM7" s="1408"/>
      <c r="MLN7" s="1408"/>
      <c r="MLO7" s="1408"/>
      <c r="MLP7" s="1408"/>
      <c r="MLQ7" s="1408"/>
      <c r="MLR7" s="1408"/>
      <c r="MLS7" s="1408"/>
      <c r="MLT7" s="1408"/>
      <c r="MLU7" s="1408"/>
      <c r="MLV7" s="1408"/>
      <c r="MLW7" s="1408"/>
      <c r="MLX7" s="1408"/>
      <c r="MLY7" s="1408"/>
      <c r="MLZ7" s="1408"/>
      <c r="MMA7" s="1408"/>
      <c r="MMB7" s="1408"/>
      <c r="MMC7" s="1408"/>
      <c r="MMD7" s="1408"/>
      <c r="MME7" s="1408"/>
      <c r="MMF7" s="1408"/>
      <c r="MMG7" s="1408"/>
      <c r="MMH7" s="1408"/>
      <c r="MMI7" s="1408"/>
      <c r="MMJ7" s="1408"/>
      <c r="MMK7" s="1408"/>
      <c r="MML7" s="1408"/>
      <c r="MMM7" s="1408"/>
      <c r="MMN7" s="1408"/>
      <c r="MMO7" s="1408"/>
      <c r="MMP7" s="1408"/>
      <c r="MMQ7" s="1408"/>
      <c r="MMR7" s="1408"/>
      <c r="MMS7" s="1408"/>
      <c r="MMT7" s="1408"/>
      <c r="MMU7" s="1408"/>
      <c r="MMV7" s="1408"/>
      <c r="MMW7" s="1408"/>
      <c r="MMX7" s="1408"/>
      <c r="MMY7" s="1408"/>
      <c r="MMZ7" s="1408"/>
      <c r="MNA7" s="1408"/>
      <c r="MNB7" s="1408"/>
      <c r="MNC7" s="1408"/>
      <c r="MND7" s="1408"/>
      <c r="MNE7" s="1408"/>
      <c r="MNF7" s="1408"/>
      <c r="MNG7" s="1408"/>
      <c r="MNH7" s="1408"/>
      <c r="MNI7" s="1408"/>
      <c r="MNJ7" s="1408"/>
      <c r="MNK7" s="1408"/>
      <c r="MNL7" s="1408"/>
      <c r="MNM7" s="1408"/>
      <c r="MNN7" s="1408"/>
      <c r="MNO7" s="1408"/>
      <c r="MNP7" s="1408"/>
      <c r="MNQ7" s="1408"/>
      <c r="MNR7" s="1408"/>
      <c r="MNS7" s="1408"/>
      <c r="MNT7" s="1408"/>
      <c r="MNU7" s="1408"/>
      <c r="MNV7" s="1408"/>
      <c r="MNW7" s="1408"/>
      <c r="MNX7" s="1408"/>
      <c r="MNY7" s="1408"/>
      <c r="MNZ7" s="1408"/>
      <c r="MOA7" s="1408"/>
      <c r="MOB7" s="1408"/>
      <c r="MOC7" s="1408"/>
      <c r="MOD7" s="1408"/>
      <c r="MOE7" s="1408"/>
      <c r="MOF7" s="1408"/>
      <c r="MOG7" s="1408"/>
      <c r="MOH7" s="1408"/>
      <c r="MOI7" s="1408"/>
      <c r="MOJ7" s="1408"/>
      <c r="MOK7" s="1408"/>
      <c r="MOL7" s="1408"/>
      <c r="MOM7" s="1408"/>
      <c r="MON7" s="1408"/>
      <c r="MOO7" s="1408"/>
      <c r="MOP7" s="1408"/>
      <c r="MOQ7" s="1408"/>
      <c r="MOR7" s="1408"/>
      <c r="MOS7" s="1408"/>
      <c r="MOT7" s="1408"/>
      <c r="MOU7" s="1408"/>
      <c r="MOV7" s="1408"/>
      <c r="MOW7" s="1408"/>
      <c r="MOX7" s="1408"/>
      <c r="MOY7" s="1408"/>
      <c r="MOZ7" s="1408"/>
      <c r="MPA7" s="1408"/>
      <c r="MPB7" s="1408"/>
      <c r="MPC7" s="1408"/>
      <c r="MPD7" s="1408"/>
      <c r="MPE7" s="1408"/>
      <c r="MPF7" s="1408"/>
      <c r="MPG7" s="1408"/>
      <c r="MPH7" s="1408"/>
      <c r="MPI7" s="1408"/>
      <c r="MPJ7" s="1408"/>
      <c r="MPK7" s="1408"/>
      <c r="MPL7" s="1408"/>
      <c r="MPM7" s="1408"/>
      <c r="MPN7" s="1408"/>
      <c r="MPO7" s="1408"/>
      <c r="MPP7" s="1408"/>
      <c r="MPQ7" s="1408"/>
      <c r="MPR7" s="1408"/>
      <c r="MPS7" s="1408"/>
      <c r="MPT7" s="1408"/>
      <c r="MPU7" s="1408"/>
      <c r="MPV7" s="1408"/>
      <c r="MPW7" s="1408"/>
      <c r="MPX7" s="1408"/>
      <c r="MPY7" s="1408"/>
      <c r="MPZ7" s="1408"/>
      <c r="MQA7" s="1408"/>
      <c r="MQB7" s="1408"/>
      <c r="MQC7" s="1408"/>
      <c r="MQD7" s="1408"/>
      <c r="MQE7" s="1408"/>
      <c r="MQF7" s="1408"/>
      <c r="MQG7" s="1408"/>
      <c r="MQH7" s="1408"/>
      <c r="MQI7" s="1408"/>
      <c r="MQJ7" s="1408"/>
      <c r="MQK7" s="1408"/>
      <c r="MQL7" s="1408"/>
      <c r="MQM7" s="1408"/>
      <c r="MQN7" s="1408"/>
      <c r="MQO7" s="1408"/>
      <c r="MQP7" s="1408"/>
      <c r="MQQ7" s="1408"/>
      <c r="MQR7" s="1408"/>
      <c r="MQS7" s="1408"/>
      <c r="MQT7" s="1408"/>
      <c r="MQU7" s="1408"/>
      <c r="MQV7" s="1408"/>
      <c r="MQW7" s="1408"/>
      <c r="MQX7" s="1408"/>
      <c r="MQY7" s="1408"/>
      <c r="MQZ7" s="1408"/>
      <c r="MRA7" s="1408"/>
      <c r="MRB7" s="1408"/>
      <c r="MRC7" s="1408"/>
      <c r="MRD7" s="1408"/>
      <c r="MRE7" s="1408"/>
      <c r="MRF7" s="1408"/>
      <c r="MRG7" s="1408"/>
      <c r="MRH7" s="1408"/>
      <c r="MRI7" s="1408"/>
      <c r="MRJ7" s="1408"/>
      <c r="MRK7" s="1408"/>
      <c r="MRL7" s="1408"/>
      <c r="MRM7" s="1408"/>
      <c r="MRN7" s="1408"/>
      <c r="MRO7" s="1408"/>
      <c r="MRP7" s="1408"/>
      <c r="MRQ7" s="1408"/>
      <c r="MRR7" s="1408"/>
      <c r="MRS7" s="1408"/>
      <c r="MRT7" s="1408"/>
      <c r="MRU7" s="1408"/>
      <c r="MRV7" s="1408"/>
      <c r="MRW7" s="1408"/>
      <c r="MRX7" s="1408"/>
      <c r="MRY7" s="1408"/>
      <c r="MRZ7" s="1408"/>
      <c r="MSA7" s="1408"/>
      <c r="MSB7" s="1408"/>
      <c r="MSC7" s="1408"/>
      <c r="MSD7" s="1408"/>
      <c r="MSE7" s="1408"/>
      <c r="MSF7" s="1408"/>
      <c r="MSG7" s="1408"/>
      <c r="MSH7" s="1408"/>
      <c r="MSI7" s="1408"/>
      <c r="MSJ7" s="1408"/>
      <c r="MSK7" s="1408"/>
      <c r="MSL7" s="1408"/>
      <c r="MSM7" s="1408"/>
      <c r="MSN7" s="1408"/>
      <c r="MSO7" s="1408"/>
      <c r="MSP7" s="1408"/>
      <c r="MSQ7" s="1408"/>
      <c r="MSR7" s="1408"/>
      <c r="MSS7" s="1408"/>
      <c r="MST7" s="1408"/>
      <c r="MSU7" s="1408"/>
      <c r="MSV7" s="1408"/>
      <c r="MSW7" s="1408"/>
      <c r="MSX7" s="1408"/>
      <c r="MSY7" s="1408"/>
      <c r="MSZ7" s="1408"/>
      <c r="MTA7" s="1408"/>
      <c r="MTB7" s="1408"/>
      <c r="MTC7" s="1408"/>
      <c r="MTD7" s="1408"/>
      <c r="MTE7" s="1408"/>
      <c r="MTF7" s="1408"/>
      <c r="MTG7" s="1408"/>
      <c r="MTH7" s="1408"/>
      <c r="MTI7" s="1408"/>
      <c r="MTJ7" s="1408"/>
      <c r="MTK7" s="1408"/>
      <c r="MTL7" s="1408"/>
      <c r="MTM7" s="1408"/>
      <c r="MTN7" s="1408"/>
      <c r="MTO7" s="1408"/>
      <c r="MTP7" s="1408"/>
      <c r="MTQ7" s="1408"/>
      <c r="MTR7" s="1408"/>
      <c r="MTS7" s="1408"/>
      <c r="MTT7" s="1408"/>
      <c r="MTU7" s="1408"/>
      <c r="MTV7" s="1408"/>
      <c r="MTW7" s="1408"/>
      <c r="MTX7" s="1408"/>
      <c r="MTY7" s="1408"/>
      <c r="MTZ7" s="1408"/>
      <c r="MUA7" s="1408"/>
      <c r="MUB7" s="1408"/>
      <c r="MUC7" s="1408"/>
      <c r="MUD7" s="1408"/>
      <c r="MUE7" s="1408"/>
      <c r="MUF7" s="1408"/>
      <c r="MUG7" s="1408"/>
      <c r="MUH7" s="1408"/>
      <c r="MUI7" s="1408"/>
      <c r="MUJ7" s="1408"/>
      <c r="MUK7" s="1408"/>
      <c r="MUL7" s="1408"/>
      <c r="MUM7" s="1408"/>
      <c r="MUN7" s="1408"/>
      <c r="MUO7" s="1408"/>
      <c r="MUP7" s="1408"/>
      <c r="MUQ7" s="1408"/>
      <c r="MUR7" s="1408"/>
      <c r="MUS7" s="1408"/>
      <c r="MUT7" s="1408"/>
      <c r="MUU7" s="1408"/>
      <c r="MUV7" s="1408"/>
      <c r="MUW7" s="1408"/>
      <c r="MUX7" s="1408"/>
      <c r="MUY7" s="1408"/>
      <c r="MUZ7" s="1408"/>
      <c r="MVA7" s="1408"/>
      <c r="MVB7" s="1408"/>
      <c r="MVC7" s="1408"/>
      <c r="MVD7" s="1408"/>
      <c r="MVE7" s="1408"/>
      <c r="MVF7" s="1408"/>
      <c r="MVG7" s="1408"/>
      <c r="MVH7" s="1408"/>
      <c r="MVI7" s="1408"/>
      <c r="MVJ7" s="1408"/>
      <c r="MVK7" s="1408"/>
      <c r="MVL7" s="1408"/>
      <c r="MVM7" s="1408"/>
      <c r="MVN7" s="1408"/>
      <c r="MVO7" s="1408"/>
      <c r="MVP7" s="1408"/>
      <c r="MVQ7" s="1408"/>
      <c r="MVR7" s="1408"/>
      <c r="MVS7" s="1408"/>
      <c r="MVT7" s="1408"/>
      <c r="MVU7" s="1408"/>
      <c r="MVV7" s="1408"/>
      <c r="MVW7" s="1408"/>
      <c r="MVX7" s="1408"/>
      <c r="MVY7" s="1408"/>
      <c r="MVZ7" s="1408"/>
      <c r="MWA7" s="1408"/>
      <c r="MWB7" s="1408"/>
      <c r="MWC7" s="1408"/>
      <c r="MWD7" s="1408"/>
      <c r="MWE7" s="1408"/>
      <c r="MWF7" s="1408"/>
      <c r="MWG7" s="1408"/>
      <c r="MWH7" s="1408"/>
      <c r="MWI7" s="1408"/>
      <c r="MWJ7" s="1408"/>
      <c r="MWK7" s="1408"/>
      <c r="MWL7" s="1408"/>
      <c r="MWM7" s="1408"/>
      <c r="MWN7" s="1408"/>
      <c r="MWO7" s="1408"/>
      <c r="MWP7" s="1408"/>
      <c r="MWQ7" s="1408"/>
      <c r="MWR7" s="1408"/>
      <c r="MWS7" s="1408"/>
      <c r="MWT7" s="1408"/>
      <c r="MWU7" s="1408"/>
      <c r="MWV7" s="1408"/>
      <c r="MWW7" s="1408"/>
      <c r="MWX7" s="1408"/>
      <c r="MWY7" s="1408"/>
      <c r="MWZ7" s="1408"/>
      <c r="MXA7" s="1408"/>
      <c r="MXB7" s="1408"/>
      <c r="MXC7" s="1408"/>
      <c r="MXD7" s="1408"/>
      <c r="MXE7" s="1408"/>
      <c r="MXF7" s="1408"/>
      <c r="MXG7" s="1408"/>
      <c r="MXH7" s="1408"/>
      <c r="MXI7" s="1408"/>
      <c r="MXJ7" s="1408"/>
      <c r="MXK7" s="1408"/>
      <c r="MXL7" s="1408"/>
      <c r="MXM7" s="1408"/>
      <c r="MXN7" s="1408"/>
      <c r="MXO7" s="1408"/>
      <c r="MXP7" s="1408"/>
      <c r="MXQ7" s="1408"/>
      <c r="MXR7" s="1408"/>
      <c r="MXS7" s="1408"/>
      <c r="MXT7" s="1408"/>
      <c r="MXU7" s="1408"/>
      <c r="MXV7" s="1408"/>
      <c r="MXW7" s="1408"/>
      <c r="MXX7" s="1408"/>
      <c r="MXY7" s="1408"/>
      <c r="MXZ7" s="1408"/>
      <c r="MYA7" s="1408"/>
      <c r="MYB7" s="1408"/>
      <c r="MYC7" s="1408"/>
      <c r="MYD7" s="1408"/>
      <c r="MYE7" s="1408"/>
      <c r="MYF7" s="1408"/>
      <c r="MYG7" s="1408"/>
      <c r="MYH7" s="1408"/>
      <c r="MYI7" s="1408"/>
      <c r="MYJ7" s="1408"/>
      <c r="MYK7" s="1408"/>
      <c r="MYL7" s="1408"/>
      <c r="MYM7" s="1408"/>
      <c r="MYN7" s="1408"/>
      <c r="MYO7" s="1408"/>
      <c r="MYP7" s="1408"/>
      <c r="MYQ7" s="1408"/>
      <c r="MYR7" s="1408"/>
      <c r="MYS7" s="1408"/>
      <c r="MYT7" s="1408"/>
      <c r="MYU7" s="1408"/>
      <c r="MYV7" s="1408"/>
      <c r="MYW7" s="1408"/>
      <c r="MYX7" s="1408"/>
      <c r="MYY7" s="1408"/>
      <c r="MYZ7" s="1408"/>
      <c r="MZA7" s="1408"/>
      <c r="MZB7" s="1408"/>
      <c r="MZC7" s="1408"/>
      <c r="MZD7" s="1408"/>
      <c r="MZE7" s="1408"/>
      <c r="MZF7" s="1408"/>
      <c r="MZG7" s="1408"/>
      <c r="MZH7" s="1408"/>
      <c r="MZI7" s="1408"/>
      <c r="MZJ7" s="1408"/>
      <c r="MZK7" s="1408"/>
      <c r="MZL7" s="1408"/>
      <c r="MZM7" s="1408"/>
      <c r="MZN7" s="1408"/>
      <c r="MZO7" s="1408"/>
      <c r="MZP7" s="1408"/>
      <c r="MZQ7" s="1408"/>
      <c r="MZR7" s="1408"/>
      <c r="MZS7" s="1408"/>
      <c r="MZT7" s="1408"/>
      <c r="MZU7" s="1408"/>
      <c r="MZV7" s="1408"/>
      <c r="MZW7" s="1408"/>
      <c r="MZX7" s="1408"/>
      <c r="MZY7" s="1408"/>
      <c r="MZZ7" s="1408"/>
      <c r="NAA7" s="1408"/>
      <c r="NAB7" s="1408"/>
      <c r="NAC7" s="1408"/>
      <c r="NAD7" s="1408"/>
      <c r="NAE7" s="1408"/>
      <c r="NAF7" s="1408"/>
      <c r="NAG7" s="1408"/>
      <c r="NAH7" s="1408"/>
      <c r="NAI7" s="1408"/>
      <c r="NAJ7" s="1408"/>
      <c r="NAK7" s="1408"/>
      <c r="NAL7" s="1408"/>
      <c r="NAM7" s="1408"/>
      <c r="NAN7" s="1408"/>
      <c r="NAO7" s="1408"/>
      <c r="NAP7" s="1408"/>
      <c r="NAQ7" s="1408"/>
      <c r="NAR7" s="1408"/>
      <c r="NAS7" s="1408"/>
      <c r="NAT7" s="1408"/>
      <c r="NAU7" s="1408"/>
      <c r="NAV7" s="1408"/>
      <c r="NAW7" s="1408"/>
      <c r="NAX7" s="1408"/>
      <c r="NAY7" s="1408"/>
      <c r="NAZ7" s="1408"/>
      <c r="NBA7" s="1408"/>
      <c r="NBB7" s="1408"/>
      <c r="NBC7" s="1408"/>
      <c r="NBD7" s="1408"/>
      <c r="NBE7" s="1408"/>
      <c r="NBF7" s="1408"/>
      <c r="NBG7" s="1408"/>
      <c r="NBH7" s="1408"/>
      <c r="NBI7" s="1408"/>
      <c r="NBJ7" s="1408"/>
      <c r="NBK7" s="1408"/>
      <c r="NBL7" s="1408"/>
      <c r="NBM7" s="1408"/>
      <c r="NBN7" s="1408"/>
      <c r="NBO7" s="1408"/>
      <c r="NBP7" s="1408"/>
      <c r="NBQ7" s="1408"/>
      <c r="NBR7" s="1408"/>
      <c r="NBS7" s="1408"/>
      <c r="NBT7" s="1408"/>
      <c r="NBU7" s="1408"/>
      <c r="NBV7" s="1408"/>
      <c r="NBW7" s="1408"/>
      <c r="NBX7" s="1408"/>
      <c r="NBY7" s="1408"/>
      <c r="NBZ7" s="1408"/>
      <c r="NCA7" s="1408"/>
      <c r="NCB7" s="1408"/>
      <c r="NCC7" s="1408"/>
      <c r="NCD7" s="1408"/>
      <c r="NCE7" s="1408"/>
      <c r="NCF7" s="1408"/>
      <c r="NCG7" s="1408"/>
      <c r="NCH7" s="1408"/>
      <c r="NCI7" s="1408"/>
      <c r="NCJ7" s="1408"/>
      <c r="NCK7" s="1408"/>
      <c r="NCL7" s="1408"/>
      <c r="NCM7" s="1408"/>
      <c r="NCN7" s="1408"/>
      <c r="NCO7" s="1408"/>
      <c r="NCP7" s="1408"/>
      <c r="NCQ7" s="1408"/>
      <c r="NCR7" s="1408"/>
      <c r="NCS7" s="1408"/>
      <c r="NCT7" s="1408"/>
      <c r="NCU7" s="1408"/>
      <c r="NCV7" s="1408"/>
      <c r="NCW7" s="1408"/>
      <c r="NCX7" s="1408"/>
      <c r="NCY7" s="1408"/>
      <c r="NCZ7" s="1408"/>
      <c r="NDA7" s="1408"/>
      <c r="NDB7" s="1408"/>
      <c r="NDC7" s="1408"/>
      <c r="NDD7" s="1408"/>
      <c r="NDE7" s="1408"/>
      <c r="NDF7" s="1408"/>
      <c r="NDG7" s="1408"/>
      <c r="NDH7" s="1408"/>
      <c r="NDI7" s="1408"/>
      <c r="NDJ7" s="1408"/>
      <c r="NDK7" s="1408"/>
      <c r="NDL7" s="1408"/>
      <c r="NDM7" s="1408"/>
      <c r="NDN7" s="1408"/>
      <c r="NDO7" s="1408"/>
      <c r="NDP7" s="1408"/>
      <c r="NDQ7" s="1408"/>
      <c r="NDR7" s="1408"/>
      <c r="NDS7" s="1408"/>
      <c r="NDT7" s="1408"/>
      <c r="NDU7" s="1408"/>
      <c r="NDV7" s="1408"/>
      <c r="NDW7" s="1408"/>
      <c r="NDX7" s="1408"/>
      <c r="NDY7" s="1408"/>
      <c r="NDZ7" s="1408"/>
      <c r="NEA7" s="1408"/>
      <c r="NEB7" s="1408"/>
      <c r="NEC7" s="1408"/>
      <c r="NED7" s="1408"/>
      <c r="NEE7" s="1408"/>
      <c r="NEF7" s="1408"/>
      <c r="NEG7" s="1408"/>
      <c r="NEH7" s="1408"/>
      <c r="NEI7" s="1408"/>
      <c r="NEJ7" s="1408"/>
      <c r="NEK7" s="1408"/>
      <c r="NEL7" s="1408"/>
      <c r="NEM7" s="1408"/>
      <c r="NEN7" s="1408"/>
      <c r="NEO7" s="1408"/>
      <c r="NEP7" s="1408"/>
      <c r="NEQ7" s="1408"/>
      <c r="NER7" s="1408"/>
      <c r="NES7" s="1408"/>
      <c r="NET7" s="1408"/>
      <c r="NEU7" s="1408"/>
      <c r="NEV7" s="1408"/>
      <c r="NEW7" s="1408"/>
      <c r="NEX7" s="1408"/>
      <c r="NEY7" s="1408"/>
      <c r="NEZ7" s="1408"/>
      <c r="NFA7" s="1408"/>
      <c r="NFB7" s="1408"/>
      <c r="NFC7" s="1408"/>
      <c r="NFD7" s="1408"/>
      <c r="NFE7" s="1408"/>
      <c r="NFF7" s="1408"/>
      <c r="NFG7" s="1408"/>
      <c r="NFH7" s="1408"/>
      <c r="NFI7" s="1408"/>
      <c r="NFJ7" s="1408"/>
      <c r="NFK7" s="1408"/>
      <c r="NFL7" s="1408"/>
      <c r="NFM7" s="1408"/>
      <c r="NFN7" s="1408"/>
      <c r="NFO7" s="1408"/>
      <c r="NFP7" s="1408"/>
      <c r="NFQ7" s="1408"/>
      <c r="NFR7" s="1408"/>
      <c r="NFS7" s="1408"/>
      <c r="NFT7" s="1408"/>
      <c r="NFU7" s="1408"/>
      <c r="NFV7" s="1408"/>
      <c r="NFW7" s="1408"/>
      <c r="NFX7" s="1408"/>
      <c r="NFY7" s="1408"/>
      <c r="NFZ7" s="1408"/>
      <c r="NGA7" s="1408"/>
      <c r="NGB7" s="1408"/>
      <c r="NGC7" s="1408"/>
      <c r="NGD7" s="1408"/>
      <c r="NGE7" s="1408"/>
      <c r="NGF7" s="1408"/>
      <c r="NGG7" s="1408"/>
      <c r="NGH7" s="1408"/>
      <c r="NGI7" s="1408"/>
      <c r="NGJ7" s="1408"/>
      <c r="NGK7" s="1408"/>
      <c r="NGL7" s="1408"/>
      <c r="NGM7" s="1408"/>
      <c r="NGN7" s="1408"/>
      <c r="NGO7" s="1408"/>
      <c r="NGP7" s="1408"/>
      <c r="NGQ7" s="1408"/>
      <c r="NGR7" s="1408"/>
      <c r="NGS7" s="1408"/>
      <c r="NGT7" s="1408"/>
      <c r="NGU7" s="1408"/>
      <c r="NGV7" s="1408"/>
      <c r="NGW7" s="1408"/>
      <c r="NGX7" s="1408"/>
      <c r="NGY7" s="1408"/>
      <c r="NGZ7" s="1408"/>
      <c r="NHA7" s="1408"/>
      <c r="NHB7" s="1408"/>
      <c r="NHC7" s="1408"/>
      <c r="NHD7" s="1408"/>
      <c r="NHE7" s="1408"/>
      <c r="NHF7" s="1408"/>
      <c r="NHG7" s="1408"/>
      <c r="NHH7" s="1408"/>
      <c r="NHI7" s="1408"/>
      <c r="NHJ7" s="1408"/>
      <c r="NHK7" s="1408"/>
      <c r="NHL7" s="1408"/>
      <c r="NHM7" s="1408"/>
      <c r="NHN7" s="1408"/>
      <c r="NHO7" s="1408"/>
      <c r="NHP7" s="1408"/>
      <c r="NHQ7" s="1408"/>
      <c r="NHR7" s="1408"/>
      <c r="NHS7" s="1408"/>
      <c r="NHT7" s="1408"/>
      <c r="NHU7" s="1408"/>
      <c r="NHV7" s="1408"/>
      <c r="NHW7" s="1408"/>
      <c r="NHX7" s="1408"/>
      <c r="NHY7" s="1408"/>
      <c r="NHZ7" s="1408"/>
      <c r="NIA7" s="1408"/>
      <c r="NIB7" s="1408"/>
      <c r="NIC7" s="1408"/>
      <c r="NID7" s="1408"/>
      <c r="NIE7" s="1408"/>
      <c r="NIF7" s="1408"/>
      <c r="NIG7" s="1408"/>
      <c r="NIH7" s="1408"/>
      <c r="NII7" s="1408"/>
      <c r="NIJ7" s="1408"/>
      <c r="NIK7" s="1408"/>
      <c r="NIL7" s="1408"/>
      <c r="NIM7" s="1408"/>
      <c r="NIN7" s="1408"/>
      <c r="NIO7" s="1408"/>
      <c r="NIP7" s="1408"/>
      <c r="NIQ7" s="1408"/>
      <c r="NIR7" s="1408"/>
      <c r="NIS7" s="1408"/>
      <c r="NIT7" s="1408"/>
      <c r="NIU7" s="1408"/>
      <c r="NIV7" s="1408"/>
      <c r="NIW7" s="1408"/>
      <c r="NIX7" s="1408"/>
      <c r="NIY7" s="1408"/>
      <c r="NIZ7" s="1408"/>
      <c r="NJA7" s="1408"/>
      <c r="NJB7" s="1408"/>
      <c r="NJC7" s="1408"/>
      <c r="NJD7" s="1408"/>
      <c r="NJE7" s="1408"/>
      <c r="NJF7" s="1408"/>
      <c r="NJG7" s="1408"/>
      <c r="NJH7" s="1408"/>
      <c r="NJI7" s="1408"/>
      <c r="NJJ7" s="1408"/>
      <c r="NJK7" s="1408"/>
      <c r="NJL7" s="1408"/>
      <c r="NJM7" s="1408"/>
      <c r="NJN7" s="1408"/>
      <c r="NJO7" s="1408"/>
      <c r="NJP7" s="1408"/>
      <c r="NJQ7" s="1408"/>
      <c r="NJR7" s="1408"/>
      <c r="NJS7" s="1408"/>
      <c r="NJT7" s="1408"/>
      <c r="NJU7" s="1408"/>
      <c r="NJV7" s="1408"/>
      <c r="NJW7" s="1408"/>
      <c r="NJX7" s="1408"/>
      <c r="NJY7" s="1408"/>
      <c r="NJZ7" s="1408"/>
      <c r="NKA7" s="1408"/>
      <c r="NKB7" s="1408"/>
      <c r="NKC7" s="1408"/>
      <c r="NKD7" s="1408"/>
      <c r="NKE7" s="1408"/>
      <c r="NKF7" s="1408"/>
      <c r="NKG7" s="1408"/>
      <c r="NKH7" s="1408"/>
      <c r="NKI7" s="1408"/>
      <c r="NKJ7" s="1408"/>
      <c r="NKK7" s="1408"/>
      <c r="NKL7" s="1408"/>
      <c r="NKM7" s="1408"/>
      <c r="NKN7" s="1408"/>
      <c r="NKO7" s="1408"/>
      <c r="NKP7" s="1408"/>
      <c r="NKQ7" s="1408"/>
      <c r="NKR7" s="1408"/>
      <c r="NKS7" s="1408"/>
      <c r="NKT7" s="1408"/>
      <c r="NKU7" s="1408"/>
      <c r="NKV7" s="1408"/>
      <c r="NKW7" s="1408"/>
      <c r="NKX7" s="1408"/>
      <c r="NKY7" s="1408"/>
      <c r="NKZ7" s="1408"/>
      <c r="NLA7" s="1408"/>
      <c r="NLB7" s="1408"/>
      <c r="NLC7" s="1408"/>
      <c r="NLD7" s="1408"/>
      <c r="NLE7" s="1408"/>
      <c r="NLF7" s="1408"/>
      <c r="NLG7" s="1408"/>
      <c r="NLH7" s="1408"/>
      <c r="NLI7" s="1408"/>
      <c r="NLJ7" s="1408"/>
      <c r="NLK7" s="1408"/>
      <c r="NLL7" s="1408"/>
      <c r="NLM7" s="1408"/>
      <c r="NLN7" s="1408"/>
      <c r="NLO7" s="1408"/>
      <c r="NLP7" s="1408"/>
      <c r="NLQ7" s="1408"/>
      <c r="NLR7" s="1408"/>
      <c r="NLS7" s="1408"/>
      <c r="NLT7" s="1408"/>
      <c r="NLU7" s="1408"/>
      <c r="NLV7" s="1408"/>
      <c r="NLW7" s="1408"/>
      <c r="NLX7" s="1408"/>
      <c r="NLY7" s="1408"/>
      <c r="NLZ7" s="1408"/>
      <c r="NMA7" s="1408"/>
      <c r="NMB7" s="1408"/>
      <c r="NMC7" s="1408"/>
      <c r="NMD7" s="1408"/>
      <c r="NME7" s="1408"/>
      <c r="NMF7" s="1408"/>
      <c r="NMG7" s="1408"/>
      <c r="NMH7" s="1408"/>
      <c r="NMI7" s="1408"/>
      <c r="NMJ7" s="1408"/>
      <c r="NMK7" s="1408"/>
      <c r="NML7" s="1408"/>
      <c r="NMM7" s="1408"/>
      <c r="NMN7" s="1408"/>
      <c r="NMO7" s="1408"/>
      <c r="NMP7" s="1408"/>
      <c r="NMQ7" s="1408"/>
      <c r="NMR7" s="1408"/>
      <c r="NMS7" s="1408"/>
      <c r="NMT7" s="1408"/>
      <c r="NMU7" s="1408"/>
      <c r="NMV7" s="1408"/>
      <c r="NMW7" s="1408"/>
      <c r="NMX7" s="1408"/>
      <c r="NMY7" s="1408"/>
      <c r="NMZ7" s="1408"/>
      <c r="NNA7" s="1408"/>
      <c r="NNB7" s="1408"/>
      <c r="NNC7" s="1408"/>
      <c r="NND7" s="1408"/>
      <c r="NNE7" s="1408"/>
      <c r="NNF7" s="1408"/>
      <c r="NNG7" s="1408"/>
      <c r="NNH7" s="1408"/>
      <c r="NNI7" s="1408"/>
      <c r="NNJ7" s="1408"/>
      <c r="NNK7" s="1408"/>
      <c r="NNL7" s="1408"/>
      <c r="NNM7" s="1408"/>
      <c r="NNN7" s="1408"/>
      <c r="NNO7" s="1408"/>
      <c r="NNP7" s="1408"/>
      <c r="NNQ7" s="1408"/>
      <c r="NNR7" s="1408"/>
      <c r="NNS7" s="1408"/>
      <c r="NNT7" s="1408"/>
      <c r="NNU7" s="1408"/>
      <c r="NNV7" s="1408"/>
      <c r="NNW7" s="1408"/>
      <c r="NNX7" s="1408"/>
      <c r="NNY7" s="1408"/>
      <c r="NNZ7" s="1408"/>
      <c r="NOA7" s="1408"/>
      <c r="NOB7" s="1408"/>
      <c r="NOC7" s="1408"/>
      <c r="NOD7" s="1408"/>
      <c r="NOE7" s="1408"/>
      <c r="NOF7" s="1408"/>
      <c r="NOG7" s="1408"/>
      <c r="NOH7" s="1408"/>
      <c r="NOI7" s="1408"/>
      <c r="NOJ7" s="1408"/>
      <c r="NOK7" s="1408"/>
      <c r="NOL7" s="1408"/>
      <c r="NOM7" s="1408"/>
      <c r="NON7" s="1408"/>
      <c r="NOO7" s="1408"/>
      <c r="NOP7" s="1408"/>
      <c r="NOQ7" s="1408"/>
      <c r="NOR7" s="1408"/>
      <c r="NOS7" s="1408"/>
      <c r="NOT7" s="1408"/>
      <c r="NOU7" s="1408"/>
      <c r="NOV7" s="1408"/>
      <c r="NOW7" s="1408"/>
      <c r="NOX7" s="1408"/>
      <c r="NOY7" s="1408"/>
      <c r="NOZ7" s="1408"/>
      <c r="NPA7" s="1408"/>
      <c r="NPB7" s="1408"/>
      <c r="NPC7" s="1408"/>
      <c r="NPD7" s="1408"/>
      <c r="NPE7" s="1408"/>
      <c r="NPF7" s="1408"/>
      <c r="NPG7" s="1408"/>
      <c r="NPH7" s="1408"/>
      <c r="NPI7" s="1408"/>
      <c r="NPJ7" s="1408"/>
      <c r="NPK7" s="1408"/>
      <c r="NPL7" s="1408"/>
      <c r="NPM7" s="1408"/>
      <c r="NPN7" s="1408"/>
      <c r="NPO7" s="1408"/>
      <c r="NPP7" s="1408"/>
      <c r="NPQ7" s="1408"/>
      <c r="NPR7" s="1408"/>
      <c r="NPS7" s="1408"/>
      <c r="NPT7" s="1408"/>
      <c r="NPU7" s="1408"/>
      <c r="NPV7" s="1408"/>
      <c r="NPW7" s="1408"/>
      <c r="NPX7" s="1408"/>
      <c r="NPY7" s="1408"/>
      <c r="NPZ7" s="1408"/>
      <c r="NQA7" s="1408"/>
      <c r="NQB7" s="1408"/>
      <c r="NQC7" s="1408"/>
      <c r="NQD7" s="1408"/>
      <c r="NQE7" s="1408"/>
      <c r="NQF7" s="1408"/>
      <c r="NQG7" s="1408"/>
      <c r="NQH7" s="1408"/>
      <c r="NQI7" s="1408"/>
      <c r="NQJ7" s="1408"/>
      <c r="NQK7" s="1408"/>
      <c r="NQL7" s="1408"/>
      <c r="NQM7" s="1408"/>
      <c r="NQN7" s="1408"/>
      <c r="NQO7" s="1408"/>
      <c r="NQP7" s="1408"/>
      <c r="NQQ7" s="1408"/>
      <c r="NQR7" s="1408"/>
      <c r="NQS7" s="1408"/>
      <c r="NQT7" s="1408"/>
      <c r="NQU7" s="1408"/>
      <c r="NQV7" s="1408"/>
      <c r="NQW7" s="1408"/>
      <c r="NQX7" s="1408"/>
      <c r="NQY7" s="1408"/>
      <c r="NQZ7" s="1408"/>
      <c r="NRA7" s="1408"/>
      <c r="NRB7" s="1408"/>
      <c r="NRC7" s="1408"/>
      <c r="NRD7" s="1408"/>
      <c r="NRE7" s="1408"/>
      <c r="NRF7" s="1408"/>
      <c r="NRG7" s="1408"/>
      <c r="NRH7" s="1408"/>
      <c r="NRI7" s="1408"/>
      <c r="NRJ7" s="1408"/>
      <c r="NRK7" s="1408"/>
      <c r="NRL7" s="1408"/>
      <c r="NRM7" s="1408"/>
      <c r="NRN7" s="1408"/>
      <c r="NRO7" s="1408"/>
      <c r="NRP7" s="1408"/>
      <c r="NRQ7" s="1408"/>
      <c r="NRR7" s="1408"/>
      <c r="NRS7" s="1408"/>
      <c r="NRT7" s="1408"/>
      <c r="NRU7" s="1408"/>
      <c r="NRV7" s="1408"/>
      <c r="NRW7" s="1408"/>
      <c r="NRX7" s="1408"/>
      <c r="NRY7" s="1408"/>
      <c r="NRZ7" s="1408"/>
      <c r="NSA7" s="1408"/>
      <c r="NSB7" s="1408"/>
      <c r="NSC7" s="1408"/>
      <c r="NSD7" s="1408"/>
      <c r="NSE7" s="1408"/>
      <c r="NSF7" s="1408"/>
      <c r="NSG7" s="1408"/>
      <c r="NSH7" s="1408"/>
      <c r="NSI7" s="1408"/>
      <c r="NSJ7" s="1408"/>
      <c r="NSK7" s="1408"/>
      <c r="NSL7" s="1408"/>
      <c r="NSM7" s="1408"/>
      <c r="NSN7" s="1408"/>
      <c r="NSO7" s="1408"/>
      <c r="NSP7" s="1408"/>
      <c r="NSQ7" s="1408"/>
      <c r="NSR7" s="1408"/>
      <c r="NSS7" s="1408"/>
      <c r="NST7" s="1408"/>
      <c r="NSU7" s="1408"/>
      <c r="NSV7" s="1408"/>
      <c r="NSW7" s="1408"/>
      <c r="NSX7" s="1408"/>
      <c r="NSY7" s="1408"/>
      <c r="NSZ7" s="1408"/>
      <c r="NTA7" s="1408"/>
      <c r="NTB7" s="1408"/>
      <c r="NTC7" s="1408"/>
      <c r="NTD7" s="1408"/>
      <c r="NTE7" s="1408"/>
      <c r="NTF7" s="1408"/>
      <c r="NTG7" s="1408"/>
      <c r="NTH7" s="1408"/>
      <c r="NTI7" s="1408"/>
      <c r="NTJ7" s="1408"/>
      <c r="NTK7" s="1408"/>
      <c r="NTL7" s="1408"/>
      <c r="NTM7" s="1408"/>
      <c r="NTN7" s="1408"/>
      <c r="NTO7" s="1408"/>
      <c r="NTP7" s="1408"/>
      <c r="NTQ7" s="1408"/>
      <c r="NTR7" s="1408"/>
      <c r="NTS7" s="1408"/>
      <c r="NTT7" s="1408"/>
      <c r="NTU7" s="1408"/>
      <c r="NTV7" s="1408"/>
      <c r="NTW7" s="1408"/>
      <c r="NTX7" s="1408"/>
      <c r="NTY7" s="1408"/>
      <c r="NTZ7" s="1408"/>
      <c r="NUA7" s="1408"/>
      <c r="NUB7" s="1408"/>
      <c r="NUC7" s="1408"/>
      <c r="NUD7" s="1408"/>
      <c r="NUE7" s="1408"/>
      <c r="NUF7" s="1408"/>
      <c r="NUG7" s="1408"/>
      <c r="NUH7" s="1408"/>
      <c r="NUI7" s="1408"/>
      <c r="NUJ7" s="1408"/>
      <c r="NUK7" s="1408"/>
      <c r="NUL7" s="1408"/>
      <c r="NUM7" s="1408"/>
      <c r="NUN7" s="1408"/>
      <c r="NUO7" s="1408"/>
      <c r="NUP7" s="1408"/>
      <c r="NUQ7" s="1408"/>
      <c r="NUR7" s="1408"/>
      <c r="NUS7" s="1408"/>
      <c r="NUT7" s="1408"/>
      <c r="NUU7" s="1408"/>
      <c r="NUV7" s="1408"/>
      <c r="NUW7" s="1408"/>
      <c r="NUX7" s="1408"/>
      <c r="NUY7" s="1408"/>
      <c r="NUZ7" s="1408"/>
      <c r="NVA7" s="1408"/>
      <c r="NVB7" s="1408"/>
      <c r="NVC7" s="1408"/>
      <c r="NVD7" s="1408"/>
      <c r="NVE7" s="1408"/>
      <c r="NVF7" s="1408"/>
      <c r="NVG7" s="1408"/>
      <c r="NVH7" s="1408"/>
      <c r="NVI7" s="1408"/>
      <c r="NVJ7" s="1408"/>
      <c r="NVK7" s="1408"/>
      <c r="NVL7" s="1408"/>
      <c r="NVM7" s="1408"/>
      <c r="NVN7" s="1408"/>
      <c r="NVO7" s="1408"/>
      <c r="NVP7" s="1408"/>
      <c r="NVQ7" s="1408"/>
      <c r="NVR7" s="1408"/>
      <c r="NVS7" s="1408"/>
      <c r="NVT7" s="1408"/>
      <c r="NVU7" s="1408"/>
      <c r="NVV7" s="1408"/>
      <c r="NVW7" s="1408"/>
      <c r="NVX7" s="1408"/>
      <c r="NVY7" s="1408"/>
      <c r="NVZ7" s="1408"/>
      <c r="NWA7" s="1408"/>
      <c r="NWB7" s="1408"/>
      <c r="NWC7" s="1408"/>
      <c r="NWD7" s="1408"/>
      <c r="NWE7" s="1408"/>
      <c r="NWF7" s="1408"/>
      <c r="NWG7" s="1408"/>
      <c r="NWH7" s="1408"/>
      <c r="NWI7" s="1408"/>
      <c r="NWJ7" s="1408"/>
      <c r="NWK7" s="1408"/>
      <c r="NWL7" s="1408"/>
      <c r="NWM7" s="1408"/>
      <c r="NWN7" s="1408"/>
      <c r="NWO7" s="1408"/>
      <c r="NWP7" s="1408"/>
      <c r="NWQ7" s="1408"/>
      <c r="NWR7" s="1408"/>
      <c r="NWS7" s="1408"/>
      <c r="NWT7" s="1408"/>
      <c r="NWU7" s="1408"/>
      <c r="NWV7" s="1408"/>
      <c r="NWW7" s="1408"/>
      <c r="NWX7" s="1408"/>
      <c r="NWY7" s="1408"/>
      <c r="NWZ7" s="1408"/>
      <c r="NXA7" s="1408"/>
      <c r="NXB7" s="1408"/>
      <c r="NXC7" s="1408"/>
      <c r="NXD7" s="1408"/>
      <c r="NXE7" s="1408"/>
      <c r="NXF7" s="1408"/>
      <c r="NXG7" s="1408"/>
      <c r="NXH7" s="1408"/>
      <c r="NXI7" s="1408"/>
      <c r="NXJ7" s="1408"/>
      <c r="NXK7" s="1408"/>
      <c r="NXL7" s="1408"/>
      <c r="NXM7" s="1408"/>
      <c r="NXN7" s="1408"/>
      <c r="NXO7" s="1408"/>
      <c r="NXP7" s="1408"/>
      <c r="NXQ7" s="1408"/>
      <c r="NXR7" s="1408"/>
      <c r="NXS7" s="1408"/>
      <c r="NXT7" s="1408"/>
      <c r="NXU7" s="1408"/>
      <c r="NXV7" s="1408"/>
      <c r="NXW7" s="1408"/>
      <c r="NXX7" s="1408"/>
      <c r="NXY7" s="1408"/>
      <c r="NXZ7" s="1408"/>
      <c r="NYA7" s="1408"/>
      <c r="NYB7" s="1408"/>
      <c r="NYC7" s="1408"/>
      <c r="NYD7" s="1408"/>
      <c r="NYE7" s="1408"/>
      <c r="NYF7" s="1408"/>
      <c r="NYG7" s="1408"/>
      <c r="NYH7" s="1408"/>
      <c r="NYI7" s="1408"/>
      <c r="NYJ7" s="1408"/>
      <c r="NYK7" s="1408"/>
      <c r="NYL7" s="1408"/>
      <c r="NYM7" s="1408"/>
      <c r="NYN7" s="1408"/>
      <c r="NYO7" s="1408"/>
      <c r="NYP7" s="1408"/>
      <c r="NYQ7" s="1408"/>
      <c r="NYR7" s="1408"/>
      <c r="NYS7" s="1408"/>
      <c r="NYT7" s="1408"/>
      <c r="NYU7" s="1408"/>
      <c r="NYV7" s="1408"/>
      <c r="NYW7" s="1408"/>
      <c r="NYX7" s="1408"/>
      <c r="NYY7" s="1408"/>
      <c r="NYZ7" s="1408"/>
      <c r="NZA7" s="1408"/>
      <c r="NZB7" s="1408"/>
      <c r="NZC7" s="1408"/>
      <c r="NZD7" s="1408"/>
      <c r="NZE7" s="1408"/>
      <c r="NZF7" s="1408"/>
      <c r="NZG7" s="1408"/>
      <c r="NZH7" s="1408"/>
      <c r="NZI7" s="1408"/>
      <c r="NZJ7" s="1408"/>
      <c r="NZK7" s="1408"/>
      <c r="NZL7" s="1408"/>
      <c r="NZM7" s="1408"/>
      <c r="NZN7" s="1408"/>
      <c r="NZO7" s="1408"/>
      <c r="NZP7" s="1408"/>
      <c r="NZQ7" s="1408"/>
      <c r="NZR7" s="1408"/>
      <c r="NZS7" s="1408"/>
      <c r="NZT7" s="1408"/>
      <c r="NZU7" s="1408"/>
      <c r="NZV7" s="1408"/>
      <c r="NZW7" s="1408"/>
      <c r="NZX7" s="1408"/>
      <c r="NZY7" s="1408"/>
      <c r="NZZ7" s="1408"/>
      <c r="OAA7" s="1408"/>
      <c r="OAB7" s="1408"/>
      <c r="OAC7" s="1408"/>
      <c r="OAD7" s="1408"/>
      <c r="OAE7" s="1408"/>
      <c r="OAF7" s="1408"/>
      <c r="OAG7" s="1408"/>
      <c r="OAH7" s="1408"/>
      <c r="OAI7" s="1408"/>
      <c r="OAJ7" s="1408"/>
      <c r="OAK7" s="1408"/>
      <c r="OAL7" s="1408"/>
      <c r="OAM7" s="1408"/>
      <c r="OAN7" s="1408"/>
      <c r="OAO7" s="1408"/>
      <c r="OAP7" s="1408"/>
      <c r="OAQ7" s="1408"/>
      <c r="OAR7" s="1408"/>
      <c r="OAS7" s="1408"/>
      <c r="OAT7" s="1408"/>
      <c r="OAU7" s="1408"/>
      <c r="OAV7" s="1408"/>
      <c r="OAW7" s="1408"/>
      <c r="OAX7" s="1408"/>
      <c r="OAY7" s="1408"/>
      <c r="OAZ7" s="1408"/>
      <c r="OBA7" s="1408"/>
      <c r="OBB7" s="1408"/>
      <c r="OBC7" s="1408"/>
      <c r="OBD7" s="1408"/>
      <c r="OBE7" s="1408"/>
      <c r="OBF7" s="1408"/>
      <c r="OBG7" s="1408"/>
      <c r="OBH7" s="1408"/>
      <c r="OBI7" s="1408"/>
      <c r="OBJ7" s="1408"/>
      <c r="OBK7" s="1408"/>
      <c r="OBL7" s="1408"/>
      <c r="OBM7" s="1408"/>
      <c r="OBN7" s="1408"/>
      <c r="OBO7" s="1408"/>
      <c r="OBP7" s="1408"/>
      <c r="OBQ7" s="1408"/>
      <c r="OBR7" s="1408"/>
      <c r="OBS7" s="1408"/>
      <c r="OBT7" s="1408"/>
      <c r="OBU7" s="1408"/>
      <c r="OBV7" s="1408"/>
      <c r="OBW7" s="1408"/>
      <c r="OBX7" s="1408"/>
      <c r="OBY7" s="1408"/>
      <c r="OBZ7" s="1408"/>
      <c r="OCA7" s="1408"/>
      <c r="OCB7" s="1408"/>
      <c r="OCC7" s="1408"/>
      <c r="OCD7" s="1408"/>
      <c r="OCE7" s="1408"/>
      <c r="OCF7" s="1408"/>
      <c r="OCG7" s="1408"/>
      <c r="OCH7" s="1408"/>
      <c r="OCI7" s="1408"/>
      <c r="OCJ7" s="1408"/>
      <c r="OCK7" s="1408"/>
      <c r="OCL7" s="1408"/>
      <c r="OCM7" s="1408"/>
      <c r="OCN7" s="1408"/>
      <c r="OCO7" s="1408"/>
      <c r="OCP7" s="1408"/>
      <c r="OCQ7" s="1408"/>
      <c r="OCR7" s="1408"/>
      <c r="OCS7" s="1408"/>
      <c r="OCT7" s="1408"/>
      <c r="OCU7" s="1408"/>
      <c r="OCV7" s="1408"/>
      <c r="OCW7" s="1408"/>
      <c r="OCX7" s="1408"/>
      <c r="OCY7" s="1408"/>
      <c r="OCZ7" s="1408"/>
      <c r="ODA7" s="1408"/>
      <c r="ODB7" s="1408"/>
      <c r="ODC7" s="1408"/>
      <c r="ODD7" s="1408"/>
      <c r="ODE7" s="1408"/>
      <c r="ODF7" s="1408"/>
      <c r="ODG7" s="1408"/>
      <c r="ODH7" s="1408"/>
      <c r="ODI7" s="1408"/>
      <c r="ODJ7" s="1408"/>
      <c r="ODK7" s="1408"/>
      <c r="ODL7" s="1408"/>
      <c r="ODM7" s="1408"/>
      <c r="ODN7" s="1408"/>
      <c r="ODO7" s="1408"/>
      <c r="ODP7" s="1408"/>
      <c r="ODQ7" s="1408"/>
      <c r="ODR7" s="1408"/>
      <c r="ODS7" s="1408"/>
      <c r="ODT7" s="1408"/>
      <c r="ODU7" s="1408"/>
      <c r="ODV7" s="1408"/>
      <c r="ODW7" s="1408"/>
      <c r="ODX7" s="1408"/>
      <c r="ODY7" s="1408"/>
      <c r="ODZ7" s="1408"/>
      <c r="OEA7" s="1408"/>
      <c r="OEB7" s="1408"/>
      <c r="OEC7" s="1408"/>
      <c r="OED7" s="1408"/>
      <c r="OEE7" s="1408"/>
      <c r="OEF7" s="1408"/>
      <c r="OEG7" s="1408"/>
      <c r="OEH7" s="1408"/>
      <c r="OEI7" s="1408"/>
      <c r="OEJ7" s="1408"/>
      <c r="OEK7" s="1408"/>
      <c r="OEL7" s="1408"/>
      <c r="OEM7" s="1408"/>
      <c r="OEN7" s="1408"/>
      <c r="OEO7" s="1408"/>
      <c r="OEP7" s="1408"/>
      <c r="OEQ7" s="1408"/>
      <c r="OER7" s="1408"/>
      <c r="OES7" s="1408"/>
      <c r="OET7" s="1408"/>
      <c r="OEU7" s="1408"/>
      <c r="OEV7" s="1408"/>
      <c r="OEW7" s="1408"/>
      <c r="OEX7" s="1408"/>
      <c r="OEY7" s="1408"/>
      <c r="OEZ7" s="1408"/>
      <c r="OFA7" s="1408"/>
      <c r="OFB7" s="1408"/>
      <c r="OFC7" s="1408"/>
      <c r="OFD7" s="1408"/>
      <c r="OFE7" s="1408"/>
      <c r="OFF7" s="1408"/>
      <c r="OFG7" s="1408"/>
      <c r="OFH7" s="1408"/>
      <c r="OFI7" s="1408"/>
      <c r="OFJ7" s="1408"/>
      <c r="OFK7" s="1408"/>
      <c r="OFL7" s="1408"/>
      <c r="OFM7" s="1408"/>
      <c r="OFN7" s="1408"/>
      <c r="OFO7" s="1408"/>
      <c r="OFP7" s="1408"/>
      <c r="OFQ7" s="1408"/>
      <c r="OFR7" s="1408"/>
      <c r="OFS7" s="1408"/>
      <c r="OFT7" s="1408"/>
      <c r="OFU7" s="1408"/>
      <c r="OFV7" s="1408"/>
      <c r="OFW7" s="1408"/>
      <c r="OFX7" s="1408"/>
      <c r="OFY7" s="1408"/>
      <c r="OFZ7" s="1408"/>
      <c r="OGA7" s="1408"/>
      <c r="OGB7" s="1408"/>
      <c r="OGC7" s="1408"/>
      <c r="OGD7" s="1408"/>
      <c r="OGE7" s="1408"/>
      <c r="OGF7" s="1408"/>
      <c r="OGG7" s="1408"/>
      <c r="OGH7" s="1408"/>
      <c r="OGI7" s="1408"/>
      <c r="OGJ7" s="1408"/>
      <c r="OGK7" s="1408"/>
      <c r="OGL7" s="1408"/>
      <c r="OGM7" s="1408"/>
      <c r="OGN7" s="1408"/>
      <c r="OGO7" s="1408"/>
      <c r="OGP7" s="1408"/>
      <c r="OGQ7" s="1408"/>
      <c r="OGR7" s="1408"/>
      <c r="OGS7" s="1408"/>
      <c r="OGT7" s="1408"/>
      <c r="OGU7" s="1408"/>
      <c r="OGV7" s="1408"/>
      <c r="OGW7" s="1408"/>
      <c r="OGX7" s="1408"/>
      <c r="OGY7" s="1408"/>
      <c r="OGZ7" s="1408"/>
      <c r="OHA7" s="1408"/>
      <c r="OHB7" s="1408"/>
      <c r="OHC7" s="1408"/>
      <c r="OHD7" s="1408"/>
      <c r="OHE7" s="1408"/>
      <c r="OHF7" s="1408"/>
      <c r="OHG7" s="1408"/>
      <c r="OHH7" s="1408"/>
      <c r="OHI7" s="1408"/>
      <c r="OHJ7" s="1408"/>
      <c r="OHK7" s="1408"/>
      <c r="OHL7" s="1408"/>
      <c r="OHM7" s="1408"/>
      <c r="OHN7" s="1408"/>
      <c r="OHO7" s="1408"/>
      <c r="OHP7" s="1408"/>
      <c r="OHQ7" s="1408"/>
      <c r="OHR7" s="1408"/>
      <c r="OHS7" s="1408"/>
      <c r="OHT7" s="1408"/>
      <c r="OHU7" s="1408"/>
      <c r="OHV7" s="1408"/>
      <c r="OHW7" s="1408"/>
      <c r="OHX7" s="1408"/>
      <c r="OHY7" s="1408"/>
      <c r="OHZ7" s="1408"/>
      <c r="OIA7" s="1408"/>
      <c r="OIB7" s="1408"/>
      <c r="OIC7" s="1408"/>
      <c r="OID7" s="1408"/>
      <c r="OIE7" s="1408"/>
      <c r="OIF7" s="1408"/>
      <c r="OIG7" s="1408"/>
      <c r="OIH7" s="1408"/>
      <c r="OII7" s="1408"/>
      <c r="OIJ7" s="1408"/>
      <c r="OIK7" s="1408"/>
      <c r="OIL7" s="1408"/>
      <c r="OIM7" s="1408"/>
      <c r="OIN7" s="1408"/>
      <c r="OIO7" s="1408"/>
      <c r="OIP7" s="1408"/>
      <c r="OIQ7" s="1408"/>
      <c r="OIR7" s="1408"/>
      <c r="OIS7" s="1408"/>
      <c r="OIT7" s="1408"/>
      <c r="OIU7" s="1408"/>
      <c r="OIV7" s="1408"/>
      <c r="OIW7" s="1408"/>
      <c r="OIX7" s="1408"/>
      <c r="OIY7" s="1408"/>
      <c r="OIZ7" s="1408"/>
      <c r="OJA7" s="1408"/>
      <c r="OJB7" s="1408"/>
      <c r="OJC7" s="1408"/>
      <c r="OJD7" s="1408"/>
      <c r="OJE7" s="1408"/>
      <c r="OJF7" s="1408"/>
      <c r="OJG7" s="1408"/>
      <c r="OJH7" s="1408"/>
      <c r="OJI7" s="1408"/>
      <c r="OJJ7" s="1408"/>
      <c r="OJK7" s="1408"/>
      <c r="OJL7" s="1408"/>
      <c r="OJM7" s="1408"/>
      <c r="OJN7" s="1408"/>
      <c r="OJO7" s="1408"/>
      <c r="OJP7" s="1408"/>
      <c r="OJQ7" s="1408"/>
      <c r="OJR7" s="1408"/>
      <c r="OJS7" s="1408"/>
      <c r="OJT7" s="1408"/>
      <c r="OJU7" s="1408"/>
      <c r="OJV7" s="1408"/>
      <c r="OJW7" s="1408"/>
      <c r="OJX7" s="1408"/>
      <c r="OJY7" s="1408"/>
      <c r="OJZ7" s="1408"/>
      <c r="OKA7" s="1408"/>
      <c r="OKB7" s="1408"/>
      <c r="OKC7" s="1408"/>
      <c r="OKD7" s="1408"/>
      <c r="OKE7" s="1408"/>
      <c r="OKF7" s="1408"/>
      <c r="OKG7" s="1408"/>
      <c r="OKH7" s="1408"/>
      <c r="OKI7" s="1408"/>
      <c r="OKJ7" s="1408"/>
      <c r="OKK7" s="1408"/>
      <c r="OKL7" s="1408"/>
      <c r="OKM7" s="1408"/>
      <c r="OKN7" s="1408"/>
      <c r="OKO7" s="1408"/>
      <c r="OKP7" s="1408"/>
      <c r="OKQ7" s="1408"/>
      <c r="OKR7" s="1408"/>
      <c r="OKS7" s="1408"/>
      <c r="OKT7" s="1408"/>
      <c r="OKU7" s="1408"/>
      <c r="OKV7" s="1408"/>
      <c r="OKW7" s="1408"/>
      <c r="OKX7" s="1408"/>
      <c r="OKY7" s="1408"/>
      <c r="OKZ7" s="1408"/>
      <c r="OLA7" s="1408"/>
      <c r="OLB7" s="1408"/>
      <c r="OLC7" s="1408"/>
      <c r="OLD7" s="1408"/>
      <c r="OLE7" s="1408"/>
      <c r="OLF7" s="1408"/>
      <c r="OLG7" s="1408"/>
      <c r="OLH7" s="1408"/>
      <c r="OLI7" s="1408"/>
      <c r="OLJ7" s="1408"/>
      <c r="OLK7" s="1408"/>
      <c r="OLL7" s="1408"/>
      <c r="OLM7" s="1408"/>
      <c r="OLN7" s="1408"/>
      <c r="OLO7" s="1408"/>
      <c r="OLP7" s="1408"/>
      <c r="OLQ7" s="1408"/>
      <c r="OLR7" s="1408"/>
      <c r="OLS7" s="1408"/>
      <c r="OLT7" s="1408"/>
      <c r="OLU7" s="1408"/>
      <c r="OLV7" s="1408"/>
      <c r="OLW7" s="1408"/>
      <c r="OLX7" s="1408"/>
      <c r="OLY7" s="1408"/>
      <c r="OLZ7" s="1408"/>
      <c r="OMA7" s="1408"/>
      <c r="OMB7" s="1408"/>
      <c r="OMC7" s="1408"/>
      <c r="OMD7" s="1408"/>
      <c r="OME7" s="1408"/>
      <c r="OMF7" s="1408"/>
      <c r="OMG7" s="1408"/>
      <c r="OMH7" s="1408"/>
      <c r="OMI7" s="1408"/>
      <c r="OMJ7" s="1408"/>
      <c r="OMK7" s="1408"/>
      <c r="OML7" s="1408"/>
      <c r="OMM7" s="1408"/>
      <c r="OMN7" s="1408"/>
      <c r="OMO7" s="1408"/>
      <c r="OMP7" s="1408"/>
      <c r="OMQ7" s="1408"/>
      <c r="OMR7" s="1408"/>
      <c r="OMS7" s="1408"/>
      <c r="OMT7" s="1408"/>
      <c r="OMU7" s="1408"/>
      <c r="OMV7" s="1408"/>
      <c r="OMW7" s="1408"/>
      <c r="OMX7" s="1408"/>
      <c r="OMY7" s="1408"/>
      <c r="OMZ7" s="1408"/>
      <c r="ONA7" s="1408"/>
      <c r="ONB7" s="1408"/>
      <c r="ONC7" s="1408"/>
      <c r="OND7" s="1408"/>
      <c r="ONE7" s="1408"/>
      <c r="ONF7" s="1408"/>
      <c r="ONG7" s="1408"/>
      <c r="ONH7" s="1408"/>
      <c r="ONI7" s="1408"/>
      <c r="ONJ7" s="1408"/>
      <c r="ONK7" s="1408"/>
      <c r="ONL7" s="1408"/>
      <c r="ONM7" s="1408"/>
      <c r="ONN7" s="1408"/>
      <c r="ONO7" s="1408"/>
      <c r="ONP7" s="1408"/>
      <c r="ONQ7" s="1408"/>
      <c r="ONR7" s="1408"/>
      <c r="ONS7" s="1408"/>
      <c r="ONT7" s="1408"/>
      <c r="ONU7" s="1408"/>
      <c r="ONV7" s="1408"/>
      <c r="ONW7" s="1408"/>
      <c r="ONX7" s="1408"/>
      <c r="ONY7" s="1408"/>
      <c r="ONZ7" s="1408"/>
      <c r="OOA7" s="1408"/>
      <c r="OOB7" s="1408"/>
      <c r="OOC7" s="1408"/>
      <c r="OOD7" s="1408"/>
      <c r="OOE7" s="1408"/>
      <c r="OOF7" s="1408"/>
      <c r="OOG7" s="1408"/>
      <c r="OOH7" s="1408"/>
      <c r="OOI7" s="1408"/>
      <c r="OOJ7" s="1408"/>
      <c r="OOK7" s="1408"/>
      <c r="OOL7" s="1408"/>
      <c r="OOM7" s="1408"/>
      <c r="OON7" s="1408"/>
      <c r="OOO7" s="1408"/>
      <c r="OOP7" s="1408"/>
      <c r="OOQ7" s="1408"/>
      <c r="OOR7" s="1408"/>
      <c r="OOS7" s="1408"/>
      <c r="OOT7" s="1408"/>
      <c r="OOU7" s="1408"/>
      <c r="OOV7" s="1408"/>
      <c r="OOW7" s="1408"/>
      <c r="OOX7" s="1408"/>
      <c r="OOY7" s="1408"/>
      <c r="OOZ7" s="1408"/>
      <c r="OPA7" s="1408"/>
      <c r="OPB7" s="1408"/>
      <c r="OPC7" s="1408"/>
      <c r="OPD7" s="1408"/>
      <c r="OPE7" s="1408"/>
      <c r="OPF7" s="1408"/>
      <c r="OPG7" s="1408"/>
      <c r="OPH7" s="1408"/>
      <c r="OPI7" s="1408"/>
      <c r="OPJ7" s="1408"/>
      <c r="OPK7" s="1408"/>
      <c r="OPL7" s="1408"/>
      <c r="OPM7" s="1408"/>
      <c r="OPN7" s="1408"/>
      <c r="OPO7" s="1408"/>
      <c r="OPP7" s="1408"/>
      <c r="OPQ7" s="1408"/>
      <c r="OPR7" s="1408"/>
      <c r="OPS7" s="1408"/>
      <c r="OPT7" s="1408"/>
      <c r="OPU7" s="1408"/>
      <c r="OPV7" s="1408"/>
      <c r="OPW7" s="1408"/>
      <c r="OPX7" s="1408"/>
      <c r="OPY7" s="1408"/>
      <c r="OPZ7" s="1408"/>
      <c r="OQA7" s="1408"/>
      <c r="OQB7" s="1408"/>
      <c r="OQC7" s="1408"/>
      <c r="OQD7" s="1408"/>
      <c r="OQE7" s="1408"/>
      <c r="OQF7" s="1408"/>
      <c r="OQG7" s="1408"/>
      <c r="OQH7" s="1408"/>
      <c r="OQI7" s="1408"/>
      <c r="OQJ7" s="1408"/>
      <c r="OQK7" s="1408"/>
      <c r="OQL7" s="1408"/>
      <c r="OQM7" s="1408"/>
      <c r="OQN7" s="1408"/>
      <c r="OQO7" s="1408"/>
      <c r="OQP7" s="1408"/>
      <c r="OQQ7" s="1408"/>
      <c r="OQR7" s="1408"/>
      <c r="OQS7" s="1408"/>
      <c r="OQT7" s="1408"/>
      <c r="OQU7" s="1408"/>
      <c r="OQV7" s="1408"/>
      <c r="OQW7" s="1408"/>
      <c r="OQX7" s="1408"/>
      <c r="OQY7" s="1408"/>
      <c r="OQZ7" s="1408"/>
      <c r="ORA7" s="1408"/>
      <c r="ORB7" s="1408"/>
      <c r="ORC7" s="1408"/>
      <c r="ORD7" s="1408"/>
      <c r="ORE7" s="1408"/>
      <c r="ORF7" s="1408"/>
      <c r="ORG7" s="1408"/>
      <c r="ORH7" s="1408"/>
      <c r="ORI7" s="1408"/>
      <c r="ORJ7" s="1408"/>
      <c r="ORK7" s="1408"/>
      <c r="ORL7" s="1408"/>
      <c r="ORM7" s="1408"/>
      <c r="ORN7" s="1408"/>
      <c r="ORO7" s="1408"/>
      <c r="ORP7" s="1408"/>
      <c r="ORQ7" s="1408"/>
      <c r="ORR7" s="1408"/>
      <c r="ORS7" s="1408"/>
      <c r="ORT7" s="1408"/>
      <c r="ORU7" s="1408"/>
      <c r="ORV7" s="1408"/>
      <c r="ORW7" s="1408"/>
      <c r="ORX7" s="1408"/>
      <c r="ORY7" s="1408"/>
      <c r="ORZ7" s="1408"/>
      <c r="OSA7" s="1408"/>
      <c r="OSB7" s="1408"/>
      <c r="OSC7" s="1408"/>
      <c r="OSD7" s="1408"/>
      <c r="OSE7" s="1408"/>
      <c r="OSF7" s="1408"/>
      <c r="OSG7" s="1408"/>
      <c r="OSH7" s="1408"/>
      <c r="OSI7" s="1408"/>
      <c r="OSJ7" s="1408"/>
      <c r="OSK7" s="1408"/>
      <c r="OSL7" s="1408"/>
      <c r="OSM7" s="1408"/>
      <c r="OSN7" s="1408"/>
      <c r="OSO7" s="1408"/>
      <c r="OSP7" s="1408"/>
      <c r="OSQ7" s="1408"/>
      <c r="OSR7" s="1408"/>
      <c r="OSS7" s="1408"/>
      <c r="OST7" s="1408"/>
      <c r="OSU7" s="1408"/>
      <c r="OSV7" s="1408"/>
      <c r="OSW7" s="1408"/>
      <c r="OSX7" s="1408"/>
      <c r="OSY7" s="1408"/>
      <c r="OSZ7" s="1408"/>
      <c r="OTA7" s="1408"/>
      <c r="OTB7" s="1408"/>
      <c r="OTC7" s="1408"/>
      <c r="OTD7" s="1408"/>
      <c r="OTE7" s="1408"/>
      <c r="OTF7" s="1408"/>
      <c r="OTG7" s="1408"/>
      <c r="OTH7" s="1408"/>
      <c r="OTI7" s="1408"/>
      <c r="OTJ7" s="1408"/>
      <c r="OTK7" s="1408"/>
      <c r="OTL7" s="1408"/>
      <c r="OTM7" s="1408"/>
      <c r="OTN7" s="1408"/>
      <c r="OTO7" s="1408"/>
      <c r="OTP7" s="1408"/>
      <c r="OTQ7" s="1408"/>
      <c r="OTR7" s="1408"/>
      <c r="OTS7" s="1408"/>
      <c r="OTT7" s="1408"/>
      <c r="OTU7" s="1408"/>
      <c r="OTV7" s="1408"/>
      <c r="OTW7" s="1408"/>
      <c r="OTX7" s="1408"/>
      <c r="OTY7" s="1408"/>
      <c r="OTZ7" s="1408"/>
      <c r="OUA7" s="1408"/>
      <c r="OUB7" s="1408"/>
      <c r="OUC7" s="1408"/>
      <c r="OUD7" s="1408"/>
      <c r="OUE7" s="1408"/>
      <c r="OUF7" s="1408"/>
      <c r="OUG7" s="1408"/>
      <c r="OUH7" s="1408"/>
      <c r="OUI7" s="1408"/>
      <c r="OUJ7" s="1408"/>
      <c r="OUK7" s="1408"/>
      <c r="OUL7" s="1408"/>
      <c r="OUM7" s="1408"/>
      <c r="OUN7" s="1408"/>
      <c r="OUO7" s="1408"/>
      <c r="OUP7" s="1408"/>
      <c r="OUQ7" s="1408"/>
      <c r="OUR7" s="1408"/>
      <c r="OUS7" s="1408"/>
      <c r="OUT7" s="1408"/>
      <c r="OUU7" s="1408"/>
      <c r="OUV7" s="1408"/>
      <c r="OUW7" s="1408"/>
      <c r="OUX7" s="1408"/>
      <c r="OUY7" s="1408"/>
      <c r="OUZ7" s="1408"/>
      <c r="OVA7" s="1408"/>
      <c r="OVB7" s="1408"/>
      <c r="OVC7" s="1408"/>
      <c r="OVD7" s="1408"/>
      <c r="OVE7" s="1408"/>
      <c r="OVF7" s="1408"/>
      <c r="OVG7" s="1408"/>
      <c r="OVH7" s="1408"/>
      <c r="OVI7" s="1408"/>
      <c r="OVJ7" s="1408"/>
      <c r="OVK7" s="1408"/>
      <c r="OVL7" s="1408"/>
      <c r="OVM7" s="1408"/>
      <c r="OVN7" s="1408"/>
      <c r="OVO7" s="1408"/>
      <c r="OVP7" s="1408"/>
      <c r="OVQ7" s="1408"/>
      <c r="OVR7" s="1408"/>
      <c r="OVS7" s="1408"/>
      <c r="OVT7" s="1408"/>
      <c r="OVU7" s="1408"/>
      <c r="OVV7" s="1408"/>
      <c r="OVW7" s="1408"/>
      <c r="OVX7" s="1408"/>
      <c r="OVY7" s="1408"/>
      <c r="OVZ7" s="1408"/>
      <c r="OWA7" s="1408"/>
      <c r="OWB7" s="1408"/>
      <c r="OWC7" s="1408"/>
      <c r="OWD7" s="1408"/>
      <c r="OWE7" s="1408"/>
      <c r="OWF7" s="1408"/>
      <c r="OWG7" s="1408"/>
      <c r="OWH7" s="1408"/>
      <c r="OWI7" s="1408"/>
      <c r="OWJ7" s="1408"/>
      <c r="OWK7" s="1408"/>
      <c r="OWL7" s="1408"/>
      <c r="OWM7" s="1408"/>
      <c r="OWN7" s="1408"/>
      <c r="OWO7" s="1408"/>
      <c r="OWP7" s="1408"/>
      <c r="OWQ7" s="1408"/>
      <c r="OWR7" s="1408"/>
      <c r="OWS7" s="1408"/>
      <c r="OWT7" s="1408"/>
      <c r="OWU7" s="1408"/>
      <c r="OWV7" s="1408"/>
      <c r="OWW7" s="1408"/>
      <c r="OWX7" s="1408"/>
      <c r="OWY7" s="1408"/>
      <c r="OWZ7" s="1408"/>
      <c r="OXA7" s="1408"/>
      <c r="OXB7" s="1408"/>
      <c r="OXC7" s="1408"/>
      <c r="OXD7" s="1408"/>
      <c r="OXE7" s="1408"/>
      <c r="OXF7" s="1408"/>
      <c r="OXG7" s="1408"/>
      <c r="OXH7" s="1408"/>
      <c r="OXI7" s="1408"/>
      <c r="OXJ7" s="1408"/>
      <c r="OXK7" s="1408"/>
      <c r="OXL7" s="1408"/>
      <c r="OXM7" s="1408"/>
      <c r="OXN7" s="1408"/>
      <c r="OXO7" s="1408"/>
      <c r="OXP7" s="1408"/>
      <c r="OXQ7" s="1408"/>
      <c r="OXR7" s="1408"/>
      <c r="OXS7" s="1408"/>
      <c r="OXT7" s="1408"/>
      <c r="OXU7" s="1408"/>
      <c r="OXV7" s="1408"/>
      <c r="OXW7" s="1408"/>
      <c r="OXX7" s="1408"/>
      <c r="OXY7" s="1408"/>
      <c r="OXZ7" s="1408"/>
      <c r="OYA7" s="1408"/>
      <c r="OYB7" s="1408"/>
      <c r="OYC7" s="1408"/>
      <c r="OYD7" s="1408"/>
      <c r="OYE7" s="1408"/>
      <c r="OYF7" s="1408"/>
      <c r="OYG7" s="1408"/>
      <c r="OYH7" s="1408"/>
      <c r="OYI7" s="1408"/>
      <c r="OYJ7" s="1408"/>
      <c r="OYK7" s="1408"/>
      <c r="OYL7" s="1408"/>
      <c r="OYM7" s="1408"/>
      <c r="OYN7" s="1408"/>
      <c r="OYO7" s="1408"/>
      <c r="OYP7" s="1408"/>
      <c r="OYQ7" s="1408"/>
      <c r="OYR7" s="1408"/>
      <c r="OYS7" s="1408"/>
      <c r="OYT7" s="1408"/>
      <c r="OYU7" s="1408"/>
      <c r="OYV7" s="1408"/>
      <c r="OYW7" s="1408"/>
      <c r="OYX7" s="1408"/>
      <c r="OYY7" s="1408"/>
      <c r="OYZ7" s="1408"/>
      <c r="OZA7" s="1408"/>
      <c r="OZB7" s="1408"/>
      <c r="OZC7" s="1408"/>
      <c r="OZD7" s="1408"/>
      <c r="OZE7" s="1408"/>
      <c r="OZF7" s="1408"/>
      <c r="OZG7" s="1408"/>
      <c r="OZH7" s="1408"/>
      <c r="OZI7" s="1408"/>
      <c r="OZJ7" s="1408"/>
      <c r="OZK7" s="1408"/>
      <c r="OZL7" s="1408"/>
      <c r="OZM7" s="1408"/>
      <c r="OZN7" s="1408"/>
      <c r="OZO7" s="1408"/>
      <c r="OZP7" s="1408"/>
      <c r="OZQ7" s="1408"/>
      <c r="OZR7" s="1408"/>
      <c r="OZS7" s="1408"/>
      <c r="OZT7" s="1408"/>
      <c r="OZU7" s="1408"/>
      <c r="OZV7" s="1408"/>
      <c r="OZW7" s="1408"/>
      <c r="OZX7" s="1408"/>
      <c r="OZY7" s="1408"/>
      <c r="OZZ7" s="1408"/>
      <c r="PAA7" s="1408"/>
      <c r="PAB7" s="1408"/>
      <c r="PAC7" s="1408"/>
      <c r="PAD7" s="1408"/>
      <c r="PAE7" s="1408"/>
      <c r="PAF7" s="1408"/>
      <c r="PAG7" s="1408"/>
      <c r="PAH7" s="1408"/>
      <c r="PAI7" s="1408"/>
      <c r="PAJ7" s="1408"/>
      <c r="PAK7" s="1408"/>
      <c r="PAL7" s="1408"/>
      <c r="PAM7" s="1408"/>
      <c r="PAN7" s="1408"/>
      <c r="PAO7" s="1408"/>
      <c r="PAP7" s="1408"/>
      <c r="PAQ7" s="1408"/>
      <c r="PAR7" s="1408"/>
      <c r="PAS7" s="1408"/>
      <c r="PAT7" s="1408"/>
      <c r="PAU7" s="1408"/>
      <c r="PAV7" s="1408"/>
      <c r="PAW7" s="1408"/>
      <c r="PAX7" s="1408"/>
      <c r="PAY7" s="1408"/>
      <c r="PAZ7" s="1408"/>
      <c r="PBA7" s="1408"/>
      <c r="PBB7" s="1408"/>
      <c r="PBC7" s="1408"/>
      <c r="PBD7" s="1408"/>
      <c r="PBE7" s="1408"/>
      <c r="PBF7" s="1408"/>
      <c r="PBG7" s="1408"/>
      <c r="PBH7" s="1408"/>
      <c r="PBI7" s="1408"/>
      <c r="PBJ7" s="1408"/>
      <c r="PBK7" s="1408"/>
      <c r="PBL7" s="1408"/>
      <c r="PBM7" s="1408"/>
      <c r="PBN7" s="1408"/>
      <c r="PBO7" s="1408"/>
      <c r="PBP7" s="1408"/>
      <c r="PBQ7" s="1408"/>
      <c r="PBR7" s="1408"/>
      <c r="PBS7" s="1408"/>
      <c r="PBT7" s="1408"/>
      <c r="PBU7" s="1408"/>
      <c r="PBV7" s="1408"/>
      <c r="PBW7" s="1408"/>
      <c r="PBX7" s="1408"/>
      <c r="PBY7" s="1408"/>
      <c r="PBZ7" s="1408"/>
      <c r="PCA7" s="1408"/>
      <c r="PCB7" s="1408"/>
      <c r="PCC7" s="1408"/>
      <c r="PCD7" s="1408"/>
      <c r="PCE7" s="1408"/>
      <c r="PCF7" s="1408"/>
      <c r="PCG7" s="1408"/>
      <c r="PCH7" s="1408"/>
      <c r="PCI7" s="1408"/>
      <c r="PCJ7" s="1408"/>
      <c r="PCK7" s="1408"/>
      <c r="PCL7" s="1408"/>
      <c r="PCM7" s="1408"/>
      <c r="PCN7" s="1408"/>
      <c r="PCO7" s="1408"/>
      <c r="PCP7" s="1408"/>
      <c r="PCQ7" s="1408"/>
      <c r="PCR7" s="1408"/>
      <c r="PCS7" s="1408"/>
      <c r="PCT7" s="1408"/>
      <c r="PCU7" s="1408"/>
      <c r="PCV7" s="1408"/>
      <c r="PCW7" s="1408"/>
      <c r="PCX7" s="1408"/>
      <c r="PCY7" s="1408"/>
      <c r="PCZ7" s="1408"/>
      <c r="PDA7" s="1408"/>
      <c r="PDB7" s="1408"/>
      <c r="PDC7" s="1408"/>
      <c r="PDD7" s="1408"/>
      <c r="PDE7" s="1408"/>
      <c r="PDF7" s="1408"/>
      <c r="PDG7" s="1408"/>
      <c r="PDH7" s="1408"/>
      <c r="PDI7" s="1408"/>
      <c r="PDJ7" s="1408"/>
      <c r="PDK7" s="1408"/>
      <c r="PDL7" s="1408"/>
      <c r="PDM7" s="1408"/>
      <c r="PDN7" s="1408"/>
      <c r="PDO7" s="1408"/>
      <c r="PDP7" s="1408"/>
      <c r="PDQ7" s="1408"/>
      <c r="PDR7" s="1408"/>
      <c r="PDS7" s="1408"/>
      <c r="PDT7" s="1408"/>
      <c r="PDU7" s="1408"/>
      <c r="PDV7" s="1408"/>
      <c r="PDW7" s="1408"/>
      <c r="PDX7" s="1408"/>
      <c r="PDY7" s="1408"/>
      <c r="PDZ7" s="1408"/>
      <c r="PEA7" s="1408"/>
      <c r="PEB7" s="1408"/>
      <c r="PEC7" s="1408"/>
      <c r="PED7" s="1408"/>
      <c r="PEE7" s="1408"/>
      <c r="PEF7" s="1408"/>
      <c r="PEG7" s="1408"/>
      <c r="PEH7" s="1408"/>
      <c r="PEI7" s="1408"/>
      <c r="PEJ7" s="1408"/>
      <c r="PEK7" s="1408"/>
      <c r="PEL7" s="1408"/>
      <c r="PEM7" s="1408"/>
      <c r="PEN7" s="1408"/>
      <c r="PEO7" s="1408"/>
      <c r="PEP7" s="1408"/>
      <c r="PEQ7" s="1408"/>
      <c r="PER7" s="1408"/>
      <c r="PES7" s="1408"/>
      <c r="PET7" s="1408"/>
      <c r="PEU7" s="1408"/>
      <c r="PEV7" s="1408"/>
      <c r="PEW7" s="1408"/>
      <c r="PEX7" s="1408"/>
      <c r="PEY7" s="1408"/>
      <c r="PEZ7" s="1408"/>
      <c r="PFA7" s="1408"/>
      <c r="PFB7" s="1408"/>
      <c r="PFC7" s="1408"/>
      <c r="PFD7" s="1408"/>
      <c r="PFE7" s="1408"/>
      <c r="PFF7" s="1408"/>
      <c r="PFG7" s="1408"/>
      <c r="PFH7" s="1408"/>
      <c r="PFI7" s="1408"/>
      <c r="PFJ7" s="1408"/>
      <c r="PFK7" s="1408"/>
      <c r="PFL7" s="1408"/>
      <c r="PFM7" s="1408"/>
      <c r="PFN7" s="1408"/>
      <c r="PFO7" s="1408"/>
      <c r="PFP7" s="1408"/>
      <c r="PFQ7" s="1408"/>
      <c r="PFR7" s="1408"/>
      <c r="PFS7" s="1408"/>
      <c r="PFT7" s="1408"/>
      <c r="PFU7" s="1408"/>
      <c r="PFV7" s="1408"/>
      <c r="PFW7" s="1408"/>
      <c r="PFX7" s="1408"/>
      <c r="PFY7" s="1408"/>
      <c r="PFZ7" s="1408"/>
      <c r="PGA7" s="1408"/>
      <c r="PGB7" s="1408"/>
      <c r="PGC7" s="1408"/>
      <c r="PGD7" s="1408"/>
      <c r="PGE7" s="1408"/>
      <c r="PGF7" s="1408"/>
      <c r="PGG7" s="1408"/>
      <c r="PGH7" s="1408"/>
      <c r="PGI7" s="1408"/>
      <c r="PGJ7" s="1408"/>
      <c r="PGK7" s="1408"/>
      <c r="PGL7" s="1408"/>
      <c r="PGM7" s="1408"/>
      <c r="PGN7" s="1408"/>
      <c r="PGO7" s="1408"/>
      <c r="PGP7" s="1408"/>
      <c r="PGQ7" s="1408"/>
      <c r="PGR7" s="1408"/>
      <c r="PGS7" s="1408"/>
      <c r="PGT7" s="1408"/>
      <c r="PGU7" s="1408"/>
      <c r="PGV7" s="1408"/>
      <c r="PGW7" s="1408"/>
      <c r="PGX7" s="1408"/>
      <c r="PGY7" s="1408"/>
      <c r="PGZ7" s="1408"/>
      <c r="PHA7" s="1408"/>
      <c r="PHB7" s="1408"/>
      <c r="PHC7" s="1408"/>
      <c r="PHD7" s="1408"/>
      <c r="PHE7" s="1408"/>
      <c r="PHF7" s="1408"/>
      <c r="PHG7" s="1408"/>
      <c r="PHH7" s="1408"/>
      <c r="PHI7" s="1408"/>
      <c r="PHJ7" s="1408"/>
      <c r="PHK7" s="1408"/>
      <c r="PHL7" s="1408"/>
      <c r="PHM7" s="1408"/>
      <c r="PHN7" s="1408"/>
      <c r="PHO7" s="1408"/>
      <c r="PHP7" s="1408"/>
      <c r="PHQ7" s="1408"/>
      <c r="PHR7" s="1408"/>
      <c r="PHS7" s="1408"/>
      <c r="PHT7" s="1408"/>
      <c r="PHU7" s="1408"/>
      <c r="PHV7" s="1408"/>
      <c r="PHW7" s="1408"/>
      <c r="PHX7" s="1408"/>
      <c r="PHY7" s="1408"/>
      <c r="PHZ7" s="1408"/>
      <c r="PIA7" s="1408"/>
      <c r="PIB7" s="1408"/>
      <c r="PIC7" s="1408"/>
      <c r="PID7" s="1408"/>
      <c r="PIE7" s="1408"/>
      <c r="PIF7" s="1408"/>
      <c r="PIG7" s="1408"/>
      <c r="PIH7" s="1408"/>
      <c r="PII7" s="1408"/>
      <c r="PIJ7" s="1408"/>
      <c r="PIK7" s="1408"/>
      <c r="PIL7" s="1408"/>
      <c r="PIM7" s="1408"/>
      <c r="PIN7" s="1408"/>
      <c r="PIO7" s="1408"/>
      <c r="PIP7" s="1408"/>
      <c r="PIQ7" s="1408"/>
      <c r="PIR7" s="1408"/>
      <c r="PIS7" s="1408"/>
      <c r="PIT7" s="1408"/>
      <c r="PIU7" s="1408"/>
      <c r="PIV7" s="1408"/>
      <c r="PIW7" s="1408"/>
      <c r="PIX7" s="1408"/>
      <c r="PIY7" s="1408"/>
      <c r="PIZ7" s="1408"/>
      <c r="PJA7" s="1408"/>
      <c r="PJB7" s="1408"/>
      <c r="PJC7" s="1408"/>
      <c r="PJD7" s="1408"/>
      <c r="PJE7" s="1408"/>
      <c r="PJF7" s="1408"/>
      <c r="PJG7" s="1408"/>
      <c r="PJH7" s="1408"/>
      <c r="PJI7" s="1408"/>
      <c r="PJJ7" s="1408"/>
      <c r="PJK7" s="1408"/>
      <c r="PJL7" s="1408"/>
      <c r="PJM7" s="1408"/>
      <c r="PJN7" s="1408"/>
      <c r="PJO7" s="1408"/>
      <c r="PJP7" s="1408"/>
      <c r="PJQ7" s="1408"/>
      <c r="PJR7" s="1408"/>
      <c r="PJS7" s="1408"/>
      <c r="PJT7" s="1408"/>
      <c r="PJU7" s="1408"/>
      <c r="PJV7" s="1408"/>
      <c r="PJW7" s="1408"/>
      <c r="PJX7" s="1408"/>
      <c r="PJY7" s="1408"/>
      <c r="PJZ7" s="1408"/>
      <c r="PKA7" s="1408"/>
      <c r="PKB7" s="1408"/>
      <c r="PKC7" s="1408"/>
      <c r="PKD7" s="1408"/>
      <c r="PKE7" s="1408"/>
      <c r="PKF7" s="1408"/>
      <c r="PKG7" s="1408"/>
      <c r="PKH7" s="1408"/>
      <c r="PKI7" s="1408"/>
      <c r="PKJ7" s="1408"/>
      <c r="PKK7" s="1408"/>
      <c r="PKL7" s="1408"/>
      <c r="PKM7" s="1408"/>
      <c r="PKN7" s="1408"/>
      <c r="PKO7" s="1408"/>
      <c r="PKP7" s="1408"/>
      <c r="PKQ7" s="1408"/>
      <c r="PKR7" s="1408"/>
      <c r="PKS7" s="1408"/>
      <c r="PKT7" s="1408"/>
      <c r="PKU7" s="1408"/>
      <c r="PKV7" s="1408"/>
      <c r="PKW7" s="1408"/>
      <c r="PKX7" s="1408"/>
      <c r="PKY7" s="1408"/>
      <c r="PKZ7" s="1408"/>
      <c r="PLA7" s="1408"/>
      <c r="PLB7" s="1408"/>
      <c r="PLC7" s="1408"/>
      <c r="PLD7" s="1408"/>
      <c r="PLE7" s="1408"/>
      <c r="PLF7" s="1408"/>
      <c r="PLG7" s="1408"/>
      <c r="PLH7" s="1408"/>
      <c r="PLI7" s="1408"/>
      <c r="PLJ7" s="1408"/>
      <c r="PLK7" s="1408"/>
      <c r="PLL7" s="1408"/>
      <c r="PLM7" s="1408"/>
      <c r="PLN7" s="1408"/>
      <c r="PLO7" s="1408"/>
      <c r="PLP7" s="1408"/>
      <c r="PLQ7" s="1408"/>
      <c r="PLR7" s="1408"/>
      <c r="PLS7" s="1408"/>
      <c r="PLT7" s="1408"/>
      <c r="PLU7" s="1408"/>
      <c r="PLV7" s="1408"/>
      <c r="PLW7" s="1408"/>
      <c r="PLX7" s="1408"/>
      <c r="PLY7" s="1408"/>
      <c r="PLZ7" s="1408"/>
      <c r="PMA7" s="1408"/>
      <c r="PMB7" s="1408"/>
      <c r="PMC7" s="1408"/>
      <c r="PMD7" s="1408"/>
      <c r="PME7" s="1408"/>
      <c r="PMF7" s="1408"/>
      <c r="PMG7" s="1408"/>
      <c r="PMH7" s="1408"/>
      <c r="PMI7" s="1408"/>
      <c r="PMJ7" s="1408"/>
      <c r="PMK7" s="1408"/>
      <c r="PML7" s="1408"/>
      <c r="PMM7" s="1408"/>
      <c r="PMN7" s="1408"/>
      <c r="PMO7" s="1408"/>
      <c r="PMP7" s="1408"/>
      <c r="PMQ7" s="1408"/>
      <c r="PMR7" s="1408"/>
      <c r="PMS7" s="1408"/>
      <c r="PMT7" s="1408"/>
      <c r="PMU7" s="1408"/>
      <c r="PMV7" s="1408"/>
      <c r="PMW7" s="1408"/>
      <c r="PMX7" s="1408"/>
      <c r="PMY7" s="1408"/>
      <c r="PMZ7" s="1408"/>
      <c r="PNA7" s="1408"/>
      <c r="PNB7" s="1408"/>
      <c r="PNC7" s="1408"/>
      <c r="PND7" s="1408"/>
      <c r="PNE7" s="1408"/>
      <c r="PNF7" s="1408"/>
      <c r="PNG7" s="1408"/>
      <c r="PNH7" s="1408"/>
      <c r="PNI7" s="1408"/>
      <c r="PNJ7" s="1408"/>
      <c r="PNK7" s="1408"/>
      <c r="PNL7" s="1408"/>
      <c r="PNM7" s="1408"/>
      <c r="PNN7" s="1408"/>
      <c r="PNO7" s="1408"/>
      <c r="PNP7" s="1408"/>
      <c r="PNQ7" s="1408"/>
      <c r="PNR7" s="1408"/>
      <c r="PNS7" s="1408"/>
      <c r="PNT7" s="1408"/>
      <c r="PNU7" s="1408"/>
      <c r="PNV7" s="1408"/>
      <c r="PNW7" s="1408"/>
      <c r="PNX7" s="1408"/>
      <c r="PNY7" s="1408"/>
      <c r="PNZ7" s="1408"/>
      <c r="POA7" s="1408"/>
      <c r="POB7" s="1408"/>
      <c r="POC7" s="1408"/>
      <c r="POD7" s="1408"/>
      <c r="POE7" s="1408"/>
      <c r="POF7" s="1408"/>
      <c r="POG7" s="1408"/>
      <c r="POH7" s="1408"/>
      <c r="POI7" s="1408"/>
      <c r="POJ7" s="1408"/>
      <c r="POK7" s="1408"/>
      <c r="POL7" s="1408"/>
      <c r="POM7" s="1408"/>
      <c r="PON7" s="1408"/>
      <c r="POO7" s="1408"/>
      <c r="POP7" s="1408"/>
      <c r="POQ7" s="1408"/>
      <c r="POR7" s="1408"/>
      <c r="POS7" s="1408"/>
      <c r="POT7" s="1408"/>
      <c r="POU7" s="1408"/>
      <c r="POV7" s="1408"/>
      <c r="POW7" s="1408"/>
      <c r="POX7" s="1408"/>
      <c r="POY7" s="1408"/>
      <c r="POZ7" s="1408"/>
      <c r="PPA7" s="1408"/>
      <c r="PPB7" s="1408"/>
      <c r="PPC7" s="1408"/>
      <c r="PPD7" s="1408"/>
      <c r="PPE7" s="1408"/>
      <c r="PPF7" s="1408"/>
      <c r="PPG7" s="1408"/>
      <c r="PPH7" s="1408"/>
      <c r="PPI7" s="1408"/>
      <c r="PPJ7" s="1408"/>
      <c r="PPK7" s="1408"/>
      <c r="PPL7" s="1408"/>
      <c r="PPM7" s="1408"/>
      <c r="PPN7" s="1408"/>
      <c r="PPO7" s="1408"/>
      <c r="PPP7" s="1408"/>
      <c r="PPQ7" s="1408"/>
      <c r="PPR7" s="1408"/>
      <c r="PPS7" s="1408"/>
      <c r="PPT7" s="1408"/>
      <c r="PPU7" s="1408"/>
      <c r="PPV7" s="1408"/>
      <c r="PPW7" s="1408"/>
      <c r="PPX7" s="1408"/>
      <c r="PPY7" s="1408"/>
      <c r="PPZ7" s="1408"/>
      <c r="PQA7" s="1408"/>
      <c r="PQB7" s="1408"/>
      <c r="PQC7" s="1408"/>
      <c r="PQD7" s="1408"/>
      <c r="PQE7" s="1408"/>
      <c r="PQF7" s="1408"/>
      <c r="PQG7" s="1408"/>
      <c r="PQH7" s="1408"/>
      <c r="PQI7" s="1408"/>
      <c r="PQJ7" s="1408"/>
      <c r="PQK7" s="1408"/>
      <c r="PQL7" s="1408"/>
      <c r="PQM7" s="1408"/>
      <c r="PQN7" s="1408"/>
      <c r="PQO7" s="1408"/>
      <c r="PQP7" s="1408"/>
      <c r="PQQ7" s="1408"/>
      <c r="PQR7" s="1408"/>
      <c r="PQS7" s="1408"/>
      <c r="PQT7" s="1408"/>
      <c r="PQU7" s="1408"/>
      <c r="PQV7" s="1408"/>
      <c r="PQW7" s="1408"/>
      <c r="PQX7" s="1408"/>
      <c r="PQY7" s="1408"/>
      <c r="PQZ7" s="1408"/>
      <c r="PRA7" s="1408"/>
      <c r="PRB7" s="1408"/>
      <c r="PRC7" s="1408"/>
      <c r="PRD7" s="1408"/>
      <c r="PRE7" s="1408"/>
      <c r="PRF7" s="1408"/>
      <c r="PRG7" s="1408"/>
      <c r="PRH7" s="1408"/>
      <c r="PRI7" s="1408"/>
      <c r="PRJ7" s="1408"/>
      <c r="PRK7" s="1408"/>
      <c r="PRL7" s="1408"/>
      <c r="PRM7" s="1408"/>
      <c r="PRN7" s="1408"/>
      <c r="PRO7" s="1408"/>
      <c r="PRP7" s="1408"/>
      <c r="PRQ7" s="1408"/>
      <c r="PRR7" s="1408"/>
      <c r="PRS7" s="1408"/>
      <c r="PRT7" s="1408"/>
      <c r="PRU7" s="1408"/>
      <c r="PRV7" s="1408"/>
      <c r="PRW7" s="1408"/>
      <c r="PRX7" s="1408"/>
      <c r="PRY7" s="1408"/>
      <c r="PRZ7" s="1408"/>
      <c r="PSA7" s="1408"/>
      <c r="PSB7" s="1408"/>
      <c r="PSC7" s="1408"/>
      <c r="PSD7" s="1408"/>
      <c r="PSE7" s="1408"/>
      <c r="PSF7" s="1408"/>
      <c r="PSG7" s="1408"/>
      <c r="PSH7" s="1408"/>
      <c r="PSI7" s="1408"/>
      <c r="PSJ7" s="1408"/>
      <c r="PSK7" s="1408"/>
      <c r="PSL7" s="1408"/>
      <c r="PSM7" s="1408"/>
      <c r="PSN7" s="1408"/>
      <c r="PSO7" s="1408"/>
      <c r="PSP7" s="1408"/>
      <c r="PSQ7" s="1408"/>
      <c r="PSR7" s="1408"/>
      <c r="PSS7" s="1408"/>
      <c r="PST7" s="1408"/>
      <c r="PSU7" s="1408"/>
      <c r="PSV7" s="1408"/>
      <c r="PSW7" s="1408"/>
      <c r="PSX7" s="1408"/>
      <c r="PSY7" s="1408"/>
      <c r="PSZ7" s="1408"/>
      <c r="PTA7" s="1408"/>
      <c r="PTB7" s="1408"/>
      <c r="PTC7" s="1408"/>
      <c r="PTD7" s="1408"/>
      <c r="PTE7" s="1408"/>
      <c r="PTF7" s="1408"/>
      <c r="PTG7" s="1408"/>
      <c r="PTH7" s="1408"/>
      <c r="PTI7" s="1408"/>
      <c r="PTJ7" s="1408"/>
      <c r="PTK7" s="1408"/>
      <c r="PTL7" s="1408"/>
      <c r="PTM7" s="1408"/>
      <c r="PTN7" s="1408"/>
      <c r="PTO7" s="1408"/>
      <c r="PTP7" s="1408"/>
      <c r="PTQ7" s="1408"/>
      <c r="PTR7" s="1408"/>
      <c r="PTS7" s="1408"/>
      <c r="PTT7" s="1408"/>
      <c r="PTU7" s="1408"/>
      <c r="PTV7" s="1408"/>
      <c r="PTW7" s="1408"/>
      <c r="PTX7" s="1408"/>
      <c r="PTY7" s="1408"/>
      <c r="PTZ7" s="1408"/>
      <c r="PUA7" s="1408"/>
      <c r="PUB7" s="1408"/>
      <c r="PUC7" s="1408"/>
      <c r="PUD7" s="1408"/>
      <c r="PUE7" s="1408"/>
      <c r="PUF7" s="1408"/>
      <c r="PUG7" s="1408"/>
      <c r="PUH7" s="1408"/>
      <c r="PUI7" s="1408"/>
      <c r="PUJ7" s="1408"/>
      <c r="PUK7" s="1408"/>
      <c r="PUL7" s="1408"/>
      <c r="PUM7" s="1408"/>
      <c r="PUN7" s="1408"/>
      <c r="PUO7" s="1408"/>
      <c r="PUP7" s="1408"/>
      <c r="PUQ7" s="1408"/>
      <c r="PUR7" s="1408"/>
      <c r="PUS7" s="1408"/>
      <c r="PUT7" s="1408"/>
      <c r="PUU7" s="1408"/>
      <c r="PUV7" s="1408"/>
      <c r="PUW7" s="1408"/>
      <c r="PUX7" s="1408"/>
      <c r="PUY7" s="1408"/>
      <c r="PUZ7" s="1408"/>
      <c r="PVA7" s="1408"/>
      <c r="PVB7" s="1408"/>
      <c r="PVC7" s="1408"/>
      <c r="PVD7" s="1408"/>
      <c r="PVE7" s="1408"/>
      <c r="PVF7" s="1408"/>
      <c r="PVG7" s="1408"/>
      <c r="PVH7" s="1408"/>
      <c r="PVI7" s="1408"/>
      <c r="PVJ7" s="1408"/>
      <c r="PVK7" s="1408"/>
      <c r="PVL7" s="1408"/>
      <c r="PVM7" s="1408"/>
      <c r="PVN7" s="1408"/>
      <c r="PVO7" s="1408"/>
      <c r="PVP7" s="1408"/>
      <c r="PVQ7" s="1408"/>
      <c r="PVR7" s="1408"/>
      <c r="PVS7" s="1408"/>
      <c r="PVT7" s="1408"/>
      <c r="PVU7" s="1408"/>
      <c r="PVV7" s="1408"/>
      <c r="PVW7" s="1408"/>
      <c r="PVX7" s="1408"/>
      <c r="PVY7" s="1408"/>
      <c r="PVZ7" s="1408"/>
      <c r="PWA7" s="1408"/>
      <c r="PWB7" s="1408"/>
      <c r="PWC7" s="1408"/>
      <c r="PWD7" s="1408"/>
      <c r="PWE7" s="1408"/>
      <c r="PWF7" s="1408"/>
      <c r="PWG7" s="1408"/>
      <c r="PWH7" s="1408"/>
      <c r="PWI7" s="1408"/>
      <c r="PWJ7" s="1408"/>
      <c r="PWK7" s="1408"/>
      <c r="PWL7" s="1408"/>
      <c r="PWM7" s="1408"/>
      <c r="PWN7" s="1408"/>
      <c r="PWO7" s="1408"/>
      <c r="PWP7" s="1408"/>
      <c r="PWQ7" s="1408"/>
      <c r="PWR7" s="1408"/>
      <c r="PWS7" s="1408"/>
      <c r="PWT7" s="1408"/>
      <c r="PWU7" s="1408"/>
      <c r="PWV7" s="1408"/>
      <c r="PWW7" s="1408"/>
      <c r="PWX7" s="1408"/>
      <c r="PWY7" s="1408"/>
      <c r="PWZ7" s="1408"/>
      <c r="PXA7" s="1408"/>
      <c r="PXB7" s="1408"/>
      <c r="PXC7" s="1408"/>
      <c r="PXD7" s="1408"/>
      <c r="PXE7" s="1408"/>
      <c r="PXF7" s="1408"/>
      <c r="PXG7" s="1408"/>
      <c r="PXH7" s="1408"/>
      <c r="PXI7" s="1408"/>
      <c r="PXJ7" s="1408"/>
      <c r="PXK7" s="1408"/>
      <c r="PXL7" s="1408"/>
      <c r="PXM7" s="1408"/>
      <c r="PXN7" s="1408"/>
      <c r="PXO7" s="1408"/>
      <c r="PXP7" s="1408"/>
      <c r="PXQ7" s="1408"/>
      <c r="PXR7" s="1408"/>
      <c r="PXS7" s="1408"/>
      <c r="PXT7" s="1408"/>
      <c r="PXU7" s="1408"/>
      <c r="PXV7" s="1408"/>
      <c r="PXW7" s="1408"/>
      <c r="PXX7" s="1408"/>
      <c r="PXY7" s="1408"/>
      <c r="PXZ7" s="1408"/>
      <c r="PYA7" s="1408"/>
      <c r="PYB7" s="1408"/>
      <c r="PYC7" s="1408"/>
      <c r="PYD7" s="1408"/>
      <c r="PYE7" s="1408"/>
      <c r="PYF7" s="1408"/>
      <c r="PYG7" s="1408"/>
      <c r="PYH7" s="1408"/>
      <c r="PYI7" s="1408"/>
      <c r="PYJ7" s="1408"/>
      <c r="PYK7" s="1408"/>
      <c r="PYL7" s="1408"/>
      <c r="PYM7" s="1408"/>
      <c r="PYN7" s="1408"/>
      <c r="PYO7" s="1408"/>
      <c r="PYP7" s="1408"/>
      <c r="PYQ7" s="1408"/>
      <c r="PYR7" s="1408"/>
      <c r="PYS7" s="1408"/>
      <c r="PYT7" s="1408"/>
      <c r="PYU7" s="1408"/>
      <c r="PYV7" s="1408"/>
      <c r="PYW7" s="1408"/>
      <c r="PYX7" s="1408"/>
      <c r="PYY7" s="1408"/>
      <c r="PYZ7" s="1408"/>
      <c r="PZA7" s="1408"/>
      <c r="PZB7" s="1408"/>
      <c r="PZC7" s="1408"/>
      <c r="PZD7" s="1408"/>
      <c r="PZE7" s="1408"/>
      <c r="PZF7" s="1408"/>
      <c r="PZG7" s="1408"/>
      <c r="PZH7" s="1408"/>
      <c r="PZI7" s="1408"/>
      <c r="PZJ7" s="1408"/>
      <c r="PZK7" s="1408"/>
      <c r="PZL7" s="1408"/>
      <c r="PZM7" s="1408"/>
      <c r="PZN7" s="1408"/>
      <c r="PZO7" s="1408"/>
      <c r="PZP7" s="1408"/>
      <c r="PZQ7" s="1408"/>
      <c r="PZR7" s="1408"/>
      <c r="PZS7" s="1408"/>
      <c r="PZT7" s="1408"/>
      <c r="PZU7" s="1408"/>
      <c r="PZV7" s="1408"/>
      <c r="PZW7" s="1408"/>
      <c r="PZX7" s="1408"/>
      <c r="PZY7" s="1408"/>
      <c r="PZZ7" s="1408"/>
      <c r="QAA7" s="1408"/>
      <c r="QAB7" s="1408"/>
      <c r="QAC7" s="1408"/>
      <c r="QAD7" s="1408"/>
      <c r="QAE7" s="1408"/>
      <c r="QAF7" s="1408"/>
      <c r="QAG7" s="1408"/>
      <c r="QAH7" s="1408"/>
      <c r="QAI7" s="1408"/>
      <c r="QAJ7" s="1408"/>
      <c r="QAK7" s="1408"/>
      <c r="QAL7" s="1408"/>
      <c r="QAM7" s="1408"/>
      <c r="QAN7" s="1408"/>
      <c r="QAO7" s="1408"/>
      <c r="QAP7" s="1408"/>
      <c r="QAQ7" s="1408"/>
      <c r="QAR7" s="1408"/>
      <c r="QAS7" s="1408"/>
      <c r="QAT7" s="1408"/>
      <c r="QAU7" s="1408"/>
      <c r="QAV7" s="1408"/>
      <c r="QAW7" s="1408"/>
      <c r="QAX7" s="1408"/>
      <c r="QAY7" s="1408"/>
      <c r="QAZ7" s="1408"/>
      <c r="QBA7" s="1408"/>
      <c r="QBB7" s="1408"/>
      <c r="QBC7" s="1408"/>
      <c r="QBD7" s="1408"/>
      <c r="QBE7" s="1408"/>
      <c r="QBF7" s="1408"/>
      <c r="QBG7" s="1408"/>
      <c r="QBH7" s="1408"/>
      <c r="QBI7" s="1408"/>
      <c r="QBJ7" s="1408"/>
      <c r="QBK7" s="1408"/>
      <c r="QBL7" s="1408"/>
      <c r="QBM7" s="1408"/>
      <c r="QBN7" s="1408"/>
      <c r="QBO7" s="1408"/>
      <c r="QBP7" s="1408"/>
      <c r="QBQ7" s="1408"/>
      <c r="QBR7" s="1408"/>
      <c r="QBS7" s="1408"/>
      <c r="QBT7" s="1408"/>
      <c r="QBU7" s="1408"/>
      <c r="QBV7" s="1408"/>
      <c r="QBW7" s="1408"/>
      <c r="QBX7" s="1408"/>
      <c r="QBY7" s="1408"/>
      <c r="QBZ7" s="1408"/>
      <c r="QCA7" s="1408"/>
      <c r="QCB7" s="1408"/>
      <c r="QCC7" s="1408"/>
      <c r="QCD7" s="1408"/>
      <c r="QCE7" s="1408"/>
      <c r="QCF7" s="1408"/>
      <c r="QCG7" s="1408"/>
      <c r="QCH7" s="1408"/>
      <c r="QCI7" s="1408"/>
      <c r="QCJ7" s="1408"/>
      <c r="QCK7" s="1408"/>
      <c r="QCL7" s="1408"/>
      <c r="QCM7" s="1408"/>
      <c r="QCN7" s="1408"/>
      <c r="QCO7" s="1408"/>
      <c r="QCP7" s="1408"/>
      <c r="QCQ7" s="1408"/>
      <c r="QCR7" s="1408"/>
      <c r="QCS7" s="1408"/>
      <c r="QCT7" s="1408"/>
      <c r="QCU7" s="1408"/>
      <c r="QCV7" s="1408"/>
      <c r="QCW7" s="1408"/>
      <c r="QCX7" s="1408"/>
      <c r="QCY7" s="1408"/>
      <c r="QCZ7" s="1408"/>
      <c r="QDA7" s="1408"/>
      <c r="QDB7" s="1408"/>
      <c r="QDC7" s="1408"/>
      <c r="QDD7" s="1408"/>
      <c r="QDE7" s="1408"/>
      <c r="QDF7" s="1408"/>
      <c r="QDG7" s="1408"/>
      <c r="QDH7" s="1408"/>
      <c r="QDI7" s="1408"/>
      <c r="QDJ7" s="1408"/>
      <c r="QDK7" s="1408"/>
      <c r="QDL7" s="1408"/>
      <c r="QDM7" s="1408"/>
      <c r="QDN7" s="1408"/>
      <c r="QDO7" s="1408"/>
      <c r="QDP7" s="1408"/>
      <c r="QDQ7" s="1408"/>
      <c r="QDR7" s="1408"/>
      <c r="QDS7" s="1408"/>
      <c r="QDT7" s="1408"/>
      <c r="QDU7" s="1408"/>
      <c r="QDV7" s="1408"/>
      <c r="QDW7" s="1408"/>
      <c r="QDX7" s="1408"/>
      <c r="QDY7" s="1408"/>
      <c r="QDZ7" s="1408"/>
      <c r="QEA7" s="1408"/>
      <c r="QEB7" s="1408"/>
      <c r="QEC7" s="1408"/>
      <c r="QED7" s="1408"/>
      <c r="QEE7" s="1408"/>
      <c r="QEF7" s="1408"/>
      <c r="QEG7" s="1408"/>
      <c r="QEH7" s="1408"/>
      <c r="QEI7" s="1408"/>
      <c r="QEJ7" s="1408"/>
      <c r="QEK7" s="1408"/>
      <c r="QEL7" s="1408"/>
      <c r="QEM7" s="1408"/>
      <c r="QEN7" s="1408"/>
      <c r="QEO7" s="1408"/>
      <c r="QEP7" s="1408"/>
      <c r="QEQ7" s="1408"/>
      <c r="QER7" s="1408"/>
      <c r="QES7" s="1408"/>
      <c r="QET7" s="1408"/>
      <c r="QEU7" s="1408"/>
      <c r="QEV7" s="1408"/>
      <c r="QEW7" s="1408"/>
      <c r="QEX7" s="1408"/>
      <c r="QEY7" s="1408"/>
      <c r="QEZ7" s="1408"/>
      <c r="QFA7" s="1408"/>
      <c r="QFB7" s="1408"/>
      <c r="QFC7" s="1408"/>
      <c r="QFD7" s="1408"/>
      <c r="QFE7" s="1408"/>
      <c r="QFF7" s="1408"/>
      <c r="QFG7" s="1408"/>
      <c r="QFH7" s="1408"/>
      <c r="QFI7" s="1408"/>
      <c r="QFJ7" s="1408"/>
      <c r="QFK7" s="1408"/>
      <c r="QFL7" s="1408"/>
      <c r="QFM7" s="1408"/>
      <c r="QFN7" s="1408"/>
      <c r="QFO7" s="1408"/>
      <c r="QFP7" s="1408"/>
      <c r="QFQ7" s="1408"/>
      <c r="QFR7" s="1408"/>
      <c r="QFS7" s="1408"/>
      <c r="QFT7" s="1408"/>
      <c r="QFU7" s="1408"/>
      <c r="QFV7" s="1408"/>
      <c r="QFW7" s="1408"/>
      <c r="QFX7" s="1408"/>
      <c r="QFY7" s="1408"/>
      <c r="QFZ7" s="1408"/>
      <c r="QGA7" s="1408"/>
      <c r="QGB7" s="1408"/>
      <c r="QGC7" s="1408"/>
      <c r="QGD7" s="1408"/>
      <c r="QGE7" s="1408"/>
      <c r="QGF7" s="1408"/>
      <c r="QGG7" s="1408"/>
      <c r="QGH7" s="1408"/>
      <c r="QGI7" s="1408"/>
      <c r="QGJ7" s="1408"/>
      <c r="QGK7" s="1408"/>
      <c r="QGL7" s="1408"/>
      <c r="QGM7" s="1408"/>
      <c r="QGN7" s="1408"/>
      <c r="QGO7" s="1408"/>
      <c r="QGP7" s="1408"/>
      <c r="QGQ7" s="1408"/>
      <c r="QGR7" s="1408"/>
      <c r="QGS7" s="1408"/>
      <c r="QGT7" s="1408"/>
      <c r="QGU7" s="1408"/>
      <c r="QGV7" s="1408"/>
      <c r="QGW7" s="1408"/>
      <c r="QGX7" s="1408"/>
      <c r="QGY7" s="1408"/>
      <c r="QGZ7" s="1408"/>
      <c r="QHA7" s="1408"/>
      <c r="QHB7" s="1408"/>
      <c r="QHC7" s="1408"/>
      <c r="QHD7" s="1408"/>
      <c r="QHE7" s="1408"/>
      <c r="QHF7" s="1408"/>
      <c r="QHG7" s="1408"/>
      <c r="QHH7" s="1408"/>
      <c r="QHI7" s="1408"/>
      <c r="QHJ7" s="1408"/>
      <c r="QHK7" s="1408"/>
      <c r="QHL7" s="1408"/>
      <c r="QHM7" s="1408"/>
      <c r="QHN7" s="1408"/>
      <c r="QHO7" s="1408"/>
      <c r="QHP7" s="1408"/>
      <c r="QHQ7" s="1408"/>
      <c r="QHR7" s="1408"/>
      <c r="QHS7" s="1408"/>
      <c r="QHT7" s="1408"/>
      <c r="QHU7" s="1408"/>
      <c r="QHV7" s="1408"/>
      <c r="QHW7" s="1408"/>
      <c r="QHX7" s="1408"/>
      <c r="QHY7" s="1408"/>
      <c r="QHZ7" s="1408"/>
      <c r="QIA7" s="1408"/>
      <c r="QIB7" s="1408"/>
      <c r="QIC7" s="1408"/>
      <c r="QID7" s="1408"/>
      <c r="QIE7" s="1408"/>
      <c r="QIF7" s="1408"/>
      <c r="QIG7" s="1408"/>
      <c r="QIH7" s="1408"/>
      <c r="QII7" s="1408"/>
      <c r="QIJ7" s="1408"/>
      <c r="QIK7" s="1408"/>
      <c r="QIL7" s="1408"/>
      <c r="QIM7" s="1408"/>
      <c r="QIN7" s="1408"/>
      <c r="QIO7" s="1408"/>
      <c r="QIP7" s="1408"/>
      <c r="QIQ7" s="1408"/>
      <c r="QIR7" s="1408"/>
      <c r="QIS7" s="1408"/>
      <c r="QIT7" s="1408"/>
      <c r="QIU7" s="1408"/>
      <c r="QIV7" s="1408"/>
      <c r="QIW7" s="1408"/>
      <c r="QIX7" s="1408"/>
      <c r="QIY7" s="1408"/>
      <c r="QIZ7" s="1408"/>
      <c r="QJA7" s="1408"/>
      <c r="QJB7" s="1408"/>
      <c r="QJC7" s="1408"/>
      <c r="QJD7" s="1408"/>
      <c r="QJE7" s="1408"/>
      <c r="QJF7" s="1408"/>
      <c r="QJG7" s="1408"/>
      <c r="QJH7" s="1408"/>
      <c r="QJI7" s="1408"/>
      <c r="QJJ7" s="1408"/>
      <c r="QJK7" s="1408"/>
      <c r="QJL7" s="1408"/>
      <c r="QJM7" s="1408"/>
      <c r="QJN7" s="1408"/>
      <c r="QJO7" s="1408"/>
      <c r="QJP7" s="1408"/>
      <c r="QJQ7" s="1408"/>
      <c r="QJR7" s="1408"/>
      <c r="QJS7" s="1408"/>
      <c r="QJT7" s="1408"/>
      <c r="QJU7" s="1408"/>
      <c r="QJV7" s="1408"/>
      <c r="QJW7" s="1408"/>
      <c r="QJX7" s="1408"/>
      <c r="QJY7" s="1408"/>
      <c r="QJZ7" s="1408"/>
      <c r="QKA7" s="1408"/>
      <c r="QKB7" s="1408"/>
      <c r="QKC7" s="1408"/>
      <c r="QKD7" s="1408"/>
      <c r="QKE7" s="1408"/>
      <c r="QKF7" s="1408"/>
      <c r="QKG7" s="1408"/>
      <c r="QKH7" s="1408"/>
      <c r="QKI7" s="1408"/>
      <c r="QKJ7" s="1408"/>
      <c r="QKK7" s="1408"/>
      <c r="QKL7" s="1408"/>
      <c r="QKM7" s="1408"/>
      <c r="QKN7" s="1408"/>
      <c r="QKO7" s="1408"/>
      <c r="QKP7" s="1408"/>
      <c r="QKQ7" s="1408"/>
      <c r="QKR7" s="1408"/>
      <c r="QKS7" s="1408"/>
      <c r="QKT7" s="1408"/>
      <c r="QKU7" s="1408"/>
      <c r="QKV7" s="1408"/>
      <c r="QKW7" s="1408"/>
      <c r="QKX7" s="1408"/>
      <c r="QKY7" s="1408"/>
      <c r="QKZ7" s="1408"/>
      <c r="QLA7" s="1408"/>
      <c r="QLB7" s="1408"/>
      <c r="QLC7" s="1408"/>
      <c r="QLD7" s="1408"/>
      <c r="QLE7" s="1408"/>
      <c r="QLF7" s="1408"/>
      <c r="QLG7" s="1408"/>
      <c r="QLH7" s="1408"/>
      <c r="QLI7" s="1408"/>
      <c r="QLJ7" s="1408"/>
      <c r="QLK7" s="1408"/>
      <c r="QLL7" s="1408"/>
      <c r="QLM7" s="1408"/>
      <c r="QLN7" s="1408"/>
      <c r="QLO7" s="1408"/>
      <c r="QLP7" s="1408"/>
      <c r="QLQ7" s="1408"/>
      <c r="QLR7" s="1408"/>
      <c r="QLS7" s="1408"/>
      <c r="QLT7" s="1408"/>
      <c r="QLU7" s="1408"/>
      <c r="QLV7" s="1408"/>
      <c r="QLW7" s="1408"/>
      <c r="QLX7" s="1408"/>
      <c r="QLY7" s="1408"/>
      <c r="QLZ7" s="1408"/>
      <c r="QMA7" s="1408"/>
      <c r="QMB7" s="1408"/>
      <c r="QMC7" s="1408"/>
      <c r="QMD7" s="1408"/>
      <c r="QME7" s="1408"/>
      <c r="QMF7" s="1408"/>
      <c r="QMG7" s="1408"/>
      <c r="QMH7" s="1408"/>
      <c r="QMI7" s="1408"/>
      <c r="QMJ7" s="1408"/>
      <c r="QMK7" s="1408"/>
      <c r="QML7" s="1408"/>
      <c r="QMM7" s="1408"/>
      <c r="QMN7" s="1408"/>
      <c r="QMO7" s="1408"/>
      <c r="QMP7" s="1408"/>
      <c r="QMQ7" s="1408"/>
      <c r="QMR7" s="1408"/>
      <c r="QMS7" s="1408"/>
      <c r="QMT7" s="1408"/>
      <c r="QMU7" s="1408"/>
      <c r="QMV7" s="1408"/>
      <c r="QMW7" s="1408"/>
      <c r="QMX7" s="1408"/>
      <c r="QMY7" s="1408"/>
      <c r="QMZ7" s="1408"/>
      <c r="QNA7" s="1408"/>
      <c r="QNB7" s="1408"/>
      <c r="QNC7" s="1408"/>
      <c r="QND7" s="1408"/>
      <c r="QNE7" s="1408"/>
      <c r="QNF7" s="1408"/>
      <c r="QNG7" s="1408"/>
      <c r="QNH7" s="1408"/>
      <c r="QNI7" s="1408"/>
      <c r="QNJ7" s="1408"/>
      <c r="QNK7" s="1408"/>
      <c r="QNL7" s="1408"/>
      <c r="QNM7" s="1408"/>
      <c r="QNN7" s="1408"/>
      <c r="QNO7" s="1408"/>
      <c r="QNP7" s="1408"/>
      <c r="QNQ7" s="1408"/>
      <c r="QNR7" s="1408"/>
      <c r="QNS7" s="1408"/>
      <c r="QNT7" s="1408"/>
      <c r="QNU7" s="1408"/>
      <c r="QNV7" s="1408"/>
      <c r="QNW7" s="1408"/>
      <c r="QNX7" s="1408"/>
      <c r="QNY7" s="1408"/>
      <c r="QNZ7" s="1408"/>
      <c r="QOA7" s="1408"/>
      <c r="QOB7" s="1408"/>
      <c r="QOC7" s="1408"/>
      <c r="QOD7" s="1408"/>
      <c r="QOE7" s="1408"/>
      <c r="QOF7" s="1408"/>
      <c r="QOG7" s="1408"/>
      <c r="QOH7" s="1408"/>
      <c r="QOI7" s="1408"/>
      <c r="QOJ7" s="1408"/>
      <c r="QOK7" s="1408"/>
      <c r="QOL7" s="1408"/>
      <c r="QOM7" s="1408"/>
      <c r="QON7" s="1408"/>
      <c r="QOO7" s="1408"/>
      <c r="QOP7" s="1408"/>
      <c r="QOQ7" s="1408"/>
      <c r="QOR7" s="1408"/>
      <c r="QOS7" s="1408"/>
      <c r="QOT7" s="1408"/>
      <c r="QOU7" s="1408"/>
      <c r="QOV7" s="1408"/>
      <c r="QOW7" s="1408"/>
      <c r="QOX7" s="1408"/>
      <c r="QOY7" s="1408"/>
      <c r="QOZ7" s="1408"/>
      <c r="QPA7" s="1408"/>
      <c r="QPB7" s="1408"/>
      <c r="QPC7" s="1408"/>
      <c r="QPD7" s="1408"/>
      <c r="QPE7" s="1408"/>
      <c r="QPF7" s="1408"/>
      <c r="QPG7" s="1408"/>
      <c r="QPH7" s="1408"/>
      <c r="QPI7" s="1408"/>
      <c r="QPJ7" s="1408"/>
      <c r="QPK7" s="1408"/>
      <c r="QPL7" s="1408"/>
      <c r="QPM7" s="1408"/>
      <c r="QPN7" s="1408"/>
      <c r="QPO7" s="1408"/>
      <c r="QPP7" s="1408"/>
      <c r="QPQ7" s="1408"/>
      <c r="QPR7" s="1408"/>
      <c r="QPS7" s="1408"/>
      <c r="QPT7" s="1408"/>
      <c r="QPU7" s="1408"/>
      <c r="QPV7" s="1408"/>
      <c r="QPW7" s="1408"/>
      <c r="QPX7" s="1408"/>
      <c r="QPY7" s="1408"/>
      <c r="QPZ7" s="1408"/>
      <c r="QQA7" s="1408"/>
      <c r="QQB7" s="1408"/>
      <c r="QQC7" s="1408"/>
      <c r="QQD7" s="1408"/>
      <c r="QQE7" s="1408"/>
      <c r="QQF7" s="1408"/>
      <c r="QQG7" s="1408"/>
      <c r="QQH7" s="1408"/>
      <c r="QQI7" s="1408"/>
      <c r="QQJ7" s="1408"/>
      <c r="QQK7" s="1408"/>
      <c r="QQL7" s="1408"/>
      <c r="QQM7" s="1408"/>
      <c r="QQN7" s="1408"/>
      <c r="QQO7" s="1408"/>
      <c r="QQP7" s="1408"/>
      <c r="QQQ7" s="1408"/>
      <c r="QQR7" s="1408"/>
      <c r="QQS7" s="1408"/>
      <c r="QQT7" s="1408"/>
      <c r="QQU7" s="1408"/>
      <c r="QQV7" s="1408"/>
      <c r="QQW7" s="1408"/>
      <c r="QQX7" s="1408"/>
      <c r="QQY7" s="1408"/>
      <c r="QQZ7" s="1408"/>
      <c r="QRA7" s="1408"/>
      <c r="QRB7" s="1408"/>
      <c r="QRC7" s="1408"/>
      <c r="QRD7" s="1408"/>
      <c r="QRE7" s="1408"/>
      <c r="QRF7" s="1408"/>
      <c r="QRG7" s="1408"/>
      <c r="QRH7" s="1408"/>
      <c r="QRI7" s="1408"/>
      <c r="QRJ7" s="1408"/>
      <c r="QRK7" s="1408"/>
      <c r="QRL7" s="1408"/>
      <c r="QRM7" s="1408"/>
      <c r="QRN7" s="1408"/>
      <c r="QRO7" s="1408"/>
      <c r="QRP7" s="1408"/>
      <c r="QRQ7" s="1408"/>
      <c r="QRR7" s="1408"/>
      <c r="QRS7" s="1408"/>
      <c r="QRT7" s="1408"/>
      <c r="QRU7" s="1408"/>
      <c r="QRV7" s="1408"/>
      <c r="QRW7" s="1408"/>
      <c r="QRX7" s="1408"/>
      <c r="QRY7" s="1408"/>
      <c r="QRZ7" s="1408"/>
      <c r="QSA7" s="1408"/>
      <c r="QSB7" s="1408"/>
      <c r="QSC7" s="1408"/>
      <c r="QSD7" s="1408"/>
      <c r="QSE7" s="1408"/>
      <c r="QSF7" s="1408"/>
      <c r="QSG7" s="1408"/>
      <c r="QSH7" s="1408"/>
      <c r="QSI7" s="1408"/>
      <c r="QSJ7" s="1408"/>
      <c r="QSK7" s="1408"/>
      <c r="QSL7" s="1408"/>
      <c r="QSM7" s="1408"/>
      <c r="QSN7" s="1408"/>
      <c r="QSO7" s="1408"/>
      <c r="QSP7" s="1408"/>
      <c r="QSQ7" s="1408"/>
      <c r="QSR7" s="1408"/>
      <c r="QSS7" s="1408"/>
      <c r="QST7" s="1408"/>
      <c r="QSU7" s="1408"/>
      <c r="QSV7" s="1408"/>
      <c r="QSW7" s="1408"/>
      <c r="QSX7" s="1408"/>
      <c r="QSY7" s="1408"/>
      <c r="QSZ7" s="1408"/>
      <c r="QTA7" s="1408"/>
      <c r="QTB7" s="1408"/>
      <c r="QTC7" s="1408"/>
      <c r="QTD7" s="1408"/>
      <c r="QTE7" s="1408"/>
      <c r="QTF7" s="1408"/>
      <c r="QTG7" s="1408"/>
      <c r="QTH7" s="1408"/>
      <c r="QTI7" s="1408"/>
      <c r="QTJ7" s="1408"/>
      <c r="QTK7" s="1408"/>
      <c r="QTL7" s="1408"/>
      <c r="QTM7" s="1408"/>
      <c r="QTN7" s="1408"/>
      <c r="QTO7" s="1408"/>
      <c r="QTP7" s="1408"/>
      <c r="QTQ7" s="1408"/>
      <c r="QTR7" s="1408"/>
      <c r="QTS7" s="1408"/>
      <c r="QTT7" s="1408"/>
      <c r="QTU7" s="1408"/>
      <c r="QTV7" s="1408"/>
      <c r="QTW7" s="1408"/>
      <c r="QTX7" s="1408"/>
      <c r="QTY7" s="1408"/>
      <c r="QTZ7" s="1408"/>
      <c r="QUA7" s="1408"/>
      <c r="QUB7" s="1408"/>
      <c r="QUC7" s="1408"/>
      <c r="QUD7" s="1408"/>
      <c r="QUE7" s="1408"/>
      <c r="QUF7" s="1408"/>
      <c r="QUG7" s="1408"/>
      <c r="QUH7" s="1408"/>
      <c r="QUI7" s="1408"/>
      <c r="QUJ7" s="1408"/>
      <c r="QUK7" s="1408"/>
      <c r="QUL7" s="1408"/>
      <c r="QUM7" s="1408"/>
      <c r="QUN7" s="1408"/>
      <c r="QUO7" s="1408"/>
      <c r="QUP7" s="1408"/>
      <c r="QUQ7" s="1408"/>
      <c r="QUR7" s="1408"/>
      <c r="QUS7" s="1408"/>
      <c r="QUT7" s="1408"/>
      <c r="QUU7" s="1408"/>
      <c r="QUV7" s="1408"/>
      <c r="QUW7" s="1408"/>
      <c r="QUX7" s="1408"/>
      <c r="QUY7" s="1408"/>
      <c r="QUZ7" s="1408"/>
      <c r="QVA7" s="1408"/>
      <c r="QVB7" s="1408"/>
      <c r="QVC7" s="1408"/>
      <c r="QVD7" s="1408"/>
      <c r="QVE7" s="1408"/>
      <c r="QVF7" s="1408"/>
      <c r="QVG7" s="1408"/>
      <c r="QVH7" s="1408"/>
      <c r="QVI7" s="1408"/>
      <c r="QVJ7" s="1408"/>
      <c r="QVK7" s="1408"/>
      <c r="QVL7" s="1408"/>
      <c r="QVM7" s="1408"/>
      <c r="QVN7" s="1408"/>
      <c r="QVO7" s="1408"/>
      <c r="QVP7" s="1408"/>
      <c r="QVQ7" s="1408"/>
      <c r="QVR7" s="1408"/>
      <c r="QVS7" s="1408"/>
      <c r="QVT7" s="1408"/>
      <c r="QVU7" s="1408"/>
      <c r="QVV7" s="1408"/>
      <c r="QVW7" s="1408"/>
      <c r="QVX7" s="1408"/>
      <c r="QVY7" s="1408"/>
      <c r="QVZ7" s="1408"/>
      <c r="QWA7" s="1408"/>
      <c r="QWB7" s="1408"/>
      <c r="QWC7" s="1408"/>
      <c r="QWD7" s="1408"/>
      <c r="QWE7" s="1408"/>
      <c r="QWF7" s="1408"/>
      <c r="QWG7" s="1408"/>
      <c r="QWH7" s="1408"/>
      <c r="QWI7" s="1408"/>
      <c r="QWJ7" s="1408"/>
      <c r="QWK7" s="1408"/>
      <c r="QWL7" s="1408"/>
      <c r="QWM7" s="1408"/>
      <c r="QWN7" s="1408"/>
      <c r="QWO7" s="1408"/>
      <c r="QWP7" s="1408"/>
      <c r="QWQ7" s="1408"/>
      <c r="QWR7" s="1408"/>
      <c r="QWS7" s="1408"/>
      <c r="QWT7" s="1408"/>
      <c r="QWU7" s="1408"/>
      <c r="QWV7" s="1408"/>
      <c r="QWW7" s="1408"/>
      <c r="QWX7" s="1408"/>
      <c r="QWY7" s="1408"/>
      <c r="QWZ7" s="1408"/>
      <c r="QXA7" s="1408"/>
      <c r="QXB7" s="1408"/>
      <c r="QXC7" s="1408"/>
      <c r="QXD7" s="1408"/>
      <c r="QXE7" s="1408"/>
      <c r="QXF7" s="1408"/>
      <c r="QXG7" s="1408"/>
      <c r="QXH7" s="1408"/>
      <c r="QXI7" s="1408"/>
      <c r="QXJ7" s="1408"/>
      <c r="QXK7" s="1408"/>
      <c r="QXL7" s="1408"/>
      <c r="QXM7" s="1408"/>
      <c r="QXN7" s="1408"/>
      <c r="QXO7" s="1408"/>
      <c r="QXP7" s="1408"/>
      <c r="QXQ7" s="1408"/>
      <c r="QXR7" s="1408"/>
      <c r="QXS7" s="1408"/>
      <c r="QXT7" s="1408"/>
      <c r="QXU7" s="1408"/>
      <c r="QXV7" s="1408"/>
      <c r="QXW7" s="1408"/>
      <c r="QXX7" s="1408"/>
      <c r="QXY7" s="1408"/>
      <c r="QXZ7" s="1408"/>
      <c r="QYA7" s="1408"/>
      <c r="QYB7" s="1408"/>
      <c r="QYC7" s="1408"/>
      <c r="QYD7" s="1408"/>
      <c r="QYE7" s="1408"/>
      <c r="QYF7" s="1408"/>
      <c r="QYG7" s="1408"/>
      <c r="QYH7" s="1408"/>
      <c r="QYI7" s="1408"/>
      <c r="QYJ7" s="1408"/>
      <c r="QYK7" s="1408"/>
      <c r="QYL7" s="1408"/>
      <c r="QYM7" s="1408"/>
      <c r="QYN7" s="1408"/>
      <c r="QYO7" s="1408"/>
      <c r="QYP7" s="1408"/>
      <c r="QYQ7" s="1408"/>
      <c r="QYR7" s="1408"/>
      <c r="QYS7" s="1408"/>
      <c r="QYT7" s="1408"/>
      <c r="QYU7" s="1408"/>
      <c r="QYV7" s="1408"/>
      <c r="QYW7" s="1408"/>
      <c r="QYX7" s="1408"/>
      <c r="QYY7" s="1408"/>
      <c r="QYZ7" s="1408"/>
      <c r="QZA7" s="1408"/>
      <c r="QZB7" s="1408"/>
      <c r="QZC7" s="1408"/>
      <c r="QZD7" s="1408"/>
      <c r="QZE7" s="1408"/>
      <c r="QZF7" s="1408"/>
      <c r="QZG7" s="1408"/>
      <c r="QZH7" s="1408"/>
      <c r="QZI7" s="1408"/>
      <c r="QZJ7" s="1408"/>
      <c r="QZK7" s="1408"/>
      <c r="QZL7" s="1408"/>
      <c r="QZM7" s="1408"/>
      <c r="QZN7" s="1408"/>
      <c r="QZO7" s="1408"/>
      <c r="QZP7" s="1408"/>
      <c r="QZQ7" s="1408"/>
      <c r="QZR7" s="1408"/>
      <c r="QZS7" s="1408"/>
      <c r="QZT7" s="1408"/>
      <c r="QZU7" s="1408"/>
      <c r="QZV7" s="1408"/>
      <c r="QZW7" s="1408"/>
      <c r="QZX7" s="1408"/>
      <c r="QZY7" s="1408"/>
      <c r="QZZ7" s="1408"/>
      <c r="RAA7" s="1408"/>
      <c r="RAB7" s="1408"/>
      <c r="RAC7" s="1408"/>
      <c r="RAD7" s="1408"/>
      <c r="RAE7" s="1408"/>
      <c r="RAF7" s="1408"/>
      <c r="RAG7" s="1408"/>
      <c r="RAH7" s="1408"/>
      <c r="RAI7" s="1408"/>
      <c r="RAJ7" s="1408"/>
      <c r="RAK7" s="1408"/>
      <c r="RAL7" s="1408"/>
      <c r="RAM7" s="1408"/>
      <c r="RAN7" s="1408"/>
      <c r="RAO7" s="1408"/>
      <c r="RAP7" s="1408"/>
      <c r="RAQ7" s="1408"/>
      <c r="RAR7" s="1408"/>
      <c r="RAS7" s="1408"/>
      <c r="RAT7" s="1408"/>
      <c r="RAU7" s="1408"/>
      <c r="RAV7" s="1408"/>
      <c r="RAW7" s="1408"/>
      <c r="RAX7" s="1408"/>
      <c r="RAY7" s="1408"/>
      <c r="RAZ7" s="1408"/>
      <c r="RBA7" s="1408"/>
      <c r="RBB7" s="1408"/>
      <c r="RBC7" s="1408"/>
      <c r="RBD7" s="1408"/>
      <c r="RBE7" s="1408"/>
      <c r="RBF7" s="1408"/>
      <c r="RBG7" s="1408"/>
      <c r="RBH7" s="1408"/>
      <c r="RBI7" s="1408"/>
      <c r="RBJ7" s="1408"/>
      <c r="RBK7" s="1408"/>
      <c r="RBL7" s="1408"/>
      <c r="RBM7" s="1408"/>
      <c r="RBN7" s="1408"/>
      <c r="RBO7" s="1408"/>
      <c r="RBP7" s="1408"/>
      <c r="RBQ7" s="1408"/>
      <c r="RBR7" s="1408"/>
      <c r="RBS7" s="1408"/>
      <c r="RBT7" s="1408"/>
      <c r="RBU7" s="1408"/>
      <c r="RBV7" s="1408"/>
      <c r="RBW7" s="1408"/>
      <c r="RBX7" s="1408"/>
      <c r="RBY7" s="1408"/>
      <c r="RBZ7" s="1408"/>
      <c r="RCA7" s="1408"/>
      <c r="RCB7" s="1408"/>
      <c r="RCC7" s="1408"/>
      <c r="RCD7" s="1408"/>
      <c r="RCE7" s="1408"/>
      <c r="RCF7" s="1408"/>
      <c r="RCG7" s="1408"/>
      <c r="RCH7" s="1408"/>
      <c r="RCI7" s="1408"/>
      <c r="RCJ7" s="1408"/>
      <c r="RCK7" s="1408"/>
      <c r="RCL7" s="1408"/>
      <c r="RCM7" s="1408"/>
      <c r="RCN7" s="1408"/>
      <c r="RCO7" s="1408"/>
      <c r="RCP7" s="1408"/>
      <c r="RCQ7" s="1408"/>
      <c r="RCR7" s="1408"/>
      <c r="RCS7" s="1408"/>
      <c r="RCT7" s="1408"/>
      <c r="RCU7" s="1408"/>
      <c r="RCV7" s="1408"/>
      <c r="RCW7" s="1408"/>
      <c r="RCX7" s="1408"/>
      <c r="RCY7" s="1408"/>
      <c r="RCZ7" s="1408"/>
      <c r="RDA7" s="1408"/>
      <c r="RDB7" s="1408"/>
      <c r="RDC7" s="1408"/>
      <c r="RDD7" s="1408"/>
      <c r="RDE7" s="1408"/>
      <c r="RDF7" s="1408"/>
      <c r="RDG7" s="1408"/>
      <c r="RDH7" s="1408"/>
      <c r="RDI7" s="1408"/>
      <c r="RDJ7" s="1408"/>
      <c r="RDK7" s="1408"/>
      <c r="RDL7" s="1408"/>
      <c r="RDM7" s="1408"/>
      <c r="RDN7" s="1408"/>
      <c r="RDO7" s="1408"/>
      <c r="RDP7" s="1408"/>
      <c r="RDQ7" s="1408"/>
      <c r="RDR7" s="1408"/>
      <c r="RDS7" s="1408"/>
      <c r="RDT7" s="1408"/>
      <c r="RDU7" s="1408"/>
      <c r="RDV7" s="1408"/>
      <c r="RDW7" s="1408"/>
      <c r="RDX7" s="1408"/>
      <c r="RDY7" s="1408"/>
      <c r="RDZ7" s="1408"/>
      <c r="REA7" s="1408"/>
      <c r="REB7" s="1408"/>
      <c r="REC7" s="1408"/>
      <c r="RED7" s="1408"/>
      <c r="REE7" s="1408"/>
      <c r="REF7" s="1408"/>
      <c r="REG7" s="1408"/>
      <c r="REH7" s="1408"/>
      <c r="REI7" s="1408"/>
      <c r="REJ7" s="1408"/>
      <c r="REK7" s="1408"/>
      <c r="REL7" s="1408"/>
      <c r="REM7" s="1408"/>
      <c r="REN7" s="1408"/>
      <c r="REO7" s="1408"/>
      <c r="REP7" s="1408"/>
      <c r="REQ7" s="1408"/>
      <c r="RER7" s="1408"/>
      <c r="RES7" s="1408"/>
      <c r="RET7" s="1408"/>
      <c r="REU7" s="1408"/>
      <c r="REV7" s="1408"/>
      <c r="REW7" s="1408"/>
      <c r="REX7" s="1408"/>
      <c r="REY7" s="1408"/>
      <c r="REZ7" s="1408"/>
      <c r="RFA7" s="1408"/>
      <c r="RFB7" s="1408"/>
      <c r="RFC7" s="1408"/>
      <c r="RFD7" s="1408"/>
      <c r="RFE7" s="1408"/>
      <c r="RFF7" s="1408"/>
      <c r="RFG7" s="1408"/>
      <c r="RFH7" s="1408"/>
      <c r="RFI7" s="1408"/>
      <c r="RFJ7" s="1408"/>
      <c r="RFK7" s="1408"/>
      <c r="RFL7" s="1408"/>
      <c r="RFM7" s="1408"/>
      <c r="RFN7" s="1408"/>
      <c r="RFO7" s="1408"/>
      <c r="RFP7" s="1408"/>
      <c r="RFQ7" s="1408"/>
      <c r="RFR7" s="1408"/>
      <c r="RFS7" s="1408"/>
      <c r="RFT7" s="1408"/>
      <c r="RFU7" s="1408"/>
      <c r="RFV7" s="1408"/>
      <c r="RFW7" s="1408"/>
      <c r="RFX7" s="1408"/>
      <c r="RFY7" s="1408"/>
      <c r="RFZ7" s="1408"/>
      <c r="RGA7" s="1408"/>
      <c r="RGB7" s="1408"/>
      <c r="RGC7" s="1408"/>
      <c r="RGD7" s="1408"/>
      <c r="RGE7" s="1408"/>
      <c r="RGF7" s="1408"/>
      <c r="RGG7" s="1408"/>
      <c r="RGH7" s="1408"/>
      <c r="RGI7" s="1408"/>
      <c r="RGJ7" s="1408"/>
      <c r="RGK7" s="1408"/>
      <c r="RGL7" s="1408"/>
      <c r="RGM7" s="1408"/>
      <c r="RGN7" s="1408"/>
      <c r="RGO7" s="1408"/>
      <c r="RGP7" s="1408"/>
      <c r="RGQ7" s="1408"/>
      <c r="RGR7" s="1408"/>
      <c r="RGS7" s="1408"/>
      <c r="RGT7" s="1408"/>
      <c r="RGU7" s="1408"/>
      <c r="RGV7" s="1408"/>
      <c r="RGW7" s="1408"/>
      <c r="RGX7" s="1408"/>
      <c r="RGY7" s="1408"/>
      <c r="RGZ7" s="1408"/>
      <c r="RHA7" s="1408"/>
      <c r="RHB7" s="1408"/>
      <c r="RHC7" s="1408"/>
      <c r="RHD7" s="1408"/>
      <c r="RHE7" s="1408"/>
      <c r="RHF7" s="1408"/>
      <c r="RHG7" s="1408"/>
      <c r="RHH7" s="1408"/>
      <c r="RHI7" s="1408"/>
      <c r="RHJ7" s="1408"/>
      <c r="RHK7" s="1408"/>
      <c r="RHL7" s="1408"/>
      <c r="RHM7" s="1408"/>
      <c r="RHN7" s="1408"/>
      <c r="RHO7" s="1408"/>
      <c r="RHP7" s="1408"/>
      <c r="RHQ7" s="1408"/>
      <c r="RHR7" s="1408"/>
      <c r="RHS7" s="1408"/>
      <c r="RHT7" s="1408"/>
      <c r="RHU7" s="1408"/>
      <c r="RHV7" s="1408"/>
      <c r="RHW7" s="1408"/>
      <c r="RHX7" s="1408"/>
      <c r="RHY7" s="1408"/>
      <c r="RHZ7" s="1408"/>
      <c r="RIA7" s="1408"/>
      <c r="RIB7" s="1408"/>
      <c r="RIC7" s="1408"/>
      <c r="RID7" s="1408"/>
      <c r="RIE7" s="1408"/>
      <c r="RIF7" s="1408"/>
      <c r="RIG7" s="1408"/>
      <c r="RIH7" s="1408"/>
      <c r="RII7" s="1408"/>
      <c r="RIJ7" s="1408"/>
      <c r="RIK7" s="1408"/>
      <c r="RIL7" s="1408"/>
      <c r="RIM7" s="1408"/>
      <c r="RIN7" s="1408"/>
      <c r="RIO7" s="1408"/>
      <c r="RIP7" s="1408"/>
      <c r="RIQ7" s="1408"/>
      <c r="RIR7" s="1408"/>
      <c r="RIS7" s="1408"/>
      <c r="RIT7" s="1408"/>
      <c r="RIU7" s="1408"/>
      <c r="RIV7" s="1408"/>
      <c r="RIW7" s="1408"/>
      <c r="RIX7" s="1408"/>
      <c r="RIY7" s="1408"/>
      <c r="RIZ7" s="1408"/>
      <c r="RJA7" s="1408"/>
      <c r="RJB7" s="1408"/>
      <c r="RJC7" s="1408"/>
      <c r="RJD7" s="1408"/>
      <c r="RJE7" s="1408"/>
      <c r="RJF7" s="1408"/>
      <c r="RJG7" s="1408"/>
      <c r="RJH7" s="1408"/>
      <c r="RJI7" s="1408"/>
      <c r="RJJ7" s="1408"/>
      <c r="RJK7" s="1408"/>
      <c r="RJL7" s="1408"/>
      <c r="RJM7" s="1408"/>
      <c r="RJN7" s="1408"/>
      <c r="RJO7" s="1408"/>
      <c r="RJP7" s="1408"/>
      <c r="RJQ7" s="1408"/>
      <c r="RJR7" s="1408"/>
      <c r="RJS7" s="1408"/>
      <c r="RJT7" s="1408"/>
      <c r="RJU7" s="1408"/>
      <c r="RJV7" s="1408"/>
      <c r="RJW7" s="1408"/>
      <c r="RJX7" s="1408"/>
      <c r="RJY7" s="1408"/>
      <c r="RJZ7" s="1408"/>
      <c r="RKA7" s="1408"/>
      <c r="RKB7" s="1408"/>
      <c r="RKC7" s="1408"/>
      <c r="RKD7" s="1408"/>
      <c r="RKE7" s="1408"/>
      <c r="RKF7" s="1408"/>
      <c r="RKG7" s="1408"/>
      <c r="RKH7" s="1408"/>
      <c r="RKI7" s="1408"/>
      <c r="RKJ7" s="1408"/>
      <c r="RKK7" s="1408"/>
      <c r="RKL7" s="1408"/>
      <c r="RKM7" s="1408"/>
      <c r="RKN7" s="1408"/>
      <c r="RKO7" s="1408"/>
      <c r="RKP7" s="1408"/>
      <c r="RKQ7" s="1408"/>
      <c r="RKR7" s="1408"/>
      <c r="RKS7" s="1408"/>
      <c r="RKT7" s="1408"/>
      <c r="RKU7" s="1408"/>
      <c r="RKV7" s="1408"/>
      <c r="RKW7" s="1408"/>
      <c r="RKX7" s="1408"/>
      <c r="RKY7" s="1408"/>
      <c r="RKZ7" s="1408"/>
      <c r="RLA7" s="1408"/>
      <c r="RLB7" s="1408"/>
      <c r="RLC7" s="1408"/>
      <c r="RLD7" s="1408"/>
      <c r="RLE7" s="1408"/>
      <c r="RLF7" s="1408"/>
      <c r="RLG7" s="1408"/>
      <c r="RLH7" s="1408"/>
      <c r="RLI7" s="1408"/>
      <c r="RLJ7" s="1408"/>
      <c r="RLK7" s="1408"/>
      <c r="RLL7" s="1408"/>
      <c r="RLM7" s="1408"/>
      <c r="RLN7" s="1408"/>
      <c r="RLO7" s="1408"/>
      <c r="RLP7" s="1408"/>
      <c r="RLQ7" s="1408"/>
      <c r="RLR7" s="1408"/>
      <c r="RLS7" s="1408"/>
      <c r="RLT7" s="1408"/>
      <c r="RLU7" s="1408"/>
      <c r="RLV7" s="1408"/>
      <c r="RLW7" s="1408"/>
      <c r="RLX7" s="1408"/>
      <c r="RLY7" s="1408"/>
      <c r="RLZ7" s="1408"/>
      <c r="RMA7" s="1408"/>
      <c r="RMB7" s="1408"/>
      <c r="RMC7" s="1408"/>
      <c r="RMD7" s="1408"/>
      <c r="RME7" s="1408"/>
      <c r="RMF7" s="1408"/>
      <c r="RMG7" s="1408"/>
      <c r="RMH7" s="1408"/>
      <c r="RMI7" s="1408"/>
      <c r="RMJ7" s="1408"/>
      <c r="RMK7" s="1408"/>
      <c r="RML7" s="1408"/>
      <c r="RMM7" s="1408"/>
      <c r="RMN7" s="1408"/>
      <c r="RMO7" s="1408"/>
      <c r="RMP7" s="1408"/>
      <c r="RMQ7" s="1408"/>
      <c r="RMR7" s="1408"/>
      <c r="RMS7" s="1408"/>
      <c r="RMT7" s="1408"/>
      <c r="RMU7" s="1408"/>
      <c r="RMV7" s="1408"/>
      <c r="RMW7" s="1408"/>
      <c r="RMX7" s="1408"/>
      <c r="RMY7" s="1408"/>
      <c r="RMZ7" s="1408"/>
      <c r="RNA7" s="1408"/>
      <c r="RNB7" s="1408"/>
      <c r="RNC7" s="1408"/>
      <c r="RND7" s="1408"/>
      <c r="RNE7" s="1408"/>
      <c r="RNF7" s="1408"/>
      <c r="RNG7" s="1408"/>
      <c r="RNH7" s="1408"/>
      <c r="RNI7" s="1408"/>
      <c r="RNJ7" s="1408"/>
      <c r="RNK7" s="1408"/>
      <c r="RNL7" s="1408"/>
      <c r="RNM7" s="1408"/>
      <c r="RNN7" s="1408"/>
      <c r="RNO7" s="1408"/>
      <c r="RNP7" s="1408"/>
      <c r="RNQ7" s="1408"/>
      <c r="RNR7" s="1408"/>
      <c r="RNS7" s="1408"/>
      <c r="RNT7" s="1408"/>
      <c r="RNU7" s="1408"/>
      <c r="RNV7" s="1408"/>
      <c r="RNW7" s="1408"/>
      <c r="RNX7" s="1408"/>
      <c r="RNY7" s="1408"/>
      <c r="RNZ7" s="1408"/>
      <c r="ROA7" s="1408"/>
      <c r="ROB7" s="1408"/>
      <c r="ROC7" s="1408"/>
      <c r="ROD7" s="1408"/>
      <c r="ROE7" s="1408"/>
      <c r="ROF7" s="1408"/>
      <c r="ROG7" s="1408"/>
      <c r="ROH7" s="1408"/>
      <c r="ROI7" s="1408"/>
      <c r="ROJ7" s="1408"/>
      <c r="ROK7" s="1408"/>
      <c r="ROL7" s="1408"/>
      <c r="ROM7" s="1408"/>
      <c r="RON7" s="1408"/>
      <c r="ROO7" s="1408"/>
      <c r="ROP7" s="1408"/>
      <c r="ROQ7" s="1408"/>
      <c r="ROR7" s="1408"/>
      <c r="ROS7" s="1408"/>
      <c r="ROT7" s="1408"/>
      <c r="ROU7" s="1408"/>
      <c r="ROV7" s="1408"/>
      <c r="ROW7" s="1408"/>
      <c r="ROX7" s="1408"/>
      <c r="ROY7" s="1408"/>
      <c r="ROZ7" s="1408"/>
      <c r="RPA7" s="1408"/>
      <c r="RPB7" s="1408"/>
      <c r="RPC7" s="1408"/>
      <c r="RPD7" s="1408"/>
      <c r="RPE7" s="1408"/>
      <c r="RPF7" s="1408"/>
      <c r="RPG7" s="1408"/>
      <c r="RPH7" s="1408"/>
      <c r="RPI7" s="1408"/>
      <c r="RPJ7" s="1408"/>
      <c r="RPK7" s="1408"/>
      <c r="RPL7" s="1408"/>
      <c r="RPM7" s="1408"/>
      <c r="RPN7" s="1408"/>
      <c r="RPO7" s="1408"/>
      <c r="RPP7" s="1408"/>
      <c r="RPQ7" s="1408"/>
      <c r="RPR7" s="1408"/>
      <c r="RPS7" s="1408"/>
      <c r="RPT7" s="1408"/>
      <c r="RPU7" s="1408"/>
      <c r="RPV7" s="1408"/>
      <c r="RPW7" s="1408"/>
      <c r="RPX7" s="1408"/>
      <c r="RPY7" s="1408"/>
      <c r="RPZ7" s="1408"/>
      <c r="RQA7" s="1408"/>
      <c r="RQB7" s="1408"/>
      <c r="RQC7" s="1408"/>
      <c r="RQD7" s="1408"/>
      <c r="RQE7" s="1408"/>
      <c r="RQF7" s="1408"/>
      <c r="RQG7" s="1408"/>
      <c r="RQH7" s="1408"/>
      <c r="RQI7" s="1408"/>
      <c r="RQJ7" s="1408"/>
      <c r="RQK7" s="1408"/>
      <c r="RQL7" s="1408"/>
      <c r="RQM7" s="1408"/>
      <c r="RQN7" s="1408"/>
      <c r="RQO7" s="1408"/>
      <c r="RQP7" s="1408"/>
      <c r="RQQ7" s="1408"/>
      <c r="RQR7" s="1408"/>
      <c r="RQS7" s="1408"/>
      <c r="RQT7" s="1408"/>
      <c r="RQU7" s="1408"/>
      <c r="RQV7" s="1408"/>
      <c r="RQW7" s="1408"/>
      <c r="RQX7" s="1408"/>
      <c r="RQY7" s="1408"/>
      <c r="RQZ7" s="1408"/>
      <c r="RRA7" s="1408"/>
      <c r="RRB7" s="1408"/>
      <c r="RRC7" s="1408"/>
      <c r="RRD7" s="1408"/>
      <c r="RRE7" s="1408"/>
      <c r="RRF7" s="1408"/>
      <c r="RRG7" s="1408"/>
      <c r="RRH7" s="1408"/>
      <c r="RRI7" s="1408"/>
      <c r="RRJ7" s="1408"/>
      <c r="RRK7" s="1408"/>
      <c r="RRL7" s="1408"/>
      <c r="RRM7" s="1408"/>
      <c r="RRN7" s="1408"/>
      <c r="RRO7" s="1408"/>
      <c r="RRP7" s="1408"/>
      <c r="RRQ7" s="1408"/>
      <c r="RRR7" s="1408"/>
      <c r="RRS7" s="1408"/>
      <c r="RRT7" s="1408"/>
      <c r="RRU7" s="1408"/>
      <c r="RRV7" s="1408"/>
      <c r="RRW7" s="1408"/>
      <c r="RRX7" s="1408"/>
      <c r="RRY7" s="1408"/>
      <c r="RRZ7" s="1408"/>
      <c r="RSA7" s="1408"/>
      <c r="RSB7" s="1408"/>
      <c r="RSC7" s="1408"/>
      <c r="RSD7" s="1408"/>
      <c r="RSE7" s="1408"/>
      <c r="RSF7" s="1408"/>
      <c r="RSG7" s="1408"/>
      <c r="RSH7" s="1408"/>
      <c r="RSI7" s="1408"/>
      <c r="RSJ7" s="1408"/>
      <c r="RSK7" s="1408"/>
      <c r="RSL7" s="1408"/>
      <c r="RSM7" s="1408"/>
      <c r="RSN7" s="1408"/>
      <c r="RSO7" s="1408"/>
      <c r="RSP7" s="1408"/>
      <c r="RSQ7" s="1408"/>
      <c r="RSR7" s="1408"/>
      <c r="RSS7" s="1408"/>
      <c r="RST7" s="1408"/>
      <c r="RSU7" s="1408"/>
      <c r="RSV7" s="1408"/>
      <c r="RSW7" s="1408"/>
      <c r="RSX7" s="1408"/>
      <c r="RSY7" s="1408"/>
      <c r="RSZ7" s="1408"/>
      <c r="RTA7" s="1408"/>
      <c r="RTB7" s="1408"/>
      <c r="RTC7" s="1408"/>
      <c r="RTD7" s="1408"/>
      <c r="RTE7" s="1408"/>
      <c r="RTF7" s="1408"/>
      <c r="RTG7" s="1408"/>
      <c r="RTH7" s="1408"/>
      <c r="RTI7" s="1408"/>
      <c r="RTJ7" s="1408"/>
      <c r="RTK7" s="1408"/>
      <c r="RTL7" s="1408"/>
      <c r="RTM7" s="1408"/>
      <c r="RTN7" s="1408"/>
      <c r="RTO7" s="1408"/>
      <c r="RTP7" s="1408"/>
      <c r="RTQ7" s="1408"/>
      <c r="RTR7" s="1408"/>
      <c r="RTS7" s="1408"/>
      <c r="RTT7" s="1408"/>
      <c r="RTU7" s="1408"/>
      <c r="RTV7" s="1408"/>
      <c r="RTW7" s="1408"/>
      <c r="RTX7" s="1408"/>
      <c r="RTY7" s="1408"/>
      <c r="RTZ7" s="1408"/>
      <c r="RUA7" s="1408"/>
      <c r="RUB7" s="1408"/>
      <c r="RUC7" s="1408"/>
      <c r="RUD7" s="1408"/>
      <c r="RUE7" s="1408"/>
      <c r="RUF7" s="1408"/>
      <c r="RUG7" s="1408"/>
      <c r="RUH7" s="1408"/>
      <c r="RUI7" s="1408"/>
      <c r="RUJ7" s="1408"/>
      <c r="RUK7" s="1408"/>
      <c r="RUL7" s="1408"/>
      <c r="RUM7" s="1408"/>
      <c r="RUN7" s="1408"/>
      <c r="RUO7" s="1408"/>
      <c r="RUP7" s="1408"/>
      <c r="RUQ7" s="1408"/>
      <c r="RUR7" s="1408"/>
      <c r="RUS7" s="1408"/>
      <c r="RUT7" s="1408"/>
      <c r="RUU7" s="1408"/>
      <c r="RUV7" s="1408"/>
      <c r="RUW7" s="1408"/>
      <c r="RUX7" s="1408"/>
      <c r="RUY7" s="1408"/>
      <c r="RUZ7" s="1408"/>
      <c r="RVA7" s="1408"/>
      <c r="RVB7" s="1408"/>
      <c r="RVC7" s="1408"/>
      <c r="RVD7" s="1408"/>
      <c r="RVE7" s="1408"/>
      <c r="RVF7" s="1408"/>
      <c r="RVG7" s="1408"/>
      <c r="RVH7" s="1408"/>
      <c r="RVI7" s="1408"/>
      <c r="RVJ7" s="1408"/>
      <c r="RVK7" s="1408"/>
      <c r="RVL7" s="1408"/>
      <c r="RVM7" s="1408"/>
      <c r="RVN7" s="1408"/>
      <c r="RVO7" s="1408"/>
      <c r="RVP7" s="1408"/>
      <c r="RVQ7" s="1408"/>
      <c r="RVR7" s="1408"/>
      <c r="RVS7" s="1408"/>
      <c r="RVT7" s="1408"/>
      <c r="RVU7" s="1408"/>
      <c r="RVV7" s="1408"/>
      <c r="RVW7" s="1408"/>
      <c r="RVX7" s="1408"/>
      <c r="RVY7" s="1408"/>
      <c r="RVZ7" s="1408"/>
      <c r="RWA7" s="1408"/>
      <c r="RWB7" s="1408"/>
      <c r="RWC7" s="1408"/>
      <c r="RWD7" s="1408"/>
      <c r="RWE7" s="1408"/>
      <c r="RWF7" s="1408"/>
      <c r="RWG7" s="1408"/>
      <c r="RWH7" s="1408"/>
      <c r="RWI7" s="1408"/>
      <c r="RWJ7" s="1408"/>
      <c r="RWK7" s="1408"/>
      <c r="RWL7" s="1408"/>
      <c r="RWM7" s="1408"/>
      <c r="RWN7" s="1408"/>
      <c r="RWO7" s="1408"/>
      <c r="RWP7" s="1408"/>
      <c r="RWQ7" s="1408"/>
      <c r="RWR7" s="1408"/>
      <c r="RWS7" s="1408"/>
      <c r="RWT7" s="1408"/>
      <c r="RWU7" s="1408"/>
      <c r="RWV7" s="1408"/>
      <c r="RWW7" s="1408"/>
      <c r="RWX7" s="1408"/>
      <c r="RWY7" s="1408"/>
      <c r="RWZ7" s="1408"/>
      <c r="RXA7" s="1408"/>
      <c r="RXB7" s="1408"/>
      <c r="RXC7" s="1408"/>
      <c r="RXD7" s="1408"/>
      <c r="RXE7" s="1408"/>
      <c r="RXF7" s="1408"/>
      <c r="RXG7" s="1408"/>
      <c r="RXH7" s="1408"/>
      <c r="RXI7" s="1408"/>
      <c r="RXJ7" s="1408"/>
      <c r="RXK7" s="1408"/>
      <c r="RXL7" s="1408"/>
      <c r="RXM7" s="1408"/>
      <c r="RXN7" s="1408"/>
      <c r="RXO7" s="1408"/>
      <c r="RXP7" s="1408"/>
      <c r="RXQ7" s="1408"/>
      <c r="RXR7" s="1408"/>
      <c r="RXS7" s="1408"/>
      <c r="RXT7" s="1408"/>
      <c r="RXU7" s="1408"/>
      <c r="RXV7" s="1408"/>
      <c r="RXW7" s="1408"/>
      <c r="RXX7" s="1408"/>
      <c r="RXY7" s="1408"/>
      <c r="RXZ7" s="1408"/>
      <c r="RYA7" s="1408"/>
      <c r="RYB7" s="1408"/>
      <c r="RYC7" s="1408"/>
      <c r="RYD7" s="1408"/>
      <c r="RYE7" s="1408"/>
      <c r="RYF7" s="1408"/>
      <c r="RYG7" s="1408"/>
      <c r="RYH7" s="1408"/>
      <c r="RYI7" s="1408"/>
      <c r="RYJ7" s="1408"/>
      <c r="RYK7" s="1408"/>
      <c r="RYL7" s="1408"/>
      <c r="RYM7" s="1408"/>
      <c r="RYN7" s="1408"/>
      <c r="RYO7" s="1408"/>
      <c r="RYP7" s="1408"/>
      <c r="RYQ7" s="1408"/>
      <c r="RYR7" s="1408"/>
      <c r="RYS7" s="1408"/>
      <c r="RYT7" s="1408"/>
      <c r="RYU7" s="1408"/>
      <c r="RYV7" s="1408"/>
      <c r="RYW7" s="1408"/>
      <c r="RYX7" s="1408"/>
      <c r="RYY7" s="1408"/>
      <c r="RYZ7" s="1408"/>
      <c r="RZA7" s="1408"/>
      <c r="RZB7" s="1408"/>
      <c r="RZC7" s="1408"/>
      <c r="RZD7" s="1408"/>
      <c r="RZE7" s="1408"/>
      <c r="RZF7" s="1408"/>
      <c r="RZG7" s="1408"/>
      <c r="RZH7" s="1408"/>
      <c r="RZI7" s="1408"/>
      <c r="RZJ7" s="1408"/>
      <c r="RZK7" s="1408"/>
      <c r="RZL7" s="1408"/>
      <c r="RZM7" s="1408"/>
      <c r="RZN7" s="1408"/>
      <c r="RZO7" s="1408"/>
      <c r="RZP7" s="1408"/>
      <c r="RZQ7" s="1408"/>
      <c r="RZR7" s="1408"/>
      <c r="RZS7" s="1408"/>
      <c r="RZT7" s="1408"/>
      <c r="RZU7" s="1408"/>
      <c r="RZV7" s="1408"/>
      <c r="RZW7" s="1408"/>
      <c r="RZX7" s="1408"/>
      <c r="RZY7" s="1408"/>
      <c r="RZZ7" s="1408"/>
      <c r="SAA7" s="1408"/>
      <c r="SAB7" s="1408"/>
      <c r="SAC7" s="1408"/>
      <c r="SAD7" s="1408"/>
      <c r="SAE7" s="1408"/>
      <c r="SAF7" s="1408"/>
      <c r="SAG7" s="1408"/>
      <c r="SAH7" s="1408"/>
      <c r="SAI7" s="1408"/>
      <c r="SAJ7" s="1408"/>
      <c r="SAK7" s="1408"/>
      <c r="SAL7" s="1408"/>
      <c r="SAM7" s="1408"/>
      <c r="SAN7" s="1408"/>
      <c r="SAO7" s="1408"/>
      <c r="SAP7" s="1408"/>
      <c r="SAQ7" s="1408"/>
      <c r="SAR7" s="1408"/>
      <c r="SAS7" s="1408"/>
      <c r="SAT7" s="1408"/>
      <c r="SAU7" s="1408"/>
      <c r="SAV7" s="1408"/>
      <c r="SAW7" s="1408"/>
      <c r="SAX7" s="1408"/>
      <c r="SAY7" s="1408"/>
      <c r="SAZ7" s="1408"/>
      <c r="SBA7" s="1408"/>
      <c r="SBB7" s="1408"/>
      <c r="SBC7" s="1408"/>
      <c r="SBD7" s="1408"/>
      <c r="SBE7" s="1408"/>
      <c r="SBF7" s="1408"/>
      <c r="SBG7" s="1408"/>
      <c r="SBH7" s="1408"/>
      <c r="SBI7" s="1408"/>
      <c r="SBJ7" s="1408"/>
      <c r="SBK7" s="1408"/>
      <c r="SBL7" s="1408"/>
      <c r="SBM7" s="1408"/>
      <c r="SBN7" s="1408"/>
      <c r="SBO7" s="1408"/>
      <c r="SBP7" s="1408"/>
      <c r="SBQ7" s="1408"/>
      <c r="SBR7" s="1408"/>
      <c r="SBS7" s="1408"/>
      <c r="SBT7" s="1408"/>
      <c r="SBU7" s="1408"/>
      <c r="SBV7" s="1408"/>
      <c r="SBW7" s="1408"/>
      <c r="SBX7" s="1408"/>
      <c r="SBY7" s="1408"/>
      <c r="SBZ7" s="1408"/>
      <c r="SCA7" s="1408"/>
      <c r="SCB7" s="1408"/>
      <c r="SCC7" s="1408"/>
      <c r="SCD7" s="1408"/>
      <c r="SCE7" s="1408"/>
      <c r="SCF7" s="1408"/>
      <c r="SCG7" s="1408"/>
      <c r="SCH7" s="1408"/>
      <c r="SCI7" s="1408"/>
      <c r="SCJ7" s="1408"/>
      <c r="SCK7" s="1408"/>
      <c r="SCL7" s="1408"/>
      <c r="SCM7" s="1408"/>
      <c r="SCN7" s="1408"/>
      <c r="SCO7" s="1408"/>
      <c r="SCP7" s="1408"/>
      <c r="SCQ7" s="1408"/>
      <c r="SCR7" s="1408"/>
      <c r="SCS7" s="1408"/>
      <c r="SCT7" s="1408"/>
      <c r="SCU7" s="1408"/>
      <c r="SCV7" s="1408"/>
      <c r="SCW7" s="1408"/>
      <c r="SCX7" s="1408"/>
      <c r="SCY7" s="1408"/>
      <c r="SCZ7" s="1408"/>
      <c r="SDA7" s="1408"/>
      <c r="SDB7" s="1408"/>
      <c r="SDC7" s="1408"/>
      <c r="SDD7" s="1408"/>
      <c r="SDE7" s="1408"/>
      <c r="SDF7" s="1408"/>
      <c r="SDG7" s="1408"/>
      <c r="SDH7" s="1408"/>
      <c r="SDI7" s="1408"/>
      <c r="SDJ7" s="1408"/>
      <c r="SDK7" s="1408"/>
      <c r="SDL7" s="1408"/>
      <c r="SDM7" s="1408"/>
      <c r="SDN7" s="1408"/>
      <c r="SDO7" s="1408"/>
      <c r="SDP7" s="1408"/>
      <c r="SDQ7" s="1408"/>
      <c r="SDR7" s="1408"/>
      <c r="SDS7" s="1408"/>
      <c r="SDT7" s="1408"/>
      <c r="SDU7" s="1408"/>
      <c r="SDV7" s="1408"/>
      <c r="SDW7" s="1408"/>
      <c r="SDX7" s="1408"/>
      <c r="SDY7" s="1408"/>
      <c r="SDZ7" s="1408"/>
      <c r="SEA7" s="1408"/>
      <c r="SEB7" s="1408"/>
      <c r="SEC7" s="1408"/>
      <c r="SED7" s="1408"/>
      <c r="SEE7" s="1408"/>
      <c r="SEF7" s="1408"/>
      <c r="SEG7" s="1408"/>
      <c r="SEH7" s="1408"/>
      <c r="SEI7" s="1408"/>
      <c r="SEJ7" s="1408"/>
      <c r="SEK7" s="1408"/>
      <c r="SEL7" s="1408"/>
      <c r="SEM7" s="1408"/>
      <c r="SEN7" s="1408"/>
      <c r="SEO7" s="1408"/>
      <c r="SEP7" s="1408"/>
      <c r="SEQ7" s="1408"/>
      <c r="SER7" s="1408"/>
      <c r="SES7" s="1408"/>
      <c r="SET7" s="1408"/>
      <c r="SEU7" s="1408"/>
      <c r="SEV7" s="1408"/>
      <c r="SEW7" s="1408"/>
      <c r="SEX7" s="1408"/>
      <c r="SEY7" s="1408"/>
      <c r="SEZ7" s="1408"/>
      <c r="SFA7" s="1408"/>
      <c r="SFB7" s="1408"/>
      <c r="SFC7" s="1408"/>
      <c r="SFD7" s="1408"/>
      <c r="SFE7" s="1408"/>
      <c r="SFF7" s="1408"/>
      <c r="SFG7" s="1408"/>
      <c r="SFH7" s="1408"/>
      <c r="SFI7" s="1408"/>
      <c r="SFJ7" s="1408"/>
      <c r="SFK7" s="1408"/>
      <c r="SFL7" s="1408"/>
      <c r="SFM7" s="1408"/>
      <c r="SFN7" s="1408"/>
      <c r="SFO7" s="1408"/>
      <c r="SFP7" s="1408"/>
      <c r="SFQ7" s="1408"/>
      <c r="SFR7" s="1408"/>
      <c r="SFS7" s="1408"/>
      <c r="SFT7" s="1408"/>
      <c r="SFU7" s="1408"/>
      <c r="SFV7" s="1408"/>
      <c r="SFW7" s="1408"/>
      <c r="SFX7" s="1408"/>
      <c r="SFY7" s="1408"/>
      <c r="SFZ7" s="1408"/>
      <c r="SGA7" s="1408"/>
      <c r="SGB7" s="1408"/>
      <c r="SGC7" s="1408"/>
      <c r="SGD7" s="1408"/>
      <c r="SGE7" s="1408"/>
      <c r="SGF7" s="1408"/>
      <c r="SGG7" s="1408"/>
      <c r="SGH7" s="1408"/>
      <c r="SGI7" s="1408"/>
      <c r="SGJ7" s="1408"/>
      <c r="SGK7" s="1408"/>
      <c r="SGL7" s="1408"/>
      <c r="SGM7" s="1408"/>
      <c r="SGN7" s="1408"/>
      <c r="SGO7" s="1408"/>
      <c r="SGP7" s="1408"/>
      <c r="SGQ7" s="1408"/>
      <c r="SGR7" s="1408"/>
      <c r="SGS7" s="1408"/>
      <c r="SGT7" s="1408"/>
      <c r="SGU7" s="1408"/>
      <c r="SGV7" s="1408"/>
      <c r="SGW7" s="1408"/>
      <c r="SGX7" s="1408"/>
      <c r="SGY7" s="1408"/>
      <c r="SGZ7" s="1408"/>
      <c r="SHA7" s="1408"/>
      <c r="SHB7" s="1408"/>
      <c r="SHC7" s="1408"/>
      <c r="SHD7" s="1408"/>
      <c r="SHE7" s="1408"/>
      <c r="SHF7" s="1408"/>
      <c r="SHG7" s="1408"/>
      <c r="SHH7" s="1408"/>
      <c r="SHI7" s="1408"/>
      <c r="SHJ7" s="1408"/>
      <c r="SHK7" s="1408"/>
      <c r="SHL7" s="1408"/>
      <c r="SHM7" s="1408"/>
      <c r="SHN7" s="1408"/>
      <c r="SHO7" s="1408"/>
      <c r="SHP7" s="1408"/>
      <c r="SHQ7" s="1408"/>
      <c r="SHR7" s="1408"/>
      <c r="SHS7" s="1408"/>
      <c r="SHT7" s="1408"/>
      <c r="SHU7" s="1408"/>
      <c r="SHV7" s="1408"/>
      <c r="SHW7" s="1408"/>
      <c r="SHX7" s="1408"/>
      <c r="SHY7" s="1408"/>
      <c r="SHZ7" s="1408"/>
      <c r="SIA7" s="1408"/>
      <c r="SIB7" s="1408"/>
      <c r="SIC7" s="1408"/>
      <c r="SID7" s="1408"/>
      <c r="SIE7" s="1408"/>
      <c r="SIF7" s="1408"/>
      <c r="SIG7" s="1408"/>
      <c r="SIH7" s="1408"/>
      <c r="SII7" s="1408"/>
      <c r="SIJ7" s="1408"/>
      <c r="SIK7" s="1408"/>
      <c r="SIL7" s="1408"/>
      <c r="SIM7" s="1408"/>
      <c r="SIN7" s="1408"/>
      <c r="SIO7" s="1408"/>
      <c r="SIP7" s="1408"/>
      <c r="SIQ7" s="1408"/>
      <c r="SIR7" s="1408"/>
      <c r="SIS7" s="1408"/>
      <c r="SIT7" s="1408"/>
      <c r="SIU7" s="1408"/>
      <c r="SIV7" s="1408"/>
      <c r="SIW7" s="1408"/>
      <c r="SIX7" s="1408"/>
      <c r="SIY7" s="1408"/>
      <c r="SIZ7" s="1408"/>
      <c r="SJA7" s="1408"/>
      <c r="SJB7" s="1408"/>
      <c r="SJC7" s="1408"/>
      <c r="SJD7" s="1408"/>
      <c r="SJE7" s="1408"/>
      <c r="SJF7" s="1408"/>
      <c r="SJG7" s="1408"/>
      <c r="SJH7" s="1408"/>
      <c r="SJI7" s="1408"/>
      <c r="SJJ7" s="1408"/>
      <c r="SJK7" s="1408"/>
      <c r="SJL7" s="1408"/>
      <c r="SJM7" s="1408"/>
      <c r="SJN7" s="1408"/>
      <c r="SJO7" s="1408"/>
      <c r="SJP7" s="1408"/>
      <c r="SJQ7" s="1408"/>
      <c r="SJR7" s="1408"/>
      <c r="SJS7" s="1408"/>
      <c r="SJT7" s="1408"/>
      <c r="SJU7" s="1408"/>
      <c r="SJV7" s="1408"/>
      <c r="SJW7" s="1408"/>
      <c r="SJX7" s="1408"/>
      <c r="SJY7" s="1408"/>
      <c r="SJZ7" s="1408"/>
      <c r="SKA7" s="1408"/>
      <c r="SKB7" s="1408"/>
      <c r="SKC7" s="1408"/>
      <c r="SKD7" s="1408"/>
      <c r="SKE7" s="1408"/>
      <c r="SKF7" s="1408"/>
      <c r="SKG7" s="1408"/>
      <c r="SKH7" s="1408"/>
      <c r="SKI7" s="1408"/>
      <c r="SKJ7" s="1408"/>
      <c r="SKK7" s="1408"/>
      <c r="SKL7" s="1408"/>
      <c r="SKM7" s="1408"/>
      <c r="SKN7" s="1408"/>
      <c r="SKO7" s="1408"/>
      <c r="SKP7" s="1408"/>
      <c r="SKQ7" s="1408"/>
      <c r="SKR7" s="1408"/>
      <c r="SKS7" s="1408"/>
      <c r="SKT7" s="1408"/>
      <c r="SKU7" s="1408"/>
      <c r="SKV7" s="1408"/>
      <c r="SKW7" s="1408"/>
      <c r="SKX7" s="1408"/>
      <c r="SKY7" s="1408"/>
      <c r="SKZ7" s="1408"/>
      <c r="SLA7" s="1408"/>
      <c r="SLB7" s="1408"/>
      <c r="SLC7" s="1408"/>
      <c r="SLD7" s="1408"/>
      <c r="SLE7" s="1408"/>
      <c r="SLF7" s="1408"/>
      <c r="SLG7" s="1408"/>
      <c r="SLH7" s="1408"/>
      <c r="SLI7" s="1408"/>
      <c r="SLJ7" s="1408"/>
      <c r="SLK7" s="1408"/>
      <c r="SLL7" s="1408"/>
      <c r="SLM7" s="1408"/>
      <c r="SLN7" s="1408"/>
      <c r="SLO7" s="1408"/>
      <c r="SLP7" s="1408"/>
      <c r="SLQ7" s="1408"/>
      <c r="SLR7" s="1408"/>
      <c r="SLS7" s="1408"/>
      <c r="SLT7" s="1408"/>
      <c r="SLU7" s="1408"/>
      <c r="SLV7" s="1408"/>
      <c r="SLW7" s="1408"/>
      <c r="SLX7" s="1408"/>
      <c r="SLY7" s="1408"/>
      <c r="SLZ7" s="1408"/>
      <c r="SMA7" s="1408"/>
      <c r="SMB7" s="1408"/>
      <c r="SMC7" s="1408"/>
      <c r="SMD7" s="1408"/>
      <c r="SME7" s="1408"/>
      <c r="SMF7" s="1408"/>
      <c r="SMG7" s="1408"/>
      <c r="SMH7" s="1408"/>
      <c r="SMI7" s="1408"/>
      <c r="SMJ7" s="1408"/>
      <c r="SMK7" s="1408"/>
      <c r="SML7" s="1408"/>
      <c r="SMM7" s="1408"/>
      <c r="SMN7" s="1408"/>
      <c r="SMO7" s="1408"/>
      <c r="SMP7" s="1408"/>
      <c r="SMQ7" s="1408"/>
      <c r="SMR7" s="1408"/>
      <c r="SMS7" s="1408"/>
      <c r="SMT7" s="1408"/>
      <c r="SMU7" s="1408"/>
      <c r="SMV7" s="1408"/>
      <c r="SMW7" s="1408"/>
      <c r="SMX7" s="1408"/>
      <c r="SMY7" s="1408"/>
      <c r="SMZ7" s="1408"/>
      <c r="SNA7" s="1408"/>
      <c r="SNB7" s="1408"/>
      <c r="SNC7" s="1408"/>
      <c r="SND7" s="1408"/>
      <c r="SNE7" s="1408"/>
      <c r="SNF7" s="1408"/>
      <c r="SNG7" s="1408"/>
      <c r="SNH7" s="1408"/>
      <c r="SNI7" s="1408"/>
      <c r="SNJ7" s="1408"/>
      <c r="SNK7" s="1408"/>
      <c r="SNL7" s="1408"/>
      <c r="SNM7" s="1408"/>
      <c r="SNN7" s="1408"/>
      <c r="SNO7" s="1408"/>
      <c r="SNP7" s="1408"/>
      <c r="SNQ7" s="1408"/>
      <c r="SNR7" s="1408"/>
      <c r="SNS7" s="1408"/>
      <c r="SNT7" s="1408"/>
      <c r="SNU7" s="1408"/>
      <c r="SNV7" s="1408"/>
      <c r="SNW7" s="1408"/>
      <c r="SNX7" s="1408"/>
      <c r="SNY7" s="1408"/>
      <c r="SNZ7" s="1408"/>
      <c r="SOA7" s="1408"/>
      <c r="SOB7" s="1408"/>
      <c r="SOC7" s="1408"/>
      <c r="SOD7" s="1408"/>
      <c r="SOE7" s="1408"/>
      <c r="SOF7" s="1408"/>
      <c r="SOG7" s="1408"/>
      <c r="SOH7" s="1408"/>
      <c r="SOI7" s="1408"/>
      <c r="SOJ7" s="1408"/>
      <c r="SOK7" s="1408"/>
      <c r="SOL7" s="1408"/>
      <c r="SOM7" s="1408"/>
      <c r="SON7" s="1408"/>
      <c r="SOO7" s="1408"/>
      <c r="SOP7" s="1408"/>
      <c r="SOQ7" s="1408"/>
      <c r="SOR7" s="1408"/>
      <c r="SOS7" s="1408"/>
      <c r="SOT7" s="1408"/>
      <c r="SOU7" s="1408"/>
      <c r="SOV7" s="1408"/>
      <c r="SOW7" s="1408"/>
      <c r="SOX7" s="1408"/>
      <c r="SOY7" s="1408"/>
      <c r="SOZ7" s="1408"/>
      <c r="SPA7" s="1408"/>
      <c r="SPB7" s="1408"/>
      <c r="SPC7" s="1408"/>
      <c r="SPD7" s="1408"/>
      <c r="SPE7" s="1408"/>
      <c r="SPF7" s="1408"/>
      <c r="SPG7" s="1408"/>
      <c r="SPH7" s="1408"/>
      <c r="SPI7" s="1408"/>
      <c r="SPJ7" s="1408"/>
      <c r="SPK7" s="1408"/>
      <c r="SPL7" s="1408"/>
      <c r="SPM7" s="1408"/>
      <c r="SPN7" s="1408"/>
      <c r="SPO7" s="1408"/>
      <c r="SPP7" s="1408"/>
      <c r="SPQ7" s="1408"/>
      <c r="SPR7" s="1408"/>
      <c r="SPS7" s="1408"/>
      <c r="SPT7" s="1408"/>
      <c r="SPU7" s="1408"/>
      <c r="SPV7" s="1408"/>
      <c r="SPW7" s="1408"/>
      <c r="SPX7" s="1408"/>
      <c r="SPY7" s="1408"/>
      <c r="SPZ7" s="1408"/>
      <c r="SQA7" s="1408"/>
      <c r="SQB7" s="1408"/>
      <c r="SQC7" s="1408"/>
      <c r="SQD7" s="1408"/>
      <c r="SQE7" s="1408"/>
      <c r="SQF7" s="1408"/>
      <c r="SQG7" s="1408"/>
      <c r="SQH7" s="1408"/>
      <c r="SQI7" s="1408"/>
      <c r="SQJ7" s="1408"/>
      <c r="SQK7" s="1408"/>
      <c r="SQL7" s="1408"/>
      <c r="SQM7" s="1408"/>
      <c r="SQN7" s="1408"/>
      <c r="SQO7" s="1408"/>
      <c r="SQP7" s="1408"/>
      <c r="SQQ7" s="1408"/>
      <c r="SQR7" s="1408"/>
      <c r="SQS7" s="1408"/>
      <c r="SQT7" s="1408"/>
      <c r="SQU7" s="1408"/>
      <c r="SQV7" s="1408"/>
      <c r="SQW7" s="1408"/>
      <c r="SQX7" s="1408"/>
      <c r="SQY7" s="1408"/>
      <c r="SQZ7" s="1408"/>
      <c r="SRA7" s="1408"/>
      <c r="SRB7" s="1408"/>
      <c r="SRC7" s="1408"/>
      <c r="SRD7" s="1408"/>
      <c r="SRE7" s="1408"/>
      <c r="SRF7" s="1408"/>
      <c r="SRG7" s="1408"/>
      <c r="SRH7" s="1408"/>
      <c r="SRI7" s="1408"/>
      <c r="SRJ7" s="1408"/>
      <c r="SRK7" s="1408"/>
      <c r="SRL7" s="1408"/>
      <c r="SRM7" s="1408"/>
      <c r="SRN7" s="1408"/>
      <c r="SRO7" s="1408"/>
      <c r="SRP7" s="1408"/>
      <c r="SRQ7" s="1408"/>
      <c r="SRR7" s="1408"/>
      <c r="SRS7" s="1408"/>
      <c r="SRT7" s="1408"/>
      <c r="SRU7" s="1408"/>
      <c r="SRV7" s="1408"/>
      <c r="SRW7" s="1408"/>
      <c r="SRX7" s="1408"/>
      <c r="SRY7" s="1408"/>
      <c r="SRZ7" s="1408"/>
      <c r="SSA7" s="1408"/>
      <c r="SSB7" s="1408"/>
      <c r="SSC7" s="1408"/>
      <c r="SSD7" s="1408"/>
      <c r="SSE7" s="1408"/>
      <c r="SSF7" s="1408"/>
      <c r="SSG7" s="1408"/>
      <c r="SSH7" s="1408"/>
      <c r="SSI7" s="1408"/>
      <c r="SSJ7" s="1408"/>
      <c r="SSK7" s="1408"/>
      <c r="SSL7" s="1408"/>
      <c r="SSM7" s="1408"/>
      <c r="SSN7" s="1408"/>
      <c r="SSO7" s="1408"/>
      <c r="SSP7" s="1408"/>
      <c r="SSQ7" s="1408"/>
      <c r="SSR7" s="1408"/>
      <c r="SSS7" s="1408"/>
      <c r="SST7" s="1408"/>
      <c r="SSU7" s="1408"/>
      <c r="SSV7" s="1408"/>
      <c r="SSW7" s="1408"/>
      <c r="SSX7" s="1408"/>
      <c r="SSY7" s="1408"/>
      <c r="SSZ7" s="1408"/>
      <c r="STA7" s="1408"/>
      <c r="STB7" s="1408"/>
      <c r="STC7" s="1408"/>
      <c r="STD7" s="1408"/>
      <c r="STE7" s="1408"/>
      <c r="STF7" s="1408"/>
      <c r="STG7" s="1408"/>
      <c r="STH7" s="1408"/>
      <c r="STI7" s="1408"/>
      <c r="STJ7" s="1408"/>
      <c r="STK7" s="1408"/>
      <c r="STL7" s="1408"/>
      <c r="STM7" s="1408"/>
      <c r="STN7" s="1408"/>
      <c r="STO7" s="1408"/>
      <c r="STP7" s="1408"/>
      <c r="STQ7" s="1408"/>
      <c r="STR7" s="1408"/>
      <c r="STS7" s="1408"/>
      <c r="STT7" s="1408"/>
      <c r="STU7" s="1408"/>
      <c r="STV7" s="1408"/>
      <c r="STW7" s="1408"/>
      <c r="STX7" s="1408"/>
      <c r="STY7" s="1408"/>
      <c r="STZ7" s="1408"/>
      <c r="SUA7" s="1408"/>
      <c r="SUB7" s="1408"/>
      <c r="SUC7" s="1408"/>
      <c r="SUD7" s="1408"/>
      <c r="SUE7" s="1408"/>
      <c r="SUF7" s="1408"/>
      <c r="SUG7" s="1408"/>
      <c r="SUH7" s="1408"/>
      <c r="SUI7" s="1408"/>
      <c r="SUJ7" s="1408"/>
      <c r="SUK7" s="1408"/>
      <c r="SUL7" s="1408"/>
      <c r="SUM7" s="1408"/>
      <c r="SUN7" s="1408"/>
      <c r="SUO7" s="1408"/>
      <c r="SUP7" s="1408"/>
      <c r="SUQ7" s="1408"/>
      <c r="SUR7" s="1408"/>
      <c r="SUS7" s="1408"/>
      <c r="SUT7" s="1408"/>
      <c r="SUU7" s="1408"/>
      <c r="SUV7" s="1408"/>
      <c r="SUW7" s="1408"/>
      <c r="SUX7" s="1408"/>
      <c r="SUY7" s="1408"/>
      <c r="SUZ7" s="1408"/>
      <c r="SVA7" s="1408"/>
      <c r="SVB7" s="1408"/>
      <c r="SVC7" s="1408"/>
      <c r="SVD7" s="1408"/>
      <c r="SVE7" s="1408"/>
      <c r="SVF7" s="1408"/>
      <c r="SVG7" s="1408"/>
      <c r="SVH7" s="1408"/>
      <c r="SVI7" s="1408"/>
      <c r="SVJ7" s="1408"/>
      <c r="SVK7" s="1408"/>
      <c r="SVL7" s="1408"/>
      <c r="SVM7" s="1408"/>
      <c r="SVN7" s="1408"/>
      <c r="SVO7" s="1408"/>
      <c r="SVP7" s="1408"/>
      <c r="SVQ7" s="1408"/>
      <c r="SVR7" s="1408"/>
      <c r="SVS7" s="1408"/>
      <c r="SVT7" s="1408"/>
      <c r="SVU7" s="1408"/>
      <c r="SVV7" s="1408"/>
      <c r="SVW7" s="1408"/>
      <c r="SVX7" s="1408"/>
      <c r="SVY7" s="1408"/>
      <c r="SVZ7" s="1408"/>
      <c r="SWA7" s="1408"/>
      <c r="SWB7" s="1408"/>
      <c r="SWC7" s="1408"/>
      <c r="SWD7" s="1408"/>
      <c r="SWE7" s="1408"/>
      <c r="SWF7" s="1408"/>
      <c r="SWG7" s="1408"/>
      <c r="SWH7" s="1408"/>
      <c r="SWI7" s="1408"/>
      <c r="SWJ7" s="1408"/>
      <c r="SWK7" s="1408"/>
      <c r="SWL7" s="1408"/>
      <c r="SWM7" s="1408"/>
      <c r="SWN7" s="1408"/>
      <c r="SWO7" s="1408"/>
      <c r="SWP7" s="1408"/>
      <c r="SWQ7" s="1408"/>
      <c r="SWR7" s="1408"/>
      <c r="SWS7" s="1408"/>
      <c r="SWT7" s="1408"/>
      <c r="SWU7" s="1408"/>
      <c r="SWV7" s="1408"/>
      <c r="SWW7" s="1408"/>
      <c r="SWX7" s="1408"/>
      <c r="SWY7" s="1408"/>
      <c r="SWZ7" s="1408"/>
      <c r="SXA7" s="1408"/>
      <c r="SXB7" s="1408"/>
      <c r="SXC7" s="1408"/>
      <c r="SXD7" s="1408"/>
      <c r="SXE7" s="1408"/>
      <c r="SXF7" s="1408"/>
      <c r="SXG7" s="1408"/>
      <c r="SXH7" s="1408"/>
      <c r="SXI7" s="1408"/>
      <c r="SXJ7" s="1408"/>
      <c r="SXK7" s="1408"/>
      <c r="SXL7" s="1408"/>
      <c r="SXM7" s="1408"/>
      <c r="SXN7" s="1408"/>
      <c r="SXO7" s="1408"/>
      <c r="SXP7" s="1408"/>
      <c r="SXQ7" s="1408"/>
      <c r="SXR7" s="1408"/>
      <c r="SXS7" s="1408"/>
      <c r="SXT7" s="1408"/>
      <c r="SXU7" s="1408"/>
      <c r="SXV7" s="1408"/>
      <c r="SXW7" s="1408"/>
      <c r="SXX7" s="1408"/>
      <c r="SXY7" s="1408"/>
      <c r="SXZ7" s="1408"/>
      <c r="SYA7" s="1408"/>
      <c r="SYB7" s="1408"/>
      <c r="SYC7" s="1408"/>
      <c r="SYD7" s="1408"/>
      <c r="SYE7" s="1408"/>
      <c r="SYF7" s="1408"/>
      <c r="SYG7" s="1408"/>
      <c r="SYH7" s="1408"/>
      <c r="SYI7" s="1408"/>
      <c r="SYJ7" s="1408"/>
      <c r="SYK7" s="1408"/>
      <c r="SYL7" s="1408"/>
      <c r="SYM7" s="1408"/>
      <c r="SYN7" s="1408"/>
      <c r="SYO7" s="1408"/>
      <c r="SYP7" s="1408"/>
      <c r="SYQ7" s="1408"/>
      <c r="SYR7" s="1408"/>
      <c r="SYS7" s="1408"/>
      <c r="SYT7" s="1408"/>
      <c r="SYU7" s="1408"/>
      <c r="SYV7" s="1408"/>
      <c r="SYW7" s="1408"/>
      <c r="SYX7" s="1408"/>
      <c r="SYY7" s="1408"/>
      <c r="SYZ7" s="1408"/>
      <c r="SZA7" s="1408"/>
      <c r="SZB7" s="1408"/>
      <c r="SZC7" s="1408"/>
      <c r="SZD7" s="1408"/>
      <c r="SZE7" s="1408"/>
      <c r="SZF7" s="1408"/>
      <c r="SZG7" s="1408"/>
      <c r="SZH7" s="1408"/>
      <c r="SZI7" s="1408"/>
      <c r="SZJ7" s="1408"/>
      <c r="SZK7" s="1408"/>
      <c r="SZL7" s="1408"/>
      <c r="SZM7" s="1408"/>
      <c r="SZN7" s="1408"/>
      <c r="SZO7" s="1408"/>
      <c r="SZP7" s="1408"/>
      <c r="SZQ7" s="1408"/>
      <c r="SZR7" s="1408"/>
      <c r="SZS7" s="1408"/>
      <c r="SZT7" s="1408"/>
      <c r="SZU7" s="1408"/>
      <c r="SZV7" s="1408"/>
      <c r="SZW7" s="1408"/>
      <c r="SZX7" s="1408"/>
      <c r="SZY7" s="1408"/>
      <c r="SZZ7" s="1408"/>
      <c r="TAA7" s="1408"/>
      <c r="TAB7" s="1408"/>
      <c r="TAC7" s="1408"/>
      <c r="TAD7" s="1408"/>
      <c r="TAE7" s="1408"/>
      <c r="TAF7" s="1408"/>
      <c r="TAG7" s="1408"/>
      <c r="TAH7" s="1408"/>
      <c r="TAI7" s="1408"/>
      <c r="TAJ7" s="1408"/>
      <c r="TAK7" s="1408"/>
      <c r="TAL7" s="1408"/>
      <c r="TAM7" s="1408"/>
      <c r="TAN7" s="1408"/>
      <c r="TAO7" s="1408"/>
      <c r="TAP7" s="1408"/>
      <c r="TAQ7" s="1408"/>
      <c r="TAR7" s="1408"/>
      <c r="TAS7" s="1408"/>
      <c r="TAT7" s="1408"/>
      <c r="TAU7" s="1408"/>
      <c r="TAV7" s="1408"/>
      <c r="TAW7" s="1408"/>
      <c r="TAX7" s="1408"/>
      <c r="TAY7" s="1408"/>
      <c r="TAZ7" s="1408"/>
      <c r="TBA7" s="1408"/>
      <c r="TBB7" s="1408"/>
      <c r="TBC7" s="1408"/>
      <c r="TBD7" s="1408"/>
      <c r="TBE7" s="1408"/>
      <c r="TBF7" s="1408"/>
      <c r="TBG7" s="1408"/>
      <c r="TBH7" s="1408"/>
      <c r="TBI7" s="1408"/>
      <c r="TBJ7" s="1408"/>
      <c r="TBK7" s="1408"/>
      <c r="TBL7" s="1408"/>
      <c r="TBM7" s="1408"/>
      <c r="TBN7" s="1408"/>
      <c r="TBO7" s="1408"/>
      <c r="TBP7" s="1408"/>
      <c r="TBQ7" s="1408"/>
      <c r="TBR7" s="1408"/>
      <c r="TBS7" s="1408"/>
      <c r="TBT7" s="1408"/>
      <c r="TBU7" s="1408"/>
      <c r="TBV7" s="1408"/>
      <c r="TBW7" s="1408"/>
      <c r="TBX7" s="1408"/>
      <c r="TBY7" s="1408"/>
      <c r="TBZ7" s="1408"/>
      <c r="TCA7" s="1408"/>
      <c r="TCB7" s="1408"/>
      <c r="TCC7" s="1408"/>
      <c r="TCD7" s="1408"/>
      <c r="TCE7" s="1408"/>
      <c r="TCF7" s="1408"/>
      <c r="TCG7" s="1408"/>
      <c r="TCH7" s="1408"/>
      <c r="TCI7" s="1408"/>
      <c r="TCJ7" s="1408"/>
      <c r="TCK7" s="1408"/>
      <c r="TCL7" s="1408"/>
      <c r="TCM7" s="1408"/>
      <c r="TCN7" s="1408"/>
      <c r="TCO7" s="1408"/>
      <c r="TCP7" s="1408"/>
      <c r="TCQ7" s="1408"/>
      <c r="TCR7" s="1408"/>
      <c r="TCS7" s="1408"/>
      <c r="TCT7" s="1408"/>
      <c r="TCU7" s="1408"/>
      <c r="TCV7" s="1408"/>
      <c r="TCW7" s="1408"/>
      <c r="TCX7" s="1408"/>
      <c r="TCY7" s="1408"/>
      <c r="TCZ7" s="1408"/>
      <c r="TDA7" s="1408"/>
      <c r="TDB7" s="1408"/>
      <c r="TDC7" s="1408"/>
      <c r="TDD7" s="1408"/>
      <c r="TDE7" s="1408"/>
      <c r="TDF7" s="1408"/>
      <c r="TDG7" s="1408"/>
      <c r="TDH7" s="1408"/>
      <c r="TDI7" s="1408"/>
      <c r="TDJ7" s="1408"/>
      <c r="TDK7" s="1408"/>
      <c r="TDL7" s="1408"/>
      <c r="TDM7" s="1408"/>
      <c r="TDN7" s="1408"/>
      <c r="TDO7" s="1408"/>
      <c r="TDP7" s="1408"/>
      <c r="TDQ7" s="1408"/>
      <c r="TDR7" s="1408"/>
      <c r="TDS7" s="1408"/>
      <c r="TDT7" s="1408"/>
      <c r="TDU7" s="1408"/>
      <c r="TDV7" s="1408"/>
      <c r="TDW7" s="1408"/>
      <c r="TDX7" s="1408"/>
      <c r="TDY7" s="1408"/>
      <c r="TDZ7" s="1408"/>
      <c r="TEA7" s="1408"/>
      <c r="TEB7" s="1408"/>
      <c r="TEC7" s="1408"/>
      <c r="TED7" s="1408"/>
      <c r="TEE7" s="1408"/>
      <c r="TEF7" s="1408"/>
      <c r="TEG7" s="1408"/>
      <c r="TEH7" s="1408"/>
      <c r="TEI7" s="1408"/>
      <c r="TEJ7" s="1408"/>
      <c r="TEK7" s="1408"/>
      <c r="TEL7" s="1408"/>
      <c r="TEM7" s="1408"/>
      <c r="TEN7" s="1408"/>
      <c r="TEO7" s="1408"/>
      <c r="TEP7" s="1408"/>
      <c r="TEQ7" s="1408"/>
      <c r="TER7" s="1408"/>
      <c r="TES7" s="1408"/>
      <c r="TET7" s="1408"/>
      <c r="TEU7" s="1408"/>
      <c r="TEV7" s="1408"/>
      <c r="TEW7" s="1408"/>
      <c r="TEX7" s="1408"/>
      <c r="TEY7" s="1408"/>
      <c r="TEZ7" s="1408"/>
      <c r="TFA7" s="1408"/>
      <c r="TFB7" s="1408"/>
      <c r="TFC7" s="1408"/>
      <c r="TFD7" s="1408"/>
      <c r="TFE7" s="1408"/>
      <c r="TFF7" s="1408"/>
      <c r="TFG7" s="1408"/>
      <c r="TFH7" s="1408"/>
      <c r="TFI7" s="1408"/>
      <c r="TFJ7" s="1408"/>
      <c r="TFK7" s="1408"/>
      <c r="TFL7" s="1408"/>
      <c r="TFM7" s="1408"/>
      <c r="TFN7" s="1408"/>
      <c r="TFO7" s="1408"/>
      <c r="TFP7" s="1408"/>
      <c r="TFQ7" s="1408"/>
      <c r="TFR7" s="1408"/>
      <c r="TFS7" s="1408"/>
      <c r="TFT7" s="1408"/>
      <c r="TFU7" s="1408"/>
      <c r="TFV7" s="1408"/>
      <c r="TFW7" s="1408"/>
      <c r="TFX7" s="1408"/>
      <c r="TFY7" s="1408"/>
      <c r="TFZ7" s="1408"/>
      <c r="TGA7" s="1408"/>
      <c r="TGB7" s="1408"/>
      <c r="TGC7" s="1408"/>
      <c r="TGD7" s="1408"/>
      <c r="TGE7" s="1408"/>
      <c r="TGF7" s="1408"/>
      <c r="TGG7" s="1408"/>
      <c r="TGH7" s="1408"/>
      <c r="TGI7" s="1408"/>
      <c r="TGJ7" s="1408"/>
      <c r="TGK7" s="1408"/>
      <c r="TGL7" s="1408"/>
      <c r="TGM7" s="1408"/>
      <c r="TGN7" s="1408"/>
      <c r="TGO7" s="1408"/>
      <c r="TGP7" s="1408"/>
      <c r="TGQ7" s="1408"/>
      <c r="TGR7" s="1408"/>
      <c r="TGS7" s="1408"/>
      <c r="TGT7" s="1408"/>
      <c r="TGU7" s="1408"/>
      <c r="TGV7" s="1408"/>
      <c r="TGW7" s="1408"/>
      <c r="TGX7" s="1408"/>
      <c r="TGY7" s="1408"/>
      <c r="TGZ7" s="1408"/>
      <c r="THA7" s="1408"/>
      <c r="THB7" s="1408"/>
      <c r="THC7" s="1408"/>
      <c r="THD7" s="1408"/>
      <c r="THE7" s="1408"/>
      <c r="THF7" s="1408"/>
      <c r="THG7" s="1408"/>
      <c r="THH7" s="1408"/>
      <c r="THI7" s="1408"/>
      <c r="THJ7" s="1408"/>
      <c r="THK7" s="1408"/>
      <c r="THL7" s="1408"/>
      <c r="THM7" s="1408"/>
      <c r="THN7" s="1408"/>
      <c r="THO7" s="1408"/>
      <c r="THP7" s="1408"/>
      <c r="THQ7" s="1408"/>
      <c r="THR7" s="1408"/>
      <c r="THS7" s="1408"/>
      <c r="THT7" s="1408"/>
      <c r="THU7" s="1408"/>
      <c r="THV7" s="1408"/>
      <c r="THW7" s="1408"/>
      <c r="THX7" s="1408"/>
      <c r="THY7" s="1408"/>
      <c r="THZ7" s="1408"/>
      <c r="TIA7" s="1408"/>
      <c r="TIB7" s="1408"/>
      <c r="TIC7" s="1408"/>
      <c r="TID7" s="1408"/>
      <c r="TIE7" s="1408"/>
      <c r="TIF7" s="1408"/>
      <c r="TIG7" s="1408"/>
      <c r="TIH7" s="1408"/>
      <c r="TII7" s="1408"/>
      <c r="TIJ7" s="1408"/>
      <c r="TIK7" s="1408"/>
      <c r="TIL7" s="1408"/>
      <c r="TIM7" s="1408"/>
      <c r="TIN7" s="1408"/>
      <c r="TIO7" s="1408"/>
      <c r="TIP7" s="1408"/>
      <c r="TIQ7" s="1408"/>
      <c r="TIR7" s="1408"/>
      <c r="TIS7" s="1408"/>
      <c r="TIT7" s="1408"/>
      <c r="TIU7" s="1408"/>
      <c r="TIV7" s="1408"/>
      <c r="TIW7" s="1408"/>
      <c r="TIX7" s="1408"/>
      <c r="TIY7" s="1408"/>
      <c r="TIZ7" s="1408"/>
      <c r="TJA7" s="1408"/>
      <c r="TJB7" s="1408"/>
      <c r="TJC7" s="1408"/>
      <c r="TJD7" s="1408"/>
      <c r="TJE7" s="1408"/>
      <c r="TJF7" s="1408"/>
      <c r="TJG7" s="1408"/>
      <c r="TJH7" s="1408"/>
      <c r="TJI7" s="1408"/>
      <c r="TJJ7" s="1408"/>
      <c r="TJK7" s="1408"/>
      <c r="TJL7" s="1408"/>
      <c r="TJM7" s="1408"/>
      <c r="TJN7" s="1408"/>
      <c r="TJO7" s="1408"/>
      <c r="TJP7" s="1408"/>
      <c r="TJQ7" s="1408"/>
      <c r="TJR7" s="1408"/>
      <c r="TJS7" s="1408"/>
      <c r="TJT7" s="1408"/>
      <c r="TJU7" s="1408"/>
      <c r="TJV7" s="1408"/>
      <c r="TJW7" s="1408"/>
      <c r="TJX7" s="1408"/>
      <c r="TJY7" s="1408"/>
      <c r="TJZ7" s="1408"/>
      <c r="TKA7" s="1408"/>
      <c r="TKB7" s="1408"/>
      <c r="TKC7" s="1408"/>
      <c r="TKD7" s="1408"/>
      <c r="TKE7" s="1408"/>
      <c r="TKF7" s="1408"/>
      <c r="TKG7" s="1408"/>
      <c r="TKH7" s="1408"/>
      <c r="TKI7" s="1408"/>
      <c r="TKJ7" s="1408"/>
      <c r="TKK7" s="1408"/>
      <c r="TKL7" s="1408"/>
      <c r="TKM7" s="1408"/>
      <c r="TKN7" s="1408"/>
      <c r="TKO7" s="1408"/>
      <c r="TKP7" s="1408"/>
      <c r="TKQ7" s="1408"/>
      <c r="TKR7" s="1408"/>
      <c r="TKS7" s="1408"/>
      <c r="TKT7" s="1408"/>
      <c r="TKU7" s="1408"/>
      <c r="TKV7" s="1408"/>
      <c r="TKW7" s="1408"/>
      <c r="TKX7" s="1408"/>
      <c r="TKY7" s="1408"/>
      <c r="TKZ7" s="1408"/>
      <c r="TLA7" s="1408"/>
      <c r="TLB7" s="1408"/>
      <c r="TLC7" s="1408"/>
      <c r="TLD7" s="1408"/>
      <c r="TLE7" s="1408"/>
      <c r="TLF7" s="1408"/>
      <c r="TLG7" s="1408"/>
      <c r="TLH7" s="1408"/>
      <c r="TLI7" s="1408"/>
      <c r="TLJ7" s="1408"/>
      <c r="TLK7" s="1408"/>
      <c r="TLL7" s="1408"/>
      <c r="TLM7" s="1408"/>
      <c r="TLN7" s="1408"/>
      <c r="TLO7" s="1408"/>
      <c r="TLP7" s="1408"/>
      <c r="TLQ7" s="1408"/>
      <c r="TLR7" s="1408"/>
      <c r="TLS7" s="1408"/>
      <c r="TLT7" s="1408"/>
      <c r="TLU7" s="1408"/>
      <c r="TLV7" s="1408"/>
      <c r="TLW7" s="1408"/>
      <c r="TLX7" s="1408"/>
      <c r="TLY7" s="1408"/>
      <c r="TLZ7" s="1408"/>
      <c r="TMA7" s="1408"/>
      <c r="TMB7" s="1408"/>
      <c r="TMC7" s="1408"/>
      <c r="TMD7" s="1408"/>
      <c r="TME7" s="1408"/>
      <c r="TMF7" s="1408"/>
      <c r="TMG7" s="1408"/>
      <c r="TMH7" s="1408"/>
      <c r="TMI7" s="1408"/>
      <c r="TMJ7" s="1408"/>
      <c r="TMK7" s="1408"/>
      <c r="TML7" s="1408"/>
      <c r="TMM7" s="1408"/>
      <c r="TMN7" s="1408"/>
      <c r="TMO7" s="1408"/>
      <c r="TMP7" s="1408"/>
      <c r="TMQ7" s="1408"/>
      <c r="TMR7" s="1408"/>
      <c r="TMS7" s="1408"/>
      <c r="TMT7" s="1408"/>
      <c r="TMU7" s="1408"/>
      <c r="TMV7" s="1408"/>
      <c r="TMW7" s="1408"/>
      <c r="TMX7" s="1408"/>
      <c r="TMY7" s="1408"/>
      <c r="TMZ7" s="1408"/>
      <c r="TNA7" s="1408"/>
      <c r="TNB7" s="1408"/>
      <c r="TNC7" s="1408"/>
      <c r="TND7" s="1408"/>
      <c r="TNE7" s="1408"/>
      <c r="TNF7" s="1408"/>
      <c r="TNG7" s="1408"/>
      <c r="TNH7" s="1408"/>
      <c r="TNI7" s="1408"/>
      <c r="TNJ7" s="1408"/>
      <c r="TNK7" s="1408"/>
      <c r="TNL7" s="1408"/>
      <c r="TNM7" s="1408"/>
      <c r="TNN7" s="1408"/>
      <c r="TNO7" s="1408"/>
      <c r="TNP7" s="1408"/>
      <c r="TNQ7" s="1408"/>
      <c r="TNR7" s="1408"/>
      <c r="TNS7" s="1408"/>
      <c r="TNT7" s="1408"/>
      <c r="TNU7" s="1408"/>
      <c r="TNV7" s="1408"/>
      <c r="TNW7" s="1408"/>
      <c r="TNX7" s="1408"/>
      <c r="TNY7" s="1408"/>
      <c r="TNZ7" s="1408"/>
      <c r="TOA7" s="1408"/>
      <c r="TOB7" s="1408"/>
      <c r="TOC7" s="1408"/>
      <c r="TOD7" s="1408"/>
      <c r="TOE7" s="1408"/>
      <c r="TOF7" s="1408"/>
      <c r="TOG7" s="1408"/>
      <c r="TOH7" s="1408"/>
      <c r="TOI7" s="1408"/>
      <c r="TOJ7" s="1408"/>
      <c r="TOK7" s="1408"/>
      <c r="TOL7" s="1408"/>
      <c r="TOM7" s="1408"/>
      <c r="TON7" s="1408"/>
      <c r="TOO7" s="1408"/>
      <c r="TOP7" s="1408"/>
      <c r="TOQ7" s="1408"/>
      <c r="TOR7" s="1408"/>
      <c r="TOS7" s="1408"/>
      <c r="TOT7" s="1408"/>
      <c r="TOU7" s="1408"/>
      <c r="TOV7" s="1408"/>
      <c r="TOW7" s="1408"/>
      <c r="TOX7" s="1408"/>
      <c r="TOY7" s="1408"/>
      <c r="TOZ7" s="1408"/>
      <c r="TPA7" s="1408"/>
      <c r="TPB7" s="1408"/>
      <c r="TPC7" s="1408"/>
      <c r="TPD7" s="1408"/>
      <c r="TPE7" s="1408"/>
      <c r="TPF7" s="1408"/>
      <c r="TPG7" s="1408"/>
      <c r="TPH7" s="1408"/>
      <c r="TPI7" s="1408"/>
      <c r="TPJ7" s="1408"/>
      <c r="TPK7" s="1408"/>
      <c r="TPL7" s="1408"/>
      <c r="TPM7" s="1408"/>
      <c r="TPN7" s="1408"/>
      <c r="TPO7" s="1408"/>
      <c r="TPP7" s="1408"/>
      <c r="TPQ7" s="1408"/>
      <c r="TPR7" s="1408"/>
      <c r="TPS7" s="1408"/>
      <c r="TPT7" s="1408"/>
      <c r="TPU7" s="1408"/>
      <c r="TPV7" s="1408"/>
      <c r="TPW7" s="1408"/>
      <c r="TPX7" s="1408"/>
      <c r="TPY7" s="1408"/>
      <c r="TPZ7" s="1408"/>
      <c r="TQA7" s="1408"/>
      <c r="TQB7" s="1408"/>
      <c r="TQC7" s="1408"/>
      <c r="TQD7" s="1408"/>
      <c r="TQE7" s="1408"/>
      <c r="TQF7" s="1408"/>
      <c r="TQG7" s="1408"/>
      <c r="TQH7" s="1408"/>
      <c r="TQI7" s="1408"/>
      <c r="TQJ7" s="1408"/>
      <c r="TQK7" s="1408"/>
      <c r="TQL7" s="1408"/>
      <c r="TQM7" s="1408"/>
      <c r="TQN7" s="1408"/>
      <c r="TQO7" s="1408"/>
      <c r="TQP7" s="1408"/>
      <c r="TQQ7" s="1408"/>
      <c r="TQR7" s="1408"/>
      <c r="TQS7" s="1408"/>
      <c r="TQT7" s="1408"/>
      <c r="TQU7" s="1408"/>
      <c r="TQV7" s="1408"/>
      <c r="TQW7" s="1408"/>
      <c r="TQX7" s="1408"/>
      <c r="TQY7" s="1408"/>
      <c r="TQZ7" s="1408"/>
      <c r="TRA7" s="1408"/>
      <c r="TRB7" s="1408"/>
      <c r="TRC7" s="1408"/>
      <c r="TRD7" s="1408"/>
      <c r="TRE7" s="1408"/>
      <c r="TRF7" s="1408"/>
      <c r="TRG7" s="1408"/>
      <c r="TRH7" s="1408"/>
      <c r="TRI7" s="1408"/>
      <c r="TRJ7" s="1408"/>
      <c r="TRK7" s="1408"/>
      <c r="TRL7" s="1408"/>
      <c r="TRM7" s="1408"/>
      <c r="TRN7" s="1408"/>
      <c r="TRO7" s="1408"/>
      <c r="TRP7" s="1408"/>
      <c r="TRQ7" s="1408"/>
      <c r="TRR7" s="1408"/>
      <c r="TRS7" s="1408"/>
      <c r="TRT7" s="1408"/>
      <c r="TRU7" s="1408"/>
      <c r="TRV7" s="1408"/>
      <c r="TRW7" s="1408"/>
      <c r="TRX7" s="1408"/>
      <c r="TRY7" s="1408"/>
      <c r="TRZ7" s="1408"/>
      <c r="TSA7" s="1408"/>
      <c r="TSB7" s="1408"/>
      <c r="TSC7" s="1408"/>
      <c r="TSD7" s="1408"/>
      <c r="TSE7" s="1408"/>
      <c r="TSF7" s="1408"/>
      <c r="TSG7" s="1408"/>
      <c r="TSH7" s="1408"/>
      <c r="TSI7" s="1408"/>
      <c r="TSJ7" s="1408"/>
      <c r="TSK7" s="1408"/>
      <c r="TSL7" s="1408"/>
      <c r="TSM7" s="1408"/>
      <c r="TSN7" s="1408"/>
      <c r="TSO7" s="1408"/>
      <c r="TSP7" s="1408"/>
      <c r="TSQ7" s="1408"/>
      <c r="TSR7" s="1408"/>
      <c r="TSS7" s="1408"/>
      <c r="TST7" s="1408"/>
      <c r="TSU7" s="1408"/>
      <c r="TSV7" s="1408"/>
      <c r="TSW7" s="1408"/>
      <c r="TSX7" s="1408"/>
      <c r="TSY7" s="1408"/>
      <c r="TSZ7" s="1408"/>
      <c r="TTA7" s="1408"/>
      <c r="TTB7" s="1408"/>
      <c r="TTC7" s="1408"/>
      <c r="TTD7" s="1408"/>
      <c r="TTE7" s="1408"/>
      <c r="TTF7" s="1408"/>
      <c r="TTG7" s="1408"/>
      <c r="TTH7" s="1408"/>
      <c r="TTI7" s="1408"/>
      <c r="TTJ7" s="1408"/>
      <c r="TTK7" s="1408"/>
      <c r="TTL7" s="1408"/>
      <c r="TTM7" s="1408"/>
      <c r="TTN7" s="1408"/>
      <c r="TTO7" s="1408"/>
      <c r="TTP7" s="1408"/>
      <c r="TTQ7" s="1408"/>
      <c r="TTR7" s="1408"/>
      <c r="TTS7" s="1408"/>
      <c r="TTT7" s="1408"/>
      <c r="TTU7" s="1408"/>
      <c r="TTV7" s="1408"/>
      <c r="TTW7" s="1408"/>
      <c r="TTX7" s="1408"/>
      <c r="TTY7" s="1408"/>
      <c r="TTZ7" s="1408"/>
      <c r="TUA7" s="1408"/>
      <c r="TUB7" s="1408"/>
      <c r="TUC7" s="1408"/>
      <c r="TUD7" s="1408"/>
      <c r="TUE7" s="1408"/>
      <c r="TUF7" s="1408"/>
      <c r="TUG7" s="1408"/>
      <c r="TUH7" s="1408"/>
      <c r="TUI7" s="1408"/>
      <c r="TUJ7" s="1408"/>
      <c r="TUK7" s="1408"/>
      <c r="TUL7" s="1408"/>
      <c r="TUM7" s="1408"/>
      <c r="TUN7" s="1408"/>
      <c r="TUO7" s="1408"/>
      <c r="TUP7" s="1408"/>
      <c r="TUQ7" s="1408"/>
      <c r="TUR7" s="1408"/>
      <c r="TUS7" s="1408"/>
      <c r="TUT7" s="1408"/>
      <c r="TUU7" s="1408"/>
      <c r="TUV7" s="1408"/>
      <c r="TUW7" s="1408"/>
      <c r="TUX7" s="1408"/>
      <c r="TUY7" s="1408"/>
      <c r="TUZ7" s="1408"/>
      <c r="TVA7" s="1408"/>
      <c r="TVB7" s="1408"/>
      <c r="TVC7" s="1408"/>
      <c r="TVD7" s="1408"/>
      <c r="TVE7" s="1408"/>
      <c r="TVF7" s="1408"/>
      <c r="TVG7" s="1408"/>
      <c r="TVH7" s="1408"/>
      <c r="TVI7" s="1408"/>
      <c r="TVJ7" s="1408"/>
      <c r="TVK7" s="1408"/>
      <c r="TVL7" s="1408"/>
      <c r="TVM7" s="1408"/>
      <c r="TVN7" s="1408"/>
      <c r="TVO7" s="1408"/>
      <c r="TVP7" s="1408"/>
      <c r="TVQ7" s="1408"/>
      <c r="TVR7" s="1408"/>
      <c r="TVS7" s="1408"/>
      <c r="TVT7" s="1408"/>
      <c r="TVU7" s="1408"/>
      <c r="TVV7" s="1408"/>
      <c r="TVW7" s="1408"/>
      <c r="TVX7" s="1408"/>
      <c r="TVY7" s="1408"/>
      <c r="TVZ7" s="1408"/>
      <c r="TWA7" s="1408"/>
      <c r="TWB7" s="1408"/>
      <c r="TWC7" s="1408"/>
      <c r="TWD7" s="1408"/>
      <c r="TWE7" s="1408"/>
      <c r="TWF7" s="1408"/>
      <c r="TWG7" s="1408"/>
      <c r="TWH7" s="1408"/>
      <c r="TWI7" s="1408"/>
      <c r="TWJ7" s="1408"/>
      <c r="TWK7" s="1408"/>
      <c r="TWL7" s="1408"/>
      <c r="TWM7" s="1408"/>
      <c r="TWN7" s="1408"/>
      <c r="TWO7" s="1408"/>
      <c r="TWP7" s="1408"/>
      <c r="TWQ7" s="1408"/>
      <c r="TWR7" s="1408"/>
      <c r="TWS7" s="1408"/>
      <c r="TWT7" s="1408"/>
      <c r="TWU7" s="1408"/>
      <c r="TWV7" s="1408"/>
      <c r="TWW7" s="1408"/>
      <c r="TWX7" s="1408"/>
      <c r="TWY7" s="1408"/>
      <c r="TWZ7" s="1408"/>
      <c r="TXA7" s="1408"/>
      <c r="TXB7" s="1408"/>
      <c r="TXC7" s="1408"/>
      <c r="TXD7" s="1408"/>
      <c r="TXE7" s="1408"/>
      <c r="TXF7" s="1408"/>
      <c r="TXG7" s="1408"/>
      <c r="TXH7" s="1408"/>
      <c r="TXI7" s="1408"/>
      <c r="TXJ7" s="1408"/>
      <c r="TXK7" s="1408"/>
      <c r="TXL7" s="1408"/>
      <c r="TXM7" s="1408"/>
      <c r="TXN7" s="1408"/>
      <c r="TXO7" s="1408"/>
      <c r="TXP7" s="1408"/>
      <c r="TXQ7" s="1408"/>
      <c r="TXR7" s="1408"/>
      <c r="TXS7" s="1408"/>
      <c r="TXT7" s="1408"/>
      <c r="TXU7" s="1408"/>
      <c r="TXV7" s="1408"/>
      <c r="TXW7" s="1408"/>
      <c r="TXX7" s="1408"/>
      <c r="TXY7" s="1408"/>
      <c r="TXZ7" s="1408"/>
      <c r="TYA7" s="1408"/>
      <c r="TYB7" s="1408"/>
      <c r="TYC7" s="1408"/>
      <c r="TYD7" s="1408"/>
      <c r="TYE7" s="1408"/>
      <c r="TYF7" s="1408"/>
      <c r="TYG7" s="1408"/>
      <c r="TYH7" s="1408"/>
      <c r="TYI7" s="1408"/>
      <c r="TYJ7" s="1408"/>
      <c r="TYK7" s="1408"/>
      <c r="TYL7" s="1408"/>
      <c r="TYM7" s="1408"/>
      <c r="TYN7" s="1408"/>
      <c r="TYO7" s="1408"/>
      <c r="TYP7" s="1408"/>
      <c r="TYQ7" s="1408"/>
      <c r="TYR7" s="1408"/>
      <c r="TYS7" s="1408"/>
      <c r="TYT7" s="1408"/>
      <c r="TYU7" s="1408"/>
      <c r="TYV7" s="1408"/>
      <c r="TYW7" s="1408"/>
      <c r="TYX7" s="1408"/>
      <c r="TYY7" s="1408"/>
      <c r="TYZ7" s="1408"/>
      <c r="TZA7" s="1408"/>
      <c r="TZB7" s="1408"/>
      <c r="TZC7" s="1408"/>
      <c r="TZD7" s="1408"/>
      <c r="TZE7" s="1408"/>
      <c r="TZF7" s="1408"/>
      <c r="TZG7" s="1408"/>
      <c r="TZH7" s="1408"/>
      <c r="TZI7" s="1408"/>
      <c r="TZJ7" s="1408"/>
      <c r="TZK7" s="1408"/>
      <c r="TZL7" s="1408"/>
      <c r="TZM7" s="1408"/>
      <c r="TZN7" s="1408"/>
      <c r="TZO7" s="1408"/>
      <c r="TZP7" s="1408"/>
      <c r="TZQ7" s="1408"/>
      <c r="TZR7" s="1408"/>
      <c r="TZS7" s="1408"/>
      <c r="TZT7" s="1408"/>
      <c r="TZU7" s="1408"/>
      <c r="TZV7" s="1408"/>
      <c r="TZW7" s="1408"/>
      <c r="TZX7" s="1408"/>
      <c r="TZY7" s="1408"/>
      <c r="TZZ7" s="1408"/>
      <c r="UAA7" s="1408"/>
      <c r="UAB7" s="1408"/>
      <c r="UAC7" s="1408"/>
      <c r="UAD7" s="1408"/>
      <c r="UAE7" s="1408"/>
      <c r="UAF7" s="1408"/>
      <c r="UAG7" s="1408"/>
      <c r="UAH7" s="1408"/>
      <c r="UAI7" s="1408"/>
      <c r="UAJ7" s="1408"/>
      <c r="UAK7" s="1408"/>
      <c r="UAL7" s="1408"/>
      <c r="UAM7" s="1408"/>
      <c r="UAN7" s="1408"/>
      <c r="UAO7" s="1408"/>
      <c r="UAP7" s="1408"/>
      <c r="UAQ7" s="1408"/>
      <c r="UAR7" s="1408"/>
      <c r="UAS7" s="1408"/>
      <c r="UAT7" s="1408"/>
      <c r="UAU7" s="1408"/>
      <c r="UAV7" s="1408"/>
      <c r="UAW7" s="1408"/>
      <c r="UAX7" s="1408"/>
      <c r="UAY7" s="1408"/>
      <c r="UAZ7" s="1408"/>
      <c r="UBA7" s="1408"/>
      <c r="UBB7" s="1408"/>
      <c r="UBC7" s="1408"/>
      <c r="UBD7" s="1408"/>
      <c r="UBE7" s="1408"/>
      <c r="UBF7" s="1408"/>
      <c r="UBG7" s="1408"/>
      <c r="UBH7" s="1408"/>
      <c r="UBI7" s="1408"/>
      <c r="UBJ7" s="1408"/>
      <c r="UBK7" s="1408"/>
      <c r="UBL7" s="1408"/>
      <c r="UBM7" s="1408"/>
      <c r="UBN7" s="1408"/>
      <c r="UBO7" s="1408"/>
      <c r="UBP7" s="1408"/>
      <c r="UBQ7" s="1408"/>
      <c r="UBR7" s="1408"/>
      <c r="UBS7" s="1408"/>
      <c r="UBT7" s="1408"/>
      <c r="UBU7" s="1408"/>
      <c r="UBV7" s="1408"/>
      <c r="UBW7" s="1408"/>
      <c r="UBX7" s="1408"/>
      <c r="UBY7" s="1408"/>
      <c r="UBZ7" s="1408"/>
      <c r="UCA7" s="1408"/>
      <c r="UCB7" s="1408"/>
      <c r="UCC7" s="1408"/>
      <c r="UCD7" s="1408"/>
      <c r="UCE7" s="1408"/>
      <c r="UCF7" s="1408"/>
      <c r="UCG7" s="1408"/>
      <c r="UCH7" s="1408"/>
      <c r="UCI7" s="1408"/>
      <c r="UCJ7" s="1408"/>
      <c r="UCK7" s="1408"/>
      <c r="UCL7" s="1408"/>
      <c r="UCM7" s="1408"/>
      <c r="UCN7" s="1408"/>
      <c r="UCO7" s="1408"/>
      <c r="UCP7" s="1408"/>
      <c r="UCQ7" s="1408"/>
      <c r="UCR7" s="1408"/>
      <c r="UCS7" s="1408"/>
      <c r="UCT7" s="1408"/>
      <c r="UCU7" s="1408"/>
      <c r="UCV7" s="1408"/>
      <c r="UCW7" s="1408"/>
      <c r="UCX7" s="1408"/>
      <c r="UCY7" s="1408"/>
      <c r="UCZ7" s="1408"/>
      <c r="UDA7" s="1408"/>
      <c r="UDB7" s="1408"/>
      <c r="UDC7" s="1408"/>
      <c r="UDD7" s="1408"/>
      <c r="UDE7" s="1408"/>
      <c r="UDF7" s="1408"/>
      <c r="UDG7" s="1408"/>
      <c r="UDH7" s="1408"/>
      <c r="UDI7" s="1408"/>
      <c r="UDJ7" s="1408"/>
      <c r="UDK7" s="1408"/>
      <c r="UDL7" s="1408"/>
      <c r="UDM7" s="1408"/>
      <c r="UDN7" s="1408"/>
      <c r="UDO7" s="1408"/>
      <c r="UDP7" s="1408"/>
      <c r="UDQ7" s="1408"/>
      <c r="UDR7" s="1408"/>
      <c r="UDS7" s="1408"/>
      <c r="UDT7" s="1408"/>
      <c r="UDU7" s="1408"/>
      <c r="UDV7" s="1408"/>
      <c r="UDW7" s="1408"/>
      <c r="UDX7" s="1408"/>
      <c r="UDY7" s="1408"/>
      <c r="UDZ7" s="1408"/>
      <c r="UEA7" s="1408"/>
      <c r="UEB7" s="1408"/>
      <c r="UEC7" s="1408"/>
      <c r="UED7" s="1408"/>
      <c r="UEE7" s="1408"/>
      <c r="UEF7" s="1408"/>
      <c r="UEG7" s="1408"/>
      <c r="UEH7" s="1408"/>
      <c r="UEI7" s="1408"/>
      <c r="UEJ7" s="1408"/>
      <c r="UEK7" s="1408"/>
      <c r="UEL7" s="1408"/>
      <c r="UEM7" s="1408"/>
      <c r="UEN7" s="1408"/>
      <c r="UEO7" s="1408"/>
      <c r="UEP7" s="1408"/>
      <c r="UEQ7" s="1408"/>
      <c r="UER7" s="1408"/>
      <c r="UES7" s="1408"/>
      <c r="UET7" s="1408"/>
      <c r="UEU7" s="1408"/>
      <c r="UEV7" s="1408"/>
      <c r="UEW7" s="1408"/>
      <c r="UEX7" s="1408"/>
      <c r="UEY7" s="1408"/>
      <c r="UEZ7" s="1408"/>
      <c r="UFA7" s="1408"/>
      <c r="UFB7" s="1408"/>
      <c r="UFC7" s="1408"/>
      <c r="UFD7" s="1408"/>
      <c r="UFE7" s="1408"/>
      <c r="UFF7" s="1408"/>
      <c r="UFG7" s="1408"/>
      <c r="UFH7" s="1408"/>
      <c r="UFI7" s="1408"/>
      <c r="UFJ7" s="1408"/>
      <c r="UFK7" s="1408"/>
      <c r="UFL7" s="1408"/>
      <c r="UFM7" s="1408"/>
      <c r="UFN7" s="1408"/>
      <c r="UFO7" s="1408"/>
      <c r="UFP7" s="1408"/>
      <c r="UFQ7" s="1408"/>
      <c r="UFR7" s="1408"/>
      <c r="UFS7" s="1408"/>
      <c r="UFT7" s="1408"/>
      <c r="UFU7" s="1408"/>
      <c r="UFV7" s="1408"/>
      <c r="UFW7" s="1408"/>
      <c r="UFX7" s="1408"/>
      <c r="UFY7" s="1408"/>
      <c r="UFZ7" s="1408"/>
      <c r="UGA7" s="1408"/>
      <c r="UGB7" s="1408"/>
      <c r="UGC7" s="1408"/>
      <c r="UGD7" s="1408"/>
      <c r="UGE7" s="1408"/>
      <c r="UGF7" s="1408"/>
      <c r="UGG7" s="1408"/>
      <c r="UGH7" s="1408"/>
      <c r="UGI7" s="1408"/>
      <c r="UGJ7" s="1408"/>
      <c r="UGK7" s="1408"/>
      <c r="UGL7" s="1408"/>
      <c r="UGM7" s="1408"/>
      <c r="UGN7" s="1408"/>
      <c r="UGO7" s="1408"/>
      <c r="UGP7" s="1408"/>
      <c r="UGQ7" s="1408"/>
      <c r="UGR7" s="1408"/>
      <c r="UGS7" s="1408"/>
      <c r="UGT7" s="1408"/>
      <c r="UGU7" s="1408"/>
      <c r="UGV7" s="1408"/>
      <c r="UGW7" s="1408"/>
      <c r="UGX7" s="1408"/>
      <c r="UGY7" s="1408"/>
      <c r="UGZ7" s="1408"/>
      <c r="UHA7" s="1408"/>
      <c r="UHB7" s="1408"/>
      <c r="UHC7" s="1408"/>
      <c r="UHD7" s="1408"/>
      <c r="UHE7" s="1408"/>
      <c r="UHF7" s="1408"/>
      <c r="UHG7" s="1408"/>
      <c r="UHH7" s="1408"/>
      <c r="UHI7" s="1408"/>
      <c r="UHJ7" s="1408"/>
      <c r="UHK7" s="1408"/>
      <c r="UHL7" s="1408"/>
      <c r="UHM7" s="1408"/>
      <c r="UHN7" s="1408"/>
      <c r="UHO7" s="1408"/>
      <c r="UHP7" s="1408"/>
      <c r="UHQ7" s="1408"/>
      <c r="UHR7" s="1408"/>
      <c r="UHS7" s="1408"/>
      <c r="UHT7" s="1408"/>
      <c r="UHU7" s="1408"/>
      <c r="UHV7" s="1408"/>
      <c r="UHW7" s="1408"/>
      <c r="UHX7" s="1408"/>
      <c r="UHY7" s="1408"/>
      <c r="UHZ7" s="1408"/>
      <c r="UIA7" s="1408"/>
      <c r="UIB7" s="1408"/>
      <c r="UIC7" s="1408"/>
      <c r="UID7" s="1408"/>
      <c r="UIE7" s="1408"/>
      <c r="UIF7" s="1408"/>
      <c r="UIG7" s="1408"/>
      <c r="UIH7" s="1408"/>
      <c r="UII7" s="1408"/>
      <c r="UIJ7" s="1408"/>
      <c r="UIK7" s="1408"/>
      <c r="UIL7" s="1408"/>
      <c r="UIM7" s="1408"/>
      <c r="UIN7" s="1408"/>
      <c r="UIO7" s="1408"/>
      <c r="UIP7" s="1408"/>
      <c r="UIQ7" s="1408"/>
      <c r="UIR7" s="1408"/>
      <c r="UIS7" s="1408"/>
      <c r="UIT7" s="1408"/>
      <c r="UIU7" s="1408"/>
      <c r="UIV7" s="1408"/>
      <c r="UIW7" s="1408"/>
      <c r="UIX7" s="1408"/>
      <c r="UIY7" s="1408"/>
      <c r="UIZ7" s="1408"/>
      <c r="UJA7" s="1408"/>
      <c r="UJB7" s="1408"/>
      <c r="UJC7" s="1408"/>
      <c r="UJD7" s="1408"/>
      <c r="UJE7" s="1408"/>
      <c r="UJF7" s="1408"/>
      <c r="UJG7" s="1408"/>
      <c r="UJH7" s="1408"/>
      <c r="UJI7" s="1408"/>
      <c r="UJJ7" s="1408"/>
      <c r="UJK7" s="1408"/>
      <c r="UJL7" s="1408"/>
      <c r="UJM7" s="1408"/>
      <c r="UJN7" s="1408"/>
      <c r="UJO7" s="1408"/>
      <c r="UJP7" s="1408"/>
      <c r="UJQ7" s="1408"/>
      <c r="UJR7" s="1408"/>
      <c r="UJS7" s="1408"/>
      <c r="UJT7" s="1408"/>
      <c r="UJU7" s="1408"/>
      <c r="UJV7" s="1408"/>
      <c r="UJW7" s="1408"/>
      <c r="UJX7" s="1408"/>
      <c r="UJY7" s="1408"/>
      <c r="UJZ7" s="1408"/>
      <c r="UKA7" s="1408"/>
      <c r="UKB7" s="1408"/>
      <c r="UKC7" s="1408"/>
      <c r="UKD7" s="1408"/>
      <c r="UKE7" s="1408"/>
      <c r="UKF7" s="1408"/>
      <c r="UKG7" s="1408"/>
      <c r="UKH7" s="1408"/>
      <c r="UKI7" s="1408"/>
      <c r="UKJ7" s="1408"/>
      <c r="UKK7" s="1408"/>
      <c r="UKL7" s="1408"/>
      <c r="UKM7" s="1408"/>
      <c r="UKN7" s="1408"/>
      <c r="UKO7" s="1408"/>
      <c r="UKP7" s="1408"/>
      <c r="UKQ7" s="1408"/>
      <c r="UKR7" s="1408"/>
      <c r="UKS7" s="1408"/>
      <c r="UKT7" s="1408"/>
      <c r="UKU7" s="1408"/>
      <c r="UKV7" s="1408"/>
      <c r="UKW7" s="1408"/>
      <c r="UKX7" s="1408"/>
      <c r="UKY7" s="1408"/>
      <c r="UKZ7" s="1408"/>
      <c r="ULA7" s="1408"/>
      <c r="ULB7" s="1408"/>
      <c r="ULC7" s="1408"/>
      <c r="ULD7" s="1408"/>
      <c r="ULE7" s="1408"/>
      <c r="ULF7" s="1408"/>
      <c r="ULG7" s="1408"/>
      <c r="ULH7" s="1408"/>
      <c r="ULI7" s="1408"/>
      <c r="ULJ7" s="1408"/>
      <c r="ULK7" s="1408"/>
      <c r="ULL7" s="1408"/>
      <c r="ULM7" s="1408"/>
      <c r="ULN7" s="1408"/>
      <c r="ULO7" s="1408"/>
      <c r="ULP7" s="1408"/>
      <c r="ULQ7" s="1408"/>
      <c r="ULR7" s="1408"/>
      <c r="ULS7" s="1408"/>
      <c r="ULT7" s="1408"/>
      <c r="ULU7" s="1408"/>
      <c r="ULV7" s="1408"/>
      <c r="ULW7" s="1408"/>
      <c r="ULX7" s="1408"/>
      <c r="ULY7" s="1408"/>
      <c r="ULZ7" s="1408"/>
      <c r="UMA7" s="1408"/>
      <c r="UMB7" s="1408"/>
      <c r="UMC7" s="1408"/>
      <c r="UMD7" s="1408"/>
      <c r="UME7" s="1408"/>
      <c r="UMF7" s="1408"/>
      <c r="UMG7" s="1408"/>
      <c r="UMH7" s="1408"/>
      <c r="UMI7" s="1408"/>
      <c r="UMJ7" s="1408"/>
      <c r="UMK7" s="1408"/>
      <c r="UML7" s="1408"/>
      <c r="UMM7" s="1408"/>
      <c r="UMN7" s="1408"/>
      <c r="UMO7" s="1408"/>
      <c r="UMP7" s="1408"/>
      <c r="UMQ7" s="1408"/>
      <c r="UMR7" s="1408"/>
      <c r="UMS7" s="1408"/>
      <c r="UMT7" s="1408"/>
      <c r="UMU7" s="1408"/>
      <c r="UMV7" s="1408"/>
      <c r="UMW7" s="1408"/>
      <c r="UMX7" s="1408"/>
      <c r="UMY7" s="1408"/>
      <c r="UMZ7" s="1408"/>
      <c r="UNA7" s="1408"/>
      <c r="UNB7" s="1408"/>
      <c r="UNC7" s="1408"/>
      <c r="UND7" s="1408"/>
      <c r="UNE7" s="1408"/>
      <c r="UNF7" s="1408"/>
      <c r="UNG7" s="1408"/>
      <c r="UNH7" s="1408"/>
      <c r="UNI7" s="1408"/>
      <c r="UNJ7" s="1408"/>
      <c r="UNK7" s="1408"/>
      <c r="UNL7" s="1408"/>
      <c r="UNM7" s="1408"/>
      <c r="UNN7" s="1408"/>
      <c r="UNO7" s="1408"/>
      <c r="UNP7" s="1408"/>
      <c r="UNQ7" s="1408"/>
      <c r="UNR7" s="1408"/>
      <c r="UNS7" s="1408"/>
      <c r="UNT7" s="1408"/>
      <c r="UNU7" s="1408"/>
      <c r="UNV7" s="1408"/>
      <c r="UNW7" s="1408"/>
      <c r="UNX7" s="1408"/>
      <c r="UNY7" s="1408"/>
      <c r="UNZ7" s="1408"/>
      <c r="UOA7" s="1408"/>
      <c r="UOB7" s="1408"/>
      <c r="UOC7" s="1408"/>
      <c r="UOD7" s="1408"/>
      <c r="UOE7" s="1408"/>
      <c r="UOF7" s="1408"/>
      <c r="UOG7" s="1408"/>
      <c r="UOH7" s="1408"/>
      <c r="UOI7" s="1408"/>
      <c r="UOJ7" s="1408"/>
      <c r="UOK7" s="1408"/>
      <c r="UOL7" s="1408"/>
      <c r="UOM7" s="1408"/>
      <c r="UON7" s="1408"/>
      <c r="UOO7" s="1408"/>
      <c r="UOP7" s="1408"/>
      <c r="UOQ7" s="1408"/>
      <c r="UOR7" s="1408"/>
      <c r="UOS7" s="1408"/>
      <c r="UOT7" s="1408"/>
      <c r="UOU7" s="1408"/>
      <c r="UOV7" s="1408"/>
      <c r="UOW7" s="1408"/>
      <c r="UOX7" s="1408"/>
      <c r="UOY7" s="1408"/>
      <c r="UOZ7" s="1408"/>
      <c r="UPA7" s="1408"/>
      <c r="UPB7" s="1408"/>
      <c r="UPC7" s="1408"/>
      <c r="UPD7" s="1408"/>
      <c r="UPE7" s="1408"/>
      <c r="UPF7" s="1408"/>
      <c r="UPG7" s="1408"/>
      <c r="UPH7" s="1408"/>
      <c r="UPI7" s="1408"/>
      <c r="UPJ7" s="1408"/>
      <c r="UPK7" s="1408"/>
      <c r="UPL7" s="1408"/>
      <c r="UPM7" s="1408"/>
      <c r="UPN7" s="1408"/>
      <c r="UPO7" s="1408"/>
      <c r="UPP7" s="1408"/>
      <c r="UPQ7" s="1408"/>
      <c r="UPR7" s="1408"/>
      <c r="UPS7" s="1408"/>
      <c r="UPT7" s="1408"/>
      <c r="UPU7" s="1408"/>
      <c r="UPV7" s="1408"/>
      <c r="UPW7" s="1408"/>
      <c r="UPX7" s="1408"/>
      <c r="UPY7" s="1408"/>
      <c r="UPZ7" s="1408"/>
      <c r="UQA7" s="1408"/>
      <c r="UQB7" s="1408"/>
      <c r="UQC7" s="1408"/>
      <c r="UQD7" s="1408"/>
      <c r="UQE7" s="1408"/>
      <c r="UQF7" s="1408"/>
      <c r="UQG7" s="1408"/>
      <c r="UQH7" s="1408"/>
      <c r="UQI7" s="1408"/>
      <c r="UQJ7" s="1408"/>
      <c r="UQK7" s="1408"/>
      <c r="UQL7" s="1408"/>
      <c r="UQM7" s="1408"/>
      <c r="UQN7" s="1408"/>
      <c r="UQO7" s="1408"/>
      <c r="UQP7" s="1408"/>
      <c r="UQQ7" s="1408"/>
      <c r="UQR7" s="1408"/>
      <c r="UQS7" s="1408"/>
      <c r="UQT7" s="1408"/>
      <c r="UQU7" s="1408"/>
      <c r="UQV7" s="1408"/>
      <c r="UQW7" s="1408"/>
      <c r="UQX7" s="1408"/>
      <c r="UQY7" s="1408"/>
      <c r="UQZ7" s="1408"/>
      <c r="URA7" s="1408"/>
      <c r="URB7" s="1408"/>
      <c r="URC7" s="1408"/>
      <c r="URD7" s="1408"/>
      <c r="URE7" s="1408"/>
      <c r="URF7" s="1408"/>
      <c r="URG7" s="1408"/>
      <c r="URH7" s="1408"/>
      <c r="URI7" s="1408"/>
      <c r="URJ7" s="1408"/>
      <c r="URK7" s="1408"/>
      <c r="URL7" s="1408"/>
      <c r="URM7" s="1408"/>
      <c r="URN7" s="1408"/>
      <c r="URO7" s="1408"/>
      <c r="URP7" s="1408"/>
      <c r="URQ7" s="1408"/>
      <c r="URR7" s="1408"/>
      <c r="URS7" s="1408"/>
      <c r="URT7" s="1408"/>
      <c r="URU7" s="1408"/>
      <c r="URV7" s="1408"/>
      <c r="URW7" s="1408"/>
      <c r="URX7" s="1408"/>
      <c r="URY7" s="1408"/>
      <c r="URZ7" s="1408"/>
      <c r="USA7" s="1408"/>
      <c r="USB7" s="1408"/>
      <c r="USC7" s="1408"/>
      <c r="USD7" s="1408"/>
      <c r="USE7" s="1408"/>
      <c r="USF7" s="1408"/>
      <c r="USG7" s="1408"/>
      <c r="USH7" s="1408"/>
      <c r="USI7" s="1408"/>
      <c r="USJ7" s="1408"/>
      <c r="USK7" s="1408"/>
      <c r="USL7" s="1408"/>
      <c r="USM7" s="1408"/>
      <c r="USN7" s="1408"/>
      <c r="USO7" s="1408"/>
      <c r="USP7" s="1408"/>
      <c r="USQ7" s="1408"/>
      <c r="USR7" s="1408"/>
      <c r="USS7" s="1408"/>
      <c r="UST7" s="1408"/>
      <c r="USU7" s="1408"/>
      <c r="USV7" s="1408"/>
      <c r="USW7" s="1408"/>
      <c r="USX7" s="1408"/>
      <c r="USY7" s="1408"/>
      <c r="USZ7" s="1408"/>
      <c r="UTA7" s="1408"/>
      <c r="UTB7" s="1408"/>
      <c r="UTC7" s="1408"/>
      <c r="UTD7" s="1408"/>
      <c r="UTE7" s="1408"/>
      <c r="UTF7" s="1408"/>
      <c r="UTG7" s="1408"/>
      <c r="UTH7" s="1408"/>
      <c r="UTI7" s="1408"/>
      <c r="UTJ7" s="1408"/>
      <c r="UTK7" s="1408"/>
      <c r="UTL7" s="1408"/>
      <c r="UTM7" s="1408"/>
      <c r="UTN7" s="1408"/>
      <c r="UTO7" s="1408"/>
      <c r="UTP7" s="1408"/>
      <c r="UTQ7" s="1408"/>
      <c r="UTR7" s="1408"/>
      <c r="UTS7" s="1408"/>
      <c r="UTT7" s="1408"/>
      <c r="UTU7" s="1408"/>
      <c r="UTV7" s="1408"/>
      <c r="UTW7" s="1408"/>
      <c r="UTX7" s="1408"/>
      <c r="UTY7" s="1408"/>
      <c r="UTZ7" s="1408"/>
      <c r="UUA7" s="1408"/>
      <c r="UUB7" s="1408"/>
      <c r="UUC7" s="1408"/>
      <c r="UUD7" s="1408"/>
      <c r="UUE7" s="1408"/>
      <c r="UUF7" s="1408"/>
      <c r="UUG7" s="1408"/>
      <c r="UUH7" s="1408"/>
      <c r="UUI7" s="1408"/>
      <c r="UUJ7" s="1408"/>
      <c r="UUK7" s="1408"/>
      <c r="UUL7" s="1408"/>
      <c r="UUM7" s="1408"/>
      <c r="UUN7" s="1408"/>
      <c r="UUO7" s="1408"/>
      <c r="UUP7" s="1408"/>
      <c r="UUQ7" s="1408"/>
      <c r="UUR7" s="1408"/>
      <c r="UUS7" s="1408"/>
      <c r="UUT7" s="1408"/>
      <c r="UUU7" s="1408"/>
      <c r="UUV7" s="1408"/>
      <c r="UUW7" s="1408"/>
      <c r="UUX7" s="1408"/>
      <c r="UUY7" s="1408"/>
      <c r="UUZ7" s="1408"/>
      <c r="UVA7" s="1408"/>
      <c r="UVB7" s="1408"/>
      <c r="UVC7" s="1408"/>
      <c r="UVD7" s="1408"/>
      <c r="UVE7" s="1408"/>
      <c r="UVF7" s="1408"/>
      <c r="UVG7" s="1408"/>
      <c r="UVH7" s="1408"/>
      <c r="UVI7" s="1408"/>
      <c r="UVJ7" s="1408"/>
      <c r="UVK7" s="1408"/>
      <c r="UVL7" s="1408"/>
      <c r="UVM7" s="1408"/>
      <c r="UVN7" s="1408"/>
      <c r="UVO7" s="1408"/>
      <c r="UVP7" s="1408"/>
      <c r="UVQ7" s="1408"/>
      <c r="UVR7" s="1408"/>
      <c r="UVS7" s="1408"/>
      <c r="UVT7" s="1408"/>
      <c r="UVU7" s="1408"/>
      <c r="UVV7" s="1408"/>
      <c r="UVW7" s="1408"/>
      <c r="UVX7" s="1408"/>
      <c r="UVY7" s="1408"/>
      <c r="UVZ7" s="1408"/>
      <c r="UWA7" s="1408"/>
      <c r="UWB7" s="1408"/>
      <c r="UWC7" s="1408"/>
      <c r="UWD7" s="1408"/>
      <c r="UWE7" s="1408"/>
      <c r="UWF7" s="1408"/>
      <c r="UWG7" s="1408"/>
      <c r="UWH7" s="1408"/>
      <c r="UWI7" s="1408"/>
      <c r="UWJ7" s="1408"/>
      <c r="UWK7" s="1408"/>
      <c r="UWL7" s="1408"/>
      <c r="UWM7" s="1408"/>
      <c r="UWN7" s="1408"/>
      <c r="UWO7" s="1408"/>
      <c r="UWP7" s="1408"/>
      <c r="UWQ7" s="1408"/>
      <c r="UWR7" s="1408"/>
      <c r="UWS7" s="1408"/>
      <c r="UWT7" s="1408"/>
      <c r="UWU7" s="1408"/>
      <c r="UWV7" s="1408"/>
      <c r="UWW7" s="1408"/>
      <c r="UWX7" s="1408"/>
      <c r="UWY7" s="1408"/>
      <c r="UWZ7" s="1408"/>
      <c r="UXA7" s="1408"/>
      <c r="UXB7" s="1408"/>
      <c r="UXC7" s="1408"/>
      <c r="UXD7" s="1408"/>
      <c r="UXE7" s="1408"/>
      <c r="UXF7" s="1408"/>
      <c r="UXG7" s="1408"/>
      <c r="UXH7" s="1408"/>
      <c r="UXI7" s="1408"/>
      <c r="UXJ7" s="1408"/>
      <c r="UXK7" s="1408"/>
      <c r="UXL7" s="1408"/>
      <c r="UXM7" s="1408"/>
      <c r="UXN7" s="1408"/>
      <c r="UXO7" s="1408"/>
      <c r="UXP7" s="1408"/>
      <c r="UXQ7" s="1408"/>
      <c r="UXR7" s="1408"/>
      <c r="UXS7" s="1408"/>
      <c r="UXT7" s="1408"/>
      <c r="UXU7" s="1408"/>
      <c r="UXV7" s="1408"/>
      <c r="UXW7" s="1408"/>
      <c r="UXX7" s="1408"/>
      <c r="UXY7" s="1408"/>
      <c r="UXZ7" s="1408"/>
      <c r="UYA7" s="1408"/>
      <c r="UYB7" s="1408"/>
      <c r="UYC7" s="1408"/>
      <c r="UYD7" s="1408"/>
      <c r="UYE7" s="1408"/>
      <c r="UYF7" s="1408"/>
      <c r="UYG7" s="1408"/>
      <c r="UYH7" s="1408"/>
      <c r="UYI7" s="1408"/>
      <c r="UYJ7" s="1408"/>
      <c r="UYK7" s="1408"/>
      <c r="UYL7" s="1408"/>
      <c r="UYM7" s="1408"/>
      <c r="UYN7" s="1408"/>
      <c r="UYO7" s="1408"/>
      <c r="UYP7" s="1408"/>
      <c r="UYQ7" s="1408"/>
      <c r="UYR7" s="1408"/>
      <c r="UYS7" s="1408"/>
      <c r="UYT7" s="1408"/>
      <c r="UYU7" s="1408"/>
      <c r="UYV7" s="1408"/>
      <c r="UYW7" s="1408"/>
      <c r="UYX7" s="1408"/>
      <c r="UYY7" s="1408"/>
      <c r="UYZ7" s="1408"/>
      <c r="UZA7" s="1408"/>
      <c r="UZB7" s="1408"/>
      <c r="UZC7" s="1408"/>
      <c r="UZD7" s="1408"/>
      <c r="UZE7" s="1408"/>
      <c r="UZF7" s="1408"/>
      <c r="UZG7" s="1408"/>
      <c r="UZH7" s="1408"/>
      <c r="UZI7" s="1408"/>
      <c r="UZJ7" s="1408"/>
      <c r="UZK7" s="1408"/>
      <c r="UZL7" s="1408"/>
      <c r="UZM7" s="1408"/>
      <c r="UZN7" s="1408"/>
      <c r="UZO7" s="1408"/>
      <c r="UZP7" s="1408"/>
      <c r="UZQ7" s="1408"/>
      <c r="UZR7" s="1408"/>
      <c r="UZS7" s="1408"/>
      <c r="UZT7" s="1408"/>
      <c r="UZU7" s="1408"/>
      <c r="UZV7" s="1408"/>
      <c r="UZW7" s="1408"/>
      <c r="UZX7" s="1408"/>
      <c r="UZY7" s="1408"/>
      <c r="UZZ7" s="1408"/>
      <c r="VAA7" s="1408"/>
      <c r="VAB7" s="1408"/>
      <c r="VAC7" s="1408"/>
      <c r="VAD7" s="1408"/>
      <c r="VAE7" s="1408"/>
      <c r="VAF7" s="1408"/>
      <c r="VAG7" s="1408"/>
      <c r="VAH7" s="1408"/>
      <c r="VAI7" s="1408"/>
      <c r="VAJ7" s="1408"/>
      <c r="VAK7" s="1408"/>
      <c r="VAL7" s="1408"/>
      <c r="VAM7" s="1408"/>
      <c r="VAN7" s="1408"/>
      <c r="VAO7" s="1408"/>
      <c r="VAP7" s="1408"/>
      <c r="VAQ7" s="1408"/>
      <c r="VAR7" s="1408"/>
      <c r="VAS7" s="1408"/>
      <c r="VAT7" s="1408"/>
      <c r="VAU7" s="1408"/>
      <c r="VAV7" s="1408"/>
      <c r="VAW7" s="1408"/>
      <c r="VAX7" s="1408"/>
      <c r="VAY7" s="1408"/>
      <c r="VAZ7" s="1408"/>
      <c r="VBA7" s="1408"/>
      <c r="VBB7" s="1408"/>
      <c r="VBC7" s="1408"/>
      <c r="VBD7" s="1408"/>
      <c r="VBE7" s="1408"/>
      <c r="VBF7" s="1408"/>
      <c r="VBG7" s="1408"/>
      <c r="VBH7" s="1408"/>
      <c r="VBI7" s="1408"/>
      <c r="VBJ7" s="1408"/>
      <c r="VBK7" s="1408"/>
      <c r="VBL7" s="1408"/>
      <c r="VBM7" s="1408"/>
      <c r="VBN7" s="1408"/>
      <c r="VBO7" s="1408"/>
      <c r="VBP7" s="1408"/>
      <c r="VBQ7" s="1408"/>
      <c r="VBR7" s="1408"/>
      <c r="VBS7" s="1408"/>
      <c r="VBT7" s="1408"/>
      <c r="VBU7" s="1408"/>
      <c r="VBV7" s="1408"/>
      <c r="VBW7" s="1408"/>
      <c r="VBX7" s="1408"/>
      <c r="VBY7" s="1408"/>
      <c r="VBZ7" s="1408"/>
      <c r="VCA7" s="1408"/>
      <c r="VCB7" s="1408"/>
      <c r="VCC7" s="1408"/>
      <c r="VCD7" s="1408"/>
      <c r="VCE7" s="1408"/>
      <c r="VCF7" s="1408"/>
      <c r="VCG7" s="1408"/>
      <c r="VCH7" s="1408"/>
      <c r="VCI7" s="1408"/>
      <c r="VCJ7" s="1408"/>
      <c r="VCK7" s="1408"/>
      <c r="VCL7" s="1408"/>
      <c r="VCM7" s="1408"/>
      <c r="VCN7" s="1408"/>
      <c r="VCO7" s="1408"/>
      <c r="VCP7" s="1408"/>
      <c r="VCQ7" s="1408"/>
      <c r="VCR7" s="1408"/>
      <c r="VCS7" s="1408"/>
      <c r="VCT7" s="1408"/>
      <c r="VCU7" s="1408"/>
      <c r="VCV7" s="1408"/>
      <c r="VCW7" s="1408"/>
      <c r="VCX7" s="1408"/>
      <c r="VCY7" s="1408"/>
      <c r="VCZ7" s="1408"/>
      <c r="VDA7" s="1408"/>
      <c r="VDB7" s="1408"/>
      <c r="VDC7" s="1408"/>
      <c r="VDD7" s="1408"/>
      <c r="VDE7" s="1408"/>
      <c r="VDF7" s="1408"/>
      <c r="VDG7" s="1408"/>
      <c r="VDH7" s="1408"/>
      <c r="VDI7" s="1408"/>
      <c r="VDJ7" s="1408"/>
      <c r="VDK7" s="1408"/>
      <c r="VDL7" s="1408"/>
      <c r="VDM7" s="1408"/>
      <c r="VDN7" s="1408"/>
      <c r="VDO7" s="1408"/>
      <c r="VDP7" s="1408"/>
      <c r="VDQ7" s="1408"/>
      <c r="VDR7" s="1408"/>
      <c r="VDS7" s="1408"/>
      <c r="VDT7" s="1408"/>
      <c r="VDU7" s="1408"/>
      <c r="VDV7" s="1408"/>
      <c r="VDW7" s="1408"/>
      <c r="VDX7" s="1408"/>
      <c r="VDY7" s="1408"/>
      <c r="VDZ7" s="1408"/>
      <c r="VEA7" s="1408"/>
      <c r="VEB7" s="1408"/>
      <c r="VEC7" s="1408"/>
      <c r="VED7" s="1408"/>
      <c r="VEE7" s="1408"/>
      <c r="VEF7" s="1408"/>
      <c r="VEG7" s="1408"/>
      <c r="VEH7" s="1408"/>
      <c r="VEI7" s="1408"/>
      <c r="VEJ7" s="1408"/>
      <c r="VEK7" s="1408"/>
      <c r="VEL7" s="1408"/>
      <c r="VEM7" s="1408"/>
      <c r="VEN7" s="1408"/>
      <c r="VEO7" s="1408"/>
      <c r="VEP7" s="1408"/>
      <c r="VEQ7" s="1408"/>
      <c r="VER7" s="1408"/>
      <c r="VES7" s="1408"/>
      <c r="VET7" s="1408"/>
      <c r="VEU7" s="1408"/>
      <c r="VEV7" s="1408"/>
      <c r="VEW7" s="1408"/>
      <c r="VEX7" s="1408"/>
      <c r="VEY7" s="1408"/>
      <c r="VEZ7" s="1408"/>
      <c r="VFA7" s="1408"/>
      <c r="VFB7" s="1408"/>
      <c r="VFC7" s="1408"/>
      <c r="VFD7" s="1408"/>
      <c r="VFE7" s="1408"/>
      <c r="VFF7" s="1408"/>
      <c r="VFG7" s="1408"/>
      <c r="VFH7" s="1408"/>
      <c r="VFI7" s="1408"/>
      <c r="VFJ7" s="1408"/>
      <c r="VFK7" s="1408"/>
      <c r="VFL7" s="1408"/>
      <c r="VFM7" s="1408"/>
      <c r="VFN7" s="1408"/>
      <c r="VFO7" s="1408"/>
      <c r="VFP7" s="1408"/>
      <c r="VFQ7" s="1408"/>
      <c r="VFR7" s="1408"/>
      <c r="VFS7" s="1408"/>
      <c r="VFT7" s="1408"/>
      <c r="VFU7" s="1408"/>
      <c r="VFV7" s="1408"/>
      <c r="VFW7" s="1408"/>
      <c r="VFX7" s="1408"/>
      <c r="VFY7" s="1408"/>
      <c r="VFZ7" s="1408"/>
      <c r="VGA7" s="1408"/>
      <c r="VGB7" s="1408"/>
      <c r="VGC7" s="1408"/>
      <c r="VGD7" s="1408"/>
      <c r="VGE7" s="1408"/>
      <c r="VGF7" s="1408"/>
      <c r="VGG7" s="1408"/>
      <c r="VGH7" s="1408"/>
      <c r="VGI7" s="1408"/>
      <c r="VGJ7" s="1408"/>
      <c r="VGK7" s="1408"/>
      <c r="VGL7" s="1408"/>
      <c r="VGM7" s="1408"/>
      <c r="VGN7" s="1408"/>
      <c r="VGO7" s="1408"/>
      <c r="VGP7" s="1408"/>
      <c r="VGQ7" s="1408"/>
      <c r="VGR7" s="1408"/>
      <c r="VGS7" s="1408"/>
      <c r="VGT7" s="1408"/>
      <c r="VGU7" s="1408"/>
      <c r="VGV7" s="1408"/>
      <c r="VGW7" s="1408"/>
      <c r="VGX7" s="1408"/>
      <c r="VGY7" s="1408"/>
      <c r="VGZ7" s="1408"/>
      <c r="VHA7" s="1408"/>
      <c r="VHB7" s="1408"/>
      <c r="VHC7" s="1408"/>
      <c r="VHD7" s="1408"/>
      <c r="VHE7" s="1408"/>
      <c r="VHF7" s="1408"/>
      <c r="VHG7" s="1408"/>
      <c r="VHH7" s="1408"/>
      <c r="VHI7" s="1408"/>
      <c r="VHJ7" s="1408"/>
      <c r="VHK7" s="1408"/>
      <c r="VHL7" s="1408"/>
      <c r="VHM7" s="1408"/>
      <c r="VHN7" s="1408"/>
      <c r="VHO7" s="1408"/>
      <c r="VHP7" s="1408"/>
      <c r="VHQ7" s="1408"/>
      <c r="VHR7" s="1408"/>
      <c r="VHS7" s="1408"/>
      <c r="VHT7" s="1408"/>
      <c r="VHU7" s="1408"/>
      <c r="VHV7" s="1408"/>
      <c r="VHW7" s="1408"/>
      <c r="VHX7" s="1408"/>
      <c r="VHY7" s="1408"/>
      <c r="VHZ7" s="1408"/>
      <c r="VIA7" s="1408"/>
      <c r="VIB7" s="1408"/>
      <c r="VIC7" s="1408"/>
      <c r="VID7" s="1408"/>
      <c r="VIE7" s="1408"/>
      <c r="VIF7" s="1408"/>
      <c r="VIG7" s="1408"/>
      <c r="VIH7" s="1408"/>
      <c r="VII7" s="1408"/>
      <c r="VIJ7" s="1408"/>
      <c r="VIK7" s="1408"/>
      <c r="VIL7" s="1408"/>
      <c r="VIM7" s="1408"/>
      <c r="VIN7" s="1408"/>
      <c r="VIO7" s="1408"/>
      <c r="VIP7" s="1408"/>
      <c r="VIQ7" s="1408"/>
      <c r="VIR7" s="1408"/>
      <c r="VIS7" s="1408"/>
      <c r="VIT7" s="1408"/>
      <c r="VIU7" s="1408"/>
      <c r="VIV7" s="1408"/>
      <c r="VIW7" s="1408"/>
      <c r="VIX7" s="1408"/>
      <c r="VIY7" s="1408"/>
      <c r="VIZ7" s="1408"/>
      <c r="VJA7" s="1408"/>
      <c r="VJB7" s="1408"/>
      <c r="VJC7" s="1408"/>
      <c r="VJD7" s="1408"/>
      <c r="VJE7" s="1408"/>
      <c r="VJF7" s="1408"/>
      <c r="VJG7" s="1408"/>
      <c r="VJH7" s="1408"/>
      <c r="VJI7" s="1408"/>
      <c r="VJJ7" s="1408"/>
      <c r="VJK7" s="1408"/>
      <c r="VJL7" s="1408"/>
      <c r="VJM7" s="1408"/>
      <c r="VJN7" s="1408"/>
      <c r="VJO7" s="1408"/>
      <c r="VJP7" s="1408"/>
      <c r="VJQ7" s="1408"/>
      <c r="VJR7" s="1408"/>
      <c r="VJS7" s="1408"/>
      <c r="VJT7" s="1408"/>
      <c r="VJU7" s="1408"/>
      <c r="VJV7" s="1408"/>
      <c r="VJW7" s="1408"/>
      <c r="VJX7" s="1408"/>
      <c r="VJY7" s="1408"/>
      <c r="VJZ7" s="1408"/>
      <c r="VKA7" s="1408"/>
      <c r="VKB7" s="1408"/>
      <c r="VKC7" s="1408"/>
      <c r="VKD7" s="1408"/>
      <c r="VKE7" s="1408"/>
      <c r="VKF7" s="1408"/>
      <c r="VKG7" s="1408"/>
      <c r="VKH7" s="1408"/>
      <c r="VKI7" s="1408"/>
      <c r="VKJ7" s="1408"/>
      <c r="VKK7" s="1408"/>
      <c r="VKL7" s="1408"/>
      <c r="VKM7" s="1408"/>
      <c r="VKN7" s="1408"/>
      <c r="VKO7" s="1408"/>
      <c r="VKP7" s="1408"/>
      <c r="VKQ7" s="1408"/>
      <c r="VKR7" s="1408"/>
      <c r="VKS7" s="1408"/>
      <c r="VKT7" s="1408"/>
      <c r="VKU7" s="1408"/>
      <c r="VKV7" s="1408"/>
      <c r="VKW7" s="1408"/>
      <c r="VKX7" s="1408"/>
      <c r="VKY7" s="1408"/>
      <c r="VKZ7" s="1408"/>
      <c r="VLA7" s="1408"/>
      <c r="VLB7" s="1408"/>
      <c r="VLC7" s="1408"/>
      <c r="VLD7" s="1408"/>
      <c r="VLE7" s="1408"/>
      <c r="VLF7" s="1408"/>
      <c r="VLG7" s="1408"/>
      <c r="VLH7" s="1408"/>
      <c r="VLI7" s="1408"/>
      <c r="VLJ7" s="1408"/>
      <c r="VLK7" s="1408"/>
      <c r="VLL7" s="1408"/>
      <c r="VLM7" s="1408"/>
      <c r="VLN7" s="1408"/>
      <c r="VLO7" s="1408"/>
      <c r="VLP7" s="1408"/>
      <c r="VLQ7" s="1408"/>
      <c r="VLR7" s="1408"/>
      <c r="VLS7" s="1408"/>
      <c r="VLT7" s="1408"/>
      <c r="VLU7" s="1408"/>
      <c r="VLV7" s="1408"/>
      <c r="VLW7" s="1408"/>
      <c r="VLX7" s="1408"/>
      <c r="VLY7" s="1408"/>
      <c r="VLZ7" s="1408"/>
      <c r="VMA7" s="1408"/>
      <c r="VMB7" s="1408"/>
      <c r="VMC7" s="1408"/>
      <c r="VMD7" s="1408"/>
      <c r="VME7" s="1408"/>
      <c r="VMF7" s="1408"/>
      <c r="VMG7" s="1408"/>
      <c r="VMH7" s="1408"/>
      <c r="VMI7" s="1408"/>
      <c r="VMJ7" s="1408"/>
      <c r="VMK7" s="1408"/>
      <c r="VML7" s="1408"/>
      <c r="VMM7" s="1408"/>
      <c r="VMN7" s="1408"/>
      <c r="VMO7" s="1408"/>
      <c r="VMP7" s="1408"/>
      <c r="VMQ7" s="1408"/>
      <c r="VMR7" s="1408"/>
      <c r="VMS7" s="1408"/>
      <c r="VMT7" s="1408"/>
      <c r="VMU7" s="1408"/>
      <c r="VMV7" s="1408"/>
      <c r="VMW7" s="1408"/>
      <c r="VMX7" s="1408"/>
      <c r="VMY7" s="1408"/>
      <c r="VMZ7" s="1408"/>
      <c r="VNA7" s="1408"/>
      <c r="VNB7" s="1408"/>
      <c r="VNC7" s="1408"/>
      <c r="VND7" s="1408"/>
      <c r="VNE7" s="1408"/>
      <c r="VNF7" s="1408"/>
      <c r="VNG7" s="1408"/>
      <c r="VNH7" s="1408"/>
      <c r="VNI7" s="1408"/>
      <c r="VNJ7" s="1408"/>
      <c r="VNK7" s="1408"/>
      <c r="VNL7" s="1408"/>
      <c r="VNM7" s="1408"/>
      <c r="VNN7" s="1408"/>
      <c r="VNO7" s="1408"/>
      <c r="VNP7" s="1408"/>
      <c r="VNQ7" s="1408"/>
      <c r="VNR7" s="1408"/>
      <c r="VNS7" s="1408"/>
      <c r="VNT7" s="1408"/>
      <c r="VNU7" s="1408"/>
      <c r="VNV7" s="1408"/>
      <c r="VNW7" s="1408"/>
      <c r="VNX7" s="1408"/>
      <c r="VNY7" s="1408"/>
      <c r="VNZ7" s="1408"/>
      <c r="VOA7" s="1408"/>
      <c r="VOB7" s="1408"/>
      <c r="VOC7" s="1408"/>
      <c r="VOD7" s="1408"/>
      <c r="VOE7" s="1408"/>
      <c r="VOF7" s="1408"/>
      <c r="VOG7" s="1408"/>
      <c r="VOH7" s="1408"/>
      <c r="VOI7" s="1408"/>
      <c r="VOJ7" s="1408"/>
      <c r="VOK7" s="1408"/>
      <c r="VOL7" s="1408"/>
      <c r="VOM7" s="1408"/>
      <c r="VON7" s="1408"/>
      <c r="VOO7" s="1408"/>
      <c r="VOP7" s="1408"/>
      <c r="VOQ7" s="1408"/>
      <c r="VOR7" s="1408"/>
      <c r="VOS7" s="1408"/>
      <c r="VOT7" s="1408"/>
      <c r="VOU7" s="1408"/>
      <c r="VOV7" s="1408"/>
      <c r="VOW7" s="1408"/>
      <c r="VOX7" s="1408"/>
      <c r="VOY7" s="1408"/>
      <c r="VOZ7" s="1408"/>
      <c r="VPA7" s="1408"/>
      <c r="VPB7" s="1408"/>
      <c r="VPC7" s="1408"/>
      <c r="VPD7" s="1408"/>
      <c r="VPE7" s="1408"/>
      <c r="VPF7" s="1408"/>
      <c r="VPG7" s="1408"/>
      <c r="VPH7" s="1408"/>
      <c r="VPI7" s="1408"/>
      <c r="VPJ7" s="1408"/>
      <c r="VPK7" s="1408"/>
      <c r="VPL7" s="1408"/>
      <c r="VPM7" s="1408"/>
      <c r="VPN7" s="1408"/>
      <c r="VPO7" s="1408"/>
      <c r="VPP7" s="1408"/>
      <c r="VPQ7" s="1408"/>
      <c r="VPR7" s="1408"/>
      <c r="VPS7" s="1408"/>
      <c r="VPT7" s="1408"/>
      <c r="VPU7" s="1408"/>
      <c r="VPV7" s="1408"/>
      <c r="VPW7" s="1408"/>
      <c r="VPX7" s="1408"/>
      <c r="VPY7" s="1408"/>
      <c r="VPZ7" s="1408"/>
      <c r="VQA7" s="1408"/>
      <c r="VQB7" s="1408"/>
      <c r="VQC7" s="1408"/>
      <c r="VQD7" s="1408"/>
      <c r="VQE7" s="1408"/>
      <c r="VQF7" s="1408"/>
      <c r="VQG7" s="1408"/>
      <c r="VQH7" s="1408"/>
      <c r="VQI7" s="1408"/>
      <c r="VQJ7" s="1408"/>
      <c r="VQK7" s="1408"/>
      <c r="VQL7" s="1408"/>
      <c r="VQM7" s="1408"/>
      <c r="VQN7" s="1408"/>
      <c r="VQO7" s="1408"/>
      <c r="VQP7" s="1408"/>
      <c r="VQQ7" s="1408"/>
      <c r="VQR7" s="1408"/>
      <c r="VQS7" s="1408"/>
      <c r="VQT7" s="1408"/>
      <c r="VQU7" s="1408"/>
      <c r="VQV7" s="1408"/>
      <c r="VQW7" s="1408"/>
      <c r="VQX7" s="1408"/>
      <c r="VQY7" s="1408"/>
      <c r="VQZ7" s="1408"/>
      <c r="VRA7" s="1408"/>
      <c r="VRB7" s="1408"/>
      <c r="VRC7" s="1408"/>
      <c r="VRD7" s="1408"/>
      <c r="VRE7" s="1408"/>
      <c r="VRF7" s="1408"/>
      <c r="VRG7" s="1408"/>
      <c r="VRH7" s="1408"/>
      <c r="VRI7" s="1408"/>
      <c r="VRJ7" s="1408"/>
      <c r="VRK7" s="1408"/>
      <c r="VRL7" s="1408"/>
      <c r="VRM7" s="1408"/>
      <c r="VRN7" s="1408"/>
      <c r="VRO7" s="1408"/>
      <c r="VRP7" s="1408"/>
      <c r="VRQ7" s="1408"/>
      <c r="VRR7" s="1408"/>
      <c r="VRS7" s="1408"/>
      <c r="VRT7" s="1408"/>
      <c r="VRU7" s="1408"/>
      <c r="VRV7" s="1408"/>
      <c r="VRW7" s="1408"/>
      <c r="VRX7" s="1408"/>
      <c r="VRY7" s="1408"/>
      <c r="VRZ7" s="1408"/>
      <c r="VSA7" s="1408"/>
      <c r="VSB7" s="1408"/>
      <c r="VSC7" s="1408"/>
      <c r="VSD7" s="1408"/>
      <c r="VSE7" s="1408"/>
      <c r="VSF7" s="1408"/>
      <c r="VSG7" s="1408"/>
      <c r="VSH7" s="1408"/>
      <c r="VSI7" s="1408"/>
      <c r="VSJ7" s="1408"/>
      <c r="VSK7" s="1408"/>
      <c r="VSL7" s="1408"/>
      <c r="VSM7" s="1408"/>
      <c r="VSN7" s="1408"/>
      <c r="VSO7" s="1408"/>
      <c r="VSP7" s="1408"/>
      <c r="VSQ7" s="1408"/>
      <c r="VSR7" s="1408"/>
      <c r="VSS7" s="1408"/>
      <c r="VST7" s="1408"/>
      <c r="VSU7" s="1408"/>
      <c r="VSV7" s="1408"/>
      <c r="VSW7" s="1408"/>
      <c r="VSX7" s="1408"/>
      <c r="VSY7" s="1408"/>
      <c r="VSZ7" s="1408"/>
      <c r="VTA7" s="1408"/>
      <c r="VTB7" s="1408"/>
      <c r="VTC7" s="1408"/>
      <c r="VTD7" s="1408"/>
      <c r="VTE7" s="1408"/>
      <c r="VTF7" s="1408"/>
      <c r="VTG7" s="1408"/>
      <c r="VTH7" s="1408"/>
      <c r="VTI7" s="1408"/>
      <c r="VTJ7" s="1408"/>
      <c r="VTK7" s="1408"/>
      <c r="VTL7" s="1408"/>
      <c r="VTM7" s="1408"/>
      <c r="VTN7" s="1408"/>
      <c r="VTO7" s="1408"/>
      <c r="VTP7" s="1408"/>
      <c r="VTQ7" s="1408"/>
      <c r="VTR7" s="1408"/>
      <c r="VTS7" s="1408"/>
      <c r="VTT7" s="1408"/>
      <c r="VTU7" s="1408"/>
      <c r="VTV7" s="1408"/>
      <c r="VTW7" s="1408"/>
      <c r="VTX7" s="1408"/>
      <c r="VTY7" s="1408"/>
      <c r="VTZ7" s="1408"/>
      <c r="VUA7" s="1408"/>
      <c r="VUB7" s="1408"/>
      <c r="VUC7" s="1408"/>
      <c r="VUD7" s="1408"/>
      <c r="VUE7" s="1408"/>
      <c r="VUF7" s="1408"/>
      <c r="VUG7" s="1408"/>
      <c r="VUH7" s="1408"/>
      <c r="VUI7" s="1408"/>
      <c r="VUJ7" s="1408"/>
      <c r="VUK7" s="1408"/>
      <c r="VUL7" s="1408"/>
      <c r="VUM7" s="1408"/>
      <c r="VUN7" s="1408"/>
      <c r="VUO7" s="1408"/>
      <c r="VUP7" s="1408"/>
      <c r="VUQ7" s="1408"/>
      <c r="VUR7" s="1408"/>
      <c r="VUS7" s="1408"/>
      <c r="VUT7" s="1408"/>
      <c r="VUU7" s="1408"/>
      <c r="VUV7" s="1408"/>
      <c r="VUW7" s="1408"/>
      <c r="VUX7" s="1408"/>
      <c r="VUY7" s="1408"/>
      <c r="VUZ7" s="1408"/>
      <c r="VVA7" s="1408"/>
      <c r="VVB7" s="1408"/>
      <c r="VVC7" s="1408"/>
      <c r="VVD7" s="1408"/>
      <c r="VVE7" s="1408"/>
      <c r="VVF7" s="1408"/>
      <c r="VVG7" s="1408"/>
      <c r="VVH7" s="1408"/>
      <c r="VVI7" s="1408"/>
      <c r="VVJ7" s="1408"/>
      <c r="VVK7" s="1408"/>
      <c r="VVL7" s="1408"/>
      <c r="VVM7" s="1408"/>
      <c r="VVN7" s="1408"/>
      <c r="VVO7" s="1408"/>
      <c r="VVP7" s="1408"/>
      <c r="VVQ7" s="1408"/>
      <c r="VVR7" s="1408"/>
      <c r="VVS7" s="1408"/>
      <c r="VVT7" s="1408"/>
      <c r="VVU7" s="1408"/>
      <c r="VVV7" s="1408"/>
      <c r="VVW7" s="1408"/>
      <c r="VVX7" s="1408"/>
      <c r="VVY7" s="1408"/>
      <c r="VVZ7" s="1408"/>
      <c r="VWA7" s="1408"/>
      <c r="VWB7" s="1408"/>
      <c r="VWC7" s="1408"/>
      <c r="VWD7" s="1408"/>
      <c r="VWE7" s="1408"/>
      <c r="VWF7" s="1408"/>
      <c r="VWG7" s="1408"/>
      <c r="VWH7" s="1408"/>
      <c r="VWI7" s="1408"/>
      <c r="VWJ7" s="1408"/>
      <c r="VWK7" s="1408"/>
      <c r="VWL7" s="1408"/>
      <c r="VWM7" s="1408"/>
      <c r="VWN7" s="1408"/>
      <c r="VWO7" s="1408"/>
      <c r="VWP7" s="1408"/>
      <c r="VWQ7" s="1408"/>
      <c r="VWR7" s="1408"/>
      <c r="VWS7" s="1408"/>
      <c r="VWT7" s="1408"/>
      <c r="VWU7" s="1408"/>
      <c r="VWV7" s="1408"/>
      <c r="VWW7" s="1408"/>
      <c r="VWX7" s="1408"/>
      <c r="VWY7" s="1408"/>
      <c r="VWZ7" s="1408"/>
      <c r="VXA7" s="1408"/>
      <c r="VXB7" s="1408"/>
      <c r="VXC7" s="1408"/>
      <c r="VXD7" s="1408"/>
      <c r="VXE7" s="1408"/>
      <c r="VXF7" s="1408"/>
      <c r="VXG7" s="1408"/>
      <c r="VXH7" s="1408"/>
      <c r="VXI7" s="1408"/>
      <c r="VXJ7" s="1408"/>
      <c r="VXK7" s="1408"/>
      <c r="VXL7" s="1408"/>
      <c r="VXM7" s="1408"/>
      <c r="VXN7" s="1408"/>
      <c r="VXO7" s="1408"/>
      <c r="VXP7" s="1408"/>
      <c r="VXQ7" s="1408"/>
      <c r="VXR7" s="1408"/>
      <c r="VXS7" s="1408"/>
      <c r="VXT7" s="1408"/>
      <c r="VXU7" s="1408"/>
      <c r="VXV7" s="1408"/>
      <c r="VXW7" s="1408"/>
      <c r="VXX7" s="1408"/>
      <c r="VXY7" s="1408"/>
      <c r="VXZ7" s="1408"/>
      <c r="VYA7" s="1408"/>
      <c r="VYB7" s="1408"/>
      <c r="VYC7" s="1408"/>
      <c r="VYD7" s="1408"/>
      <c r="VYE7" s="1408"/>
      <c r="VYF7" s="1408"/>
      <c r="VYG7" s="1408"/>
      <c r="VYH7" s="1408"/>
      <c r="VYI7" s="1408"/>
      <c r="VYJ7" s="1408"/>
      <c r="VYK7" s="1408"/>
      <c r="VYL7" s="1408"/>
      <c r="VYM7" s="1408"/>
      <c r="VYN7" s="1408"/>
      <c r="VYO7" s="1408"/>
      <c r="VYP7" s="1408"/>
      <c r="VYQ7" s="1408"/>
      <c r="VYR7" s="1408"/>
      <c r="VYS7" s="1408"/>
      <c r="VYT7" s="1408"/>
      <c r="VYU7" s="1408"/>
      <c r="VYV7" s="1408"/>
      <c r="VYW7" s="1408"/>
      <c r="VYX7" s="1408"/>
      <c r="VYY7" s="1408"/>
      <c r="VYZ7" s="1408"/>
      <c r="VZA7" s="1408"/>
      <c r="VZB7" s="1408"/>
      <c r="VZC7" s="1408"/>
      <c r="VZD7" s="1408"/>
      <c r="VZE7" s="1408"/>
      <c r="VZF7" s="1408"/>
      <c r="VZG7" s="1408"/>
      <c r="VZH7" s="1408"/>
      <c r="VZI7" s="1408"/>
      <c r="VZJ7" s="1408"/>
      <c r="VZK7" s="1408"/>
      <c r="VZL7" s="1408"/>
      <c r="VZM7" s="1408"/>
      <c r="VZN7" s="1408"/>
      <c r="VZO7" s="1408"/>
      <c r="VZP7" s="1408"/>
      <c r="VZQ7" s="1408"/>
      <c r="VZR7" s="1408"/>
      <c r="VZS7" s="1408"/>
      <c r="VZT7" s="1408"/>
      <c r="VZU7" s="1408"/>
      <c r="VZV7" s="1408"/>
      <c r="VZW7" s="1408"/>
      <c r="VZX7" s="1408"/>
      <c r="VZY7" s="1408"/>
      <c r="VZZ7" s="1408"/>
      <c r="WAA7" s="1408"/>
      <c r="WAB7" s="1408"/>
      <c r="WAC7" s="1408"/>
      <c r="WAD7" s="1408"/>
      <c r="WAE7" s="1408"/>
      <c r="WAF7" s="1408"/>
      <c r="WAG7" s="1408"/>
      <c r="WAH7" s="1408"/>
      <c r="WAI7" s="1408"/>
      <c r="WAJ7" s="1408"/>
      <c r="WAK7" s="1408"/>
      <c r="WAL7" s="1408"/>
      <c r="WAM7" s="1408"/>
      <c r="WAN7" s="1408"/>
      <c r="WAO7" s="1408"/>
      <c r="WAP7" s="1408"/>
      <c r="WAQ7" s="1408"/>
      <c r="WAR7" s="1408"/>
      <c r="WAS7" s="1408"/>
      <c r="WAT7" s="1408"/>
      <c r="WAU7" s="1408"/>
      <c r="WAV7" s="1408"/>
      <c r="WAW7" s="1408"/>
      <c r="WAX7" s="1408"/>
      <c r="WAY7" s="1408"/>
      <c r="WAZ7" s="1408"/>
      <c r="WBA7" s="1408"/>
      <c r="WBB7" s="1408"/>
      <c r="WBC7" s="1408"/>
      <c r="WBD7" s="1408"/>
      <c r="WBE7" s="1408"/>
      <c r="WBF7" s="1408"/>
      <c r="WBG7" s="1408"/>
      <c r="WBH7" s="1408"/>
      <c r="WBI7" s="1408"/>
      <c r="WBJ7" s="1408"/>
      <c r="WBK7" s="1408"/>
      <c r="WBL7" s="1408"/>
      <c r="WBM7" s="1408"/>
      <c r="WBN7" s="1408"/>
      <c r="WBO7" s="1408"/>
      <c r="WBP7" s="1408"/>
      <c r="WBQ7" s="1408"/>
      <c r="WBR7" s="1408"/>
      <c r="WBS7" s="1408"/>
      <c r="WBT7" s="1408"/>
      <c r="WBU7" s="1408"/>
      <c r="WBV7" s="1408"/>
      <c r="WBW7" s="1408"/>
      <c r="WBX7" s="1408"/>
      <c r="WBY7" s="1408"/>
      <c r="WBZ7" s="1408"/>
      <c r="WCA7" s="1408"/>
      <c r="WCB7" s="1408"/>
      <c r="WCC7" s="1408"/>
      <c r="WCD7" s="1408"/>
      <c r="WCE7" s="1408"/>
      <c r="WCF7" s="1408"/>
      <c r="WCG7" s="1408"/>
      <c r="WCH7" s="1408"/>
      <c r="WCI7" s="1408"/>
      <c r="WCJ7" s="1408"/>
      <c r="WCK7" s="1408"/>
      <c r="WCL7" s="1408"/>
      <c r="WCM7" s="1408"/>
      <c r="WCN7" s="1408"/>
      <c r="WCO7" s="1408"/>
      <c r="WCP7" s="1408"/>
      <c r="WCQ7" s="1408"/>
      <c r="WCR7" s="1408"/>
      <c r="WCS7" s="1408"/>
      <c r="WCT7" s="1408"/>
      <c r="WCU7" s="1408"/>
      <c r="WCV7" s="1408"/>
      <c r="WCW7" s="1408"/>
      <c r="WCX7" s="1408"/>
      <c r="WCY7" s="1408"/>
      <c r="WCZ7" s="1408"/>
      <c r="WDA7" s="1408"/>
      <c r="WDB7" s="1408"/>
      <c r="WDC7" s="1408"/>
      <c r="WDD7" s="1408"/>
      <c r="WDE7" s="1408"/>
      <c r="WDF7" s="1408"/>
      <c r="WDG7" s="1408"/>
      <c r="WDH7" s="1408"/>
      <c r="WDI7" s="1408"/>
      <c r="WDJ7" s="1408"/>
      <c r="WDK7" s="1408"/>
      <c r="WDL7" s="1408"/>
      <c r="WDM7" s="1408"/>
      <c r="WDN7" s="1408"/>
      <c r="WDO7" s="1408"/>
      <c r="WDP7" s="1408"/>
      <c r="WDQ7" s="1408"/>
      <c r="WDR7" s="1408"/>
      <c r="WDS7" s="1408"/>
      <c r="WDT7" s="1408"/>
      <c r="WDU7" s="1408"/>
      <c r="WDV7" s="1408"/>
      <c r="WDW7" s="1408"/>
      <c r="WDX7" s="1408"/>
      <c r="WDY7" s="1408"/>
      <c r="WDZ7" s="1408"/>
      <c r="WEA7" s="1408"/>
      <c r="WEB7" s="1408"/>
      <c r="WEC7" s="1408"/>
      <c r="WED7" s="1408"/>
      <c r="WEE7" s="1408"/>
      <c r="WEF7" s="1408"/>
      <c r="WEG7" s="1408"/>
      <c r="WEH7" s="1408"/>
      <c r="WEI7" s="1408"/>
      <c r="WEJ7" s="1408"/>
      <c r="WEK7" s="1408"/>
      <c r="WEL7" s="1408"/>
      <c r="WEM7" s="1408"/>
      <c r="WEN7" s="1408"/>
      <c r="WEO7" s="1408"/>
      <c r="WEP7" s="1408"/>
      <c r="WEQ7" s="1408"/>
      <c r="WER7" s="1408"/>
      <c r="WES7" s="1408"/>
      <c r="WET7" s="1408"/>
      <c r="WEU7" s="1408"/>
      <c r="WEV7" s="1408"/>
      <c r="WEW7" s="1408"/>
      <c r="WEX7" s="1408"/>
      <c r="WEY7" s="1408"/>
      <c r="WEZ7" s="1408"/>
      <c r="WFA7" s="1408"/>
      <c r="WFB7" s="1408"/>
      <c r="WFC7" s="1408"/>
      <c r="WFD7" s="1408"/>
      <c r="WFE7" s="1408"/>
      <c r="WFF7" s="1408"/>
      <c r="WFG7" s="1408"/>
      <c r="WFH7" s="1408"/>
      <c r="WFI7" s="1408"/>
      <c r="WFJ7" s="1408"/>
      <c r="WFK7" s="1408"/>
      <c r="WFL7" s="1408"/>
      <c r="WFM7" s="1408"/>
      <c r="WFN7" s="1408"/>
      <c r="WFO7" s="1408"/>
      <c r="WFP7" s="1408"/>
      <c r="WFQ7" s="1408"/>
      <c r="WFR7" s="1408"/>
      <c r="WFS7" s="1408"/>
      <c r="WFT7" s="1408"/>
      <c r="WFU7" s="1408"/>
      <c r="WFV7" s="1408"/>
      <c r="WFW7" s="1408"/>
      <c r="WFX7" s="1408"/>
      <c r="WFY7" s="1408"/>
      <c r="WFZ7" s="1408"/>
      <c r="WGA7" s="1408"/>
      <c r="WGB7" s="1408"/>
      <c r="WGC7" s="1408"/>
      <c r="WGD7" s="1408"/>
      <c r="WGE7" s="1408"/>
      <c r="WGF7" s="1408"/>
      <c r="WGG7" s="1408"/>
      <c r="WGH7" s="1408"/>
      <c r="WGI7" s="1408"/>
      <c r="WGJ7" s="1408"/>
      <c r="WGK7" s="1408"/>
      <c r="WGL7" s="1408"/>
      <c r="WGM7" s="1408"/>
      <c r="WGN7" s="1408"/>
      <c r="WGO7" s="1408"/>
      <c r="WGP7" s="1408"/>
      <c r="WGQ7" s="1408"/>
      <c r="WGR7" s="1408"/>
      <c r="WGS7" s="1408"/>
      <c r="WGT7" s="1408"/>
      <c r="WGU7" s="1408"/>
      <c r="WGV7" s="1408"/>
      <c r="WGW7" s="1408"/>
      <c r="WGX7" s="1408"/>
      <c r="WGY7" s="1408"/>
      <c r="WGZ7" s="1408"/>
      <c r="WHA7" s="1408"/>
      <c r="WHB7" s="1408"/>
      <c r="WHC7" s="1408"/>
      <c r="WHD7" s="1408"/>
      <c r="WHE7" s="1408"/>
      <c r="WHF7" s="1408"/>
      <c r="WHG7" s="1408"/>
      <c r="WHH7" s="1408"/>
      <c r="WHI7" s="1408"/>
      <c r="WHJ7" s="1408"/>
      <c r="WHK7" s="1408"/>
      <c r="WHL7" s="1408"/>
      <c r="WHM7" s="1408"/>
      <c r="WHN7" s="1408"/>
      <c r="WHO7" s="1408"/>
      <c r="WHP7" s="1408"/>
      <c r="WHQ7" s="1408"/>
      <c r="WHR7" s="1408"/>
      <c r="WHS7" s="1408"/>
      <c r="WHT7" s="1408"/>
      <c r="WHU7" s="1408"/>
      <c r="WHV7" s="1408"/>
      <c r="WHW7" s="1408"/>
      <c r="WHX7" s="1408"/>
      <c r="WHY7" s="1408"/>
      <c r="WHZ7" s="1408"/>
      <c r="WIA7" s="1408"/>
      <c r="WIB7" s="1408"/>
      <c r="WIC7" s="1408"/>
      <c r="WID7" s="1408"/>
      <c r="WIE7" s="1408"/>
      <c r="WIF7" s="1408"/>
      <c r="WIG7" s="1408"/>
      <c r="WIH7" s="1408"/>
      <c r="WII7" s="1408"/>
      <c r="WIJ7" s="1408"/>
      <c r="WIK7" s="1408"/>
      <c r="WIL7" s="1408"/>
      <c r="WIM7" s="1408"/>
      <c r="WIN7" s="1408"/>
      <c r="WIO7" s="1408"/>
      <c r="WIP7" s="1408"/>
      <c r="WIQ7" s="1408"/>
      <c r="WIR7" s="1408"/>
      <c r="WIS7" s="1408"/>
      <c r="WIT7" s="1408"/>
      <c r="WIU7" s="1408"/>
      <c r="WIV7" s="1408"/>
      <c r="WIW7" s="1408"/>
      <c r="WIX7" s="1408"/>
      <c r="WIY7" s="1408"/>
      <c r="WIZ7" s="1408"/>
      <c r="WJA7" s="1408"/>
      <c r="WJB7" s="1408"/>
      <c r="WJC7" s="1408"/>
      <c r="WJD7" s="1408"/>
      <c r="WJE7" s="1408"/>
      <c r="WJF7" s="1408"/>
      <c r="WJG7" s="1408"/>
      <c r="WJH7" s="1408"/>
      <c r="WJI7" s="1408"/>
      <c r="WJJ7" s="1408"/>
      <c r="WJK7" s="1408"/>
      <c r="WJL7" s="1408"/>
      <c r="WJM7" s="1408"/>
      <c r="WJN7" s="1408"/>
      <c r="WJO7" s="1408"/>
      <c r="WJP7" s="1408"/>
      <c r="WJQ7" s="1408"/>
      <c r="WJR7" s="1408"/>
      <c r="WJS7" s="1408"/>
      <c r="WJT7" s="1408"/>
      <c r="WJU7" s="1408"/>
      <c r="WJV7" s="1408"/>
      <c r="WJW7" s="1408"/>
      <c r="WJX7" s="1408"/>
      <c r="WJY7" s="1408"/>
      <c r="WJZ7" s="1408"/>
      <c r="WKA7" s="1408"/>
      <c r="WKB7" s="1408"/>
      <c r="WKC7" s="1408"/>
      <c r="WKD7" s="1408"/>
      <c r="WKE7" s="1408"/>
      <c r="WKF7" s="1408"/>
      <c r="WKG7" s="1408"/>
      <c r="WKH7" s="1408"/>
      <c r="WKI7" s="1408"/>
      <c r="WKJ7" s="1408"/>
      <c r="WKK7" s="1408"/>
      <c r="WKL7" s="1408"/>
      <c r="WKM7" s="1408"/>
      <c r="WKN7" s="1408"/>
      <c r="WKO7" s="1408"/>
      <c r="WKP7" s="1408"/>
      <c r="WKQ7" s="1408"/>
      <c r="WKR7" s="1408"/>
      <c r="WKS7" s="1408"/>
      <c r="WKT7" s="1408"/>
      <c r="WKU7" s="1408"/>
      <c r="WKV7" s="1408"/>
      <c r="WKW7" s="1408"/>
      <c r="WKX7" s="1408"/>
      <c r="WKY7" s="1408"/>
      <c r="WKZ7" s="1408"/>
      <c r="WLA7" s="1408"/>
      <c r="WLB7" s="1408"/>
      <c r="WLC7" s="1408"/>
      <c r="WLD7" s="1408"/>
      <c r="WLE7" s="1408"/>
      <c r="WLF7" s="1408"/>
      <c r="WLG7" s="1408"/>
      <c r="WLH7" s="1408"/>
      <c r="WLI7" s="1408"/>
      <c r="WLJ7" s="1408"/>
      <c r="WLK7" s="1408"/>
      <c r="WLL7" s="1408"/>
      <c r="WLM7" s="1408"/>
      <c r="WLN7" s="1408"/>
      <c r="WLO7" s="1408"/>
      <c r="WLP7" s="1408"/>
      <c r="WLQ7" s="1408"/>
      <c r="WLR7" s="1408"/>
      <c r="WLS7" s="1408"/>
      <c r="WLT7" s="1408"/>
      <c r="WLU7" s="1408"/>
      <c r="WLV7" s="1408"/>
      <c r="WLW7" s="1408"/>
      <c r="WLX7" s="1408"/>
      <c r="WLY7" s="1408"/>
      <c r="WLZ7" s="1408"/>
      <c r="WMA7" s="1408"/>
      <c r="WMB7" s="1408"/>
      <c r="WMC7" s="1408"/>
      <c r="WMD7" s="1408"/>
      <c r="WME7" s="1408"/>
      <c r="WMF7" s="1408"/>
      <c r="WMG7" s="1408"/>
      <c r="WMH7" s="1408"/>
      <c r="WMI7" s="1408"/>
      <c r="WMJ7" s="1408"/>
      <c r="WMK7" s="1408"/>
      <c r="WML7" s="1408"/>
      <c r="WMM7" s="1408"/>
      <c r="WMN7" s="1408"/>
      <c r="WMO7" s="1408"/>
      <c r="WMP7" s="1408"/>
      <c r="WMQ7" s="1408"/>
      <c r="WMR7" s="1408"/>
      <c r="WMS7" s="1408"/>
      <c r="WMT7" s="1408"/>
      <c r="WMU7" s="1408"/>
      <c r="WMV7" s="1408"/>
      <c r="WMW7" s="1408"/>
      <c r="WMX7" s="1408"/>
      <c r="WMY7" s="1408"/>
      <c r="WMZ7" s="1408"/>
      <c r="WNA7" s="1408"/>
      <c r="WNB7" s="1408"/>
      <c r="WNC7" s="1408"/>
      <c r="WND7" s="1408"/>
      <c r="WNE7" s="1408"/>
      <c r="WNF7" s="1408"/>
      <c r="WNG7" s="1408"/>
      <c r="WNH7" s="1408"/>
      <c r="WNI7" s="1408"/>
      <c r="WNJ7" s="1408"/>
      <c r="WNK7" s="1408"/>
      <c r="WNL7" s="1408"/>
      <c r="WNM7" s="1408"/>
      <c r="WNN7" s="1408"/>
      <c r="WNO7" s="1408"/>
      <c r="WNP7" s="1408"/>
      <c r="WNQ7" s="1408"/>
      <c r="WNR7" s="1408"/>
      <c r="WNS7" s="1408"/>
      <c r="WNT7" s="1408"/>
      <c r="WNU7" s="1408"/>
      <c r="WNV7" s="1408"/>
      <c r="WNW7" s="1408"/>
      <c r="WNX7" s="1408"/>
      <c r="WNY7" s="1408"/>
      <c r="WNZ7" s="1408"/>
      <c r="WOA7" s="1408"/>
      <c r="WOB7" s="1408"/>
      <c r="WOC7" s="1408"/>
      <c r="WOD7" s="1408"/>
      <c r="WOE7" s="1408"/>
      <c r="WOF7" s="1408"/>
      <c r="WOG7" s="1408"/>
      <c r="WOH7" s="1408"/>
      <c r="WOI7" s="1408"/>
      <c r="WOJ7" s="1408"/>
      <c r="WOK7" s="1408"/>
      <c r="WOL7" s="1408"/>
      <c r="WOM7" s="1408"/>
      <c r="WON7" s="1408"/>
      <c r="WOO7" s="1408"/>
      <c r="WOP7" s="1408"/>
      <c r="WOQ7" s="1408"/>
      <c r="WOR7" s="1408"/>
      <c r="WOS7" s="1408"/>
      <c r="WOT7" s="1408"/>
      <c r="WOU7" s="1408"/>
      <c r="WOV7" s="1408"/>
      <c r="WOW7" s="1408"/>
      <c r="WOX7" s="1408"/>
      <c r="WOY7" s="1408"/>
      <c r="WOZ7" s="1408"/>
      <c r="WPA7" s="1408"/>
      <c r="WPB7" s="1408"/>
      <c r="WPC7" s="1408"/>
      <c r="WPD7" s="1408"/>
      <c r="WPE7" s="1408"/>
      <c r="WPF7" s="1408"/>
      <c r="WPG7" s="1408"/>
      <c r="WPH7" s="1408"/>
      <c r="WPI7" s="1408"/>
      <c r="WPJ7" s="1408"/>
      <c r="WPK7" s="1408"/>
      <c r="WPL7" s="1408"/>
      <c r="WPM7" s="1408"/>
      <c r="WPN7" s="1408"/>
      <c r="WPO7" s="1408"/>
      <c r="WPP7" s="1408"/>
      <c r="WPQ7" s="1408"/>
      <c r="WPR7" s="1408"/>
      <c r="WPS7" s="1408"/>
      <c r="WPT7" s="1408"/>
      <c r="WPU7" s="1408"/>
      <c r="WPV7" s="1408"/>
      <c r="WPW7" s="1408"/>
      <c r="WPX7" s="1408"/>
      <c r="WPY7" s="1408"/>
      <c r="WPZ7" s="1408"/>
      <c r="WQA7" s="1408"/>
      <c r="WQB7" s="1408"/>
      <c r="WQC7" s="1408"/>
      <c r="WQD7" s="1408"/>
      <c r="WQE7" s="1408"/>
      <c r="WQF7" s="1408"/>
      <c r="WQG7" s="1408"/>
      <c r="WQH7" s="1408"/>
      <c r="WQI7" s="1408"/>
      <c r="WQJ7" s="1408"/>
      <c r="WQK7" s="1408"/>
      <c r="WQL7" s="1408"/>
      <c r="WQM7" s="1408"/>
      <c r="WQN7" s="1408"/>
      <c r="WQO7" s="1408"/>
      <c r="WQP7" s="1408"/>
      <c r="WQQ7" s="1408"/>
      <c r="WQR7" s="1408"/>
      <c r="WQS7" s="1408"/>
      <c r="WQT7" s="1408"/>
      <c r="WQU7" s="1408"/>
      <c r="WQV7" s="1408"/>
      <c r="WQW7" s="1408"/>
      <c r="WQX7" s="1408"/>
      <c r="WQY7" s="1408"/>
      <c r="WQZ7" s="1408"/>
      <c r="WRA7" s="1408"/>
      <c r="WRB7" s="1408"/>
      <c r="WRC7" s="1408"/>
      <c r="WRD7" s="1408"/>
      <c r="WRE7" s="1408"/>
      <c r="WRF7" s="1408"/>
      <c r="WRG7" s="1408"/>
      <c r="WRH7" s="1408"/>
      <c r="WRI7" s="1408"/>
      <c r="WRJ7" s="1408"/>
      <c r="WRK7" s="1408"/>
      <c r="WRL7" s="1408"/>
      <c r="WRM7" s="1408"/>
      <c r="WRN7" s="1408"/>
      <c r="WRO7" s="1408"/>
      <c r="WRP7" s="1408"/>
      <c r="WRQ7" s="1408"/>
      <c r="WRR7" s="1408"/>
      <c r="WRS7" s="1408"/>
      <c r="WRT7" s="1408"/>
      <c r="WRU7" s="1408"/>
      <c r="WRV7" s="1408"/>
      <c r="WRW7" s="1408"/>
      <c r="WRX7" s="1408"/>
      <c r="WRY7" s="1408"/>
      <c r="WRZ7" s="1408"/>
      <c r="WSA7" s="1408"/>
      <c r="WSB7" s="1408"/>
      <c r="WSC7" s="1408"/>
      <c r="WSD7" s="1408"/>
      <c r="WSE7" s="1408"/>
      <c r="WSF7" s="1408"/>
      <c r="WSG7" s="1408"/>
      <c r="WSH7" s="1408"/>
      <c r="WSI7" s="1408"/>
      <c r="WSJ7" s="1408"/>
      <c r="WSK7" s="1408"/>
      <c r="WSL7" s="1408"/>
      <c r="WSM7" s="1408"/>
      <c r="WSN7" s="1408"/>
      <c r="WSO7" s="1408"/>
      <c r="WSP7" s="1408"/>
      <c r="WSQ7" s="1408"/>
      <c r="WSR7" s="1408"/>
      <c r="WSS7" s="1408"/>
      <c r="WST7" s="1408"/>
      <c r="WSU7" s="1408"/>
      <c r="WSV7" s="1408"/>
      <c r="WSW7" s="1408"/>
      <c r="WSX7" s="1408"/>
      <c r="WSY7" s="1408"/>
      <c r="WSZ7" s="1408"/>
      <c r="WTA7" s="1408"/>
      <c r="WTB7" s="1408"/>
      <c r="WTC7" s="1408"/>
      <c r="WTD7" s="1408"/>
      <c r="WTE7" s="1408"/>
      <c r="WTF7" s="1408"/>
      <c r="WTG7" s="1408"/>
      <c r="WTH7" s="1408"/>
      <c r="WTI7" s="1408"/>
      <c r="WTJ7" s="1408"/>
      <c r="WTK7" s="1408"/>
      <c r="WTL7" s="1408"/>
      <c r="WTM7" s="1408"/>
      <c r="WTN7" s="1408"/>
      <c r="WTO7" s="1408"/>
      <c r="WTP7" s="1408"/>
      <c r="WTQ7" s="1408"/>
      <c r="WTR7" s="1408"/>
      <c r="WTS7" s="1408"/>
      <c r="WTT7" s="1408"/>
      <c r="WTU7" s="1408"/>
      <c r="WTV7" s="1408"/>
      <c r="WTW7" s="1408"/>
      <c r="WTX7" s="1408"/>
      <c r="WTY7" s="1408"/>
      <c r="WTZ7" s="1408"/>
      <c r="WUA7" s="1408"/>
      <c r="WUB7" s="1408"/>
      <c r="WUC7" s="1408"/>
      <c r="WUD7" s="1408"/>
      <c r="WUE7" s="1408"/>
      <c r="WUF7" s="1408"/>
      <c r="WUG7" s="1408"/>
      <c r="WUH7" s="1408"/>
      <c r="WUI7" s="1408"/>
      <c r="WUJ7" s="1408"/>
      <c r="WUK7" s="1408"/>
      <c r="WUL7" s="1408"/>
      <c r="WUM7" s="1408"/>
      <c r="WUN7" s="1408"/>
      <c r="WUO7" s="1408"/>
      <c r="WUP7" s="1408"/>
      <c r="WUQ7" s="1408"/>
      <c r="WUR7" s="1408"/>
      <c r="WUS7" s="1408"/>
      <c r="WUT7" s="1408"/>
      <c r="WUU7" s="1408"/>
      <c r="WUV7" s="1408"/>
      <c r="WUW7" s="1408"/>
      <c r="WUX7" s="1408"/>
      <c r="WUY7" s="1408"/>
      <c r="WUZ7" s="1408"/>
      <c r="WVA7" s="1408"/>
      <c r="WVB7" s="1408"/>
      <c r="WVC7" s="1408"/>
      <c r="WVD7" s="1408"/>
      <c r="WVE7" s="1408"/>
      <c r="WVF7" s="1408"/>
      <c r="WVG7" s="1408"/>
      <c r="WVH7" s="1408"/>
      <c r="WVI7" s="1408"/>
      <c r="WVJ7" s="1408"/>
      <c r="WVK7" s="1408"/>
      <c r="WVL7" s="1408"/>
      <c r="WVM7" s="1408"/>
      <c r="WVN7" s="1408"/>
      <c r="WVO7" s="1408"/>
      <c r="WVP7" s="1408"/>
      <c r="WVQ7" s="1408"/>
      <c r="WVR7" s="1408"/>
      <c r="WVS7" s="1408"/>
      <c r="WVT7" s="1408"/>
      <c r="WVU7" s="1408"/>
      <c r="WVV7" s="1408"/>
      <c r="WVW7" s="1408"/>
      <c r="WVX7" s="1408"/>
      <c r="WVY7" s="1408"/>
      <c r="WVZ7" s="1408"/>
      <c r="WWA7" s="1408"/>
      <c r="WWB7" s="1408"/>
      <c r="WWC7" s="1408"/>
      <c r="WWD7" s="1408"/>
      <c r="WWE7" s="1408"/>
      <c r="WWF7" s="1408"/>
      <c r="WWG7" s="1408"/>
      <c r="WWH7" s="1408"/>
      <c r="WWI7" s="1408"/>
      <c r="WWJ7" s="1408"/>
      <c r="WWK7" s="1408"/>
      <c r="WWL7" s="1408"/>
      <c r="WWM7" s="1408"/>
      <c r="WWN7" s="1408"/>
      <c r="WWO7" s="1408"/>
      <c r="WWP7" s="1408"/>
      <c r="WWQ7" s="1408"/>
      <c r="WWR7" s="1408"/>
      <c r="WWS7" s="1408"/>
      <c r="WWT7" s="1408"/>
      <c r="WWU7" s="1408"/>
      <c r="WWV7" s="1408"/>
      <c r="WWW7" s="1408"/>
      <c r="WWX7" s="1408"/>
      <c r="WWY7" s="1408"/>
      <c r="WWZ7" s="1408"/>
      <c r="WXA7" s="1408"/>
      <c r="WXB7" s="1408"/>
      <c r="WXC7" s="1408"/>
      <c r="WXD7" s="1408"/>
      <c r="WXE7" s="1408"/>
      <c r="WXF7" s="1408"/>
      <c r="WXG7" s="1408"/>
      <c r="WXH7" s="1408"/>
      <c r="WXI7" s="1408"/>
      <c r="WXJ7" s="1408"/>
      <c r="WXK7" s="1408"/>
      <c r="WXL7" s="1408"/>
      <c r="WXM7" s="1408"/>
      <c r="WXN7" s="1408"/>
      <c r="WXO7" s="1408"/>
      <c r="WXP7" s="1408"/>
      <c r="WXQ7" s="1408"/>
      <c r="WXR7" s="1408"/>
      <c r="WXS7" s="1408"/>
      <c r="WXT7" s="1408"/>
      <c r="WXU7" s="1408"/>
      <c r="WXV7" s="1408"/>
      <c r="WXW7" s="1408"/>
      <c r="WXX7" s="1408"/>
      <c r="WXY7" s="1408"/>
      <c r="WXZ7" s="1408"/>
      <c r="WYA7" s="1408"/>
      <c r="WYB7" s="1408"/>
      <c r="WYC7" s="1408"/>
      <c r="WYD7" s="1408"/>
      <c r="WYE7" s="1408"/>
      <c r="WYF7" s="1408"/>
      <c r="WYG7" s="1408"/>
      <c r="WYH7" s="1408"/>
      <c r="WYI7" s="1408"/>
      <c r="WYJ7" s="1408"/>
      <c r="WYK7" s="1408"/>
      <c r="WYL7" s="1408"/>
      <c r="WYM7" s="1408"/>
      <c r="WYN7" s="1408"/>
      <c r="WYO7" s="1408"/>
      <c r="WYP7" s="1408"/>
      <c r="WYQ7" s="1408"/>
      <c r="WYR7" s="1408"/>
      <c r="WYS7" s="1408"/>
      <c r="WYT7" s="1408"/>
      <c r="WYU7" s="1408"/>
      <c r="WYV7" s="1408"/>
      <c r="WYW7" s="1408"/>
      <c r="WYX7" s="1408"/>
      <c r="WYY7" s="1408"/>
      <c r="WYZ7" s="1408"/>
      <c r="WZA7" s="1408"/>
      <c r="WZB7" s="1408"/>
      <c r="WZC7" s="1408"/>
      <c r="WZD7" s="1408"/>
      <c r="WZE7" s="1408"/>
      <c r="WZF7" s="1408"/>
      <c r="WZG7" s="1408"/>
      <c r="WZH7" s="1408"/>
      <c r="WZI7" s="1408"/>
      <c r="WZJ7" s="1408"/>
      <c r="WZK7" s="1408"/>
      <c r="WZL7" s="1408"/>
      <c r="WZM7" s="1408"/>
      <c r="WZN7" s="1408"/>
      <c r="WZO7" s="1408"/>
      <c r="WZP7" s="1408"/>
      <c r="WZQ7" s="1408"/>
      <c r="WZR7" s="1408"/>
      <c r="WZS7" s="1408"/>
      <c r="WZT7" s="1408"/>
      <c r="WZU7" s="1408"/>
      <c r="WZV7" s="1408"/>
      <c r="WZW7" s="1408"/>
      <c r="WZX7" s="1408"/>
      <c r="WZY7" s="1408"/>
      <c r="WZZ7" s="1408"/>
      <c r="XAA7" s="1408"/>
      <c r="XAB7" s="1408"/>
      <c r="XAC7" s="1408"/>
      <c r="XAD7" s="1408"/>
      <c r="XAE7" s="1408"/>
      <c r="XAF7" s="1408"/>
      <c r="XAG7" s="1408"/>
      <c r="XAH7" s="1408"/>
      <c r="XAI7" s="1408"/>
      <c r="XAJ7" s="1408"/>
      <c r="XAK7" s="1408"/>
      <c r="XAL7" s="1408"/>
      <c r="XAM7" s="1408"/>
      <c r="XAN7" s="1408"/>
      <c r="XAO7" s="1408"/>
      <c r="XAP7" s="1408"/>
      <c r="XAQ7" s="1408"/>
      <c r="XAR7" s="1408"/>
      <c r="XAS7" s="1408"/>
      <c r="XAT7" s="1408"/>
      <c r="XAU7" s="1408"/>
      <c r="XAV7" s="1408"/>
      <c r="XAW7" s="1408"/>
      <c r="XAX7" s="1408"/>
      <c r="XAY7" s="1408"/>
      <c r="XAZ7" s="1408"/>
      <c r="XBA7" s="1408"/>
      <c r="XBB7" s="1408"/>
      <c r="XBC7" s="1408"/>
      <c r="XBD7" s="1408"/>
      <c r="XBE7" s="1408"/>
      <c r="XBF7" s="1408"/>
      <c r="XBG7" s="1408"/>
      <c r="XBH7" s="1408"/>
      <c r="XBI7" s="1408"/>
      <c r="XBJ7" s="1408"/>
      <c r="XBK7" s="1408"/>
      <c r="XBL7" s="1408"/>
      <c r="XBM7" s="1408"/>
      <c r="XBN7" s="1408"/>
      <c r="XBO7" s="1408"/>
      <c r="XBP7" s="1408"/>
      <c r="XBQ7" s="1408"/>
      <c r="XBR7" s="1408"/>
      <c r="XBS7" s="1408"/>
      <c r="XBT7" s="1408"/>
      <c r="XBU7" s="1408"/>
      <c r="XBV7" s="1408"/>
      <c r="XBW7" s="1408"/>
      <c r="XBX7" s="1408"/>
      <c r="XBY7" s="1408"/>
      <c r="XBZ7" s="1408"/>
      <c r="XCA7" s="1408"/>
      <c r="XCB7" s="1408"/>
      <c r="XCC7" s="1408"/>
      <c r="XCD7" s="1408"/>
      <c r="XCE7" s="1408"/>
      <c r="XCF7" s="1408"/>
      <c r="XCG7" s="1408"/>
      <c r="XCH7" s="1408"/>
      <c r="XCI7" s="1408"/>
      <c r="XCJ7" s="1408"/>
      <c r="XCK7" s="1408"/>
      <c r="XCL7" s="1408"/>
      <c r="XCM7" s="1408"/>
      <c r="XCN7" s="1408"/>
      <c r="XCO7" s="1408"/>
      <c r="XCP7" s="1408"/>
      <c r="XCQ7" s="1408"/>
      <c r="XCR7" s="1408"/>
      <c r="XCS7" s="1408"/>
      <c r="XCT7" s="1408"/>
      <c r="XCU7" s="1408"/>
      <c r="XCV7" s="1408"/>
      <c r="XCW7" s="1408"/>
      <c r="XCX7" s="1408"/>
      <c r="XCY7" s="1408"/>
      <c r="XCZ7" s="1408"/>
      <c r="XDA7" s="1408"/>
      <c r="XDB7" s="1408"/>
      <c r="XDC7" s="1408"/>
      <c r="XDD7" s="1408"/>
      <c r="XDE7" s="1408"/>
      <c r="XDF7" s="1408"/>
      <c r="XDG7" s="1408"/>
      <c r="XDH7" s="1408"/>
      <c r="XDI7" s="1408"/>
      <c r="XDJ7" s="1408"/>
      <c r="XDK7" s="1408"/>
      <c r="XDL7" s="1408"/>
      <c r="XDM7" s="1408"/>
      <c r="XDN7" s="1408"/>
      <c r="XDO7" s="1408"/>
      <c r="XDP7" s="1408"/>
      <c r="XDQ7" s="1408"/>
      <c r="XDR7" s="1408"/>
      <c r="XDS7" s="1408"/>
      <c r="XDT7" s="1408"/>
      <c r="XDU7" s="1408"/>
      <c r="XDV7" s="1408"/>
      <c r="XDW7" s="1408"/>
      <c r="XDX7" s="1408"/>
      <c r="XDY7" s="1408"/>
      <c r="XDZ7" s="1408"/>
      <c r="XEA7" s="1408"/>
      <c r="XEB7" s="1408"/>
      <c r="XEC7" s="1408"/>
      <c r="XED7" s="1408"/>
      <c r="XEE7" s="1408"/>
      <c r="XEF7" s="1408"/>
      <c r="XEG7" s="1408"/>
      <c r="XEH7" s="1408"/>
      <c r="XEI7" s="1408"/>
      <c r="XEJ7" s="1408"/>
      <c r="XEK7" s="1408"/>
      <c r="XEL7" s="1408"/>
      <c r="XEM7" s="1408"/>
      <c r="XEN7" s="1408"/>
      <c r="XEO7" s="1408"/>
      <c r="XEP7" s="1408"/>
      <c r="XEQ7" s="1408"/>
      <c r="XER7" s="1408"/>
      <c r="XES7" s="1408"/>
      <c r="XET7" s="1408"/>
      <c r="XEU7" s="1408"/>
      <c r="XEV7" s="1408"/>
      <c r="XEW7" s="1408"/>
      <c r="XEX7" s="1408"/>
      <c r="XEY7" s="1408"/>
      <c r="XEZ7" s="1408"/>
      <c r="XFA7" s="1408"/>
      <c r="XFB7" s="1408"/>
    </row>
    <row r="8" spans="1:16382" ht="55.5" customHeight="1" x14ac:dyDescent="0.25">
      <c r="A8" s="588"/>
      <c r="B8" s="1376" t="s">
        <v>892</v>
      </c>
      <c r="C8" s="588"/>
      <c r="D8" s="588"/>
      <c r="E8" s="588"/>
      <c r="F8" s="588"/>
      <c r="G8" s="588"/>
      <c r="H8" s="588"/>
      <c r="I8" s="588"/>
      <c r="J8" s="588"/>
      <c r="K8" s="588"/>
      <c r="L8" s="1441">
        <v>34566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292"/>
  <sheetViews>
    <sheetView topLeftCell="A261" zoomScale="90" zoomScaleNormal="90" workbookViewId="0">
      <selection activeCell="H288" sqref="H288"/>
    </sheetView>
  </sheetViews>
  <sheetFormatPr defaultColWidth="8.85546875" defaultRowHeight="15" x14ac:dyDescent="0.25"/>
  <cols>
    <col min="1" max="1" width="8.85546875" style="770"/>
    <col min="2" max="2" width="79.85546875" style="770" bestFit="1" customWidth="1"/>
    <col min="3" max="3" width="49.42578125" style="770" bestFit="1" customWidth="1"/>
    <col min="4" max="4" width="8.85546875" style="770"/>
    <col min="5" max="5" width="10.85546875" style="773" customWidth="1"/>
    <col min="6" max="6" width="19" style="770" customWidth="1"/>
    <col min="7" max="16384" width="8.85546875" style="770"/>
  </cols>
  <sheetData>
    <row r="1" spans="1:5" ht="14.45" x14ac:dyDescent="0.3">
      <c r="C1" s="771" t="s">
        <v>144</v>
      </c>
      <c r="D1" s="772">
        <f>+SUM(D3:D279)</f>
        <v>442</v>
      </c>
      <c r="E1" s="773">
        <f>+SUM(E3:E279)</f>
        <v>0.99999999999999956</v>
      </c>
    </row>
    <row r="2" spans="1:5" s="774" customFormat="1" ht="28.9" x14ac:dyDescent="0.3">
      <c r="A2" s="774" t="s">
        <v>430</v>
      </c>
      <c r="B2" s="775" t="s">
        <v>431</v>
      </c>
      <c r="C2" s="775" t="s">
        <v>432</v>
      </c>
      <c r="D2" s="774" t="s">
        <v>433</v>
      </c>
      <c r="E2" s="776" t="s">
        <v>434</v>
      </c>
    </row>
    <row r="3" spans="1:5" x14ac:dyDescent="0.25">
      <c r="A3" s="770">
        <v>701000000</v>
      </c>
      <c r="B3" s="770" t="s">
        <v>435</v>
      </c>
      <c r="C3" s="770" t="s">
        <v>436</v>
      </c>
      <c r="D3" s="777">
        <v>0</v>
      </c>
      <c r="E3" s="773">
        <f>+D3/$D$1</f>
        <v>0</v>
      </c>
    </row>
    <row r="4" spans="1:5" x14ac:dyDescent="0.25">
      <c r="A4" s="770">
        <v>701000000</v>
      </c>
      <c r="B4" s="770" t="s">
        <v>435</v>
      </c>
      <c r="C4" s="770" t="s">
        <v>437</v>
      </c>
      <c r="D4" s="777">
        <v>0</v>
      </c>
      <c r="E4" s="773">
        <f t="shared" ref="E4:E67" si="0">+D4/$D$1</f>
        <v>0</v>
      </c>
    </row>
    <row r="5" spans="1:5" x14ac:dyDescent="0.25">
      <c r="A5" s="770">
        <v>701000000</v>
      </c>
      <c r="B5" s="770" t="s">
        <v>435</v>
      </c>
      <c r="C5" s="770" t="s">
        <v>438</v>
      </c>
      <c r="D5" s="777">
        <v>1</v>
      </c>
      <c r="E5" s="773">
        <f t="shared" si="0"/>
        <v>2.2624434389140274E-3</v>
      </c>
    </row>
    <row r="6" spans="1:5" x14ac:dyDescent="0.25">
      <c r="A6" s="770">
        <v>701000000</v>
      </c>
      <c r="B6" s="770" t="s">
        <v>435</v>
      </c>
      <c r="C6" s="770" t="s">
        <v>439</v>
      </c>
      <c r="D6" s="777">
        <v>0</v>
      </c>
      <c r="E6" s="773">
        <f t="shared" si="0"/>
        <v>0</v>
      </c>
    </row>
    <row r="7" spans="1:5" x14ac:dyDescent="0.25">
      <c r="A7" s="770">
        <v>701000000</v>
      </c>
      <c r="B7" s="770" t="s">
        <v>435</v>
      </c>
      <c r="C7" s="770" t="s">
        <v>440</v>
      </c>
      <c r="D7" s="777">
        <v>0</v>
      </c>
      <c r="E7" s="773">
        <f t="shared" si="0"/>
        <v>0</v>
      </c>
    </row>
    <row r="8" spans="1:5" x14ac:dyDescent="0.25">
      <c r="A8" s="770">
        <v>701000000</v>
      </c>
      <c r="B8" s="770" t="s">
        <v>435</v>
      </c>
      <c r="C8" s="770" t="s">
        <v>441</v>
      </c>
      <c r="D8" s="777">
        <v>0</v>
      </c>
      <c r="E8" s="773">
        <f t="shared" si="0"/>
        <v>0</v>
      </c>
    </row>
    <row r="9" spans="1:5" x14ac:dyDescent="0.25">
      <c r="A9" s="770">
        <v>701000000</v>
      </c>
      <c r="B9" s="770" t="s">
        <v>435</v>
      </c>
      <c r="C9" s="770" t="s">
        <v>442</v>
      </c>
      <c r="D9" s="777">
        <v>0</v>
      </c>
      <c r="E9" s="773">
        <f t="shared" si="0"/>
        <v>0</v>
      </c>
    </row>
    <row r="10" spans="1:5" x14ac:dyDescent="0.25">
      <c r="A10" s="770">
        <v>701000000</v>
      </c>
      <c r="B10" s="770" t="s">
        <v>435</v>
      </c>
      <c r="C10" s="770" t="s">
        <v>443</v>
      </c>
      <c r="D10" s="777">
        <v>0</v>
      </c>
      <c r="E10" s="773">
        <f t="shared" si="0"/>
        <v>0</v>
      </c>
    </row>
    <row r="11" spans="1:5" x14ac:dyDescent="0.25">
      <c r="A11" s="770">
        <v>701000000</v>
      </c>
      <c r="B11" s="770" t="s">
        <v>435</v>
      </c>
      <c r="C11" s="770" t="s">
        <v>444</v>
      </c>
      <c r="D11" s="777">
        <v>4</v>
      </c>
      <c r="E11" s="773">
        <f t="shared" si="0"/>
        <v>9.0497737556561094E-3</v>
      </c>
    </row>
    <row r="12" spans="1:5" x14ac:dyDescent="0.25">
      <c r="A12" s="770">
        <v>701000000</v>
      </c>
      <c r="B12" s="770" t="s">
        <v>435</v>
      </c>
      <c r="C12" s="770" t="s">
        <v>445</v>
      </c>
      <c r="D12" s="777">
        <v>0</v>
      </c>
      <c r="E12" s="773">
        <f t="shared" si="0"/>
        <v>0</v>
      </c>
    </row>
    <row r="13" spans="1:5" x14ac:dyDescent="0.25">
      <c r="A13" s="770">
        <v>701000000</v>
      </c>
      <c r="B13" s="770" t="s">
        <v>435</v>
      </c>
      <c r="C13" s="770" t="s">
        <v>446</v>
      </c>
      <c r="D13" s="777">
        <v>0</v>
      </c>
      <c r="E13" s="773">
        <f t="shared" si="0"/>
        <v>0</v>
      </c>
    </row>
    <row r="14" spans="1:5" x14ac:dyDescent="0.25">
      <c r="A14" s="770">
        <v>701000000</v>
      </c>
      <c r="B14" s="770" t="s">
        <v>435</v>
      </c>
      <c r="C14" s="770" t="s">
        <v>447</v>
      </c>
      <c r="D14" s="777">
        <v>0</v>
      </c>
      <c r="E14" s="773">
        <f t="shared" si="0"/>
        <v>0</v>
      </c>
    </row>
    <row r="15" spans="1:5" x14ac:dyDescent="0.25">
      <c r="A15" s="770">
        <v>701000000</v>
      </c>
      <c r="B15" s="770" t="s">
        <v>435</v>
      </c>
      <c r="C15" s="770" t="s">
        <v>448</v>
      </c>
      <c r="D15" s="777">
        <v>0</v>
      </c>
      <c r="E15" s="773">
        <f t="shared" si="0"/>
        <v>0</v>
      </c>
    </row>
    <row r="16" spans="1:5" x14ac:dyDescent="0.25">
      <c r="A16" s="770">
        <v>701000000</v>
      </c>
      <c r="B16" s="770" t="s">
        <v>435</v>
      </c>
      <c r="C16" s="770" t="s">
        <v>449</v>
      </c>
      <c r="D16" s="777">
        <v>0</v>
      </c>
      <c r="E16" s="773">
        <f t="shared" si="0"/>
        <v>0</v>
      </c>
    </row>
    <row r="17" spans="1:5" x14ac:dyDescent="0.25">
      <c r="A17" s="770">
        <v>701000000</v>
      </c>
      <c r="B17" s="770" t="s">
        <v>435</v>
      </c>
      <c r="C17" s="770" t="s">
        <v>450</v>
      </c>
      <c r="D17" s="777">
        <v>1</v>
      </c>
      <c r="E17" s="773">
        <f t="shared" si="0"/>
        <v>2.2624434389140274E-3</v>
      </c>
    </row>
    <row r="18" spans="1:5" x14ac:dyDescent="0.25">
      <c r="A18" s="770">
        <v>701000000</v>
      </c>
      <c r="B18" s="770" t="s">
        <v>435</v>
      </c>
      <c r="C18" s="770" t="s">
        <v>451</v>
      </c>
      <c r="D18" s="777">
        <v>0</v>
      </c>
      <c r="E18" s="773">
        <f t="shared" si="0"/>
        <v>0</v>
      </c>
    </row>
    <row r="19" spans="1:5" x14ac:dyDescent="0.25">
      <c r="A19" s="770">
        <v>701000000</v>
      </c>
      <c r="B19" s="770" t="s">
        <v>435</v>
      </c>
      <c r="C19" s="770" t="s">
        <v>452</v>
      </c>
      <c r="D19" s="777">
        <v>0</v>
      </c>
      <c r="E19" s="773">
        <f t="shared" si="0"/>
        <v>0</v>
      </c>
    </row>
    <row r="20" spans="1:5" x14ac:dyDescent="0.25">
      <c r="A20" s="770">
        <v>701000000</v>
      </c>
      <c r="B20" s="770" t="s">
        <v>435</v>
      </c>
      <c r="C20" s="770" t="s">
        <v>453</v>
      </c>
      <c r="D20" s="777">
        <v>0</v>
      </c>
      <c r="E20" s="773">
        <f t="shared" si="0"/>
        <v>0</v>
      </c>
    </row>
    <row r="21" spans="1:5" x14ac:dyDescent="0.25">
      <c r="A21" s="770">
        <v>701000000</v>
      </c>
      <c r="B21" s="770" t="s">
        <v>435</v>
      </c>
      <c r="C21" s="770" t="s">
        <v>454</v>
      </c>
      <c r="D21" s="777">
        <v>0</v>
      </c>
      <c r="E21" s="773">
        <f t="shared" si="0"/>
        <v>0</v>
      </c>
    </row>
    <row r="22" spans="1:5" x14ac:dyDescent="0.25">
      <c r="A22" s="770">
        <v>701000000</v>
      </c>
      <c r="B22" s="770" t="s">
        <v>435</v>
      </c>
      <c r="C22" s="770" t="s">
        <v>455</v>
      </c>
      <c r="D22" s="777">
        <v>1</v>
      </c>
      <c r="E22" s="773">
        <f t="shared" si="0"/>
        <v>2.2624434389140274E-3</v>
      </c>
    </row>
    <row r="23" spans="1:5" x14ac:dyDescent="0.25">
      <c r="A23" s="770">
        <v>701000000</v>
      </c>
      <c r="B23" s="770" t="s">
        <v>435</v>
      </c>
      <c r="C23" s="770" t="s">
        <v>456</v>
      </c>
      <c r="D23" s="777">
        <v>0</v>
      </c>
      <c r="E23" s="773">
        <f t="shared" si="0"/>
        <v>0</v>
      </c>
    </row>
    <row r="24" spans="1:5" x14ac:dyDescent="0.25">
      <c r="A24" s="770">
        <v>701000000</v>
      </c>
      <c r="B24" s="770" t="s">
        <v>435</v>
      </c>
      <c r="C24" s="770" t="s">
        <v>457</v>
      </c>
      <c r="D24" s="777">
        <v>1</v>
      </c>
      <c r="E24" s="773">
        <f t="shared" si="0"/>
        <v>2.2624434389140274E-3</v>
      </c>
    </row>
    <row r="25" spans="1:5" x14ac:dyDescent="0.25">
      <c r="A25" s="770">
        <v>701000000</v>
      </c>
      <c r="B25" s="770" t="s">
        <v>435</v>
      </c>
      <c r="C25" s="770" t="s">
        <v>458</v>
      </c>
      <c r="D25" s="777">
        <v>0</v>
      </c>
      <c r="E25" s="773">
        <f t="shared" si="0"/>
        <v>0</v>
      </c>
    </row>
    <row r="26" spans="1:5" x14ac:dyDescent="0.25">
      <c r="A26" s="770">
        <v>701000000</v>
      </c>
      <c r="B26" s="770" t="s">
        <v>435</v>
      </c>
      <c r="C26" s="770" t="s">
        <v>459</v>
      </c>
      <c r="D26" s="777">
        <v>0</v>
      </c>
      <c r="E26" s="773">
        <f t="shared" si="0"/>
        <v>0</v>
      </c>
    </row>
    <row r="27" spans="1:5" x14ac:dyDescent="0.25">
      <c r="A27" s="770">
        <v>701000000</v>
      </c>
      <c r="B27" s="770" t="s">
        <v>435</v>
      </c>
      <c r="C27" s="770" t="s">
        <v>460</v>
      </c>
      <c r="D27" s="777">
        <v>1</v>
      </c>
      <c r="E27" s="773">
        <f t="shared" si="0"/>
        <v>2.2624434389140274E-3</v>
      </c>
    </row>
    <row r="28" spans="1:5" x14ac:dyDescent="0.25">
      <c r="A28" s="770">
        <v>701000000</v>
      </c>
      <c r="B28" s="770" t="s">
        <v>435</v>
      </c>
      <c r="C28" s="770" t="s">
        <v>461</v>
      </c>
      <c r="D28" s="777">
        <v>0</v>
      </c>
      <c r="E28" s="773">
        <f t="shared" si="0"/>
        <v>0</v>
      </c>
    </row>
    <row r="29" spans="1:5" x14ac:dyDescent="0.25">
      <c r="A29" s="770">
        <v>701000000</v>
      </c>
      <c r="B29" s="770" t="s">
        <v>435</v>
      </c>
      <c r="C29" s="770" t="s">
        <v>462</v>
      </c>
      <c r="D29" s="777">
        <v>0</v>
      </c>
      <c r="E29" s="773">
        <f t="shared" si="0"/>
        <v>0</v>
      </c>
    </row>
    <row r="30" spans="1:5" x14ac:dyDescent="0.25">
      <c r="A30" s="770">
        <v>701000000</v>
      </c>
      <c r="B30" s="770" t="s">
        <v>435</v>
      </c>
      <c r="C30" s="770" t="s">
        <v>463</v>
      </c>
      <c r="D30" s="777">
        <v>0</v>
      </c>
      <c r="E30" s="773">
        <f t="shared" si="0"/>
        <v>0</v>
      </c>
    </row>
    <row r="31" spans="1:5" x14ac:dyDescent="0.25">
      <c r="A31" s="770">
        <v>701000000</v>
      </c>
      <c r="B31" s="770" t="s">
        <v>435</v>
      </c>
      <c r="C31" s="770" t="s">
        <v>464</v>
      </c>
      <c r="D31" s="777">
        <v>0</v>
      </c>
      <c r="E31" s="773">
        <f t="shared" si="0"/>
        <v>0</v>
      </c>
    </row>
    <row r="32" spans="1:5" x14ac:dyDescent="0.25">
      <c r="A32" s="770">
        <v>701000000</v>
      </c>
      <c r="B32" s="770" t="s">
        <v>435</v>
      </c>
      <c r="C32" s="770" t="s">
        <v>465</v>
      </c>
      <c r="D32" s="777">
        <v>0</v>
      </c>
      <c r="E32" s="773">
        <f t="shared" si="0"/>
        <v>0</v>
      </c>
    </row>
    <row r="33" spans="1:5" x14ac:dyDescent="0.25">
      <c r="A33" s="770">
        <v>701000000</v>
      </c>
      <c r="B33" s="770" t="s">
        <v>435</v>
      </c>
      <c r="C33" s="770" t="s">
        <v>466</v>
      </c>
      <c r="D33" s="777">
        <v>0</v>
      </c>
      <c r="E33" s="773">
        <f t="shared" si="0"/>
        <v>0</v>
      </c>
    </row>
    <row r="34" spans="1:5" x14ac:dyDescent="0.25">
      <c r="A34" s="770">
        <v>701000000</v>
      </c>
      <c r="B34" s="770" t="s">
        <v>435</v>
      </c>
      <c r="C34" s="770" t="s">
        <v>467</v>
      </c>
      <c r="D34" s="777">
        <v>0</v>
      </c>
      <c r="E34" s="773">
        <f t="shared" si="0"/>
        <v>0</v>
      </c>
    </row>
    <row r="35" spans="1:5" x14ac:dyDescent="0.25">
      <c r="A35" s="770">
        <v>701000000</v>
      </c>
      <c r="B35" s="770" t="s">
        <v>435</v>
      </c>
      <c r="C35" s="770" t="s">
        <v>468</v>
      </c>
      <c r="D35" s="777">
        <v>0</v>
      </c>
      <c r="E35" s="773">
        <f t="shared" si="0"/>
        <v>0</v>
      </c>
    </row>
    <row r="36" spans="1:5" x14ac:dyDescent="0.25">
      <c r="A36" s="778">
        <v>702000000</v>
      </c>
      <c r="B36" s="778" t="s">
        <v>469</v>
      </c>
      <c r="C36" s="778" t="s">
        <v>470</v>
      </c>
      <c r="D36" s="779">
        <v>3</v>
      </c>
      <c r="E36" s="780">
        <f t="shared" si="0"/>
        <v>6.7873303167420816E-3</v>
      </c>
    </row>
    <row r="37" spans="1:5" x14ac:dyDescent="0.25">
      <c r="A37" s="778">
        <v>702000000</v>
      </c>
      <c r="B37" s="778" t="s">
        <v>469</v>
      </c>
      <c r="C37" s="778" t="s">
        <v>471</v>
      </c>
      <c r="D37" s="779">
        <v>3</v>
      </c>
      <c r="E37" s="780">
        <f t="shared" si="0"/>
        <v>6.7873303167420816E-3</v>
      </c>
    </row>
    <row r="38" spans="1:5" x14ac:dyDescent="0.25">
      <c r="A38" s="778">
        <v>702000000</v>
      </c>
      <c r="B38" s="778" t="s">
        <v>469</v>
      </c>
      <c r="C38" s="778" t="s">
        <v>472</v>
      </c>
      <c r="D38" s="779">
        <v>3</v>
      </c>
      <c r="E38" s="780">
        <f t="shared" si="0"/>
        <v>6.7873303167420816E-3</v>
      </c>
    </row>
    <row r="39" spans="1:5" x14ac:dyDescent="0.25">
      <c r="A39" s="778">
        <v>702000000</v>
      </c>
      <c r="B39" s="778" t="s">
        <v>469</v>
      </c>
      <c r="C39" s="778" t="s">
        <v>473</v>
      </c>
      <c r="D39" s="779">
        <v>0</v>
      </c>
      <c r="E39" s="780">
        <f t="shared" si="0"/>
        <v>0</v>
      </c>
    </row>
    <row r="40" spans="1:5" x14ac:dyDescent="0.25">
      <c r="A40" s="778">
        <v>702000000</v>
      </c>
      <c r="B40" s="778" t="s">
        <v>469</v>
      </c>
      <c r="C40" s="778" t="s">
        <v>474</v>
      </c>
      <c r="D40" s="779">
        <v>16</v>
      </c>
      <c r="E40" s="780">
        <f t="shared" si="0"/>
        <v>3.6199095022624438E-2</v>
      </c>
    </row>
    <row r="41" spans="1:5" x14ac:dyDescent="0.25">
      <c r="A41" s="778">
        <v>702000000</v>
      </c>
      <c r="B41" s="778" t="s">
        <v>469</v>
      </c>
      <c r="C41" s="778" t="s">
        <v>475</v>
      </c>
      <c r="D41" s="779">
        <v>0</v>
      </c>
      <c r="E41" s="780">
        <f t="shared" si="0"/>
        <v>0</v>
      </c>
    </row>
    <row r="42" spans="1:5" x14ac:dyDescent="0.25">
      <c r="A42" s="778">
        <v>702000000</v>
      </c>
      <c r="B42" s="778" t="s">
        <v>469</v>
      </c>
      <c r="C42" s="778" t="s">
        <v>476</v>
      </c>
      <c r="D42" s="779">
        <v>19</v>
      </c>
      <c r="E42" s="780">
        <f t="shared" si="0"/>
        <v>4.2986425339366516E-2</v>
      </c>
    </row>
    <row r="43" spans="1:5" x14ac:dyDescent="0.25">
      <c r="A43" s="778">
        <v>702000000</v>
      </c>
      <c r="B43" s="778" t="s">
        <v>469</v>
      </c>
      <c r="C43" s="778" t="s">
        <v>477</v>
      </c>
      <c r="D43" s="779">
        <v>0</v>
      </c>
      <c r="E43" s="780">
        <f t="shared" si="0"/>
        <v>0</v>
      </c>
    </row>
    <row r="44" spans="1:5" x14ac:dyDescent="0.25">
      <c r="A44" s="778">
        <v>702000000</v>
      </c>
      <c r="B44" s="778" t="s">
        <v>469</v>
      </c>
      <c r="C44" s="778" t="s">
        <v>478</v>
      </c>
      <c r="D44" s="779">
        <v>8</v>
      </c>
      <c r="E44" s="780">
        <f t="shared" si="0"/>
        <v>1.8099547511312219E-2</v>
      </c>
    </row>
    <row r="45" spans="1:5" x14ac:dyDescent="0.25">
      <c r="A45" s="778">
        <v>702000000</v>
      </c>
      <c r="B45" s="778" t="s">
        <v>469</v>
      </c>
      <c r="C45" s="778" t="s">
        <v>357</v>
      </c>
      <c r="D45" s="779">
        <v>3.833333333333333</v>
      </c>
      <c r="E45" s="780">
        <f t="shared" si="0"/>
        <v>8.6726998491704361E-3</v>
      </c>
    </row>
    <row r="46" spans="1:5" x14ac:dyDescent="0.25">
      <c r="A46" s="778">
        <v>702000000</v>
      </c>
      <c r="B46" s="778" t="s">
        <v>469</v>
      </c>
      <c r="C46" s="778" t="s">
        <v>362</v>
      </c>
      <c r="D46" s="779">
        <v>5.833333333333333</v>
      </c>
      <c r="E46" s="780">
        <f t="shared" si="0"/>
        <v>1.3197586726998492E-2</v>
      </c>
    </row>
    <row r="47" spans="1:5" x14ac:dyDescent="0.25">
      <c r="A47" s="778">
        <v>702000000</v>
      </c>
      <c r="B47" s="778" t="s">
        <v>469</v>
      </c>
      <c r="C47" s="778" t="s">
        <v>479</v>
      </c>
      <c r="D47" s="779">
        <v>0</v>
      </c>
      <c r="E47" s="780">
        <f t="shared" si="0"/>
        <v>0</v>
      </c>
    </row>
    <row r="48" spans="1:5" x14ac:dyDescent="0.25">
      <c r="A48" s="778">
        <v>702000000</v>
      </c>
      <c r="B48" s="778" t="s">
        <v>469</v>
      </c>
      <c r="C48" s="778" t="s">
        <v>480</v>
      </c>
      <c r="D48" s="779">
        <v>13.333333333333336</v>
      </c>
      <c r="E48" s="780">
        <f t="shared" si="0"/>
        <v>3.0165912518853699E-2</v>
      </c>
    </row>
    <row r="49" spans="1:5" x14ac:dyDescent="0.25">
      <c r="A49" s="778">
        <v>702000000</v>
      </c>
      <c r="B49" s="778" t="s">
        <v>469</v>
      </c>
      <c r="C49" s="778" t="s">
        <v>481</v>
      </c>
      <c r="D49" s="779">
        <v>0.33333333333333331</v>
      </c>
      <c r="E49" s="780">
        <f t="shared" si="0"/>
        <v>7.5414781297134231E-4</v>
      </c>
    </row>
    <row r="50" spans="1:5" x14ac:dyDescent="0.25">
      <c r="A50" s="778">
        <v>702000000</v>
      </c>
      <c r="B50" s="778" t="s">
        <v>469</v>
      </c>
      <c r="C50" s="778" t="s">
        <v>482</v>
      </c>
      <c r="D50" s="779">
        <v>1</v>
      </c>
      <c r="E50" s="780">
        <f t="shared" si="0"/>
        <v>2.2624434389140274E-3</v>
      </c>
    </row>
    <row r="51" spans="1:5" x14ac:dyDescent="0.25">
      <c r="A51" s="778">
        <v>702000000</v>
      </c>
      <c r="B51" s="778" t="s">
        <v>469</v>
      </c>
      <c r="C51" s="778" t="s">
        <v>483</v>
      </c>
      <c r="D51" s="779">
        <v>7.666666666666667</v>
      </c>
      <c r="E51" s="780">
        <f t="shared" si="0"/>
        <v>1.7345399698340876E-2</v>
      </c>
    </row>
    <row r="52" spans="1:5" x14ac:dyDescent="0.25">
      <c r="A52" s="778">
        <v>702000000</v>
      </c>
      <c r="B52" s="778" t="s">
        <v>469</v>
      </c>
      <c r="C52" s="778" t="s">
        <v>484</v>
      </c>
      <c r="D52" s="779">
        <v>0</v>
      </c>
      <c r="E52" s="780">
        <f t="shared" si="0"/>
        <v>0</v>
      </c>
    </row>
    <row r="53" spans="1:5" x14ac:dyDescent="0.25">
      <c r="A53" s="770">
        <v>703000000</v>
      </c>
      <c r="B53" s="770" t="s">
        <v>485</v>
      </c>
      <c r="C53" s="770" t="s">
        <v>486</v>
      </c>
      <c r="D53" s="777">
        <v>0</v>
      </c>
      <c r="E53" s="773">
        <f t="shared" si="0"/>
        <v>0</v>
      </c>
    </row>
    <row r="54" spans="1:5" x14ac:dyDescent="0.25">
      <c r="A54" s="770">
        <v>703000000</v>
      </c>
      <c r="B54" s="770" t="s">
        <v>485</v>
      </c>
      <c r="C54" s="770" t="s">
        <v>487</v>
      </c>
      <c r="D54" s="777">
        <v>0</v>
      </c>
      <c r="E54" s="773">
        <f t="shared" si="0"/>
        <v>0</v>
      </c>
    </row>
    <row r="55" spans="1:5" x14ac:dyDescent="0.25">
      <c r="A55" s="770">
        <v>703000000</v>
      </c>
      <c r="B55" s="770" t="s">
        <v>485</v>
      </c>
      <c r="C55" s="770" t="s">
        <v>488</v>
      </c>
      <c r="D55" s="777">
        <v>0</v>
      </c>
      <c r="E55" s="773">
        <f t="shared" si="0"/>
        <v>0</v>
      </c>
    </row>
    <row r="56" spans="1:5" x14ac:dyDescent="0.25">
      <c r="A56" s="770">
        <v>703000000</v>
      </c>
      <c r="B56" s="770" t="s">
        <v>485</v>
      </c>
      <c r="C56" s="770" t="s">
        <v>489</v>
      </c>
      <c r="D56" s="777">
        <v>0</v>
      </c>
      <c r="E56" s="773">
        <f t="shared" si="0"/>
        <v>0</v>
      </c>
    </row>
    <row r="57" spans="1:5" x14ac:dyDescent="0.25">
      <c r="A57" s="770">
        <v>703000000</v>
      </c>
      <c r="B57" s="770" t="s">
        <v>485</v>
      </c>
      <c r="C57" s="770" t="s">
        <v>490</v>
      </c>
      <c r="D57" s="777">
        <v>0</v>
      </c>
      <c r="E57" s="773">
        <f t="shared" si="0"/>
        <v>0</v>
      </c>
    </row>
    <row r="58" spans="1:5" x14ac:dyDescent="0.25">
      <c r="A58" s="770">
        <v>703000000</v>
      </c>
      <c r="B58" s="770" t="s">
        <v>485</v>
      </c>
      <c r="C58" s="770" t="s">
        <v>491</v>
      </c>
      <c r="D58" s="777">
        <v>0</v>
      </c>
      <c r="E58" s="773">
        <f t="shared" si="0"/>
        <v>0</v>
      </c>
    </row>
    <row r="59" spans="1:5" x14ac:dyDescent="0.25">
      <c r="A59" s="770">
        <v>703000000</v>
      </c>
      <c r="B59" s="770" t="s">
        <v>485</v>
      </c>
      <c r="C59" s="770" t="s">
        <v>492</v>
      </c>
      <c r="D59" s="777">
        <v>0</v>
      </c>
      <c r="E59" s="773">
        <f t="shared" si="0"/>
        <v>0</v>
      </c>
    </row>
    <row r="60" spans="1:5" x14ac:dyDescent="0.25">
      <c r="A60" s="770">
        <v>703000000</v>
      </c>
      <c r="B60" s="770" t="s">
        <v>485</v>
      </c>
      <c r="C60" s="770" t="s">
        <v>493</v>
      </c>
      <c r="D60" s="777">
        <v>0</v>
      </c>
      <c r="E60" s="773">
        <f t="shared" si="0"/>
        <v>0</v>
      </c>
    </row>
    <row r="61" spans="1:5" x14ac:dyDescent="0.25">
      <c r="A61" s="770">
        <v>703000000</v>
      </c>
      <c r="B61" s="770" t="s">
        <v>485</v>
      </c>
      <c r="C61" s="770" t="s">
        <v>494</v>
      </c>
      <c r="D61" s="777">
        <v>0</v>
      </c>
      <c r="E61" s="773">
        <f t="shared" si="0"/>
        <v>0</v>
      </c>
    </row>
    <row r="62" spans="1:5" x14ac:dyDescent="0.25">
      <c r="A62" s="770">
        <v>703000000</v>
      </c>
      <c r="B62" s="770" t="s">
        <v>485</v>
      </c>
      <c r="C62" s="770" t="s">
        <v>495</v>
      </c>
      <c r="D62" s="777">
        <v>0</v>
      </c>
      <c r="E62" s="773">
        <f t="shared" si="0"/>
        <v>0</v>
      </c>
    </row>
    <row r="63" spans="1:5" x14ac:dyDescent="0.25">
      <c r="A63" s="770">
        <v>703000000</v>
      </c>
      <c r="B63" s="770" t="s">
        <v>485</v>
      </c>
      <c r="C63" s="770" t="s">
        <v>496</v>
      </c>
      <c r="D63" s="777">
        <v>0</v>
      </c>
      <c r="E63" s="773">
        <f t="shared" si="0"/>
        <v>0</v>
      </c>
    </row>
    <row r="64" spans="1:5" x14ac:dyDescent="0.25">
      <c r="A64" s="770">
        <v>703000000</v>
      </c>
      <c r="B64" s="770" t="s">
        <v>485</v>
      </c>
      <c r="C64" s="770" t="s">
        <v>497</v>
      </c>
      <c r="D64" s="777">
        <v>0</v>
      </c>
      <c r="E64" s="773">
        <f t="shared" si="0"/>
        <v>0</v>
      </c>
    </row>
    <row r="65" spans="1:5" x14ac:dyDescent="0.25">
      <c r="A65" s="770">
        <v>703000000</v>
      </c>
      <c r="B65" s="770" t="s">
        <v>485</v>
      </c>
      <c r="C65" s="770" t="s">
        <v>498</v>
      </c>
      <c r="D65" s="777">
        <v>0</v>
      </c>
      <c r="E65" s="773">
        <f t="shared" si="0"/>
        <v>0</v>
      </c>
    </row>
    <row r="66" spans="1:5" x14ac:dyDescent="0.25">
      <c r="A66" s="770">
        <v>703000000</v>
      </c>
      <c r="B66" s="770" t="s">
        <v>485</v>
      </c>
      <c r="C66" s="770" t="s">
        <v>462</v>
      </c>
      <c r="D66" s="777">
        <v>0</v>
      </c>
      <c r="E66" s="773">
        <f t="shared" si="0"/>
        <v>0</v>
      </c>
    </row>
    <row r="67" spans="1:5" x14ac:dyDescent="0.25">
      <c r="A67" s="770">
        <v>703000000</v>
      </c>
      <c r="B67" s="770" t="s">
        <v>485</v>
      </c>
      <c r="C67" s="770" t="s">
        <v>499</v>
      </c>
      <c r="D67" s="777">
        <v>1</v>
      </c>
      <c r="E67" s="773">
        <f t="shared" si="0"/>
        <v>2.2624434389140274E-3</v>
      </c>
    </row>
    <row r="68" spans="1:5" x14ac:dyDescent="0.25">
      <c r="A68" s="770">
        <v>703000000</v>
      </c>
      <c r="B68" s="770" t="s">
        <v>485</v>
      </c>
      <c r="C68" s="770" t="s">
        <v>500</v>
      </c>
      <c r="D68" s="777">
        <v>0</v>
      </c>
      <c r="E68" s="773">
        <f t="shared" ref="E68:E131" si="1">+D68/$D$1</f>
        <v>0</v>
      </c>
    </row>
    <row r="69" spans="1:5" x14ac:dyDescent="0.25">
      <c r="A69" s="770">
        <v>703000000</v>
      </c>
      <c r="B69" s="770" t="s">
        <v>485</v>
      </c>
      <c r="C69" s="770" t="s">
        <v>501</v>
      </c>
      <c r="D69" s="777">
        <v>0</v>
      </c>
      <c r="E69" s="773">
        <f t="shared" si="1"/>
        <v>0</v>
      </c>
    </row>
    <row r="70" spans="1:5" x14ac:dyDescent="0.25">
      <c r="A70" s="770">
        <v>704000000</v>
      </c>
      <c r="B70" s="770" t="s">
        <v>502</v>
      </c>
      <c r="C70" s="770" t="s">
        <v>503</v>
      </c>
      <c r="D70" s="777">
        <v>0</v>
      </c>
      <c r="E70" s="773">
        <f t="shared" si="1"/>
        <v>0</v>
      </c>
    </row>
    <row r="71" spans="1:5" x14ac:dyDescent="0.25">
      <c r="A71" s="770">
        <v>704000000</v>
      </c>
      <c r="B71" s="770" t="s">
        <v>502</v>
      </c>
      <c r="C71" s="770" t="s">
        <v>504</v>
      </c>
      <c r="D71" s="777">
        <v>2</v>
      </c>
      <c r="E71" s="773">
        <f t="shared" si="1"/>
        <v>4.5248868778280547E-3</v>
      </c>
    </row>
    <row r="72" spans="1:5" x14ac:dyDescent="0.25">
      <c r="A72" s="770">
        <v>704000000</v>
      </c>
      <c r="B72" s="770" t="s">
        <v>502</v>
      </c>
      <c r="C72" s="770" t="s">
        <v>505</v>
      </c>
      <c r="D72" s="777">
        <v>1</v>
      </c>
      <c r="E72" s="773">
        <f t="shared" si="1"/>
        <v>2.2624434389140274E-3</v>
      </c>
    </row>
    <row r="73" spans="1:5" x14ac:dyDescent="0.25">
      <c r="A73" s="770">
        <v>704000000</v>
      </c>
      <c r="B73" s="770" t="s">
        <v>502</v>
      </c>
      <c r="C73" s="770" t="s">
        <v>506</v>
      </c>
      <c r="D73" s="777">
        <v>1</v>
      </c>
      <c r="E73" s="773">
        <f t="shared" si="1"/>
        <v>2.2624434389140274E-3</v>
      </c>
    </row>
    <row r="74" spans="1:5" x14ac:dyDescent="0.25">
      <c r="A74" s="770">
        <v>704000000</v>
      </c>
      <c r="B74" s="770" t="s">
        <v>502</v>
      </c>
      <c r="C74" s="770" t="s">
        <v>507</v>
      </c>
      <c r="D74" s="777">
        <v>1</v>
      </c>
      <c r="E74" s="773">
        <f t="shared" si="1"/>
        <v>2.2624434389140274E-3</v>
      </c>
    </row>
    <row r="75" spans="1:5" x14ac:dyDescent="0.25">
      <c r="A75" s="770">
        <v>704000000</v>
      </c>
      <c r="B75" s="770" t="s">
        <v>502</v>
      </c>
      <c r="C75" s="770" t="s">
        <v>508</v>
      </c>
      <c r="D75" s="777">
        <v>0</v>
      </c>
      <c r="E75" s="773">
        <f t="shared" si="1"/>
        <v>0</v>
      </c>
    </row>
    <row r="76" spans="1:5" x14ac:dyDescent="0.25">
      <c r="A76" s="770">
        <v>704000000</v>
      </c>
      <c r="B76" s="770" t="s">
        <v>502</v>
      </c>
      <c r="C76" s="770" t="s">
        <v>509</v>
      </c>
      <c r="D76" s="777">
        <v>16</v>
      </c>
      <c r="E76" s="773">
        <f t="shared" si="1"/>
        <v>3.6199095022624438E-2</v>
      </c>
    </row>
    <row r="77" spans="1:5" x14ac:dyDescent="0.25">
      <c r="A77" s="770">
        <v>704000000</v>
      </c>
      <c r="B77" s="770" t="s">
        <v>502</v>
      </c>
      <c r="C77" s="770" t="s">
        <v>510</v>
      </c>
      <c r="D77" s="777">
        <v>0</v>
      </c>
      <c r="E77" s="773">
        <f t="shared" si="1"/>
        <v>0</v>
      </c>
    </row>
    <row r="78" spans="1:5" x14ac:dyDescent="0.25">
      <c r="A78" s="770">
        <v>704000000</v>
      </c>
      <c r="B78" s="770" t="s">
        <v>502</v>
      </c>
      <c r="C78" s="770" t="s">
        <v>511</v>
      </c>
      <c r="D78" s="777">
        <v>0</v>
      </c>
      <c r="E78" s="773">
        <f t="shared" si="1"/>
        <v>0</v>
      </c>
    </row>
    <row r="79" spans="1:5" x14ac:dyDescent="0.25">
      <c r="A79" s="770">
        <v>704000000</v>
      </c>
      <c r="B79" s="770" t="s">
        <v>502</v>
      </c>
      <c r="C79" s="770" t="s">
        <v>512</v>
      </c>
      <c r="D79" s="777">
        <v>0</v>
      </c>
      <c r="E79" s="773">
        <f t="shared" si="1"/>
        <v>0</v>
      </c>
    </row>
    <row r="80" spans="1:5" x14ac:dyDescent="0.25">
      <c r="A80" s="770">
        <v>704000000</v>
      </c>
      <c r="B80" s="770" t="s">
        <v>502</v>
      </c>
      <c r="C80" s="770" t="s">
        <v>513</v>
      </c>
      <c r="D80" s="777">
        <v>0</v>
      </c>
      <c r="E80" s="773">
        <f t="shared" si="1"/>
        <v>0</v>
      </c>
    </row>
    <row r="81" spans="1:5" x14ac:dyDescent="0.25">
      <c r="A81" s="770">
        <v>704000000</v>
      </c>
      <c r="B81" s="770" t="s">
        <v>502</v>
      </c>
      <c r="C81" s="770" t="s">
        <v>514</v>
      </c>
      <c r="D81" s="777">
        <v>2</v>
      </c>
      <c r="E81" s="773">
        <f t="shared" si="1"/>
        <v>4.5248868778280547E-3</v>
      </c>
    </row>
    <row r="82" spans="1:5" x14ac:dyDescent="0.25">
      <c r="A82" s="770">
        <v>704000000</v>
      </c>
      <c r="B82" s="770" t="s">
        <v>502</v>
      </c>
      <c r="C82" s="770" t="s">
        <v>515</v>
      </c>
      <c r="D82" s="777">
        <v>0</v>
      </c>
      <c r="E82" s="773">
        <f t="shared" si="1"/>
        <v>0</v>
      </c>
    </row>
    <row r="83" spans="1:5" x14ac:dyDescent="0.25">
      <c r="A83" s="770">
        <v>704000000</v>
      </c>
      <c r="B83" s="770" t="s">
        <v>502</v>
      </c>
      <c r="C83" s="770" t="s">
        <v>516</v>
      </c>
      <c r="D83" s="777">
        <v>0</v>
      </c>
      <c r="E83" s="773">
        <f t="shared" si="1"/>
        <v>0</v>
      </c>
    </row>
    <row r="84" spans="1:5" x14ac:dyDescent="0.25">
      <c r="A84" s="770">
        <v>704000000</v>
      </c>
      <c r="B84" s="770" t="s">
        <v>502</v>
      </c>
      <c r="C84" s="770" t="s">
        <v>462</v>
      </c>
      <c r="D84" s="777">
        <v>0</v>
      </c>
      <c r="E84" s="773">
        <f t="shared" si="1"/>
        <v>0</v>
      </c>
    </row>
    <row r="85" spans="1:5" x14ac:dyDescent="0.25">
      <c r="A85" s="770">
        <v>704000000</v>
      </c>
      <c r="B85" s="770" t="s">
        <v>502</v>
      </c>
      <c r="C85" s="770" t="s">
        <v>501</v>
      </c>
      <c r="D85" s="777">
        <v>0</v>
      </c>
      <c r="E85" s="773">
        <f t="shared" si="1"/>
        <v>0</v>
      </c>
    </row>
    <row r="86" spans="1:5" x14ac:dyDescent="0.25">
      <c r="A86" s="770">
        <v>704000000</v>
      </c>
      <c r="B86" s="770" t="s">
        <v>502</v>
      </c>
      <c r="C86" s="770" t="s">
        <v>517</v>
      </c>
      <c r="D86" s="777">
        <v>13.000000000000002</v>
      </c>
      <c r="E86" s="773">
        <f t="shared" si="1"/>
        <v>2.9411764705882356E-2</v>
      </c>
    </row>
    <row r="87" spans="1:5" x14ac:dyDescent="0.25">
      <c r="A87" s="770">
        <v>705000000</v>
      </c>
      <c r="B87" s="770" t="s">
        <v>518</v>
      </c>
      <c r="C87" s="770" t="s">
        <v>519</v>
      </c>
      <c r="D87" s="777">
        <v>4</v>
      </c>
      <c r="E87" s="773">
        <f t="shared" si="1"/>
        <v>9.0497737556561094E-3</v>
      </c>
    </row>
    <row r="88" spans="1:5" x14ac:dyDescent="0.25">
      <c r="A88" s="770">
        <v>705000000</v>
      </c>
      <c r="B88" s="770" t="s">
        <v>518</v>
      </c>
      <c r="C88" s="770" t="s">
        <v>520</v>
      </c>
      <c r="D88" s="777">
        <v>0</v>
      </c>
      <c r="E88" s="773">
        <f t="shared" si="1"/>
        <v>0</v>
      </c>
    </row>
    <row r="89" spans="1:5" x14ac:dyDescent="0.25">
      <c r="A89" s="770">
        <v>705000000</v>
      </c>
      <c r="B89" s="770" t="s">
        <v>518</v>
      </c>
      <c r="C89" s="770" t="s">
        <v>521</v>
      </c>
      <c r="D89" s="777">
        <v>6</v>
      </c>
      <c r="E89" s="773">
        <f t="shared" si="1"/>
        <v>1.3574660633484163E-2</v>
      </c>
    </row>
    <row r="90" spans="1:5" x14ac:dyDescent="0.25">
      <c r="A90" s="770">
        <v>705000000</v>
      </c>
      <c r="B90" s="770" t="s">
        <v>518</v>
      </c>
      <c r="C90" s="770" t="s">
        <v>522</v>
      </c>
      <c r="D90" s="777">
        <v>1</v>
      </c>
      <c r="E90" s="773">
        <f t="shared" si="1"/>
        <v>2.2624434389140274E-3</v>
      </c>
    </row>
    <row r="91" spans="1:5" x14ac:dyDescent="0.25">
      <c r="A91" s="770">
        <v>705000000</v>
      </c>
      <c r="B91" s="770" t="s">
        <v>518</v>
      </c>
      <c r="C91" s="770" t="s">
        <v>523</v>
      </c>
      <c r="D91" s="777">
        <v>0</v>
      </c>
      <c r="E91" s="773">
        <f t="shared" si="1"/>
        <v>0</v>
      </c>
    </row>
    <row r="92" spans="1:5" x14ac:dyDescent="0.25">
      <c r="A92" s="770">
        <v>705000000</v>
      </c>
      <c r="B92" s="770" t="s">
        <v>518</v>
      </c>
      <c r="C92" s="770" t="s">
        <v>524</v>
      </c>
      <c r="D92" s="777">
        <v>20.333333333333336</v>
      </c>
      <c r="E92" s="773">
        <f t="shared" si="1"/>
        <v>4.6003016591251888E-2</v>
      </c>
    </row>
    <row r="93" spans="1:5" x14ac:dyDescent="0.25">
      <c r="A93" s="770">
        <v>705000000</v>
      </c>
      <c r="B93" s="770" t="s">
        <v>518</v>
      </c>
      <c r="C93" s="770" t="s">
        <v>525</v>
      </c>
      <c r="D93" s="777">
        <v>0</v>
      </c>
      <c r="E93" s="773">
        <f t="shared" si="1"/>
        <v>0</v>
      </c>
    </row>
    <row r="94" spans="1:5" x14ac:dyDescent="0.25">
      <c r="A94" s="770">
        <v>705000000</v>
      </c>
      <c r="B94" s="770" t="s">
        <v>518</v>
      </c>
      <c r="C94" s="770" t="s">
        <v>526</v>
      </c>
      <c r="D94" s="777">
        <v>6</v>
      </c>
      <c r="E94" s="773">
        <f t="shared" si="1"/>
        <v>1.3574660633484163E-2</v>
      </c>
    </row>
    <row r="95" spans="1:5" x14ac:dyDescent="0.25">
      <c r="A95" s="770">
        <v>705000000</v>
      </c>
      <c r="B95" s="770" t="s">
        <v>518</v>
      </c>
      <c r="C95" s="770" t="s">
        <v>527</v>
      </c>
      <c r="D95" s="777">
        <v>0.33333333333333331</v>
      </c>
      <c r="E95" s="773">
        <f t="shared" si="1"/>
        <v>7.5414781297134231E-4</v>
      </c>
    </row>
    <row r="96" spans="1:5" x14ac:dyDescent="0.25">
      <c r="A96" s="770">
        <v>705000000</v>
      </c>
      <c r="B96" s="770" t="s">
        <v>518</v>
      </c>
      <c r="C96" s="770" t="s">
        <v>462</v>
      </c>
      <c r="D96" s="777">
        <v>0</v>
      </c>
      <c r="E96" s="773">
        <f t="shared" si="1"/>
        <v>0</v>
      </c>
    </row>
    <row r="97" spans="1:5" x14ac:dyDescent="0.25">
      <c r="A97" s="770">
        <v>705000000</v>
      </c>
      <c r="B97" s="770" t="s">
        <v>518</v>
      </c>
      <c r="C97" s="770" t="s">
        <v>528</v>
      </c>
      <c r="D97" s="777">
        <v>0</v>
      </c>
      <c r="E97" s="773">
        <f t="shared" si="1"/>
        <v>0</v>
      </c>
    </row>
    <row r="98" spans="1:5" x14ac:dyDescent="0.25">
      <c r="A98" s="770">
        <v>705000000</v>
      </c>
      <c r="B98" s="770" t="s">
        <v>518</v>
      </c>
      <c r="C98" s="770" t="s">
        <v>529</v>
      </c>
      <c r="D98" s="777">
        <v>0</v>
      </c>
      <c r="E98" s="773">
        <f t="shared" si="1"/>
        <v>0</v>
      </c>
    </row>
    <row r="99" spans="1:5" x14ac:dyDescent="0.25">
      <c r="A99" s="770">
        <v>705000000</v>
      </c>
      <c r="B99" s="770" t="s">
        <v>518</v>
      </c>
      <c r="C99" s="770" t="s">
        <v>530</v>
      </c>
      <c r="D99" s="777">
        <v>0</v>
      </c>
      <c r="E99" s="773">
        <f t="shared" si="1"/>
        <v>0</v>
      </c>
    </row>
    <row r="100" spans="1:5" x14ac:dyDescent="0.25">
      <c r="A100" s="770">
        <v>705000000</v>
      </c>
      <c r="B100" s="770" t="s">
        <v>518</v>
      </c>
      <c r="C100" s="770" t="s">
        <v>531</v>
      </c>
      <c r="D100" s="777">
        <v>0.33333333333333331</v>
      </c>
      <c r="E100" s="773">
        <f t="shared" si="1"/>
        <v>7.5414781297134231E-4</v>
      </c>
    </row>
    <row r="101" spans="1:5" x14ac:dyDescent="0.25">
      <c r="A101" s="770">
        <v>706000000</v>
      </c>
      <c r="B101" s="770" t="s">
        <v>532</v>
      </c>
      <c r="C101" s="770" t="s">
        <v>462</v>
      </c>
      <c r="D101" s="777">
        <v>2</v>
      </c>
      <c r="E101" s="773">
        <f t="shared" si="1"/>
        <v>4.5248868778280547E-3</v>
      </c>
    </row>
    <row r="102" spans="1:5" x14ac:dyDescent="0.25">
      <c r="A102" s="770">
        <v>706000000</v>
      </c>
      <c r="B102" s="770" t="s">
        <v>532</v>
      </c>
      <c r="C102" s="770" t="s">
        <v>533</v>
      </c>
      <c r="D102" s="777">
        <v>0</v>
      </c>
      <c r="E102" s="773">
        <f t="shared" si="1"/>
        <v>0</v>
      </c>
    </row>
    <row r="103" spans="1:5" x14ac:dyDescent="0.25">
      <c r="A103" s="770">
        <v>707000000</v>
      </c>
      <c r="B103" s="770" t="s">
        <v>534</v>
      </c>
      <c r="C103" s="770" t="s">
        <v>535</v>
      </c>
      <c r="D103" s="777">
        <v>0</v>
      </c>
      <c r="E103" s="773">
        <f t="shared" si="1"/>
        <v>0</v>
      </c>
    </row>
    <row r="104" spans="1:5" x14ac:dyDescent="0.25">
      <c r="A104" s="770">
        <v>707000000</v>
      </c>
      <c r="B104" s="770" t="s">
        <v>534</v>
      </c>
      <c r="C104" s="770" t="s">
        <v>536</v>
      </c>
      <c r="D104" s="777">
        <v>0</v>
      </c>
      <c r="E104" s="773">
        <f t="shared" si="1"/>
        <v>0</v>
      </c>
    </row>
    <row r="105" spans="1:5" x14ac:dyDescent="0.25">
      <c r="A105" s="770">
        <v>707000000</v>
      </c>
      <c r="B105" s="770" t="s">
        <v>534</v>
      </c>
      <c r="C105" s="770" t="s">
        <v>537</v>
      </c>
      <c r="D105" s="777">
        <v>0</v>
      </c>
      <c r="E105" s="773">
        <f t="shared" si="1"/>
        <v>0</v>
      </c>
    </row>
    <row r="106" spans="1:5" x14ac:dyDescent="0.25">
      <c r="A106" s="770">
        <v>707000000</v>
      </c>
      <c r="B106" s="770" t="s">
        <v>534</v>
      </c>
      <c r="C106" s="770" t="s">
        <v>538</v>
      </c>
      <c r="D106" s="777">
        <v>0</v>
      </c>
      <c r="E106" s="773">
        <f t="shared" si="1"/>
        <v>0</v>
      </c>
    </row>
    <row r="107" spans="1:5" x14ac:dyDescent="0.25">
      <c r="A107" s="770">
        <v>707000000</v>
      </c>
      <c r="B107" s="770" t="s">
        <v>534</v>
      </c>
      <c r="C107" s="770" t="s">
        <v>539</v>
      </c>
      <c r="D107" s="777">
        <v>0</v>
      </c>
      <c r="E107" s="773">
        <f t="shared" si="1"/>
        <v>0</v>
      </c>
    </row>
    <row r="108" spans="1:5" x14ac:dyDescent="0.25">
      <c r="A108" s="770">
        <v>707000000</v>
      </c>
      <c r="B108" s="770" t="s">
        <v>534</v>
      </c>
      <c r="C108" s="770" t="s">
        <v>540</v>
      </c>
      <c r="D108" s="777">
        <v>0</v>
      </c>
      <c r="E108" s="773">
        <f t="shared" si="1"/>
        <v>0</v>
      </c>
    </row>
    <row r="109" spans="1:5" x14ac:dyDescent="0.25">
      <c r="A109" s="770">
        <v>707000000</v>
      </c>
      <c r="B109" s="770" t="s">
        <v>534</v>
      </c>
      <c r="C109" s="770" t="s">
        <v>541</v>
      </c>
      <c r="D109" s="777">
        <v>0</v>
      </c>
      <c r="E109" s="773">
        <f t="shared" si="1"/>
        <v>0</v>
      </c>
    </row>
    <row r="110" spans="1:5" x14ac:dyDescent="0.25">
      <c r="A110" s="770">
        <v>708000000</v>
      </c>
      <c r="B110" s="770" t="s">
        <v>542</v>
      </c>
      <c r="C110" s="770" t="s">
        <v>543</v>
      </c>
      <c r="D110" s="777">
        <v>0</v>
      </c>
      <c r="E110" s="773">
        <f t="shared" si="1"/>
        <v>0</v>
      </c>
    </row>
    <row r="111" spans="1:5" x14ac:dyDescent="0.25">
      <c r="A111" s="770">
        <v>708000000</v>
      </c>
      <c r="B111" s="770" t="s">
        <v>544</v>
      </c>
      <c r="C111" s="770" t="s">
        <v>462</v>
      </c>
      <c r="D111" s="777">
        <v>1</v>
      </c>
      <c r="E111" s="773">
        <f t="shared" si="1"/>
        <v>2.2624434389140274E-3</v>
      </c>
    </row>
    <row r="112" spans="1:5" x14ac:dyDescent="0.25">
      <c r="A112" s="770">
        <v>708000000</v>
      </c>
      <c r="B112" s="770" t="s">
        <v>542</v>
      </c>
      <c r="C112" s="770" t="s">
        <v>545</v>
      </c>
      <c r="D112" s="777">
        <v>2</v>
      </c>
      <c r="E112" s="773">
        <f t="shared" si="1"/>
        <v>4.5248868778280547E-3</v>
      </c>
    </row>
    <row r="113" spans="1:5" x14ac:dyDescent="0.25">
      <c r="A113" s="770">
        <v>709000000</v>
      </c>
      <c r="B113" s="770" t="s">
        <v>546</v>
      </c>
      <c r="C113" s="770" t="s">
        <v>547</v>
      </c>
      <c r="D113" s="777">
        <v>1</v>
      </c>
      <c r="E113" s="773">
        <f t="shared" si="1"/>
        <v>2.2624434389140274E-3</v>
      </c>
    </row>
    <row r="114" spans="1:5" x14ac:dyDescent="0.25">
      <c r="A114" s="770">
        <v>709000000</v>
      </c>
      <c r="B114" s="770" t="s">
        <v>546</v>
      </c>
      <c r="C114" s="770" t="s">
        <v>548</v>
      </c>
      <c r="D114" s="777">
        <v>1</v>
      </c>
      <c r="E114" s="773">
        <f t="shared" si="1"/>
        <v>2.2624434389140274E-3</v>
      </c>
    </row>
    <row r="115" spans="1:5" x14ac:dyDescent="0.25">
      <c r="A115" s="770">
        <v>709000000</v>
      </c>
      <c r="B115" s="770" t="s">
        <v>546</v>
      </c>
      <c r="C115" s="770" t="s">
        <v>549</v>
      </c>
      <c r="D115" s="777">
        <v>17</v>
      </c>
      <c r="E115" s="773">
        <f t="shared" si="1"/>
        <v>3.8461538461538464E-2</v>
      </c>
    </row>
    <row r="116" spans="1:5" x14ac:dyDescent="0.25">
      <c r="A116" s="770">
        <v>709000000</v>
      </c>
      <c r="B116" s="770" t="s">
        <v>546</v>
      </c>
      <c r="C116" s="770" t="s">
        <v>550</v>
      </c>
      <c r="D116" s="777">
        <v>3</v>
      </c>
      <c r="E116" s="773">
        <f t="shared" si="1"/>
        <v>6.7873303167420816E-3</v>
      </c>
    </row>
    <row r="117" spans="1:5" x14ac:dyDescent="0.25">
      <c r="A117" s="770">
        <v>709000000</v>
      </c>
      <c r="B117" s="770" t="s">
        <v>546</v>
      </c>
      <c r="C117" s="770" t="s">
        <v>551</v>
      </c>
      <c r="D117" s="777">
        <v>2</v>
      </c>
      <c r="E117" s="773">
        <f t="shared" si="1"/>
        <v>4.5248868778280547E-3</v>
      </c>
    </row>
    <row r="118" spans="1:5" x14ac:dyDescent="0.25">
      <c r="A118" s="770">
        <v>709000000</v>
      </c>
      <c r="B118" s="770" t="s">
        <v>546</v>
      </c>
      <c r="C118" s="770" t="s">
        <v>552</v>
      </c>
      <c r="D118" s="777">
        <v>49</v>
      </c>
      <c r="E118" s="773">
        <f t="shared" si="1"/>
        <v>0.11085972850678733</v>
      </c>
    </row>
    <row r="119" spans="1:5" x14ac:dyDescent="0.25">
      <c r="A119" s="770">
        <v>709000000</v>
      </c>
      <c r="B119" s="770" t="s">
        <v>546</v>
      </c>
      <c r="C119" s="770" t="s">
        <v>553</v>
      </c>
      <c r="D119" s="777">
        <v>0</v>
      </c>
      <c r="E119" s="773">
        <f t="shared" si="1"/>
        <v>0</v>
      </c>
    </row>
    <row r="120" spans="1:5" x14ac:dyDescent="0.25">
      <c r="A120" s="770">
        <v>709000000</v>
      </c>
      <c r="B120" s="770" t="s">
        <v>546</v>
      </c>
      <c r="C120" s="770" t="s">
        <v>554</v>
      </c>
      <c r="D120" s="777">
        <v>7</v>
      </c>
      <c r="E120" s="773">
        <f t="shared" si="1"/>
        <v>1.5837104072398189E-2</v>
      </c>
    </row>
    <row r="121" spans="1:5" x14ac:dyDescent="0.25">
      <c r="A121" s="770">
        <v>709000000</v>
      </c>
      <c r="B121" s="770" t="s">
        <v>546</v>
      </c>
      <c r="C121" s="770" t="s">
        <v>555</v>
      </c>
      <c r="D121" s="777">
        <v>3</v>
      </c>
      <c r="E121" s="773">
        <f t="shared" si="1"/>
        <v>6.7873303167420816E-3</v>
      </c>
    </row>
    <row r="122" spans="1:5" x14ac:dyDescent="0.25">
      <c r="A122" s="770">
        <v>709000000</v>
      </c>
      <c r="B122" s="770" t="s">
        <v>546</v>
      </c>
      <c r="C122" s="770" t="s">
        <v>556</v>
      </c>
      <c r="D122" s="777">
        <v>0</v>
      </c>
      <c r="E122" s="773">
        <f t="shared" si="1"/>
        <v>0</v>
      </c>
    </row>
    <row r="123" spans="1:5" x14ac:dyDescent="0.25">
      <c r="A123" s="770">
        <v>709000000</v>
      </c>
      <c r="B123" s="770" t="s">
        <v>546</v>
      </c>
      <c r="C123" s="770" t="s">
        <v>557</v>
      </c>
      <c r="D123" s="777">
        <v>0</v>
      </c>
      <c r="E123" s="773">
        <f t="shared" si="1"/>
        <v>0</v>
      </c>
    </row>
    <row r="124" spans="1:5" x14ac:dyDescent="0.25">
      <c r="A124" s="770">
        <v>709000000</v>
      </c>
      <c r="B124" s="770" t="s">
        <v>546</v>
      </c>
      <c r="C124" s="770" t="s">
        <v>558</v>
      </c>
      <c r="D124" s="777">
        <v>10.666666666666668</v>
      </c>
      <c r="E124" s="773">
        <f t="shared" si="1"/>
        <v>2.4132730015082957E-2</v>
      </c>
    </row>
    <row r="125" spans="1:5" x14ac:dyDescent="0.25">
      <c r="A125" s="770">
        <v>709000000</v>
      </c>
      <c r="B125" s="770" t="s">
        <v>546</v>
      </c>
      <c r="C125" s="770" t="s">
        <v>362</v>
      </c>
      <c r="D125" s="777">
        <v>8.5</v>
      </c>
      <c r="E125" s="773">
        <f t="shared" si="1"/>
        <v>1.9230769230769232E-2</v>
      </c>
    </row>
    <row r="126" spans="1:5" x14ac:dyDescent="0.25">
      <c r="A126" s="770">
        <v>709000000</v>
      </c>
      <c r="B126" s="770" t="s">
        <v>546</v>
      </c>
      <c r="C126" s="770" t="s">
        <v>559</v>
      </c>
      <c r="D126" s="777">
        <v>1.8333333333333333</v>
      </c>
      <c r="E126" s="773">
        <f t="shared" si="1"/>
        <v>4.1478129713423831E-3</v>
      </c>
    </row>
    <row r="127" spans="1:5" x14ac:dyDescent="0.25">
      <c r="A127" s="770">
        <v>709000000</v>
      </c>
      <c r="B127" s="770" t="s">
        <v>546</v>
      </c>
      <c r="C127" s="770" t="s">
        <v>560</v>
      </c>
      <c r="D127" s="777">
        <v>6</v>
      </c>
      <c r="E127" s="773">
        <f t="shared" si="1"/>
        <v>1.3574660633484163E-2</v>
      </c>
    </row>
    <row r="128" spans="1:5" x14ac:dyDescent="0.25">
      <c r="A128" s="770">
        <v>709000000</v>
      </c>
      <c r="B128" s="770" t="s">
        <v>546</v>
      </c>
      <c r="C128" s="770" t="s">
        <v>561</v>
      </c>
      <c r="D128" s="777">
        <v>31.499999999999993</v>
      </c>
      <c r="E128" s="773">
        <f t="shared" si="1"/>
        <v>7.1266968325791838E-2</v>
      </c>
    </row>
    <row r="129" spans="1:5" x14ac:dyDescent="0.25">
      <c r="A129" s="770">
        <v>709000000</v>
      </c>
      <c r="B129" s="770" t="s">
        <v>546</v>
      </c>
      <c r="C129" s="770" t="s">
        <v>562</v>
      </c>
      <c r="D129" s="777">
        <v>1.6666666666666665</v>
      </c>
      <c r="E129" s="773">
        <f t="shared" si="1"/>
        <v>3.7707390648567115E-3</v>
      </c>
    </row>
    <row r="130" spans="1:5" x14ac:dyDescent="0.25">
      <c r="A130" s="770">
        <v>709000000</v>
      </c>
      <c r="B130" s="770" t="s">
        <v>546</v>
      </c>
      <c r="C130" s="770" t="s">
        <v>462</v>
      </c>
      <c r="D130" s="777">
        <v>0</v>
      </c>
      <c r="E130" s="773">
        <f t="shared" si="1"/>
        <v>0</v>
      </c>
    </row>
    <row r="131" spans="1:5" x14ac:dyDescent="0.25">
      <c r="A131" s="770">
        <v>709000000</v>
      </c>
      <c r="B131" s="770" t="s">
        <v>546</v>
      </c>
      <c r="C131" s="770" t="s">
        <v>501</v>
      </c>
      <c r="D131" s="777">
        <v>0</v>
      </c>
      <c r="E131" s="773">
        <f t="shared" si="1"/>
        <v>0</v>
      </c>
    </row>
    <row r="132" spans="1:5" x14ac:dyDescent="0.25">
      <c r="A132" s="770">
        <v>709000000</v>
      </c>
      <c r="B132" s="770" t="s">
        <v>546</v>
      </c>
      <c r="C132" s="770" t="s">
        <v>365</v>
      </c>
      <c r="D132" s="777">
        <v>1.5</v>
      </c>
      <c r="E132" s="773">
        <f t="shared" ref="E132:E195" si="2">+D132/$D$1</f>
        <v>3.3936651583710408E-3</v>
      </c>
    </row>
    <row r="133" spans="1:5" x14ac:dyDescent="0.25">
      <c r="A133" s="770">
        <v>709000000</v>
      </c>
      <c r="B133" s="770" t="s">
        <v>546</v>
      </c>
      <c r="C133" s="770" t="s">
        <v>563</v>
      </c>
      <c r="D133" s="777">
        <v>24.333333333333332</v>
      </c>
      <c r="E133" s="773">
        <f t="shared" si="2"/>
        <v>5.5052790346907993E-2</v>
      </c>
    </row>
    <row r="134" spans="1:5" x14ac:dyDescent="0.25">
      <c r="A134" s="770">
        <v>710000000</v>
      </c>
      <c r="B134" s="770" t="s">
        <v>564</v>
      </c>
      <c r="C134" s="770" t="s">
        <v>565</v>
      </c>
      <c r="D134" s="777">
        <v>0</v>
      </c>
      <c r="E134" s="773">
        <f t="shared" si="2"/>
        <v>0</v>
      </c>
    </row>
    <row r="135" spans="1:5" x14ac:dyDescent="0.25">
      <c r="A135" s="770">
        <v>710000000</v>
      </c>
      <c r="B135" s="770" t="s">
        <v>564</v>
      </c>
      <c r="C135" s="770" t="s">
        <v>566</v>
      </c>
      <c r="D135" s="777">
        <v>0</v>
      </c>
      <c r="E135" s="773">
        <f t="shared" si="2"/>
        <v>0</v>
      </c>
    </row>
    <row r="136" spans="1:5" x14ac:dyDescent="0.25">
      <c r="A136" s="770">
        <v>710000000</v>
      </c>
      <c r="B136" s="770" t="s">
        <v>564</v>
      </c>
      <c r="C136" s="770" t="s">
        <v>567</v>
      </c>
      <c r="D136" s="777">
        <v>0</v>
      </c>
      <c r="E136" s="773">
        <f t="shared" si="2"/>
        <v>0</v>
      </c>
    </row>
    <row r="137" spans="1:5" x14ac:dyDescent="0.25">
      <c r="A137" s="770">
        <v>710000000</v>
      </c>
      <c r="B137" s="770" t="s">
        <v>564</v>
      </c>
      <c r="C137" s="770" t="s">
        <v>568</v>
      </c>
      <c r="D137" s="777">
        <v>7</v>
      </c>
      <c r="E137" s="773">
        <f t="shared" si="2"/>
        <v>1.5837104072398189E-2</v>
      </c>
    </row>
    <row r="138" spans="1:5" x14ac:dyDescent="0.25">
      <c r="A138" s="770">
        <v>710000000</v>
      </c>
      <c r="B138" s="770" t="s">
        <v>564</v>
      </c>
      <c r="C138" s="770" t="s">
        <v>569</v>
      </c>
      <c r="D138" s="777">
        <v>16</v>
      </c>
      <c r="E138" s="773">
        <f t="shared" si="2"/>
        <v>3.6199095022624438E-2</v>
      </c>
    </row>
    <row r="139" spans="1:5" x14ac:dyDescent="0.25">
      <c r="A139" s="770">
        <v>710000000</v>
      </c>
      <c r="B139" s="770" t="s">
        <v>564</v>
      </c>
      <c r="C139" s="770" t="s">
        <v>570</v>
      </c>
      <c r="D139" s="777">
        <v>0</v>
      </c>
      <c r="E139" s="773">
        <f t="shared" si="2"/>
        <v>0</v>
      </c>
    </row>
    <row r="140" spans="1:5" x14ac:dyDescent="0.25">
      <c r="A140" s="770">
        <v>710000000</v>
      </c>
      <c r="B140" s="770" t="s">
        <v>564</v>
      </c>
      <c r="C140" s="770" t="s">
        <v>571</v>
      </c>
      <c r="D140" s="777">
        <v>1</v>
      </c>
      <c r="E140" s="773">
        <f t="shared" si="2"/>
        <v>2.2624434389140274E-3</v>
      </c>
    </row>
    <row r="141" spans="1:5" x14ac:dyDescent="0.25">
      <c r="A141" s="770">
        <v>710000000</v>
      </c>
      <c r="B141" s="770" t="s">
        <v>564</v>
      </c>
      <c r="C141" s="770" t="s">
        <v>572</v>
      </c>
      <c r="D141" s="777">
        <v>1</v>
      </c>
      <c r="E141" s="773">
        <f t="shared" si="2"/>
        <v>2.2624434389140274E-3</v>
      </c>
    </row>
    <row r="142" spans="1:5" x14ac:dyDescent="0.25">
      <c r="A142" s="770">
        <v>710000000</v>
      </c>
      <c r="B142" s="770" t="s">
        <v>564</v>
      </c>
      <c r="C142" s="770" t="s">
        <v>573</v>
      </c>
      <c r="D142" s="777">
        <v>0</v>
      </c>
      <c r="E142" s="773">
        <f t="shared" si="2"/>
        <v>0</v>
      </c>
    </row>
    <row r="143" spans="1:5" x14ac:dyDescent="0.25">
      <c r="A143" s="770">
        <v>710000000</v>
      </c>
      <c r="B143" s="770" t="s">
        <v>564</v>
      </c>
      <c r="C143" s="770" t="s">
        <v>574</v>
      </c>
      <c r="D143" s="777">
        <v>0</v>
      </c>
      <c r="E143" s="773">
        <f t="shared" si="2"/>
        <v>0</v>
      </c>
    </row>
    <row r="144" spans="1:5" x14ac:dyDescent="0.25">
      <c r="A144" s="770">
        <v>710000000</v>
      </c>
      <c r="B144" s="770" t="s">
        <v>564</v>
      </c>
      <c r="C144" s="770" t="s">
        <v>575</v>
      </c>
      <c r="D144" s="777">
        <v>0</v>
      </c>
      <c r="E144" s="773">
        <f t="shared" si="2"/>
        <v>0</v>
      </c>
    </row>
    <row r="145" spans="1:5" x14ac:dyDescent="0.25">
      <c r="A145" s="770">
        <v>710000000</v>
      </c>
      <c r="B145" s="770" t="s">
        <v>564</v>
      </c>
      <c r="C145" s="770" t="s">
        <v>576</v>
      </c>
      <c r="D145" s="777">
        <v>34</v>
      </c>
      <c r="E145" s="773">
        <f t="shared" si="2"/>
        <v>7.6923076923076927E-2</v>
      </c>
    </row>
    <row r="146" spans="1:5" x14ac:dyDescent="0.25">
      <c r="A146" s="770">
        <v>710000000</v>
      </c>
      <c r="B146" s="770" t="s">
        <v>564</v>
      </c>
      <c r="C146" s="770" t="s">
        <v>577</v>
      </c>
      <c r="D146" s="777">
        <v>0</v>
      </c>
      <c r="E146" s="773">
        <f t="shared" si="2"/>
        <v>0</v>
      </c>
    </row>
    <row r="147" spans="1:5" x14ac:dyDescent="0.25">
      <c r="A147" s="770">
        <v>710000000</v>
      </c>
      <c r="B147" s="770" t="s">
        <v>564</v>
      </c>
      <c r="C147" s="770" t="s">
        <v>462</v>
      </c>
      <c r="D147" s="777">
        <v>0.5</v>
      </c>
      <c r="E147" s="773">
        <f t="shared" si="2"/>
        <v>1.1312217194570137E-3</v>
      </c>
    </row>
    <row r="148" spans="1:5" x14ac:dyDescent="0.25">
      <c r="A148" s="770">
        <v>710000000</v>
      </c>
      <c r="B148" s="770" t="s">
        <v>564</v>
      </c>
      <c r="C148" s="770" t="s">
        <v>501</v>
      </c>
      <c r="D148" s="777">
        <v>0</v>
      </c>
      <c r="E148" s="773">
        <f t="shared" si="2"/>
        <v>0</v>
      </c>
    </row>
    <row r="149" spans="1:5" x14ac:dyDescent="0.25">
      <c r="A149" s="770">
        <v>710000000</v>
      </c>
      <c r="B149" s="770" t="s">
        <v>564</v>
      </c>
      <c r="C149" s="770" t="s">
        <v>365</v>
      </c>
      <c r="D149" s="777">
        <v>0</v>
      </c>
      <c r="E149" s="773">
        <f t="shared" si="2"/>
        <v>0</v>
      </c>
    </row>
    <row r="150" spans="1:5" x14ac:dyDescent="0.25">
      <c r="A150" s="770">
        <v>710000000</v>
      </c>
      <c r="B150" s="770" t="s">
        <v>564</v>
      </c>
      <c r="C150" s="770" t="s">
        <v>563</v>
      </c>
      <c r="D150" s="777">
        <v>31.5</v>
      </c>
      <c r="E150" s="773">
        <f t="shared" si="2"/>
        <v>7.1266968325791852E-2</v>
      </c>
    </row>
    <row r="151" spans="1:5" x14ac:dyDescent="0.25">
      <c r="A151" s="770">
        <v>710000000</v>
      </c>
      <c r="B151" s="770" t="s">
        <v>564</v>
      </c>
      <c r="C151" s="770" t="s">
        <v>578</v>
      </c>
      <c r="D151" s="777">
        <v>0</v>
      </c>
      <c r="E151" s="773">
        <f t="shared" si="2"/>
        <v>0</v>
      </c>
    </row>
    <row r="152" spans="1:5" x14ac:dyDescent="0.25">
      <c r="A152" s="770">
        <v>710000000</v>
      </c>
      <c r="B152" s="770" t="s">
        <v>564</v>
      </c>
      <c r="C152" s="770" t="s">
        <v>579</v>
      </c>
      <c r="D152" s="777">
        <v>0</v>
      </c>
      <c r="E152" s="773">
        <f t="shared" si="2"/>
        <v>0</v>
      </c>
    </row>
    <row r="153" spans="1:5" x14ac:dyDescent="0.25">
      <c r="A153" s="770">
        <v>710000000</v>
      </c>
      <c r="B153" s="770" t="s">
        <v>564</v>
      </c>
      <c r="C153" s="770" t="s">
        <v>580</v>
      </c>
      <c r="D153" s="777">
        <v>0</v>
      </c>
      <c r="E153" s="773">
        <f t="shared" si="2"/>
        <v>0</v>
      </c>
    </row>
    <row r="154" spans="1:5" x14ac:dyDescent="0.25">
      <c r="A154" s="770">
        <v>710000000</v>
      </c>
      <c r="B154" s="770" t="s">
        <v>564</v>
      </c>
      <c r="C154" s="770" t="s">
        <v>581</v>
      </c>
      <c r="D154" s="777">
        <v>0</v>
      </c>
      <c r="E154" s="773">
        <f t="shared" si="2"/>
        <v>0</v>
      </c>
    </row>
    <row r="155" spans="1:5" x14ac:dyDescent="0.25">
      <c r="A155" s="770">
        <v>710000000</v>
      </c>
      <c r="B155" s="770" t="s">
        <v>564</v>
      </c>
      <c r="C155" s="770" t="s">
        <v>582</v>
      </c>
      <c r="D155" s="777">
        <v>0</v>
      </c>
      <c r="E155" s="773">
        <f t="shared" si="2"/>
        <v>0</v>
      </c>
    </row>
    <row r="156" spans="1:5" x14ac:dyDescent="0.25">
      <c r="A156" s="770">
        <v>710000000</v>
      </c>
      <c r="B156" s="770" t="s">
        <v>564</v>
      </c>
      <c r="C156" s="770" t="s">
        <v>583</v>
      </c>
      <c r="D156" s="777">
        <v>0</v>
      </c>
      <c r="E156" s="773">
        <f t="shared" si="2"/>
        <v>0</v>
      </c>
    </row>
    <row r="157" spans="1:5" x14ac:dyDescent="0.25">
      <c r="A157" s="770">
        <v>711000000</v>
      </c>
      <c r="B157" s="770" t="s">
        <v>584</v>
      </c>
      <c r="C157" s="770" t="s">
        <v>585</v>
      </c>
      <c r="D157" s="777">
        <v>0</v>
      </c>
      <c r="E157" s="773">
        <f t="shared" si="2"/>
        <v>0</v>
      </c>
    </row>
    <row r="158" spans="1:5" x14ac:dyDescent="0.25">
      <c r="A158" s="770">
        <v>711000000</v>
      </c>
      <c r="B158" s="770" t="s">
        <v>584</v>
      </c>
      <c r="C158" s="770" t="s">
        <v>586</v>
      </c>
      <c r="D158" s="777">
        <v>0</v>
      </c>
      <c r="E158" s="773">
        <f t="shared" si="2"/>
        <v>0</v>
      </c>
    </row>
    <row r="159" spans="1:5" x14ac:dyDescent="0.25">
      <c r="A159" s="770">
        <v>711000000</v>
      </c>
      <c r="B159" s="770" t="s">
        <v>584</v>
      </c>
      <c r="C159" s="770" t="s">
        <v>587</v>
      </c>
      <c r="D159" s="777">
        <v>0</v>
      </c>
      <c r="E159" s="773">
        <f t="shared" si="2"/>
        <v>0</v>
      </c>
    </row>
    <row r="160" spans="1:5" x14ac:dyDescent="0.25">
      <c r="A160" s="770">
        <v>711000000</v>
      </c>
      <c r="B160" s="770" t="s">
        <v>584</v>
      </c>
      <c r="C160" s="770" t="s">
        <v>588</v>
      </c>
      <c r="D160" s="777">
        <v>0</v>
      </c>
      <c r="E160" s="773">
        <f t="shared" si="2"/>
        <v>0</v>
      </c>
    </row>
    <row r="161" spans="1:5" x14ac:dyDescent="0.25">
      <c r="A161" s="770">
        <v>711000000</v>
      </c>
      <c r="B161" s="770" t="s">
        <v>584</v>
      </c>
      <c r="C161" s="770" t="s">
        <v>589</v>
      </c>
      <c r="D161" s="777">
        <v>0</v>
      </c>
      <c r="E161" s="773">
        <f t="shared" si="2"/>
        <v>0</v>
      </c>
    </row>
    <row r="162" spans="1:5" x14ac:dyDescent="0.25">
      <c r="A162" s="770">
        <v>711000000</v>
      </c>
      <c r="B162" s="770" t="s">
        <v>584</v>
      </c>
      <c r="C162" s="770" t="s">
        <v>590</v>
      </c>
      <c r="D162" s="777">
        <v>0</v>
      </c>
      <c r="E162" s="773">
        <f t="shared" si="2"/>
        <v>0</v>
      </c>
    </row>
    <row r="163" spans="1:5" x14ac:dyDescent="0.25">
      <c r="A163" s="770">
        <v>711000000</v>
      </c>
      <c r="B163" s="770" t="s">
        <v>584</v>
      </c>
      <c r="C163" s="770" t="s">
        <v>591</v>
      </c>
      <c r="D163" s="777">
        <v>0</v>
      </c>
      <c r="E163" s="773">
        <f t="shared" si="2"/>
        <v>0</v>
      </c>
    </row>
    <row r="164" spans="1:5" x14ac:dyDescent="0.25">
      <c r="A164" s="770">
        <v>711000000</v>
      </c>
      <c r="B164" s="770" t="s">
        <v>584</v>
      </c>
      <c r="C164" s="770" t="s">
        <v>592</v>
      </c>
      <c r="D164" s="777">
        <v>0</v>
      </c>
      <c r="E164" s="773">
        <f t="shared" si="2"/>
        <v>0</v>
      </c>
    </row>
    <row r="165" spans="1:5" x14ac:dyDescent="0.25">
      <c r="A165" s="770">
        <v>711000000</v>
      </c>
      <c r="B165" s="770" t="s">
        <v>584</v>
      </c>
      <c r="C165" s="770" t="s">
        <v>593</v>
      </c>
      <c r="D165" s="777">
        <v>0</v>
      </c>
      <c r="E165" s="773">
        <f t="shared" si="2"/>
        <v>0</v>
      </c>
    </row>
    <row r="166" spans="1:5" x14ac:dyDescent="0.25">
      <c r="A166" s="770">
        <v>711000000</v>
      </c>
      <c r="B166" s="770" t="s">
        <v>584</v>
      </c>
      <c r="C166" s="770" t="s">
        <v>594</v>
      </c>
      <c r="D166" s="777">
        <v>0</v>
      </c>
      <c r="E166" s="773">
        <f t="shared" si="2"/>
        <v>0</v>
      </c>
    </row>
    <row r="167" spans="1:5" x14ac:dyDescent="0.25">
      <c r="A167" s="770">
        <v>711000000</v>
      </c>
      <c r="B167" s="770" t="s">
        <v>584</v>
      </c>
      <c r="C167" s="770" t="s">
        <v>462</v>
      </c>
      <c r="D167" s="777">
        <v>1</v>
      </c>
      <c r="E167" s="773">
        <f t="shared" si="2"/>
        <v>2.2624434389140274E-3</v>
      </c>
    </row>
    <row r="168" spans="1:5" x14ac:dyDescent="0.25">
      <c r="A168" s="770">
        <v>711000000</v>
      </c>
      <c r="B168" s="770" t="s">
        <v>584</v>
      </c>
      <c r="C168" s="770" t="s">
        <v>595</v>
      </c>
      <c r="D168" s="777">
        <v>0</v>
      </c>
      <c r="E168" s="773">
        <f t="shared" si="2"/>
        <v>0</v>
      </c>
    </row>
    <row r="169" spans="1:5" x14ac:dyDescent="0.25">
      <c r="A169" s="770">
        <v>711000000</v>
      </c>
      <c r="B169" s="770" t="s">
        <v>584</v>
      </c>
      <c r="C169" s="770" t="s">
        <v>596</v>
      </c>
      <c r="D169" s="777">
        <v>0</v>
      </c>
      <c r="E169" s="773">
        <f t="shared" si="2"/>
        <v>0</v>
      </c>
    </row>
    <row r="170" spans="1:5" x14ac:dyDescent="0.25">
      <c r="A170" s="770">
        <v>713000000</v>
      </c>
      <c r="B170" s="770" t="s">
        <v>597</v>
      </c>
      <c r="C170" s="770" t="s">
        <v>598</v>
      </c>
      <c r="D170" s="777">
        <v>0</v>
      </c>
      <c r="E170" s="773">
        <f t="shared" si="2"/>
        <v>0</v>
      </c>
    </row>
    <row r="171" spans="1:5" x14ac:dyDescent="0.25">
      <c r="A171" s="770">
        <v>713000000</v>
      </c>
      <c r="B171" s="770" t="s">
        <v>597</v>
      </c>
      <c r="C171" s="770" t="s">
        <v>599</v>
      </c>
      <c r="D171" s="777">
        <v>0</v>
      </c>
      <c r="E171" s="773">
        <f t="shared" si="2"/>
        <v>0</v>
      </c>
    </row>
    <row r="172" spans="1:5" x14ac:dyDescent="0.25">
      <c r="A172" s="770">
        <v>713000000</v>
      </c>
      <c r="B172" s="770" t="s">
        <v>597</v>
      </c>
      <c r="C172" s="770" t="s">
        <v>600</v>
      </c>
      <c r="D172" s="777">
        <v>0</v>
      </c>
      <c r="E172" s="773">
        <f t="shared" si="2"/>
        <v>0</v>
      </c>
    </row>
    <row r="173" spans="1:5" x14ac:dyDescent="0.25">
      <c r="A173" s="770">
        <v>713000000</v>
      </c>
      <c r="B173" s="770" t="s">
        <v>597</v>
      </c>
      <c r="C173" s="770" t="s">
        <v>601</v>
      </c>
      <c r="D173" s="777">
        <v>0</v>
      </c>
      <c r="E173" s="773">
        <f t="shared" si="2"/>
        <v>0</v>
      </c>
    </row>
    <row r="174" spans="1:5" x14ac:dyDescent="0.25">
      <c r="A174" s="770">
        <v>713000000</v>
      </c>
      <c r="B174" s="770" t="s">
        <v>597</v>
      </c>
      <c r="C174" s="770" t="s">
        <v>602</v>
      </c>
      <c r="D174" s="777">
        <v>0</v>
      </c>
      <c r="E174" s="773">
        <f t="shared" si="2"/>
        <v>0</v>
      </c>
    </row>
    <row r="175" spans="1:5" x14ac:dyDescent="0.25">
      <c r="A175" s="770">
        <v>713000000</v>
      </c>
      <c r="B175" s="770" t="s">
        <v>597</v>
      </c>
      <c r="C175" s="770" t="s">
        <v>603</v>
      </c>
      <c r="D175" s="777">
        <v>0</v>
      </c>
      <c r="E175" s="773">
        <f t="shared" si="2"/>
        <v>0</v>
      </c>
    </row>
    <row r="176" spans="1:5" x14ac:dyDescent="0.25">
      <c r="A176" s="770">
        <v>713000000</v>
      </c>
      <c r="B176" s="770" t="s">
        <v>597</v>
      </c>
      <c r="C176" s="770" t="s">
        <v>604</v>
      </c>
      <c r="D176" s="777">
        <v>0</v>
      </c>
      <c r="E176" s="773">
        <f t="shared" si="2"/>
        <v>0</v>
      </c>
    </row>
    <row r="177" spans="1:5" x14ac:dyDescent="0.25">
      <c r="A177" s="770">
        <v>713000000</v>
      </c>
      <c r="B177" s="770" t="s">
        <v>597</v>
      </c>
      <c r="C177" s="770" t="s">
        <v>593</v>
      </c>
      <c r="D177" s="777">
        <v>0</v>
      </c>
      <c r="E177" s="773">
        <f t="shared" si="2"/>
        <v>0</v>
      </c>
    </row>
    <row r="178" spans="1:5" x14ac:dyDescent="0.25">
      <c r="A178" s="770">
        <v>713000000</v>
      </c>
      <c r="B178" s="770" t="s">
        <v>597</v>
      </c>
      <c r="C178" s="770" t="s">
        <v>462</v>
      </c>
      <c r="D178" s="777">
        <v>0</v>
      </c>
      <c r="E178" s="773">
        <f t="shared" si="2"/>
        <v>0</v>
      </c>
    </row>
    <row r="179" spans="1:5" x14ac:dyDescent="0.25">
      <c r="A179" s="770">
        <v>713000000</v>
      </c>
      <c r="B179" s="770" t="s">
        <v>597</v>
      </c>
      <c r="C179" s="770" t="s">
        <v>605</v>
      </c>
      <c r="D179" s="777">
        <v>0</v>
      </c>
      <c r="E179" s="773">
        <f t="shared" si="2"/>
        <v>0</v>
      </c>
    </row>
    <row r="180" spans="1:5" x14ac:dyDescent="0.25">
      <c r="A180" s="770">
        <v>713000000</v>
      </c>
      <c r="B180" s="770" t="s">
        <v>597</v>
      </c>
      <c r="C180" s="770" t="s">
        <v>595</v>
      </c>
      <c r="D180" s="777">
        <v>0</v>
      </c>
      <c r="E180" s="773">
        <f t="shared" si="2"/>
        <v>0</v>
      </c>
    </row>
    <row r="181" spans="1:5" x14ac:dyDescent="0.25">
      <c r="A181" s="770">
        <v>713000000</v>
      </c>
      <c r="B181" s="770" t="s">
        <v>597</v>
      </c>
      <c r="C181" s="770" t="s">
        <v>606</v>
      </c>
      <c r="D181" s="777">
        <v>0</v>
      </c>
      <c r="E181" s="773">
        <f t="shared" si="2"/>
        <v>0</v>
      </c>
    </row>
    <row r="182" spans="1:5" x14ac:dyDescent="0.25">
      <c r="A182" s="770">
        <v>713000000</v>
      </c>
      <c r="B182" s="770" t="s">
        <v>597</v>
      </c>
      <c r="C182" s="770" t="s">
        <v>607</v>
      </c>
      <c r="D182" s="777">
        <v>0</v>
      </c>
      <c r="E182" s="773">
        <f t="shared" si="2"/>
        <v>0</v>
      </c>
    </row>
    <row r="183" spans="1:5" x14ac:dyDescent="0.25">
      <c r="A183" s="770">
        <v>714000000</v>
      </c>
      <c r="B183" s="770" t="s">
        <v>608</v>
      </c>
      <c r="C183" s="770" t="s">
        <v>609</v>
      </c>
      <c r="D183" s="777">
        <v>0</v>
      </c>
      <c r="E183" s="773">
        <f t="shared" si="2"/>
        <v>0</v>
      </c>
    </row>
    <row r="184" spans="1:5" x14ac:dyDescent="0.25">
      <c r="A184" s="770">
        <v>714000000</v>
      </c>
      <c r="B184" s="770" t="s">
        <v>608</v>
      </c>
      <c r="C184" s="770" t="s">
        <v>610</v>
      </c>
      <c r="D184" s="777">
        <v>0</v>
      </c>
      <c r="E184" s="773">
        <f t="shared" si="2"/>
        <v>0</v>
      </c>
    </row>
    <row r="185" spans="1:5" x14ac:dyDescent="0.25">
      <c r="A185" s="770">
        <v>714000000</v>
      </c>
      <c r="B185" s="770" t="s">
        <v>608</v>
      </c>
      <c r="C185" s="770" t="s">
        <v>611</v>
      </c>
      <c r="D185" s="777">
        <v>0</v>
      </c>
      <c r="E185" s="773">
        <f t="shared" si="2"/>
        <v>0</v>
      </c>
    </row>
    <row r="186" spans="1:5" x14ac:dyDescent="0.25">
      <c r="A186" s="770">
        <v>714000000</v>
      </c>
      <c r="B186" s="770" t="s">
        <v>608</v>
      </c>
      <c r="C186" s="770" t="s">
        <v>612</v>
      </c>
      <c r="D186" s="777">
        <v>0</v>
      </c>
      <c r="E186" s="773">
        <f t="shared" si="2"/>
        <v>0</v>
      </c>
    </row>
    <row r="187" spans="1:5" x14ac:dyDescent="0.25">
      <c r="A187" s="770">
        <v>714000000</v>
      </c>
      <c r="B187" s="770" t="s">
        <v>608</v>
      </c>
      <c r="C187" s="770" t="s">
        <v>613</v>
      </c>
      <c r="D187" s="777">
        <v>0</v>
      </c>
      <c r="E187" s="773">
        <f t="shared" si="2"/>
        <v>0</v>
      </c>
    </row>
    <row r="188" spans="1:5" x14ac:dyDescent="0.25">
      <c r="A188" s="770">
        <v>714000000</v>
      </c>
      <c r="B188" s="770" t="s">
        <v>608</v>
      </c>
      <c r="C188" s="770" t="s">
        <v>614</v>
      </c>
      <c r="D188" s="777">
        <v>0</v>
      </c>
      <c r="E188" s="773">
        <f t="shared" si="2"/>
        <v>0</v>
      </c>
    </row>
    <row r="189" spans="1:5" x14ac:dyDescent="0.25">
      <c r="A189" s="770">
        <v>714000000</v>
      </c>
      <c r="B189" s="770" t="s">
        <v>608</v>
      </c>
      <c r="C189" s="770" t="s">
        <v>557</v>
      </c>
      <c r="D189" s="777">
        <v>0</v>
      </c>
      <c r="E189" s="773">
        <f t="shared" si="2"/>
        <v>0</v>
      </c>
    </row>
    <row r="190" spans="1:5" x14ac:dyDescent="0.25">
      <c r="A190" s="770">
        <v>714000000</v>
      </c>
      <c r="B190" s="770" t="s">
        <v>608</v>
      </c>
      <c r="C190" s="770" t="s">
        <v>615</v>
      </c>
      <c r="D190" s="777">
        <v>0</v>
      </c>
      <c r="E190" s="773">
        <f t="shared" si="2"/>
        <v>0</v>
      </c>
    </row>
    <row r="191" spans="1:5" x14ac:dyDescent="0.25">
      <c r="A191" s="770">
        <v>714000000</v>
      </c>
      <c r="B191" s="770" t="s">
        <v>608</v>
      </c>
      <c r="C191" s="770" t="s">
        <v>616</v>
      </c>
      <c r="D191" s="777">
        <v>1</v>
      </c>
      <c r="E191" s="773">
        <f t="shared" si="2"/>
        <v>2.2624434389140274E-3</v>
      </c>
    </row>
    <row r="192" spans="1:5" x14ac:dyDescent="0.25">
      <c r="A192" s="770">
        <v>714000000</v>
      </c>
      <c r="B192" s="770" t="s">
        <v>608</v>
      </c>
      <c r="C192" s="770" t="s">
        <v>593</v>
      </c>
      <c r="D192" s="777">
        <v>0</v>
      </c>
      <c r="E192" s="773">
        <f t="shared" si="2"/>
        <v>0</v>
      </c>
    </row>
    <row r="193" spans="1:5" x14ac:dyDescent="0.25">
      <c r="A193" s="770">
        <v>714000000</v>
      </c>
      <c r="B193" s="770" t="s">
        <v>608</v>
      </c>
      <c r="C193" s="770" t="s">
        <v>462</v>
      </c>
      <c r="D193" s="777">
        <v>0</v>
      </c>
      <c r="E193" s="773">
        <f t="shared" si="2"/>
        <v>0</v>
      </c>
    </row>
    <row r="194" spans="1:5" x14ac:dyDescent="0.25">
      <c r="A194" s="770">
        <v>714000000</v>
      </c>
      <c r="B194" s="770" t="s">
        <v>608</v>
      </c>
      <c r="C194" s="770" t="s">
        <v>605</v>
      </c>
      <c r="D194" s="777">
        <v>0</v>
      </c>
      <c r="E194" s="773">
        <f t="shared" si="2"/>
        <v>0</v>
      </c>
    </row>
    <row r="195" spans="1:5" x14ac:dyDescent="0.25">
      <c r="A195" s="770">
        <v>714000000</v>
      </c>
      <c r="B195" s="770" t="s">
        <v>608</v>
      </c>
      <c r="C195" s="770" t="s">
        <v>595</v>
      </c>
      <c r="D195" s="777">
        <v>0</v>
      </c>
      <c r="E195" s="773">
        <f t="shared" si="2"/>
        <v>0</v>
      </c>
    </row>
    <row r="196" spans="1:5" x14ac:dyDescent="0.25">
      <c r="A196" s="770">
        <v>714000000</v>
      </c>
      <c r="B196" s="770" t="s">
        <v>608</v>
      </c>
      <c r="C196" s="770" t="s">
        <v>501</v>
      </c>
      <c r="D196" s="777">
        <v>0</v>
      </c>
      <c r="E196" s="773">
        <f t="shared" ref="E196:E259" si="3">+D196/$D$1</f>
        <v>0</v>
      </c>
    </row>
    <row r="197" spans="1:5" x14ac:dyDescent="0.25">
      <c r="A197" s="770">
        <v>714000000</v>
      </c>
      <c r="B197" s="770" t="s">
        <v>608</v>
      </c>
      <c r="C197" s="770" t="s">
        <v>617</v>
      </c>
      <c r="D197" s="777">
        <v>0</v>
      </c>
      <c r="E197" s="773">
        <f t="shared" si="3"/>
        <v>0</v>
      </c>
    </row>
    <row r="198" spans="1:5" x14ac:dyDescent="0.25">
      <c r="A198" s="770">
        <v>716000000</v>
      </c>
      <c r="B198" s="770" t="s">
        <v>618</v>
      </c>
      <c r="C198" s="770" t="s">
        <v>619</v>
      </c>
      <c r="D198" s="777">
        <v>0</v>
      </c>
      <c r="E198" s="773">
        <f t="shared" si="3"/>
        <v>0</v>
      </c>
    </row>
    <row r="199" spans="1:5" x14ac:dyDescent="0.25">
      <c r="A199" s="770">
        <v>716000000</v>
      </c>
      <c r="B199" s="770" t="s">
        <v>618</v>
      </c>
      <c r="C199" s="770" t="s">
        <v>620</v>
      </c>
      <c r="D199" s="777">
        <v>0</v>
      </c>
      <c r="E199" s="773">
        <f t="shared" si="3"/>
        <v>0</v>
      </c>
    </row>
    <row r="200" spans="1:5" x14ac:dyDescent="0.25">
      <c r="A200" s="770">
        <v>716000000</v>
      </c>
      <c r="B200" s="770" t="s">
        <v>618</v>
      </c>
      <c r="C200" s="770" t="s">
        <v>621</v>
      </c>
      <c r="D200" s="777">
        <v>0</v>
      </c>
      <c r="E200" s="773">
        <f t="shared" si="3"/>
        <v>0</v>
      </c>
    </row>
    <row r="201" spans="1:5" x14ac:dyDescent="0.25">
      <c r="A201" s="770">
        <v>716000000</v>
      </c>
      <c r="B201" s="770" t="s">
        <v>618</v>
      </c>
      <c r="C201" s="770" t="s">
        <v>622</v>
      </c>
      <c r="D201" s="777">
        <v>0</v>
      </c>
      <c r="E201" s="773">
        <f t="shared" si="3"/>
        <v>0</v>
      </c>
    </row>
    <row r="202" spans="1:5" x14ac:dyDescent="0.25">
      <c r="A202" s="770">
        <v>716000000</v>
      </c>
      <c r="B202" s="770" t="s">
        <v>618</v>
      </c>
      <c r="C202" s="770" t="s">
        <v>623</v>
      </c>
      <c r="D202" s="777">
        <v>0</v>
      </c>
      <c r="E202" s="773">
        <f t="shared" si="3"/>
        <v>0</v>
      </c>
    </row>
    <row r="203" spans="1:5" x14ac:dyDescent="0.25">
      <c r="A203" s="770">
        <v>716000000</v>
      </c>
      <c r="B203" s="770" t="s">
        <v>618</v>
      </c>
      <c r="C203" s="770" t="s">
        <v>624</v>
      </c>
      <c r="D203" s="777">
        <v>0</v>
      </c>
      <c r="E203" s="773">
        <f t="shared" si="3"/>
        <v>0</v>
      </c>
    </row>
    <row r="204" spans="1:5" x14ac:dyDescent="0.25">
      <c r="A204" s="770">
        <v>716000000</v>
      </c>
      <c r="B204" s="770" t="s">
        <v>618</v>
      </c>
      <c r="C204" s="770" t="s">
        <v>625</v>
      </c>
      <c r="D204" s="777">
        <v>0</v>
      </c>
      <c r="E204" s="773">
        <f t="shared" si="3"/>
        <v>0</v>
      </c>
    </row>
    <row r="205" spans="1:5" x14ac:dyDescent="0.25">
      <c r="A205" s="770">
        <v>716000000</v>
      </c>
      <c r="B205" s="770" t="s">
        <v>618</v>
      </c>
      <c r="C205" s="770" t="s">
        <v>616</v>
      </c>
      <c r="D205" s="777">
        <v>0</v>
      </c>
      <c r="E205" s="773">
        <f t="shared" si="3"/>
        <v>0</v>
      </c>
    </row>
    <row r="206" spans="1:5" x14ac:dyDescent="0.25">
      <c r="A206" s="770">
        <v>716000000</v>
      </c>
      <c r="B206" s="770" t="s">
        <v>618</v>
      </c>
      <c r="C206" s="770" t="s">
        <v>626</v>
      </c>
      <c r="D206" s="777">
        <v>0</v>
      </c>
      <c r="E206" s="773">
        <f t="shared" si="3"/>
        <v>0</v>
      </c>
    </row>
    <row r="207" spans="1:5" x14ac:dyDescent="0.25">
      <c r="A207" s="770">
        <v>716000000</v>
      </c>
      <c r="B207" s="770" t="s">
        <v>618</v>
      </c>
      <c r="C207" s="770" t="s">
        <v>627</v>
      </c>
      <c r="D207" s="777">
        <v>0</v>
      </c>
      <c r="E207" s="773">
        <f t="shared" si="3"/>
        <v>0</v>
      </c>
    </row>
    <row r="208" spans="1:5" x14ac:dyDescent="0.25">
      <c r="A208" s="770">
        <v>716000000</v>
      </c>
      <c r="B208" s="770" t="s">
        <v>618</v>
      </c>
      <c r="C208" s="770" t="s">
        <v>593</v>
      </c>
      <c r="D208" s="777">
        <v>0</v>
      </c>
      <c r="E208" s="773">
        <f t="shared" si="3"/>
        <v>0</v>
      </c>
    </row>
    <row r="209" spans="1:5" x14ac:dyDescent="0.25">
      <c r="A209" s="770">
        <v>716000000</v>
      </c>
      <c r="B209" s="770" t="s">
        <v>618</v>
      </c>
      <c r="C209" s="770" t="s">
        <v>462</v>
      </c>
      <c r="D209" s="777">
        <v>0</v>
      </c>
      <c r="E209" s="773">
        <f t="shared" si="3"/>
        <v>0</v>
      </c>
    </row>
    <row r="210" spans="1:5" x14ac:dyDescent="0.25">
      <c r="A210" s="770">
        <v>716000000</v>
      </c>
      <c r="B210" s="770" t="s">
        <v>618</v>
      </c>
      <c r="C210" s="770" t="s">
        <v>628</v>
      </c>
      <c r="D210" s="777">
        <v>0</v>
      </c>
      <c r="E210" s="773">
        <f t="shared" si="3"/>
        <v>0</v>
      </c>
    </row>
    <row r="211" spans="1:5" x14ac:dyDescent="0.25">
      <c r="A211" s="770">
        <v>716000000</v>
      </c>
      <c r="B211" s="770" t="s">
        <v>618</v>
      </c>
      <c r="C211" s="770" t="s">
        <v>501</v>
      </c>
      <c r="D211" s="777">
        <v>0</v>
      </c>
      <c r="E211" s="773">
        <f t="shared" si="3"/>
        <v>0</v>
      </c>
    </row>
    <row r="212" spans="1:5" x14ac:dyDescent="0.25">
      <c r="A212" s="770">
        <v>717000000</v>
      </c>
      <c r="B212" s="770" t="s">
        <v>629</v>
      </c>
      <c r="C212" s="770" t="s">
        <v>630</v>
      </c>
      <c r="D212" s="777">
        <v>0</v>
      </c>
      <c r="E212" s="773">
        <f t="shared" si="3"/>
        <v>0</v>
      </c>
    </row>
    <row r="213" spans="1:5" x14ac:dyDescent="0.25">
      <c r="A213" s="770">
        <v>717000000</v>
      </c>
      <c r="B213" s="770" t="s">
        <v>629</v>
      </c>
      <c r="C213" s="770" t="s">
        <v>631</v>
      </c>
      <c r="D213" s="777">
        <v>0</v>
      </c>
      <c r="E213" s="773">
        <f t="shared" si="3"/>
        <v>0</v>
      </c>
    </row>
    <row r="214" spans="1:5" x14ac:dyDescent="0.25">
      <c r="A214" s="770">
        <v>717000000</v>
      </c>
      <c r="B214" s="770" t="s">
        <v>629</v>
      </c>
      <c r="C214" s="770" t="s">
        <v>439</v>
      </c>
      <c r="D214" s="777">
        <v>0</v>
      </c>
      <c r="E214" s="773">
        <f t="shared" si="3"/>
        <v>0</v>
      </c>
    </row>
    <row r="215" spans="1:5" x14ac:dyDescent="0.25">
      <c r="A215" s="770">
        <v>717000000</v>
      </c>
      <c r="B215" s="770" t="s">
        <v>629</v>
      </c>
      <c r="C215" s="770" t="s">
        <v>632</v>
      </c>
      <c r="D215" s="777">
        <v>0</v>
      </c>
      <c r="E215" s="773">
        <f t="shared" si="3"/>
        <v>0</v>
      </c>
    </row>
    <row r="216" spans="1:5" x14ac:dyDescent="0.25">
      <c r="A216" s="770">
        <v>717000000</v>
      </c>
      <c r="B216" s="770" t="s">
        <v>629</v>
      </c>
      <c r="C216" s="770" t="s">
        <v>633</v>
      </c>
      <c r="D216" s="777">
        <v>1</v>
      </c>
      <c r="E216" s="773">
        <f t="shared" si="3"/>
        <v>2.2624434389140274E-3</v>
      </c>
    </row>
    <row r="217" spans="1:5" x14ac:dyDescent="0.25">
      <c r="A217" s="770">
        <v>717000000</v>
      </c>
      <c r="B217" s="770" t="s">
        <v>629</v>
      </c>
      <c r="C217" s="770" t="s">
        <v>634</v>
      </c>
      <c r="D217" s="777">
        <v>0</v>
      </c>
      <c r="E217" s="773">
        <f t="shared" si="3"/>
        <v>0</v>
      </c>
    </row>
    <row r="218" spans="1:5" x14ac:dyDescent="0.25">
      <c r="A218" s="770">
        <v>717000000</v>
      </c>
      <c r="B218" s="770" t="s">
        <v>629</v>
      </c>
      <c r="C218" s="770" t="s">
        <v>635</v>
      </c>
      <c r="D218" s="777">
        <v>0</v>
      </c>
      <c r="E218" s="773">
        <f t="shared" si="3"/>
        <v>0</v>
      </c>
    </row>
    <row r="219" spans="1:5" x14ac:dyDescent="0.25">
      <c r="A219" s="770">
        <v>717000000</v>
      </c>
      <c r="B219" s="770" t="s">
        <v>629</v>
      </c>
      <c r="C219" s="770" t="s">
        <v>636</v>
      </c>
      <c r="D219" s="777">
        <v>1</v>
      </c>
      <c r="E219" s="773">
        <f t="shared" si="3"/>
        <v>2.2624434389140274E-3</v>
      </c>
    </row>
    <row r="220" spans="1:5" x14ac:dyDescent="0.25">
      <c r="A220" s="770">
        <v>717000000</v>
      </c>
      <c r="B220" s="770" t="s">
        <v>629</v>
      </c>
      <c r="C220" s="770" t="s">
        <v>637</v>
      </c>
      <c r="D220" s="777">
        <v>0</v>
      </c>
      <c r="E220" s="773">
        <f t="shared" si="3"/>
        <v>0</v>
      </c>
    </row>
    <row r="221" spans="1:5" x14ac:dyDescent="0.25">
      <c r="A221" s="770">
        <v>717000000</v>
      </c>
      <c r="B221" s="770" t="s">
        <v>629</v>
      </c>
      <c r="C221" s="770" t="s">
        <v>638</v>
      </c>
      <c r="D221" s="777">
        <v>0</v>
      </c>
      <c r="E221" s="773">
        <f t="shared" si="3"/>
        <v>0</v>
      </c>
    </row>
    <row r="222" spans="1:5" x14ac:dyDescent="0.25">
      <c r="A222" s="770">
        <v>717000000</v>
      </c>
      <c r="B222" s="770" t="s">
        <v>629</v>
      </c>
      <c r="C222" s="770" t="s">
        <v>639</v>
      </c>
      <c r="D222" s="777">
        <v>0</v>
      </c>
      <c r="E222" s="773">
        <f t="shared" si="3"/>
        <v>0</v>
      </c>
    </row>
    <row r="223" spans="1:5" x14ac:dyDescent="0.25">
      <c r="A223" s="770">
        <v>717000000</v>
      </c>
      <c r="B223" s="770" t="s">
        <v>629</v>
      </c>
      <c r="C223" s="770" t="s">
        <v>640</v>
      </c>
      <c r="D223" s="777">
        <v>0</v>
      </c>
      <c r="E223" s="773">
        <f t="shared" si="3"/>
        <v>0</v>
      </c>
    </row>
    <row r="224" spans="1:5" x14ac:dyDescent="0.25">
      <c r="A224" s="770">
        <v>717000000</v>
      </c>
      <c r="B224" s="770" t="s">
        <v>629</v>
      </c>
      <c r="C224" s="770" t="s">
        <v>641</v>
      </c>
      <c r="D224" s="777">
        <v>2</v>
      </c>
      <c r="E224" s="773">
        <f t="shared" si="3"/>
        <v>4.5248868778280547E-3</v>
      </c>
    </row>
    <row r="225" spans="1:5" x14ac:dyDescent="0.25">
      <c r="A225" s="770">
        <v>717000000</v>
      </c>
      <c r="B225" s="770" t="s">
        <v>629</v>
      </c>
      <c r="C225" s="770" t="s">
        <v>642</v>
      </c>
      <c r="D225" s="777">
        <v>0</v>
      </c>
      <c r="E225" s="773">
        <f t="shared" si="3"/>
        <v>0</v>
      </c>
    </row>
    <row r="226" spans="1:5" x14ac:dyDescent="0.25">
      <c r="A226" s="770">
        <v>717000000</v>
      </c>
      <c r="B226" s="770" t="s">
        <v>629</v>
      </c>
      <c r="C226" s="770" t="s">
        <v>643</v>
      </c>
      <c r="D226" s="777">
        <v>0</v>
      </c>
      <c r="E226" s="773">
        <f t="shared" si="3"/>
        <v>0</v>
      </c>
    </row>
    <row r="227" spans="1:5" x14ac:dyDescent="0.25">
      <c r="A227" s="770">
        <v>717000000</v>
      </c>
      <c r="B227" s="770" t="s">
        <v>629</v>
      </c>
      <c r="C227" s="770" t="s">
        <v>644</v>
      </c>
      <c r="D227" s="777">
        <v>0</v>
      </c>
      <c r="E227" s="773">
        <f t="shared" si="3"/>
        <v>0</v>
      </c>
    </row>
    <row r="228" spans="1:5" x14ac:dyDescent="0.25">
      <c r="A228" s="770">
        <v>717000000</v>
      </c>
      <c r="B228" s="770" t="s">
        <v>629</v>
      </c>
      <c r="C228" s="770" t="s">
        <v>593</v>
      </c>
      <c r="D228" s="777">
        <v>0</v>
      </c>
      <c r="E228" s="773">
        <f t="shared" si="3"/>
        <v>0</v>
      </c>
    </row>
    <row r="229" spans="1:5" x14ac:dyDescent="0.25">
      <c r="A229" s="770">
        <v>717000000</v>
      </c>
      <c r="B229" s="770" t="s">
        <v>629</v>
      </c>
      <c r="C229" s="770" t="s">
        <v>645</v>
      </c>
      <c r="D229" s="777">
        <v>0</v>
      </c>
      <c r="E229" s="773">
        <f t="shared" si="3"/>
        <v>0</v>
      </c>
    </row>
    <row r="230" spans="1:5" x14ac:dyDescent="0.25">
      <c r="A230" s="770">
        <v>717000000</v>
      </c>
      <c r="B230" s="770" t="s">
        <v>629</v>
      </c>
      <c r="C230" s="770" t="s">
        <v>462</v>
      </c>
      <c r="D230" s="777">
        <v>0</v>
      </c>
      <c r="E230" s="773">
        <f t="shared" si="3"/>
        <v>0</v>
      </c>
    </row>
    <row r="231" spans="1:5" x14ac:dyDescent="0.25">
      <c r="A231" s="770">
        <v>717000000</v>
      </c>
      <c r="B231" s="770" t="s">
        <v>629</v>
      </c>
      <c r="C231" s="770" t="s">
        <v>605</v>
      </c>
      <c r="D231" s="777">
        <v>0</v>
      </c>
      <c r="E231" s="773">
        <f t="shared" si="3"/>
        <v>0</v>
      </c>
    </row>
    <row r="232" spans="1:5" x14ac:dyDescent="0.25">
      <c r="A232" s="770">
        <v>717000000</v>
      </c>
      <c r="B232" s="770" t="s">
        <v>629</v>
      </c>
      <c r="C232" s="770" t="s">
        <v>646</v>
      </c>
      <c r="D232" s="777">
        <v>0</v>
      </c>
      <c r="E232" s="773">
        <f t="shared" si="3"/>
        <v>0</v>
      </c>
    </row>
    <row r="233" spans="1:5" x14ac:dyDescent="0.25">
      <c r="A233" s="770">
        <v>717000000</v>
      </c>
      <c r="B233" s="770" t="s">
        <v>629</v>
      </c>
      <c r="C233" s="770" t="s">
        <v>617</v>
      </c>
      <c r="D233" s="777">
        <v>0</v>
      </c>
      <c r="E233" s="773">
        <f t="shared" si="3"/>
        <v>0</v>
      </c>
    </row>
    <row r="234" spans="1:5" x14ac:dyDescent="0.25">
      <c r="A234" s="770">
        <v>718000000</v>
      </c>
      <c r="B234" s="770" t="s">
        <v>647</v>
      </c>
      <c r="C234" s="770" t="s">
        <v>648</v>
      </c>
      <c r="D234" s="777">
        <v>0</v>
      </c>
      <c r="E234" s="773">
        <f t="shared" si="3"/>
        <v>0</v>
      </c>
    </row>
    <row r="235" spans="1:5" x14ac:dyDescent="0.25">
      <c r="A235" s="770">
        <v>718000000</v>
      </c>
      <c r="B235" s="770" t="s">
        <v>647</v>
      </c>
      <c r="C235" s="770" t="s">
        <v>649</v>
      </c>
      <c r="D235" s="777">
        <v>0</v>
      </c>
      <c r="E235" s="773">
        <f t="shared" si="3"/>
        <v>0</v>
      </c>
    </row>
    <row r="236" spans="1:5" x14ac:dyDescent="0.25">
      <c r="A236" s="770">
        <v>718000000</v>
      </c>
      <c r="B236" s="770" t="s">
        <v>647</v>
      </c>
      <c r="C236" s="770" t="s">
        <v>650</v>
      </c>
      <c r="D236" s="777">
        <v>0</v>
      </c>
      <c r="E236" s="773">
        <f t="shared" si="3"/>
        <v>0</v>
      </c>
    </row>
    <row r="237" spans="1:5" x14ac:dyDescent="0.25">
      <c r="A237" s="770">
        <v>718000000</v>
      </c>
      <c r="B237" s="770" t="s">
        <v>651</v>
      </c>
      <c r="C237" s="770" t="s">
        <v>652</v>
      </c>
      <c r="D237" s="777">
        <v>0</v>
      </c>
      <c r="E237" s="773">
        <f t="shared" si="3"/>
        <v>0</v>
      </c>
    </row>
    <row r="238" spans="1:5" x14ac:dyDescent="0.25">
      <c r="A238" s="770">
        <v>718000000</v>
      </c>
      <c r="B238" s="770" t="s">
        <v>651</v>
      </c>
      <c r="C238" s="770" t="s">
        <v>653</v>
      </c>
      <c r="D238" s="777">
        <v>0</v>
      </c>
      <c r="E238" s="773">
        <f t="shared" si="3"/>
        <v>0</v>
      </c>
    </row>
    <row r="239" spans="1:5" x14ac:dyDescent="0.25">
      <c r="A239" s="770">
        <v>718000000</v>
      </c>
      <c r="B239" s="770" t="s">
        <v>651</v>
      </c>
      <c r="C239" s="770" t="s">
        <v>654</v>
      </c>
      <c r="D239" s="777">
        <v>0</v>
      </c>
      <c r="E239" s="773">
        <f t="shared" si="3"/>
        <v>0</v>
      </c>
    </row>
    <row r="240" spans="1:5" x14ac:dyDescent="0.25">
      <c r="A240" s="770">
        <v>719000000</v>
      </c>
      <c r="B240" s="770" t="s">
        <v>655</v>
      </c>
      <c r="C240" s="770" t="s">
        <v>656</v>
      </c>
      <c r="D240" s="777">
        <v>0</v>
      </c>
      <c r="E240" s="773">
        <f t="shared" si="3"/>
        <v>0</v>
      </c>
    </row>
    <row r="241" spans="1:5" x14ac:dyDescent="0.25">
      <c r="A241" s="770">
        <v>719000000</v>
      </c>
      <c r="B241" s="770" t="s">
        <v>655</v>
      </c>
      <c r="C241" s="770" t="s">
        <v>657</v>
      </c>
      <c r="D241" s="777">
        <v>0</v>
      </c>
      <c r="E241" s="773">
        <f t="shared" si="3"/>
        <v>0</v>
      </c>
    </row>
    <row r="242" spans="1:5" x14ac:dyDescent="0.25">
      <c r="A242" s="770">
        <v>719000000</v>
      </c>
      <c r="B242" s="770" t="s">
        <v>655</v>
      </c>
      <c r="C242" s="770" t="s">
        <v>658</v>
      </c>
      <c r="D242" s="777">
        <v>0</v>
      </c>
      <c r="E242" s="773">
        <f t="shared" si="3"/>
        <v>0</v>
      </c>
    </row>
    <row r="243" spans="1:5" x14ac:dyDescent="0.25">
      <c r="A243" s="770">
        <v>719000000</v>
      </c>
      <c r="B243" s="770" t="s">
        <v>655</v>
      </c>
      <c r="C243" s="770" t="s">
        <v>659</v>
      </c>
      <c r="D243" s="777">
        <v>0</v>
      </c>
      <c r="E243" s="773">
        <f t="shared" si="3"/>
        <v>0</v>
      </c>
    </row>
    <row r="244" spans="1:5" x14ac:dyDescent="0.25">
      <c r="A244" s="770">
        <v>719000000</v>
      </c>
      <c r="B244" s="770" t="s">
        <v>655</v>
      </c>
      <c r="C244" s="770" t="s">
        <v>660</v>
      </c>
      <c r="D244" s="777">
        <v>0</v>
      </c>
      <c r="E244" s="773">
        <f t="shared" si="3"/>
        <v>0</v>
      </c>
    </row>
    <row r="245" spans="1:5" x14ac:dyDescent="0.25">
      <c r="A245" s="770">
        <v>719000000</v>
      </c>
      <c r="B245" s="770" t="s">
        <v>655</v>
      </c>
      <c r="C245" s="770" t="s">
        <v>661</v>
      </c>
      <c r="D245" s="777">
        <v>0</v>
      </c>
      <c r="E245" s="773">
        <f t="shared" si="3"/>
        <v>0</v>
      </c>
    </row>
    <row r="246" spans="1:5" x14ac:dyDescent="0.25">
      <c r="A246" s="770">
        <v>719000000</v>
      </c>
      <c r="B246" s="770" t="s">
        <v>655</v>
      </c>
      <c r="C246" s="770" t="s">
        <v>662</v>
      </c>
      <c r="D246" s="777">
        <v>2</v>
      </c>
      <c r="E246" s="773">
        <f t="shared" si="3"/>
        <v>4.5248868778280547E-3</v>
      </c>
    </row>
    <row r="247" spans="1:5" x14ac:dyDescent="0.25">
      <c r="A247" s="770">
        <v>719000000</v>
      </c>
      <c r="B247" s="770" t="s">
        <v>655</v>
      </c>
      <c r="C247" s="770" t="s">
        <v>663</v>
      </c>
      <c r="D247" s="777">
        <v>0</v>
      </c>
      <c r="E247" s="773">
        <f t="shared" si="3"/>
        <v>0</v>
      </c>
    </row>
    <row r="248" spans="1:5" x14ac:dyDescent="0.25">
      <c r="A248" s="770">
        <v>719000000</v>
      </c>
      <c r="B248" s="770" t="s">
        <v>655</v>
      </c>
      <c r="C248" s="770" t="s">
        <v>664</v>
      </c>
      <c r="D248" s="777">
        <v>0</v>
      </c>
      <c r="E248" s="773">
        <f t="shared" si="3"/>
        <v>0</v>
      </c>
    </row>
    <row r="249" spans="1:5" x14ac:dyDescent="0.25">
      <c r="A249" s="770">
        <v>719000000</v>
      </c>
      <c r="B249" s="770" t="s">
        <v>655</v>
      </c>
      <c r="C249" s="770" t="s">
        <v>462</v>
      </c>
      <c r="D249" s="777">
        <v>0</v>
      </c>
      <c r="E249" s="773">
        <f t="shared" si="3"/>
        <v>0</v>
      </c>
    </row>
    <row r="250" spans="1:5" x14ac:dyDescent="0.25">
      <c r="A250" s="770">
        <v>719000000</v>
      </c>
      <c r="B250" s="770" t="s">
        <v>655</v>
      </c>
      <c r="C250" s="770" t="s">
        <v>501</v>
      </c>
      <c r="D250" s="777">
        <v>0</v>
      </c>
      <c r="E250" s="773">
        <f t="shared" si="3"/>
        <v>0</v>
      </c>
    </row>
    <row r="251" spans="1:5" x14ac:dyDescent="0.25">
      <c r="A251" s="770">
        <v>720000000</v>
      </c>
      <c r="B251" s="770" t="s">
        <v>665</v>
      </c>
      <c r="C251" s="770" t="s">
        <v>666</v>
      </c>
      <c r="D251" s="777">
        <v>0</v>
      </c>
      <c r="E251" s="773">
        <f t="shared" si="3"/>
        <v>0</v>
      </c>
    </row>
    <row r="252" spans="1:5" x14ac:dyDescent="0.25">
      <c r="A252" s="770">
        <v>720000000</v>
      </c>
      <c r="B252" s="770" t="s">
        <v>665</v>
      </c>
      <c r="C252" s="770" t="s">
        <v>667</v>
      </c>
      <c r="D252" s="777">
        <v>0</v>
      </c>
      <c r="E252" s="773">
        <f t="shared" si="3"/>
        <v>0</v>
      </c>
    </row>
    <row r="253" spans="1:5" x14ac:dyDescent="0.25">
      <c r="A253" s="770">
        <v>720000000</v>
      </c>
      <c r="B253" s="770" t="s">
        <v>665</v>
      </c>
      <c r="C253" s="770" t="s">
        <v>620</v>
      </c>
      <c r="D253" s="777">
        <v>1</v>
      </c>
      <c r="E253" s="773">
        <f t="shared" si="3"/>
        <v>2.2624434389140274E-3</v>
      </c>
    </row>
    <row r="254" spans="1:5" x14ac:dyDescent="0.25">
      <c r="A254" s="770">
        <v>720000000</v>
      </c>
      <c r="B254" s="770" t="s">
        <v>665</v>
      </c>
      <c r="C254" s="770" t="s">
        <v>668</v>
      </c>
      <c r="D254" s="777">
        <v>0</v>
      </c>
      <c r="E254" s="773">
        <f t="shared" si="3"/>
        <v>0</v>
      </c>
    </row>
    <row r="255" spans="1:5" x14ac:dyDescent="0.25">
      <c r="A255" s="770">
        <v>720000000</v>
      </c>
      <c r="B255" s="770" t="s">
        <v>665</v>
      </c>
      <c r="C255" s="770" t="s">
        <v>669</v>
      </c>
      <c r="D255" s="777">
        <v>0</v>
      </c>
      <c r="E255" s="773">
        <f t="shared" si="3"/>
        <v>0</v>
      </c>
    </row>
    <row r="256" spans="1:5" x14ac:dyDescent="0.25">
      <c r="A256" s="770">
        <v>720000000</v>
      </c>
      <c r="B256" s="770" t="s">
        <v>665</v>
      </c>
      <c r="C256" s="770" t="s">
        <v>670</v>
      </c>
      <c r="D256" s="777">
        <v>0</v>
      </c>
      <c r="E256" s="773">
        <f t="shared" si="3"/>
        <v>0</v>
      </c>
    </row>
    <row r="257" spans="1:5" x14ac:dyDescent="0.25">
      <c r="A257" s="770">
        <v>720000000</v>
      </c>
      <c r="B257" s="770" t="s">
        <v>665</v>
      </c>
      <c r="C257" s="770" t="s">
        <v>616</v>
      </c>
      <c r="D257" s="777">
        <v>0</v>
      </c>
      <c r="E257" s="773">
        <f t="shared" si="3"/>
        <v>0</v>
      </c>
    </row>
    <row r="258" spans="1:5" x14ac:dyDescent="0.25">
      <c r="A258" s="770">
        <v>720000000</v>
      </c>
      <c r="B258" s="770" t="s">
        <v>665</v>
      </c>
      <c r="C258" s="770" t="s">
        <v>671</v>
      </c>
      <c r="D258" s="777">
        <v>0</v>
      </c>
      <c r="E258" s="773">
        <f t="shared" si="3"/>
        <v>0</v>
      </c>
    </row>
    <row r="259" spans="1:5" x14ac:dyDescent="0.25">
      <c r="A259" s="770">
        <v>720000000</v>
      </c>
      <c r="B259" s="770" t="s">
        <v>665</v>
      </c>
      <c r="C259" s="770" t="s">
        <v>593</v>
      </c>
      <c r="D259" s="777">
        <v>0</v>
      </c>
      <c r="E259" s="773">
        <f t="shared" si="3"/>
        <v>0</v>
      </c>
    </row>
    <row r="260" spans="1:5" x14ac:dyDescent="0.25">
      <c r="A260" s="770">
        <v>720000000</v>
      </c>
      <c r="B260" s="770" t="s">
        <v>665</v>
      </c>
      <c r="C260" s="770" t="s">
        <v>672</v>
      </c>
      <c r="D260" s="777">
        <v>0</v>
      </c>
      <c r="E260" s="773">
        <f t="shared" ref="E260:E279" si="4">+D260/$D$1</f>
        <v>0</v>
      </c>
    </row>
    <row r="261" spans="1:5" x14ac:dyDescent="0.25">
      <c r="A261" s="770">
        <v>720000000</v>
      </c>
      <c r="B261" s="770" t="s">
        <v>665</v>
      </c>
      <c r="C261" s="770" t="s">
        <v>462</v>
      </c>
      <c r="D261" s="777">
        <v>0</v>
      </c>
      <c r="E261" s="773">
        <f t="shared" si="4"/>
        <v>0</v>
      </c>
    </row>
    <row r="262" spans="1:5" x14ac:dyDescent="0.25">
      <c r="A262" s="770">
        <v>722000000</v>
      </c>
      <c r="B262" s="770" t="s">
        <v>673</v>
      </c>
      <c r="C262" s="770" t="s">
        <v>439</v>
      </c>
      <c r="D262" s="777">
        <v>0</v>
      </c>
      <c r="E262" s="773">
        <f t="shared" si="4"/>
        <v>0</v>
      </c>
    </row>
    <row r="263" spans="1:5" x14ac:dyDescent="0.25">
      <c r="A263" s="770">
        <v>722000000</v>
      </c>
      <c r="B263" s="770" t="s">
        <v>673</v>
      </c>
      <c r="C263" s="770" t="s">
        <v>637</v>
      </c>
      <c r="D263" s="777">
        <v>0</v>
      </c>
      <c r="E263" s="773">
        <f t="shared" si="4"/>
        <v>0</v>
      </c>
    </row>
    <row r="264" spans="1:5" x14ac:dyDescent="0.25">
      <c r="A264" s="770">
        <v>722000000</v>
      </c>
      <c r="B264" s="770" t="s">
        <v>673</v>
      </c>
      <c r="C264" s="770" t="s">
        <v>674</v>
      </c>
      <c r="D264" s="777">
        <v>0</v>
      </c>
      <c r="E264" s="773">
        <f t="shared" si="4"/>
        <v>0</v>
      </c>
    </row>
    <row r="265" spans="1:5" x14ac:dyDescent="0.25">
      <c r="A265" s="770">
        <v>722000000</v>
      </c>
      <c r="B265" s="770" t="s">
        <v>673</v>
      </c>
      <c r="C265" s="770" t="s">
        <v>675</v>
      </c>
      <c r="D265" s="777">
        <v>0</v>
      </c>
      <c r="E265" s="773">
        <f t="shared" si="4"/>
        <v>0</v>
      </c>
    </row>
    <row r="266" spans="1:5" x14ac:dyDescent="0.25">
      <c r="A266" s="770">
        <v>722000000</v>
      </c>
      <c r="B266" s="770" t="s">
        <v>673</v>
      </c>
      <c r="C266" s="770" t="s">
        <v>676</v>
      </c>
      <c r="D266" s="777">
        <v>0</v>
      </c>
      <c r="E266" s="773">
        <f t="shared" si="4"/>
        <v>0</v>
      </c>
    </row>
    <row r="267" spans="1:5" x14ac:dyDescent="0.25">
      <c r="A267" s="770">
        <v>722000000</v>
      </c>
      <c r="B267" s="770" t="s">
        <v>673</v>
      </c>
      <c r="C267" s="770" t="s">
        <v>663</v>
      </c>
      <c r="D267" s="777">
        <v>0</v>
      </c>
      <c r="E267" s="773">
        <f t="shared" si="4"/>
        <v>0</v>
      </c>
    </row>
    <row r="268" spans="1:5" x14ac:dyDescent="0.25">
      <c r="A268" s="770">
        <v>722000000</v>
      </c>
      <c r="B268" s="770" t="s">
        <v>673</v>
      </c>
      <c r="C268" s="770" t="s">
        <v>593</v>
      </c>
      <c r="D268" s="777">
        <v>0</v>
      </c>
      <c r="E268" s="773">
        <f t="shared" si="4"/>
        <v>0</v>
      </c>
    </row>
    <row r="269" spans="1:5" x14ac:dyDescent="0.25">
      <c r="A269" s="770">
        <v>722000000</v>
      </c>
      <c r="B269" s="770" t="s">
        <v>673</v>
      </c>
      <c r="C269" s="770" t="s">
        <v>462</v>
      </c>
      <c r="D269" s="777">
        <v>0</v>
      </c>
      <c r="E269" s="773">
        <f t="shared" si="4"/>
        <v>0</v>
      </c>
    </row>
    <row r="270" spans="1:5" x14ac:dyDescent="0.25">
      <c r="A270" s="770">
        <v>722000000</v>
      </c>
      <c r="B270" s="770" t="s">
        <v>673</v>
      </c>
      <c r="C270" s="770" t="s">
        <v>605</v>
      </c>
      <c r="D270" s="777">
        <v>0</v>
      </c>
      <c r="E270" s="773">
        <f t="shared" si="4"/>
        <v>0</v>
      </c>
    </row>
    <row r="271" spans="1:5" x14ac:dyDescent="0.25">
      <c r="A271" s="770">
        <v>722000000</v>
      </c>
      <c r="B271" s="770" t="s">
        <v>673</v>
      </c>
      <c r="C271" s="770" t="s">
        <v>501</v>
      </c>
      <c r="D271" s="777">
        <v>0</v>
      </c>
      <c r="E271" s="773">
        <f t="shared" si="4"/>
        <v>0</v>
      </c>
    </row>
    <row r="272" spans="1:5" x14ac:dyDescent="0.25">
      <c r="A272" s="770">
        <v>722000000</v>
      </c>
      <c r="B272" s="770" t="s">
        <v>673</v>
      </c>
      <c r="C272" s="770" t="s">
        <v>606</v>
      </c>
      <c r="D272" s="777">
        <v>0</v>
      </c>
      <c r="E272" s="773">
        <f t="shared" si="4"/>
        <v>0</v>
      </c>
    </row>
    <row r="273" spans="1:6" x14ac:dyDescent="0.25">
      <c r="A273" s="770">
        <v>725000000</v>
      </c>
      <c r="B273" s="770" t="s">
        <v>677</v>
      </c>
      <c r="C273" s="770" t="s">
        <v>609</v>
      </c>
      <c r="D273" s="777">
        <v>0</v>
      </c>
      <c r="E273" s="773">
        <f t="shared" si="4"/>
        <v>0</v>
      </c>
    </row>
    <row r="274" spans="1:6" x14ac:dyDescent="0.25">
      <c r="A274" s="770">
        <v>725000000</v>
      </c>
      <c r="B274" s="770" t="s">
        <v>677</v>
      </c>
      <c r="C274" s="770" t="s">
        <v>612</v>
      </c>
      <c r="D274" s="777">
        <v>0</v>
      </c>
      <c r="E274" s="773">
        <f t="shared" si="4"/>
        <v>0</v>
      </c>
    </row>
    <row r="275" spans="1:6" x14ac:dyDescent="0.25">
      <c r="A275" s="770">
        <v>725000000</v>
      </c>
      <c r="B275" s="770" t="s">
        <v>677</v>
      </c>
      <c r="C275" s="770" t="s">
        <v>678</v>
      </c>
      <c r="D275" s="777">
        <v>0</v>
      </c>
      <c r="E275" s="773">
        <f t="shared" si="4"/>
        <v>0</v>
      </c>
    </row>
    <row r="276" spans="1:6" x14ac:dyDescent="0.25">
      <c r="A276" s="770">
        <v>725000000</v>
      </c>
      <c r="B276" s="770" t="s">
        <v>677</v>
      </c>
      <c r="C276" s="770" t="s">
        <v>557</v>
      </c>
      <c r="D276" s="777">
        <v>0</v>
      </c>
      <c r="E276" s="773">
        <f t="shared" si="4"/>
        <v>0</v>
      </c>
    </row>
    <row r="277" spans="1:6" x14ac:dyDescent="0.25">
      <c r="A277" s="770">
        <v>725000000</v>
      </c>
      <c r="B277" s="770" t="s">
        <v>677</v>
      </c>
      <c r="C277" s="770" t="s">
        <v>462</v>
      </c>
      <c r="D277" s="777">
        <v>0</v>
      </c>
      <c r="E277" s="773">
        <f t="shared" si="4"/>
        <v>0</v>
      </c>
    </row>
    <row r="278" spans="1:6" x14ac:dyDescent="0.25">
      <c r="A278" s="770">
        <v>725000000</v>
      </c>
      <c r="B278" s="770" t="s">
        <v>677</v>
      </c>
      <c r="C278" s="770" t="s">
        <v>605</v>
      </c>
      <c r="D278" s="777">
        <v>0</v>
      </c>
      <c r="E278" s="773">
        <f t="shared" si="4"/>
        <v>0</v>
      </c>
    </row>
    <row r="279" spans="1:6" x14ac:dyDescent="0.25">
      <c r="A279" s="770">
        <v>725000000</v>
      </c>
      <c r="B279" s="770" t="s">
        <v>677</v>
      </c>
      <c r="C279" s="770" t="s">
        <v>679</v>
      </c>
      <c r="D279" s="777">
        <v>0</v>
      </c>
      <c r="E279" s="773">
        <f t="shared" si="4"/>
        <v>0</v>
      </c>
    </row>
    <row r="281" spans="1:6" x14ac:dyDescent="0.25">
      <c r="F281" s="781" t="s">
        <v>680</v>
      </c>
    </row>
    <row r="282" spans="1:6" ht="14.45" x14ac:dyDescent="0.3">
      <c r="C282" s="782" t="s">
        <v>3</v>
      </c>
      <c r="D282" s="783">
        <f>D43+D50</f>
        <v>1</v>
      </c>
      <c r="E282" s="784">
        <f>D282/$D$1</f>
        <v>2.2624434389140274E-3</v>
      </c>
      <c r="F282" s="785">
        <f>E282/$E$292</f>
        <v>1.1904761904761906E-2</v>
      </c>
    </row>
    <row r="283" spans="1:6" ht="14.45" x14ac:dyDescent="0.3">
      <c r="C283" s="782" t="s">
        <v>4</v>
      </c>
      <c r="D283" s="783">
        <f>D42+D51</f>
        <v>26.666666666666668</v>
      </c>
      <c r="E283" s="784">
        <f t="shared" ref="E283:E290" si="5">D283/$D$1</f>
        <v>6.0331825037707391E-2</v>
      </c>
      <c r="F283" s="785">
        <f t="shared" ref="F283:F289" si="6">E283/$E$292</f>
        <v>0.3174603174603175</v>
      </c>
    </row>
    <row r="284" spans="1:6" ht="14.45" x14ac:dyDescent="0.3">
      <c r="C284" s="782" t="s">
        <v>5</v>
      </c>
      <c r="D284" s="783">
        <f>D38+D46</f>
        <v>8.8333333333333321</v>
      </c>
      <c r="E284" s="784">
        <f t="shared" si="5"/>
        <v>1.9984917043740572E-2</v>
      </c>
      <c r="F284" s="785">
        <f t="shared" si="6"/>
        <v>0.10515873015873016</v>
      </c>
    </row>
    <row r="285" spans="1:6" ht="14.45" x14ac:dyDescent="0.3">
      <c r="C285" s="782" t="s">
        <v>6</v>
      </c>
      <c r="D285" s="783">
        <f>D37+D45</f>
        <v>6.833333333333333</v>
      </c>
      <c r="E285" s="784">
        <f t="shared" si="5"/>
        <v>1.5460030165912518E-2</v>
      </c>
      <c r="F285" s="785">
        <f t="shared" si="6"/>
        <v>8.1349206349206352E-2</v>
      </c>
    </row>
    <row r="286" spans="1:6" ht="14.45" x14ac:dyDescent="0.3">
      <c r="C286" s="782" t="s">
        <v>7</v>
      </c>
      <c r="D286" s="783">
        <f>D36+D44</f>
        <v>11</v>
      </c>
      <c r="E286" s="784">
        <f t="shared" si="5"/>
        <v>2.4886877828054297E-2</v>
      </c>
      <c r="F286" s="785">
        <f t="shared" si="6"/>
        <v>0.13095238095238096</v>
      </c>
    </row>
    <row r="287" spans="1:6" ht="14.45" x14ac:dyDescent="0.3">
      <c r="C287" s="782" t="s">
        <v>8</v>
      </c>
      <c r="D287" s="783">
        <f>D40+D48</f>
        <v>29.333333333333336</v>
      </c>
      <c r="E287" s="784">
        <f t="shared" si="5"/>
        <v>6.636500754147813E-2</v>
      </c>
      <c r="F287" s="785">
        <f t="shared" si="6"/>
        <v>0.34920634920634924</v>
      </c>
    </row>
    <row r="288" spans="1:6" ht="14.45" x14ac:dyDescent="0.3">
      <c r="C288" s="782" t="s">
        <v>9</v>
      </c>
      <c r="D288" s="783">
        <f>D39+D47</f>
        <v>0</v>
      </c>
      <c r="E288" s="784">
        <f t="shared" si="5"/>
        <v>0</v>
      </c>
      <c r="F288" s="785">
        <f t="shared" si="6"/>
        <v>0</v>
      </c>
    </row>
    <row r="289" spans="3:6" ht="14.45" x14ac:dyDescent="0.3">
      <c r="C289" s="782" t="s">
        <v>10</v>
      </c>
      <c r="D289" s="783">
        <f>D52+D41</f>
        <v>0</v>
      </c>
      <c r="E289" s="784">
        <f t="shared" si="5"/>
        <v>0</v>
      </c>
      <c r="F289" s="785">
        <f t="shared" si="6"/>
        <v>0</v>
      </c>
    </row>
    <row r="290" spans="3:6" ht="14.45" x14ac:dyDescent="0.3">
      <c r="C290" s="782" t="s">
        <v>135</v>
      </c>
      <c r="D290" s="783">
        <f>D49+D41</f>
        <v>0.33333333333333331</v>
      </c>
      <c r="E290" s="784">
        <f t="shared" si="5"/>
        <v>7.5414781297134231E-4</v>
      </c>
      <c r="F290" s="785">
        <f>E290/$E$292</f>
        <v>3.968253968253968E-3</v>
      </c>
    </row>
    <row r="291" spans="3:6" ht="14.45" x14ac:dyDescent="0.3">
      <c r="C291" s="782"/>
      <c r="D291" s="783"/>
      <c r="E291" s="784"/>
      <c r="F291" s="782"/>
    </row>
    <row r="292" spans="3:6" ht="14.45" x14ac:dyDescent="0.3">
      <c r="C292" s="782" t="s">
        <v>401</v>
      </c>
      <c r="D292" s="783">
        <f>SUM(D36:D52)-SUM(D282:D290)</f>
        <v>0</v>
      </c>
      <c r="E292" s="784">
        <f>SUM(E282:E290)</f>
        <v>0.19004524886877827</v>
      </c>
      <c r="F292" s="785">
        <f>SUM(F282:F290)</f>
        <v>1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J121"/>
  <sheetViews>
    <sheetView topLeftCell="A99" zoomScaleNormal="100" zoomScaleSheetLayoutView="80" workbookViewId="0">
      <selection activeCell="D106" sqref="D106"/>
    </sheetView>
  </sheetViews>
  <sheetFormatPr defaultRowHeight="15" x14ac:dyDescent="0.25"/>
  <cols>
    <col min="1" max="1" width="10.140625" customWidth="1"/>
    <col min="2" max="2" width="14.140625" customWidth="1"/>
    <col min="3" max="3" width="14.28515625" customWidth="1"/>
    <col min="4" max="4" width="13.42578125" customWidth="1"/>
    <col min="5" max="5" width="12.28515625" customWidth="1"/>
    <col min="6" max="6" width="9.140625" customWidth="1"/>
    <col min="7" max="7" width="14.28515625" customWidth="1"/>
    <col min="12" max="12" width="10" bestFit="1" customWidth="1"/>
  </cols>
  <sheetData>
    <row r="1" spans="1:8" ht="18" customHeight="1" x14ac:dyDescent="0.3"/>
    <row r="2" spans="1:8" ht="28.9" x14ac:dyDescent="0.55000000000000004">
      <c r="A2" t="s">
        <v>31</v>
      </c>
      <c r="B2" s="15" t="s">
        <v>981</v>
      </c>
    </row>
    <row r="3" spans="1:8" ht="18" customHeight="1" x14ac:dyDescent="0.3">
      <c r="B3" s="14"/>
    </row>
    <row r="4" spans="1:8" ht="14.45" x14ac:dyDescent="0.3">
      <c r="B4" s="3"/>
      <c r="C4" s="8">
        <v>2019</v>
      </c>
      <c r="D4" s="8">
        <v>2020</v>
      </c>
      <c r="E4" s="8" t="s">
        <v>62</v>
      </c>
      <c r="F4" s="3" t="s">
        <v>63</v>
      </c>
    </row>
    <row r="5" spans="1:8" ht="14.45" x14ac:dyDescent="0.3">
      <c r="B5" s="3" t="s">
        <v>3</v>
      </c>
      <c r="C5" s="6">
        <v>5839580.0537090451</v>
      </c>
      <c r="D5" s="6">
        <f>SD_2020!D11</f>
        <v>7094525.077366746</v>
      </c>
      <c r="E5" s="6">
        <f>D5-C5</f>
        <v>1254945.023657701</v>
      </c>
      <c r="F5" s="3">
        <f t="shared" ref="F5:F16" si="0">(D5/C5-1)*100</f>
        <v>21.490329991462566</v>
      </c>
    </row>
    <row r="6" spans="1:8" ht="14.45" x14ac:dyDescent="0.3">
      <c r="B6" s="3" t="s">
        <v>4</v>
      </c>
      <c r="C6" s="6">
        <v>2373905.1986668045</v>
      </c>
      <c r="D6" s="6">
        <f>SD_2020!E11</f>
        <v>2927147.5404249984</v>
      </c>
      <c r="E6" s="6">
        <f t="shared" ref="E6:E17" si="1">D6-C6</f>
        <v>553242.34175819391</v>
      </c>
      <c r="F6" s="3">
        <f t="shared" si="0"/>
        <v>23.305157344484396</v>
      </c>
    </row>
    <row r="7" spans="1:8" ht="14.45" x14ac:dyDescent="0.3">
      <c r="B7" s="3" t="s">
        <v>5</v>
      </c>
      <c r="C7" s="6">
        <v>4400390.8575400505</v>
      </c>
      <c r="D7" s="6">
        <f>SD_2020!F11</f>
        <v>5794207.5887269014</v>
      </c>
      <c r="E7" s="6">
        <f t="shared" si="1"/>
        <v>1393816.7311868509</v>
      </c>
      <c r="F7" s="3">
        <f t="shared" si="0"/>
        <v>31.674839265665501</v>
      </c>
    </row>
    <row r="8" spans="1:8" ht="14.45" x14ac:dyDescent="0.3">
      <c r="B8" s="3" t="s">
        <v>6</v>
      </c>
      <c r="C8" s="6">
        <v>5036519.8669604901</v>
      </c>
      <c r="D8" s="6">
        <f>SD_2020!G11</f>
        <v>6443212.7320835628</v>
      </c>
      <c r="E8" s="6">
        <f t="shared" si="1"/>
        <v>1406692.8651230726</v>
      </c>
      <c r="F8" s="3">
        <f t="shared" si="0"/>
        <v>27.929858360153826</v>
      </c>
    </row>
    <row r="9" spans="1:8" ht="14.45" x14ac:dyDescent="0.3">
      <c r="B9" s="3" t="s">
        <v>7</v>
      </c>
      <c r="C9" s="6">
        <v>2537986.8534844043</v>
      </c>
      <c r="D9" s="6">
        <f>SD_2020!H11</f>
        <v>3147453.84629711</v>
      </c>
      <c r="E9" s="6">
        <f t="shared" si="1"/>
        <v>609466.99281270569</v>
      </c>
      <c r="F9" s="3">
        <f t="shared" si="0"/>
        <v>24.013796288029155</v>
      </c>
    </row>
    <row r="10" spans="1:8" ht="14.45" x14ac:dyDescent="0.3">
      <c r="B10" s="3" t="s">
        <v>8</v>
      </c>
      <c r="C10" s="6">
        <v>4789990.8877617465</v>
      </c>
      <c r="D10" s="6">
        <f>SD_2020!I11</f>
        <v>5659837.0681415712</v>
      </c>
      <c r="E10" s="6">
        <f t="shared" si="1"/>
        <v>869846.18037982471</v>
      </c>
      <c r="F10" s="3">
        <f t="shared" si="0"/>
        <v>18.15966252884218</v>
      </c>
      <c r="H10" t="s">
        <v>31</v>
      </c>
    </row>
    <row r="11" spans="1:8" ht="14.45" x14ac:dyDescent="0.3">
      <c r="B11" s="3" t="s">
        <v>9</v>
      </c>
      <c r="C11" s="6">
        <v>2115130.5367535204</v>
      </c>
      <c r="D11" s="6">
        <f>SD_2020!J11</f>
        <v>2674698.4882596522</v>
      </c>
      <c r="E11" s="6">
        <f t="shared" si="1"/>
        <v>559567.95150613179</v>
      </c>
      <c r="F11" s="3">
        <f t="shared" si="0"/>
        <v>26.455480727208624</v>
      </c>
    </row>
    <row r="12" spans="1:8" ht="14.45" x14ac:dyDescent="0.3">
      <c r="B12" s="3" t="s">
        <v>10</v>
      </c>
      <c r="C12" s="6">
        <v>489972.18724087806</v>
      </c>
      <c r="D12" s="6">
        <f>SD_2020!K11</f>
        <v>619430.65512377</v>
      </c>
      <c r="E12" s="6">
        <f t="shared" si="1"/>
        <v>129458.46788289194</v>
      </c>
      <c r="F12" s="3">
        <f t="shared" si="0"/>
        <v>26.421595195412205</v>
      </c>
    </row>
    <row r="13" spans="1:8" ht="14.45" x14ac:dyDescent="0.3">
      <c r="B13" s="3" t="s">
        <v>135</v>
      </c>
      <c r="C13" s="6">
        <v>84072.754908193281</v>
      </c>
      <c r="D13" s="6">
        <f>SD_2020!L11</f>
        <v>94811.194377924054</v>
      </c>
      <c r="E13" s="6">
        <f t="shared" si="1"/>
        <v>10738.439469730773</v>
      </c>
      <c r="F13" s="3"/>
    </row>
    <row r="14" spans="1:8" ht="14.45" x14ac:dyDescent="0.3">
      <c r="B14" s="3" t="s">
        <v>41</v>
      </c>
      <c r="C14" s="6">
        <v>1896056.2989722025</v>
      </c>
      <c r="D14" s="6">
        <f>SD_2020!P11</f>
        <v>2334675.8623177619</v>
      </c>
      <c r="E14" s="6">
        <f t="shared" si="1"/>
        <v>438619.56334555941</v>
      </c>
      <c r="F14" s="3">
        <f t="shared" si="0"/>
        <v>23.133256305908347</v>
      </c>
    </row>
    <row r="15" spans="1:8" x14ac:dyDescent="0.25">
      <c r="B15" s="7" t="s">
        <v>40</v>
      </c>
      <c r="C15" s="6">
        <v>1110784.32</v>
      </c>
      <c r="D15" s="1652">
        <f>SD_2020!Q11</f>
        <v>1153044.72</v>
      </c>
      <c r="E15" s="6">
        <f t="shared" si="1"/>
        <v>42260.399999999907</v>
      </c>
      <c r="F15" s="3">
        <f t="shared" si="0"/>
        <v>3.8045549652699462</v>
      </c>
    </row>
    <row r="16" spans="1:8" ht="14.45" x14ac:dyDescent="0.3">
      <c r="B16" s="7" t="s">
        <v>39</v>
      </c>
      <c r="C16" s="6">
        <v>708500</v>
      </c>
      <c r="D16" s="6">
        <f>SD_2020!R11</f>
        <v>0</v>
      </c>
      <c r="E16" s="6">
        <f t="shared" si="1"/>
        <v>-708500</v>
      </c>
      <c r="F16" s="3">
        <f t="shared" si="0"/>
        <v>-100</v>
      </c>
    </row>
    <row r="17" spans="2:6" ht="14.45" x14ac:dyDescent="0.3">
      <c r="B17" s="7" t="s">
        <v>42</v>
      </c>
      <c r="C17" s="713">
        <v>10000</v>
      </c>
      <c r="D17" s="6">
        <f>SD_2020!O11</f>
        <v>10000</v>
      </c>
      <c r="E17" s="6">
        <f t="shared" si="1"/>
        <v>0</v>
      </c>
      <c r="F17" s="3"/>
    </row>
    <row r="18" spans="2:6" ht="19.5" customHeight="1" x14ac:dyDescent="0.3">
      <c r="C18" s="5">
        <f>SUM(C5:C17)</f>
        <v>31392889.815997332</v>
      </c>
      <c r="D18" s="5">
        <f>SUM(D5:D17)</f>
        <v>37953044.773120001</v>
      </c>
      <c r="E18" s="5">
        <f>SUM(E5:E16)</f>
        <v>6560154.957122663</v>
      </c>
    </row>
    <row r="19" spans="2:6" ht="19.5" customHeight="1" x14ac:dyDescent="0.3">
      <c r="C19" s="5"/>
      <c r="D19" s="5"/>
      <c r="E19" s="5"/>
    </row>
    <row r="20" spans="2:6" ht="19.5" customHeight="1" x14ac:dyDescent="0.3">
      <c r="C20" s="5"/>
      <c r="D20" s="5"/>
      <c r="E20" s="5"/>
    </row>
    <row r="21" spans="2:6" ht="19.5" customHeight="1" x14ac:dyDescent="0.3">
      <c r="C21" s="5"/>
      <c r="D21" s="5"/>
      <c r="E21" s="5"/>
    </row>
    <row r="22" spans="2:6" ht="44.25" customHeight="1" x14ac:dyDescent="0.3"/>
    <row r="23" spans="2:6" ht="18" x14ac:dyDescent="0.35">
      <c r="B23" s="9"/>
    </row>
    <row r="24" spans="2:6" ht="6.75" customHeight="1" x14ac:dyDescent="0.3"/>
    <row r="25" spans="2:6" ht="14.45" x14ac:dyDescent="0.3">
      <c r="B25" s="12"/>
      <c r="C25" s="13"/>
      <c r="D25" s="13"/>
      <c r="E25" s="13"/>
    </row>
    <row r="26" spans="2:6" ht="14.45" x14ac:dyDescent="0.3">
      <c r="B26" s="12"/>
      <c r="C26" s="10"/>
      <c r="D26" s="10"/>
      <c r="E26" s="10"/>
    </row>
    <row r="27" spans="2:6" ht="14.45" x14ac:dyDescent="0.3">
      <c r="B27" s="12"/>
      <c r="C27" s="10"/>
      <c r="D27" s="10"/>
      <c r="E27" s="10"/>
    </row>
    <row r="28" spans="2:6" ht="14.45" x14ac:dyDescent="0.3">
      <c r="B28" s="11"/>
      <c r="C28" s="10"/>
      <c r="D28" s="10"/>
      <c r="E28" s="10"/>
    </row>
    <row r="29" spans="2:6" ht="14.45" x14ac:dyDescent="0.3">
      <c r="B29" s="11"/>
      <c r="C29" s="10"/>
      <c r="D29" s="10"/>
      <c r="E29" s="10"/>
    </row>
    <row r="30" spans="2:6" ht="14.45" x14ac:dyDescent="0.3">
      <c r="B30" s="11"/>
      <c r="C30" s="10"/>
      <c r="D30" s="10"/>
      <c r="E30" s="10"/>
    </row>
    <row r="31" spans="2:6" ht="14.45" x14ac:dyDescent="0.3">
      <c r="B31" s="11"/>
      <c r="C31" s="10"/>
      <c r="D31" s="10"/>
      <c r="E31" s="10"/>
    </row>
    <row r="32" spans="2:6" ht="14.45" x14ac:dyDescent="0.3">
      <c r="B32" s="11"/>
      <c r="C32" s="10"/>
      <c r="D32" s="10"/>
      <c r="E32" s="10"/>
    </row>
    <row r="33" spans="2:6" ht="14.45" x14ac:dyDescent="0.3">
      <c r="B33" s="11"/>
      <c r="C33" s="10"/>
      <c r="D33" s="10"/>
      <c r="E33" s="10"/>
    </row>
    <row r="34" spans="2:6" ht="14.45" x14ac:dyDescent="0.3">
      <c r="B34" s="11"/>
      <c r="C34" s="10"/>
      <c r="D34" s="10"/>
      <c r="E34" s="10"/>
    </row>
    <row r="35" spans="2:6" ht="14.45" x14ac:dyDescent="0.3">
      <c r="B35" s="11"/>
      <c r="C35" s="10"/>
      <c r="D35" s="10"/>
      <c r="E35" s="10"/>
    </row>
    <row r="36" spans="2:6" ht="14.45" x14ac:dyDescent="0.3">
      <c r="B36" s="11"/>
      <c r="C36" s="10"/>
      <c r="D36" s="10"/>
      <c r="E36" s="10"/>
    </row>
    <row r="37" spans="2:6" ht="14.45" x14ac:dyDescent="0.3">
      <c r="B37" s="11"/>
      <c r="C37" s="10"/>
      <c r="D37" s="10"/>
      <c r="E37" s="10"/>
    </row>
    <row r="38" spans="2:6" ht="14.45" x14ac:dyDescent="0.3">
      <c r="B38" s="11"/>
      <c r="C38" s="10"/>
      <c r="D38" s="10"/>
      <c r="E38" s="10"/>
    </row>
    <row r="39" spans="2:6" ht="14.45" x14ac:dyDescent="0.3">
      <c r="B39" s="11"/>
      <c r="C39" s="10"/>
      <c r="D39" s="10"/>
      <c r="E39" s="10"/>
    </row>
    <row r="40" spans="2:6" ht="14.45" x14ac:dyDescent="0.3">
      <c r="B40" s="11"/>
      <c r="C40" s="10"/>
      <c r="D40" s="10"/>
      <c r="E40" s="10"/>
    </row>
    <row r="41" spans="2:6" ht="14.45" x14ac:dyDescent="0.3">
      <c r="B41" s="11"/>
      <c r="C41" s="10"/>
      <c r="D41" s="10"/>
      <c r="E41" s="10"/>
    </row>
    <row r="42" spans="2:6" ht="14.45" x14ac:dyDescent="0.3">
      <c r="B42" s="11"/>
      <c r="C42" s="10"/>
      <c r="D42" s="10"/>
      <c r="E42" s="10"/>
    </row>
    <row r="43" spans="2:6" ht="14.45" x14ac:dyDescent="0.3">
      <c r="B43" s="11"/>
      <c r="C43" s="10"/>
      <c r="D43" s="10"/>
      <c r="E43" s="10"/>
    </row>
    <row r="44" spans="2:6" ht="14.45" x14ac:dyDescent="0.3">
      <c r="B44" s="11"/>
      <c r="C44" s="10"/>
      <c r="D44" s="10"/>
      <c r="E44" s="10"/>
    </row>
    <row r="45" spans="2:6" ht="18.75" customHeight="1" x14ac:dyDescent="0.3"/>
    <row r="46" spans="2:6" ht="21.75" customHeight="1" x14ac:dyDescent="0.3">
      <c r="B46" s="1703" t="s">
        <v>980</v>
      </c>
    </row>
    <row r="48" spans="2:6" ht="14.45" x14ac:dyDescent="0.3">
      <c r="B48" s="3"/>
      <c r="C48" s="8">
        <v>2019</v>
      </c>
      <c r="D48" s="8">
        <v>2020</v>
      </c>
      <c r="E48" s="8" t="s">
        <v>62</v>
      </c>
      <c r="F48" s="3" t="s">
        <v>63</v>
      </c>
    </row>
    <row r="49" spans="2:6" ht="14.45" x14ac:dyDescent="0.3">
      <c r="B49" s="3" t="s">
        <v>3</v>
      </c>
      <c r="C49" s="6">
        <v>3848535.5163588133</v>
      </c>
      <c r="D49" s="6">
        <f>SD_2020!D34</f>
        <v>4496489.2966525974</v>
      </c>
      <c r="E49" s="6">
        <f t="shared" ref="E49:E62" si="2">D49-C49</f>
        <v>647953.7802937841</v>
      </c>
      <c r="F49" s="3">
        <f t="shared" ref="F49:F61" si="3">(D49/C49-1)*100</f>
        <v>16.836372629005325</v>
      </c>
    </row>
    <row r="50" spans="2:6" ht="14.45" x14ac:dyDescent="0.3">
      <c r="B50" s="3" t="s">
        <v>4</v>
      </c>
      <c r="C50" s="6">
        <v>1620366.0027331165</v>
      </c>
      <c r="D50" s="6">
        <f>SD_2020!E34</f>
        <v>1864543.4212467181</v>
      </c>
      <c r="E50" s="6">
        <f t="shared" si="2"/>
        <v>244177.41851360165</v>
      </c>
      <c r="F50" s="3">
        <f t="shared" si="3"/>
        <v>15.06927558969644</v>
      </c>
    </row>
    <row r="51" spans="2:6" ht="14.45" x14ac:dyDescent="0.3">
      <c r="B51" s="3" t="s">
        <v>5</v>
      </c>
      <c r="C51" s="6">
        <v>4261990.2377334824</v>
      </c>
      <c r="D51" s="6">
        <f>SD_2020!F34</f>
        <v>4888548.8778141644</v>
      </c>
      <c r="E51" s="6">
        <f t="shared" si="2"/>
        <v>626558.640080682</v>
      </c>
      <c r="F51" s="3">
        <f t="shared" si="3"/>
        <v>14.701081070844602</v>
      </c>
    </row>
    <row r="52" spans="2:6" ht="14.45" x14ac:dyDescent="0.3">
      <c r="B52" s="3" t="s">
        <v>6</v>
      </c>
      <c r="C52" s="6">
        <v>4482263.1621477883</v>
      </c>
      <c r="D52" s="6">
        <f>SD_2020!G34</f>
        <v>5321168.9071080778</v>
      </c>
      <c r="E52" s="6">
        <f t="shared" si="2"/>
        <v>838905.74496028945</v>
      </c>
      <c r="F52" s="3">
        <f t="shared" si="3"/>
        <v>18.716119839744238</v>
      </c>
    </row>
    <row r="53" spans="2:6" ht="14.45" x14ac:dyDescent="0.3">
      <c r="B53" s="3" t="s">
        <v>7</v>
      </c>
      <c r="C53" s="6">
        <v>905851.00418023625</v>
      </c>
      <c r="D53" s="6">
        <f>SD_2020!H34</f>
        <v>1137501.6000592674</v>
      </c>
      <c r="E53" s="6">
        <f t="shared" si="2"/>
        <v>231650.59587903111</v>
      </c>
      <c r="F53" s="3">
        <f t="shared" si="3"/>
        <v>25.572703988849344</v>
      </c>
    </row>
    <row r="54" spans="2:6" ht="14.45" x14ac:dyDescent="0.3">
      <c r="B54" s="3" t="s">
        <v>8</v>
      </c>
      <c r="C54" s="6">
        <v>2045886.8580746704</v>
      </c>
      <c r="D54" s="6">
        <f>SD_2020!I34</f>
        <v>2515032.9088665512</v>
      </c>
      <c r="E54" s="6">
        <f t="shared" si="2"/>
        <v>469146.05079188081</v>
      </c>
      <c r="F54" s="3">
        <f t="shared" si="3"/>
        <v>22.931182579342725</v>
      </c>
    </row>
    <row r="55" spans="2:6" ht="14.45" x14ac:dyDescent="0.3">
      <c r="B55" s="3" t="s">
        <v>9</v>
      </c>
      <c r="C55" s="6">
        <v>558484.66841946892</v>
      </c>
      <c r="D55" s="6">
        <f>SD_2020!J34</f>
        <v>708464.54469271749</v>
      </c>
      <c r="E55" s="6">
        <f t="shared" si="2"/>
        <v>149979.87627324858</v>
      </c>
      <c r="F55" s="3">
        <f t="shared" si="3"/>
        <v>26.854788457791834</v>
      </c>
    </row>
    <row r="56" spans="2:6" ht="14.45" x14ac:dyDescent="0.3">
      <c r="B56" s="3" t="s">
        <v>10</v>
      </c>
      <c r="C56" s="6">
        <v>248079.68585094824</v>
      </c>
      <c r="D56" s="6">
        <f>SD_2020!K34</f>
        <v>361880.97599523939</v>
      </c>
      <c r="E56" s="6">
        <f t="shared" si="2"/>
        <v>113801.29014429115</v>
      </c>
      <c r="F56" s="3">
        <f t="shared" si="3"/>
        <v>45.872877399830905</v>
      </c>
    </row>
    <row r="57" spans="2:6" ht="14.45" x14ac:dyDescent="0.3">
      <c r="B57" s="3" t="s">
        <v>135</v>
      </c>
      <c r="C57" s="6">
        <v>164238.38013014809</v>
      </c>
      <c r="D57" s="6">
        <f>SD_2020!L34</f>
        <v>171730.45360795772</v>
      </c>
      <c r="E57" s="6">
        <f t="shared" si="2"/>
        <v>7492.0734778096376</v>
      </c>
      <c r="F57" s="3">
        <f t="shared" si="3"/>
        <v>4.5617068750146261</v>
      </c>
    </row>
    <row r="58" spans="2:6" ht="14.45" x14ac:dyDescent="0.3">
      <c r="B58" s="7" t="s">
        <v>41</v>
      </c>
      <c r="C58" s="6">
        <v>923806.4843713243</v>
      </c>
      <c r="D58" s="6">
        <f>SD_2020!P34</f>
        <v>884033.56486870686</v>
      </c>
      <c r="E58" s="6">
        <f t="shared" si="2"/>
        <v>-39772.919502617442</v>
      </c>
      <c r="F58" s="3">
        <f t="shared" si="3"/>
        <v>-4.3053301936589072</v>
      </c>
    </row>
    <row r="59" spans="2:6" x14ac:dyDescent="0.25">
      <c r="B59" s="7" t="s">
        <v>40</v>
      </c>
      <c r="C59" s="6">
        <v>1936496</v>
      </c>
      <c r="D59" s="6">
        <f>SD_2020!Q34</f>
        <v>1478571</v>
      </c>
      <c r="E59" s="6">
        <f t="shared" si="2"/>
        <v>-457925</v>
      </c>
      <c r="F59" s="3">
        <f t="shared" si="3"/>
        <v>-23.647092480438893</v>
      </c>
    </row>
    <row r="60" spans="2:6" x14ac:dyDescent="0.25">
      <c r="B60" s="7" t="s">
        <v>904</v>
      </c>
      <c r="C60" s="6">
        <v>30356</v>
      </c>
      <c r="D60" s="6">
        <v>0</v>
      </c>
      <c r="E60" s="6">
        <f t="shared" si="2"/>
        <v>-30356</v>
      </c>
      <c r="F60" s="3">
        <f t="shared" si="3"/>
        <v>-100</v>
      </c>
    </row>
    <row r="61" spans="2:6" ht="14.45" x14ac:dyDescent="0.3">
      <c r="B61" s="7" t="s">
        <v>39</v>
      </c>
      <c r="C61" s="6">
        <v>708500</v>
      </c>
      <c r="D61" s="6">
        <f>SD_2020!R34</f>
        <v>0</v>
      </c>
      <c r="E61" s="6">
        <f t="shared" si="2"/>
        <v>-708500</v>
      </c>
      <c r="F61" s="3">
        <f t="shared" si="3"/>
        <v>-100</v>
      </c>
    </row>
    <row r="62" spans="2:6" ht="14.45" x14ac:dyDescent="0.3">
      <c r="B62" s="1862" t="s">
        <v>1071</v>
      </c>
      <c r="C62" s="1645">
        <v>0</v>
      </c>
      <c r="D62" s="1645">
        <f>SD_2020!S34</f>
        <v>500000</v>
      </c>
      <c r="E62" s="6">
        <f t="shared" si="2"/>
        <v>500000</v>
      </c>
      <c r="F62" s="3"/>
    </row>
    <row r="63" spans="2:6" ht="14.45" x14ac:dyDescent="0.3">
      <c r="C63" s="5">
        <f>SUM(C49:C62)</f>
        <v>21734853.999999996</v>
      </c>
      <c r="D63" s="5">
        <f>SUM(D49:D62)</f>
        <v>24327965.550911997</v>
      </c>
      <c r="E63" s="5"/>
    </row>
    <row r="64" spans="2:6" ht="14.45" x14ac:dyDescent="0.3">
      <c r="C64" s="5"/>
      <c r="D64" s="5"/>
      <c r="E64" s="5"/>
    </row>
    <row r="65" spans="3:5" ht="14.45" x14ac:dyDescent="0.3">
      <c r="C65" s="5"/>
      <c r="D65" s="5"/>
      <c r="E65" s="5"/>
    </row>
    <row r="66" spans="3:5" ht="14.45" x14ac:dyDescent="0.3">
      <c r="C66" s="5"/>
      <c r="D66" s="5"/>
      <c r="E66" s="5"/>
    </row>
    <row r="67" spans="3:5" ht="14.45" x14ac:dyDescent="0.3">
      <c r="C67" s="5"/>
      <c r="D67" s="5"/>
      <c r="E67" s="5"/>
    </row>
    <row r="68" spans="3:5" ht="14.45" x14ac:dyDescent="0.3">
      <c r="C68" s="5"/>
      <c r="D68" s="5"/>
      <c r="E68" s="5"/>
    </row>
    <row r="69" spans="3:5" ht="14.45" x14ac:dyDescent="0.3">
      <c r="C69" s="5"/>
      <c r="D69" s="5"/>
      <c r="E69" s="5"/>
    </row>
    <row r="70" spans="3:5" ht="14.45" x14ac:dyDescent="0.3">
      <c r="C70" s="5"/>
      <c r="D70" s="5"/>
      <c r="E70" s="5"/>
    </row>
    <row r="71" spans="3:5" ht="14.45" x14ac:dyDescent="0.3">
      <c r="C71" s="5"/>
      <c r="D71" s="5"/>
      <c r="E71" s="5"/>
    </row>
    <row r="72" spans="3:5" ht="14.45" x14ac:dyDescent="0.3">
      <c r="C72" s="5"/>
      <c r="D72" s="5"/>
      <c r="E72" s="5"/>
    </row>
    <row r="73" spans="3:5" ht="14.45" x14ac:dyDescent="0.3">
      <c r="C73" s="5"/>
      <c r="D73" s="5"/>
      <c r="E73" s="5"/>
    </row>
    <row r="74" spans="3:5" ht="14.45" x14ac:dyDescent="0.3">
      <c r="C74" s="5"/>
      <c r="D74" s="5"/>
      <c r="E74" s="5"/>
    </row>
    <row r="75" spans="3:5" ht="14.45" x14ac:dyDescent="0.3">
      <c r="C75" s="5"/>
      <c r="D75" s="5"/>
      <c r="E75" s="5"/>
    </row>
    <row r="76" spans="3:5" ht="14.45" x14ac:dyDescent="0.3">
      <c r="C76" s="5"/>
      <c r="D76" s="5"/>
      <c r="E76" s="5"/>
    </row>
    <row r="77" spans="3:5" ht="14.45" x14ac:dyDescent="0.3">
      <c r="C77" s="5"/>
      <c r="D77" s="5"/>
      <c r="E77" s="5"/>
    </row>
    <row r="78" spans="3:5" ht="14.45" x14ac:dyDescent="0.3">
      <c r="C78" s="5"/>
      <c r="D78" s="5"/>
      <c r="E78" s="5"/>
    </row>
    <row r="79" spans="3:5" ht="14.45" x14ac:dyDescent="0.3">
      <c r="C79" s="5"/>
      <c r="D79" s="5"/>
      <c r="E79" s="5"/>
    </row>
    <row r="80" spans="3:5" ht="14.45" x14ac:dyDescent="0.3">
      <c r="C80" s="5"/>
      <c r="D80" s="5"/>
      <c r="E80" s="5"/>
    </row>
    <row r="81" spans="2:7" ht="14.45" x14ac:dyDescent="0.3">
      <c r="C81" s="5"/>
      <c r="D81" s="5"/>
      <c r="E81" s="5"/>
    </row>
    <row r="82" spans="2:7" ht="14.45" x14ac:dyDescent="0.3">
      <c r="C82" s="5"/>
      <c r="D82" s="5"/>
      <c r="E82" s="5"/>
    </row>
    <row r="83" spans="2:7" ht="14.45" x14ac:dyDescent="0.3">
      <c r="C83" s="5"/>
      <c r="D83" s="5"/>
      <c r="E83" s="5"/>
    </row>
    <row r="84" spans="2:7" ht="14.45" x14ac:dyDescent="0.3">
      <c r="C84" s="5"/>
      <c r="D84" s="5"/>
      <c r="E84" s="5"/>
    </row>
    <row r="85" spans="2:7" ht="14.45" x14ac:dyDescent="0.3">
      <c r="C85" s="5"/>
      <c r="D85" s="5"/>
      <c r="E85" s="5"/>
    </row>
    <row r="86" spans="2:7" ht="14.45" x14ac:dyDescent="0.3">
      <c r="C86" s="5"/>
      <c r="D86" s="5"/>
      <c r="E86" s="5"/>
    </row>
    <row r="87" spans="2:7" ht="14.45" x14ac:dyDescent="0.3">
      <c r="C87" s="5"/>
      <c r="D87" s="5"/>
      <c r="E87" s="5"/>
    </row>
    <row r="88" spans="2:7" ht="14.45" x14ac:dyDescent="0.3">
      <c r="C88" s="5"/>
      <c r="D88" s="5"/>
      <c r="E88" s="5"/>
    </row>
    <row r="89" spans="2:7" ht="14.45" x14ac:dyDescent="0.3">
      <c r="C89" s="5"/>
      <c r="D89" s="5"/>
      <c r="E89" s="5"/>
    </row>
    <row r="90" spans="2:7" ht="28.9" x14ac:dyDescent="0.55000000000000004">
      <c r="B90" s="15" t="s">
        <v>990</v>
      </c>
    </row>
    <row r="91" spans="2:7" ht="6" customHeight="1" x14ac:dyDescent="0.3"/>
    <row r="92" spans="2:7" ht="14.45" x14ac:dyDescent="0.3">
      <c r="B92" s="3"/>
      <c r="C92" s="8">
        <v>2019</v>
      </c>
      <c r="D92" s="8">
        <v>2020</v>
      </c>
      <c r="E92" s="8" t="s">
        <v>62</v>
      </c>
      <c r="F92" s="3" t="s">
        <v>63</v>
      </c>
    </row>
    <row r="93" spans="2:7" ht="14.45" x14ac:dyDescent="0.3">
      <c r="B93" s="3" t="s">
        <v>3</v>
      </c>
      <c r="C93" s="6">
        <f t="shared" ref="C93:C103" si="4">C5+C49</f>
        <v>9688115.5700678583</v>
      </c>
      <c r="D93" s="6">
        <f>D49+D5</f>
        <v>11591014.374019343</v>
      </c>
      <c r="E93" s="6">
        <f t="shared" ref="E93:E107" si="5">D93-C93</f>
        <v>1902898.8039514851</v>
      </c>
      <c r="F93" s="3">
        <f t="shared" ref="F93:F107" si="6">(D93/C93-1)*100</f>
        <v>19.641578284126069</v>
      </c>
      <c r="G93" s="5"/>
    </row>
    <row r="94" spans="2:7" ht="14.45" x14ac:dyDescent="0.3">
      <c r="B94" s="3" t="s">
        <v>4</v>
      </c>
      <c r="C94" s="6">
        <f t="shared" si="4"/>
        <v>3994271.201399921</v>
      </c>
      <c r="D94" s="6">
        <f t="shared" ref="D94:D103" si="7">D6+D50</f>
        <v>4791690.9616717165</v>
      </c>
      <c r="E94" s="6">
        <f t="shared" si="5"/>
        <v>797419.76027179556</v>
      </c>
      <c r="F94" s="3">
        <f t="shared" si="6"/>
        <v>19.96408656458566</v>
      </c>
    </row>
    <row r="95" spans="2:7" ht="14.45" x14ac:dyDescent="0.3">
      <c r="B95" s="3" t="s">
        <v>5</v>
      </c>
      <c r="C95" s="6">
        <f t="shared" si="4"/>
        <v>8662381.095273532</v>
      </c>
      <c r="D95" s="6">
        <f t="shared" si="7"/>
        <v>10682756.466541067</v>
      </c>
      <c r="E95" s="6">
        <f t="shared" si="5"/>
        <v>2020375.3712675348</v>
      </c>
      <c r="F95" s="3">
        <f t="shared" si="6"/>
        <v>23.323556757043562</v>
      </c>
    </row>
    <row r="96" spans="2:7" ht="14.45" x14ac:dyDescent="0.3">
      <c r="B96" s="3" t="s">
        <v>6</v>
      </c>
      <c r="C96" s="6">
        <f t="shared" si="4"/>
        <v>9518783.0291082785</v>
      </c>
      <c r="D96" s="6">
        <f t="shared" si="7"/>
        <v>11764381.639191641</v>
      </c>
      <c r="E96" s="6">
        <f t="shared" si="5"/>
        <v>2245598.6100833621</v>
      </c>
      <c r="F96" s="3">
        <f t="shared" si="6"/>
        <v>23.591236434493347</v>
      </c>
    </row>
    <row r="97" spans="2:6" ht="14.45" x14ac:dyDescent="0.3">
      <c r="B97" s="3" t="s">
        <v>7</v>
      </c>
      <c r="C97" s="6">
        <f t="shared" si="4"/>
        <v>3443837.8576646405</v>
      </c>
      <c r="D97" s="6">
        <f t="shared" si="7"/>
        <v>4284955.4463563776</v>
      </c>
      <c r="E97" s="6">
        <f t="shared" si="5"/>
        <v>841117.58869173704</v>
      </c>
      <c r="F97" s="3">
        <f t="shared" si="6"/>
        <v>24.423844079062462</v>
      </c>
    </row>
    <row r="98" spans="2:6" ht="14.45" x14ac:dyDescent="0.3">
      <c r="B98" s="3" t="s">
        <v>8</v>
      </c>
      <c r="C98" s="6">
        <f t="shared" si="4"/>
        <v>6835877.7458364172</v>
      </c>
      <c r="D98" s="6">
        <f t="shared" si="7"/>
        <v>8174869.977008123</v>
      </c>
      <c r="E98" s="6">
        <f t="shared" si="5"/>
        <v>1338992.2311717058</v>
      </c>
      <c r="F98" s="3">
        <f t="shared" si="6"/>
        <v>19.587714715747452</v>
      </c>
    </row>
    <row r="99" spans="2:6" ht="14.45" x14ac:dyDescent="0.3">
      <c r="B99" s="3" t="s">
        <v>9</v>
      </c>
      <c r="C99" s="6">
        <f t="shared" si="4"/>
        <v>2673615.2051729895</v>
      </c>
      <c r="D99" s="6">
        <f t="shared" si="7"/>
        <v>3383163.0329523697</v>
      </c>
      <c r="E99" s="6">
        <f t="shared" si="5"/>
        <v>709547.82777938014</v>
      </c>
      <c r="F99" s="3">
        <f t="shared" si="6"/>
        <v>26.538891101701022</v>
      </c>
    </row>
    <row r="100" spans="2:6" ht="14.45" x14ac:dyDescent="0.3">
      <c r="B100" s="3" t="s">
        <v>10</v>
      </c>
      <c r="C100" s="6">
        <f t="shared" si="4"/>
        <v>738051.87309182633</v>
      </c>
      <c r="D100" s="6">
        <f t="shared" si="7"/>
        <v>981311.63111900934</v>
      </c>
      <c r="E100" s="6">
        <f t="shared" si="5"/>
        <v>243259.75802718301</v>
      </c>
      <c r="F100" s="3">
        <f t="shared" si="6"/>
        <v>32.959710136379172</v>
      </c>
    </row>
    <row r="101" spans="2:6" ht="14.45" x14ac:dyDescent="0.3">
      <c r="B101" s="3" t="s">
        <v>33</v>
      </c>
      <c r="C101" s="6">
        <f t="shared" si="4"/>
        <v>248311.13503834137</v>
      </c>
      <c r="D101" s="6">
        <f t="shared" si="7"/>
        <v>266541.64798588178</v>
      </c>
      <c r="E101" s="6">
        <f t="shared" si="5"/>
        <v>18230.51294754041</v>
      </c>
      <c r="F101" s="3"/>
    </row>
    <row r="102" spans="2:6" ht="14.45" x14ac:dyDescent="0.3">
      <c r="B102" s="7" t="s">
        <v>41</v>
      </c>
      <c r="C102" s="6">
        <f t="shared" si="4"/>
        <v>2819862.7833435265</v>
      </c>
      <c r="D102" s="6">
        <f t="shared" si="7"/>
        <v>3218709.4271864686</v>
      </c>
      <c r="E102" s="6">
        <f t="shared" si="5"/>
        <v>398846.64384294208</v>
      </c>
      <c r="F102" s="3">
        <f t="shared" si="6"/>
        <v>14.144186241928679</v>
      </c>
    </row>
    <row r="103" spans="2:6" x14ac:dyDescent="0.25">
      <c r="B103" s="7" t="s">
        <v>40</v>
      </c>
      <c r="C103" s="6">
        <f t="shared" si="4"/>
        <v>3047280.3200000003</v>
      </c>
      <c r="D103" s="6">
        <f t="shared" si="7"/>
        <v>2631615.7199999997</v>
      </c>
      <c r="E103" s="6">
        <f t="shared" si="5"/>
        <v>-415664.60000000056</v>
      </c>
      <c r="F103" s="3">
        <f t="shared" si="6"/>
        <v>-13.640510762068669</v>
      </c>
    </row>
    <row r="104" spans="2:6" ht="14.45" x14ac:dyDescent="0.3">
      <c r="B104" s="7" t="s">
        <v>39</v>
      </c>
      <c r="C104" s="6">
        <f>C16+C61</f>
        <v>1417000</v>
      </c>
      <c r="D104" s="6">
        <f>D16+D61</f>
        <v>0</v>
      </c>
      <c r="E104" s="6">
        <f t="shared" si="5"/>
        <v>-1417000</v>
      </c>
      <c r="F104" s="3">
        <f t="shared" si="6"/>
        <v>-100</v>
      </c>
    </row>
    <row r="105" spans="2:6" ht="14.45" x14ac:dyDescent="0.3">
      <c r="B105" s="1862" t="s">
        <v>1071</v>
      </c>
      <c r="C105" s="6">
        <v>0</v>
      </c>
      <c r="D105" s="6">
        <f>D62</f>
        <v>500000</v>
      </c>
      <c r="E105" s="1645"/>
      <c r="F105" s="1646"/>
    </row>
    <row r="106" spans="2:6" ht="14.45" x14ac:dyDescent="0.3">
      <c r="B106" s="7" t="s">
        <v>42</v>
      </c>
      <c r="C106" s="6">
        <f>C17</f>
        <v>10000</v>
      </c>
      <c r="D106" s="6">
        <f>D17</f>
        <v>10000</v>
      </c>
      <c r="E106" s="6">
        <f t="shared" si="5"/>
        <v>0</v>
      </c>
      <c r="F106" s="3">
        <f t="shared" si="6"/>
        <v>0</v>
      </c>
    </row>
    <row r="107" spans="2:6" ht="14.45" x14ac:dyDescent="0.3">
      <c r="B107" s="7" t="s">
        <v>46</v>
      </c>
      <c r="C107" s="6">
        <f>C60</f>
        <v>30356</v>
      </c>
      <c r="D107" s="6">
        <v>0</v>
      </c>
      <c r="E107" s="6">
        <f t="shared" si="5"/>
        <v>-30356</v>
      </c>
      <c r="F107" s="3">
        <f t="shared" si="6"/>
        <v>-100</v>
      </c>
    </row>
    <row r="108" spans="2:6" ht="14.45" x14ac:dyDescent="0.3">
      <c r="C108" s="5">
        <f>SUM(C93:C107)</f>
        <v>53127743.815997325</v>
      </c>
      <c r="D108" s="5">
        <f>SUM(D93:D107)</f>
        <v>62281010.324031994</v>
      </c>
    </row>
    <row r="109" spans="2:6" ht="192" customHeight="1" x14ac:dyDescent="0.3"/>
    <row r="111" spans="2:6" ht="14.45" x14ac:dyDescent="0.3">
      <c r="B111" s="4"/>
      <c r="C111" s="4"/>
    </row>
    <row r="113" spans="7:10" ht="52.15" customHeight="1" x14ac:dyDescent="0.3"/>
    <row r="119" spans="7:10" x14ac:dyDescent="0.25">
      <c r="J119" t="s">
        <v>31</v>
      </c>
    </row>
    <row r="120" spans="7:10" x14ac:dyDescent="0.25">
      <c r="G120" s="5"/>
    </row>
    <row r="121" spans="7:10" x14ac:dyDescent="0.25">
      <c r="G121" s="16"/>
    </row>
  </sheetData>
  <pageMargins left="0.7" right="0.7" top="0.75" bottom="0.75" header="0.3" footer="0.3"/>
  <pageSetup paperSize="9" scale="72" fitToHeight="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T303"/>
  <sheetViews>
    <sheetView topLeftCell="O267" zoomScale="70" zoomScaleNormal="70" workbookViewId="0">
      <selection activeCell="AK287" sqref="AK287"/>
    </sheetView>
  </sheetViews>
  <sheetFormatPr defaultColWidth="8.7109375" defaultRowHeight="15" x14ac:dyDescent="0.25"/>
  <cols>
    <col min="1" max="1" width="9.85546875" style="786" bestFit="1" customWidth="1"/>
    <col min="2" max="2" width="49.42578125" style="786" bestFit="1" customWidth="1"/>
    <col min="3" max="3" width="49.42578125" style="786" customWidth="1"/>
    <col min="4" max="42" width="8.7109375" style="787"/>
    <col min="43" max="43" width="18.7109375" style="787" customWidth="1"/>
    <col min="44" max="45" width="8.7109375" style="787"/>
    <col min="46" max="46" width="15.42578125" style="787" customWidth="1"/>
    <col min="47" max="16384" width="8.7109375" style="787"/>
  </cols>
  <sheetData>
    <row r="1" spans="1:45" ht="14.45" x14ac:dyDescent="0.3">
      <c r="D1" s="787" t="str">
        <f t="shared" ref="D1:U1" si="0">+D6&amp;D5</f>
        <v>M1A1</v>
      </c>
      <c r="E1" s="787" t="str">
        <f t="shared" si="0"/>
        <v>M2A1</v>
      </c>
      <c r="F1" s="787" t="str">
        <f t="shared" si="0"/>
        <v>M3A1</v>
      </c>
      <c r="G1" s="787" t="str">
        <f t="shared" si="0"/>
        <v>M4A1</v>
      </c>
      <c r="H1" s="787" t="str">
        <f t="shared" si="0"/>
        <v>M5A1</v>
      </c>
      <c r="I1" s="787" t="str">
        <f t="shared" si="0"/>
        <v>M6A1</v>
      </c>
      <c r="J1" s="787" t="str">
        <f t="shared" si="0"/>
        <v>M1B</v>
      </c>
      <c r="K1" s="787" t="str">
        <f t="shared" si="0"/>
        <v>M2B</v>
      </c>
      <c r="L1" s="787" t="str">
        <f t="shared" si="0"/>
        <v>M3B</v>
      </c>
      <c r="M1" s="787" t="str">
        <f t="shared" si="0"/>
        <v>M4B</v>
      </c>
      <c r="N1" s="787" t="str">
        <f t="shared" si="0"/>
        <v>M5B</v>
      </c>
      <c r="O1" s="787" t="str">
        <f t="shared" si="0"/>
        <v>M6B</v>
      </c>
      <c r="P1" s="787" t="str">
        <f t="shared" si="0"/>
        <v>M1D</v>
      </c>
      <c r="Q1" s="787" t="str">
        <f t="shared" si="0"/>
        <v>M2D</v>
      </c>
      <c r="R1" s="787" t="str">
        <f t="shared" si="0"/>
        <v>M3D</v>
      </c>
      <c r="S1" s="787" t="str">
        <f t="shared" si="0"/>
        <v>M4D</v>
      </c>
      <c r="T1" s="787" t="str">
        <f t="shared" si="0"/>
        <v>M5D</v>
      </c>
      <c r="U1" s="787" t="str">
        <f t="shared" si="0"/>
        <v>M6D</v>
      </c>
    </row>
    <row r="2" spans="1:45" ht="14.45" x14ac:dyDescent="0.3">
      <c r="D2" s="787">
        <f>+SUM(D8:D284)</f>
        <v>187.76666666666665</v>
      </c>
      <c r="E2" s="787">
        <f t="shared" ref="E2:U2" si="1">+SUM(E8:E284)</f>
        <v>467.36666666666667</v>
      </c>
      <c r="F2" s="787">
        <f t="shared" si="1"/>
        <v>100.99999999999997</v>
      </c>
      <c r="G2" s="787">
        <f t="shared" si="1"/>
        <v>132.30000000000001</v>
      </c>
      <c r="H2" s="787">
        <f t="shared" si="1"/>
        <v>1243.6500000000001</v>
      </c>
      <c r="I2" s="787">
        <f t="shared" si="1"/>
        <v>678.56666666666672</v>
      </c>
      <c r="J2" s="787">
        <f t="shared" si="1"/>
        <v>12577.000000000004</v>
      </c>
      <c r="K2" s="787">
        <f t="shared" si="1"/>
        <v>4651</v>
      </c>
      <c r="L2" s="787">
        <f t="shared" si="1"/>
        <v>4027.5</v>
      </c>
      <c r="M2" s="787">
        <f t="shared" si="1"/>
        <v>1375.5</v>
      </c>
      <c r="N2" s="787">
        <f t="shared" si="1"/>
        <v>1962.0000000000005</v>
      </c>
      <c r="O2" s="787">
        <f t="shared" si="1"/>
        <v>501</v>
      </c>
      <c r="P2" s="787">
        <f t="shared" si="1"/>
        <v>19754.999999999996</v>
      </c>
      <c r="Q2" s="787">
        <f t="shared" si="1"/>
        <v>79303</v>
      </c>
      <c r="R2" s="787">
        <f t="shared" si="1"/>
        <v>16034.000000000002</v>
      </c>
      <c r="S2" s="787">
        <f t="shared" si="1"/>
        <v>6931.0000000000018</v>
      </c>
      <c r="T2" s="787">
        <f t="shared" si="1"/>
        <v>82224.999999999971</v>
      </c>
      <c r="U2" s="787">
        <f t="shared" si="1"/>
        <v>20900.5</v>
      </c>
      <c r="W2" s="787">
        <f t="shared" ref="W2:AN2" si="2">+SUM(W7:W145)</f>
        <v>0.72625599147878606</v>
      </c>
      <c r="X2" s="787">
        <f t="shared" si="2"/>
        <v>0.87953783610298819</v>
      </c>
      <c r="Y2" s="787">
        <f t="shared" si="2"/>
        <v>0.53564356435643568</v>
      </c>
      <c r="Z2" s="787">
        <f t="shared" si="2"/>
        <v>0.97656840513983356</v>
      </c>
      <c r="AA2" s="787">
        <f t="shared" si="2"/>
        <v>0.44457845856953349</v>
      </c>
      <c r="AB2" s="787">
        <f t="shared" si="2"/>
        <v>0.25268949255784251</v>
      </c>
      <c r="AC2" s="787">
        <f t="shared" si="2"/>
        <v>0.59119821897113767</v>
      </c>
      <c r="AD2" s="787">
        <f t="shared" si="2"/>
        <v>0.7952770013617142</v>
      </c>
      <c r="AE2" s="787">
        <f t="shared" si="2"/>
        <v>0.65288640595903202</v>
      </c>
      <c r="AF2" s="787">
        <f t="shared" si="2"/>
        <v>0.9752817157397311</v>
      </c>
      <c r="AG2" s="787">
        <f t="shared" si="2"/>
        <v>0.57360686374447822</v>
      </c>
      <c r="AH2" s="787">
        <f t="shared" si="2"/>
        <v>0.26397205588822353</v>
      </c>
      <c r="AI2" s="787">
        <f t="shared" si="2"/>
        <v>0.62996709693748409</v>
      </c>
      <c r="AJ2" s="787">
        <f t="shared" si="2"/>
        <v>0.76312581701406823</v>
      </c>
      <c r="AK2" s="787">
        <f t="shared" si="2"/>
        <v>0.53854309592116711</v>
      </c>
      <c r="AL2" s="787">
        <f t="shared" si="2"/>
        <v>0.99264175443658909</v>
      </c>
      <c r="AM2" s="787">
        <f t="shared" si="2"/>
        <v>0.54815242728286229</v>
      </c>
      <c r="AN2" s="787">
        <f t="shared" si="2"/>
        <v>0.28939499055046536</v>
      </c>
      <c r="AP2" s="788">
        <f>+SUM(AP7:AP284)</f>
        <v>1.0000000000000004</v>
      </c>
    </row>
    <row r="3" spans="1:45" ht="14.45" x14ac:dyDescent="0.3">
      <c r="C3" s="787"/>
      <c r="W3" s="789">
        <v>3.1080000000000001E-3</v>
      </c>
      <c r="X3" s="789">
        <v>8.1180000000000002E-3</v>
      </c>
      <c r="Y3" s="789">
        <v>4.1700000000000001E-3</v>
      </c>
      <c r="Z3" s="789">
        <v>2.408E-3</v>
      </c>
      <c r="AA3" s="789">
        <v>2.9340000000000001E-2</v>
      </c>
      <c r="AB3" s="789">
        <v>2.5444999999999995E-2</v>
      </c>
      <c r="AC3" s="789">
        <v>0.30458400000000002</v>
      </c>
      <c r="AD3" s="789">
        <v>0.23271600000000001</v>
      </c>
      <c r="AE3" s="789">
        <v>0.13344</v>
      </c>
      <c r="AF3" s="789">
        <v>5.4781999999999997E-2</v>
      </c>
      <c r="AG3" s="789">
        <v>0.10268999999999999</v>
      </c>
      <c r="AH3" s="789">
        <v>3.9984999999999993E-2</v>
      </c>
      <c r="AI3" s="789">
        <v>3.1080000000000001E-3</v>
      </c>
      <c r="AJ3" s="789">
        <v>2.9766000000000001E-2</v>
      </c>
      <c r="AK3" s="789">
        <v>1.3900000000000002E-3</v>
      </c>
      <c r="AL3" s="789">
        <v>3.0100000000000001E-3</v>
      </c>
      <c r="AM3" s="789">
        <v>1.4670000000000001E-2</v>
      </c>
      <c r="AN3" s="789">
        <v>7.2699999999999987E-3</v>
      </c>
      <c r="AO3" s="790"/>
      <c r="AP3" s="791">
        <f>+SUM(W3:AN3)</f>
        <v>0.99999999999999978</v>
      </c>
      <c r="AR3" s="787">
        <f>+SUM(AR8:AR284)</f>
        <v>0.86819699999999955</v>
      </c>
      <c r="AS3" s="787">
        <f>+SUM(AS8:AS284)</f>
        <v>1.0000000000000011</v>
      </c>
    </row>
    <row r="4" spans="1:45" ht="14.45" x14ac:dyDescent="0.3">
      <c r="D4" s="787" t="s">
        <v>681</v>
      </c>
    </row>
    <row r="5" spans="1:45" ht="14.45" x14ac:dyDescent="0.3">
      <c r="D5" s="787" t="s">
        <v>682</v>
      </c>
      <c r="E5" s="787" t="s">
        <v>682</v>
      </c>
      <c r="F5" s="787" t="s">
        <v>682</v>
      </c>
      <c r="G5" s="787" t="s">
        <v>682</v>
      </c>
      <c r="H5" s="787" t="s">
        <v>682</v>
      </c>
      <c r="I5" s="787" t="s">
        <v>682</v>
      </c>
      <c r="J5" s="787" t="s">
        <v>683</v>
      </c>
      <c r="K5" s="787" t="s">
        <v>683</v>
      </c>
      <c r="L5" s="787" t="s">
        <v>683</v>
      </c>
      <c r="M5" s="787" t="s">
        <v>683</v>
      </c>
      <c r="N5" s="787" t="s">
        <v>683</v>
      </c>
      <c r="O5" s="787" t="s">
        <v>683</v>
      </c>
      <c r="P5" s="787" t="s">
        <v>684</v>
      </c>
      <c r="Q5" s="787" t="s">
        <v>684</v>
      </c>
      <c r="R5" s="787" t="s">
        <v>684</v>
      </c>
      <c r="S5" s="787" t="s">
        <v>684</v>
      </c>
      <c r="T5" s="787" t="s">
        <v>684</v>
      </c>
      <c r="U5" s="787" t="s">
        <v>684</v>
      </c>
      <c r="W5" s="787" t="s">
        <v>682</v>
      </c>
      <c r="X5" s="787" t="s">
        <v>682</v>
      </c>
      <c r="Y5" s="787" t="s">
        <v>682</v>
      </c>
      <c r="Z5" s="787" t="s">
        <v>682</v>
      </c>
      <c r="AA5" s="787" t="s">
        <v>682</v>
      </c>
      <c r="AB5" s="787" t="s">
        <v>682</v>
      </c>
      <c r="AC5" s="787" t="s">
        <v>683</v>
      </c>
      <c r="AD5" s="787" t="s">
        <v>683</v>
      </c>
      <c r="AE5" s="787" t="s">
        <v>683</v>
      </c>
      <c r="AF5" s="787" t="s">
        <v>683</v>
      </c>
      <c r="AG5" s="787" t="s">
        <v>683</v>
      </c>
      <c r="AH5" s="787" t="s">
        <v>683</v>
      </c>
      <c r="AI5" s="787" t="s">
        <v>684</v>
      </c>
      <c r="AJ5" s="787" t="s">
        <v>684</v>
      </c>
      <c r="AK5" s="787" t="s">
        <v>684</v>
      </c>
      <c r="AL5" s="787" t="s">
        <v>684</v>
      </c>
      <c r="AM5" s="787" t="s">
        <v>684</v>
      </c>
      <c r="AN5" s="787" t="s">
        <v>684</v>
      </c>
    </row>
    <row r="6" spans="1:45" ht="14.45" x14ac:dyDescent="0.3">
      <c r="A6" s="792" t="s">
        <v>685</v>
      </c>
      <c r="B6" s="792" t="s">
        <v>431</v>
      </c>
      <c r="C6" s="792" t="s">
        <v>432</v>
      </c>
      <c r="D6" s="787" t="s">
        <v>686</v>
      </c>
      <c r="E6" s="787" t="s">
        <v>687</v>
      </c>
      <c r="F6" s="787" t="s">
        <v>688</v>
      </c>
      <c r="G6" s="787" t="s">
        <v>689</v>
      </c>
      <c r="H6" s="787" t="s">
        <v>690</v>
      </c>
      <c r="I6" s="787" t="s">
        <v>691</v>
      </c>
      <c r="J6" s="787" t="s">
        <v>686</v>
      </c>
      <c r="K6" s="787" t="s">
        <v>687</v>
      </c>
      <c r="L6" s="787" t="s">
        <v>688</v>
      </c>
      <c r="M6" s="787" t="s">
        <v>689</v>
      </c>
      <c r="N6" s="787" t="s">
        <v>690</v>
      </c>
      <c r="O6" s="787" t="s">
        <v>691</v>
      </c>
      <c r="P6" s="787" t="s">
        <v>686</v>
      </c>
      <c r="Q6" s="787" t="s">
        <v>687</v>
      </c>
      <c r="R6" s="787" t="s">
        <v>688</v>
      </c>
      <c r="S6" s="787" t="s">
        <v>689</v>
      </c>
      <c r="T6" s="787" t="s">
        <v>690</v>
      </c>
      <c r="U6" s="787" t="s">
        <v>691</v>
      </c>
      <c r="W6" s="787" t="s">
        <v>686</v>
      </c>
      <c r="X6" s="787" t="s">
        <v>687</v>
      </c>
      <c r="Y6" s="787" t="s">
        <v>688</v>
      </c>
      <c r="Z6" s="787" t="s">
        <v>689</v>
      </c>
      <c r="AA6" s="787" t="s">
        <v>690</v>
      </c>
      <c r="AB6" s="787" t="s">
        <v>691</v>
      </c>
      <c r="AC6" s="787" t="s">
        <v>686</v>
      </c>
      <c r="AD6" s="787" t="s">
        <v>687</v>
      </c>
      <c r="AE6" s="787" t="s">
        <v>688</v>
      </c>
      <c r="AF6" s="787" t="s">
        <v>689</v>
      </c>
      <c r="AG6" s="787" t="s">
        <v>690</v>
      </c>
      <c r="AH6" s="787" t="s">
        <v>691</v>
      </c>
      <c r="AI6" s="787" t="s">
        <v>686</v>
      </c>
      <c r="AJ6" s="787" t="s">
        <v>687</v>
      </c>
      <c r="AK6" s="787" t="s">
        <v>688</v>
      </c>
      <c r="AL6" s="787" t="s">
        <v>689</v>
      </c>
      <c r="AM6" s="787" t="s">
        <v>690</v>
      </c>
      <c r="AN6" s="787" t="s">
        <v>691</v>
      </c>
      <c r="AS6" s="787" t="s">
        <v>692</v>
      </c>
    </row>
    <row r="7" spans="1:45" s="794" customFormat="1" ht="14.45" x14ac:dyDescent="0.3">
      <c r="A7" s="793" t="s">
        <v>430</v>
      </c>
      <c r="B7" s="793" t="s">
        <v>431</v>
      </c>
      <c r="C7" s="793" t="s">
        <v>432</v>
      </c>
      <c r="D7" s="794">
        <v>0</v>
      </c>
      <c r="E7" s="794">
        <v>0</v>
      </c>
      <c r="F7" s="794">
        <v>0</v>
      </c>
      <c r="G7" s="794">
        <v>0</v>
      </c>
      <c r="H7" s="794">
        <v>0</v>
      </c>
      <c r="I7" s="794">
        <v>0</v>
      </c>
      <c r="J7" s="794">
        <v>0</v>
      </c>
      <c r="K7" s="794">
        <v>0</v>
      </c>
      <c r="L7" s="794">
        <v>0</v>
      </c>
      <c r="M7" s="794">
        <v>0</v>
      </c>
      <c r="N7" s="794">
        <v>0</v>
      </c>
      <c r="O7" s="794">
        <v>0</v>
      </c>
      <c r="P7" s="794">
        <v>0</v>
      </c>
      <c r="Q7" s="794">
        <v>0</v>
      </c>
      <c r="R7" s="794">
        <v>0</v>
      </c>
      <c r="S7" s="794">
        <v>0</v>
      </c>
      <c r="T7" s="794">
        <v>0</v>
      </c>
      <c r="U7" s="794">
        <v>0</v>
      </c>
      <c r="W7" s="795">
        <f>+D7/D$2</f>
        <v>0</v>
      </c>
      <c r="X7" s="795">
        <f t="shared" ref="X7:AM22" si="3">+E7/E$2</f>
        <v>0</v>
      </c>
      <c r="Y7" s="795">
        <f t="shared" si="3"/>
        <v>0</v>
      </c>
      <c r="Z7" s="795">
        <f t="shared" si="3"/>
        <v>0</v>
      </c>
      <c r="AA7" s="795">
        <f t="shared" si="3"/>
        <v>0</v>
      </c>
      <c r="AB7" s="795">
        <f t="shared" si="3"/>
        <v>0</v>
      </c>
      <c r="AC7" s="795">
        <f t="shared" si="3"/>
        <v>0</v>
      </c>
      <c r="AD7" s="795">
        <f t="shared" si="3"/>
        <v>0</v>
      </c>
      <c r="AE7" s="795">
        <f t="shared" si="3"/>
        <v>0</v>
      </c>
      <c r="AF7" s="795">
        <f t="shared" si="3"/>
        <v>0</v>
      </c>
      <c r="AG7" s="795">
        <f t="shared" si="3"/>
        <v>0</v>
      </c>
      <c r="AH7" s="795">
        <f t="shared" si="3"/>
        <v>0</v>
      </c>
      <c r="AI7" s="795">
        <f t="shared" si="3"/>
        <v>0</v>
      </c>
      <c r="AJ7" s="795">
        <f t="shared" si="3"/>
        <v>0</v>
      </c>
      <c r="AK7" s="795">
        <f t="shared" si="3"/>
        <v>0</v>
      </c>
      <c r="AL7" s="795">
        <f t="shared" si="3"/>
        <v>0</v>
      </c>
      <c r="AM7" s="795">
        <f t="shared" si="3"/>
        <v>0</v>
      </c>
      <c r="AN7" s="795">
        <f t="shared" ref="AN7:AN70" si="4">+U7/U$2</f>
        <v>0</v>
      </c>
      <c r="AP7" s="795">
        <f>+SUMPRODUCT(W7:AN7,W$3:AN$3)</f>
        <v>0</v>
      </c>
      <c r="AQ7" s="795"/>
      <c r="AR7" s="796"/>
    </row>
    <row r="8" spans="1:45" x14ac:dyDescent="0.25">
      <c r="A8" s="770">
        <v>701000000</v>
      </c>
      <c r="B8" s="770" t="s">
        <v>435</v>
      </c>
      <c r="C8" s="770" t="s">
        <v>436</v>
      </c>
      <c r="D8" s="787">
        <v>1</v>
      </c>
      <c r="E8" s="787">
        <v>0</v>
      </c>
      <c r="F8" s="787">
        <v>0</v>
      </c>
      <c r="G8" s="787">
        <v>0</v>
      </c>
      <c r="H8" s="787">
        <v>0</v>
      </c>
      <c r="I8" s="787">
        <v>0</v>
      </c>
      <c r="J8" s="787">
        <v>6.5</v>
      </c>
      <c r="K8" s="787">
        <v>0</v>
      </c>
      <c r="L8" s="787">
        <v>0</v>
      </c>
      <c r="M8" s="787">
        <v>0</v>
      </c>
      <c r="N8" s="787">
        <v>0</v>
      </c>
      <c r="O8" s="787">
        <v>0</v>
      </c>
      <c r="P8" s="787">
        <v>14</v>
      </c>
      <c r="Q8" s="787">
        <v>0</v>
      </c>
      <c r="R8" s="787">
        <v>0</v>
      </c>
      <c r="S8" s="787">
        <v>0</v>
      </c>
      <c r="T8" s="787">
        <v>0</v>
      </c>
      <c r="U8" s="787">
        <v>0</v>
      </c>
      <c r="W8" s="790">
        <f t="shared" ref="W8:AL37" si="5">+D8/D$2</f>
        <v>5.3257589206461928E-3</v>
      </c>
      <c r="X8" s="790">
        <f t="shared" si="3"/>
        <v>0</v>
      </c>
      <c r="Y8" s="790">
        <f t="shared" si="3"/>
        <v>0</v>
      </c>
      <c r="Z8" s="790">
        <f t="shared" si="3"/>
        <v>0</v>
      </c>
      <c r="AA8" s="790">
        <f t="shared" si="3"/>
        <v>0</v>
      </c>
      <c r="AB8" s="790">
        <f t="shared" si="3"/>
        <v>0</v>
      </c>
      <c r="AC8" s="790">
        <f t="shared" si="3"/>
        <v>5.1681641090880158E-4</v>
      </c>
      <c r="AD8" s="790">
        <f t="shared" si="3"/>
        <v>0</v>
      </c>
      <c r="AE8" s="790">
        <f t="shared" si="3"/>
        <v>0</v>
      </c>
      <c r="AF8" s="790">
        <f t="shared" si="3"/>
        <v>0</v>
      </c>
      <c r="AG8" s="790">
        <f t="shared" si="3"/>
        <v>0</v>
      </c>
      <c r="AH8" s="790">
        <f t="shared" si="3"/>
        <v>0</v>
      </c>
      <c r="AI8" s="790">
        <f t="shared" si="3"/>
        <v>7.0868134649455848E-4</v>
      </c>
      <c r="AJ8" s="790">
        <f t="shared" si="3"/>
        <v>0</v>
      </c>
      <c r="AK8" s="790">
        <f t="shared" si="3"/>
        <v>0</v>
      </c>
      <c r="AL8" s="790">
        <f t="shared" si="3"/>
        <v>0</v>
      </c>
      <c r="AM8" s="790">
        <f t="shared" si="3"/>
        <v>0</v>
      </c>
      <c r="AN8" s="790">
        <f t="shared" si="4"/>
        <v>0</v>
      </c>
      <c r="AP8" s="790">
        <f t="shared" ref="AP8:AP71" si="6">+SUMPRODUCT(W8:AN8,W$3:AN$3)</f>
        <v>1.7616905005051988E-4</v>
      </c>
      <c r="AQ8" s="790"/>
      <c r="AR8" s="797">
        <f>+SUMPRODUCT(AC8:AH8,$AC$3:$AH$3)</f>
        <v>1.5741400970024642E-4</v>
      </c>
      <c r="AS8" s="787">
        <f>+AR8/$AR$3</f>
        <v>1.8131139557064411E-4</v>
      </c>
    </row>
    <row r="9" spans="1:45" x14ac:dyDescent="0.25">
      <c r="A9" s="770">
        <v>701000000</v>
      </c>
      <c r="B9" s="770" t="s">
        <v>435</v>
      </c>
      <c r="C9" s="770" t="s">
        <v>437</v>
      </c>
      <c r="D9" s="787">
        <v>0</v>
      </c>
      <c r="E9" s="787">
        <v>0</v>
      </c>
      <c r="F9" s="787">
        <v>0</v>
      </c>
      <c r="G9" s="787">
        <v>0</v>
      </c>
      <c r="H9" s="787">
        <v>0</v>
      </c>
      <c r="I9" s="787">
        <v>4.0999999999999996</v>
      </c>
      <c r="J9" s="787">
        <v>0</v>
      </c>
      <c r="K9" s="787">
        <v>0</v>
      </c>
      <c r="L9" s="787">
        <v>0</v>
      </c>
      <c r="M9" s="787">
        <v>0</v>
      </c>
      <c r="N9" s="787">
        <v>0</v>
      </c>
      <c r="O9" s="787">
        <v>2.5</v>
      </c>
      <c r="P9" s="787">
        <v>0</v>
      </c>
      <c r="Q9" s="787">
        <v>0</v>
      </c>
      <c r="R9" s="787">
        <v>0</v>
      </c>
      <c r="S9" s="787">
        <v>0</v>
      </c>
      <c r="T9" s="787">
        <v>0</v>
      </c>
      <c r="U9" s="787">
        <v>63</v>
      </c>
      <c r="W9" s="790">
        <f t="shared" si="5"/>
        <v>0</v>
      </c>
      <c r="X9" s="790">
        <f t="shared" si="3"/>
        <v>0</v>
      </c>
      <c r="Y9" s="790">
        <f t="shared" si="3"/>
        <v>0</v>
      </c>
      <c r="Z9" s="790">
        <f t="shared" si="3"/>
        <v>0</v>
      </c>
      <c r="AA9" s="790">
        <f t="shared" si="3"/>
        <v>0</v>
      </c>
      <c r="AB9" s="790">
        <f t="shared" si="3"/>
        <v>6.042147664194134E-3</v>
      </c>
      <c r="AC9" s="790">
        <f t="shared" si="3"/>
        <v>0</v>
      </c>
      <c r="AD9" s="790">
        <f t="shared" si="3"/>
        <v>0</v>
      </c>
      <c r="AE9" s="790">
        <f t="shared" si="3"/>
        <v>0</v>
      </c>
      <c r="AF9" s="790">
        <f t="shared" si="3"/>
        <v>0</v>
      </c>
      <c r="AG9" s="790">
        <f t="shared" si="3"/>
        <v>0</v>
      </c>
      <c r="AH9" s="790">
        <f t="shared" si="3"/>
        <v>4.9900199600798403E-3</v>
      </c>
      <c r="AI9" s="790">
        <f t="shared" si="3"/>
        <v>0</v>
      </c>
      <c r="AJ9" s="790">
        <f t="shared" si="3"/>
        <v>0</v>
      </c>
      <c r="AK9" s="790">
        <f t="shared" si="3"/>
        <v>0</v>
      </c>
      <c r="AL9" s="790">
        <f t="shared" si="3"/>
        <v>0</v>
      </c>
      <c r="AM9" s="790">
        <f t="shared" si="3"/>
        <v>0</v>
      </c>
      <c r="AN9" s="790">
        <f t="shared" si="4"/>
        <v>3.0142819549771535E-3</v>
      </c>
      <c r="AP9" s="790">
        <f t="shared" si="6"/>
        <v>3.7518222523189596E-4</v>
      </c>
      <c r="AQ9" s="790"/>
      <c r="AR9" s="797">
        <f t="shared" ref="AR9:AR72" si="7">+SUMPRODUCT(AC9:AH9,$AC$3:$AH$3)</f>
        <v>1.9952594810379237E-4</v>
      </c>
      <c r="AS9" s="787">
        <f t="shared" ref="AS9:AS72" si="8">+AR9/$AR$3</f>
        <v>2.2981644500475408E-4</v>
      </c>
    </row>
    <row r="10" spans="1:45" x14ac:dyDescent="0.25">
      <c r="A10" s="770">
        <v>701000000</v>
      </c>
      <c r="B10" s="770" t="s">
        <v>435</v>
      </c>
      <c r="C10" s="770" t="s">
        <v>438</v>
      </c>
      <c r="D10" s="787">
        <v>0</v>
      </c>
      <c r="E10" s="787">
        <v>0</v>
      </c>
      <c r="F10" s="787">
        <v>22</v>
      </c>
      <c r="G10" s="787">
        <v>0</v>
      </c>
      <c r="H10" s="787">
        <v>0</v>
      </c>
      <c r="I10" s="787">
        <v>0</v>
      </c>
      <c r="J10" s="787">
        <v>0</v>
      </c>
      <c r="K10" s="787">
        <v>0</v>
      </c>
      <c r="L10" s="787">
        <v>238</v>
      </c>
      <c r="M10" s="787">
        <v>0</v>
      </c>
      <c r="N10" s="787">
        <v>0</v>
      </c>
      <c r="O10" s="787">
        <v>0.5</v>
      </c>
      <c r="P10" s="787">
        <v>0</v>
      </c>
      <c r="Q10" s="787">
        <v>0</v>
      </c>
      <c r="R10" s="787">
        <v>551</v>
      </c>
      <c r="S10" s="787">
        <v>0</v>
      </c>
      <c r="T10" s="787">
        <v>3</v>
      </c>
      <c r="U10" s="787">
        <v>10</v>
      </c>
      <c r="W10" s="790">
        <f t="shared" si="5"/>
        <v>0</v>
      </c>
      <c r="X10" s="790">
        <f t="shared" si="3"/>
        <v>0</v>
      </c>
      <c r="Y10" s="790">
        <f t="shared" si="3"/>
        <v>0.21782178217821788</v>
      </c>
      <c r="Z10" s="790">
        <f t="shared" si="3"/>
        <v>0</v>
      </c>
      <c r="AA10" s="790">
        <f t="shared" si="3"/>
        <v>0</v>
      </c>
      <c r="AB10" s="790">
        <f t="shared" si="3"/>
        <v>0</v>
      </c>
      <c r="AC10" s="790">
        <f t="shared" si="3"/>
        <v>0</v>
      </c>
      <c r="AD10" s="790">
        <f t="shared" si="3"/>
        <v>0</v>
      </c>
      <c r="AE10" s="790">
        <f t="shared" si="3"/>
        <v>5.9093730602110491E-2</v>
      </c>
      <c r="AF10" s="790">
        <f t="shared" si="3"/>
        <v>0</v>
      </c>
      <c r="AG10" s="790">
        <f t="shared" si="3"/>
        <v>0</v>
      </c>
      <c r="AH10" s="790">
        <f t="shared" si="3"/>
        <v>9.9800399201596798E-4</v>
      </c>
      <c r="AI10" s="790">
        <f t="shared" si="3"/>
        <v>0</v>
      </c>
      <c r="AJ10" s="790">
        <f t="shared" si="3"/>
        <v>0</v>
      </c>
      <c r="AK10" s="790">
        <f t="shared" si="3"/>
        <v>3.4364475489584628E-2</v>
      </c>
      <c r="AL10" s="790">
        <f t="shared" si="3"/>
        <v>0</v>
      </c>
      <c r="AM10" s="790">
        <f t="shared" si="3"/>
        <v>3.6485253876558238E-5</v>
      </c>
      <c r="AN10" s="790">
        <f t="shared" si="4"/>
        <v>4.7845745317097677E-4</v>
      </c>
      <c r="AP10" s="790">
        <f t="shared" si="6"/>
        <v>8.8854696781389964E-3</v>
      </c>
      <c r="AQ10" s="790"/>
      <c r="AR10" s="797">
        <f t="shared" si="7"/>
        <v>7.9253726011663823E-3</v>
      </c>
      <c r="AS10" s="787">
        <f t="shared" si="8"/>
        <v>9.1285417954293634E-3</v>
      </c>
    </row>
    <row r="11" spans="1:45" x14ac:dyDescent="0.25">
      <c r="A11" s="770">
        <v>701000000</v>
      </c>
      <c r="B11" s="770" t="s">
        <v>435</v>
      </c>
      <c r="C11" s="770" t="s">
        <v>439</v>
      </c>
      <c r="D11" s="787">
        <v>0</v>
      </c>
      <c r="E11" s="787">
        <v>0</v>
      </c>
      <c r="F11" s="787">
        <v>0</v>
      </c>
      <c r="G11" s="787">
        <v>0</v>
      </c>
      <c r="H11" s="787">
        <v>6</v>
      </c>
      <c r="I11" s="787">
        <v>64.2</v>
      </c>
      <c r="J11" s="787">
        <v>0</v>
      </c>
      <c r="K11" s="787">
        <v>0</v>
      </c>
      <c r="L11" s="787">
        <v>0</v>
      </c>
      <c r="M11" s="787">
        <v>0</v>
      </c>
      <c r="N11" s="787">
        <v>41.5</v>
      </c>
      <c r="O11" s="787">
        <v>37</v>
      </c>
      <c r="P11" s="787">
        <v>0</v>
      </c>
      <c r="Q11" s="787">
        <v>0</v>
      </c>
      <c r="R11" s="787">
        <v>0</v>
      </c>
      <c r="S11" s="787">
        <v>0</v>
      </c>
      <c r="T11" s="787">
        <v>673</v>
      </c>
      <c r="U11" s="787">
        <v>2263</v>
      </c>
      <c r="W11" s="790">
        <f t="shared" si="5"/>
        <v>0</v>
      </c>
      <c r="X11" s="790">
        <f t="shared" si="3"/>
        <v>0</v>
      </c>
      <c r="Y11" s="790">
        <f t="shared" si="3"/>
        <v>0</v>
      </c>
      <c r="Z11" s="790">
        <f t="shared" si="3"/>
        <v>0</v>
      </c>
      <c r="AA11" s="790">
        <f t="shared" si="3"/>
        <v>4.8245085031962363E-3</v>
      </c>
      <c r="AB11" s="790">
        <f t="shared" si="3"/>
        <v>9.4611190253966693E-2</v>
      </c>
      <c r="AC11" s="790">
        <f t="shared" si="3"/>
        <v>0</v>
      </c>
      <c r="AD11" s="790">
        <f t="shared" si="3"/>
        <v>0</v>
      </c>
      <c r="AE11" s="790">
        <f t="shared" si="3"/>
        <v>0</v>
      </c>
      <c r="AF11" s="790">
        <f t="shared" si="3"/>
        <v>0</v>
      </c>
      <c r="AG11" s="790">
        <f t="shared" si="3"/>
        <v>2.1151885830784908E-2</v>
      </c>
      <c r="AH11" s="790">
        <f t="shared" si="3"/>
        <v>7.3852295409181631E-2</v>
      </c>
      <c r="AI11" s="790">
        <f t="shared" si="3"/>
        <v>0</v>
      </c>
      <c r="AJ11" s="790">
        <f t="shared" si="3"/>
        <v>0</v>
      </c>
      <c r="AK11" s="790">
        <f t="shared" si="3"/>
        <v>0</v>
      </c>
      <c r="AL11" s="790">
        <f t="shared" si="3"/>
        <v>0</v>
      </c>
      <c r="AM11" s="790">
        <f t="shared" si="3"/>
        <v>8.1848586196412304E-3</v>
      </c>
      <c r="AN11" s="790">
        <f t="shared" si="4"/>
        <v>0.10827492165259205</v>
      </c>
      <c r="AP11" s="790">
        <f t="shared" si="6"/>
        <v>8.5812345597598687E-3</v>
      </c>
      <c r="AQ11" s="790"/>
      <c r="AR11" s="797">
        <f t="shared" si="7"/>
        <v>5.1250711878994288E-3</v>
      </c>
      <c r="AS11" s="787">
        <f t="shared" si="8"/>
        <v>5.9031201304536084E-3</v>
      </c>
    </row>
    <row r="12" spans="1:45" x14ac:dyDescent="0.25">
      <c r="A12" s="770">
        <v>701000000</v>
      </c>
      <c r="B12" s="770" t="s">
        <v>435</v>
      </c>
      <c r="C12" s="770" t="s">
        <v>440</v>
      </c>
      <c r="D12" s="787">
        <v>0</v>
      </c>
      <c r="E12" s="787">
        <v>0</v>
      </c>
      <c r="F12" s="787">
        <v>0</v>
      </c>
      <c r="G12" s="787">
        <v>0</v>
      </c>
      <c r="H12" s="787">
        <v>4.4999999999999982</v>
      </c>
      <c r="I12" s="787">
        <v>0</v>
      </c>
      <c r="J12" s="787">
        <v>0</v>
      </c>
      <c r="K12" s="787">
        <v>0</v>
      </c>
      <c r="L12" s="787">
        <v>0</v>
      </c>
      <c r="M12" s="787">
        <v>0</v>
      </c>
      <c r="N12" s="787">
        <v>16</v>
      </c>
      <c r="O12" s="787">
        <v>0</v>
      </c>
      <c r="P12" s="787">
        <v>2</v>
      </c>
      <c r="Q12" s="787">
        <v>0</v>
      </c>
      <c r="R12" s="787">
        <v>0</v>
      </c>
      <c r="S12" s="787">
        <v>0</v>
      </c>
      <c r="T12" s="787">
        <v>317</v>
      </c>
      <c r="U12" s="787">
        <v>6</v>
      </c>
      <c r="W12" s="790">
        <f t="shared" si="5"/>
        <v>0</v>
      </c>
      <c r="X12" s="790">
        <f t="shared" si="3"/>
        <v>0</v>
      </c>
      <c r="Y12" s="790">
        <f t="shared" si="3"/>
        <v>0</v>
      </c>
      <c r="Z12" s="790">
        <f t="shared" si="3"/>
        <v>0</v>
      </c>
      <c r="AA12" s="790">
        <f t="shared" si="3"/>
        <v>3.618381377397176E-3</v>
      </c>
      <c r="AB12" s="790">
        <f t="shared" si="3"/>
        <v>0</v>
      </c>
      <c r="AC12" s="790">
        <f t="shared" si="3"/>
        <v>0</v>
      </c>
      <c r="AD12" s="790">
        <f t="shared" si="3"/>
        <v>0</v>
      </c>
      <c r="AE12" s="790">
        <f t="shared" si="3"/>
        <v>0</v>
      </c>
      <c r="AF12" s="790">
        <f t="shared" si="3"/>
        <v>0</v>
      </c>
      <c r="AG12" s="790">
        <f t="shared" si="3"/>
        <v>8.1549439347604474E-3</v>
      </c>
      <c r="AH12" s="790">
        <f t="shared" si="3"/>
        <v>0</v>
      </c>
      <c r="AI12" s="790">
        <f t="shared" si="3"/>
        <v>1.012401923563655E-4</v>
      </c>
      <c r="AJ12" s="790">
        <f t="shared" si="3"/>
        <v>0</v>
      </c>
      <c r="AK12" s="790">
        <f t="shared" si="3"/>
        <v>0</v>
      </c>
      <c r="AL12" s="790">
        <f t="shared" si="3"/>
        <v>0</v>
      </c>
      <c r="AM12" s="790">
        <f t="shared" si="3"/>
        <v>3.8552751596229872E-3</v>
      </c>
      <c r="AN12" s="790">
        <f t="shared" si="4"/>
        <v>2.8707447190258608E-4</v>
      </c>
      <c r="AP12" s="790">
        <f t="shared" si="6"/>
        <v>1.0025530747936281E-3</v>
      </c>
      <c r="AQ12" s="790"/>
      <c r="AR12" s="797">
        <f t="shared" si="7"/>
        <v>8.374311926605503E-4</v>
      </c>
      <c r="AS12" s="787">
        <f t="shared" si="8"/>
        <v>9.6456356409956577E-4</v>
      </c>
    </row>
    <row r="13" spans="1:45" x14ac:dyDescent="0.25">
      <c r="A13" s="770">
        <v>701000000</v>
      </c>
      <c r="B13" s="770" t="s">
        <v>435</v>
      </c>
      <c r="C13" s="770" t="s">
        <v>441</v>
      </c>
      <c r="D13" s="787">
        <v>0</v>
      </c>
      <c r="E13" s="787">
        <v>0</v>
      </c>
      <c r="F13" s="787">
        <v>7.9999999999999964</v>
      </c>
      <c r="G13" s="787">
        <v>0</v>
      </c>
      <c r="H13" s="787">
        <v>0</v>
      </c>
      <c r="I13" s="787">
        <v>0</v>
      </c>
      <c r="J13" s="787">
        <v>0</v>
      </c>
      <c r="K13" s="787">
        <v>0</v>
      </c>
      <c r="L13" s="787">
        <v>642.5</v>
      </c>
      <c r="M13" s="787">
        <v>0</v>
      </c>
      <c r="N13" s="787">
        <v>0</v>
      </c>
      <c r="O13" s="787">
        <v>0</v>
      </c>
      <c r="P13" s="787">
        <v>13</v>
      </c>
      <c r="Q13" s="787">
        <v>0</v>
      </c>
      <c r="R13" s="787">
        <v>3259</v>
      </c>
      <c r="S13" s="787">
        <v>0</v>
      </c>
      <c r="T13" s="787">
        <v>0</v>
      </c>
      <c r="U13" s="787">
        <v>0</v>
      </c>
      <c r="W13" s="790">
        <f t="shared" si="5"/>
        <v>0</v>
      </c>
      <c r="X13" s="790">
        <f t="shared" si="3"/>
        <v>0</v>
      </c>
      <c r="Y13" s="790">
        <f t="shared" si="3"/>
        <v>7.9207920792079195E-2</v>
      </c>
      <c r="Z13" s="790">
        <f t="shared" si="3"/>
        <v>0</v>
      </c>
      <c r="AA13" s="790">
        <f t="shared" si="3"/>
        <v>0</v>
      </c>
      <c r="AB13" s="790">
        <f t="shared" si="3"/>
        <v>0</v>
      </c>
      <c r="AC13" s="790">
        <f t="shared" si="3"/>
        <v>0</v>
      </c>
      <c r="AD13" s="790">
        <f t="shared" si="3"/>
        <v>0</v>
      </c>
      <c r="AE13" s="790">
        <f t="shared" si="3"/>
        <v>0.15952824332712601</v>
      </c>
      <c r="AF13" s="790">
        <f t="shared" si="3"/>
        <v>0</v>
      </c>
      <c r="AG13" s="790">
        <f t="shared" si="3"/>
        <v>0</v>
      </c>
      <c r="AH13" s="790">
        <f t="shared" si="3"/>
        <v>0</v>
      </c>
      <c r="AI13" s="790">
        <f t="shared" si="3"/>
        <v>6.5806125031637574E-4</v>
      </c>
      <c r="AJ13" s="790">
        <f t="shared" si="3"/>
        <v>0</v>
      </c>
      <c r="AK13" s="790">
        <f t="shared" si="3"/>
        <v>0.20325558188848694</v>
      </c>
      <c r="AL13" s="790">
        <f t="shared" si="3"/>
        <v>0</v>
      </c>
      <c r="AM13" s="790">
        <f t="shared" si="3"/>
        <v>0</v>
      </c>
      <c r="AN13" s="790">
        <f t="shared" si="4"/>
        <v>0</v>
      </c>
      <c r="AP13" s="790">
        <f t="shared" si="6"/>
        <v>2.1902316332465643E-2</v>
      </c>
      <c r="AQ13" s="790"/>
      <c r="AR13" s="797">
        <f t="shared" si="7"/>
        <v>2.1287448789571693E-2</v>
      </c>
      <c r="AS13" s="787">
        <f t="shared" si="8"/>
        <v>2.4519145757900228E-2</v>
      </c>
    </row>
    <row r="14" spans="1:45" x14ac:dyDescent="0.25">
      <c r="A14" s="770">
        <v>701000000</v>
      </c>
      <c r="B14" s="770" t="s">
        <v>435</v>
      </c>
      <c r="C14" s="770" t="s">
        <v>442</v>
      </c>
      <c r="D14" s="787">
        <v>0</v>
      </c>
      <c r="E14" s="787">
        <v>0</v>
      </c>
      <c r="F14" s="787">
        <v>6.4999999999999982</v>
      </c>
      <c r="G14" s="787">
        <v>0</v>
      </c>
      <c r="H14" s="787">
        <v>0</v>
      </c>
      <c r="I14" s="787">
        <v>0</v>
      </c>
      <c r="J14" s="787">
        <v>0</v>
      </c>
      <c r="K14" s="787">
        <v>0</v>
      </c>
      <c r="L14" s="787">
        <v>315</v>
      </c>
      <c r="M14" s="787">
        <v>0</v>
      </c>
      <c r="N14" s="787">
        <v>0</v>
      </c>
      <c r="O14" s="787">
        <v>0</v>
      </c>
      <c r="P14" s="787">
        <v>0</v>
      </c>
      <c r="Q14" s="787">
        <v>0</v>
      </c>
      <c r="R14" s="787">
        <v>1358</v>
      </c>
      <c r="S14" s="787">
        <v>0</v>
      </c>
      <c r="T14" s="787">
        <v>0</v>
      </c>
      <c r="U14" s="787">
        <v>0</v>
      </c>
      <c r="W14" s="790">
        <f t="shared" si="5"/>
        <v>0</v>
      </c>
      <c r="X14" s="790">
        <f t="shared" si="3"/>
        <v>0</v>
      </c>
      <c r="Y14" s="790">
        <f t="shared" si="3"/>
        <v>6.4356435643564358E-2</v>
      </c>
      <c r="Z14" s="790">
        <f t="shared" si="3"/>
        <v>0</v>
      </c>
      <c r="AA14" s="790">
        <f t="shared" si="3"/>
        <v>0</v>
      </c>
      <c r="AB14" s="790">
        <f t="shared" si="3"/>
        <v>0</v>
      </c>
      <c r="AC14" s="790">
        <f t="shared" si="3"/>
        <v>0</v>
      </c>
      <c r="AD14" s="790">
        <f t="shared" si="3"/>
        <v>0</v>
      </c>
      <c r="AE14" s="790">
        <f t="shared" si="3"/>
        <v>7.8212290502793297E-2</v>
      </c>
      <c r="AF14" s="790">
        <f t="shared" si="3"/>
        <v>0</v>
      </c>
      <c r="AG14" s="790">
        <f t="shared" si="3"/>
        <v>0</v>
      </c>
      <c r="AH14" s="790">
        <f t="shared" si="3"/>
        <v>0</v>
      </c>
      <c r="AI14" s="790">
        <f t="shared" si="3"/>
        <v>0</v>
      </c>
      <c r="AJ14" s="790">
        <f t="shared" si="3"/>
        <v>0</v>
      </c>
      <c r="AK14" s="790">
        <f t="shared" si="3"/>
        <v>8.4695023075963563E-2</v>
      </c>
      <c r="AL14" s="790">
        <f t="shared" si="3"/>
        <v>0</v>
      </c>
      <c r="AM14" s="790">
        <f t="shared" si="3"/>
        <v>0</v>
      </c>
      <c r="AN14" s="790">
        <f t="shared" si="4"/>
        <v>0</v>
      </c>
      <c r="AP14" s="790">
        <f t="shared" si="6"/>
        <v>1.0822740463401989E-2</v>
      </c>
      <c r="AQ14" s="790"/>
      <c r="AR14" s="797">
        <f t="shared" si="7"/>
        <v>1.0436648044692737E-2</v>
      </c>
      <c r="AS14" s="787">
        <f t="shared" si="8"/>
        <v>1.2021059787919957E-2</v>
      </c>
    </row>
    <row r="15" spans="1:45" x14ac:dyDescent="0.25">
      <c r="A15" s="770">
        <v>701000000</v>
      </c>
      <c r="B15" s="770" t="s">
        <v>435</v>
      </c>
      <c r="C15" s="770" t="s">
        <v>443</v>
      </c>
      <c r="D15" s="787">
        <v>0</v>
      </c>
      <c r="E15" s="787">
        <v>0</v>
      </c>
      <c r="F15" s="787">
        <v>0</v>
      </c>
      <c r="G15" s="787">
        <v>0</v>
      </c>
      <c r="H15" s="787">
        <v>3</v>
      </c>
      <c r="I15" s="787">
        <v>0</v>
      </c>
      <c r="J15" s="787">
        <v>0</v>
      </c>
      <c r="K15" s="787">
        <v>0</v>
      </c>
      <c r="L15" s="787">
        <v>0</v>
      </c>
      <c r="M15" s="787">
        <v>0</v>
      </c>
      <c r="N15" s="787">
        <v>38.5</v>
      </c>
      <c r="O15" s="787">
        <v>0</v>
      </c>
      <c r="P15" s="787">
        <v>0</v>
      </c>
      <c r="Q15" s="787">
        <v>0</v>
      </c>
      <c r="R15" s="787">
        <v>0</v>
      </c>
      <c r="S15" s="787">
        <v>0</v>
      </c>
      <c r="T15" s="787">
        <v>3711</v>
      </c>
      <c r="U15" s="787">
        <v>0</v>
      </c>
      <c r="W15" s="790">
        <f t="shared" si="5"/>
        <v>0</v>
      </c>
      <c r="X15" s="790">
        <f t="shared" si="3"/>
        <v>0</v>
      </c>
      <c r="Y15" s="790">
        <f t="shared" si="3"/>
        <v>0</v>
      </c>
      <c r="Z15" s="790">
        <f t="shared" si="3"/>
        <v>0</v>
      </c>
      <c r="AA15" s="790">
        <f t="shared" si="3"/>
        <v>2.4122542515981182E-3</v>
      </c>
      <c r="AB15" s="790">
        <f t="shared" si="3"/>
        <v>0</v>
      </c>
      <c r="AC15" s="790">
        <f t="shared" si="3"/>
        <v>0</v>
      </c>
      <c r="AD15" s="790">
        <f t="shared" si="3"/>
        <v>0</v>
      </c>
      <c r="AE15" s="790">
        <f t="shared" si="3"/>
        <v>0</v>
      </c>
      <c r="AF15" s="790">
        <f t="shared" si="3"/>
        <v>0</v>
      </c>
      <c r="AG15" s="790">
        <f t="shared" si="3"/>
        <v>1.9622833843017325E-2</v>
      </c>
      <c r="AH15" s="790">
        <f t="shared" si="3"/>
        <v>0</v>
      </c>
      <c r="AI15" s="790">
        <f t="shared" si="3"/>
        <v>0</v>
      </c>
      <c r="AJ15" s="790">
        <f t="shared" si="3"/>
        <v>0</v>
      </c>
      <c r="AK15" s="790">
        <f t="shared" si="3"/>
        <v>0</v>
      </c>
      <c r="AL15" s="790">
        <f t="shared" si="3"/>
        <v>0</v>
      </c>
      <c r="AM15" s="790">
        <f t="shared" si="3"/>
        <v>4.513225904530254E-2</v>
      </c>
      <c r="AN15" s="790">
        <f t="shared" si="4"/>
        <v>0</v>
      </c>
      <c r="AP15" s="790">
        <f t="shared" si="6"/>
        <v>2.7479345872759259E-3</v>
      </c>
      <c r="AQ15" s="790"/>
      <c r="AR15" s="797">
        <f t="shared" si="7"/>
        <v>2.0150688073394488E-3</v>
      </c>
      <c r="AS15" s="787">
        <f t="shared" si="8"/>
        <v>2.3209810761145797E-3</v>
      </c>
    </row>
    <row r="16" spans="1:45" x14ac:dyDescent="0.25">
      <c r="A16" s="770">
        <v>701000000</v>
      </c>
      <c r="B16" s="770" t="s">
        <v>435</v>
      </c>
      <c r="C16" s="770" t="s">
        <v>444</v>
      </c>
      <c r="D16" s="787">
        <v>22</v>
      </c>
      <c r="E16" s="787">
        <v>0</v>
      </c>
      <c r="F16" s="787">
        <v>0</v>
      </c>
      <c r="G16" s="787">
        <v>0</v>
      </c>
      <c r="H16" s="787">
        <v>0</v>
      </c>
      <c r="I16" s="787">
        <v>0</v>
      </c>
      <c r="J16" s="787">
        <v>1302.5</v>
      </c>
      <c r="K16" s="787">
        <v>21</v>
      </c>
      <c r="L16" s="787">
        <v>0</v>
      </c>
      <c r="M16" s="787">
        <v>0</v>
      </c>
      <c r="N16" s="787">
        <v>0</v>
      </c>
      <c r="O16" s="787">
        <v>0</v>
      </c>
      <c r="P16" s="787">
        <v>1429</v>
      </c>
      <c r="Q16" s="787">
        <v>667</v>
      </c>
      <c r="R16" s="787">
        <v>0</v>
      </c>
      <c r="S16" s="787">
        <v>0</v>
      </c>
      <c r="T16" s="787">
        <v>0</v>
      </c>
      <c r="U16" s="787">
        <v>0</v>
      </c>
      <c r="W16" s="790">
        <f t="shared" si="5"/>
        <v>0.11716669625421623</v>
      </c>
      <c r="X16" s="790">
        <f t="shared" si="3"/>
        <v>0</v>
      </c>
      <c r="Y16" s="790">
        <f t="shared" si="3"/>
        <v>0</v>
      </c>
      <c r="Z16" s="790">
        <f t="shared" si="3"/>
        <v>0</v>
      </c>
      <c r="AA16" s="790">
        <f t="shared" si="3"/>
        <v>0</v>
      </c>
      <c r="AB16" s="790">
        <f t="shared" si="3"/>
        <v>0</v>
      </c>
      <c r="AC16" s="790">
        <f t="shared" si="3"/>
        <v>0.10356205772441755</v>
      </c>
      <c r="AD16" s="790">
        <f t="shared" si="3"/>
        <v>4.515158030531069E-3</v>
      </c>
      <c r="AE16" s="790">
        <f t="shared" si="3"/>
        <v>0</v>
      </c>
      <c r="AF16" s="790">
        <f t="shared" si="3"/>
        <v>0</v>
      </c>
      <c r="AG16" s="790">
        <f t="shared" si="3"/>
        <v>0</v>
      </c>
      <c r="AH16" s="790">
        <f t="shared" si="3"/>
        <v>0</v>
      </c>
      <c r="AI16" s="790">
        <f t="shared" si="3"/>
        <v>7.2336117438623143E-2</v>
      </c>
      <c r="AJ16" s="790">
        <f t="shared" si="3"/>
        <v>8.410778911264391E-3</v>
      </c>
      <c r="AK16" s="790">
        <f t="shared" si="3"/>
        <v>0</v>
      </c>
      <c r="AL16" s="790">
        <f t="shared" si="3"/>
        <v>0</v>
      </c>
      <c r="AM16" s="790">
        <f t="shared" si="3"/>
        <v>0</v>
      </c>
      <c r="AN16" s="790">
        <f t="shared" si="4"/>
        <v>0</v>
      </c>
      <c r="AP16" s="790">
        <f t="shared" si="6"/>
        <v>3.3433425296197111E-2</v>
      </c>
      <c r="AQ16" s="790"/>
      <c r="AR16" s="797">
        <f t="shared" si="7"/>
        <v>3.2594095306167067E-2</v>
      </c>
      <c r="AS16" s="787">
        <f t="shared" si="8"/>
        <v>3.7542280503350144E-2</v>
      </c>
    </row>
    <row r="17" spans="1:45" x14ac:dyDescent="0.25">
      <c r="A17" s="770">
        <v>701000000</v>
      </c>
      <c r="B17" s="770" t="s">
        <v>435</v>
      </c>
      <c r="C17" s="770" t="s">
        <v>445</v>
      </c>
      <c r="D17" s="787">
        <v>0</v>
      </c>
      <c r="E17" s="787">
        <v>0</v>
      </c>
      <c r="F17" s="787">
        <v>0</v>
      </c>
      <c r="G17" s="787">
        <v>0</v>
      </c>
      <c r="H17" s="787">
        <v>81.199999999999989</v>
      </c>
      <c r="I17" s="787">
        <v>0</v>
      </c>
      <c r="J17" s="787">
        <v>0</v>
      </c>
      <c r="K17" s="787">
        <v>0</v>
      </c>
      <c r="L17" s="787">
        <v>0</v>
      </c>
      <c r="M17" s="787">
        <v>0</v>
      </c>
      <c r="N17" s="787">
        <v>8.5</v>
      </c>
      <c r="O17" s="787">
        <v>0</v>
      </c>
      <c r="P17" s="787">
        <v>0</v>
      </c>
      <c r="Q17" s="787">
        <v>0</v>
      </c>
      <c r="R17" s="787">
        <v>0</v>
      </c>
      <c r="S17" s="787">
        <v>0</v>
      </c>
      <c r="T17" s="787">
        <v>1761</v>
      </c>
      <c r="U17" s="787">
        <v>0</v>
      </c>
      <c r="W17" s="790">
        <f t="shared" si="5"/>
        <v>0</v>
      </c>
      <c r="X17" s="790">
        <f t="shared" si="3"/>
        <v>0</v>
      </c>
      <c r="Y17" s="790">
        <f t="shared" si="3"/>
        <v>0</v>
      </c>
      <c r="Z17" s="790">
        <f t="shared" si="3"/>
        <v>0</v>
      </c>
      <c r="AA17" s="790">
        <f t="shared" si="3"/>
        <v>6.5291681743255725E-2</v>
      </c>
      <c r="AB17" s="790">
        <f t="shared" si="3"/>
        <v>0</v>
      </c>
      <c r="AC17" s="790">
        <f t="shared" si="3"/>
        <v>0</v>
      </c>
      <c r="AD17" s="790">
        <f t="shared" si="3"/>
        <v>0</v>
      </c>
      <c r="AE17" s="790">
        <f t="shared" si="3"/>
        <v>0</v>
      </c>
      <c r="AF17" s="790">
        <f t="shared" si="3"/>
        <v>0</v>
      </c>
      <c r="AG17" s="790">
        <f t="shared" si="3"/>
        <v>4.3323139653414873E-3</v>
      </c>
      <c r="AH17" s="790">
        <f t="shared" si="3"/>
        <v>0</v>
      </c>
      <c r="AI17" s="790">
        <f t="shared" si="3"/>
        <v>0</v>
      </c>
      <c r="AJ17" s="790">
        <f t="shared" si="3"/>
        <v>0</v>
      </c>
      <c r="AK17" s="790">
        <f t="shared" si="3"/>
        <v>0</v>
      </c>
      <c r="AL17" s="790">
        <f t="shared" si="3"/>
        <v>0</v>
      </c>
      <c r="AM17" s="790">
        <f t="shared" si="3"/>
        <v>2.1416844025539686E-2</v>
      </c>
      <c r="AN17" s="790">
        <f t="shared" si="4"/>
        <v>0</v>
      </c>
      <c r="AP17" s="790">
        <f t="shared" si="6"/>
        <v>2.6747283653027077E-3</v>
      </c>
      <c r="AQ17" s="790"/>
      <c r="AR17" s="797">
        <f t="shared" si="7"/>
        <v>4.4488532110091729E-4</v>
      </c>
      <c r="AS17" s="787">
        <f t="shared" si="8"/>
        <v>5.1242439342789425E-4</v>
      </c>
    </row>
    <row r="18" spans="1:45" x14ac:dyDescent="0.25">
      <c r="A18" s="770">
        <v>701000000</v>
      </c>
      <c r="B18" s="770" t="s">
        <v>435</v>
      </c>
      <c r="C18" s="770" t="s">
        <v>446</v>
      </c>
      <c r="D18" s="787">
        <v>0</v>
      </c>
      <c r="E18" s="787">
        <v>0</v>
      </c>
      <c r="F18" s="787">
        <v>0</v>
      </c>
      <c r="G18" s="787">
        <v>0</v>
      </c>
      <c r="H18" s="787">
        <v>22.70000000000001</v>
      </c>
      <c r="I18" s="787">
        <v>5.2999999999999989</v>
      </c>
      <c r="J18" s="787">
        <v>0</v>
      </c>
      <c r="K18" s="787">
        <v>0</v>
      </c>
      <c r="L18" s="787">
        <v>0</v>
      </c>
      <c r="M18" s="787">
        <v>0</v>
      </c>
      <c r="N18" s="787">
        <v>15</v>
      </c>
      <c r="O18" s="787">
        <v>7.5</v>
      </c>
      <c r="P18" s="787">
        <v>0</v>
      </c>
      <c r="Q18" s="787">
        <v>0</v>
      </c>
      <c r="R18" s="787">
        <v>0</v>
      </c>
      <c r="S18" s="787">
        <v>0</v>
      </c>
      <c r="T18" s="787">
        <v>950</v>
      </c>
      <c r="U18" s="787">
        <v>465</v>
      </c>
      <c r="W18" s="790">
        <f t="shared" si="5"/>
        <v>0</v>
      </c>
      <c r="X18" s="790">
        <f t="shared" si="3"/>
        <v>0</v>
      </c>
      <c r="Y18" s="790">
        <f t="shared" si="3"/>
        <v>0</v>
      </c>
      <c r="Z18" s="790">
        <f t="shared" si="3"/>
        <v>0</v>
      </c>
      <c r="AA18" s="790">
        <f t="shared" si="3"/>
        <v>1.8252723837092436E-2</v>
      </c>
      <c r="AB18" s="790">
        <f t="shared" si="3"/>
        <v>7.8105811268850984E-3</v>
      </c>
      <c r="AC18" s="790">
        <f t="shared" si="3"/>
        <v>0</v>
      </c>
      <c r="AD18" s="790">
        <f t="shared" si="3"/>
        <v>0</v>
      </c>
      <c r="AE18" s="790">
        <f t="shared" si="3"/>
        <v>0</v>
      </c>
      <c r="AF18" s="790">
        <f t="shared" si="3"/>
        <v>0</v>
      </c>
      <c r="AG18" s="790">
        <f t="shared" si="3"/>
        <v>7.6452599388379186E-3</v>
      </c>
      <c r="AH18" s="790">
        <f t="shared" si="3"/>
        <v>1.4970059880239521E-2</v>
      </c>
      <c r="AI18" s="790">
        <f t="shared" si="3"/>
        <v>0</v>
      </c>
      <c r="AJ18" s="790">
        <f t="shared" si="3"/>
        <v>0</v>
      </c>
      <c r="AK18" s="790">
        <f t="shared" si="3"/>
        <v>0</v>
      </c>
      <c r="AL18" s="790">
        <f t="shared" si="3"/>
        <v>0</v>
      </c>
      <c r="AM18" s="790">
        <f t="shared" si="3"/>
        <v>1.1553663727576775E-2</v>
      </c>
      <c r="AN18" s="790">
        <f t="shared" si="4"/>
        <v>2.224827157245042E-2</v>
      </c>
      <c r="AP18" s="790">
        <f t="shared" si="6"/>
        <v>2.4491819227997922E-3</v>
      </c>
      <c r="AQ18" s="790"/>
      <c r="AR18" s="797">
        <f t="shared" si="7"/>
        <v>1.3836695874306429E-3</v>
      </c>
      <c r="AS18" s="787">
        <f t="shared" si="8"/>
        <v>1.593727676357605E-3</v>
      </c>
    </row>
    <row r="19" spans="1:45" x14ac:dyDescent="0.25">
      <c r="A19" s="770">
        <v>701000000</v>
      </c>
      <c r="B19" s="770" t="s">
        <v>435</v>
      </c>
      <c r="C19" s="770" t="s">
        <v>447</v>
      </c>
      <c r="D19" s="787">
        <v>55.70000000000001</v>
      </c>
      <c r="E19" s="787">
        <v>0.1</v>
      </c>
      <c r="F19" s="787">
        <v>0</v>
      </c>
      <c r="G19" s="787">
        <v>0</v>
      </c>
      <c r="H19" s="787">
        <v>0</v>
      </c>
      <c r="I19" s="787">
        <v>0</v>
      </c>
      <c r="J19" s="787">
        <v>888</v>
      </c>
      <c r="K19" s="787">
        <v>28.5</v>
      </c>
      <c r="L19" s="787">
        <v>0</v>
      </c>
      <c r="M19" s="787">
        <v>0</v>
      </c>
      <c r="N19" s="787">
        <v>7.5</v>
      </c>
      <c r="O19" s="787">
        <v>0</v>
      </c>
      <c r="P19" s="787">
        <v>1766</v>
      </c>
      <c r="Q19" s="787">
        <v>159</v>
      </c>
      <c r="R19" s="787">
        <v>0</v>
      </c>
      <c r="S19" s="787">
        <v>0</v>
      </c>
      <c r="T19" s="787">
        <v>44</v>
      </c>
      <c r="U19" s="787">
        <v>0</v>
      </c>
      <c r="W19" s="790">
        <f t="shared" si="5"/>
        <v>0.296644771879993</v>
      </c>
      <c r="X19" s="790">
        <f t="shared" si="3"/>
        <v>2.1396476713501176E-4</v>
      </c>
      <c r="Y19" s="790">
        <f t="shared" si="3"/>
        <v>0</v>
      </c>
      <c r="Z19" s="790">
        <f t="shared" si="3"/>
        <v>0</v>
      </c>
      <c r="AA19" s="790">
        <f t="shared" si="3"/>
        <v>0</v>
      </c>
      <c r="AB19" s="790">
        <f t="shared" si="3"/>
        <v>0</v>
      </c>
      <c r="AC19" s="790">
        <f t="shared" si="3"/>
        <v>7.0605072751848588E-2</v>
      </c>
      <c r="AD19" s="790">
        <f t="shared" si="3"/>
        <v>6.1277144700064498E-3</v>
      </c>
      <c r="AE19" s="790">
        <f t="shared" si="3"/>
        <v>0</v>
      </c>
      <c r="AF19" s="790">
        <f t="shared" si="3"/>
        <v>0</v>
      </c>
      <c r="AG19" s="790">
        <f t="shared" si="3"/>
        <v>3.8226299694189593E-3</v>
      </c>
      <c r="AH19" s="790">
        <f t="shared" si="3"/>
        <v>0</v>
      </c>
      <c r="AI19" s="790">
        <f t="shared" si="3"/>
        <v>8.9395089850670739E-2</v>
      </c>
      <c r="AJ19" s="790">
        <f t="shared" si="3"/>
        <v>2.0049682861934606E-3</v>
      </c>
      <c r="AK19" s="790">
        <f t="shared" si="3"/>
        <v>0</v>
      </c>
      <c r="AL19" s="790">
        <f t="shared" si="3"/>
        <v>0</v>
      </c>
      <c r="AM19" s="790">
        <f t="shared" si="3"/>
        <v>5.351170568561875E-4</v>
      </c>
      <c r="AN19" s="790">
        <f t="shared" si="4"/>
        <v>0</v>
      </c>
      <c r="AP19" s="790">
        <f t="shared" si="6"/>
        <v>2.4592817460680122E-2</v>
      </c>
      <c r="AQ19" s="790"/>
      <c r="AR19" s="797">
        <f t="shared" si="7"/>
        <v>2.3323738551210709E-2</v>
      </c>
      <c r="AS19" s="787">
        <f t="shared" si="8"/>
        <v>2.686456939059997E-2</v>
      </c>
    </row>
    <row r="20" spans="1:45" x14ac:dyDescent="0.25">
      <c r="A20" s="770">
        <v>701000000</v>
      </c>
      <c r="B20" s="770" t="s">
        <v>435</v>
      </c>
      <c r="C20" s="770" t="s">
        <v>448</v>
      </c>
      <c r="D20" s="787">
        <v>0</v>
      </c>
      <c r="E20" s="787">
        <v>0</v>
      </c>
      <c r="F20" s="787">
        <v>0</v>
      </c>
      <c r="G20" s="787">
        <v>0</v>
      </c>
      <c r="H20" s="787">
        <v>0</v>
      </c>
      <c r="I20" s="787">
        <v>0</v>
      </c>
      <c r="J20" s="787">
        <v>0</v>
      </c>
      <c r="K20" s="787">
        <v>0</v>
      </c>
      <c r="L20" s="787">
        <v>0</v>
      </c>
      <c r="M20" s="787">
        <v>0</v>
      </c>
      <c r="N20" s="787">
        <v>0</v>
      </c>
      <c r="O20" s="787">
        <v>0</v>
      </c>
      <c r="P20" s="787">
        <v>0</v>
      </c>
      <c r="Q20" s="787">
        <v>0</v>
      </c>
      <c r="R20" s="787">
        <v>0</v>
      </c>
      <c r="S20" s="787">
        <v>0</v>
      </c>
      <c r="T20" s="787">
        <v>0</v>
      </c>
      <c r="U20" s="787">
        <v>15</v>
      </c>
      <c r="W20" s="790">
        <f t="shared" si="5"/>
        <v>0</v>
      </c>
      <c r="X20" s="790">
        <f t="shared" si="3"/>
        <v>0</v>
      </c>
      <c r="Y20" s="790">
        <f t="shared" si="3"/>
        <v>0</v>
      </c>
      <c r="Z20" s="790">
        <f t="shared" si="3"/>
        <v>0</v>
      </c>
      <c r="AA20" s="790">
        <f t="shared" si="3"/>
        <v>0</v>
      </c>
      <c r="AB20" s="790">
        <f t="shared" si="3"/>
        <v>0</v>
      </c>
      <c r="AC20" s="790">
        <f t="shared" si="3"/>
        <v>0</v>
      </c>
      <c r="AD20" s="790">
        <f t="shared" si="3"/>
        <v>0</v>
      </c>
      <c r="AE20" s="790">
        <f t="shared" si="3"/>
        <v>0</v>
      </c>
      <c r="AF20" s="790">
        <f t="shared" si="3"/>
        <v>0</v>
      </c>
      <c r="AG20" s="790">
        <f t="shared" si="3"/>
        <v>0</v>
      </c>
      <c r="AH20" s="790">
        <f t="shared" si="3"/>
        <v>0</v>
      </c>
      <c r="AI20" s="790">
        <f t="shared" si="3"/>
        <v>0</v>
      </c>
      <c r="AJ20" s="790">
        <f t="shared" si="3"/>
        <v>0</v>
      </c>
      <c r="AK20" s="790">
        <f t="shared" si="3"/>
        <v>0</v>
      </c>
      <c r="AL20" s="790">
        <f t="shared" si="3"/>
        <v>0</v>
      </c>
      <c r="AM20" s="790">
        <f t="shared" si="3"/>
        <v>0</v>
      </c>
      <c r="AN20" s="790">
        <f t="shared" si="4"/>
        <v>7.1768617975646518E-4</v>
      </c>
      <c r="AP20" s="790">
        <f t="shared" si="6"/>
        <v>5.2175785268295011E-6</v>
      </c>
      <c r="AQ20" s="790"/>
      <c r="AR20" s="797">
        <f t="shared" si="7"/>
        <v>0</v>
      </c>
      <c r="AS20" s="787">
        <f t="shared" si="8"/>
        <v>0</v>
      </c>
    </row>
    <row r="21" spans="1:45" x14ac:dyDescent="0.25">
      <c r="A21" s="770">
        <v>701000000</v>
      </c>
      <c r="B21" s="770" t="s">
        <v>435</v>
      </c>
      <c r="C21" s="770" t="s">
        <v>449</v>
      </c>
      <c r="D21" s="787">
        <v>0</v>
      </c>
      <c r="E21" s="787">
        <v>0</v>
      </c>
      <c r="F21" s="787">
        <v>0</v>
      </c>
      <c r="G21" s="787">
        <v>0</v>
      </c>
      <c r="H21" s="787">
        <v>0</v>
      </c>
      <c r="I21" s="787">
        <v>8</v>
      </c>
      <c r="J21" s="787">
        <v>0</v>
      </c>
      <c r="K21" s="787">
        <v>0</v>
      </c>
      <c r="L21" s="787">
        <v>0</v>
      </c>
      <c r="M21" s="787">
        <v>0</v>
      </c>
      <c r="N21" s="787">
        <v>0</v>
      </c>
      <c r="O21" s="787">
        <v>0.5</v>
      </c>
      <c r="P21" s="787">
        <v>0</v>
      </c>
      <c r="Q21" s="787">
        <v>0</v>
      </c>
      <c r="R21" s="787">
        <v>0</v>
      </c>
      <c r="S21" s="787">
        <v>0</v>
      </c>
      <c r="T21" s="787">
        <v>0</v>
      </c>
      <c r="U21" s="787">
        <v>75</v>
      </c>
      <c r="W21" s="790">
        <f t="shared" si="5"/>
        <v>0</v>
      </c>
      <c r="X21" s="790">
        <f t="shared" si="3"/>
        <v>0</v>
      </c>
      <c r="Y21" s="790">
        <f t="shared" si="3"/>
        <v>0</v>
      </c>
      <c r="Z21" s="790">
        <f t="shared" si="3"/>
        <v>0</v>
      </c>
      <c r="AA21" s="790">
        <f t="shared" si="3"/>
        <v>0</v>
      </c>
      <c r="AB21" s="790">
        <f t="shared" si="3"/>
        <v>1.1789556417939774E-2</v>
      </c>
      <c r="AC21" s="790">
        <f t="shared" si="3"/>
        <v>0</v>
      </c>
      <c r="AD21" s="790">
        <f t="shared" si="3"/>
        <v>0</v>
      </c>
      <c r="AE21" s="790">
        <f t="shared" si="3"/>
        <v>0</v>
      </c>
      <c r="AF21" s="790">
        <f t="shared" si="3"/>
        <v>0</v>
      </c>
      <c r="AG21" s="790">
        <f t="shared" si="3"/>
        <v>0</v>
      </c>
      <c r="AH21" s="790">
        <f t="shared" si="3"/>
        <v>9.9800399201596798E-4</v>
      </c>
      <c r="AI21" s="790">
        <f t="shared" si="3"/>
        <v>0</v>
      </c>
      <c r="AJ21" s="790">
        <f t="shared" si="3"/>
        <v>0</v>
      </c>
      <c r="AK21" s="790">
        <f t="shared" si="3"/>
        <v>0</v>
      </c>
      <c r="AL21" s="790">
        <f t="shared" si="3"/>
        <v>0</v>
      </c>
      <c r="AM21" s="790">
        <f t="shared" si="3"/>
        <v>0</v>
      </c>
      <c r="AN21" s="790">
        <f t="shared" si="4"/>
        <v>3.5884308987823256E-3</v>
      </c>
      <c r="AP21" s="790">
        <f t="shared" si="6"/>
        <v>3.659783453093835E-4</v>
      </c>
      <c r="AQ21" s="790"/>
      <c r="AR21" s="797">
        <f t="shared" si="7"/>
        <v>3.9905189620758472E-5</v>
      </c>
      <c r="AS21" s="787">
        <f t="shared" si="8"/>
        <v>4.5963289000950816E-5</v>
      </c>
    </row>
    <row r="22" spans="1:45" x14ac:dyDescent="0.25">
      <c r="A22" s="770">
        <v>701000000</v>
      </c>
      <c r="B22" s="770" t="s">
        <v>435</v>
      </c>
      <c r="C22" s="770" t="s">
        <v>450</v>
      </c>
      <c r="D22" s="787">
        <v>0</v>
      </c>
      <c r="E22" s="787">
        <v>0</v>
      </c>
      <c r="F22" s="787">
        <v>0</v>
      </c>
      <c r="G22" s="787">
        <v>0</v>
      </c>
      <c r="H22" s="787">
        <v>6</v>
      </c>
      <c r="I22" s="787">
        <v>0</v>
      </c>
      <c r="J22" s="787">
        <v>0</v>
      </c>
      <c r="K22" s="787">
        <v>0</v>
      </c>
      <c r="L22" s="787">
        <v>0</v>
      </c>
      <c r="M22" s="787">
        <v>0</v>
      </c>
      <c r="N22" s="787">
        <v>52</v>
      </c>
      <c r="O22" s="787">
        <v>0</v>
      </c>
      <c r="P22" s="787">
        <v>0</v>
      </c>
      <c r="Q22" s="787">
        <v>0</v>
      </c>
      <c r="R22" s="787">
        <v>0</v>
      </c>
      <c r="S22" s="787">
        <v>0</v>
      </c>
      <c r="T22" s="787">
        <v>510</v>
      </c>
      <c r="U22" s="787">
        <v>0</v>
      </c>
      <c r="W22" s="790">
        <f t="shared" si="5"/>
        <v>0</v>
      </c>
      <c r="X22" s="790">
        <f t="shared" si="3"/>
        <v>0</v>
      </c>
      <c r="Y22" s="790">
        <f t="shared" si="3"/>
        <v>0</v>
      </c>
      <c r="Z22" s="790">
        <f t="shared" si="3"/>
        <v>0</v>
      </c>
      <c r="AA22" s="790">
        <f t="shared" si="3"/>
        <v>4.8245085031962363E-3</v>
      </c>
      <c r="AB22" s="790">
        <f t="shared" si="3"/>
        <v>0</v>
      </c>
      <c r="AC22" s="790">
        <f t="shared" si="3"/>
        <v>0</v>
      </c>
      <c r="AD22" s="790">
        <f t="shared" si="3"/>
        <v>0</v>
      </c>
      <c r="AE22" s="790">
        <f t="shared" si="3"/>
        <v>0</v>
      </c>
      <c r="AF22" s="790">
        <f t="shared" si="3"/>
        <v>0</v>
      </c>
      <c r="AG22" s="790">
        <f t="shared" si="3"/>
        <v>2.6503567787971451E-2</v>
      </c>
      <c r="AH22" s="790">
        <f t="shared" si="3"/>
        <v>0</v>
      </c>
      <c r="AI22" s="790">
        <f t="shared" si="3"/>
        <v>0</v>
      </c>
      <c r="AJ22" s="790">
        <f t="shared" si="3"/>
        <v>0</v>
      </c>
      <c r="AK22" s="790">
        <f t="shared" si="3"/>
        <v>0</v>
      </c>
      <c r="AL22" s="790">
        <f t="shared" si="3"/>
        <v>0</v>
      </c>
      <c r="AM22" s="790">
        <f t="shared" ref="AM22:AN85" si="9">+T22/T$2</f>
        <v>6.2024931590149001E-3</v>
      </c>
      <c r="AN22" s="790">
        <f t="shared" si="4"/>
        <v>0</v>
      </c>
      <c r="AP22" s="790">
        <f t="shared" si="6"/>
        <v>2.9541930302733146E-3</v>
      </c>
      <c r="AQ22" s="790"/>
      <c r="AR22" s="797">
        <f t="shared" si="7"/>
        <v>2.721651376146788E-3</v>
      </c>
      <c r="AS22" s="787">
        <f t="shared" si="8"/>
        <v>3.1348315833235885E-3</v>
      </c>
    </row>
    <row r="23" spans="1:45" x14ac:dyDescent="0.25">
      <c r="A23" s="770">
        <v>701000000</v>
      </c>
      <c r="B23" s="770" t="s">
        <v>435</v>
      </c>
      <c r="C23" s="770" t="s">
        <v>451</v>
      </c>
      <c r="D23" s="787">
        <v>0</v>
      </c>
      <c r="E23" s="787">
        <v>0</v>
      </c>
      <c r="F23" s="787">
        <v>0</v>
      </c>
      <c r="G23" s="787">
        <v>0</v>
      </c>
      <c r="H23" s="787">
        <v>0</v>
      </c>
      <c r="I23" s="787">
        <v>0</v>
      </c>
      <c r="J23" s="787">
        <v>1.5</v>
      </c>
      <c r="K23" s="787">
        <v>0</v>
      </c>
      <c r="L23" s="787">
        <v>0</v>
      </c>
      <c r="M23" s="787">
        <v>0</v>
      </c>
      <c r="N23" s="787">
        <v>0</v>
      </c>
      <c r="O23" s="787">
        <v>0</v>
      </c>
      <c r="P23" s="787">
        <v>9</v>
      </c>
      <c r="Q23" s="787">
        <v>0</v>
      </c>
      <c r="R23" s="787">
        <v>0</v>
      </c>
      <c r="S23" s="787">
        <v>0</v>
      </c>
      <c r="T23" s="787">
        <v>0</v>
      </c>
      <c r="U23" s="787">
        <v>0</v>
      </c>
      <c r="W23" s="790">
        <f t="shared" si="5"/>
        <v>0</v>
      </c>
      <c r="X23" s="790">
        <f t="shared" si="5"/>
        <v>0</v>
      </c>
      <c r="Y23" s="790">
        <f t="shared" si="5"/>
        <v>0</v>
      </c>
      <c r="Z23" s="790">
        <f t="shared" si="5"/>
        <v>0</v>
      </c>
      <c r="AA23" s="790">
        <f t="shared" si="5"/>
        <v>0</v>
      </c>
      <c r="AB23" s="790">
        <f t="shared" si="5"/>
        <v>0</v>
      </c>
      <c r="AC23" s="790">
        <f t="shared" si="5"/>
        <v>1.1926532559433883E-4</v>
      </c>
      <c r="AD23" s="790">
        <f t="shared" si="5"/>
        <v>0</v>
      </c>
      <c r="AE23" s="790">
        <f t="shared" si="5"/>
        <v>0</v>
      </c>
      <c r="AF23" s="790">
        <f t="shared" si="5"/>
        <v>0</v>
      </c>
      <c r="AG23" s="790">
        <f t="shared" si="5"/>
        <v>0</v>
      </c>
      <c r="AH23" s="790">
        <f t="shared" si="5"/>
        <v>0</v>
      </c>
      <c r="AI23" s="790">
        <f t="shared" si="5"/>
        <v>4.5558086560364472E-4</v>
      </c>
      <c r="AJ23" s="790">
        <f t="shared" si="5"/>
        <v>0</v>
      </c>
      <c r="AK23" s="790">
        <f t="shared" si="5"/>
        <v>0</v>
      </c>
      <c r="AL23" s="790">
        <f t="shared" si="5"/>
        <v>0</v>
      </c>
      <c r="AM23" s="790">
        <f t="shared" si="9"/>
        <v>0</v>
      </c>
      <c r="AN23" s="790">
        <f t="shared" si="4"/>
        <v>0</v>
      </c>
      <c r="AP23" s="790">
        <f t="shared" si="6"/>
        <v>3.7742255261122229E-5</v>
      </c>
      <c r="AQ23" s="790"/>
      <c r="AR23" s="797">
        <f t="shared" si="7"/>
        <v>3.6326309930826104E-5</v>
      </c>
      <c r="AS23" s="787">
        <f t="shared" si="8"/>
        <v>4.1841091285533265E-5</v>
      </c>
    </row>
    <row r="24" spans="1:45" x14ac:dyDescent="0.25">
      <c r="A24" s="770">
        <v>701000000</v>
      </c>
      <c r="B24" s="770" t="s">
        <v>435</v>
      </c>
      <c r="C24" s="770" t="s">
        <v>452</v>
      </c>
      <c r="D24" s="787">
        <v>0</v>
      </c>
      <c r="E24" s="787">
        <v>0.1</v>
      </c>
      <c r="F24" s="787">
        <v>0</v>
      </c>
      <c r="G24" s="787">
        <v>0</v>
      </c>
      <c r="H24" s="787">
        <v>0</v>
      </c>
      <c r="I24" s="787">
        <v>0</v>
      </c>
      <c r="J24" s="787">
        <v>1.5</v>
      </c>
      <c r="K24" s="787">
        <v>1</v>
      </c>
      <c r="L24" s="787">
        <v>0</v>
      </c>
      <c r="M24" s="787">
        <v>0</v>
      </c>
      <c r="N24" s="787">
        <v>0</v>
      </c>
      <c r="O24" s="787">
        <v>0</v>
      </c>
      <c r="P24" s="787">
        <v>18.5</v>
      </c>
      <c r="Q24" s="787">
        <v>0</v>
      </c>
      <c r="R24" s="787">
        <v>0</v>
      </c>
      <c r="S24" s="787">
        <v>0</v>
      </c>
      <c r="T24" s="787">
        <v>0</v>
      </c>
      <c r="U24" s="787">
        <v>0</v>
      </c>
      <c r="W24" s="790">
        <f t="shared" si="5"/>
        <v>0</v>
      </c>
      <c r="X24" s="790">
        <f t="shared" si="5"/>
        <v>2.1396476713501176E-4</v>
      </c>
      <c r="Y24" s="790">
        <f t="shared" si="5"/>
        <v>0</v>
      </c>
      <c r="Z24" s="790">
        <f t="shared" si="5"/>
        <v>0</v>
      </c>
      <c r="AA24" s="790">
        <f t="shared" si="5"/>
        <v>0</v>
      </c>
      <c r="AB24" s="790">
        <f t="shared" si="5"/>
        <v>0</v>
      </c>
      <c r="AC24" s="790">
        <f t="shared" si="5"/>
        <v>1.1926532559433883E-4</v>
      </c>
      <c r="AD24" s="790">
        <f t="shared" si="5"/>
        <v>2.1500752526338422E-4</v>
      </c>
      <c r="AE24" s="790">
        <f t="shared" si="5"/>
        <v>0</v>
      </c>
      <c r="AF24" s="790">
        <f t="shared" si="5"/>
        <v>0</v>
      </c>
      <c r="AG24" s="790">
        <f t="shared" si="5"/>
        <v>0</v>
      </c>
      <c r="AH24" s="790">
        <f t="shared" si="5"/>
        <v>0</v>
      </c>
      <c r="AI24" s="790">
        <f t="shared" si="5"/>
        <v>9.3647177929638082E-4</v>
      </c>
      <c r="AJ24" s="790">
        <f t="shared" si="5"/>
        <v>0</v>
      </c>
      <c r="AK24" s="790">
        <f t="shared" si="5"/>
        <v>0</v>
      </c>
      <c r="AL24" s="790">
        <f t="shared" si="5"/>
        <v>0</v>
      </c>
      <c r="AM24" s="790">
        <f t="shared" si="9"/>
        <v>0</v>
      </c>
      <c r="AN24" s="790">
        <f t="shared" si="4"/>
        <v>0</v>
      </c>
      <c r="AP24" s="790">
        <f t="shared" si="6"/>
        <v>9.1009521449675007E-5</v>
      </c>
      <c r="AQ24" s="790"/>
      <c r="AR24" s="797">
        <f t="shared" si="7"/>
        <v>8.6362001180019824E-5</v>
      </c>
      <c r="AS24" s="787">
        <f t="shared" si="8"/>
        <v>9.9472816860712331E-5</v>
      </c>
    </row>
    <row r="25" spans="1:45" x14ac:dyDescent="0.25">
      <c r="A25" s="770">
        <v>701000000</v>
      </c>
      <c r="B25" s="770" t="s">
        <v>435</v>
      </c>
      <c r="C25" s="770" t="s">
        <v>453</v>
      </c>
      <c r="D25" s="787">
        <v>0</v>
      </c>
      <c r="E25" s="787">
        <v>0</v>
      </c>
      <c r="F25" s="787">
        <v>0</v>
      </c>
      <c r="G25" s="787">
        <v>0</v>
      </c>
      <c r="H25" s="787">
        <v>0</v>
      </c>
      <c r="I25" s="787">
        <v>2.3333333333333335</v>
      </c>
      <c r="J25" s="787">
        <v>0</v>
      </c>
      <c r="K25" s="787">
        <v>0</v>
      </c>
      <c r="L25" s="787">
        <v>0</v>
      </c>
      <c r="M25" s="787">
        <v>0</v>
      </c>
      <c r="N25" s="787">
        <v>0</v>
      </c>
      <c r="O25" s="787">
        <v>0.5</v>
      </c>
      <c r="P25" s="787">
        <v>0</v>
      </c>
      <c r="Q25" s="787">
        <v>0</v>
      </c>
      <c r="R25" s="787">
        <v>0</v>
      </c>
      <c r="S25" s="787">
        <v>0</v>
      </c>
      <c r="T25" s="787">
        <v>0</v>
      </c>
      <c r="U25" s="787">
        <v>22</v>
      </c>
      <c r="W25" s="790">
        <f t="shared" si="5"/>
        <v>0</v>
      </c>
      <c r="X25" s="790">
        <f t="shared" si="5"/>
        <v>0</v>
      </c>
      <c r="Y25" s="790">
        <f t="shared" si="5"/>
        <v>0</v>
      </c>
      <c r="Z25" s="790">
        <f t="shared" si="5"/>
        <v>0</v>
      </c>
      <c r="AA25" s="790">
        <f t="shared" si="5"/>
        <v>0</v>
      </c>
      <c r="AB25" s="790">
        <f t="shared" si="5"/>
        <v>3.4386206218991011E-3</v>
      </c>
      <c r="AC25" s="790">
        <f t="shared" si="5"/>
        <v>0</v>
      </c>
      <c r="AD25" s="790">
        <f t="shared" si="5"/>
        <v>0</v>
      </c>
      <c r="AE25" s="790">
        <f t="shared" si="5"/>
        <v>0</v>
      </c>
      <c r="AF25" s="790">
        <f t="shared" si="5"/>
        <v>0</v>
      </c>
      <c r="AG25" s="790">
        <f t="shared" si="5"/>
        <v>0</v>
      </c>
      <c r="AH25" s="790">
        <f t="shared" si="5"/>
        <v>9.9800399201596798E-4</v>
      </c>
      <c r="AI25" s="790">
        <f t="shared" si="5"/>
        <v>0</v>
      </c>
      <c r="AJ25" s="790">
        <f t="shared" si="5"/>
        <v>0</v>
      </c>
      <c r="AK25" s="790">
        <f t="shared" si="5"/>
        <v>0</v>
      </c>
      <c r="AL25" s="790">
        <f t="shared" si="5"/>
        <v>0</v>
      </c>
      <c r="AM25" s="790">
        <f t="shared" si="9"/>
        <v>0</v>
      </c>
      <c r="AN25" s="790">
        <f t="shared" si="4"/>
        <v>1.052606396976149E-3</v>
      </c>
      <c r="AP25" s="790">
        <f t="shared" si="6"/>
        <v>1.3505333985099765E-4</v>
      </c>
      <c r="AQ25" s="790"/>
      <c r="AR25" s="797">
        <f t="shared" si="7"/>
        <v>3.9905189620758472E-5</v>
      </c>
      <c r="AS25" s="787">
        <f t="shared" si="8"/>
        <v>4.5963289000950816E-5</v>
      </c>
    </row>
    <row r="26" spans="1:45" x14ac:dyDescent="0.25">
      <c r="A26" s="770">
        <v>701000000</v>
      </c>
      <c r="B26" s="770" t="s">
        <v>435</v>
      </c>
      <c r="C26" s="770" t="s">
        <v>454</v>
      </c>
      <c r="D26" s="787">
        <v>0</v>
      </c>
      <c r="E26" s="787">
        <v>0</v>
      </c>
      <c r="F26" s="787">
        <v>0</v>
      </c>
      <c r="G26" s="787">
        <v>0</v>
      </c>
      <c r="H26" s="787">
        <v>4</v>
      </c>
      <c r="I26" s="787">
        <v>0</v>
      </c>
      <c r="J26" s="787">
        <v>3.25</v>
      </c>
      <c r="K26" s="787">
        <v>0</v>
      </c>
      <c r="L26" s="787">
        <v>0.25</v>
      </c>
      <c r="M26" s="787">
        <v>0</v>
      </c>
      <c r="N26" s="787">
        <v>35.25</v>
      </c>
      <c r="O26" s="787">
        <v>0</v>
      </c>
      <c r="P26" s="787">
        <v>4.5</v>
      </c>
      <c r="Q26" s="787">
        <v>0</v>
      </c>
      <c r="R26" s="787">
        <v>1.5</v>
      </c>
      <c r="S26" s="787">
        <v>0</v>
      </c>
      <c r="T26" s="787">
        <v>1892.5000000000002</v>
      </c>
      <c r="U26" s="787">
        <v>2</v>
      </c>
      <c r="W26" s="790">
        <f t="shared" si="5"/>
        <v>0</v>
      </c>
      <c r="X26" s="790">
        <f t="shared" si="5"/>
        <v>0</v>
      </c>
      <c r="Y26" s="790">
        <f t="shared" si="5"/>
        <v>0</v>
      </c>
      <c r="Z26" s="790">
        <f t="shared" si="5"/>
        <v>0</v>
      </c>
      <c r="AA26" s="790">
        <f t="shared" si="5"/>
        <v>3.2163390021308245E-3</v>
      </c>
      <c r="AB26" s="790">
        <f t="shared" si="5"/>
        <v>0</v>
      </c>
      <c r="AC26" s="790">
        <f t="shared" si="5"/>
        <v>2.5840820545440079E-4</v>
      </c>
      <c r="AD26" s="790">
        <f t="shared" si="5"/>
        <v>0</v>
      </c>
      <c r="AE26" s="790">
        <f t="shared" si="5"/>
        <v>6.2073246430788333E-5</v>
      </c>
      <c r="AF26" s="790">
        <f t="shared" si="5"/>
        <v>0</v>
      </c>
      <c r="AG26" s="790">
        <f t="shared" si="5"/>
        <v>1.7966360856269108E-2</v>
      </c>
      <c r="AH26" s="790">
        <f t="shared" si="5"/>
        <v>0</v>
      </c>
      <c r="AI26" s="790">
        <f t="shared" si="5"/>
        <v>2.2779043280182236E-4</v>
      </c>
      <c r="AJ26" s="790">
        <f t="shared" si="5"/>
        <v>0</v>
      </c>
      <c r="AK26" s="790">
        <f t="shared" si="5"/>
        <v>9.3551203692154167E-5</v>
      </c>
      <c r="AL26" s="790">
        <f t="shared" si="5"/>
        <v>0</v>
      </c>
      <c r="AM26" s="790">
        <f t="shared" si="9"/>
        <v>2.3016114320462158E-2</v>
      </c>
      <c r="AN26" s="790">
        <f t="shared" si="4"/>
        <v>9.5691490634195356E-5</v>
      </c>
      <c r="AP26" s="790">
        <f t="shared" si="6"/>
        <v>2.3655031245630115E-3</v>
      </c>
      <c r="AQ26" s="790"/>
      <c r="AR26" s="797">
        <f t="shared" si="7"/>
        <v>1.9319556551841222E-3</v>
      </c>
      <c r="AS26" s="787">
        <f t="shared" si="8"/>
        <v>2.2252503235833838E-3</v>
      </c>
    </row>
    <row r="27" spans="1:45" x14ac:dyDescent="0.25">
      <c r="A27" s="770">
        <v>701000000</v>
      </c>
      <c r="B27" s="770" t="s">
        <v>435</v>
      </c>
      <c r="C27" s="770" t="s">
        <v>455</v>
      </c>
      <c r="D27" s="787">
        <v>4</v>
      </c>
      <c r="E27" s="787">
        <v>10.199999999999999</v>
      </c>
      <c r="F27" s="787">
        <v>0</v>
      </c>
      <c r="G27" s="787">
        <v>0.5</v>
      </c>
      <c r="H27" s="787">
        <v>0.83333333333333326</v>
      </c>
      <c r="I27" s="787">
        <v>0</v>
      </c>
      <c r="J27" s="787">
        <v>1373.4583333333335</v>
      </c>
      <c r="K27" s="787">
        <v>58</v>
      </c>
      <c r="L27" s="787">
        <v>8.5</v>
      </c>
      <c r="M27" s="787">
        <v>0</v>
      </c>
      <c r="N27" s="787">
        <v>0</v>
      </c>
      <c r="O27" s="787">
        <v>0</v>
      </c>
      <c r="P27" s="787">
        <v>611.66666666666674</v>
      </c>
      <c r="Q27" s="787">
        <v>229.16666666666669</v>
      </c>
      <c r="R27" s="787">
        <v>3.5</v>
      </c>
      <c r="S27" s="787">
        <v>0</v>
      </c>
      <c r="T27" s="787">
        <v>0.5</v>
      </c>
      <c r="U27" s="787">
        <v>0</v>
      </c>
      <c r="W27" s="790">
        <f t="shared" si="5"/>
        <v>2.1303035682584771E-2</v>
      </c>
      <c r="X27" s="790">
        <f t="shared" si="5"/>
        <v>2.1824406247771197E-2</v>
      </c>
      <c r="Y27" s="790">
        <f t="shared" si="5"/>
        <v>0</v>
      </c>
      <c r="Z27" s="790">
        <f t="shared" si="5"/>
        <v>3.7792894935752075E-3</v>
      </c>
      <c r="AA27" s="790">
        <f t="shared" si="5"/>
        <v>6.7007062544392163E-4</v>
      </c>
      <c r="AB27" s="790">
        <f t="shared" si="5"/>
        <v>0</v>
      </c>
      <c r="AC27" s="790">
        <f t="shared" si="5"/>
        <v>0.10920397021017199</v>
      </c>
      <c r="AD27" s="790">
        <f t="shared" si="5"/>
        <v>1.2470436465276284E-2</v>
      </c>
      <c r="AE27" s="790">
        <f t="shared" si="5"/>
        <v>2.1104903786468032E-3</v>
      </c>
      <c r="AF27" s="790">
        <f t="shared" si="5"/>
        <v>0</v>
      </c>
      <c r="AG27" s="790">
        <f t="shared" si="5"/>
        <v>0</v>
      </c>
      <c r="AH27" s="790">
        <f t="shared" si="5"/>
        <v>0</v>
      </c>
      <c r="AI27" s="790">
        <f t="shared" si="5"/>
        <v>3.0962625495655118E-2</v>
      </c>
      <c r="AJ27" s="790">
        <f t="shared" si="5"/>
        <v>2.8897603705618537E-3</v>
      </c>
      <c r="AK27" s="790">
        <f t="shared" si="5"/>
        <v>2.1828614194835971E-4</v>
      </c>
      <c r="AL27" s="790">
        <f t="shared" si="5"/>
        <v>0</v>
      </c>
      <c r="AM27" s="790">
        <f t="shared" si="9"/>
        <v>6.0808756460930394E-6</v>
      </c>
      <c r="AN27" s="790">
        <f t="shared" si="4"/>
        <v>0</v>
      </c>
      <c r="AP27" s="790">
        <f t="shared" si="6"/>
        <v>3.6900257828560504E-2</v>
      </c>
      <c r="AR27" s="797">
        <f t="shared" si="7"/>
        <v>3.6445475991074887E-2</v>
      </c>
      <c r="AS27" s="787">
        <f t="shared" si="8"/>
        <v>4.1978348221745648E-2</v>
      </c>
    </row>
    <row r="28" spans="1:45" x14ac:dyDescent="0.25">
      <c r="A28" s="770">
        <v>701000000</v>
      </c>
      <c r="B28" s="770" t="s">
        <v>435</v>
      </c>
      <c r="C28" s="770" t="s">
        <v>456</v>
      </c>
      <c r="D28" s="787">
        <v>0</v>
      </c>
      <c r="E28" s="787">
        <v>0</v>
      </c>
      <c r="F28" s="787">
        <v>0</v>
      </c>
      <c r="G28" s="787">
        <v>0</v>
      </c>
      <c r="H28" s="787">
        <v>1.4</v>
      </c>
      <c r="I28" s="787">
        <v>0</v>
      </c>
      <c r="J28" s="787">
        <v>0</v>
      </c>
      <c r="K28" s="787">
        <v>0</v>
      </c>
      <c r="L28" s="787">
        <v>0</v>
      </c>
      <c r="M28" s="787">
        <v>0</v>
      </c>
      <c r="N28" s="787">
        <v>38.75</v>
      </c>
      <c r="O28" s="787">
        <v>0</v>
      </c>
      <c r="P28" s="787">
        <v>0</v>
      </c>
      <c r="Q28" s="787">
        <v>0</v>
      </c>
      <c r="R28" s="787">
        <v>10</v>
      </c>
      <c r="S28" s="787">
        <v>0</v>
      </c>
      <c r="T28" s="787">
        <v>163</v>
      </c>
      <c r="U28" s="787">
        <v>9</v>
      </c>
      <c r="W28" s="790">
        <f t="shared" si="5"/>
        <v>0</v>
      </c>
      <c r="X28" s="790">
        <f t="shared" si="5"/>
        <v>0</v>
      </c>
      <c r="Y28" s="790">
        <f t="shared" si="5"/>
        <v>0</v>
      </c>
      <c r="Z28" s="790">
        <f t="shared" si="5"/>
        <v>0</v>
      </c>
      <c r="AA28" s="790">
        <f t="shared" si="5"/>
        <v>1.1257186507457884E-3</v>
      </c>
      <c r="AB28" s="790">
        <f t="shared" si="5"/>
        <v>0</v>
      </c>
      <c r="AC28" s="790">
        <f t="shared" si="5"/>
        <v>0</v>
      </c>
      <c r="AD28" s="790">
        <f t="shared" si="5"/>
        <v>0</v>
      </c>
      <c r="AE28" s="790">
        <f t="shared" si="5"/>
        <v>0</v>
      </c>
      <c r="AF28" s="790">
        <f t="shared" si="5"/>
        <v>0</v>
      </c>
      <c r="AG28" s="790">
        <f t="shared" si="5"/>
        <v>1.9750254841997956E-2</v>
      </c>
      <c r="AH28" s="790">
        <f t="shared" si="5"/>
        <v>0</v>
      </c>
      <c r="AI28" s="790">
        <f t="shared" si="5"/>
        <v>0</v>
      </c>
      <c r="AJ28" s="790">
        <f t="shared" si="5"/>
        <v>0</v>
      </c>
      <c r="AK28" s="790">
        <f t="shared" si="5"/>
        <v>6.2367469128102771E-4</v>
      </c>
      <c r="AL28" s="790">
        <f t="shared" si="5"/>
        <v>0</v>
      </c>
      <c r="AM28" s="790">
        <f t="shared" si="9"/>
        <v>1.9823654606263307E-3</v>
      </c>
      <c r="AN28" s="790">
        <f t="shared" si="4"/>
        <v>4.306117078538791E-4</v>
      </c>
      <c r="AP28" s="790">
        <f t="shared" si="6"/>
        <v>2.0942610111820176E-3</v>
      </c>
      <c r="AR28" s="797">
        <f t="shared" si="7"/>
        <v>2.02815366972477E-3</v>
      </c>
      <c r="AS28" s="787">
        <f t="shared" si="8"/>
        <v>2.3360523818036355E-3</v>
      </c>
    </row>
    <row r="29" spans="1:45" x14ac:dyDescent="0.25">
      <c r="A29" s="770">
        <v>701000000</v>
      </c>
      <c r="B29" s="770" t="s">
        <v>435</v>
      </c>
      <c r="C29" s="770" t="s">
        <v>457</v>
      </c>
      <c r="D29" s="787">
        <v>0</v>
      </c>
      <c r="E29" s="787">
        <v>0</v>
      </c>
      <c r="F29" s="787">
        <v>0.75</v>
      </c>
      <c r="G29" s="787">
        <v>0</v>
      </c>
      <c r="H29" s="787">
        <v>5.0999999999999996</v>
      </c>
      <c r="I29" s="787">
        <v>0</v>
      </c>
      <c r="J29" s="787">
        <v>3.333333333333333</v>
      </c>
      <c r="K29" s="787">
        <v>0</v>
      </c>
      <c r="L29" s="787">
        <v>5.166666666666667</v>
      </c>
      <c r="M29" s="787">
        <v>0</v>
      </c>
      <c r="N29" s="787">
        <v>35.875</v>
      </c>
      <c r="O29" s="787">
        <v>0</v>
      </c>
      <c r="P29" s="787">
        <v>1.4999999999999998</v>
      </c>
      <c r="Q29" s="787">
        <v>0</v>
      </c>
      <c r="R29" s="787">
        <v>9.8666666666666671</v>
      </c>
      <c r="S29" s="787">
        <v>0</v>
      </c>
      <c r="T29" s="787">
        <v>310.81666666666666</v>
      </c>
      <c r="U29" s="787">
        <v>0</v>
      </c>
      <c r="W29" s="790">
        <f t="shared" si="5"/>
        <v>0</v>
      </c>
      <c r="X29" s="790">
        <f t="shared" si="5"/>
        <v>0</v>
      </c>
      <c r="Y29" s="790">
        <f t="shared" si="5"/>
        <v>7.425742574257428E-3</v>
      </c>
      <c r="Z29" s="790">
        <f t="shared" si="5"/>
        <v>0</v>
      </c>
      <c r="AA29" s="790">
        <f t="shared" si="5"/>
        <v>4.1008322277168007E-3</v>
      </c>
      <c r="AB29" s="790">
        <f t="shared" si="5"/>
        <v>0</v>
      </c>
      <c r="AC29" s="790">
        <f t="shared" si="5"/>
        <v>2.650340568763085E-4</v>
      </c>
      <c r="AD29" s="790">
        <f t="shared" si="5"/>
        <v>0</v>
      </c>
      <c r="AE29" s="790">
        <f t="shared" si="5"/>
        <v>1.2828470929029589E-3</v>
      </c>
      <c r="AF29" s="790">
        <f t="shared" si="5"/>
        <v>0</v>
      </c>
      <c r="AG29" s="790">
        <f t="shared" si="5"/>
        <v>1.8284913353720688E-2</v>
      </c>
      <c r="AH29" s="790">
        <f t="shared" si="5"/>
        <v>0</v>
      </c>
      <c r="AI29" s="790">
        <f t="shared" si="5"/>
        <v>7.5930144267274111E-5</v>
      </c>
      <c r="AJ29" s="790">
        <f t="shared" si="5"/>
        <v>0</v>
      </c>
      <c r="AK29" s="790">
        <f t="shared" si="5"/>
        <v>6.1535902873061403E-4</v>
      </c>
      <c r="AL29" s="790">
        <f t="shared" si="5"/>
        <v>0</v>
      </c>
      <c r="AM29" s="790">
        <f t="shared" si="9"/>
        <v>3.7800749974663032E-3</v>
      </c>
      <c r="AN29" s="790">
        <f t="shared" si="4"/>
        <v>0</v>
      </c>
      <c r="AP29" s="790">
        <f t="shared" si="6"/>
        <v>2.337414805797175E-3</v>
      </c>
      <c r="AR29" s="797">
        <f t="shared" si="7"/>
        <v>2.1295860015501616E-3</v>
      </c>
      <c r="AS29" s="787">
        <f t="shared" si="8"/>
        <v>2.4528833911544993E-3</v>
      </c>
    </row>
    <row r="30" spans="1:45" x14ac:dyDescent="0.25">
      <c r="A30" s="770">
        <v>701000000</v>
      </c>
      <c r="B30" s="770" t="s">
        <v>435</v>
      </c>
      <c r="C30" s="770" t="s">
        <v>458</v>
      </c>
      <c r="D30" s="787">
        <v>0</v>
      </c>
      <c r="E30" s="787">
        <v>0</v>
      </c>
      <c r="F30" s="787">
        <v>2.0333333333333332</v>
      </c>
      <c r="G30" s="787">
        <v>0</v>
      </c>
      <c r="H30" s="787">
        <v>0</v>
      </c>
      <c r="I30" s="787">
        <v>0</v>
      </c>
      <c r="J30" s="787">
        <v>3.833333333333333</v>
      </c>
      <c r="K30" s="787">
        <v>0</v>
      </c>
      <c r="L30" s="787">
        <v>205.25</v>
      </c>
      <c r="M30" s="787">
        <v>4.5</v>
      </c>
      <c r="N30" s="787">
        <v>0.25</v>
      </c>
      <c r="O30" s="787">
        <v>0</v>
      </c>
      <c r="P30" s="787">
        <v>3</v>
      </c>
      <c r="Q30" s="787">
        <v>0</v>
      </c>
      <c r="R30" s="787">
        <v>211.95238095238093</v>
      </c>
      <c r="S30" s="787">
        <v>8</v>
      </c>
      <c r="T30" s="787">
        <v>2</v>
      </c>
      <c r="U30" s="787">
        <v>0</v>
      </c>
      <c r="W30" s="790">
        <f t="shared" si="5"/>
        <v>0</v>
      </c>
      <c r="X30" s="790">
        <f t="shared" si="5"/>
        <v>0</v>
      </c>
      <c r="Y30" s="790">
        <f t="shared" si="5"/>
        <v>2.0132013201320135E-2</v>
      </c>
      <c r="Z30" s="790">
        <f t="shared" si="5"/>
        <v>0</v>
      </c>
      <c r="AA30" s="790">
        <f t="shared" si="5"/>
        <v>0</v>
      </c>
      <c r="AB30" s="790">
        <f t="shared" si="5"/>
        <v>0</v>
      </c>
      <c r="AC30" s="790">
        <f t="shared" si="5"/>
        <v>3.0478916540775479E-4</v>
      </c>
      <c r="AD30" s="790">
        <f t="shared" si="5"/>
        <v>0</v>
      </c>
      <c r="AE30" s="790">
        <f t="shared" si="5"/>
        <v>5.0962135319677221E-2</v>
      </c>
      <c r="AF30" s="790">
        <f t="shared" si="5"/>
        <v>3.2715376226826608E-3</v>
      </c>
      <c r="AG30" s="790">
        <f t="shared" si="5"/>
        <v>1.2742099898063199E-4</v>
      </c>
      <c r="AH30" s="790">
        <f t="shared" si="5"/>
        <v>0</v>
      </c>
      <c r="AI30" s="790">
        <f t="shared" si="5"/>
        <v>1.5186028853454825E-4</v>
      </c>
      <c r="AJ30" s="790">
        <f t="shared" si="5"/>
        <v>0</v>
      </c>
      <c r="AK30" s="790">
        <f t="shared" si="5"/>
        <v>1.3218933575675497E-2</v>
      </c>
      <c r="AL30" s="790">
        <f t="shared" si="5"/>
        <v>1.1542345981820801E-3</v>
      </c>
      <c r="AM30" s="790">
        <f t="shared" si="9"/>
        <v>2.4323502584372158E-5</v>
      </c>
      <c r="AN30" s="790">
        <f t="shared" si="4"/>
        <v>0</v>
      </c>
      <c r="AP30" s="790">
        <f t="shared" si="6"/>
        <v>7.1921553430653058E-3</v>
      </c>
      <c r="AR30" s="797">
        <f t="shared" si="7"/>
        <v>7.0855274766454066E-3</v>
      </c>
      <c r="AS30" s="787">
        <f t="shared" si="8"/>
        <v>8.1611978348755075E-3</v>
      </c>
    </row>
    <row r="31" spans="1:45" x14ac:dyDescent="0.25">
      <c r="A31" s="770">
        <v>701000000</v>
      </c>
      <c r="B31" s="770" t="s">
        <v>435</v>
      </c>
      <c r="C31" s="770" t="s">
        <v>459</v>
      </c>
      <c r="D31" s="787">
        <v>0</v>
      </c>
      <c r="E31" s="787">
        <v>0</v>
      </c>
      <c r="F31" s="787">
        <v>0</v>
      </c>
      <c r="G31" s="787">
        <v>0</v>
      </c>
      <c r="H31" s="787">
        <v>2.6</v>
      </c>
      <c r="I31" s="787">
        <v>36.733333333333334</v>
      </c>
      <c r="J31" s="787">
        <v>0.25</v>
      </c>
      <c r="K31" s="787">
        <v>6</v>
      </c>
      <c r="L31" s="787">
        <v>1.0833333333333333</v>
      </c>
      <c r="M31" s="787">
        <v>0</v>
      </c>
      <c r="N31" s="787">
        <v>26.5</v>
      </c>
      <c r="O31" s="787">
        <v>47.75</v>
      </c>
      <c r="P31" s="787">
        <v>0</v>
      </c>
      <c r="Q31" s="787">
        <v>48</v>
      </c>
      <c r="R31" s="787">
        <v>18.166666666666664</v>
      </c>
      <c r="S31" s="787">
        <v>0</v>
      </c>
      <c r="T31" s="787">
        <v>261</v>
      </c>
      <c r="U31" s="787">
        <v>980.5</v>
      </c>
      <c r="W31" s="790">
        <f t="shared" si="5"/>
        <v>0</v>
      </c>
      <c r="X31" s="790">
        <f t="shared" si="5"/>
        <v>0</v>
      </c>
      <c r="Y31" s="790">
        <f t="shared" si="5"/>
        <v>0</v>
      </c>
      <c r="Z31" s="790">
        <f t="shared" si="5"/>
        <v>0</v>
      </c>
      <c r="AA31" s="790">
        <f t="shared" si="5"/>
        <v>2.0906203513850357E-3</v>
      </c>
      <c r="AB31" s="790">
        <f t="shared" si="5"/>
        <v>5.4133713219040133E-2</v>
      </c>
      <c r="AC31" s="790">
        <f t="shared" si="5"/>
        <v>1.9877554265723141E-5</v>
      </c>
      <c r="AD31" s="790">
        <f t="shared" si="5"/>
        <v>1.2900451515803052E-3</v>
      </c>
      <c r="AE31" s="790">
        <f t="shared" si="5"/>
        <v>2.6898406786674944E-4</v>
      </c>
      <c r="AF31" s="790">
        <f t="shared" si="5"/>
        <v>0</v>
      </c>
      <c r="AG31" s="790">
        <f t="shared" si="5"/>
        <v>1.350662589194699E-2</v>
      </c>
      <c r="AH31" s="790">
        <f t="shared" si="5"/>
        <v>9.5309381237524957E-2</v>
      </c>
      <c r="AI31" s="790">
        <f t="shared" si="5"/>
        <v>0</v>
      </c>
      <c r="AJ31" s="790">
        <f t="shared" si="5"/>
        <v>6.0527344488859182E-4</v>
      </c>
      <c r="AK31" s="790">
        <f t="shared" si="5"/>
        <v>1.1330090224938669E-3</v>
      </c>
      <c r="AL31" s="790">
        <f t="shared" si="5"/>
        <v>0</v>
      </c>
      <c r="AM31" s="790">
        <f t="shared" si="9"/>
        <v>3.1742170872605668E-3</v>
      </c>
      <c r="AN31" s="790">
        <f t="shared" si="4"/>
        <v>4.6912753283414273E-2</v>
      </c>
      <c r="AP31" s="790">
        <f t="shared" si="6"/>
        <v>7.3860868550367099E-3</v>
      </c>
      <c r="AR31" s="797">
        <f t="shared" si="7"/>
        <v>5.540102788126243E-3</v>
      </c>
      <c r="AS31" s="787">
        <f t="shared" si="8"/>
        <v>6.3811586404079329E-3</v>
      </c>
    </row>
    <row r="32" spans="1:45" x14ac:dyDescent="0.25">
      <c r="A32" s="770">
        <v>701000000</v>
      </c>
      <c r="B32" s="770" t="s">
        <v>435</v>
      </c>
      <c r="C32" s="770" t="s">
        <v>460</v>
      </c>
      <c r="D32" s="787">
        <v>0</v>
      </c>
      <c r="E32" s="787">
        <v>0</v>
      </c>
      <c r="F32" s="787">
        <v>6.1999999999999993</v>
      </c>
      <c r="G32" s="787">
        <v>0</v>
      </c>
      <c r="H32" s="787">
        <v>0</v>
      </c>
      <c r="I32" s="787">
        <v>1</v>
      </c>
      <c r="J32" s="787">
        <v>16.166666666666664</v>
      </c>
      <c r="K32" s="787">
        <v>4.5000000000000009</v>
      </c>
      <c r="L32" s="787">
        <v>346.81666666666689</v>
      </c>
      <c r="M32" s="787">
        <v>0</v>
      </c>
      <c r="N32" s="787">
        <v>0.5</v>
      </c>
      <c r="O32" s="787">
        <v>1</v>
      </c>
      <c r="P32" s="787">
        <v>9</v>
      </c>
      <c r="Q32" s="787">
        <v>101</v>
      </c>
      <c r="R32" s="787">
        <v>756.63095238095195</v>
      </c>
      <c r="S32" s="787">
        <v>0</v>
      </c>
      <c r="T32" s="787">
        <v>34</v>
      </c>
      <c r="U32" s="787">
        <v>28</v>
      </c>
      <c r="W32" s="790">
        <f t="shared" si="5"/>
        <v>0</v>
      </c>
      <c r="X32" s="790">
        <f t="shared" si="5"/>
        <v>0</v>
      </c>
      <c r="Y32" s="790">
        <f t="shared" si="5"/>
        <v>6.1386138613861399E-2</v>
      </c>
      <c r="Z32" s="790">
        <f t="shared" si="5"/>
        <v>0</v>
      </c>
      <c r="AA32" s="790">
        <f t="shared" si="5"/>
        <v>0</v>
      </c>
      <c r="AB32" s="790">
        <f t="shared" si="5"/>
        <v>1.4736945522424718E-3</v>
      </c>
      <c r="AC32" s="790">
        <f t="shared" si="5"/>
        <v>1.2854151758500962E-3</v>
      </c>
      <c r="AD32" s="790">
        <f t="shared" si="5"/>
        <v>9.6753386368522915E-4</v>
      </c>
      <c r="AE32" s="790">
        <f t="shared" si="5"/>
        <v>8.611214566521834E-2</v>
      </c>
      <c r="AF32" s="790">
        <f t="shared" si="5"/>
        <v>0</v>
      </c>
      <c r="AG32" s="790">
        <f t="shared" si="5"/>
        <v>2.5484199796126398E-4</v>
      </c>
      <c r="AH32" s="790">
        <f t="shared" si="5"/>
        <v>1.996007984031936E-3</v>
      </c>
      <c r="AI32" s="790">
        <f t="shared" si="5"/>
        <v>4.5558086560364472E-4</v>
      </c>
      <c r="AJ32" s="790">
        <f t="shared" si="5"/>
        <v>1.2735962069530787E-3</v>
      </c>
      <c r="AK32" s="790">
        <f t="shared" si="5"/>
        <v>4.718915756398602E-2</v>
      </c>
      <c r="AL32" s="790">
        <f t="shared" si="5"/>
        <v>0</v>
      </c>
      <c r="AM32" s="790">
        <f t="shared" si="9"/>
        <v>4.1349954393432668E-4</v>
      </c>
      <c r="AN32" s="790">
        <f t="shared" si="4"/>
        <v>1.339680868878735E-3</v>
      </c>
      <c r="AP32" s="790">
        <f t="shared" si="6"/>
        <v>1.2627664941289668E-2</v>
      </c>
      <c r="AR32" s="797">
        <f t="shared" si="7"/>
        <v>1.2213462328121392E-2</v>
      </c>
      <c r="AS32" s="787">
        <f t="shared" si="8"/>
        <v>1.4067616368314332E-2</v>
      </c>
    </row>
    <row r="33" spans="1:45" x14ac:dyDescent="0.25">
      <c r="A33" s="770">
        <v>701000000</v>
      </c>
      <c r="B33" s="770" t="s">
        <v>435</v>
      </c>
      <c r="C33" s="770" t="s">
        <v>461</v>
      </c>
      <c r="D33" s="787">
        <v>0</v>
      </c>
      <c r="E33" s="787">
        <v>0</v>
      </c>
      <c r="F33" s="787">
        <v>7.2166666666666668</v>
      </c>
      <c r="G33" s="787">
        <v>0</v>
      </c>
      <c r="H33" s="787">
        <v>0.6</v>
      </c>
      <c r="I33" s="787">
        <v>0.33333333333333331</v>
      </c>
      <c r="J33" s="787">
        <v>14.249999999999996</v>
      </c>
      <c r="K33" s="787">
        <v>0.5</v>
      </c>
      <c r="L33" s="787">
        <v>665.0166666666662</v>
      </c>
      <c r="M33" s="787">
        <v>0</v>
      </c>
      <c r="N33" s="787">
        <v>0</v>
      </c>
      <c r="O33" s="787">
        <v>0</v>
      </c>
      <c r="P33" s="787">
        <v>96.583333333333329</v>
      </c>
      <c r="Q33" s="787">
        <v>24</v>
      </c>
      <c r="R33" s="787">
        <v>1887.2499999999986</v>
      </c>
      <c r="S33" s="787">
        <v>1</v>
      </c>
      <c r="T33" s="787">
        <v>9.6833333333333336</v>
      </c>
      <c r="U33" s="787">
        <v>0</v>
      </c>
      <c r="W33" s="790">
        <f t="shared" si="5"/>
        <v>0</v>
      </c>
      <c r="X33" s="790">
        <f t="shared" si="5"/>
        <v>0</v>
      </c>
      <c r="Y33" s="790">
        <f t="shared" si="5"/>
        <v>7.1452145214521479E-2</v>
      </c>
      <c r="Z33" s="790">
        <f t="shared" si="5"/>
        <v>0</v>
      </c>
      <c r="AA33" s="790">
        <f t="shared" si="5"/>
        <v>4.8245085031962362E-4</v>
      </c>
      <c r="AB33" s="790">
        <f t="shared" si="5"/>
        <v>4.9123151741415727E-4</v>
      </c>
      <c r="AC33" s="790">
        <f t="shared" si="5"/>
        <v>1.1330205931462188E-3</v>
      </c>
      <c r="AD33" s="790">
        <f t="shared" si="5"/>
        <v>1.0750376263169211E-4</v>
      </c>
      <c r="AE33" s="790">
        <f t="shared" si="5"/>
        <v>0.16511897372232556</v>
      </c>
      <c r="AF33" s="790">
        <f t="shared" si="5"/>
        <v>0</v>
      </c>
      <c r="AG33" s="790">
        <f t="shared" si="5"/>
        <v>0</v>
      </c>
      <c r="AH33" s="790">
        <f t="shared" si="5"/>
        <v>0</v>
      </c>
      <c r="AI33" s="790">
        <f t="shared" si="5"/>
        <v>4.8890576225428172E-3</v>
      </c>
      <c r="AJ33" s="790">
        <f t="shared" si="5"/>
        <v>3.0263672244429591E-4</v>
      </c>
      <c r="AK33" s="790">
        <f t="shared" si="5"/>
        <v>0.11770300611201187</v>
      </c>
      <c r="AL33" s="790">
        <f t="shared" si="5"/>
        <v>1.4427932477276001E-4</v>
      </c>
      <c r="AM33" s="790">
        <f t="shared" si="9"/>
        <v>1.177662916793352E-4</v>
      </c>
      <c r="AN33" s="790">
        <f t="shared" si="4"/>
        <v>0</v>
      </c>
      <c r="AP33" s="790">
        <f t="shared" si="6"/>
        <v>2.2918176149461445E-2</v>
      </c>
      <c r="AR33" s="797">
        <f t="shared" si="7"/>
        <v>2.2403593643474568E-2</v>
      </c>
      <c r="AS33" s="787">
        <f t="shared" si="8"/>
        <v>2.580473515051835E-2</v>
      </c>
    </row>
    <row r="34" spans="1:45" x14ac:dyDescent="0.25">
      <c r="A34" s="770">
        <v>701000000</v>
      </c>
      <c r="B34" s="770" t="s">
        <v>435</v>
      </c>
      <c r="C34" s="770" t="s">
        <v>462</v>
      </c>
      <c r="D34" s="787">
        <v>0</v>
      </c>
      <c r="E34" s="787">
        <v>0</v>
      </c>
      <c r="F34" s="787">
        <v>0</v>
      </c>
      <c r="G34" s="787">
        <v>0</v>
      </c>
      <c r="H34" s="787">
        <v>1</v>
      </c>
      <c r="I34" s="787">
        <v>0</v>
      </c>
      <c r="J34" s="787">
        <v>12</v>
      </c>
      <c r="K34" s="787">
        <v>0</v>
      </c>
      <c r="L34" s="787">
        <v>6</v>
      </c>
      <c r="M34" s="787">
        <v>0</v>
      </c>
      <c r="N34" s="787">
        <v>0</v>
      </c>
      <c r="O34" s="787">
        <v>0</v>
      </c>
      <c r="P34" s="787">
        <v>2</v>
      </c>
      <c r="Q34" s="787">
        <v>0</v>
      </c>
      <c r="R34" s="787">
        <v>65</v>
      </c>
      <c r="S34" s="787">
        <v>0</v>
      </c>
      <c r="T34" s="787">
        <v>124</v>
      </c>
      <c r="U34" s="787">
        <v>0</v>
      </c>
      <c r="W34" s="790">
        <f t="shared" si="5"/>
        <v>0</v>
      </c>
      <c r="X34" s="790">
        <f t="shared" si="5"/>
        <v>0</v>
      </c>
      <c r="Y34" s="790">
        <f t="shared" si="5"/>
        <v>0</v>
      </c>
      <c r="Z34" s="790">
        <f t="shared" si="5"/>
        <v>0</v>
      </c>
      <c r="AA34" s="790">
        <f t="shared" si="5"/>
        <v>8.0408475053270613E-4</v>
      </c>
      <c r="AB34" s="790">
        <f t="shared" si="5"/>
        <v>0</v>
      </c>
      <c r="AC34" s="790">
        <f t="shared" si="5"/>
        <v>9.5412260475471068E-4</v>
      </c>
      <c r="AD34" s="790">
        <f t="shared" si="5"/>
        <v>0</v>
      </c>
      <c r="AE34" s="790">
        <f t="shared" si="5"/>
        <v>1.4897579143389199E-3</v>
      </c>
      <c r="AF34" s="790">
        <f t="shared" si="5"/>
        <v>0</v>
      </c>
      <c r="AG34" s="790">
        <f t="shared" si="5"/>
        <v>0</v>
      </c>
      <c r="AH34" s="790">
        <f t="shared" si="5"/>
        <v>0</v>
      </c>
      <c r="AI34" s="790">
        <f t="shared" si="5"/>
        <v>1.012401923563655E-4</v>
      </c>
      <c r="AJ34" s="790">
        <f t="shared" si="5"/>
        <v>0</v>
      </c>
      <c r="AK34" s="790">
        <f t="shared" si="5"/>
        <v>4.05388549332668E-3</v>
      </c>
      <c r="AL34" s="790">
        <f t="shared" si="5"/>
        <v>0</v>
      </c>
      <c r="AM34" s="790">
        <f t="shared" si="9"/>
        <v>1.5080571602310738E-3</v>
      </c>
      <c r="AN34" s="790">
        <f t="shared" si="4"/>
        <v>0</v>
      </c>
      <c r="AP34" s="790">
        <f t="shared" si="6"/>
        <v>5.4106837601078145E-4</v>
      </c>
      <c r="AR34" s="797">
        <f t="shared" si="7"/>
        <v>4.8940377553599427E-4</v>
      </c>
      <c r="AS34" s="787">
        <f t="shared" si="8"/>
        <v>5.6370129767321767E-4</v>
      </c>
    </row>
    <row r="35" spans="1:45" x14ac:dyDescent="0.25">
      <c r="A35" s="770">
        <v>701000000</v>
      </c>
      <c r="B35" s="770" t="s">
        <v>435</v>
      </c>
      <c r="C35" s="770" t="s">
        <v>463</v>
      </c>
      <c r="D35" s="787">
        <v>0</v>
      </c>
      <c r="E35" s="787">
        <v>0</v>
      </c>
      <c r="F35" s="787">
        <v>0</v>
      </c>
      <c r="G35" s="787">
        <v>0</v>
      </c>
      <c r="H35" s="787">
        <v>29.200000000000003</v>
      </c>
      <c r="I35" s="787">
        <v>3.5333333333333337</v>
      </c>
      <c r="J35" s="787">
        <v>0.5</v>
      </c>
      <c r="K35" s="787">
        <v>0</v>
      </c>
      <c r="L35" s="787">
        <v>0.41666666666666663</v>
      </c>
      <c r="M35" s="787">
        <v>0</v>
      </c>
      <c r="N35" s="787">
        <v>20.25</v>
      </c>
      <c r="O35" s="787">
        <v>2.5</v>
      </c>
      <c r="P35" s="787">
        <v>1.9999999999999998</v>
      </c>
      <c r="Q35" s="787">
        <v>0</v>
      </c>
      <c r="R35" s="787">
        <v>9.6666666666666679</v>
      </c>
      <c r="S35" s="787">
        <v>0</v>
      </c>
      <c r="T35" s="787">
        <v>883.00000000000023</v>
      </c>
      <c r="U35" s="787">
        <v>213</v>
      </c>
      <c r="W35" s="790">
        <f t="shared" si="5"/>
        <v>0</v>
      </c>
      <c r="X35" s="790">
        <f t="shared" si="5"/>
        <v>0</v>
      </c>
      <c r="Y35" s="790">
        <f t="shared" si="5"/>
        <v>0</v>
      </c>
      <c r="Z35" s="790">
        <f t="shared" si="5"/>
        <v>0</v>
      </c>
      <c r="AA35" s="790">
        <f t="shared" si="5"/>
        <v>2.3479274715555019E-2</v>
      </c>
      <c r="AB35" s="790">
        <f t="shared" si="5"/>
        <v>5.2070540845900676E-3</v>
      </c>
      <c r="AC35" s="790">
        <f t="shared" si="5"/>
        <v>3.9755108531446283E-5</v>
      </c>
      <c r="AD35" s="790">
        <f t="shared" si="5"/>
        <v>0</v>
      </c>
      <c r="AE35" s="790">
        <f t="shared" si="5"/>
        <v>1.0345541071798055E-4</v>
      </c>
      <c r="AF35" s="790">
        <f t="shared" si="5"/>
        <v>0</v>
      </c>
      <c r="AG35" s="790">
        <f t="shared" si="5"/>
        <v>1.032110091743119E-2</v>
      </c>
      <c r="AH35" s="790">
        <f t="shared" si="5"/>
        <v>4.9900199600798403E-3</v>
      </c>
      <c r="AI35" s="790">
        <f t="shared" si="5"/>
        <v>1.0124019235636548E-4</v>
      </c>
      <c r="AJ35" s="790">
        <f t="shared" si="5"/>
        <v>0</v>
      </c>
      <c r="AK35" s="790">
        <f t="shared" si="5"/>
        <v>6.0288553490499351E-4</v>
      </c>
      <c r="AL35" s="790">
        <f t="shared" si="5"/>
        <v>0</v>
      </c>
      <c r="AM35" s="790">
        <f t="shared" si="9"/>
        <v>1.073882639100031E-2</v>
      </c>
      <c r="AN35" s="790">
        <f t="shared" si="4"/>
        <v>1.0191143752541805E-2</v>
      </c>
      <c r="AP35" s="790">
        <f t="shared" si="6"/>
        <v>2.339469936283044E-3</v>
      </c>
      <c r="AR35" s="797">
        <f t="shared" si="7"/>
        <v>1.2853136612979506E-3</v>
      </c>
      <c r="AS35" s="787">
        <f t="shared" si="8"/>
        <v>1.4804401089821219E-3</v>
      </c>
    </row>
    <row r="36" spans="1:45" x14ac:dyDescent="0.25">
      <c r="A36" s="770">
        <v>701000000</v>
      </c>
      <c r="B36" s="770" t="s">
        <v>435</v>
      </c>
      <c r="C36" s="770" t="s">
        <v>464</v>
      </c>
      <c r="D36" s="787">
        <v>0</v>
      </c>
      <c r="E36" s="787">
        <v>0</v>
      </c>
      <c r="F36" s="787">
        <v>0</v>
      </c>
      <c r="G36" s="787">
        <v>0</v>
      </c>
      <c r="H36" s="787">
        <v>43.466666666666683</v>
      </c>
      <c r="I36" s="787">
        <v>0</v>
      </c>
      <c r="J36" s="787">
        <v>0</v>
      </c>
      <c r="K36" s="787">
        <v>0</v>
      </c>
      <c r="L36" s="787">
        <v>0.25</v>
      </c>
      <c r="M36" s="787">
        <v>0</v>
      </c>
      <c r="N36" s="787">
        <v>6</v>
      </c>
      <c r="O36" s="787">
        <v>0</v>
      </c>
      <c r="P36" s="787">
        <v>0</v>
      </c>
      <c r="Q36" s="787">
        <v>0</v>
      </c>
      <c r="R36" s="787">
        <v>1.3333333333333333</v>
      </c>
      <c r="S36" s="787">
        <v>0</v>
      </c>
      <c r="T36" s="787">
        <v>1766</v>
      </c>
      <c r="U36" s="787">
        <v>0</v>
      </c>
      <c r="W36" s="790">
        <f t="shared" si="5"/>
        <v>0</v>
      </c>
      <c r="X36" s="790">
        <f t="shared" si="5"/>
        <v>0</v>
      </c>
      <c r="Y36" s="790">
        <f t="shared" si="5"/>
        <v>0</v>
      </c>
      <c r="Z36" s="790">
        <f t="shared" si="5"/>
        <v>0</v>
      </c>
      <c r="AA36" s="790">
        <f t="shared" si="5"/>
        <v>3.495088382315497E-2</v>
      </c>
      <c r="AB36" s="790">
        <f t="shared" si="5"/>
        <v>0</v>
      </c>
      <c r="AC36" s="790">
        <f t="shared" si="5"/>
        <v>0</v>
      </c>
      <c r="AD36" s="790">
        <f t="shared" si="5"/>
        <v>0</v>
      </c>
      <c r="AE36" s="790">
        <f t="shared" si="5"/>
        <v>6.2073246430788333E-5</v>
      </c>
      <c r="AF36" s="790">
        <f t="shared" si="5"/>
        <v>0</v>
      </c>
      <c r="AG36" s="790">
        <f t="shared" si="5"/>
        <v>3.0581039755351674E-3</v>
      </c>
      <c r="AH36" s="790">
        <f t="shared" si="5"/>
        <v>0</v>
      </c>
      <c r="AI36" s="790">
        <f t="shared" si="5"/>
        <v>0</v>
      </c>
      <c r="AJ36" s="790">
        <f t="shared" si="5"/>
        <v>0</v>
      </c>
      <c r="AK36" s="790">
        <f t="shared" si="5"/>
        <v>8.3156625504137027E-5</v>
      </c>
      <c r="AL36" s="790">
        <f t="shared" si="5"/>
        <v>0</v>
      </c>
      <c r="AM36" s="790">
        <f t="shared" si="9"/>
        <v>2.1477652782000617E-2</v>
      </c>
      <c r="AN36" s="790">
        <f t="shared" si="4"/>
        <v>0</v>
      </c>
      <c r="AP36" s="790">
        <f t="shared" si="6"/>
        <v>1.6629714366441974E-3</v>
      </c>
      <c r="AR36" s="797">
        <f t="shared" si="7"/>
        <v>3.2231975125143069E-4</v>
      </c>
      <c r="AS36" s="787">
        <f t="shared" si="8"/>
        <v>3.7125186017854342E-4</v>
      </c>
    </row>
    <row r="37" spans="1:45" x14ac:dyDescent="0.25">
      <c r="A37" s="770">
        <v>701000000</v>
      </c>
      <c r="B37" s="770" t="s">
        <v>435</v>
      </c>
      <c r="C37" s="770" t="s">
        <v>465</v>
      </c>
      <c r="D37" s="787">
        <v>32.400000000000006</v>
      </c>
      <c r="E37" s="787">
        <v>7.1999999999999993</v>
      </c>
      <c r="F37" s="787">
        <v>0</v>
      </c>
      <c r="G37" s="787">
        <v>0.5</v>
      </c>
      <c r="H37" s="787">
        <v>0.1</v>
      </c>
      <c r="I37" s="787">
        <v>0</v>
      </c>
      <c r="J37" s="787">
        <v>1163.1250000000002</v>
      </c>
      <c r="K37" s="787">
        <v>67.5</v>
      </c>
      <c r="L37" s="787">
        <v>19.833333333333332</v>
      </c>
      <c r="M37" s="787">
        <v>3.5</v>
      </c>
      <c r="N37" s="787">
        <v>3.625</v>
      </c>
      <c r="O37" s="787">
        <v>0.25</v>
      </c>
      <c r="P37" s="787">
        <v>916.58333333333337</v>
      </c>
      <c r="Q37" s="787">
        <v>65.833333333333343</v>
      </c>
      <c r="R37" s="787">
        <v>9.1333333333333329</v>
      </c>
      <c r="S37" s="787">
        <v>0</v>
      </c>
      <c r="T37" s="787">
        <v>54.5</v>
      </c>
      <c r="U37" s="787">
        <v>4</v>
      </c>
      <c r="W37" s="790">
        <f t="shared" si="5"/>
        <v>0.17255458902893667</v>
      </c>
      <c r="X37" s="790">
        <f t="shared" si="5"/>
        <v>1.5405463233720846E-2</v>
      </c>
      <c r="Y37" s="790">
        <f t="shared" si="5"/>
        <v>0</v>
      </c>
      <c r="Z37" s="790">
        <f t="shared" si="5"/>
        <v>3.7792894935752075E-3</v>
      </c>
      <c r="AA37" s="790">
        <f t="shared" si="5"/>
        <v>8.0408475053270613E-5</v>
      </c>
      <c r="AB37" s="790">
        <f t="shared" si="5"/>
        <v>0</v>
      </c>
      <c r="AC37" s="790">
        <f t="shared" si="5"/>
        <v>9.2480321221276932E-2</v>
      </c>
      <c r="AD37" s="790">
        <f t="shared" si="5"/>
        <v>1.4513007955278434E-2</v>
      </c>
      <c r="AE37" s="790">
        <f t="shared" si="5"/>
        <v>4.9244775501758736E-3</v>
      </c>
      <c r="AF37" s="790">
        <f t="shared" si="5"/>
        <v>2.5445292620865142E-3</v>
      </c>
      <c r="AG37" s="790">
        <f t="shared" si="5"/>
        <v>1.8476044852191638E-3</v>
      </c>
      <c r="AH37" s="790">
        <f t="shared" si="5"/>
        <v>4.9900199600798399E-4</v>
      </c>
      <c r="AI37" s="790">
        <f t="shared" si="5"/>
        <v>4.639753648865267E-2</v>
      </c>
      <c r="AJ37" s="790">
        <f t="shared" si="5"/>
        <v>8.3014934281595073E-4</v>
      </c>
      <c r="AK37" s="790">
        <f t="shared" si="5"/>
        <v>5.6962288470333868E-4</v>
      </c>
      <c r="AL37" s="790">
        <f t="shared" si="5"/>
        <v>0</v>
      </c>
      <c r="AM37" s="790">
        <f t="shared" si="9"/>
        <v>6.6281544542414134E-4</v>
      </c>
      <c r="AN37" s="790">
        <f t="shared" si="4"/>
        <v>1.9138298126839071E-4</v>
      </c>
      <c r="AP37" s="790">
        <f t="shared" si="6"/>
        <v>3.340527643231541E-2</v>
      </c>
      <c r="AR37" s="797">
        <f t="shared" si="7"/>
        <v>3.2551635103910612E-2</v>
      </c>
      <c r="AS37" s="787">
        <f t="shared" si="8"/>
        <v>3.7493374319319955E-2</v>
      </c>
    </row>
    <row r="38" spans="1:45" x14ac:dyDescent="0.25">
      <c r="A38" s="770">
        <v>701000000</v>
      </c>
      <c r="B38" s="770" t="s">
        <v>435</v>
      </c>
      <c r="C38" s="770" t="s">
        <v>466</v>
      </c>
      <c r="D38" s="787">
        <v>0</v>
      </c>
      <c r="E38" s="787">
        <v>0</v>
      </c>
      <c r="F38" s="787">
        <v>0</v>
      </c>
      <c r="G38" s="787">
        <v>0</v>
      </c>
      <c r="H38" s="787">
        <v>0</v>
      </c>
      <c r="I38" s="787">
        <v>0</v>
      </c>
      <c r="J38" s="787">
        <v>0</v>
      </c>
      <c r="K38" s="787">
        <v>0</v>
      </c>
      <c r="L38" s="787">
        <v>0</v>
      </c>
      <c r="M38" s="787">
        <v>0</v>
      </c>
      <c r="N38" s="787">
        <v>0</v>
      </c>
      <c r="O38" s="787">
        <v>0</v>
      </c>
      <c r="P38" s="787">
        <v>0</v>
      </c>
      <c r="Q38" s="787">
        <v>0</v>
      </c>
      <c r="R38" s="787">
        <v>0</v>
      </c>
      <c r="S38" s="787">
        <v>0</v>
      </c>
      <c r="T38" s="787">
        <v>0</v>
      </c>
      <c r="U38" s="787">
        <v>1</v>
      </c>
      <c r="W38" s="790">
        <f t="shared" ref="W38:AL53" si="10">+D38/D$2</f>
        <v>0</v>
      </c>
      <c r="X38" s="790">
        <f t="shared" si="10"/>
        <v>0</v>
      </c>
      <c r="Y38" s="790">
        <f t="shared" si="10"/>
        <v>0</v>
      </c>
      <c r="Z38" s="790">
        <f t="shared" si="10"/>
        <v>0</v>
      </c>
      <c r="AA38" s="790">
        <f t="shared" si="10"/>
        <v>0</v>
      </c>
      <c r="AB38" s="790">
        <f t="shared" si="10"/>
        <v>0</v>
      </c>
      <c r="AC38" s="790">
        <f t="shared" si="10"/>
        <v>0</v>
      </c>
      <c r="AD38" s="790">
        <f t="shared" si="10"/>
        <v>0</v>
      </c>
      <c r="AE38" s="790">
        <f t="shared" si="10"/>
        <v>0</v>
      </c>
      <c r="AF38" s="790">
        <f t="shared" si="10"/>
        <v>0</v>
      </c>
      <c r="AG38" s="790">
        <f t="shared" si="10"/>
        <v>0</v>
      </c>
      <c r="AH38" s="790">
        <f t="shared" si="10"/>
        <v>0</v>
      </c>
      <c r="AI38" s="790">
        <f t="shared" si="10"/>
        <v>0</v>
      </c>
      <c r="AJ38" s="790">
        <f t="shared" si="10"/>
        <v>0</v>
      </c>
      <c r="AK38" s="790">
        <f t="shared" si="10"/>
        <v>0</v>
      </c>
      <c r="AL38" s="790">
        <f t="shared" si="10"/>
        <v>0</v>
      </c>
      <c r="AM38" s="790">
        <f t="shared" si="9"/>
        <v>0</v>
      </c>
      <c r="AN38" s="790">
        <f t="shared" si="4"/>
        <v>4.7845745317097678E-5</v>
      </c>
      <c r="AP38" s="790">
        <f t="shared" si="6"/>
        <v>3.4783856845530008E-7</v>
      </c>
      <c r="AR38" s="797">
        <f t="shared" si="7"/>
        <v>0</v>
      </c>
      <c r="AS38" s="787">
        <f t="shared" si="8"/>
        <v>0</v>
      </c>
    </row>
    <row r="39" spans="1:45" x14ac:dyDescent="0.25">
      <c r="A39" s="770">
        <v>701000000</v>
      </c>
      <c r="B39" s="770" t="s">
        <v>435</v>
      </c>
      <c r="C39" s="770" t="s">
        <v>467</v>
      </c>
      <c r="D39" s="787">
        <v>0</v>
      </c>
      <c r="E39" s="787">
        <v>0</v>
      </c>
      <c r="F39" s="787">
        <v>0</v>
      </c>
      <c r="G39" s="787">
        <v>0</v>
      </c>
      <c r="H39" s="787">
        <v>0</v>
      </c>
      <c r="I39" s="787">
        <v>2.8333333333333335</v>
      </c>
      <c r="J39" s="787">
        <v>0</v>
      </c>
      <c r="K39" s="787">
        <v>0</v>
      </c>
      <c r="L39" s="787">
        <v>0</v>
      </c>
      <c r="M39" s="787">
        <v>0</v>
      </c>
      <c r="N39" s="787">
        <v>0</v>
      </c>
      <c r="O39" s="787">
        <v>0.5</v>
      </c>
      <c r="P39" s="787">
        <v>0</v>
      </c>
      <c r="Q39" s="787">
        <v>0</v>
      </c>
      <c r="R39" s="787">
        <v>0</v>
      </c>
      <c r="S39" s="787">
        <v>0</v>
      </c>
      <c r="T39" s="787">
        <v>2</v>
      </c>
      <c r="U39" s="787">
        <v>77</v>
      </c>
      <c r="W39" s="790">
        <f t="shared" si="10"/>
        <v>0</v>
      </c>
      <c r="X39" s="790">
        <f t="shared" si="10"/>
        <v>0</v>
      </c>
      <c r="Y39" s="790">
        <f t="shared" si="10"/>
        <v>0</v>
      </c>
      <c r="Z39" s="790">
        <f t="shared" si="10"/>
        <v>0</v>
      </c>
      <c r="AA39" s="790">
        <f t="shared" si="10"/>
        <v>0</v>
      </c>
      <c r="AB39" s="790">
        <f t="shared" si="10"/>
        <v>4.1754678980203365E-3</v>
      </c>
      <c r="AC39" s="790">
        <f t="shared" si="10"/>
        <v>0</v>
      </c>
      <c r="AD39" s="790">
        <f t="shared" si="10"/>
        <v>0</v>
      </c>
      <c r="AE39" s="790">
        <f t="shared" si="10"/>
        <v>0</v>
      </c>
      <c r="AF39" s="790">
        <f t="shared" si="10"/>
        <v>0</v>
      </c>
      <c r="AG39" s="790">
        <f t="shared" si="10"/>
        <v>0</v>
      </c>
      <c r="AH39" s="790">
        <f t="shared" si="10"/>
        <v>9.9800399201596798E-4</v>
      </c>
      <c r="AI39" s="790">
        <f t="shared" si="10"/>
        <v>0</v>
      </c>
      <c r="AJ39" s="790">
        <f t="shared" si="10"/>
        <v>0</v>
      </c>
      <c r="AK39" s="790">
        <f t="shared" si="10"/>
        <v>0</v>
      </c>
      <c r="AL39" s="790">
        <f t="shared" si="10"/>
        <v>0</v>
      </c>
      <c r="AM39" s="790">
        <f t="shared" si="9"/>
        <v>2.4323502584372158E-5</v>
      </c>
      <c r="AN39" s="790">
        <f t="shared" si="4"/>
        <v>3.6841223894165213E-3</v>
      </c>
      <c r="AP39" s="790">
        <f t="shared" si="6"/>
        <v>1.7329036583985677E-4</v>
      </c>
      <c r="AR39" s="797">
        <f t="shared" si="7"/>
        <v>3.9905189620758472E-5</v>
      </c>
      <c r="AS39" s="787">
        <f t="shared" si="8"/>
        <v>4.5963289000950816E-5</v>
      </c>
    </row>
    <row r="40" spans="1:45" x14ac:dyDescent="0.25">
      <c r="A40" s="770">
        <v>701000000</v>
      </c>
      <c r="B40" s="770" t="s">
        <v>435</v>
      </c>
      <c r="C40" s="770" t="s">
        <v>468</v>
      </c>
      <c r="D40" s="787">
        <v>0</v>
      </c>
      <c r="E40" s="787">
        <v>0</v>
      </c>
      <c r="F40" s="787">
        <v>0</v>
      </c>
      <c r="G40" s="787">
        <v>0</v>
      </c>
      <c r="H40" s="787">
        <v>0</v>
      </c>
      <c r="I40" s="787">
        <v>0</v>
      </c>
      <c r="J40" s="787">
        <v>28.333333333333336</v>
      </c>
      <c r="K40" s="787">
        <v>0</v>
      </c>
      <c r="L40" s="787">
        <v>0.91666666666666652</v>
      </c>
      <c r="M40" s="787">
        <v>0</v>
      </c>
      <c r="N40" s="787">
        <v>0</v>
      </c>
      <c r="O40" s="787">
        <v>0</v>
      </c>
      <c r="P40" s="787">
        <v>31.666666666666668</v>
      </c>
      <c r="Q40" s="787">
        <v>0</v>
      </c>
      <c r="R40" s="787">
        <v>0</v>
      </c>
      <c r="S40" s="787">
        <v>0</v>
      </c>
      <c r="T40" s="787">
        <v>0</v>
      </c>
      <c r="U40" s="787">
        <v>0</v>
      </c>
      <c r="W40" s="790">
        <f t="shared" si="10"/>
        <v>0</v>
      </c>
      <c r="X40" s="790">
        <f t="shared" si="10"/>
        <v>0</v>
      </c>
      <c r="Y40" s="790">
        <f t="shared" si="10"/>
        <v>0</v>
      </c>
      <c r="Z40" s="790">
        <f t="shared" si="10"/>
        <v>0</v>
      </c>
      <c r="AA40" s="790">
        <f t="shared" si="10"/>
        <v>0</v>
      </c>
      <c r="AB40" s="790">
        <f t="shared" si="10"/>
        <v>0</v>
      </c>
      <c r="AC40" s="790">
        <f t="shared" si="10"/>
        <v>2.2527894834486225E-3</v>
      </c>
      <c r="AD40" s="790">
        <f t="shared" si="10"/>
        <v>0</v>
      </c>
      <c r="AE40" s="790">
        <f t="shared" si="10"/>
        <v>2.2760190357955717E-4</v>
      </c>
      <c r="AF40" s="790">
        <f t="shared" si="10"/>
        <v>0</v>
      </c>
      <c r="AG40" s="790">
        <f t="shared" si="10"/>
        <v>0</v>
      </c>
      <c r="AH40" s="790">
        <f t="shared" si="10"/>
        <v>0</v>
      </c>
      <c r="AI40" s="790">
        <f t="shared" si="10"/>
        <v>1.6029697123091204E-3</v>
      </c>
      <c r="AJ40" s="790">
        <f t="shared" si="10"/>
        <v>0</v>
      </c>
      <c r="AK40" s="790">
        <f t="shared" si="10"/>
        <v>0</v>
      </c>
      <c r="AL40" s="790">
        <f t="shared" si="10"/>
        <v>0</v>
      </c>
      <c r="AM40" s="790">
        <f t="shared" si="9"/>
        <v>0</v>
      </c>
      <c r="AN40" s="790">
        <f t="shared" si="4"/>
        <v>0</v>
      </c>
      <c r="AP40" s="790">
        <f t="shared" si="6"/>
        <v>7.215168599062281E-4</v>
      </c>
      <c r="AR40" s="797">
        <f t="shared" si="7"/>
        <v>7.165348300403714E-4</v>
      </c>
      <c r="AS40" s="787">
        <f t="shared" si="8"/>
        <v>8.2531364430005151E-4</v>
      </c>
    </row>
    <row r="41" spans="1:45" x14ac:dyDescent="0.25">
      <c r="A41" s="798">
        <v>702000000</v>
      </c>
      <c r="B41" s="778" t="s">
        <v>469</v>
      </c>
      <c r="C41" s="778" t="s">
        <v>470</v>
      </c>
      <c r="D41" s="786">
        <v>0</v>
      </c>
      <c r="E41" s="786">
        <v>11.499999999999998</v>
      </c>
      <c r="F41" s="786">
        <v>0</v>
      </c>
      <c r="G41" s="786">
        <v>0</v>
      </c>
      <c r="H41" s="786">
        <v>0</v>
      </c>
      <c r="I41" s="786">
        <v>0</v>
      </c>
      <c r="J41" s="786">
        <v>0</v>
      </c>
      <c r="K41" s="786">
        <v>8.5</v>
      </c>
      <c r="L41" s="786">
        <v>0</v>
      </c>
      <c r="M41" s="786">
        <v>0</v>
      </c>
      <c r="N41" s="786">
        <v>0</v>
      </c>
      <c r="O41" s="786">
        <v>0</v>
      </c>
      <c r="P41" s="786">
        <v>0</v>
      </c>
      <c r="Q41" s="786">
        <v>1073</v>
      </c>
      <c r="R41" s="786">
        <v>0</v>
      </c>
      <c r="S41" s="786">
        <v>0</v>
      </c>
      <c r="T41" s="786">
        <v>0</v>
      </c>
      <c r="U41" s="786">
        <v>1</v>
      </c>
      <c r="W41" s="790">
        <f t="shared" si="10"/>
        <v>0</v>
      </c>
      <c r="X41" s="790">
        <f t="shared" si="10"/>
        <v>2.460594822052635E-2</v>
      </c>
      <c r="Y41" s="790">
        <f t="shared" si="10"/>
        <v>0</v>
      </c>
      <c r="Z41" s="790">
        <f t="shared" si="10"/>
        <v>0</v>
      </c>
      <c r="AA41" s="790">
        <f t="shared" si="10"/>
        <v>0</v>
      </c>
      <c r="AB41" s="790">
        <f t="shared" si="10"/>
        <v>0</v>
      </c>
      <c r="AC41" s="790">
        <f t="shared" si="10"/>
        <v>0</v>
      </c>
      <c r="AD41" s="790">
        <f t="shared" si="10"/>
        <v>1.8275639647387658E-3</v>
      </c>
      <c r="AE41" s="790">
        <f t="shared" si="10"/>
        <v>0</v>
      </c>
      <c r="AF41" s="790">
        <f t="shared" si="10"/>
        <v>0</v>
      </c>
      <c r="AG41" s="790">
        <f t="shared" si="10"/>
        <v>0</v>
      </c>
      <c r="AH41" s="790">
        <f t="shared" si="10"/>
        <v>0</v>
      </c>
      <c r="AI41" s="790">
        <f t="shared" si="10"/>
        <v>0</v>
      </c>
      <c r="AJ41" s="790">
        <f t="shared" si="10"/>
        <v>1.3530383465947064E-2</v>
      </c>
      <c r="AK41" s="790">
        <f t="shared" si="10"/>
        <v>0</v>
      </c>
      <c r="AL41" s="790">
        <f t="shared" si="10"/>
        <v>0</v>
      </c>
      <c r="AM41" s="790">
        <f t="shared" si="9"/>
        <v>0</v>
      </c>
      <c r="AN41" s="790">
        <f t="shared" si="4"/>
        <v>4.7845745317097678E-5</v>
      </c>
      <c r="AP41" s="790">
        <f t="shared" si="6"/>
        <v>1.0281476960882152E-3</v>
      </c>
      <c r="AR41" s="797">
        <f t="shared" si="7"/>
        <v>4.2530337561814664E-4</v>
      </c>
      <c r="AS41" s="787">
        <f t="shared" si="8"/>
        <v>4.8986966738902217E-4</v>
      </c>
    </row>
    <row r="42" spans="1:45" x14ac:dyDescent="0.25">
      <c r="A42" s="798">
        <v>702000000</v>
      </c>
      <c r="B42" s="778" t="s">
        <v>469</v>
      </c>
      <c r="C42" s="778" t="s">
        <v>471</v>
      </c>
      <c r="D42" s="786">
        <v>12</v>
      </c>
      <c r="E42" s="786">
        <v>0</v>
      </c>
      <c r="F42" s="786">
        <v>0</v>
      </c>
      <c r="G42" s="786">
        <v>0</v>
      </c>
      <c r="H42" s="786">
        <v>1</v>
      </c>
      <c r="I42" s="786">
        <v>0</v>
      </c>
      <c r="J42" s="786">
        <v>689.5</v>
      </c>
      <c r="K42" s="786">
        <v>57</v>
      </c>
      <c r="L42" s="786">
        <v>0</v>
      </c>
      <c r="M42" s="786">
        <v>0</v>
      </c>
      <c r="N42" s="786">
        <v>5</v>
      </c>
      <c r="O42" s="786">
        <v>0</v>
      </c>
      <c r="P42" s="786">
        <v>1895</v>
      </c>
      <c r="Q42" s="786">
        <v>811</v>
      </c>
      <c r="R42" s="786">
        <v>0</v>
      </c>
      <c r="S42" s="786">
        <v>0</v>
      </c>
      <c r="T42" s="786">
        <v>15</v>
      </c>
      <c r="U42" s="786">
        <v>0</v>
      </c>
      <c r="W42" s="790">
        <f t="shared" si="10"/>
        <v>6.3909107047754307E-2</v>
      </c>
      <c r="X42" s="790">
        <f t="shared" si="10"/>
        <v>0</v>
      </c>
      <c r="Y42" s="790">
        <f t="shared" si="10"/>
        <v>0</v>
      </c>
      <c r="Z42" s="790">
        <f t="shared" si="10"/>
        <v>0</v>
      </c>
      <c r="AA42" s="790">
        <f t="shared" si="10"/>
        <v>8.0408475053270613E-4</v>
      </c>
      <c r="AB42" s="790">
        <f t="shared" si="10"/>
        <v>0</v>
      </c>
      <c r="AC42" s="790">
        <f t="shared" si="10"/>
        <v>5.4822294664864421E-2</v>
      </c>
      <c r="AD42" s="790">
        <f t="shared" si="10"/>
        <v>1.22554289400129E-2</v>
      </c>
      <c r="AE42" s="790">
        <f t="shared" si="10"/>
        <v>0</v>
      </c>
      <c r="AF42" s="790">
        <f t="shared" si="10"/>
        <v>0</v>
      </c>
      <c r="AG42" s="790">
        <f t="shared" si="10"/>
        <v>2.5484199796126394E-3</v>
      </c>
      <c r="AH42" s="790">
        <f t="shared" si="10"/>
        <v>0</v>
      </c>
      <c r="AI42" s="790">
        <f t="shared" si="10"/>
        <v>9.5925082257656308E-2</v>
      </c>
      <c r="AJ42" s="790">
        <f t="shared" si="10"/>
        <v>1.0226599245930166E-2</v>
      </c>
      <c r="AK42" s="790">
        <f t="shared" si="10"/>
        <v>0</v>
      </c>
      <c r="AL42" s="790">
        <f t="shared" si="10"/>
        <v>0</v>
      </c>
      <c r="AM42" s="790">
        <f t="shared" si="9"/>
        <v>1.8242626938279118E-4</v>
      </c>
      <c r="AN42" s="790">
        <f t="shared" si="4"/>
        <v>0</v>
      </c>
      <c r="AP42" s="790">
        <f t="shared" si="6"/>
        <v>2.0639163100581583E-2</v>
      </c>
      <c r="AR42" s="797">
        <f t="shared" si="7"/>
        <v>1.9811725447113532E-2</v>
      </c>
      <c r="AS42" s="787">
        <f t="shared" si="8"/>
        <v>2.2819389432483114E-2</v>
      </c>
    </row>
    <row r="43" spans="1:45" x14ac:dyDescent="0.25">
      <c r="A43" s="798">
        <v>702000000</v>
      </c>
      <c r="B43" s="778" t="s">
        <v>469</v>
      </c>
      <c r="C43" s="778" t="s">
        <v>472</v>
      </c>
      <c r="D43" s="786">
        <v>0</v>
      </c>
      <c r="E43" s="786">
        <v>32</v>
      </c>
      <c r="F43" s="786">
        <v>0</v>
      </c>
      <c r="G43" s="786">
        <v>0</v>
      </c>
      <c r="H43" s="786">
        <v>1</v>
      </c>
      <c r="I43" s="786">
        <v>0</v>
      </c>
      <c r="J43" s="786">
        <v>38.5</v>
      </c>
      <c r="K43" s="786">
        <v>240.5</v>
      </c>
      <c r="L43" s="786">
        <v>0</v>
      </c>
      <c r="M43" s="786">
        <v>0</v>
      </c>
      <c r="N43" s="786">
        <v>10</v>
      </c>
      <c r="O43" s="786">
        <v>0</v>
      </c>
      <c r="P43" s="786">
        <v>232</v>
      </c>
      <c r="Q43" s="786">
        <v>4768</v>
      </c>
      <c r="R43" s="786">
        <v>0</v>
      </c>
      <c r="S43" s="786">
        <v>0</v>
      </c>
      <c r="T43" s="786">
        <v>26</v>
      </c>
      <c r="U43" s="786">
        <v>0</v>
      </c>
      <c r="W43" s="790">
        <f t="shared" si="10"/>
        <v>0</v>
      </c>
      <c r="X43" s="790">
        <f t="shared" si="10"/>
        <v>6.8468725483203763E-2</v>
      </c>
      <c r="Y43" s="790">
        <f t="shared" si="10"/>
        <v>0</v>
      </c>
      <c r="Z43" s="790">
        <f t="shared" si="10"/>
        <v>0</v>
      </c>
      <c r="AA43" s="790">
        <f t="shared" si="10"/>
        <v>8.0408475053270613E-4</v>
      </c>
      <c r="AB43" s="790">
        <f t="shared" si="10"/>
        <v>0</v>
      </c>
      <c r="AC43" s="790">
        <f t="shared" si="10"/>
        <v>3.0611433569213637E-3</v>
      </c>
      <c r="AD43" s="790">
        <f t="shared" si="10"/>
        <v>5.1709309825843902E-2</v>
      </c>
      <c r="AE43" s="790">
        <f t="shared" si="10"/>
        <v>0</v>
      </c>
      <c r="AF43" s="790">
        <f t="shared" si="10"/>
        <v>0</v>
      </c>
      <c r="AG43" s="790">
        <f t="shared" si="10"/>
        <v>5.0968399592252788E-3</v>
      </c>
      <c r="AH43" s="790">
        <f t="shared" si="10"/>
        <v>0</v>
      </c>
      <c r="AI43" s="790">
        <f t="shared" si="10"/>
        <v>1.1743862313338398E-2</v>
      </c>
      <c r="AJ43" s="790">
        <f t="shared" si="10"/>
        <v>6.0123828858933456E-2</v>
      </c>
      <c r="AK43" s="790">
        <f t="shared" si="10"/>
        <v>0</v>
      </c>
      <c r="AL43" s="790">
        <f t="shared" si="10"/>
        <v>0</v>
      </c>
      <c r="AM43" s="790">
        <f t="shared" si="9"/>
        <v>3.1620553359683806E-4</v>
      </c>
      <c r="AN43" s="790">
        <f t="shared" si="4"/>
        <v>0</v>
      </c>
      <c r="AP43" s="790">
        <f t="shared" si="6"/>
        <v>1.5899559038184484E-2</v>
      </c>
      <c r="AR43" s="797">
        <f t="shared" si="7"/>
        <v>1.3489353529068472E-2</v>
      </c>
      <c r="AS43" s="787">
        <f t="shared" si="8"/>
        <v>1.5537203571388152E-2</v>
      </c>
    </row>
    <row r="44" spans="1:45" x14ac:dyDescent="0.25">
      <c r="A44" s="798">
        <v>702000000</v>
      </c>
      <c r="B44" s="778" t="s">
        <v>469</v>
      </c>
      <c r="C44" s="778" t="s">
        <v>473</v>
      </c>
      <c r="D44" s="786">
        <v>0</v>
      </c>
      <c r="E44" s="786">
        <v>0</v>
      </c>
      <c r="F44" s="786">
        <v>0</v>
      </c>
      <c r="G44" s="786">
        <v>0</v>
      </c>
      <c r="H44" s="786">
        <v>0</v>
      </c>
      <c r="I44" s="786">
        <v>0</v>
      </c>
      <c r="J44" s="786">
        <v>0</v>
      </c>
      <c r="K44" s="786">
        <v>9</v>
      </c>
      <c r="L44" s="786">
        <v>0</v>
      </c>
      <c r="M44" s="786">
        <v>0</v>
      </c>
      <c r="N44" s="786">
        <v>0</v>
      </c>
      <c r="O44" s="786">
        <v>0</v>
      </c>
      <c r="P44" s="786">
        <v>0</v>
      </c>
      <c r="Q44" s="786">
        <v>1182</v>
      </c>
      <c r="R44" s="786">
        <v>0</v>
      </c>
      <c r="S44" s="786">
        <v>0</v>
      </c>
      <c r="T44" s="786">
        <v>0</v>
      </c>
      <c r="U44" s="786">
        <v>0</v>
      </c>
      <c r="W44" s="790">
        <f t="shared" si="10"/>
        <v>0</v>
      </c>
      <c r="X44" s="790">
        <f t="shared" si="10"/>
        <v>0</v>
      </c>
      <c r="Y44" s="790">
        <f t="shared" si="10"/>
        <v>0</v>
      </c>
      <c r="Z44" s="790">
        <f t="shared" si="10"/>
        <v>0</v>
      </c>
      <c r="AA44" s="790">
        <f t="shared" si="10"/>
        <v>0</v>
      </c>
      <c r="AB44" s="790">
        <f t="shared" si="10"/>
        <v>0</v>
      </c>
      <c r="AC44" s="790">
        <f t="shared" si="10"/>
        <v>0</v>
      </c>
      <c r="AD44" s="790">
        <f t="shared" si="10"/>
        <v>1.9350677273704579E-3</v>
      </c>
      <c r="AE44" s="790">
        <f t="shared" si="10"/>
        <v>0</v>
      </c>
      <c r="AF44" s="790">
        <f t="shared" si="10"/>
        <v>0</v>
      </c>
      <c r="AG44" s="790">
        <f t="shared" si="10"/>
        <v>0</v>
      </c>
      <c r="AH44" s="790">
        <f t="shared" si="10"/>
        <v>0</v>
      </c>
      <c r="AI44" s="790">
        <f t="shared" si="10"/>
        <v>0</v>
      </c>
      <c r="AJ44" s="790">
        <f t="shared" si="10"/>
        <v>1.4904858580381574E-2</v>
      </c>
      <c r="AK44" s="790">
        <f t="shared" si="10"/>
        <v>0</v>
      </c>
      <c r="AL44" s="790">
        <f t="shared" si="10"/>
        <v>0</v>
      </c>
      <c r="AM44" s="790">
        <f t="shared" si="9"/>
        <v>0</v>
      </c>
      <c r="AN44" s="790">
        <f t="shared" si="4"/>
        <v>0</v>
      </c>
      <c r="AP44" s="790">
        <f t="shared" si="6"/>
        <v>8.9397924174638142E-4</v>
      </c>
      <c r="AR44" s="797">
        <f t="shared" si="7"/>
        <v>4.5032122124274347E-4</v>
      </c>
      <c r="AS44" s="787">
        <f t="shared" si="8"/>
        <v>5.1868553017661166E-4</v>
      </c>
    </row>
    <row r="45" spans="1:45" x14ac:dyDescent="0.25">
      <c r="A45" s="798">
        <v>702000000</v>
      </c>
      <c r="B45" s="778" t="s">
        <v>469</v>
      </c>
      <c r="C45" s="778" t="s">
        <v>474</v>
      </c>
      <c r="D45" s="786">
        <v>0</v>
      </c>
      <c r="E45" s="786">
        <v>35.300000000000004</v>
      </c>
      <c r="F45" s="786">
        <v>0</v>
      </c>
      <c r="G45" s="786">
        <v>0</v>
      </c>
      <c r="H45" s="786">
        <v>0</v>
      </c>
      <c r="I45" s="786">
        <v>0</v>
      </c>
      <c r="J45" s="786">
        <v>16</v>
      </c>
      <c r="K45" s="786">
        <v>125.5</v>
      </c>
      <c r="L45" s="786">
        <v>0</v>
      </c>
      <c r="M45" s="786">
        <v>0</v>
      </c>
      <c r="N45" s="786">
        <v>0</v>
      </c>
      <c r="O45" s="786">
        <v>1</v>
      </c>
      <c r="P45" s="786">
        <v>1</v>
      </c>
      <c r="Q45" s="786">
        <v>2673</v>
      </c>
      <c r="R45" s="786">
        <v>0</v>
      </c>
      <c r="S45" s="786">
        <v>0</v>
      </c>
      <c r="T45" s="786">
        <v>0</v>
      </c>
      <c r="U45" s="786">
        <v>42</v>
      </c>
      <c r="W45" s="790">
        <f t="shared" si="10"/>
        <v>0</v>
      </c>
      <c r="X45" s="790">
        <f t="shared" si="10"/>
        <v>7.5529562798659161E-2</v>
      </c>
      <c r="Y45" s="790">
        <f t="shared" si="10"/>
        <v>0</v>
      </c>
      <c r="Z45" s="790">
        <f t="shared" si="10"/>
        <v>0</v>
      </c>
      <c r="AA45" s="790">
        <f t="shared" si="10"/>
        <v>0</v>
      </c>
      <c r="AB45" s="790">
        <f t="shared" si="10"/>
        <v>0</v>
      </c>
      <c r="AC45" s="790">
        <f t="shared" si="10"/>
        <v>1.272163473006281E-3</v>
      </c>
      <c r="AD45" s="790">
        <f t="shared" si="10"/>
        <v>2.6983444420554718E-2</v>
      </c>
      <c r="AE45" s="790">
        <f t="shared" si="10"/>
        <v>0</v>
      </c>
      <c r="AF45" s="790">
        <f t="shared" si="10"/>
        <v>0</v>
      </c>
      <c r="AG45" s="790">
        <f t="shared" si="10"/>
        <v>0</v>
      </c>
      <c r="AH45" s="790">
        <f t="shared" si="10"/>
        <v>1.996007984031936E-3</v>
      </c>
      <c r="AI45" s="790">
        <f t="shared" si="10"/>
        <v>5.0620096178182748E-5</v>
      </c>
      <c r="AJ45" s="790">
        <f t="shared" si="10"/>
        <v>3.3706164962233456E-2</v>
      </c>
      <c r="AK45" s="790">
        <f t="shared" si="10"/>
        <v>0</v>
      </c>
      <c r="AL45" s="790">
        <f t="shared" si="10"/>
        <v>0</v>
      </c>
      <c r="AM45" s="790">
        <f t="shared" si="9"/>
        <v>0</v>
      </c>
      <c r="AN45" s="790">
        <f t="shared" si="4"/>
        <v>2.0095213033181026E-3</v>
      </c>
      <c r="AP45" s="790">
        <f t="shared" si="6"/>
        <v>8.3779835144768746E-3</v>
      </c>
      <c r="AR45" s="797">
        <f t="shared" si="7"/>
        <v>6.746770270277474E-3</v>
      </c>
      <c r="AS45" s="787">
        <f t="shared" si="8"/>
        <v>7.7710131113992303E-3</v>
      </c>
    </row>
    <row r="46" spans="1:45" x14ac:dyDescent="0.25">
      <c r="A46" s="798">
        <v>702000000</v>
      </c>
      <c r="B46" s="778" t="s">
        <v>469</v>
      </c>
      <c r="C46" s="778" t="s">
        <v>475</v>
      </c>
      <c r="D46" s="786">
        <v>0</v>
      </c>
      <c r="E46" s="786">
        <v>1</v>
      </c>
      <c r="F46" s="786">
        <v>0</v>
      </c>
      <c r="G46" s="786">
        <v>0</v>
      </c>
      <c r="H46" s="786">
        <v>21</v>
      </c>
      <c r="I46" s="786">
        <v>0</v>
      </c>
      <c r="J46" s="786">
        <v>11</v>
      </c>
      <c r="K46" s="786">
        <v>52</v>
      </c>
      <c r="L46" s="786">
        <v>1</v>
      </c>
      <c r="M46" s="786">
        <v>0</v>
      </c>
      <c r="N46" s="786">
        <v>5.5</v>
      </c>
      <c r="O46" s="786">
        <v>0</v>
      </c>
      <c r="P46" s="786">
        <v>4</v>
      </c>
      <c r="Q46" s="786">
        <v>313</v>
      </c>
      <c r="R46" s="786">
        <v>0</v>
      </c>
      <c r="S46" s="786">
        <v>0</v>
      </c>
      <c r="T46" s="786">
        <v>483</v>
      </c>
      <c r="U46" s="786">
        <v>10</v>
      </c>
      <c r="W46" s="790">
        <f t="shared" si="10"/>
        <v>0</v>
      </c>
      <c r="X46" s="790">
        <f t="shared" si="10"/>
        <v>2.1396476713501176E-3</v>
      </c>
      <c r="Y46" s="790">
        <f t="shared" si="10"/>
        <v>0</v>
      </c>
      <c r="Z46" s="790">
        <f t="shared" si="10"/>
        <v>0</v>
      </c>
      <c r="AA46" s="790">
        <f t="shared" si="10"/>
        <v>1.6885779761186829E-2</v>
      </c>
      <c r="AB46" s="790">
        <f t="shared" si="10"/>
        <v>0</v>
      </c>
      <c r="AC46" s="790">
        <f t="shared" si="10"/>
        <v>8.7461238769181819E-4</v>
      </c>
      <c r="AD46" s="790">
        <f t="shared" si="10"/>
        <v>1.1180391313695979E-2</v>
      </c>
      <c r="AE46" s="790">
        <f t="shared" si="10"/>
        <v>2.4829298572315333E-4</v>
      </c>
      <c r="AF46" s="790">
        <f t="shared" si="10"/>
        <v>0</v>
      </c>
      <c r="AG46" s="790">
        <f t="shared" si="10"/>
        <v>2.8032619775739034E-3</v>
      </c>
      <c r="AH46" s="790">
        <f t="shared" si="10"/>
        <v>0</v>
      </c>
      <c r="AI46" s="790">
        <f t="shared" si="10"/>
        <v>2.0248038471273099E-4</v>
      </c>
      <c r="AJ46" s="790">
        <f t="shared" si="10"/>
        <v>3.9468872552110264E-3</v>
      </c>
      <c r="AK46" s="790">
        <f t="shared" si="10"/>
        <v>0</v>
      </c>
      <c r="AL46" s="790">
        <f t="shared" si="10"/>
        <v>0</v>
      </c>
      <c r="AM46" s="790">
        <f t="shared" si="9"/>
        <v>5.8741258741258759E-3</v>
      </c>
      <c r="AN46" s="790">
        <f t="shared" si="4"/>
        <v>4.7845745317097677E-4</v>
      </c>
      <c r="AP46" s="790">
        <f t="shared" si="6"/>
        <v>3.9098106782642804E-3</v>
      </c>
      <c r="AR46" s="797">
        <f t="shared" si="7"/>
        <v>3.1892480729427599E-3</v>
      </c>
      <c r="AS46" s="787">
        <f t="shared" si="8"/>
        <v>3.6734152190606066E-3</v>
      </c>
    </row>
    <row r="47" spans="1:45" x14ac:dyDescent="0.25">
      <c r="A47" s="798">
        <v>702000000</v>
      </c>
      <c r="B47" s="778" t="s">
        <v>469</v>
      </c>
      <c r="C47" s="778" t="s">
        <v>476</v>
      </c>
      <c r="D47" s="786">
        <v>0</v>
      </c>
      <c r="E47" s="786">
        <v>2</v>
      </c>
      <c r="F47" s="786">
        <v>0</v>
      </c>
      <c r="G47" s="786">
        <v>0</v>
      </c>
      <c r="H47" s="786">
        <v>0</v>
      </c>
      <c r="I47" s="786">
        <v>0</v>
      </c>
      <c r="J47" s="786">
        <v>4</v>
      </c>
      <c r="K47" s="786">
        <v>47.5</v>
      </c>
      <c r="L47" s="786">
        <v>0</v>
      </c>
      <c r="M47" s="786">
        <v>0</v>
      </c>
      <c r="N47" s="786">
        <v>4.5</v>
      </c>
      <c r="O47" s="786">
        <v>0</v>
      </c>
      <c r="P47" s="786">
        <v>173</v>
      </c>
      <c r="Q47" s="786">
        <v>1612</v>
      </c>
      <c r="R47" s="786">
        <v>0</v>
      </c>
      <c r="S47" s="786">
        <v>0</v>
      </c>
      <c r="T47" s="786">
        <v>8</v>
      </c>
      <c r="U47" s="786">
        <v>1</v>
      </c>
      <c r="W47" s="790">
        <f t="shared" si="10"/>
        <v>0</v>
      </c>
      <c r="X47" s="790">
        <f t="shared" si="10"/>
        <v>4.2792953427002352E-3</v>
      </c>
      <c r="Y47" s="790">
        <f t="shared" si="10"/>
        <v>0</v>
      </c>
      <c r="Z47" s="790">
        <f t="shared" si="10"/>
        <v>0</v>
      </c>
      <c r="AA47" s="790">
        <f t="shared" si="10"/>
        <v>0</v>
      </c>
      <c r="AB47" s="790">
        <f t="shared" si="10"/>
        <v>0</v>
      </c>
      <c r="AC47" s="790">
        <f t="shared" si="10"/>
        <v>3.1804086825157026E-4</v>
      </c>
      <c r="AD47" s="790">
        <f t="shared" si="10"/>
        <v>1.021285745001075E-2</v>
      </c>
      <c r="AE47" s="790">
        <f t="shared" si="10"/>
        <v>0</v>
      </c>
      <c r="AF47" s="790">
        <f t="shared" si="10"/>
        <v>0</v>
      </c>
      <c r="AG47" s="790">
        <f t="shared" si="10"/>
        <v>2.2935779816513754E-3</v>
      </c>
      <c r="AH47" s="790">
        <f t="shared" si="10"/>
        <v>0</v>
      </c>
      <c r="AI47" s="790">
        <f t="shared" si="10"/>
        <v>8.7572766388256153E-3</v>
      </c>
      <c r="AJ47" s="790">
        <f t="shared" si="10"/>
        <v>2.0327099857508545E-2</v>
      </c>
      <c r="AK47" s="790">
        <f t="shared" si="10"/>
        <v>0</v>
      </c>
      <c r="AL47" s="790">
        <f t="shared" si="10"/>
        <v>0</v>
      </c>
      <c r="AM47" s="790">
        <f t="shared" si="9"/>
        <v>9.7294010337488631E-5</v>
      </c>
      <c r="AN47" s="790">
        <f t="shared" si="4"/>
        <v>4.7845745317097678E-5</v>
      </c>
      <c r="AP47" s="790">
        <f t="shared" si="6"/>
        <v>3.3778815485322345E-3</v>
      </c>
      <c r="AR47" s="797">
        <f t="shared" si="7"/>
        <v>2.7090930170880182E-3</v>
      </c>
      <c r="AS47" s="787">
        <f t="shared" si="8"/>
        <v>3.1203667106520982E-3</v>
      </c>
    </row>
    <row r="48" spans="1:45" x14ac:dyDescent="0.25">
      <c r="A48" s="798">
        <v>702000000</v>
      </c>
      <c r="B48" s="778" t="s">
        <v>469</v>
      </c>
      <c r="C48" s="778" t="s">
        <v>477</v>
      </c>
      <c r="D48" s="786">
        <v>0.30000000000000004</v>
      </c>
      <c r="E48" s="786">
        <v>7</v>
      </c>
      <c r="F48" s="786">
        <v>0</v>
      </c>
      <c r="G48" s="786">
        <v>0</v>
      </c>
      <c r="H48" s="786">
        <v>0</v>
      </c>
      <c r="I48" s="786">
        <v>0.30000000000000004</v>
      </c>
      <c r="J48" s="786">
        <v>231</v>
      </c>
      <c r="K48" s="786">
        <v>51.5</v>
      </c>
      <c r="L48" s="786">
        <v>0.5</v>
      </c>
      <c r="M48" s="786">
        <v>0</v>
      </c>
      <c r="N48" s="786">
        <v>0</v>
      </c>
      <c r="O48" s="786">
        <v>0</v>
      </c>
      <c r="P48" s="786">
        <v>998</v>
      </c>
      <c r="Q48" s="786">
        <v>5529</v>
      </c>
      <c r="R48" s="786">
        <v>0</v>
      </c>
      <c r="S48" s="786">
        <v>164</v>
      </c>
      <c r="T48" s="786">
        <v>20</v>
      </c>
      <c r="U48" s="786">
        <v>16</v>
      </c>
      <c r="W48" s="790">
        <f t="shared" si="10"/>
        <v>1.597727676193858E-3</v>
      </c>
      <c r="X48" s="790">
        <f t="shared" si="10"/>
        <v>1.4977533699450823E-2</v>
      </c>
      <c r="Y48" s="790">
        <f t="shared" si="10"/>
        <v>0</v>
      </c>
      <c r="Z48" s="790">
        <f t="shared" si="10"/>
        <v>0</v>
      </c>
      <c r="AA48" s="790">
        <f t="shared" si="10"/>
        <v>0</v>
      </c>
      <c r="AB48" s="790">
        <f t="shared" si="10"/>
        <v>4.4210836567274157E-4</v>
      </c>
      <c r="AC48" s="790">
        <f t="shared" si="10"/>
        <v>1.836686014152818E-2</v>
      </c>
      <c r="AD48" s="790">
        <f t="shared" si="10"/>
        <v>1.1072887551064288E-2</v>
      </c>
      <c r="AE48" s="790">
        <f t="shared" si="10"/>
        <v>1.2414649286157667E-4</v>
      </c>
      <c r="AF48" s="790">
        <f t="shared" si="10"/>
        <v>0</v>
      </c>
      <c r="AG48" s="790">
        <f t="shared" si="10"/>
        <v>0</v>
      </c>
      <c r="AH48" s="790">
        <f t="shared" si="10"/>
        <v>0</v>
      </c>
      <c r="AI48" s="790">
        <f t="shared" si="10"/>
        <v>5.051885598582638E-2</v>
      </c>
      <c r="AJ48" s="790">
        <f t="shared" si="10"/>
        <v>6.9719934933104674E-2</v>
      </c>
      <c r="AK48" s="790">
        <f t="shared" si="10"/>
        <v>0</v>
      </c>
      <c r="AL48" s="790">
        <f t="shared" si="10"/>
        <v>2.3661809262732644E-2</v>
      </c>
      <c r="AM48" s="790">
        <f t="shared" si="9"/>
        <v>2.4323502584372157E-4</v>
      </c>
      <c r="AN48" s="790">
        <f t="shared" si="4"/>
        <v>7.6553192507356285E-4</v>
      </c>
      <c r="AP48" s="790">
        <f t="shared" si="6"/>
        <v>1.0638110648670419E-2</v>
      </c>
      <c r="AR48" s="797">
        <f t="shared" si="7"/>
        <v>8.1876559366881457E-3</v>
      </c>
      <c r="AS48" s="787">
        <f t="shared" si="8"/>
        <v>9.4306429723762571E-3</v>
      </c>
    </row>
    <row r="49" spans="1:45" x14ac:dyDescent="0.25">
      <c r="A49" s="798">
        <v>702000000</v>
      </c>
      <c r="B49" s="778" t="s">
        <v>469</v>
      </c>
      <c r="C49" s="778" t="s">
        <v>478</v>
      </c>
      <c r="D49" s="786">
        <v>0</v>
      </c>
      <c r="E49" s="786">
        <v>5.1999999999999993</v>
      </c>
      <c r="F49" s="786">
        <v>0</v>
      </c>
      <c r="G49" s="786">
        <v>0</v>
      </c>
      <c r="H49" s="786">
        <v>0</v>
      </c>
      <c r="I49" s="786">
        <v>0</v>
      </c>
      <c r="J49" s="786">
        <v>0</v>
      </c>
      <c r="K49" s="786">
        <v>11.125</v>
      </c>
      <c r="L49" s="786">
        <v>0</v>
      </c>
      <c r="M49" s="786">
        <v>0</v>
      </c>
      <c r="N49" s="786">
        <v>0</v>
      </c>
      <c r="O49" s="786">
        <v>0</v>
      </c>
      <c r="P49" s="786">
        <v>0</v>
      </c>
      <c r="Q49" s="786">
        <v>384.99999999999994</v>
      </c>
      <c r="R49" s="786">
        <v>0.66666666666666663</v>
      </c>
      <c r="S49" s="786">
        <v>0</v>
      </c>
      <c r="T49" s="786">
        <v>0</v>
      </c>
      <c r="U49" s="786">
        <v>8</v>
      </c>
      <c r="W49" s="790">
        <f t="shared" si="10"/>
        <v>0</v>
      </c>
      <c r="X49" s="790">
        <f t="shared" si="10"/>
        <v>1.1126167891020611E-2</v>
      </c>
      <c r="Y49" s="790">
        <f t="shared" si="10"/>
        <v>0</v>
      </c>
      <c r="Z49" s="790">
        <f t="shared" si="10"/>
        <v>0</v>
      </c>
      <c r="AA49" s="790">
        <f t="shared" si="10"/>
        <v>0</v>
      </c>
      <c r="AB49" s="790">
        <f t="shared" si="10"/>
        <v>0</v>
      </c>
      <c r="AC49" s="790">
        <f t="shared" si="10"/>
        <v>0</v>
      </c>
      <c r="AD49" s="790">
        <f t="shared" si="10"/>
        <v>2.3919587185551494E-3</v>
      </c>
      <c r="AE49" s="790">
        <f t="shared" si="10"/>
        <v>0</v>
      </c>
      <c r="AF49" s="790">
        <f t="shared" si="10"/>
        <v>0</v>
      </c>
      <c r="AG49" s="790">
        <f t="shared" si="10"/>
        <v>0</v>
      </c>
      <c r="AH49" s="790">
        <f t="shared" si="10"/>
        <v>0</v>
      </c>
      <c r="AI49" s="790">
        <f t="shared" si="10"/>
        <v>0</v>
      </c>
      <c r="AJ49" s="790">
        <f t="shared" si="10"/>
        <v>4.8547974225439132E-3</v>
      </c>
      <c r="AK49" s="790">
        <f t="shared" si="10"/>
        <v>4.1578312752068513E-5</v>
      </c>
      <c r="AL49" s="790">
        <f t="shared" si="10"/>
        <v>0</v>
      </c>
      <c r="AM49" s="790">
        <f t="shared" si="9"/>
        <v>0</v>
      </c>
      <c r="AN49" s="790">
        <f t="shared" si="4"/>
        <v>3.8276596253678142E-4</v>
      </c>
      <c r="AP49" s="790">
        <f t="shared" si="6"/>
        <v>7.9431769856839552E-4</v>
      </c>
      <c r="AR49" s="797">
        <f t="shared" si="7"/>
        <v>5.5664706514728021E-4</v>
      </c>
      <c r="AS49" s="787">
        <f t="shared" si="8"/>
        <v>6.4115294702386729E-4</v>
      </c>
    </row>
    <row r="50" spans="1:45" x14ac:dyDescent="0.25">
      <c r="A50" s="798">
        <v>702000000</v>
      </c>
      <c r="B50" s="778" t="s">
        <v>469</v>
      </c>
      <c r="C50" s="778" t="s">
        <v>357</v>
      </c>
      <c r="D50" s="786">
        <v>1.5000000000000002</v>
      </c>
      <c r="E50" s="786">
        <v>0</v>
      </c>
      <c r="F50" s="786">
        <v>0</v>
      </c>
      <c r="G50" s="786">
        <v>0</v>
      </c>
      <c r="H50" s="786">
        <v>0</v>
      </c>
      <c r="I50" s="786">
        <v>0</v>
      </c>
      <c r="J50" s="786">
        <v>701.09166666666692</v>
      </c>
      <c r="K50" s="786">
        <v>20.25</v>
      </c>
      <c r="L50" s="786">
        <v>32</v>
      </c>
      <c r="M50" s="786">
        <v>0</v>
      </c>
      <c r="N50" s="786">
        <v>0</v>
      </c>
      <c r="O50" s="786">
        <v>0</v>
      </c>
      <c r="P50" s="786">
        <v>994.99999999999989</v>
      </c>
      <c r="Q50" s="786">
        <v>75.333333333333343</v>
      </c>
      <c r="R50" s="786">
        <v>3</v>
      </c>
      <c r="S50" s="786">
        <v>18</v>
      </c>
      <c r="T50" s="786">
        <v>5</v>
      </c>
      <c r="U50" s="786">
        <v>1</v>
      </c>
      <c r="W50" s="790">
        <f t="shared" si="10"/>
        <v>7.9886383809692901E-3</v>
      </c>
      <c r="X50" s="790">
        <f t="shared" si="10"/>
        <v>0</v>
      </c>
      <c r="Y50" s="790">
        <f t="shared" si="10"/>
        <v>0</v>
      </c>
      <c r="Z50" s="790">
        <f t="shared" si="10"/>
        <v>0</v>
      </c>
      <c r="AA50" s="790">
        <f t="shared" si="10"/>
        <v>0</v>
      </c>
      <c r="AB50" s="790">
        <f t="shared" si="10"/>
        <v>0</v>
      </c>
      <c r="AC50" s="790">
        <f t="shared" si="10"/>
        <v>5.5743950597651803E-2</v>
      </c>
      <c r="AD50" s="790">
        <f t="shared" si="10"/>
        <v>4.3539023865835306E-3</v>
      </c>
      <c r="AE50" s="790">
        <f t="shared" si="10"/>
        <v>7.9453755431409066E-3</v>
      </c>
      <c r="AF50" s="790">
        <f t="shared" si="10"/>
        <v>0</v>
      </c>
      <c r="AG50" s="790">
        <f t="shared" si="10"/>
        <v>0</v>
      </c>
      <c r="AH50" s="790">
        <f t="shared" si="10"/>
        <v>0</v>
      </c>
      <c r="AI50" s="790">
        <f t="shared" si="10"/>
        <v>5.0366995697291826E-2</v>
      </c>
      <c r="AJ50" s="790">
        <f t="shared" si="10"/>
        <v>9.4994304545015121E-4</v>
      </c>
      <c r="AK50" s="790">
        <f t="shared" si="10"/>
        <v>1.8710240738430833E-4</v>
      </c>
      <c r="AL50" s="790">
        <f t="shared" si="10"/>
        <v>2.5970278459096804E-3</v>
      </c>
      <c r="AM50" s="790">
        <f t="shared" si="9"/>
        <v>6.0808756460930392E-5</v>
      </c>
      <c r="AN50" s="790">
        <f t="shared" si="4"/>
        <v>4.7845745317097678E-5</v>
      </c>
      <c r="AP50" s="790">
        <f t="shared" si="6"/>
        <v>1.9271131453702368E-2</v>
      </c>
      <c r="AR50" s="797">
        <f t="shared" si="7"/>
        <v>1.9052169109108074E-2</v>
      </c>
      <c r="AS50" s="787">
        <f t="shared" si="8"/>
        <v>2.1944523085322899E-2</v>
      </c>
    </row>
    <row r="51" spans="1:45" x14ac:dyDescent="0.25">
      <c r="A51" s="798">
        <v>702000000</v>
      </c>
      <c r="B51" s="778" t="s">
        <v>469</v>
      </c>
      <c r="C51" s="778" t="s">
        <v>362</v>
      </c>
      <c r="D51" s="786">
        <v>1.4000000000000004</v>
      </c>
      <c r="E51" s="786">
        <v>1.6</v>
      </c>
      <c r="F51" s="786">
        <v>0</v>
      </c>
      <c r="G51" s="786">
        <v>0</v>
      </c>
      <c r="H51" s="786">
        <v>0</v>
      </c>
      <c r="I51" s="786">
        <v>0</v>
      </c>
      <c r="J51" s="786">
        <v>109.15833333333333</v>
      </c>
      <c r="K51" s="786">
        <v>126</v>
      </c>
      <c r="L51" s="786">
        <v>5.5</v>
      </c>
      <c r="M51" s="786">
        <v>0</v>
      </c>
      <c r="N51" s="786">
        <v>4</v>
      </c>
      <c r="O51" s="786">
        <v>0</v>
      </c>
      <c r="P51" s="786">
        <v>478</v>
      </c>
      <c r="Q51" s="786">
        <v>4427.833333333333</v>
      </c>
      <c r="R51" s="786">
        <v>23.833333333333332</v>
      </c>
      <c r="S51" s="786">
        <v>0</v>
      </c>
      <c r="T51" s="786">
        <v>10</v>
      </c>
      <c r="U51" s="786">
        <v>2</v>
      </c>
      <c r="W51" s="790">
        <f t="shared" si="10"/>
        <v>7.4560624889046714E-3</v>
      </c>
      <c r="X51" s="790">
        <f t="shared" si="10"/>
        <v>3.4234362741601882E-3</v>
      </c>
      <c r="Y51" s="790">
        <f t="shared" si="10"/>
        <v>0</v>
      </c>
      <c r="Z51" s="790">
        <f t="shared" si="10"/>
        <v>0</v>
      </c>
      <c r="AA51" s="790">
        <f t="shared" si="10"/>
        <v>0</v>
      </c>
      <c r="AB51" s="790">
        <f t="shared" si="10"/>
        <v>0</v>
      </c>
      <c r="AC51" s="790">
        <f t="shared" si="10"/>
        <v>8.6792027775569134E-3</v>
      </c>
      <c r="AD51" s="790">
        <f t="shared" si="10"/>
        <v>2.7090948183186411E-2</v>
      </c>
      <c r="AE51" s="790">
        <f t="shared" si="10"/>
        <v>1.3656114214773433E-3</v>
      </c>
      <c r="AF51" s="790">
        <f t="shared" si="10"/>
        <v>0</v>
      </c>
      <c r="AG51" s="790">
        <f t="shared" si="10"/>
        <v>2.0387359836901119E-3</v>
      </c>
      <c r="AH51" s="790">
        <f t="shared" si="10"/>
        <v>0</v>
      </c>
      <c r="AI51" s="790">
        <f t="shared" si="10"/>
        <v>2.4196405973171353E-2</v>
      </c>
      <c r="AJ51" s="790">
        <f t="shared" si="10"/>
        <v>5.5834373647066733E-2</v>
      </c>
      <c r="AK51" s="790">
        <f t="shared" si="10"/>
        <v>1.4864246808864493E-3</v>
      </c>
      <c r="AL51" s="790">
        <f t="shared" si="10"/>
        <v>0</v>
      </c>
      <c r="AM51" s="790">
        <f t="shared" si="9"/>
        <v>1.2161751292186078E-4</v>
      </c>
      <c r="AN51" s="790">
        <f t="shared" si="4"/>
        <v>9.5691490634195356E-5</v>
      </c>
      <c r="AP51" s="790">
        <f t="shared" si="6"/>
        <v>1.1132307612435138E-2</v>
      </c>
      <c r="AR51" s="797">
        <f t="shared" si="7"/>
        <v>9.339628382444877E-3</v>
      </c>
      <c r="AS51" s="787">
        <f t="shared" si="8"/>
        <v>1.0757499026655104E-2</v>
      </c>
    </row>
    <row r="52" spans="1:45" x14ac:dyDescent="0.25">
      <c r="A52" s="798">
        <v>702000000</v>
      </c>
      <c r="B52" s="778" t="s">
        <v>469</v>
      </c>
      <c r="C52" s="778" t="s">
        <v>479</v>
      </c>
      <c r="D52" s="786">
        <v>0</v>
      </c>
      <c r="E52" s="786">
        <v>0.1</v>
      </c>
      <c r="F52" s="786">
        <v>0</v>
      </c>
      <c r="G52" s="786">
        <v>0</v>
      </c>
      <c r="H52" s="786">
        <v>0</v>
      </c>
      <c r="I52" s="786">
        <v>0</v>
      </c>
      <c r="J52" s="786">
        <v>0</v>
      </c>
      <c r="K52" s="786">
        <v>15.5</v>
      </c>
      <c r="L52" s="786">
        <v>0</v>
      </c>
      <c r="M52" s="786">
        <v>0</v>
      </c>
      <c r="N52" s="786">
        <v>0</v>
      </c>
      <c r="O52" s="786">
        <v>0</v>
      </c>
      <c r="P52" s="786">
        <v>0</v>
      </c>
      <c r="Q52" s="786">
        <v>362</v>
      </c>
      <c r="R52" s="786">
        <v>0</v>
      </c>
      <c r="S52" s="786">
        <v>0</v>
      </c>
      <c r="T52" s="786">
        <v>4</v>
      </c>
      <c r="U52" s="786">
        <v>4</v>
      </c>
      <c r="W52" s="790">
        <f t="shared" si="10"/>
        <v>0</v>
      </c>
      <c r="X52" s="790">
        <f t="shared" si="10"/>
        <v>2.1396476713501176E-4</v>
      </c>
      <c r="Y52" s="790">
        <f t="shared" si="10"/>
        <v>0</v>
      </c>
      <c r="Z52" s="790">
        <f t="shared" si="10"/>
        <v>0</v>
      </c>
      <c r="AA52" s="790">
        <f t="shared" si="10"/>
        <v>0</v>
      </c>
      <c r="AB52" s="790">
        <f t="shared" si="10"/>
        <v>0</v>
      </c>
      <c r="AC52" s="790">
        <f t="shared" si="10"/>
        <v>0</v>
      </c>
      <c r="AD52" s="790">
        <f t="shared" si="10"/>
        <v>3.3326166415824552E-3</v>
      </c>
      <c r="AE52" s="790">
        <f t="shared" si="10"/>
        <v>0</v>
      </c>
      <c r="AF52" s="790">
        <f t="shared" si="10"/>
        <v>0</v>
      </c>
      <c r="AG52" s="790">
        <f t="shared" si="10"/>
        <v>0</v>
      </c>
      <c r="AH52" s="790">
        <f t="shared" si="10"/>
        <v>0</v>
      </c>
      <c r="AI52" s="790">
        <f t="shared" si="10"/>
        <v>0</v>
      </c>
      <c r="AJ52" s="790">
        <f t="shared" si="10"/>
        <v>4.5647705635347971E-3</v>
      </c>
      <c r="AK52" s="790">
        <f t="shared" si="10"/>
        <v>0</v>
      </c>
      <c r="AL52" s="790">
        <f t="shared" si="10"/>
        <v>0</v>
      </c>
      <c r="AM52" s="790">
        <f t="shared" si="9"/>
        <v>4.8647005168744315E-5</v>
      </c>
      <c r="AN52" s="790">
        <f t="shared" si="4"/>
        <v>1.9138298126839071E-4</v>
      </c>
      <c r="AP52" s="790">
        <f t="shared" si="6"/>
        <v>9.1527014677592804E-4</v>
      </c>
      <c r="AR52" s="797">
        <f t="shared" si="7"/>
        <v>7.7555321436250269E-4</v>
      </c>
      <c r="AS52" s="787">
        <f t="shared" si="8"/>
        <v>8.9329174641527567E-4</v>
      </c>
    </row>
    <row r="53" spans="1:45" x14ac:dyDescent="0.25">
      <c r="A53" s="798">
        <v>702000000</v>
      </c>
      <c r="B53" s="778" t="s">
        <v>469</v>
      </c>
      <c r="C53" s="778" t="s">
        <v>480</v>
      </c>
      <c r="D53" s="786">
        <v>0</v>
      </c>
      <c r="E53" s="786">
        <v>7.6</v>
      </c>
      <c r="F53" s="786">
        <v>0</v>
      </c>
      <c r="G53" s="786">
        <v>0</v>
      </c>
      <c r="H53" s="786">
        <v>1.5</v>
      </c>
      <c r="I53" s="786">
        <v>0.1</v>
      </c>
      <c r="J53" s="786">
        <v>24</v>
      </c>
      <c r="K53" s="786">
        <v>138.08333333333329</v>
      </c>
      <c r="L53" s="786">
        <v>0</v>
      </c>
      <c r="M53" s="786">
        <v>0</v>
      </c>
      <c r="N53" s="786">
        <v>0</v>
      </c>
      <c r="O53" s="786">
        <v>0</v>
      </c>
      <c r="P53" s="786">
        <v>2</v>
      </c>
      <c r="Q53" s="786">
        <v>1157.0000000000002</v>
      </c>
      <c r="R53" s="786">
        <v>0</v>
      </c>
      <c r="S53" s="786">
        <v>0</v>
      </c>
      <c r="T53" s="786">
        <v>1</v>
      </c>
      <c r="U53" s="786">
        <v>16</v>
      </c>
      <c r="W53" s="790">
        <f t="shared" si="10"/>
        <v>0</v>
      </c>
      <c r="X53" s="790">
        <f t="shared" si="10"/>
        <v>1.6261322302260895E-2</v>
      </c>
      <c r="Y53" s="790">
        <f t="shared" si="10"/>
        <v>0</v>
      </c>
      <c r="Z53" s="790">
        <f t="shared" si="10"/>
        <v>0</v>
      </c>
      <c r="AA53" s="790">
        <f t="shared" si="10"/>
        <v>1.2061271257990591E-3</v>
      </c>
      <c r="AB53" s="790">
        <f t="shared" si="10"/>
        <v>1.4736945522424719E-4</v>
      </c>
      <c r="AC53" s="790">
        <f t="shared" si="10"/>
        <v>1.9082452095094214E-3</v>
      </c>
      <c r="AD53" s="790">
        <f t="shared" si="10"/>
        <v>2.9688955780118962E-2</v>
      </c>
      <c r="AE53" s="790">
        <f t="shared" si="10"/>
        <v>0</v>
      </c>
      <c r="AF53" s="790">
        <f t="shared" si="10"/>
        <v>0</v>
      </c>
      <c r="AG53" s="790">
        <f t="shared" si="10"/>
        <v>0</v>
      </c>
      <c r="AH53" s="790">
        <f t="shared" si="10"/>
        <v>0</v>
      </c>
      <c r="AI53" s="790">
        <f t="shared" si="10"/>
        <v>1.012401923563655E-4</v>
      </c>
      <c r="AJ53" s="790">
        <f t="shared" si="10"/>
        <v>1.4589611994502103E-2</v>
      </c>
      <c r="AK53" s="790">
        <f t="shared" si="10"/>
        <v>0</v>
      </c>
      <c r="AL53" s="790">
        <f t="shared" ref="AL53:AN116" si="11">+S53/S$2</f>
        <v>0</v>
      </c>
      <c r="AM53" s="790">
        <f t="shared" si="9"/>
        <v>1.2161751292186079E-5</v>
      </c>
      <c r="AN53" s="790">
        <f t="shared" si="4"/>
        <v>7.6553192507356285E-4</v>
      </c>
      <c r="AP53" s="790">
        <f t="shared" si="6"/>
        <v>8.1017958674611968E-3</v>
      </c>
      <c r="AR53" s="797">
        <f t="shared" si="7"/>
        <v>7.4903159922193822E-3</v>
      </c>
      <c r="AS53" s="787">
        <f t="shared" si="8"/>
        <v>8.6274382337411734E-3</v>
      </c>
    </row>
    <row r="54" spans="1:45" x14ac:dyDescent="0.25">
      <c r="A54" s="798">
        <v>702000000</v>
      </c>
      <c r="B54" s="778" t="s">
        <v>469</v>
      </c>
      <c r="C54" s="778" t="s">
        <v>481</v>
      </c>
      <c r="D54" s="786">
        <v>0</v>
      </c>
      <c r="E54" s="786">
        <v>0</v>
      </c>
      <c r="F54" s="786">
        <v>0</v>
      </c>
      <c r="G54" s="786">
        <v>0</v>
      </c>
      <c r="H54" s="786">
        <v>0</v>
      </c>
      <c r="I54" s="786">
        <v>0</v>
      </c>
      <c r="J54" s="786">
        <v>23</v>
      </c>
      <c r="K54" s="786">
        <v>12.166666666666668</v>
      </c>
      <c r="L54" s="786">
        <v>0</v>
      </c>
      <c r="M54" s="786">
        <v>0</v>
      </c>
      <c r="N54" s="786">
        <v>0</v>
      </c>
      <c r="O54" s="786">
        <v>0</v>
      </c>
      <c r="P54" s="786">
        <v>0</v>
      </c>
      <c r="Q54" s="786">
        <v>11.5</v>
      </c>
      <c r="R54" s="786">
        <v>0</v>
      </c>
      <c r="S54" s="786">
        <v>0</v>
      </c>
      <c r="T54" s="786">
        <v>0</v>
      </c>
      <c r="U54" s="786">
        <v>0</v>
      </c>
      <c r="W54" s="790">
        <f t="shared" ref="W54:AK70" si="12">+D54/D$2</f>
        <v>0</v>
      </c>
      <c r="X54" s="790">
        <f t="shared" si="12"/>
        <v>0</v>
      </c>
      <c r="Y54" s="790">
        <f t="shared" si="12"/>
        <v>0</v>
      </c>
      <c r="Z54" s="790">
        <f t="shared" si="12"/>
        <v>0</v>
      </c>
      <c r="AA54" s="790">
        <f t="shared" si="12"/>
        <v>0</v>
      </c>
      <c r="AB54" s="790">
        <f t="shared" si="12"/>
        <v>0</v>
      </c>
      <c r="AC54" s="790">
        <f t="shared" si="12"/>
        <v>1.8287349924465289E-3</v>
      </c>
      <c r="AD54" s="790">
        <f t="shared" si="12"/>
        <v>2.6159248907045084E-3</v>
      </c>
      <c r="AE54" s="790">
        <f t="shared" si="12"/>
        <v>0</v>
      </c>
      <c r="AF54" s="790">
        <f t="shared" si="12"/>
        <v>0</v>
      </c>
      <c r="AG54" s="790">
        <f t="shared" si="12"/>
        <v>0</v>
      </c>
      <c r="AH54" s="790">
        <f t="shared" si="12"/>
        <v>0</v>
      </c>
      <c r="AI54" s="790">
        <f t="shared" si="12"/>
        <v>0</v>
      </c>
      <c r="AJ54" s="790">
        <f t="shared" si="12"/>
        <v>1.4501342950455845E-4</v>
      </c>
      <c r="AK54" s="790">
        <f t="shared" si="12"/>
        <v>0</v>
      </c>
      <c r="AL54" s="790">
        <f t="shared" si="11"/>
        <v>0</v>
      </c>
      <c r="AM54" s="790">
        <f t="shared" si="9"/>
        <v>0</v>
      </c>
      <c r="AN54" s="790">
        <f t="shared" si="4"/>
        <v>0</v>
      </c>
      <c r="AP54" s="790">
        <f t="shared" si="6"/>
        <v>1.1700874655471566E-3</v>
      </c>
      <c r="AR54" s="797">
        <f t="shared" si="7"/>
        <v>1.1657709958045239E-3</v>
      </c>
      <c r="AS54" s="787">
        <f t="shared" si="8"/>
        <v>1.3427493942095221E-3</v>
      </c>
    </row>
    <row r="55" spans="1:45" x14ac:dyDescent="0.25">
      <c r="A55" s="798">
        <v>702000000</v>
      </c>
      <c r="B55" s="778" t="s">
        <v>469</v>
      </c>
      <c r="C55" s="778" t="s">
        <v>482</v>
      </c>
      <c r="D55" s="786">
        <v>0.2</v>
      </c>
      <c r="E55" s="786">
        <v>12.1</v>
      </c>
      <c r="F55" s="786">
        <v>0</v>
      </c>
      <c r="G55" s="786">
        <v>0</v>
      </c>
      <c r="H55" s="786">
        <v>0</v>
      </c>
      <c r="I55" s="786">
        <v>0.1</v>
      </c>
      <c r="J55" s="786">
        <v>256</v>
      </c>
      <c r="K55" s="786">
        <v>71.875</v>
      </c>
      <c r="L55" s="786">
        <v>0</v>
      </c>
      <c r="M55" s="786">
        <v>0</v>
      </c>
      <c r="N55" s="786">
        <v>1</v>
      </c>
      <c r="O55" s="786">
        <v>0</v>
      </c>
      <c r="P55" s="786">
        <v>434</v>
      </c>
      <c r="Q55" s="786">
        <v>2380.3333333333339</v>
      </c>
      <c r="R55" s="786">
        <v>0.5</v>
      </c>
      <c r="S55" s="786">
        <v>1</v>
      </c>
      <c r="T55" s="786">
        <v>10</v>
      </c>
      <c r="U55" s="786">
        <v>10</v>
      </c>
      <c r="W55" s="790">
        <f t="shared" si="12"/>
        <v>1.0651517841292386E-3</v>
      </c>
      <c r="X55" s="790">
        <f t="shared" si="12"/>
        <v>2.5889736823336423E-2</v>
      </c>
      <c r="Y55" s="790">
        <f t="shared" si="12"/>
        <v>0</v>
      </c>
      <c r="Z55" s="790">
        <f t="shared" si="12"/>
        <v>0</v>
      </c>
      <c r="AA55" s="790">
        <f t="shared" si="12"/>
        <v>0</v>
      </c>
      <c r="AB55" s="790">
        <f t="shared" si="12"/>
        <v>1.4736945522424719E-4</v>
      </c>
      <c r="AC55" s="790">
        <f t="shared" si="12"/>
        <v>2.0354615568100497E-2</v>
      </c>
      <c r="AD55" s="790">
        <f t="shared" si="12"/>
        <v>1.5453665878305741E-2</v>
      </c>
      <c r="AE55" s="790">
        <f t="shared" si="12"/>
        <v>0</v>
      </c>
      <c r="AF55" s="790">
        <f t="shared" si="12"/>
        <v>0</v>
      </c>
      <c r="AG55" s="790">
        <f t="shared" si="12"/>
        <v>5.0968399592252796E-4</v>
      </c>
      <c r="AH55" s="790">
        <f t="shared" si="12"/>
        <v>0</v>
      </c>
      <c r="AI55" s="790">
        <f t="shared" si="12"/>
        <v>2.1969121741331313E-2</v>
      </c>
      <c r="AJ55" s="790">
        <f t="shared" si="12"/>
        <v>3.0015678263537748E-2</v>
      </c>
      <c r="AK55" s="790">
        <f t="shared" si="12"/>
        <v>3.1183734564051387E-5</v>
      </c>
      <c r="AL55" s="790">
        <f t="shared" si="11"/>
        <v>1.4427932477276001E-4</v>
      </c>
      <c r="AM55" s="790">
        <f t="shared" si="9"/>
        <v>1.2161751292186078E-4</v>
      </c>
      <c r="AN55" s="790">
        <f t="shared" si="4"/>
        <v>4.7845745317097677E-4</v>
      </c>
      <c r="AP55" s="790">
        <f t="shared" si="6"/>
        <v>1.1033045027658755E-2</v>
      </c>
      <c r="AR55" s="797">
        <f t="shared" si="7"/>
        <v>9.848344986271405E-3</v>
      </c>
      <c r="AS55" s="787">
        <f t="shared" si="8"/>
        <v>1.1343445077869895E-2</v>
      </c>
    </row>
    <row r="56" spans="1:45" x14ac:dyDescent="0.25">
      <c r="A56" s="798">
        <v>702000000</v>
      </c>
      <c r="B56" s="778" t="s">
        <v>469</v>
      </c>
      <c r="C56" s="778" t="s">
        <v>483</v>
      </c>
      <c r="D56" s="786">
        <v>0</v>
      </c>
      <c r="E56" s="786">
        <v>7</v>
      </c>
      <c r="F56" s="786">
        <v>0</v>
      </c>
      <c r="G56" s="786">
        <v>0</v>
      </c>
      <c r="H56" s="786">
        <v>0</v>
      </c>
      <c r="I56" s="786">
        <v>0</v>
      </c>
      <c r="J56" s="786">
        <v>13.416666666666666</v>
      </c>
      <c r="K56" s="786">
        <v>35.75</v>
      </c>
      <c r="L56" s="786">
        <v>0.5</v>
      </c>
      <c r="M56" s="786">
        <v>0</v>
      </c>
      <c r="N56" s="786">
        <v>0</v>
      </c>
      <c r="O56" s="786">
        <v>0.5</v>
      </c>
      <c r="P56" s="786">
        <v>66</v>
      </c>
      <c r="Q56" s="786">
        <v>687</v>
      </c>
      <c r="R56" s="786">
        <v>1</v>
      </c>
      <c r="S56" s="786">
        <v>0</v>
      </c>
      <c r="T56" s="786">
        <v>13</v>
      </c>
      <c r="U56" s="786">
        <v>4</v>
      </c>
      <c r="W56" s="790">
        <f t="shared" si="12"/>
        <v>0</v>
      </c>
      <c r="X56" s="790">
        <f t="shared" si="12"/>
        <v>1.4977533699450823E-2</v>
      </c>
      <c r="Y56" s="790">
        <f t="shared" si="12"/>
        <v>0</v>
      </c>
      <c r="Z56" s="790">
        <f t="shared" si="12"/>
        <v>0</v>
      </c>
      <c r="AA56" s="790">
        <f t="shared" si="12"/>
        <v>0</v>
      </c>
      <c r="AB56" s="790">
        <f t="shared" si="12"/>
        <v>0</v>
      </c>
      <c r="AC56" s="790">
        <f t="shared" si="12"/>
        <v>1.0667620789271417E-3</v>
      </c>
      <c r="AD56" s="790">
        <f t="shared" si="12"/>
        <v>7.6865190281659862E-3</v>
      </c>
      <c r="AE56" s="790">
        <f t="shared" si="12"/>
        <v>1.2414649286157667E-4</v>
      </c>
      <c r="AF56" s="790">
        <f t="shared" si="12"/>
        <v>0</v>
      </c>
      <c r="AG56" s="790">
        <f t="shared" si="12"/>
        <v>0</v>
      </c>
      <c r="AH56" s="790">
        <f t="shared" si="12"/>
        <v>9.9800399201596798E-4</v>
      </c>
      <c r="AI56" s="790">
        <f t="shared" si="12"/>
        <v>3.3409263477600613E-3</v>
      </c>
      <c r="AJ56" s="790">
        <f t="shared" si="12"/>
        <v>8.6629761799679704E-3</v>
      </c>
      <c r="AK56" s="790">
        <f t="shared" si="12"/>
        <v>6.2367469128102773E-5</v>
      </c>
      <c r="AL56" s="790">
        <f t="shared" si="11"/>
        <v>0</v>
      </c>
      <c r="AM56" s="790">
        <f t="shared" si="9"/>
        <v>1.5810276679841903E-4</v>
      </c>
      <c r="AN56" s="790">
        <f t="shared" si="4"/>
        <v>1.9138298126839071E-4</v>
      </c>
      <c r="AP56" s="790">
        <f t="shared" si="6"/>
        <v>2.5637967001135762E-3</v>
      </c>
      <c r="AR56" s="797">
        <f t="shared" si="7"/>
        <v>2.1701659208348276E-3</v>
      </c>
      <c r="AS56" s="787">
        <f t="shared" si="8"/>
        <v>2.4996238420943962E-3</v>
      </c>
    </row>
    <row r="57" spans="1:45" x14ac:dyDescent="0.25">
      <c r="A57" s="798">
        <v>702000000</v>
      </c>
      <c r="B57" s="778" t="s">
        <v>469</v>
      </c>
      <c r="C57" s="778" t="s">
        <v>484</v>
      </c>
      <c r="D57" s="786">
        <v>0</v>
      </c>
      <c r="E57" s="786">
        <v>0.1</v>
      </c>
      <c r="F57" s="786">
        <v>0</v>
      </c>
      <c r="G57" s="786">
        <v>0</v>
      </c>
      <c r="H57" s="786">
        <v>1.6</v>
      </c>
      <c r="I57" s="786">
        <v>0</v>
      </c>
      <c r="J57" s="786">
        <v>0.33333333333333331</v>
      </c>
      <c r="K57" s="786">
        <v>0.25</v>
      </c>
      <c r="L57" s="786">
        <v>0</v>
      </c>
      <c r="M57" s="786">
        <v>0</v>
      </c>
      <c r="N57" s="786">
        <v>6</v>
      </c>
      <c r="O57" s="786">
        <v>0</v>
      </c>
      <c r="P57" s="786">
        <v>0</v>
      </c>
      <c r="Q57" s="786">
        <v>23</v>
      </c>
      <c r="R57" s="786">
        <v>0</v>
      </c>
      <c r="S57" s="786">
        <v>0</v>
      </c>
      <c r="T57" s="786">
        <v>101</v>
      </c>
      <c r="U57" s="786">
        <v>0</v>
      </c>
      <c r="W57" s="790">
        <f t="shared" si="12"/>
        <v>0</v>
      </c>
      <c r="X57" s="790">
        <f t="shared" si="12"/>
        <v>2.1396476713501176E-4</v>
      </c>
      <c r="Y57" s="790">
        <f t="shared" si="12"/>
        <v>0</v>
      </c>
      <c r="Z57" s="790">
        <f t="shared" si="12"/>
        <v>0</v>
      </c>
      <c r="AA57" s="790">
        <f t="shared" si="12"/>
        <v>1.2865356008523298E-3</v>
      </c>
      <c r="AB57" s="790">
        <f t="shared" si="12"/>
        <v>0</v>
      </c>
      <c r="AC57" s="790">
        <f t="shared" si="12"/>
        <v>2.6503405687630852E-5</v>
      </c>
      <c r="AD57" s="790">
        <f t="shared" si="12"/>
        <v>5.3751881315846054E-5</v>
      </c>
      <c r="AE57" s="790">
        <f t="shared" si="12"/>
        <v>0</v>
      </c>
      <c r="AF57" s="790">
        <f t="shared" si="12"/>
        <v>0</v>
      </c>
      <c r="AG57" s="790">
        <f t="shared" si="12"/>
        <v>3.0581039755351674E-3</v>
      </c>
      <c r="AH57" s="790">
        <f t="shared" si="12"/>
        <v>0</v>
      </c>
      <c r="AI57" s="790">
        <f t="shared" si="12"/>
        <v>0</v>
      </c>
      <c r="AJ57" s="790">
        <f t="shared" si="12"/>
        <v>2.9002685900911691E-4</v>
      </c>
      <c r="AK57" s="790">
        <f t="shared" si="12"/>
        <v>0</v>
      </c>
      <c r="AL57" s="790">
        <f t="shared" si="11"/>
        <v>0</v>
      </c>
      <c r="AM57" s="790">
        <f t="shared" si="9"/>
        <v>1.2283368805107941E-3</v>
      </c>
      <c r="AN57" s="790">
        <f t="shared" si="4"/>
        <v>0</v>
      </c>
      <c r="AP57" s="790">
        <f t="shared" si="6"/>
        <v>4.0075469540893423E-4</v>
      </c>
      <c r="AR57" s="797">
        <f t="shared" si="7"/>
        <v>3.3461813337796607E-4</v>
      </c>
      <c r="AS57" s="787">
        <f t="shared" si="8"/>
        <v>3.8541728821680593E-4</v>
      </c>
    </row>
    <row r="58" spans="1:45" x14ac:dyDescent="0.25">
      <c r="A58" s="770">
        <v>703000000</v>
      </c>
      <c r="B58" s="770" t="s">
        <v>485</v>
      </c>
      <c r="C58" s="770" t="s">
        <v>486</v>
      </c>
      <c r="D58" s="787">
        <v>0</v>
      </c>
      <c r="E58" s="787">
        <v>0</v>
      </c>
      <c r="F58" s="787">
        <v>0</v>
      </c>
      <c r="G58" s="787">
        <v>0</v>
      </c>
      <c r="H58" s="787">
        <v>1</v>
      </c>
      <c r="I58" s="787">
        <v>10.599999999999998</v>
      </c>
      <c r="J58" s="787">
        <v>0</v>
      </c>
      <c r="K58" s="787">
        <v>0</v>
      </c>
      <c r="L58" s="787">
        <v>0</v>
      </c>
      <c r="M58" s="787">
        <v>0</v>
      </c>
      <c r="N58" s="787">
        <v>0</v>
      </c>
      <c r="O58" s="787">
        <v>0.5</v>
      </c>
      <c r="P58" s="787">
        <v>0</v>
      </c>
      <c r="Q58" s="787">
        <v>0</v>
      </c>
      <c r="R58" s="787">
        <v>0</v>
      </c>
      <c r="S58" s="787">
        <v>0</v>
      </c>
      <c r="T58" s="787">
        <v>32</v>
      </c>
      <c r="U58" s="787">
        <v>606</v>
      </c>
      <c r="W58" s="790">
        <f t="shared" si="12"/>
        <v>0</v>
      </c>
      <c r="X58" s="790">
        <f t="shared" si="12"/>
        <v>0</v>
      </c>
      <c r="Y58" s="790">
        <f t="shared" si="12"/>
        <v>0</v>
      </c>
      <c r="Z58" s="790">
        <f t="shared" si="12"/>
        <v>0</v>
      </c>
      <c r="AA58" s="790">
        <f t="shared" si="12"/>
        <v>8.0408475053270613E-4</v>
      </c>
      <c r="AB58" s="790">
        <f t="shared" si="12"/>
        <v>1.5621162253770197E-2</v>
      </c>
      <c r="AC58" s="790">
        <f t="shared" si="12"/>
        <v>0</v>
      </c>
      <c r="AD58" s="790">
        <f t="shared" si="12"/>
        <v>0</v>
      </c>
      <c r="AE58" s="790">
        <f t="shared" si="12"/>
        <v>0</v>
      </c>
      <c r="AF58" s="790">
        <f t="shared" si="12"/>
        <v>0</v>
      </c>
      <c r="AG58" s="790">
        <f t="shared" si="12"/>
        <v>0</v>
      </c>
      <c r="AH58" s="790">
        <f t="shared" si="12"/>
        <v>9.9800399201596798E-4</v>
      </c>
      <c r="AI58" s="790">
        <f t="shared" si="12"/>
        <v>0</v>
      </c>
      <c r="AJ58" s="790">
        <f t="shared" si="12"/>
        <v>0</v>
      </c>
      <c r="AK58" s="790">
        <f t="shared" si="12"/>
        <v>0</v>
      </c>
      <c r="AL58" s="790">
        <f t="shared" si="11"/>
        <v>0</v>
      </c>
      <c r="AM58" s="790">
        <f t="shared" si="9"/>
        <v>3.8917604134995452E-4</v>
      </c>
      <c r="AN58" s="790">
        <f t="shared" si="4"/>
        <v>2.8994521662161193E-2</v>
      </c>
      <c r="AP58" s="790">
        <f t="shared" si="6"/>
        <v>6.7747689475908637E-4</v>
      </c>
      <c r="AR58" s="797">
        <f t="shared" si="7"/>
        <v>3.9905189620758472E-5</v>
      </c>
      <c r="AS58" s="787">
        <f t="shared" si="8"/>
        <v>4.5963289000950816E-5</v>
      </c>
    </row>
    <row r="59" spans="1:45" x14ac:dyDescent="0.25">
      <c r="A59" s="770">
        <v>703000000</v>
      </c>
      <c r="B59" s="770" t="s">
        <v>485</v>
      </c>
      <c r="C59" s="770" t="s">
        <v>487</v>
      </c>
      <c r="D59" s="787">
        <v>0</v>
      </c>
      <c r="E59" s="787">
        <v>11</v>
      </c>
      <c r="F59" s="787">
        <v>0</v>
      </c>
      <c r="G59" s="787">
        <v>0</v>
      </c>
      <c r="H59" s="787">
        <v>6</v>
      </c>
      <c r="I59" s="787">
        <v>0</v>
      </c>
      <c r="J59" s="787">
        <v>0.5</v>
      </c>
      <c r="K59" s="787">
        <v>0.5</v>
      </c>
      <c r="L59" s="787">
        <v>0</v>
      </c>
      <c r="M59" s="787">
        <v>0</v>
      </c>
      <c r="N59" s="787">
        <v>7</v>
      </c>
      <c r="O59" s="787">
        <v>0</v>
      </c>
      <c r="P59" s="787">
        <v>4</v>
      </c>
      <c r="Q59" s="787">
        <v>293</v>
      </c>
      <c r="R59" s="787">
        <v>0</v>
      </c>
      <c r="S59" s="787">
        <v>0</v>
      </c>
      <c r="T59" s="787">
        <v>1269</v>
      </c>
      <c r="U59" s="787">
        <v>0</v>
      </c>
      <c r="W59" s="790">
        <f t="shared" si="12"/>
        <v>0</v>
      </c>
      <c r="X59" s="790">
        <f t="shared" si="12"/>
        <v>2.3536124384851295E-2</v>
      </c>
      <c r="Y59" s="790">
        <f t="shared" si="12"/>
        <v>0</v>
      </c>
      <c r="Z59" s="790">
        <f t="shared" si="12"/>
        <v>0</v>
      </c>
      <c r="AA59" s="790">
        <f t="shared" si="12"/>
        <v>4.8245085031962363E-3</v>
      </c>
      <c r="AB59" s="790">
        <f t="shared" si="12"/>
        <v>0</v>
      </c>
      <c r="AC59" s="790">
        <f t="shared" si="12"/>
        <v>3.9755108531446283E-5</v>
      </c>
      <c r="AD59" s="790">
        <f t="shared" si="12"/>
        <v>1.0750376263169211E-4</v>
      </c>
      <c r="AE59" s="790">
        <f t="shared" si="12"/>
        <v>0</v>
      </c>
      <c r="AF59" s="790">
        <f t="shared" si="12"/>
        <v>0</v>
      </c>
      <c r="AG59" s="790">
        <f t="shared" si="12"/>
        <v>3.5677879714576953E-3</v>
      </c>
      <c r="AH59" s="790">
        <f t="shared" si="12"/>
        <v>0</v>
      </c>
      <c r="AI59" s="790">
        <f t="shared" si="12"/>
        <v>2.0248038471273099E-4</v>
      </c>
      <c r="AJ59" s="790">
        <f t="shared" si="12"/>
        <v>3.6946899865074462E-3</v>
      </c>
      <c r="AK59" s="790">
        <f t="shared" si="12"/>
        <v>0</v>
      </c>
      <c r="AL59" s="790">
        <f t="shared" si="11"/>
        <v>0</v>
      </c>
      <c r="AM59" s="790">
        <f t="shared" si="9"/>
        <v>1.5433262389784135E-2</v>
      </c>
      <c r="AN59" s="790">
        <f t="shared" si="4"/>
        <v>0</v>
      </c>
      <c r="AP59" s="790">
        <f t="shared" si="6"/>
        <v>1.0731315100627309E-3</v>
      </c>
      <c r="AR59" s="797">
        <f t="shared" si="7"/>
        <v>4.0350276239052959E-4</v>
      </c>
      <c r="AS59" s="787">
        <f t="shared" si="8"/>
        <v>4.6475945250966057E-4</v>
      </c>
    </row>
    <row r="60" spans="1:45" x14ac:dyDescent="0.25">
      <c r="A60" s="770">
        <v>703000000</v>
      </c>
      <c r="B60" s="770" t="s">
        <v>485</v>
      </c>
      <c r="C60" s="770" t="s">
        <v>488</v>
      </c>
      <c r="D60" s="787">
        <v>0</v>
      </c>
      <c r="E60" s="787">
        <v>0</v>
      </c>
      <c r="F60" s="787">
        <v>0</v>
      </c>
      <c r="G60" s="787">
        <v>0</v>
      </c>
      <c r="H60" s="787">
        <v>0</v>
      </c>
      <c r="I60" s="787">
        <v>0</v>
      </c>
      <c r="J60" s="787">
        <v>0</v>
      </c>
      <c r="K60" s="787">
        <v>0</v>
      </c>
      <c r="L60" s="787">
        <v>0</v>
      </c>
      <c r="M60" s="787">
        <v>0</v>
      </c>
      <c r="N60" s="787">
        <v>9</v>
      </c>
      <c r="O60" s="787">
        <v>1.5</v>
      </c>
      <c r="P60" s="787">
        <v>0</v>
      </c>
      <c r="Q60" s="787">
        <v>0</v>
      </c>
      <c r="R60" s="787">
        <v>0</v>
      </c>
      <c r="S60" s="787">
        <v>0</v>
      </c>
      <c r="T60" s="787">
        <v>426</v>
      </c>
      <c r="U60" s="787">
        <v>31</v>
      </c>
      <c r="W60" s="790">
        <f t="shared" si="12"/>
        <v>0</v>
      </c>
      <c r="X60" s="790">
        <f t="shared" si="12"/>
        <v>0</v>
      </c>
      <c r="Y60" s="790">
        <f t="shared" si="12"/>
        <v>0</v>
      </c>
      <c r="Z60" s="790">
        <f t="shared" si="12"/>
        <v>0</v>
      </c>
      <c r="AA60" s="790">
        <f t="shared" si="12"/>
        <v>0</v>
      </c>
      <c r="AB60" s="790">
        <f t="shared" si="12"/>
        <v>0</v>
      </c>
      <c r="AC60" s="790">
        <f t="shared" si="12"/>
        <v>0</v>
      </c>
      <c r="AD60" s="790">
        <f t="shared" si="12"/>
        <v>0</v>
      </c>
      <c r="AE60" s="790">
        <f t="shared" si="12"/>
        <v>0</v>
      </c>
      <c r="AF60" s="790">
        <f t="shared" si="12"/>
        <v>0</v>
      </c>
      <c r="AG60" s="790">
        <f t="shared" si="12"/>
        <v>4.5871559633027508E-3</v>
      </c>
      <c r="AH60" s="790">
        <f t="shared" si="12"/>
        <v>2.9940119760479044E-3</v>
      </c>
      <c r="AI60" s="790">
        <f t="shared" si="12"/>
        <v>0</v>
      </c>
      <c r="AJ60" s="790">
        <f t="shared" si="12"/>
        <v>0</v>
      </c>
      <c r="AK60" s="790">
        <f t="shared" si="12"/>
        <v>0</v>
      </c>
      <c r="AL60" s="790">
        <f t="shared" si="11"/>
        <v>0</v>
      </c>
      <c r="AM60" s="790">
        <f t="shared" si="9"/>
        <v>5.1809060504712694E-3</v>
      </c>
      <c r="AN60" s="790">
        <f t="shared" si="4"/>
        <v>1.483218104830028E-3</v>
      </c>
      <c r="AP60" s="790">
        <f t="shared" si="6"/>
        <v>6.7755750211636267E-4</v>
      </c>
      <c r="AR60" s="797">
        <f t="shared" si="7"/>
        <v>5.9077061473383481E-4</v>
      </c>
      <c r="AS60" s="787">
        <f t="shared" si="8"/>
        <v>6.8045687180885803E-4</v>
      </c>
    </row>
    <row r="61" spans="1:45" x14ac:dyDescent="0.25">
      <c r="A61" s="770">
        <v>703000000</v>
      </c>
      <c r="B61" s="770" t="s">
        <v>485</v>
      </c>
      <c r="C61" s="770" t="s">
        <v>489</v>
      </c>
      <c r="D61" s="787">
        <v>0</v>
      </c>
      <c r="E61" s="787">
        <v>0</v>
      </c>
      <c r="F61" s="787">
        <v>0</v>
      </c>
      <c r="G61" s="787">
        <v>1</v>
      </c>
      <c r="H61" s="787">
        <v>17</v>
      </c>
      <c r="I61" s="787">
        <v>0</v>
      </c>
      <c r="J61" s="787">
        <v>0</v>
      </c>
      <c r="K61" s="787">
        <v>0</v>
      </c>
      <c r="L61" s="787">
        <v>0</v>
      </c>
      <c r="M61" s="787">
        <v>0</v>
      </c>
      <c r="N61" s="787">
        <v>34</v>
      </c>
      <c r="O61" s="787">
        <v>0</v>
      </c>
      <c r="P61" s="787">
        <v>0</v>
      </c>
      <c r="Q61" s="787">
        <v>0</v>
      </c>
      <c r="R61" s="787">
        <v>0</v>
      </c>
      <c r="S61" s="787">
        <v>4</v>
      </c>
      <c r="T61" s="787">
        <v>1999</v>
      </c>
      <c r="U61" s="787">
        <v>4</v>
      </c>
      <c r="W61" s="790">
        <f t="shared" si="12"/>
        <v>0</v>
      </c>
      <c r="X61" s="790">
        <f t="shared" si="12"/>
        <v>0</v>
      </c>
      <c r="Y61" s="790">
        <f t="shared" si="12"/>
        <v>0</v>
      </c>
      <c r="Z61" s="790">
        <f t="shared" si="12"/>
        <v>7.5585789871504151E-3</v>
      </c>
      <c r="AA61" s="790">
        <f t="shared" si="12"/>
        <v>1.3669440759056004E-2</v>
      </c>
      <c r="AB61" s="790">
        <f t="shared" si="12"/>
        <v>0</v>
      </c>
      <c r="AC61" s="790">
        <f t="shared" si="12"/>
        <v>0</v>
      </c>
      <c r="AD61" s="790">
        <f t="shared" si="12"/>
        <v>0</v>
      </c>
      <c r="AE61" s="790">
        <f t="shared" si="12"/>
        <v>0</v>
      </c>
      <c r="AF61" s="790">
        <f t="shared" si="12"/>
        <v>0</v>
      </c>
      <c r="AG61" s="790">
        <f t="shared" si="12"/>
        <v>1.7329255861365949E-2</v>
      </c>
      <c r="AH61" s="790">
        <f t="shared" si="12"/>
        <v>0</v>
      </c>
      <c r="AI61" s="790">
        <f t="shared" si="12"/>
        <v>0</v>
      </c>
      <c r="AJ61" s="790">
        <f t="shared" si="12"/>
        <v>0</v>
      </c>
      <c r="AK61" s="790">
        <f t="shared" si="12"/>
        <v>0</v>
      </c>
      <c r="AL61" s="790">
        <f t="shared" si="11"/>
        <v>5.7711729909104006E-4</v>
      </c>
      <c r="AM61" s="790">
        <f t="shared" si="9"/>
        <v>2.4311340833079974E-2</v>
      </c>
      <c r="AN61" s="790">
        <f t="shared" si="4"/>
        <v>1.9138298126839071E-4</v>
      </c>
      <c r="AP61" s="790">
        <f t="shared" si="6"/>
        <v>2.5585795818407987E-3</v>
      </c>
      <c r="AR61" s="797">
        <f t="shared" si="7"/>
        <v>1.7795412844036692E-3</v>
      </c>
      <c r="AS61" s="787">
        <f t="shared" si="8"/>
        <v>2.049697573711577E-3</v>
      </c>
    </row>
    <row r="62" spans="1:45" x14ac:dyDescent="0.25">
      <c r="A62" s="770">
        <v>703000000</v>
      </c>
      <c r="B62" s="770" t="s">
        <v>485</v>
      </c>
      <c r="C62" s="770" t="s">
        <v>490</v>
      </c>
      <c r="D62" s="787">
        <v>0</v>
      </c>
      <c r="E62" s="787">
        <v>0</v>
      </c>
      <c r="F62" s="787">
        <v>0</v>
      </c>
      <c r="G62" s="787">
        <v>0</v>
      </c>
      <c r="H62" s="787">
        <v>55</v>
      </c>
      <c r="I62" s="787">
        <v>0</v>
      </c>
      <c r="J62" s="787">
        <v>0</v>
      </c>
      <c r="K62" s="787">
        <v>0</v>
      </c>
      <c r="L62" s="787">
        <v>0</v>
      </c>
      <c r="M62" s="787">
        <v>0</v>
      </c>
      <c r="N62" s="787">
        <v>14.5</v>
      </c>
      <c r="O62" s="787">
        <v>0</v>
      </c>
      <c r="P62" s="787">
        <v>0</v>
      </c>
      <c r="Q62" s="787">
        <v>1</v>
      </c>
      <c r="R62" s="787">
        <v>0</v>
      </c>
      <c r="S62" s="787">
        <v>0</v>
      </c>
      <c r="T62" s="787">
        <v>2477</v>
      </c>
      <c r="U62" s="787">
        <v>4</v>
      </c>
      <c r="W62" s="790">
        <f t="shared" si="12"/>
        <v>0</v>
      </c>
      <c r="X62" s="790">
        <f t="shared" si="12"/>
        <v>0</v>
      </c>
      <c r="Y62" s="790">
        <f t="shared" si="12"/>
        <v>0</v>
      </c>
      <c r="Z62" s="790">
        <f t="shared" si="12"/>
        <v>0</v>
      </c>
      <c r="AA62" s="790">
        <f t="shared" si="12"/>
        <v>4.4224661279298833E-2</v>
      </c>
      <c r="AB62" s="790">
        <f t="shared" si="12"/>
        <v>0</v>
      </c>
      <c r="AC62" s="790">
        <f t="shared" si="12"/>
        <v>0</v>
      </c>
      <c r="AD62" s="790">
        <f t="shared" si="12"/>
        <v>0</v>
      </c>
      <c r="AE62" s="790">
        <f t="shared" si="12"/>
        <v>0</v>
      </c>
      <c r="AF62" s="790">
        <f t="shared" si="12"/>
        <v>0</v>
      </c>
      <c r="AG62" s="790">
        <f t="shared" si="12"/>
        <v>7.3904179408766551E-3</v>
      </c>
      <c r="AH62" s="790">
        <f t="shared" si="12"/>
        <v>0</v>
      </c>
      <c r="AI62" s="790">
        <f t="shared" si="12"/>
        <v>0</v>
      </c>
      <c r="AJ62" s="790">
        <f t="shared" si="12"/>
        <v>1.2609863435178997E-5</v>
      </c>
      <c r="AK62" s="790">
        <f t="shared" si="12"/>
        <v>0</v>
      </c>
      <c r="AL62" s="790">
        <f t="shared" si="11"/>
        <v>0</v>
      </c>
      <c r="AM62" s="790">
        <f t="shared" si="9"/>
        <v>3.0124657950744919E-2</v>
      </c>
      <c r="AN62" s="790">
        <f t="shared" si="4"/>
        <v>1.9138298126839071E-4</v>
      </c>
      <c r="AP62" s="790">
        <f t="shared" si="6"/>
        <v>2.5001690118895119E-3</v>
      </c>
      <c r="AR62" s="797">
        <f t="shared" si="7"/>
        <v>7.589220183486236E-4</v>
      </c>
      <c r="AS62" s="787">
        <f t="shared" si="8"/>
        <v>8.7413572996523133E-4</v>
      </c>
    </row>
    <row r="63" spans="1:45" x14ac:dyDescent="0.25">
      <c r="A63" s="770">
        <v>703000000</v>
      </c>
      <c r="B63" s="770" t="s">
        <v>485</v>
      </c>
      <c r="C63" s="770" t="s">
        <v>491</v>
      </c>
      <c r="D63" s="787">
        <v>0</v>
      </c>
      <c r="E63" s="787">
        <v>0</v>
      </c>
      <c r="F63" s="787">
        <v>0</v>
      </c>
      <c r="G63" s="787">
        <v>0</v>
      </c>
      <c r="H63" s="787">
        <v>14</v>
      </c>
      <c r="I63" s="787">
        <v>0</v>
      </c>
      <c r="J63" s="787">
        <v>0</v>
      </c>
      <c r="K63" s="787">
        <v>0</v>
      </c>
      <c r="L63" s="787">
        <v>0</v>
      </c>
      <c r="M63" s="787">
        <v>0</v>
      </c>
      <c r="N63" s="787">
        <v>5.5</v>
      </c>
      <c r="O63" s="787">
        <v>0</v>
      </c>
      <c r="P63" s="787">
        <v>0</v>
      </c>
      <c r="Q63" s="787">
        <v>0</v>
      </c>
      <c r="R63" s="787">
        <v>0</v>
      </c>
      <c r="S63" s="787">
        <v>0</v>
      </c>
      <c r="T63" s="787">
        <v>977</v>
      </c>
      <c r="U63" s="787">
        <v>0</v>
      </c>
      <c r="W63" s="790">
        <f t="shared" si="12"/>
        <v>0</v>
      </c>
      <c r="X63" s="790">
        <f t="shared" si="12"/>
        <v>0</v>
      </c>
      <c r="Y63" s="790">
        <f t="shared" si="12"/>
        <v>0</v>
      </c>
      <c r="Z63" s="790">
        <f t="shared" si="12"/>
        <v>0</v>
      </c>
      <c r="AA63" s="790">
        <f t="shared" si="12"/>
        <v>1.1257186507457885E-2</v>
      </c>
      <c r="AB63" s="790">
        <f t="shared" si="12"/>
        <v>0</v>
      </c>
      <c r="AC63" s="790">
        <f t="shared" si="12"/>
        <v>0</v>
      </c>
      <c r="AD63" s="790">
        <f t="shared" si="12"/>
        <v>0</v>
      </c>
      <c r="AE63" s="790">
        <f t="shared" si="12"/>
        <v>0</v>
      </c>
      <c r="AF63" s="790">
        <f t="shared" si="12"/>
        <v>0</v>
      </c>
      <c r="AG63" s="790">
        <f t="shared" si="12"/>
        <v>2.8032619775739034E-3</v>
      </c>
      <c r="AH63" s="790">
        <f t="shared" si="12"/>
        <v>0</v>
      </c>
      <c r="AI63" s="790">
        <f t="shared" si="12"/>
        <v>0</v>
      </c>
      <c r="AJ63" s="790">
        <f t="shared" si="12"/>
        <v>0</v>
      </c>
      <c r="AK63" s="790">
        <f t="shared" si="12"/>
        <v>0</v>
      </c>
      <c r="AL63" s="790">
        <f t="shared" si="11"/>
        <v>0</v>
      </c>
      <c r="AM63" s="790">
        <f t="shared" si="9"/>
        <v>1.1882031012465799E-2</v>
      </c>
      <c r="AN63" s="790">
        <f t="shared" si="4"/>
        <v>0</v>
      </c>
      <c r="AP63" s="790">
        <f t="shared" si="6"/>
        <v>7.9246221955875168E-4</v>
      </c>
      <c r="AR63" s="797">
        <f t="shared" si="7"/>
        <v>2.8786697247706411E-4</v>
      </c>
      <c r="AS63" s="787">
        <f t="shared" si="8"/>
        <v>3.3156872515922566E-4</v>
      </c>
    </row>
    <row r="64" spans="1:45" x14ac:dyDescent="0.25">
      <c r="A64" s="770">
        <v>703000000</v>
      </c>
      <c r="B64" s="770" t="s">
        <v>485</v>
      </c>
      <c r="C64" s="770" t="s">
        <v>492</v>
      </c>
      <c r="D64" s="787">
        <v>0</v>
      </c>
      <c r="E64" s="787">
        <v>0</v>
      </c>
      <c r="F64" s="787">
        <v>0</v>
      </c>
      <c r="G64" s="787">
        <v>0</v>
      </c>
      <c r="H64" s="787">
        <v>47</v>
      </c>
      <c r="I64" s="787">
        <v>0</v>
      </c>
      <c r="J64" s="787">
        <v>0</v>
      </c>
      <c r="K64" s="787">
        <v>0</v>
      </c>
      <c r="L64" s="787">
        <v>0</v>
      </c>
      <c r="M64" s="787">
        <v>0</v>
      </c>
      <c r="N64" s="787">
        <v>16</v>
      </c>
      <c r="O64" s="787">
        <v>0</v>
      </c>
      <c r="P64" s="787">
        <v>2</v>
      </c>
      <c r="Q64" s="787">
        <v>50</v>
      </c>
      <c r="R64" s="787">
        <v>6</v>
      </c>
      <c r="S64" s="787">
        <v>0</v>
      </c>
      <c r="T64" s="787">
        <v>1750</v>
      </c>
      <c r="U64" s="787">
        <v>0</v>
      </c>
      <c r="W64" s="790">
        <f t="shared" si="12"/>
        <v>0</v>
      </c>
      <c r="X64" s="790">
        <f t="shared" si="12"/>
        <v>0</v>
      </c>
      <c r="Y64" s="790">
        <f t="shared" si="12"/>
        <v>0</v>
      </c>
      <c r="Z64" s="790">
        <f t="shared" si="12"/>
        <v>0</v>
      </c>
      <c r="AA64" s="790">
        <f t="shared" si="12"/>
        <v>3.7791983275037189E-2</v>
      </c>
      <c r="AB64" s="790">
        <f t="shared" si="12"/>
        <v>0</v>
      </c>
      <c r="AC64" s="790">
        <f t="shared" si="12"/>
        <v>0</v>
      </c>
      <c r="AD64" s="790">
        <f t="shared" si="12"/>
        <v>0</v>
      </c>
      <c r="AE64" s="790">
        <f t="shared" si="12"/>
        <v>0</v>
      </c>
      <c r="AF64" s="790">
        <f t="shared" si="12"/>
        <v>0</v>
      </c>
      <c r="AG64" s="790">
        <f t="shared" si="12"/>
        <v>8.1549439347604474E-3</v>
      </c>
      <c r="AH64" s="790">
        <f t="shared" si="12"/>
        <v>0</v>
      </c>
      <c r="AI64" s="790">
        <f t="shared" si="12"/>
        <v>1.012401923563655E-4</v>
      </c>
      <c r="AJ64" s="790">
        <f t="shared" si="12"/>
        <v>6.3049317175894982E-4</v>
      </c>
      <c r="AK64" s="790">
        <f t="shared" si="12"/>
        <v>3.7420481476861667E-4</v>
      </c>
      <c r="AL64" s="790">
        <f t="shared" si="11"/>
        <v>0</v>
      </c>
      <c r="AM64" s="790">
        <f t="shared" si="9"/>
        <v>2.1283064761325639E-2</v>
      </c>
      <c r="AN64" s="790">
        <f t="shared" si="4"/>
        <v>0</v>
      </c>
      <c r="AP64" s="790">
        <f t="shared" si="6"/>
        <v>2.2780726009597376E-3</v>
      </c>
      <c r="AR64" s="797">
        <f t="shared" si="7"/>
        <v>8.374311926605503E-4</v>
      </c>
      <c r="AS64" s="787">
        <f t="shared" si="8"/>
        <v>9.6456356409956577E-4</v>
      </c>
    </row>
    <row r="65" spans="1:45" x14ac:dyDescent="0.25">
      <c r="A65" s="770">
        <v>703000000</v>
      </c>
      <c r="B65" s="770" t="s">
        <v>485</v>
      </c>
      <c r="C65" s="770" t="s">
        <v>493</v>
      </c>
      <c r="D65" s="787">
        <v>0</v>
      </c>
      <c r="E65" s="787">
        <v>0</v>
      </c>
      <c r="F65" s="787">
        <v>0</v>
      </c>
      <c r="G65" s="787">
        <v>0</v>
      </c>
      <c r="H65" s="787">
        <v>3.1</v>
      </c>
      <c r="I65" s="787">
        <v>0</v>
      </c>
      <c r="J65" s="787">
        <v>0</v>
      </c>
      <c r="K65" s="787">
        <v>0</v>
      </c>
      <c r="L65" s="787">
        <v>0</v>
      </c>
      <c r="M65" s="787">
        <v>0</v>
      </c>
      <c r="N65" s="787">
        <v>7.5</v>
      </c>
      <c r="O65" s="787">
        <v>0</v>
      </c>
      <c r="P65" s="787">
        <v>0</v>
      </c>
      <c r="Q65" s="787">
        <v>0</v>
      </c>
      <c r="R65" s="787">
        <v>0</v>
      </c>
      <c r="S65" s="787">
        <v>0</v>
      </c>
      <c r="T65" s="787">
        <v>7.5</v>
      </c>
      <c r="U65" s="787">
        <v>0</v>
      </c>
      <c r="W65" s="790">
        <f t="shared" si="12"/>
        <v>0</v>
      </c>
      <c r="X65" s="790">
        <f t="shared" si="12"/>
        <v>0</v>
      </c>
      <c r="Y65" s="790">
        <f t="shared" si="12"/>
        <v>0</v>
      </c>
      <c r="Z65" s="790">
        <f t="shared" si="12"/>
        <v>0</v>
      </c>
      <c r="AA65" s="790">
        <f t="shared" si="12"/>
        <v>2.4926627266513889E-3</v>
      </c>
      <c r="AB65" s="790">
        <f t="shared" si="12"/>
        <v>0</v>
      </c>
      <c r="AC65" s="790">
        <f t="shared" si="12"/>
        <v>0</v>
      </c>
      <c r="AD65" s="790">
        <f t="shared" si="12"/>
        <v>0</v>
      </c>
      <c r="AE65" s="790">
        <f t="shared" si="12"/>
        <v>0</v>
      </c>
      <c r="AF65" s="790">
        <f t="shared" si="12"/>
        <v>0</v>
      </c>
      <c r="AG65" s="790">
        <f t="shared" si="12"/>
        <v>3.8226299694189593E-3</v>
      </c>
      <c r="AH65" s="790">
        <f t="shared" si="12"/>
        <v>0</v>
      </c>
      <c r="AI65" s="790">
        <f t="shared" si="12"/>
        <v>0</v>
      </c>
      <c r="AJ65" s="790">
        <f t="shared" si="12"/>
        <v>0</v>
      </c>
      <c r="AK65" s="790">
        <f t="shared" si="12"/>
        <v>0</v>
      </c>
      <c r="AL65" s="790">
        <f t="shared" si="11"/>
        <v>0</v>
      </c>
      <c r="AM65" s="790">
        <f t="shared" si="9"/>
        <v>9.1213134691395592E-5</v>
      </c>
      <c r="AN65" s="790">
        <f t="shared" si="4"/>
        <v>0</v>
      </c>
      <c r="AP65" s="790">
        <f t="shared" si="6"/>
        <v>4.6701869264550739E-4</v>
      </c>
      <c r="AR65" s="797">
        <f t="shared" si="7"/>
        <v>3.925458715596329E-4</v>
      </c>
      <c r="AS65" s="787">
        <f t="shared" si="8"/>
        <v>4.5213917067167141E-4</v>
      </c>
    </row>
    <row r="66" spans="1:45" x14ac:dyDescent="0.25">
      <c r="A66" s="770">
        <v>703000000</v>
      </c>
      <c r="B66" s="770" t="s">
        <v>485</v>
      </c>
      <c r="C66" s="770" t="s">
        <v>494</v>
      </c>
      <c r="D66" s="787">
        <v>0</v>
      </c>
      <c r="E66" s="787">
        <v>0</v>
      </c>
      <c r="F66" s="787">
        <v>0</v>
      </c>
      <c r="G66" s="787">
        <v>0</v>
      </c>
      <c r="H66" s="787">
        <v>0.48333333333333334</v>
      </c>
      <c r="I66" s="787">
        <v>7.4999999999999947</v>
      </c>
      <c r="J66" s="787">
        <v>0</v>
      </c>
      <c r="K66" s="787">
        <v>0</v>
      </c>
      <c r="L66" s="787">
        <v>0</v>
      </c>
      <c r="M66" s="787">
        <v>0</v>
      </c>
      <c r="N66" s="787">
        <v>0.5</v>
      </c>
      <c r="O66" s="787">
        <v>2.5</v>
      </c>
      <c r="P66" s="787">
        <v>0</v>
      </c>
      <c r="Q66" s="787">
        <v>0</v>
      </c>
      <c r="R66" s="787">
        <v>0</v>
      </c>
      <c r="S66" s="787">
        <v>0</v>
      </c>
      <c r="T66" s="787">
        <v>153.33333333333331</v>
      </c>
      <c r="U66" s="787">
        <v>134</v>
      </c>
      <c r="W66" s="790">
        <f t="shared" si="12"/>
        <v>0</v>
      </c>
      <c r="X66" s="790">
        <f t="shared" si="12"/>
        <v>0</v>
      </c>
      <c r="Y66" s="790">
        <f t="shared" si="12"/>
        <v>0</v>
      </c>
      <c r="Z66" s="790">
        <f t="shared" si="12"/>
        <v>0</v>
      </c>
      <c r="AA66" s="790">
        <f t="shared" si="12"/>
        <v>3.8864096275747459E-4</v>
      </c>
      <c r="AB66" s="790">
        <f t="shared" si="12"/>
        <v>1.105270914181853E-2</v>
      </c>
      <c r="AC66" s="790">
        <f t="shared" si="12"/>
        <v>0</v>
      </c>
      <c r="AD66" s="790">
        <f t="shared" si="12"/>
        <v>0</v>
      </c>
      <c r="AE66" s="790">
        <f t="shared" si="12"/>
        <v>0</v>
      </c>
      <c r="AF66" s="790">
        <f t="shared" si="12"/>
        <v>0</v>
      </c>
      <c r="AG66" s="790">
        <f t="shared" si="12"/>
        <v>2.5484199796126398E-4</v>
      </c>
      <c r="AH66" s="790">
        <f t="shared" si="12"/>
        <v>4.9900199600798403E-3</v>
      </c>
      <c r="AI66" s="790">
        <f t="shared" si="12"/>
        <v>0</v>
      </c>
      <c r="AJ66" s="790">
        <f t="shared" si="12"/>
        <v>0</v>
      </c>
      <c r="AK66" s="790">
        <f t="shared" si="12"/>
        <v>0</v>
      </c>
      <c r="AL66" s="790">
        <f t="shared" si="11"/>
        <v>0</v>
      </c>
      <c r="AM66" s="790">
        <f t="shared" si="9"/>
        <v>1.8648018648018652E-3</v>
      </c>
      <c r="AN66" s="790">
        <f t="shared" si="4"/>
        <v>6.4113298724910884E-3</v>
      </c>
      <c r="AP66" s="790">
        <f t="shared" si="6"/>
        <v>5.9230159436496484E-4</v>
      </c>
      <c r="AR66" s="797">
        <f t="shared" si="7"/>
        <v>2.2569567287443457E-4</v>
      </c>
      <c r="AS66" s="787">
        <f t="shared" si="8"/>
        <v>2.5995905638286554E-4</v>
      </c>
    </row>
    <row r="67" spans="1:45" x14ac:dyDescent="0.25">
      <c r="A67" s="770">
        <v>703000000</v>
      </c>
      <c r="B67" s="770" t="s">
        <v>485</v>
      </c>
      <c r="C67" s="770" t="s">
        <v>495</v>
      </c>
      <c r="D67" s="787">
        <v>0</v>
      </c>
      <c r="E67" s="787">
        <v>0</v>
      </c>
      <c r="F67" s="787">
        <v>0</v>
      </c>
      <c r="G67" s="787">
        <v>0</v>
      </c>
      <c r="H67" s="787">
        <v>3.5</v>
      </c>
      <c r="I67" s="787">
        <v>0</v>
      </c>
      <c r="J67" s="787">
        <v>4</v>
      </c>
      <c r="K67" s="787">
        <v>7</v>
      </c>
      <c r="L67" s="787">
        <v>0</v>
      </c>
      <c r="M67" s="787">
        <v>0</v>
      </c>
      <c r="N67" s="787">
        <v>4.75</v>
      </c>
      <c r="O67" s="787">
        <v>0</v>
      </c>
      <c r="P67" s="787">
        <v>56</v>
      </c>
      <c r="Q67" s="787">
        <v>131</v>
      </c>
      <c r="R67" s="787">
        <v>0</v>
      </c>
      <c r="S67" s="787">
        <v>0</v>
      </c>
      <c r="T67" s="787">
        <v>1027</v>
      </c>
      <c r="U67" s="787">
        <v>0</v>
      </c>
      <c r="W67" s="790">
        <f t="shared" si="12"/>
        <v>0</v>
      </c>
      <c r="X67" s="790">
        <f t="shared" si="12"/>
        <v>0</v>
      </c>
      <c r="Y67" s="790">
        <f t="shared" si="12"/>
        <v>0</v>
      </c>
      <c r="Z67" s="790">
        <f t="shared" si="12"/>
        <v>0</v>
      </c>
      <c r="AA67" s="790">
        <f t="shared" si="12"/>
        <v>2.8142966268644713E-3</v>
      </c>
      <c r="AB67" s="790">
        <f t="shared" si="12"/>
        <v>0</v>
      </c>
      <c r="AC67" s="790">
        <f t="shared" si="12"/>
        <v>3.1804086825157026E-4</v>
      </c>
      <c r="AD67" s="790">
        <f t="shared" si="12"/>
        <v>1.5050526768436896E-3</v>
      </c>
      <c r="AE67" s="790">
        <f t="shared" si="12"/>
        <v>0</v>
      </c>
      <c r="AF67" s="790">
        <f t="shared" si="12"/>
        <v>0</v>
      </c>
      <c r="AG67" s="790">
        <f t="shared" si="12"/>
        <v>2.4209989806320076E-3</v>
      </c>
      <c r="AH67" s="790">
        <f t="shared" si="12"/>
        <v>0</v>
      </c>
      <c r="AI67" s="790">
        <f t="shared" si="12"/>
        <v>2.8347253859782339E-3</v>
      </c>
      <c r="AJ67" s="790">
        <f t="shared" si="12"/>
        <v>1.6518921100084486E-3</v>
      </c>
      <c r="AK67" s="790">
        <f t="shared" si="12"/>
        <v>0</v>
      </c>
      <c r="AL67" s="790">
        <f t="shared" si="11"/>
        <v>0</v>
      </c>
      <c r="AM67" s="790">
        <f t="shared" si="9"/>
        <v>1.2490118577075103E-2</v>
      </c>
      <c r="AN67" s="790">
        <f t="shared" si="4"/>
        <v>0</v>
      </c>
      <c r="AP67" s="790">
        <f t="shared" si="6"/>
        <v>1.0195144334850205E-3</v>
      </c>
      <c r="AR67" s="797">
        <f t="shared" si="7"/>
        <v>6.957323838809932E-4</v>
      </c>
      <c r="AS67" s="787">
        <f t="shared" si="8"/>
        <v>8.0135313054640082E-4</v>
      </c>
    </row>
    <row r="68" spans="1:45" x14ac:dyDescent="0.25">
      <c r="A68" s="770">
        <v>703000000</v>
      </c>
      <c r="B68" s="770" t="s">
        <v>485</v>
      </c>
      <c r="C68" s="770" t="s">
        <v>496</v>
      </c>
      <c r="D68" s="787">
        <v>0</v>
      </c>
      <c r="E68" s="787">
        <v>0</v>
      </c>
      <c r="F68" s="787">
        <v>0</v>
      </c>
      <c r="G68" s="787">
        <v>0</v>
      </c>
      <c r="H68" s="787">
        <v>4.0999999999999996</v>
      </c>
      <c r="I68" s="787">
        <v>0</v>
      </c>
      <c r="J68" s="787">
        <v>0</v>
      </c>
      <c r="K68" s="787">
        <v>0</v>
      </c>
      <c r="L68" s="787">
        <v>0</v>
      </c>
      <c r="M68" s="787">
        <v>0</v>
      </c>
      <c r="N68" s="787">
        <v>5.25</v>
      </c>
      <c r="O68" s="787">
        <v>1</v>
      </c>
      <c r="P68" s="787">
        <v>1</v>
      </c>
      <c r="Q68" s="787">
        <v>0</v>
      </c>
      <c r="R68" s="787">
        <v>0</v>
      </c>
      <c r="S68" s="787">
        <v>0</v>
      </c>
      <c r="T68" s="787">
        <v>536.5</v>
      </c>
      <c r="U68" s="787">
        <v>14</v>
      </c>
      <c r="W68" s="790">
        <f t="shared" si="12"/>
        <v>0</v>
      </c>
      <c r="X68" s="790">
        <f t="shared" si="12"/>
        <v>0</v>
      </c>
      <c r="Y68" s="790">
        <f t="shared" si="12"/>
        <v>0</v>
      </c>
      <c r="Z68" s="790">
        <f t="shared" si="12"/>
        <v>0</v>
      </c>
      <c r="AA68" s="790">
        <f t="shared" si="12"/>
        <v>3.2967474771840948E-3</v>
      </c>
      <c r="AB68" s="790">
        <f t="shared" si="12"/>
        <v>0</v>
      </c>
      <c r="AC68" s="790">
        <f t="shared" si="12"/>
        <v>0</v>
      </c>
      <c r="AD68" s="790">
        <f t="shared" si="12"/>
        <v>0</v>
      </c>
      <c r="AE68" s="790">
        <f t="shared" si="12"/>
        <v>0</v>
      </c>
      <c r="AF68" s="790">
        <f t="shared" si="12"/>
        <v>0</v>
      </c>
      <c r="AG68" s="790">
        <f t="shared" si="12"/>
        <v>2.6758409785932716E-3</v>
      </c>
      <c r="AH68" s="790">
        <f t="shared" si="12"/>
        <v>1.996007984031936E-3</v>
      </c>
      <c r="AI68" s="790">
        <f t="shared" si="12"/>
        <v>5.0620096178182748E-5</v>
      </c>
      <c r="AJ68" s="790">
        <f t="shared" si="12"/>
        <v>0</v>
      </c>
      <c r="AK68" s="790">
        <f t="shared" si="12"/>
        <v>0</v>
      </c>
      <c r="AL68" s="790">
        <f t="shared" si="11"/>
        <v>0</v>
      </c>
      <c r="AM68" s="790">
        <f t="shared" si="9"/>
        <v>6.5247795682578311E-3</v>
      </c>
      <c r="AN68" s="790">
        <f t="shared" si="4"/>
        <v>6.6984043443936751E-4</v>
      </c>
      <c r="AP68" s="790">
        <f t="shared" si="6"/>
        <v>5.5206464379747974E-4</v>
      </c>
      <c r="AR68" s="797">
        <f t="shared" si="7"/>
        <v>3.5459248933325993E-4</v>
      </c>
      <c r="AS68" s="787">
        <f t="shared" si="8"/>
        <v>4.0842399747207156E-4</v>
      </c>
    </row>
    <row r="69" spans="1:45" x14ac:dyDescent="0.25">
      <c r="A69" s="770">
        <v>703000000</v>
      </c>
      <c r="B69" s="770" t="s">
        <v>485</v>
      </c>
      <c r="C69" s="770" t="s">
        <v>497</v>
      </c>
      <c r="D69" s="787">
        <v>0</v>
      </c>
      <c r="E69" s="787">
        <v>0</v>
      </c>
      <c r="F69" s="787">
        <v>0</v>
      </c>
      <c r="G69" s="787">
        <v>0</v>
      </c>
      <c r="H69" s="787">
        <v>20.399999999999999</v>
      </c>
      <c r="I69" s="787">
        <v>0</v>
      </c>
      <c r="J69" s="787">
        <v>0</v>
      </c>
      <c r="K69" s="787">
        <v>0</v>
      </c>
      <c r="L69" s="787">
        <v>0</v>
      </c>
      <c r="M69" s="787">
        <v>0</v>
      </c>
      <c r="N69" s="787">
        <v>23.75</v>
      </c>
      <c r="O69" s="787">
        <v>0</v>
      </c>
      <c r="P69" s="787">
        <v>0</v>
      </c>
      <c r="Q69" s="787">
        <v>0</v>
      </c>
      <c r="R69" s="787">
        <v>0</v>
      </c>
      <c r="S69" s="787">
        <v>0</v>
      </c>
      <c r="T69" s="787">
        <v>847</v>
      </c>
      <c r="U69" s="787">
        <v>0</v>
      </c>
      <c r="W69" s="790">
        <f t="shared" si="12"/>
        <v>0</v>
      </c>
      <c r="X69" s="790">
        <f t="shared" si="12"/>
        <v>0</v>
      </c>
      <c r="Y69" s="790">
        <f t="shared" si="12"/>
        <v>0</v>
      </c>
      <c r="Z69" s="790">
        <f t="shared" si="12"/>
        <v>0</v>
      </c>
      <c r="AA69" s="790">
        <f t="shared" si="12"/>
        <v>1.6403328910867203E-2</v>
      </c>
      <c r="AB69" s="790">
        <f t="shared" si="12"/>
        <v>0</v>
      </c>
      <c r="AC69" s="790">
        <f t="shared" si="12"/>
        <v>0</v>
      </c>
      <c r="AD69" s="790">
        <f t="shared" si="12"/>
        <v>0</v>
      </c>
      <c r="AE69" s="790">
        <f t="shared" si="12"/>
        <v>0</v>
      </c>
      <c r="AF69" s="790">
        <f t="shared" si="12"/>
        <v>0</v>
      </c>
      <c r="AG69" s="790">
        <f t="shared" si="12"/>
        <v>1.2104994903160037E-2</v>
      </c>
      <c r="AH69" s="790">
        <f t="shared" si="12"/>
        <v>0</v>
      </c>
      <c r="AI69" s="790">
        <f t="shared" si="12"/>
        <v>0</v>
      </c>
      <c r="AJ69" s="790">
        <f t="shared" si="12"/>
        <v>0</v>
      </c>
      <c r="AK69" s="790">
        <f t="shared" si="12"/>
        <v>0</v>
      </c>
      <c r="AL69" s="790">
        <f t="shared" si="11"/>
        <v>0</v>
      </c>
      <c r="AM69" s="790">
        <f t="shared" si="9"/>
        <v>1.0301003344481609E-2</v>
      </c>
      <c r="AN69" s="790">
        <f t="shared" si="4"/>
        <v>0</v>
      </c>
      <c r="AP69" s="790">
        <f t="shared" si="6"/>
        <v>1.8754513159138931E-3</v>
      </c>
      <c r="AR69" s="797">
        <f t="shared" si="7"/>
        <v>1.2430619266055041E-3</v>
      </c>
      <c r="AS69" s="787">
        <f t="shared" si="8"/>
        <v>1.4317740404602927E-3</v>
      </c>
    </row>
    <row r="70" spans="1:45" x14ac:dyDescent="0.25">
      <c r="A70" s="770">
        <v>703000000</v>
      </c>
      <c r="B70" s="770" t="s">
        <v>485</v>
      </c>
      <c r="C70" s="770" t="s">
        <v>498</v>
      </c>
      <c r="D70" s="787">
        <v>0</v>
      </c>
      <c r="E70" s="787">
        <v>0</v>
      </c>
      <c r="F70" s="787">
        <v>0</v>
      </c>
      <c r="G70" s="787">
        <v>0</v>
      </c>
      <c r="H70" s="787">
        <v>10.399999999999999</v>
      </c>
      <c r="I70" s="787">
        <v>0</v>
      </c>
      <c r="J70" s="787">
        <v>0</v>
      </c>
      <c r="K70" s="787">
        <v>0</v>
      </c>
      <c r="L70" s="787">
        <v>0</v>
      </c>
      <c r="M70" s="787">
        <v>0</v>
      </c>
      <c r="N70" s="787">
        <v>63.75</v>
      </c>
      <c r="O70" s="787">
        <v>0</v>
      </c>
      <c r="P70" s="787">
        <v>0</v>
      </c>
      <c r="Q70" s="787">
        <v>5</v>
      </c>
      <c r="R70" s="787">
        <v>0</v>
      </c>
      <c r="S70" s="787">
        <v>0</v>
      </c>
      <c r="T70" s="787">
        <v>823</v>
      </c>
      <c r="U70" s="787">
        <v>0</v>
      </c>
      <c r="W70" s="790">
        <f t="shared" si="12"/>
        <v>0</v>
      </c>
      <c r="X70" s="790">
        <f t="shared" si="12"/>
        <v>0</v>
      </c>
      <c r="Y70" s="790">
        <f t="shared" si="12"/>
        <v>0</v>
      </c>
      <c r="Z70" s="790">
        <f t="shared" si="12"/>
        <v>0</v>
      </c>
      <c r="AA70" s="790">
        <f t="shared" si="12"/>
        <v>8.3624814055401429E-3</v>
      </c>
      <c r="AB70" s="790">
        <f t="shared" si="12"/>
        <v>0</v>
      </c>
      <c r="AC70" s="790">
        <f t="shared" si="12"/>
        <v>0</v>
      </c>
      <c r="AD70" s="790">
        <f t="shared" si="12"/>
        <v>0</v>
      </c>
      <c r="AE70" s="790">
        <f t="shared" si="12"/>
        <v>0</v>
      </c>
      <c r="AF70" s="790">
        <f t="shared" si="12"/>
        <v>0</v>
      </c>
      <c r="AG70" s="790">
        <f t="shared" si="12"/>
        <v>3.2492354740061152E-2</v>
      </c>
      <c r="AH70" s="790">
        <f t="shared" si="12"/>
        <v>0</v>
      </c>
      <c r="AI70" s="790">
        <f t="shared" si="12"/>
        <v>0</v>
      </c>
      <c r="AJ70" s="790">
        <f t="shared" si="12"/>
        <v>6.304931717589499E-5</v>
      </c>
      <c r="AK70" s="790">
        <f t="shared" si="12"/>
        <v>0</v>
      </c>
      <c r="AL70" s="790">
        <f t="shared" si="11"/>
        <v>0</v>
      </c>
      <c r="AM70" s="790">
        <f t="shared" si="9"/>
        <v>1.0009121313469142E-2</v>
      </c>
      <c r="AN70" s="790">
        <f t="shared" si="4"/>
        <v>0</v>
      </c>
      <c r="AP70" s="790">
        <f t="shared" si="6"/>
        <v>3.7307056483390773E-3</v>
      </c>
      <c r="AR70" s="797">
        <f t="shared" si="7"/>
        <v>3.3366399082568792E-3</v>
      </c>
      <c r="AS70" s="787">
        <f t="shared" si="8"/>
        <v>3.8431829507092063E-3</v>
      </c>
    </row>
    <row r="71" spans="1:45" x14ac:dyDescent="0.25">
      <c r="A71" s="770">
        <v>703000000</v>
      </c>
      <c r="B71" s="770" t="s">
        <v>485</v>
      </c>
      <c r="C71" s="770" t="s">
        <v>462</v>
      </c>
      <c r="D71" s="787">
        <v>0</v>
      </c>
      <c r="E71" s="787">
        <v>0</v>
      </c>
      <c r="F71" s="787">
        <v>0</v>
      </c>
      <c r="G71" s="787">
        <v>0</v>
      </c>
      <c r="H71" s="787">
        <v>2.8000000000000003</v>
      </c>
      <c r="I71" s="787">
        <v>0</v>
      </c>
      <c r="J71" s="787">
        <v>0</v>
      </c>
      <c r="K71" s="787">
        <v>0</v>
      </c>
      <c r="L71" s="787">
        <v>0</v>
      </c>
      <c r="M71" s="787">
        <v>0</v>
      </c>
      <c r="N71" s="787">
        <v>6</v>
      </c>
      <c r="O71" s="787">
        <v>0</v>
      </c>
      <c r="P71" s="787">
        <v>1</v>
      </c>
      <c r="Q71" s="787">
        <v>1</v>
      </c>
      <c r="R71" s="787">
        <v>0</v>
      </c>
      <c r="S71" s="787">
        <v>0</v>
      </c>
      <c r="T71" s="787">
        <v>18.5</v>
      </c>
      <c r="U71" s="787">
        <v>0</v>
      </c>
      <c r="W71" s="790">
        <f t="shared" ref="W71:AK87" si="13">+D71/D$2</f>
        <v>0</v>
      </c>
      <c r="X71" s="790">
        <f t="shared" si="13"/>
        <v>0</v>
      </c>
      <c r="Y71" s="790">
        <f t="shared" si="13"/>
        <v>0</v>
      </c>
      <c r="Z71" s="790">
        <f t="shared" si="13"/>
        <v>0</v>
      </c>
      <c r="AA71" s="790">
        <f t="shared" si="13"/>
        <v>2.2514373014915772E-3</v>
      </c>
      <c r="AB71" s="790">
        <f t="shared" si="13"/>
        <v>0</v>
      </c>
      <c r="AC71" s="790">
        <f t="shared" si="13"/>
        <v>0</v>
      </c>
      <c r="AD71" s="790">
        <f t="shared" si="13"/>
        <v>0</v>
      </c>
      <c r="AE71" s="790">
        <f t="shared" si="13"/>
        <v>0</v>
      </c>
      <c r="AF71" s="790">
        <f t="shared" si="13"/>
        <v>0</v>
      </c>
      <c r="AG71" s="790">
        <f t="shared" si="13"/>
        <v>3.0581039755351674E-3</v>
      </c>
      <c r="AH71" s="790">
        <f t="shared" si="13"/>
        <v>0</v>
      </c>
      <c r="AI71" s="790">
        <f t="shared" si="13"/>
        <v>5.0620096178182748E-5</v>
      </c>
      <c r="AJ71" s="790">
        <f t="shared" si="13"/>
        <v>1.2609863435178997E-5</v>
      </c>
      <c r="AK71" s="790">
        <f t="shared" si="13"/>
        <v>0</v>
      </c>
      <c r="AL71" s="790">
        <f t="shared" si="11"/>
        <v>0</v>
      </c>
      <c r="AM71" s="790">
        <f t="shared" si="9"/>
        <v>2.2499239890544245E-4</v>
      </c>
      <c r="AN71" s="790">
        <f t="shared" si="9"/>
        <v>0</v>
      </c>
      <c r="AP71" s="790">
        <f t="shared" si="6"/>
        <v>3.8392717861934533E-4</v>
      </c>
      <c r="AR71" s="797">
        <f t="shared" si="7"/>
        <v>3.1403669724770631E-4</v>
      </c>
      <c r="AS71" s="787">
        <f t="shared" si="8"/>
        <v>3.6171133653733713E-4</v>
      </c>
    </row>
    <row r="72" spans="1:45" x14ac:dyDescent="0.25">
      <c r="A72" s="770">
        <v>703000000</v>
      </c>
      <c r="B72" s="770" t="s">
        <v>485</v>
      </c>
      <c r="C72" s="770" t="s">
        <v>499</v>
      </c>
      <c r="D72" s="787">
        <v>0</v>
      </c>
      <c r="E72" s="787">
        <v>0</v>
      </c>
      <c r="F72" s="787">
        <v>0</v>
      </c>
      <c r="G72" s="787">
        <v>0</v>
      </c>
      <c r="H72" s="787">
        <v>11.116666666666664</v>
      </c>
      <c r="I72" s="787">
        <v>0</v>
      </c>
      <c r="J72" s="787">
        <v>1</v>
      </c>
      <c r="K72" s="787">
        <v>0</v>
      </c>
      <c r="L72" s="787">
        <v>0</v>
      </c>
      <c r="M72" s="787">
        <v>0</v>
      </c>
      <c r="N72" s="787">
        <v>9</v>
      </c>
      <c r="O72" s="787">
        <v>0</v>
      </c>
      <c r="P72" s="787">
        <v>0</v>
      </c>
      <c r="Q72" s="787">
        <v>2</v>
      </c>
      <c r="R72" s="787">
        <v>0</v>
      </c>
      <c r="S72" s="787">
        <v>0</v>
      </c>
      <c r="T72" s="787">
        <v>813.16666666666663</v>
      </c>
      <c r="U72" s="787">
        <v>0</v>
      </c>
      <c r="W72" s="790">
        <f t="shared" si="13"/>
        <v>0</v>
      </c>
      <c r="X72" s="790">
        <f t="shared" si="13"/>
        <v>0</v>
      </c>
      <c r="Y72" s="790">
        <f t="shared" si="13"/>
        <v>0</v>
      </c>
      <c r="Z72" s="790">
        <f t="shared" si="13"/>
        <v>0</v>
      </c>
      <c r="AA72" s="790">
        <f t="shared" si="13"/>
        <v>8.9387421434219128E-3</v>
      </c>
      <c r="AB72" s="790">
        <f t="shared" si="13"/>
        <v>0</v>
      </c>
      <c r="AC72" s="790">
        <f t="shared" si="13"/>
        <v>7.9510217062892565E-5</v>
      </c>
      <c r="AD72" s="790">
        <f t="shared" si="13"/>
        <v>0</v>
      </c>
      <c r="AE72" s="790">
        <f t="shared" si="13"/>
        <v>0</v>
      </c>
      <c r="AF72" s="790">
        <f t="shared" si="13"/>
        <v>0</v>
      </c>
      <c r="AG72" s="790">
        <f t="shared" si="13"/>
        <v>4.5871559633027508E-3</v>
      </c>
      <c r="AH72" s="790">
        <f t="shared" si="13"/>
        <v>0</v>
      </c>
      <c r="AI72" s="790">
        <f t="shared" si="13"/>
        <v>0</v>
      </c>
      <c r="AJ72" s="790">
        <f t="shared" si="13"/>
        <v>2.5219726870357995E-5</v>
      </c>
      <c r="AK72" s="790">
        <f t="shared" si="13"/>
        <v>0</v>
      </c>
      <c r="AL72" s="790">
        <f t="shared" si="11"/>
        <v>0</v>
      </c>
      <c r="AM72" s="790">
        <f t="shared" si="9"/>
        <v>9.8895307590959793E-3</v>
      </c>
      <c r="AN72" s="790">
        <f t="shared" si="9"/>
        <v>0</v>
      </c>
      <c r="AP72" s="790">
        <f t="shared" ref="AP72:AP135" si="14">+SUMPRODUCT(W72:AN72,W$3:AN$3)</f>
        <v>9.0336538693940342E-4</v>
      </c>
      <c r="AR72" s="797">
        <f t="shared" si="7"/>
        <v>4.9527258582544355E-4</v>
      </c>
      <c r="AS72" s="787">
        <f t="shared" si="8"/>
        <v>5.7046106566302783E-4</v>
      </c>
    </row>
    <row r="73" spans="1:45" x14ac:dyDescent="0.25">
      <c r="A73" s="770">
        <v>703000000</v>
      </c>
      <c r="B73" s="770" t="s">
        <v>485</v>
      </c>
      <c r="C73" s="770" t="s">
        <v>500</v>
      </c>
      <c r="D73" s="787">
        <v>0</v>
      </c>
      <c r="E73" s="787">
        <v>1</v>
      </c>
      <c r="F73" s="787">
        <v>0</v>
      </c>
      <c r="G73" s="787">
        <v>0</v>
      </c>
      <c r="H73" s="787">
        <v>7</v>
      </c>
      <c r="I73" s="787">
        <v>0</v>
      </c>
      <c r="J73" s="787">
        <v>1</v>
      </c>
      <c r="K73" s="787">
        <v>15.5</v>
      </c>
      <c r="L73" s="787">
        <v>0.5</v>
      </c>
      <c r="M73" s="787">
        <v>0</v>
      </c>
      <c r="N73" s="787">
        <v>17.5</v>
      </c>
      <c r="O73" s="787">
        <v>0</v>
      </c>
      <c r="P73" s="787">
        <v>2</v>
      </c>
      <c r="Q73" s="787">
        <v>13</v>
      </c>
      <c r="R73" s="787">
        <v>0</v>
      </c>
      <c r="S73" s="787">
        <v>0</v>
      </c>
      <c r="T73" s="787">
        <v>484.99999999999983</v>
      </c>
      <c r="U73" s="787">
        <v>0</v>
      </c>
      <c r="W73" s="790">
        <f t="shared" si="13"/>
        <v>0</v>
      </c>
      <c r="X73" s="790">
        <f t="shared" si="13"/>
        <v>2.1396476713501176E-3</v>
      </c>
      <c r="Y73" s="790">
        <f t="shared" si="13"/>
        <v>0</v>
      </c>
      <c r="Z73" s="790">
        <f t="shared" si="13"/>
        <v>0</v>
      </c>
      <c r="AA73" s="790">
        <f t="shared" si="13"/>
        <v>5.6285932537289427E-3</v>
      </c>
      <c r="AB73" s="790">
        <f t="shared" si="13"/>
        <v>0</v>
      </c>
      <c r="AC73" s="790">
        <f t="shared" si="13"/>
        <v>7.9510217062892565E-5</v>
      </c>
      <c r="AD73" s="790">
        <f t="shared" si="13"/>
        <v>3.3326166415824552E-3</v>
      </c>
      <c r="AE73" s="790">
        <f t="shared" si="13"/>
        <v>1.2414649286157667E-4</v>
      </c>
      <c r="AF73" s="790">
        <f t="shared" si="13"/>
        <v>0</v>
      </c>
      <c r="AG73" s="790">
        <f t="shared" si="13"/>
        <v>8.9194699286442389E-3</v>
      </c>
      <c r="AH73" s="790">
        <f t="shared" si="13"/>
        <v>0</v>
      </c>
      <c r="AI73" s="790">
        <f t="shared" si="13"/>
        <v>1.012401923563655E-4</v>
      </c>
      <c r="AJ73" s="790">
        <f t="shared" si="13"/>
        <v>1.6392822465732696E-4</v>
      </c>
      <c r="AK73" s="790">
        <f t="shared" si="13"/>
        <v>0</v>
      </c>
      <c r="AL73" s="790">
        <f t="shared" si="11"/>
        <v>0</v>
      </c>
      <c r="AM73" s="790">
        <f t="shared" si="9"/>
        <v>5.8984493767102464E-3</v>
      </c>
      <c r="AN73" s="790">
        <f t="shared" si="9"/>
        <v>0</v>
      </c>
      <c r="AP73" s="790">
        <f t="shared" si="14"/>
        <v>2.0065142095660729E-3</v>
      </c>
      <c r="AR73" s="797">
        <f t="shared" ref="AR73:AR136" si="15">+SUMPRODUCT(AC73:AH73,$AC$3:$AH$3)</f>
        <v>1.7322772292963124E-3</v>
      </c>
      <c r="AS73" s="787">
        <f t="shared" ref="AS73:AS136" si="16">+AR73/$AR$3</f>
        <v>1.9952582527886105E-3</v>
      </c>
    </row>
    <row r="74" spans="1:45" x14ac:dyDescent="0.25">
      <c r="A74" s="770">
        <v>703000000</v>
      </c>
      <c r="B74" s="770" t="s">
        <v>485</v>
      </c>
      <c r="C74" s="770" t="s">
        <v>501</v>
      </c>
      <c r="D74" s="787">
        <v>0</v>
      </c>
      <c r="E74" s="787">
        <v>0</v>
      </c>
      <c r="F74" s="787">
        <v>0</v>
      </c>
      <c r="G74" s="787">
        <v>0</v>
      </c>
      <c r="H74" s="787">
        <v>0</v>
      </c>
      <c r="I74" s="787">
        <v>0</v>
      </c>
      <c r="J74" s="787">
        <v>0</v>
      </c>
      <c r="K74" s="787">
        <v>0</v>
      </c>
      <c r="L74" s="787">
        <v>0</v>
      </c>
      <c r="M74" s="787">
        <v>0</v>
      </c>
      <c r="N74" s="787">
        <v>0</v>
      </c>
      <c r="O74" s="787">
        <v>0</v>
      </c>
      <c r="P74" s="787">
        <v>0</v>
      </c>
      <c r="Q74" s="787">
        <v>0</v>
      </c>
      <c r="R74" s="787">
        <v>0</v>
      </c>
      <c r="S74" s="787">
        <v>0</v>
      </c>
      <c r="T74" s="787">
        <v>1</v>
      </c>
      <c r="U74" s="787">
        <v>0</v>
      </c>
      <c r="W74" s="790">
        <f t="shared" si="13"/>
        <v>0</v>
      </c>
      <c r="X74" s="790">
        <f t="shared" si="13"/>
        <v>0</v>
      </c>
      <c r="Y74" s="790">
        <f t="shared" si="13"/>
        <v>0</v>
      </c>
      <c r="Z74" s="790">
        <f t="shared" si="13"/>
        <v>0</v>
      </c>
      <c r="AA74" s="790">
        <f t="shared" si="13"/>
        <v>0</v>
      </c>
      <c r="AB74" s="790">
        <f t="shared" si="13"/>
        <v>0</v>
      </c>
      <c r="AC74" s="790">
        <f t="shared" si="13"/>
        <v>0</v>
      </c>
      <c r="AD74" s="790">
        <f t="shared" si="13"/>
        <v>0</v>
      </c>
      <c r="AE74" s="790">
        <f t="shared" si="13"/>
        <v>0</v>
      </c>
      <c r="AF74" s="790">
        <f t="shared" si="13"/>
        <v>0</v>
      </c>
      <c r="AG74" s="790">
        <f t="shared" si="13"/>
        <v>0</v>
      </c>
      <c r="AH74" s="790">
        <f t="shared" si="13"/>
        <v>0</v>
      </c>
      <c r="AI74" s="790">
        <f t="shared" si="13"/>
        <v>0</v>
      </c>
      <c r="AJ74" s="790">
        <f t="shared" si="13"/>
        <v>0</v>
      </c>
      <c r="AK74" s="790">
        <f t="shared" si="13"/>
        <v>0</v>
      </c>
      <c r="AL74" s="790">
        <f t="shared" si="11"/>
        <v>0</v>
      </c>
      <c r="AM74" s="790">
        <f t="shared" si="9"/>
        <v>1.2161751292186079E-5</v>
      </c>
      <c r="AN74" s="790">
        <f t="shared" si="9"/>
        <v>0</v>
      </c>
      <c r="AP74" s="790">
        <f t="shared" si="14"/>
        <v>1.7841289145636978E-7</v>
      </c>
      <c r="AR74" s="797">
        <f t="shared" si="15"/>
        <v>0</v>
      </c>
      <c r="AS74" s="787">
        <f t="shared" si="16"/>
        <v>0</v>
      </c>
    </row>
    <row r="75" spans="1:45" x14ac:dyDescent="0.25">
      <c r="A75" s="770">
        <v>704000000</v>
      </c>
      <c r="B75" s="770" t="s">
        <v>502</v>
      </c>
      <c r="C75" s="770" t="s">
        <v>503</v>
      </c>
      <c r="D75" s="787">
        <v>1.1000000000000001</v>
      </c>
      <c r="E75" s="787">
        <v>0</v>
      </c>
      <c r="F75" s="787">
        <v>0</v>
      </c>
      <c r="G75" s="787">
        <v>34</v>
      </c>
      <c r="H75" s="787">
        <v>0</v>
      </c>
      <c r="I75" s="787">
        <v>0</v>
      </c>
      <c r="J75" s="787">
        <v>9.5</v>
      </c>
      <c r="K75" s="787">
        <v>10</v>
      </c>
      <c r="L75" s="787">
        <v>0</v>
      </c>
      <c r="M75" s="787">
        <v>104</v>
      </c>
      <c r="N75" s="787">
        <v>0</v>
      </c>
      <c r="O75" s="787">
        <v>0</v>
      </c>
      <c r="P75" s="787">
        <v>20</v>
      </c>
      <c r="Q75" s="787">
        <v>3</v>
      </c>
      <c r="R75" s="787">
        <v>12</v>
      </c>
      <c r="S75" s="787">
        <v>886</v>
      </c>
      <c r="T75" s="787">
        <v>0</v>
      </c>
      <c r="U75" s="787">
        <v>0</v>
      </c>
      <c r="W75" s="790">
        <f t="shared" si="13"/>
        <v>5.8583348127108125E-3</v>
      </c>
      <c r="X75" s="790">
        <f t="shared" si="13"/>
        <v>0</v>
      </c>
      <c r="Y75" s="790">
        <f t="shared" si="13"/>
        <v>0</v>
      </c>
      <c r="Z75" s="790">
        <f t="shared" si="13"/>
        <v>0.25699168556311414</v>
      </c>
      <c r="AA75" s="790">
        <f t="shared" si="13"/>
        <v>0</v>
      </c>
      <c r="AB75" s="790">
        <f t="shared" si="13"/>
        <v>0</v>
      </c>
      <c r="AC75" s="790">
        <f t="shared" si="13"/>
        <v>7.5534706209747936E-4</v>
      </c>
      <c r="AD75" s="790">
        <f t="shared" si="13"/>
        <v>2.1500752526338422E-3</v>
      </c>
      <c r="AE75" s="790">
        <f t="shared" si="13"/>
        <v>0</v>
      </c>
      <c r="AF75" s="790">
        <f t="shared" si="13"/>
        <v>7.5608869501999271E-2</v>
      </c>
      <c r="AG75" s="790">
        <f t="shared" si="13"/>
        <v>0</v>
      </c>
      <c r="AH75" s="790">
        <f t="shared" si="13"/>
        <v>0</v>
      </c>
      <c r="AI75" s="790">
        <f t="shared" si="13"/>
        <v>1.012401923563655E-3</v>
      </c>
      <c r="AJ75" s="790">
        <f t="shared" si="13"/>
        <v>3.7829590305536989E-5</v>
      </c>
      <c r="AK75" s="790">
        <f t="shared" si="13"/>
        <v>7.4840962953723333E-4</v>
      </c>
      <c r="AL75" s="790">
        <f t="shared" si="11"/>
        <v>0.12783148174866538</v>
      </c>
      <c r="AM75" s="790">
        <f t="shared" si="9"/>
        <v>0</v>
      </c>
      <c r="AN75" s="790">
        <f t="shared" si="9"/>
        <v>0</v>
      </c>
      <c r="AP75" s="790">
        <f t="shared" si="14"/>
        <v>5.8995579447582549E-3</v>
      </c>
      <c r="AR75" s="797">
        <f t="shared" si="15"/>
        <v>4.8724286311123601E-3</v>
      </c>
      <c r="AS75" s="787">
        <f t="shared" si="16"/>
        <v>5.612123321218989E-3</v>
      </c>
    </row>
    <row r="76" spans="1:45" x14ac:dyDescent="0.25">
      <c r="A76" s="770">
        <v>704000000</v>
      </c>
      <c r="B76" s="770" t="s">
        <v>502</v>
      </c>
      <c r="C76" s="770" t="s">
        <v>504</v>
      </c>
      <c r="D76" s="787">
        <v>1</v>
      </c>
      <c r="E76" s="787">
        <v>0</v>
      </c>
      <c r="F76" s="787">
        <v>0</v>
      </c>
      <c r="G76" s="787">
        <v>10</v>
      </c>
      <c r="H76" s="787">
        <v>0</v>
      </c>
      <c r="I76" s="787">
        <v>0</v>
      </c>
      <c r="J76" s="787">
        <v>40</v>
      </c>
      <c r="K76" s="787">
        <v>6</v>
      </c>
      <c r="L76" s="787">
        <v>5</v>
      </c>
      <c r="M76" s="787">
        <v>106.5</v>
      </c>
      <c r="N76" s="787">
        <v>0</v>
      </c>
      <c r="O76" s="787">
        <v>0</v>
      </c>
      <c r="P76" s="787">
        <v>129</v>
      </c>
      <c r="Q76" s="787">
        <v>1</v>
      </c>
      <c r="R76" s="787">
        <v>7</v>
      </c>
      <c r="S76" s="787">
        <v>695</v>
      </c>
      <c r="T76" s="787">
        <v>40</v>
      </c>
      <c r="U76" s="787">
        <v>0</v>
      </c>
      <c r="W76" s="790">
        <f t="shared" si="13"/>
        <v>5.3257589206461928E-3</v>
      </c>
      <c r="X76" s="790">
        <f t="shared" si="13"/>
        <v>0</v>
      </c>
      <c r="Y76" s="790">
        <f t="shared" si="13"/>
        <v>0</v>
      </c>
      <c r="Z76" s="790">
        <f t="shared" si="13"/>
        <v>7.5585789871504147E-2</v>
      </c>
      <c r="AA76" s="790">
        <f t="shared" si="13"/>
        <v>0</v>
      </c>
      <c r="AB76" s="790">
        <f t="shared" si="13"/>
        <v>0</v>
      </c>
      <c r="AC76" s="790">
        <f t="shared" si="13"/>
        <v>3.1804086825157024E-3</v>
      </c>
      <c r="AD76" s="790">
        <f t="shared" si="13"/>
        <v>1.2900451515803052E-3</v>
      </c>
      <c r="AE76" s="790">
        <f t="shared" si="13"/>
        <v>1.2414649286157666E-3</v>
      </c>
      <c r="AF76" s="790">
        <f t="shared" si="13"/>
        <v>7.7426390403489642E-2</v>
      </c>
      <c r="AG76" s="790">
        <f t="shared" si="13"/>
        <v>0</v>
      </c>
      <c r="AH76" s="790">
        <f t="shared" si="13"/>
        <v>0</v>
      </c>
      <c r="AI76" s="790">
        <f t="shared" si="13"/>
        <v>6.5299924069855747E-3</v>
      </c>
      <c r="AJ76" s="790">
        <f t="shared" si="13"/>
        <v>1.2609863435178997E-5</v>
      </c>
      <c r="AK76" s="790">
        <f t="shared" si="13"/>
        <v>4.3657228389671943E-4</v>
      </c>
      <c r="AL76" s="790">
        <f t="shared" si="11"/>
        <v>0.10027413071706821</v>
      </c>
      <c r="AM76" s="790">
        <f t="shared" si="9"/>
        <v>4.8647005168744314E-4</v>
      </c>
      <c r="AN76" s="790">
        <f t="shared" si="9"/>
        <v>0</v>
      </c>
      <c r="AP76" s="790">
        <f t="shared" si="14"/>
        <v>6.2049514317321025E-3</v>
      </c>
      <c r="AR76" s="797">
        <f t="shared" si="15"/>
        <v>5.6761493448089818E-3</v>
      </c>
      <c r="AS76" s="787">
        <f t="shared" si="16"/>
        <v>6.5378587403653607E-3</v>
      </c>
    </row>
    <row r="77" spans="1:45" x14ac:dyDescent="0.25">
      <c r="A77" s="770">
        <v>704000000</v>
      </c>
      <c r="B77" s="770" t="s">
        <v>502</v>
      </c>
      <c r="C77" s="770" t="s">
        <v>505</v>
      </c>
      <c r="D77" s="787">
        <v>0</v>
      </c>
      <c r="E77" s="787">
        <v>0</v>
      </c>
      <c r="F77" s="787">
        <v>0</v>
      </c>
      <c r="G77" s="787">
        <v>2.1</v>
      </c>
      <c r="H77" s="787">
        <v>4</v>
      </c>
      <c r="I77" s="787">
        <v>0</v>
      </c>
      <c r="J77" s="787">
        <v>0</v>
      </c>
      <c r="K77" s="787">
        <v>0</v>
      </c>
      <c r="L77" s="787">
        <v>0</v>
      </c>
      <c r="M77" s="787">
        <v>2.5</v>
      </c>
      <c r="N77" s="787">
        <v>25.5</v>
      </c>
      <c r="O77" s="787">
        <v>0</v>
      </c>
      <c r="P77" s="787">
        <v>126</v>
      </c>
      <c r="Q77" s="787">
        <v>99</v>
      </c>
      <c r="R77" s="787">
        <v>0</v>
      </c>
      <c r="S77" s="787">
        <v>501</v>
      </c>
      <c r="T77" s="787">
        <v>1757</v>
      </c>
      <c r="U77" s="787">
        <v>9</v>
      </c>
      <c r="W77" s="790">
        <f t="shared" si="13"/>
        <v>0</v>
      </c>
      <c r="X77" s="790">
        <f t="shared" si="13"/>
        <v>0</v>
      </c>
      <c r="Y77" s="790">
        <f t="shared" si="13"/>
        <v>0</v>
      </c>
      <c r="Z77" s="790">
        <f t="shared" si="13"/>
        <v>1.5873015873015872E-2</v>
      </c>
      <c r="AA77" s="790">
        <f t="shared" si="13"/>
        <v>3.2163390021308245E-3</v>
      </c>
      <c r="AB77" s="790">
        <f t="shared" si="13"/>
        <v>0</v>
      </c>
      <c r="AC77" s="790">
        <f t="shared" si="13"/>
        <v>0</v>
      </c>
      <c r="AD77" s="790">
        <f t="shared" si="13"/>
        <v>0</v>
      </c>
      <c r="AE77" s="790">
        <f t="shared" si="13"/>
        <v>0</v>
      </c>
      <c r="AF77" s="790">
        <f t="shared" si="13"/>
        <v>1.8175209014903672E-3</v>
      </c>
      <c r="AG77" s="790">
        <f t="shared" si="13"/>
        <v>1.2996941896024463E-2</v>
      </c>
      <c r="AH77" s="790">
        <f t="shared" si="13"/>
        <v>0</v>
      </c>
      <c r="AI77" s="790">
        <f t="shared" si="13"/>
        <v>6.3781321184510267E-3</v>
      </c>
      <c r="AJ77" s="790">
        <f t="shared" si="13"/>
        <v>1.2483764800827208E-3</v>
      </c>
      <c r="AK77" s="790">
        <f t="shared" si="13"/>
        <v>0</v>
      </c>
      <c r="AL77" s="790">
        <f t="shared" si="11"/>
        <v>7.2283941711152766E-2</v>
      </c>
      <c r="AM77" s="790">
        <f t="shared" si="9"/>
        <v>2.136819702037094E-2</v>
      </c>
      <c r="AN77" s="790">
        <f t="shared" si="9"/>
        <v>4.306117078538791E-4</v>
      </c>
      <c r="AP77" s="790">
        <f t="shared" si="14"/>
        <v>2.1579720727587354E-3</v>
      </c>
      <c r="AR77" s="797">
        <f t="shared" si="15"/>
        <v>1.4342233933281971E-3</v>
      </c>
      <c r="AS77" s="787">
        <f t="shared" si="16"/>
        <v>1.6519561727674685E-3</v>
      </c>
    </row>
    <row r="78" spans="1:45" x14ac:dyDescent="0.25">
      <c r="A78" s="770">
        <v>704000000</v>
      </c>
      <c r="B78" s="770" t="s">
        <v>502</v>
      </c>
      <c r="C78" s="770" t="s">
        <v>506</v>
      </c>
      <c r="D78" s="787">
        <v>0</v>
      </c>
      <c r="E78" s="787">
        <v>0</v>
      </c>
      <c r="F78" s="787">
        <v>0</v>
      </c>
      <c r="G78" s="787">
        <v>3.1</v>
      </c>
      <c r="H78" s="787">
        <v>10</v>
      </c>
      <c r="I78" s="787">
        <v>0</v>
      </c>
      <c r="J78" s="787">
        <v>0</v>
      </c>
      <c r="K78" s="787">
        <v>0.5</v>
      </c>
      <c r="L78" s="787">
        <v>0</v>
      </c>
      <c r="M78" s="787">
        <v>6.5</v>
      </c>
      <c r="N78" s="787">
        <v>2</v>
      </c>
      <c r="O78" s="787">
        <v>0</v>
      </c>
      <c r="P78" s="787">
        <v>1</v>
      </c>
      <c r="Q78" s="787">
        <v>2</v>
      </c>
      <c r="R78" s="787">
        <v>0</v>
      </c>
      <c r="S78" s="787">
        <v>98</v>
      </c>
      <c r="T78" s="787">
        <v>235</v>
      </c>
      <c r="U78" s="787">
        <v>0</v>
      </c>
      <c r="W78" s="790">
        <f t="shared" si="13"/>
        <v>0</v>
      </c>
      <c r="X78" s="790">
        <f t="shared" si="13"/>
        <v>0</v>
      </c>
      <c r="Y78" s="790">
        <f t="shared" si="13"/>
        <v>0</v>
      </c>
      <c r="Z78" s="790">
        <f t="shared" si="13"/>
        <v>2.3431594860166289E-2</v>
      </c>
      <c r="AA78" s="790">
        <f t="shared" si="13"/>
        <v>8.0408475053270617E-3</v>
      </c>
      <c r="AB78" s="790">
        <f t="shared" si="13"/>
        <v>0</v>
      </c>
      <c r="AC78" s="790">
        <f t="shared" si="13"/>
        <v>0</v>
      </c>
      <c r="AD78" s="790">
        <f t="shared" si="13"/>
        <v>1.0750376263169211E-4</v>
      </c>
      <c r="AE78" s="790">
        <f t="shared" si="13"/>
        <v>0</v>
      </c>
      <c r="AF78" s="790">
        <f t="shared" si="13"/>
        <v>4.7255543438749544E-3</v>
      </c>
      <c r="AG78" s="790">
        <f t="shared" si="13"/>
        <v>1.0193679918450559E-3</v>
      </c>
      <c r="AH78" s="790">
        <f t="shared" si="13"/>
        <v>0</v>
      </c>
      <c r="AI78" s="790">
        <f t="shared" si="13"/>
        <v>5.0620096178182748E-5</v>
      </c>
      <c r="AJ78" s="790">
        <f t="shared" si="13"/>
        <v>2.5219726870357995E-5</v>
      </c>
      <c r="AK78" s="790">
        <f t="shared" si="13"/>
        <v>0</v>
      </c>
      <c r="AL78" s="790">
        <f t="shared" si="11"/>
        <v>1.4139373827730483E-2</v>
      </c>
      <c r="AM78" s="790">
        <f t="shared" si="9"/>
        <v>2.8580115536637287E-3</v>
      </c>
      <c r="AN78" s="790">
        <f t="shared" si="9"/>
        <v>0</v>
      </c>
      <c r="AP78" s="790">
        <f t="shared" si="14"/>
        <v>7.6630837136556031E-4</v>
      </c>
      <c r="AR78" s="797">
        <f t="shared" si="15"/>
        <v>3.8857206277332344E-4</v>
      </c>
      <c r="AS78" s="787">
        <f t="shared" si="16"/>
        <v>4.4756208875787825E-4</v>
      </c>
    </row>
    <row r="79" spans="1:45" x14ac:dyDescent="0.25">
      <c r="A79" s="770">
        <v>704000000</v>
      </c>
      <c r="B79" s="770" t="s">
        <v>502</v>
      </c>
      <c r="C79" s="770" t="s">
        <v>507</v>
      </c>
      <c r="D79" s="787">
        <v>0</v>
      </c>
      <c r="E79" s="787">
        <v>0</v>
      </c>
      <c r="F79" s="787">
        <v>0</v>
      </c>
      <c r="G79" s="787">
        <v>2</v>
      </c>
      <c r="H79" s="787">
        <v>0</v>
      </c>
      <c r="I79" s="787">
        <v>0</v>
      </c>
      <c r="J79" s="787">
        <v>0.5</v>
      </c>
      <c r="K79" s="787">
        <v>1</v>
      </c>
      <c r="L79" s="787">
        <v>0</v>
      </c>
      <c r="M79" s="787">
        <v>24</v>
      </c>
      <c r="N79" s="787">
        <v>0.5</v>
      </c>
      <c r="O79" s="787">
        <v>0</v>
      </c>
      <c r="P79" s="787">
        <v>3</v>
      </c>
      <c r="Q79" s="787">
        <v>90</v>
      </c>
      <c r="R79" s="787">
        <v>0</v>
      </c>
      <c r="S79" s="787">
        <v>311</v>
      </c>
      <c r="T79" s="787">
        <v>10</v>
      </c>
      <c r="U79" s="787">
        <v>0</v>
      </c>
      <c r="W79" s="790">
        <f t="shared" si="13"/>
        <v>0</v>
      </c>
      <c r="X79" s="790">
        <f t="shared" si="13"/>
        <v>0</v>
      </c>
      <c r="Y79" s="790">
        <f t="shared" si="13"/>
        <v>0</v>
      </c>
      <c r="Z79" s="790">
        <f t="shared" si="13"/>
        <v>1.511715797430083E-2</v>
      </c>
      <c r="AA79" s="790">
        <f t="shared" si="13"/>
        <v>0</v>
      </c>
      <c r="AB79" s="790">
        <f t="shared" si="13"/>
        <v>0</v>
      </c>
      <c r="AC79" s="790">
        <f t="shared" si="13"/>
        <v>3.9755108531446283E-5</v>
      </c>
      <c r="AD79" s="790">
        <f t="shared" si="13"/>
        <v>2.1500752526338422E-4</v>
      </c>
      <c r="AE79" s="790">
        <f t="shared" si="13"/>
        <v>0</v>
      </c>
      <c r="AF79" s="790">
        <f t="shared" si="13"/>
        <v>1.7448200654307525E-2</v>
      </c>
      <c r="AG79" s="790">
        <f t="shared" si="13"/>
        <v>2.5484199796126398E-4</v>
      </c>
      <c r="AH79" s="790">
        <f t="shared" si="13"/>
        <v>0</v>
      </c>
      <c r="AI79" s="790">
        <f t="shared" si="13"/>
        <v>1.5186028853454825E-4</v>
      </c>
      <c r="AJ79" s="790">
        <f t="shared" si="13"/>
        <v>1.1348877091661097E-3</v>
      </c>
      <c r="AK79" s="790">
        <f t="shared" si="13"/>
        <v>0</v>
      </c>
      <c r="AL79" s="790">
        <f t="shared" si="11"/>
        <v>4.4870870004328371E-2</v>
      </c>
      <c r="AM79" s="790">
        <f t="shared" si="9"/>
        <v>1.2161751292186078E-4</v>
      </c>
      <c r="AN79" s="790">
        <f t="shared" si="9"/>
        <v>0</v>
      </c>
      <c r="AP79" s="790">
        <f t="shared" si="14"/>
        <v>1.2516621275985649E-3</v>
      </c>
      <c r="AR79" s="797">
        <f t="shared" si="15"/>
        <v>1.0441615142410526E-3</v>
      </c>
      <c r="AS79" s="787">
        <f t="shared" si="16"/>
        <v>1.2026780952261447E-3</v>
      </c>
    </row>
    <row r="80" spans="1:45" x14ac:dyDescent="0.25">
      <c r="A80" s="770">
        <v>704000000</v>
      </c>
      <c r="B80" s="770" t="s">
        <v>502</v>
      </c>
      <c r="C80" s="770" t="s">
        <v>508</v>
      </c>
      <c r="D80" s="787">
        <v>0</v>
      </c>
      <c r="E80" s="787">
        <v>0</v>
      </c>
      <c r="F80" s="787">
        <v>0</v>
      </c>
      <c r="G80" s="787">
        <v>2.1</v>
      </c>
      <c r="H80" s="787">
        <v>0</v>
      </c>
      <c r="I80" s="787">
        <v>0</v>
      </c>
      <c r="J80" s="787">
        <v>0</v>
      </c>
      <c r="K80" s="787">
        <v>0</v>
      </c>
      <c r="L80" s="787">
        <v>0</v>
      </c>
      <c r="M80" s="787">
        <v>14</v>
      </c>
      <c r="N80" s="787">
        <v>0.5</v>
      </c>
      <c r="O80" s="787">
        <v>0</v>
      </c>
      <c r="P80" s="787">
        <v>13</v>
      </c>
      <c r="Q80" s="787">
        <v>0</v>
      </c>
      <c r="R80" s="787">
        <v>1</v>
      </c>
      <c r="S80" s="787">
        <v>28</v>
      </c>
      <c r="T80" s="787">
        <v>1</v>
      </c>
      <c r="U80" s="787">
        <v>10</v>
      </c>
      <c r="W80" s="790">
        <f t="shared" si="13"/>
        <v>0</v>
      </c>
      <c r="X80" s="790">
        <f t="shared" si="13"/>
        <v>0</v>
      </c>
      <c r="Y80" s="790">
        <f t="shared" si="13"/>
        <v>0</v>
      </c>
      <c r="Z80" s="790">
        <f t="shared" si="13"/>
        <v>1.5873015873015872E-2</v>
      </c>
      <c r="AA80" s="790">
        <f t="shared" si="13"/>
        <v>0</v>
      </c>
      <c r="AB80" s="790">
        <f t="shared" si="13"/>
        <v>0</v>
      </c>
      <c r="AC80" s="790">
        <f t="shared" si="13"/>
        <v>0</v>
      </c>
      <c r="AD80" s="790">
        <f t="shared" si="13"/>
        <v>0</v>
      </c>
      <c r="AE80" s="790">
        <f t="shared" si="13"/>
        <v>0</v>
      </c>
      <c r="AF80" s="790">
        <f t="shared" si="13"/>
        <v>1.0178117048346057E-2</v>
      </c>
      <c r="AG80" s="790">
        <f t="shared" si="13"/>
        <v>2.5484199796126398E-4</v>
      </c>
      <c r="AH80" s="790">
        <f t="shared" si="13"/>
        <v>0</v>
      </c>
      <c r="AI80" s="790">
        <f t="shared" si="13"/>
        <v>6.5806125031637574E-4</v>
      </c>
      <c r="AJ80" s="790">
        <f t="shared" si="13"/>
        <v>0</v>
      </c>
      <c r="AK80" s="790">
        <f t="shared" si="13"/>
        <v>6.2367469128102773E-5</v>
      </c>
      <c r="AL80" s="790">
        <f t="shared" si="11"/>
        <v>4.039821093637281E-3</v>
      </c>
      <c r="AM80" s="790">
        <f t="shared" si="9"/>
        <v>1.2161751292186079E-5</v>
      </c>
      <c r="AN80" s="790">
        <f t="shared" si="9"/>
        <v>4.7845745317097677E-4</v>
      </c>
      <c r="AP80" s="790">
        <f t="shared" si="14"/>
        <v>6.39918160351287E-4</v>
      </c>
      <c r="AR80" s="797">
        <f t="shared" si="15"/>
        <v>5.8374733291313588E-4</v>
      </c>
      <c r="AS80" s="787">
        <f t="shared" si="16"/>
        <v>6.7236736928731177E-4</v>
      </c>
    </row>
    <row r="81" spans="1:45" x14ac:dyDescent="0.25">
      <c r="A81" s="770">
        <v>704000000</v>
      </c>
      <c r="B81" s="770" t="s">
        <v>502</v>
      </c>
      <c r="C81" s="770" t="s">
        <v>509</v>
      </c>
      <c r="D81" s="787">
        <v>0</v>
      </c>
      <c r="E81" s="787">
        <v>2</v>
      </c>
      <c r="F81" s="787">
        <v>0</v>
      </c>
      <c r="G81" s="787">
        <v>22</v>
      </c>
      <c r="H81" s="787">
        <v>0</v>
      </c>
      <c r="I81" s="787">
        <v>0</v>
      </c>
      <c r="J81" s="787">
        <v>0</v>
      </c>
      <c r="K81" s="787">
        <v>12.5</v>
      </c>
      <c r="L81" s="787">
        <v>0</v>
      </c>
      <c r="M81" s="787">
        <v>19.5</v>
      </c>
      <c r="N81" s="787">
        <v>0</v>
      </c>
      <c r="O81" s="787">
        <v>0</v>
      </c>
      <c r="P81" s="787">
        <v>49</v>
      </c>
      <c r="Q81" s="787">
        <v>419</v>
      </c>
      <c r="R81" s="787">
        <v>0</v>
      </c>
      <c r="S81" s="787">
        <v>82</v>
      </c>
      <c r="T81" s="787">
        <v>24</v>
      </c>
      <c r="U81" s="787">
        <v>0</v>
      </c>
      <c r="W81" s="790">
        <f t="shared" si="13"/>
        <v>0</v>
      </c>
      <c r="X81" s="790">
        <f t="shared" si="13"/>
        <v>4.2792953427002352E-3</v>
      </c>
      <c r="Y81" s="790">
        <f t="shared" si="13"/>
        <v>0</v>
      </c>
      <c r="Z81" s="790">
        <f t="shared" si="13"/>
        <v>0.16628873771730912</v>
      </c>
      <c r="AA81" s="790">
        <f t="shared" si="13"/>
        <v>0</v>
      </c>
      <c r="AB81" s="790">
        <f t="shared" si="13"/>
        <v>0</v>
      </c>
      <c r="AC81" s="790">
        <f t="shared" si="13"/>
        <v>0</v>
      </c>
      <c r="AD81" s="790">
        <f t="shared" si="13"/>
        <v>2.6875940657923028E-3</v>
      </c>
      <c r="AE81" s="790">
        <f t="shared" si="13"/>
        <v>0</v>
      </c>
      <c r="AF81" s="790">
        <f t="shared" si="13"/>
        <v>1.4176663031624863E-2</v>
      </c>
      <c r="AG81" s="790">
        <f t="shared" si="13"/>
        <v>0</v>
      </c>
      <c r="AH81" s="790">
        <f t="shared" si="13"/>
        <v>0</v>
      </c>
      <c r="AI81" s="790">
        <f t="shared" si="13"/>
        <v>2.4803847127309545E-3</v>
      </c>
      <c r="AJ81" s="790">
        <f t="shared" si="13"/>
        <v>5.2835327793400002E-3</v>
      </c>
      <c r="AK81" s="790">
        <f t="shared" si="13"/>
        <v>0</v>
      </c>
      <c r="AL81" s="790">
        <f t="shared" si="11"/>
        <v>1.1830904631366322E-2</v>
      </c>
      <c r="AM81" s="790">
        <f t="shared" si="9"/>
        <v>2.9188203101246591E-4</v>
      </c>
      <c r="AN81" s="790">
        <f t="shared" si="9"/>
        <v>0</v>
      </c>
      <c r="AP81" s="790">
        <f t="shared" si="14"/>
        <v>2.0421062995610835E-3</v>
      </c>
      <c r="AR81" s="797">
        <f t="shared" si="15"/>
        <v>1.4020720948133948E-3</v>
      </c>
      <c r="AS81" s="787">
        <f t="shared" si="16"/>
        <v>1.6149239110632675E-3</v>
      </c>
    </row>
    <row r="82" spans="1:45" x14ac:dyDescent="0.25">
      <c r="A82" s="770">
        <v>704000000</v>
      </c>
      <c r="B82" s="770" t="s">
        <v>502</v>
      </c>
      <c r="C82" s="770" t="s">
        <v>510</v>
      </c>
      <c r="D82" s="787">
        <v>0</v>
      </c>
      <c r="E82" s="787">
        <v>0</v>
      </c>
      <c r="F82" s="787">
        <v>0</v>
      </c>
      <c r="G82" s="787">
        <v>0</v>
      </c>
      <c r="H82" s="787">
        <v>0</v>
      </c>
      <c r="I82" s="787">
        <v>0</v>
      </c>
      <c r="J82" s="787">
        <v>0</v>
      </c>
      <c r="K82" s="787">
        <v>0</v>
      </c>
      <c r="L82" s="787">
        <v>0</v>
      </c>
      <c r="M82" s="787">
        <v>0</v>
      </c>
      <c r="N82" s="787">
        <v>0</v>
      </c>
      <c r="O82" s="787">
        <v>0</v>
      </c>
      <c r="P82" s="787">
        <v>0</v>
      </c>
      <c r="Q82" s="787">
        <v>0</v>
      </c>
      <c r="R82" s="787">
        <v>0</v>
      </c>
      <c r="S82" s="787">
        <v>9.3333333333333321</v>
      </c>
      <c r="T82" s="787">
        <v>0</v>
      </c>
      <c r="U82" s="787">
        <v>0</v>
      </c>
      <c r="W82" s="790">
        <f t="shared" si="13"/>
        <v>0</v>
      </c>
      <c r="X82" s="790">
        <f t="shared" si="13"/>
        <v>0</v>
      </c>
      <c r="Y82" s="790">
        <f t="shared" si="13"/>
        <v>0</v>
      </c>
      <c r="Z82" s="790">
        <f t="shared" si="13"/>
        <v>0</v>
      </c>
      <c r="AA82" s="790">
        <f t="shared" si="13"/>
        <v>0</v>
      </c>
      <c r="AB82" s="790">
        <f t="shared" si="13"/>
        <v>0</v>
      </c>
      <c r="AC82" s="790">
        <f t="shared" si="13"/>
        <v>0</v>
      </c>
      <c r="AD82" s="790">
        <f t="shared" si="13"/>
        <v>0</v>
      </c>
      <c r="AE82" s="790">
        <f t="shared" si="13"/>
        <v>0</v>
      </c>
      <c r="AF82" s="790">
        <f t="shared" si="13"/>
        <v>0</v>
      </c>
      <c r="AG82" s="790">
        <f t="shared" si="13"/>
        <v>0</v>
      </c>
      <c r="AH82" s="790">
        <f t="shared" si="13"/>
        <v>0</v>
      </c>
      <c r="AI82" s="790">
        <f t="shared" si="13"/>
        <v>0</v>
      </c>
      <c r="AJ82" s="790">
        <f t="shared" si="13"/>
        <v>0</v>
      </c>
      <c r="AK82" s="790">
        <f t="shared" si="13"/>
        <v>0</v>
      </c>
      <c r="AL82" s="790">
        <f t="shared" si="11"/>
        <v>1.3466070312124268E-3</v>
      </c>
      <c r="AM82" s="790">
        <f t="shared" si="9"/>
        <v>0</v>
      </c>
      <c r="AN82" s="790">
        <f t="shared" si="9"/>
        <v>0</v>
      </c>
      <c r="AP82" s="790">
        <f t="shared" si="14"/>
        <v>4.0532871639494053E-6</v>
      </c>
      <c r="AR82" s="797">
        <f t="shared" si="15"/>
        <v>0</v>
      </c>
      <c r="AS82" s="787">
        <f t="shared" si="16"/>
        <v>0</v>
      </c>
    </row>
    <row r="83" spans="1:45" x14ac:dyDescent="0.25">
      <c r="A83" s="770">
        <v>704000000</v>
      </c>
      <c r="B83" s="770" t="s">
        <v>502</v>
      </c>
      <c r="C83" s="770" t="s">
        <v>511</v>
      </c>
      <c r="D83" s="787">
        <v>0</v>
      </c>
      <c r="E83" s="787">
        <v>0</v>
      </c>
      <c r="F83" s="787">
        <v>0</v>
      </c>
      <c r="G83" s="787">
        <v>0.5</v>
      </c>
      <c r="H83" s="787">
        <v>0</v>
      </c>
      <c r="I83" s="787">
        <v>0</v>
      </c>
      <c r="J83" s="787">
        <v>8.25</v>
      </c>
      <c r="K83" s="787">
        <v>0</v>
      </c>
      <c r="L83" s="787">
        <v>0.5</v>
      </c>
      <c r="M83" s="787">
        <v>8.2380952380952372</v>
      </c>
      <c r="N83" s="787">
        <v>1.5</v>
      </c>
      <c r="O83" s="787">
        <v>0</v>
      </c>
      <c r="P83" s="787">
        <v>2.8333333333333335</v>
      </c>
      <c r="Q83" s="787">
        <v>0</v>
      </c>
      <c r="R83" s="787">
        <v>4</v>
      </c>
      <c r="S83" s="787">
        <v>9.8666666666666654</v>
      </c>
      <c r="T83" s="787">
        <v>2.9166666666666665</v>
      </c>
      <c r="U83" s="787">
        <v>0</v>
      </c>
      <c r="W83" s="790">
        <f t="shared" si="13"/>
        <v>0</v>
      </c>
      <c r="X83" s="790">
        <f t="shared" si="13"/>
        <v>0</v>
      </c>
      <c r="Y83" s="790">
        <f t="shared" si="13"/>
        <v>0</v>
      </c>
      <c r="Z83" s="790">
        <f t="shared" si="13"/>
        <v>3.7792894935752075E-3</v>
      </c>
      <c r="AA83" s="790">
        <f t="shared" si="13"/>
        <v>0</v>
      </c>
      <c r="AB83" s="790">
        <f t="shared" si="13"/>
        <v>0</v>
      </c>
      <c r="AC83" s="790">
        <f t="shared" si="13"/>
        <v>6.5595929076886364E-4</v>
      </c>
      <c r="AD83" s="790">
        <f t="shared" si="13"/>
        <v>0</v>
      </c>
      <c r="AE83" s="790">
        <f t="shared" si="13"/>
        <v>1.2414649286157667E-4</v>
      </c>
      <c r="AF83" s="790">
        <f t="shared" si="13"/>
        <v>5.9891641134825428E-3</v>
      </c>
      <c r="AG83" s="790">
        <f t="shared" si="13"/>
        <v>7.6452599388379184E-4</v>
      </c>
      <c r="AH83" s="790">
        <f t="shared" si="13"/>
        <v>0</v>
      </c>
      <c r="AI83" s="790">
        <f t="shared" si="13"/>
        <v>1.4342360583818447E-4</v>
      </c>
      <c r="AJ83" s="790">
        <f t="shared" si="13"/>
        <v>0</v>
      </c>
      <c r="AK83" s="790">
        <f t="shared" si="13"/>
        <v>2.4946987651241109E-4</v>
      </c>
      <c r="AL83" s="790">
        <f t="shared" si="11"/>
        <v>1.4235560044245654E-3</v>
      </c>
      <c r="AM83" s="790">
        <f t="shared" si="9"/>
        <v>3.5471774602209394E-5</v>
      </c>
      <c r="AN83" s="790">
        <f t="shared" si="9"/>
        <v>0</v>
      </c>
      <c r="AP83" s="790">
        <f t="shared" si="14"/>
        <v>6.3766670270627842E-4</v>
      </c>
      <c r="AR83" s="797">
        <f t="shared" si="15"/>
        <v>6.2296837540371961E-4</v>
      </c>
      <c r="AS83" s="787">
        <f t="shared" si="16"/>
        <v>7.1754264919565486E-4</v>
      </c>
    </row>
    <row r="84" spans="1:45" x14ac:dyDescent="0.25">
      <c r="A84" s="770">
        <v>704000000</v>
      </c>
      <c r="B84" s="770" t="s">
        <v>502</v>
      </c>
      <c r="C84" s="770" t="s">
        <v>512</v>
      </c>
      <c r="D84" s="787">
        <v>0</v>
      </c>
      <c r="E84" s="787">
        <v>0</v>
      </c>
      <c r="F84" s="787">
        <v>0</v>
      </c>
      <c r="G84" s="787">
        <v>13.5</v>
      </c>
      <c r="H84" s="787">
        <v>0</v>
      </c>
      <c r="I84" s="787">
        <v>0</v>
      </c>
      <c r="J84" s="787">
        <v>1.6666666666666665</v>
      </c>
      <c r="K84" s="787">
        <v>0.5</v>
      </c>
      <c r="L84" s="787">
        <v>0</v>
      </c>
      <c r="M84" s="787">
        <v>175.57619047619042</v>
      </c>
      <c r="N84" s="787">
        <v>1</v>
      </c>
      <c r="O84" s="787">
        <v>0</v>
      </c>
      <c r="P84" s="787">
        <v>30.5</v>
      </c>
      <c r="Q84" s="787">
        <v>1</v>
      </c>
      <c r="R84" s="787">
        <v>4.5</v>
      </c>
      <c r="S84" s="787">
        <v>539.30000000000018</v>
      </c>
      <c r="T84" s="787">
        <v>14</v>
      </c>
      <c r="U84" s="787">
        <v>0</v>
      </c>
      <c r="W84" s="790">
        <f t="shared" si="13"/>
        <v>0</v>
      </c>
      <c r="X84" s="790">
        <f t="shared" si="13"/>
        <v>0</v>
      </c>
      <c r="Y84" s="790">
        <f t="shared" si="13"/>
        <v>0</v>
      </c>
      <c r="Z84" s="790">
        <f t="shared" si="13"/>
        <v>0.1020408163265306</v>
      </c>
      <c r="AA84" s="790">
        <f t="shared" si="13"/>
        <v>0</v>
      </c>
      <c r="AB84" s="790">
        <f t="shared" si="13"/>
        <v>0</v>
      </c>
      <c r="AC84" s="790">
        <f t="shared" si="13"/>
        <v>1.3251702843815425E-4</v>
      </c>
      <c r="AD84" s="790">
        <f t="shared" si="13"/>
        <v>1.0750376263169211E-4</v>
      </c>
      <c r="AE84" s="790">
        <f t="shared" si="13"/>
        <v>0</v>
      </c>
      <c r="AF84" s="790">
        <f t="shared" si="13"/>
        <v>0.12764535839781202</v>
      </c>
      <c r="AG84" s="790">
        <f t="shared" si="13"/>
        <v>5.0968399592252796E-4</v>
      </c>
      <c r="AH84" s="790">
        <f t="shared" si="13"/>
        <v>0</v>
      </c>
      <c r="AI84" s="790">
        <f t="shared" si="13"/>
        <v>1.5439129334345737E-3</v>
      </c>
      <c r="AJ84" s="790">
        <f t="shared" si="13"/>
        <v>1.2609863435178997E-5</v>
      </c>
      <c r="AK84" s="790">
        <f t="shared" si="13"/>
        <v>2.806536110764625E-4</v>
      </c>
      <c r="AL84" s="790">
        <f t="shared" si="11"/>
        <v>7.7809839849949505E-2</v>
      </c>
      <c r="AM84" s="790">
        <f t="shared" si="9"/>
        <v>1.7026451809060511E-4</v>
      </c>
      <c r="AN84" s="790">
        <f t="shared" si="9"/>
        <v>0</v>
      </c>
      <c r="AP84" s="790">
        <f t="shared" si="14"/>
        <v>7.5983715047591707E-3</v>
      </c>
      <c r="AR84" s="797">
        <f t="shared" si="15"/>
        <v>7.1103878855046255E-3</v>
      </c>
      <c r="AS84" s="787">
        <f t="shared" si="16"/>
        <v>8.1898323600572559E-3</v>
      </c>
    </row>
    <row r="85" spans="1:45" x14ac:dyDescent="0.25">
      <c r="A85" s="770">
        <v>704000000</v>
      </c>
      <c r="B85" s="770" t="s">
        <v>502</v>
      </c>
      <c r="C85" s="770" t="s">
        <v>513</v>
      </c>
      <c r="D85" s="787">
        <v>1</v>
      </c>
      <c r="E85" s="787">
        <v>0</v>
      </c>
      <c r="F85" s="787">
        <v>0.1</v>
      </c>
      <c r="G85" s="787">
        <v>11.5</v>
      </c>
      <c r="H85" s="787">
        <v>0</v>
      </c>
      <c r="I85" s="787">
        <v>0</v>
      </c>
      <c r="J85" s="787">
        <v>28.75</v>
      </c>
      <c r="K85" s="787">
        <v>6.5</v>
      </c>
      <c r="L85" s="787">
        <v>0</v>
      </c>
      <c r="M85" s="787">
        <v>77.127380952380932</v>
      </c>
      <c r="N85" s="787">
        <v>3.0416666666666661</v>
      </c>
      <c r="O85" s="787">
        <v>0</v>
      </c>
      <c r="P85" s="787">
        <v>31.666666666666664</v>
      </c>
      <c r="Q85" s="787">
        <v>0</v>
      </c>
      <c r="R85" s="787">
        <v>0.5</v>
      </c>
      <c r="S85" s="787">
        <v>418.16666666666669</v>
      </c>
      <c r="T85" s="787">
        <v>4.5</v>
      </c>
      <c r="U85" s="787">
        <v>0</v>
      </c>
      <c r="W85" s="790">
        <f t="shared" si="13"/>
        <v>5.3257589206461928E-3</v>
      </c>
      <c r="X85" s="790">
        <f t="shared" si="13"/>
        <v>0</v>
      </c>
      <c r="Y85" s="790">
        <f t="shared" si="13"/>
        <v>9.9009900990099033E-4</v>
      </c>
      <c r="Z85" s="790">
        <f t="shared" si="13"/>
        <v>8.6923658352229774E-2</v>
      </c>
      <c r="AA85" s="790">
        <f t="shared" si="13"/>
        <v>0</v>
      </c>
      <c r="AB85" s="790">
        <f t="shared" si="13"/>
        <v>0</v>
      </c>
      <c r="AC85" s="790">
        <f t="shared" si="13"/>
        <v>2.2859187405581609E-3</v>
      </c>
      <c r="AD85" s="790">
        <f t="shared" si="13"/>
        <v>1.3975489142119973E-3</v>
      </c>
      <c r="AE85" s="790">
        <f t="shared" si="13"/>
        <v>0</v>
      </c>
      <c r="AF85" s="790">
        <f t="shared" si="13"/>
        <v>5.6072250783264943E-2</v>
      </c>
      <c r="AG85" s="790">
        <f t="shared" si="13"/>
        <v>1.5502888209310221E-3</v>
      </c>
      <c r="AH85" s="790">
        <f t="shared" si="13"/>
        <v>0</v>
      </c>
      <c r="AI85" s="790">
        <f t="shared" si="13"/>
        <v>1.6029697123091202E-3</v>
      </c>
      <c r="AJ85" s="790">
        <f t="shared" si="13"/>
        <v>0</v>
      </c>
      <c r="AK85" s="790">
        <f t="shared" si="13"/>
        <v>3.1183734564051387E-5</v>
      </c>
      <c r="AL85" s="790">
        <f t="shared" si="11"/>
        <v>6.0332804309142486E-2</v>
      </c>
      <c r="AM85" s="790">
        <f t="shared" si="9"/>
        <v>5.4727880814837354E-5</v>
      </c>
      <c r="AN85" s="790">
        <f t="shared" si="9"/>
        <v>0</v>
      </c>
      <c r="AP85" s="790">
        <f t="shared" si="14"/>
        <v>4.6698587833719505E-3</v>
      </c>
      <c r="AR85" s="797">
        <f t="shared" si="15"/>
        <v>4.2524354682241527E-3</v>
      </c>
      <c r="AS85" s="787">
        <f t="shared" si="16"/>
        <v>4.8980075584506219E-3</v>
      </c>
    </row>
    <row r="86" spans="1:45" x14ac:dyDescent="0.25">
      <c r="A86" s="770">
        <v>704000000</v>
      </c>
      <c r="B86" s="770" t="s">
        <v>502</v>
      </c>
      <c r="C86" s="770" t="s">
        <v>514</v>
      </c>
      <c r="D86" s="787">
        <v>0</v>
      </c>
      <c r="E86" s="787">
        <v>0.5</v>
      </c>
      <c r="F86" s="787">
        <v>0</v>
      </c>
      <c r="G86" s="787">
        <v>0.5</v>
      </c>
      <c r="H86" s="787">
        <v>4.7666666666666666</v>
      </c>
      <c r="I86" s="787">
        <v>0</v>
      </c>
      <c r="J86" s="787">
        <v>0</v>
      </c>
      <c r="K86" s="787">
        <v>0</v>
      </c>
      <c r="L86" s="787">
        <v>0</v>
      </c>
      <c r="M86" s="787">
        <v>13.625</v>
      </c>
      <c r="N86" s="787">
        <v>20.458333333333329</v>
      </c>
      <c r="O86" s="787">
        <v>0</v>
      </c>
      <c r="P86" s="787">
        <v>9.5</v>
      </c>
      <c r="Q86" s="787">
        <v>90.5</v>
      </c>
      <c r="R86" s="787">
        <v>4</v>
      </c>
      <c r="S86" s="787">
        <v>79</v>
      </c>
      <c r="T86" s="787">
        <v>443.75</v>
      </c>
      <c r="U86" s="787">
        <v>22</v>
      </c>
      <c r="W86" s="790">
        <f t="shared" si="13"/>
        <v>0</v>
      </c>
      <c r="X86" s="790">
        <f t="shared" si="13"/>
        <v>1.0698238356750588E-3</v>
      </c>
      <c r="Y86" s="790">
        <f t="shared" si="13"/>
        <v>0</v>
      </c>
      <c r="Z86" s="790">
        <f t="shared" si="13"/>
        <v>3.7792894935752075E-3</v>
      </c>
      <c r="AA86" s="790">
        <f t="shared" si="13"/>
        <v>3.8328039775392324E-3</v>
      </c>
      <c r="AB86" s="790">
        <f t="shared" si="13"/>
        <v>0</v>
      </c>
      <c r="AC86" s="790">
        <f t="shared" si="13"/>
        <v>0</v>
      </c>
      <c r="AD86" s="790">
        <f t="shared" si="13"/>
        <v>0</v>
      </c>
      <c r="AE86" s="790">
        <f t="shared" si="13"/>
        <v>0</v>
      </c>
      <c r="AF86" s="790">
        <f t="shared" si="13"/>
        <v>9.9054889131225017E-3</v>
      </c>
      <c r="AG86" s="790">
        <f t="shared" si="13"/>
        <v>1.0427285083248382E-2</v>
      </c>
      <c r="AH86" s="790">
        <f t="shared" si="13"/>
        <v>0</v>
      </c>
      <c r="AI86" s="790">
        <f t="shared" si="13"/>
        <v>4.8089091369273609E-4</v>
      </c>
      <c r="AJ86" s="790">
        <f t="shared" si="13"/>
        <v>1.1411926408836993E-3</v>
      </c>
      <c r="AK86" s="790">
        <f t="shared" si="13"/>
        <v>2.4946987651241109E-4</v>
      </c>
      <c r="AL86" s="790">
        <f t="shared" si="11"/>
        <v>1.1398066657048043E-2</v>
      </c>
      <c r="AM86" s="790">
        <f t="shared" si="11"/>
        <v>5.3967771359075727E-3</v>
      </c>
      <c r="AN86" s="790">
        <f t="shared" si="11"/>
        <v>1.052606396976149E-3</v>
      </c>
      <c r="AP86" s="790">
        <f t="shared" si="14"/>
        <v>1.900601688501142E-3</v>
      </c>
      <c r="AR86" s="797">
        <f t="shared" si="15"/>
        <v>1.613420398837453E-3</v>
      </c>
      <c r="AS86" s="787">
        <f t="shared" si="16"/>
        <v>1.8583574912576914E-3</v>
      </c>
    </row>
    <row r="87" spans="1:45" x14ac:dyDescent="0.25">
      <c r="A87" s="770">
        <v>704000000</v>
      </c>
      <c r="B87" s="770" t="s">
        <v>502</v>
      </c>
      <c r="C87" s="770" t="s">
        <v>515</v>
      </c>
      <c r="D87" s="787">
        <v>1</v>
      </c>
      <c r="E87" s="787">
        <v>0</v>
      </c>
      <c r="F87" s="787">
        <v>0</v>
      </c>
      <c r="G87" s="787">
        <v>1</v>
      </c>
      <c r="H87" s="787">
        <v>3.333333333333333</v>
      </c>
      <c r="I87" s="787">
        <v>0</v>
      </c>
      <c r="J87" s="787">
        <v>0.58333333333333326</v>
      </c>
      <c r="K87" s="787">
        <v>0.5</v>
      </c>
      <c r="L87" s="787">
        <v>0</v>
      </c>
      <c r="M87" s="787">
        <v>4.083333333333333</v>
      </c>
      <c r="N87" s="787">
        <v>2</v>
      </c>
      <c r="O87" s="787">
        <v>0</v>
      </c>
      <c r="P87" s="787">
        <v>0</v>
      </c>
      <c r="Q87" s="787">
        <v>14</v>
      </c>
      <c r="R87" s="787">
        <v>0</v>
      </c>
      <c r="S87" s="787">
        <v>51.333333333333329</v>
      </c>
      <c r="T87" s="787">
        <v>69.166666666666657</v>
      </c>
      <c r="U87" s="787">
        <v>0</v>
      </c>
      <c r="W87" s="790">
        <f t="shared" si="13"/>
        <v>5.3257589206461928E-3</v>
      </c>
      <c r="X87" s="790">
        <f t="shared" si="13"/>
        <v>0</v>
      </c>
      <c r="Y87" s="790">
        <f t="shared" si="13"/>
        <v>0</v>
      </c>
      <c r="Z87" s="790">
        <f t="shared" si="13"/>
        <v>7.5585789871504151E-3</v>
      </c>
      <c r="AA87" s="790">
        <f t="shared" si="13"/>
        <v>2.6802825017756865E-3</v>
      </c>
      <c r="AB87" s="790">
        <f t="shared" si="13"/>
        <v>0</v>
      </c>
      <c r="AC87" s="790">
        <f t="shared" si="13"/>
        <v>4.638095995335399E-5</v>
      </c>
      <c r="AD87" s="790">
        <f t="shared" si="13"/>
        <v>1.0750376263169211E-4</v>
      </c>
      <c r="AE87" s="790">
        <f t="shared" si="13"/>
        <v>0</v>
      </c>
      <c r="AF87" s="790">
        <f t="shared" si="13"/>
        <v>2.968617472434266E-3</v>
      </c>
      <c r="AG87" s="790">
        <f t="shared" si="13"/>
        <v>1.0193679918450559E-3</v>
      </c>
      <c r="AH87" s="790">
        <f t="shared" si="13"/>
        <v>0</v>
      </c>
      <c r="AI87" s="790">
        <f t="shared" si="13"/>
        <v>0</v>
      </c>
      <c r="AJ87" s="790">
        <f t="shared" si="13"/>
        <v>1.7653808809250596E-4</v>
      </c>
      <c r="AK87" s="790">
        <f t="shared" si="13"/>
        <v>0</v>
      </c>
      <c r="AL87" s="790">
        <f t="shared" si="11"/>
        <v>7.406338671668347E-3</v>
      </c>
      <c r="AM87" s="790">
        <f t="shared" si="11"/>
        <v>8.4118779770953707E-4</v>
      </c>
      <c r="AN87" s="790">
        <f t="shared" si="11"/>
        <v>0</v>
      </c>
      <c r="AP87" s="790">
        <f t="shared" si="14"/>
        <v>4.5973158804129936E-4</v>
      </c>
      <c r="AR87" s="797">
        <f t="shared" si="15"/>
        <v>3.0645044538849198E-4</v>
      </c>
      <c r="AS87" s="787">
        <f t="shared" si="16"/>
        <v>3.5297339819014825E-4</v>
      </c>
    </row>
    <row r="88" spans="1:45" x14ac:dyDescent="0.25">
      <c r="A88" s="770">
        <v>704000000</v>
      </c>
      <c r="B88" s="770" t="s">
        <v>502</v>
      </c>
      <c r="C88" s="770" t="s">
        <v>516</v>
      </c>
      <c r="D88" s="787">
        <v>0</v>
      </c>
      <c r="E88" s="787">
        <v>0</v>
      </c>
      <c r="F88" s="787">
        <v>0</v>
      </c>
      <c r="G88" s="787">
        <v>1</v>
      </c>
      <c r="H88" s="787">
        <v>0</v>
      </c>
      <c r="I88" s="787">
        <v>0</v>
      </c>
      <c r="J88" s="787">
        <v>2.25</v>
      </c>
      <c r="K88" s="787">
        <v>4</v>
      </c>
      <c r="L88" s="787">
        <v>0</v>
      </c>
      <c r="M88" s="787">
        <v>27</v>
      </c>
      <c r="N88" s="787">
        <v>1</v>
      </c>
      <c r="O88" s="787">
        <v>0</v>
      </c>
      <c r="P88" s="787">
        <v>2</v>
      </c>
      <c r="Q88" s="787">
        <v>49</v>
      </c>
      <c r="R88" s="787">
        <v>2</v>
      </c>
      <c r="S88" s="787">
        <v>197.83333333333331</v>
      </c>
      <c r="T88" s="787">
        <v>0</v>
      </c>
      <c r="U88" s="787">
        <v>0</v>
      </c>
      <c r="W88" s="790">
        <f t="shared" ref="W88:AK104" si="17">+D88/D$2</f>
        <v>0</v>
      </c>
      <c r="X88" s="790">
        <f t="shared" si="17"/>
        <v>0</v>
      </c>
      <c r="Y88" s="790">
        <f t="shared" si="17"/>
        <v>0</v>
      </c>
      <c r="Z88" s="790">
        <f t="shared" si="17"/>
        <v>7.5585789871504151E-3</v>
      </c>
      <c r="AA88" s="790">
        <f t="shared" si="17"/>
        <v>0</v>
      </c>
      <c r="AB88" s="790">
        <f t="shared" si="17"/>
        <v>0</v>
      </c>
      <c r="AC88" s="790">
        <f t="shared" si="17"/>
        <v>1.7889798839150825E-4</v>
      </c>
      <c r="AD88" s="790">
        <f t="shared" si="17"/>
        <v>8.6003010105353687E-4</v>
      </c>
      <c r="AE88" s="790">
        <f t="shared" si="17"/>
        <v>0</v>
      </c>
      <c r="AF88" s="790">
        <f t="shared" si="17"/>
        <v>1.9629225736095966E-2</v>
      </c>
      <c r="AG88" s="790">
        <f t="shared" si="17"/>
        <v>5.0968399592252796E-4</v>
      </c>
      <c r="AH88" s="790">
        <f t="shared" si="17"/>
        <v>0</v>
      </c>
      <c r="AI88" s="790">
        <f t="shared" si="17"/>
        <v>1.012401923563655E-4</v>
      </c>
      <c r="AJ88" s="790">
        <f t="shared" si="17"/>
        <v>6.1788330832377087E-4</v>
      </c>
      <c r="AK88" s="790">
        <f t="shared" si="17"/>
        <v>1.2473493825620555E-4</v>
      </c>
      <c r="AL88" s="790">
        <f t="shared" si="11"/>
        <v>2.8543259750877688E-2</v>
      </c>
      <c r="AM88" s="790">
        <f t="shared" si="11"/>
        <v>0</v>
      </c>
      <c r="AN88" s="790">
        <f t="shared" si="11"/>
        <v>0</v>
      </c>
      <c r="AP88" s="790">
        <f t="shared" si="14"/>
        <v>1.5052961443978924E-3</v>
      </c>
      <c r="AR88" s="797">
        <f t="shared" si="15"/>
        <v>1.3822999237091075E-3</v>
      </c>
      <c r="AS88" s="787">
        <f t="shared" si="16"/>
        <v>1.5921500808101252E-3</v>
      </c>
    </row>
    <row r="89" spans="1:45" x14ac:dyDescent="0.25">
      <c r="A89" s="770">
        <v>704000000</v>
      </c>
      <c r="B89" s="770" t="s">
        <v>502</v>
      </c>
      <c r="C89" s="770" t="s">
        <v>462</v>
      </c>
      <c r="D89" s="787">
        <v>0</v>
      </c>
      <c r="E89" s="787">
        <v>0</v>
      </c>
      <c r="F89" s="787">
        <v>0</v>
      </c>
      <c r="G89" s="787">
        <v>0</v>
      </c>
      <c r="H89" s="787">
        <v>0</v>
      </c>
      <c r="I89" s="787">
        <v>0</v>
      </c>
      <c r="J89" s="787">
        <v>0</v>
      </c>
      <c r="K89" s="787">
        <v>0</v>
      </c>
      <c r="L89" s="787">
        <v>0</v>
      </c>
      <c r="M89" s="787">
        <v>0</v>
      </c>
      <c r="N89" s="787">
        <v>0</v>
      </c>
      <c r="O89" s="787">
        <v>0</v>
      </c>
      <c r="P89" s="787">
        <v>0</v>
      </c>
      <c r="Q89" s="787">
        <v>0</v>
      </c>
      <c r="R89" s="787">
        <v>0</v>
      </c>
      <c r="S89" s="787">
        <v>1</v>
      </c>
      <c r="T89" s="787">
        <v>20</v>
      </c>
      <c r="U89" s="787">
        <v>0</v>
      </c>
      <c r="W89" s="790">
        <f t="shared" si="17"/>
        <v>0</v>
      </c>
      <c r="X89" s="790">
        <f t="shared" si="17"/>
        <v>0</v>
      </c>
      <c r="Y89" s="790">
        <f t="shared" si="17"/>
        <v>0</v>
      </c>
      <c r="Z89" s="790">
        <f t="shared" si="17"/>
        <v>0</v>
      </c>
      <c r="AA89" s="790">
        <f t="shared" si="17"/>
        <v>0</v>
      </c>
      <c r="AB89" s="790">
        <f t="shared" si="17"/>
        <v>0</v>
      </c>
      <c r="AC89" s="790">
        <f t="shared" si="17"/>
        <v>0</v>
      </c>
      <c r="AD89" s="790">
        <f t="shared" si="17"/>
        <v>0</v>
      </c>
      <c r="AE89" s="790">
        <f t="shared" si="17"/>
        <v>0</v>
      </c>
      <c r="AF89" s="790">
        <f t="shared" si="17"/>
        <v>0</v>
      </c>
      <c r="AG89" s="790">
        <f t="shared" si="17"/>
        <v>0</v>
      </c>
      <c r="AH89" s="790">
        <f t="shared" si="17"/>
        <v>0</v>
      </c>
      <c r="AI89" s="790">
        <f t="shared" si="17"/>
        <v>0</v>
      </c>
      <c r="AJ89" s="790">
        <f t="shared" si="17"/>
        <v>0</v>
      </c>
      <c r="AK89" s="790">
        <f t="shared" si="17"/>
        <v>0</v>
      </c>
      <c r="AL89" s="790">
        <f t="shared" si="11"/>
        <v>1.4427932477276001E-4</v>
      </c>
      <c r="AM89" s="790">
        <f t="shared" si="11"/>
        <v>2.4323502584372157E-4</v>
      </c>
      <c r="AN89" s="790">
        <f t="shared" si="11"/>
        <v>0</v>
      </c>
      <c r="AP89" s="790">
        <f t="shared" si="14"/>
        <v>4.0025385966934032E-6</v>
      </c>
      <c r="AR89" s="797">
        <f t="shared" si="15"/>
        <v>0</v>
      </c>
      <c r="AS89" s="787">
        <f t="shared" si="16"/>
        <v>0</v>
      </c>
    </row>
    <row r="90" spans="1:45" x14ac:dyDescent="0.25">
      <c r="A90" s="770">
        <v>704000000</v>
      </c>
      <c r="B90" s="770" t="s">
        <v>502</v>
      </c>
      <c r="C90" s="770" t="s">
        <v>501</v>
      </c>
      <c r="D90" s="787">
        <v>0</v>
      </c>
      <c r="E90" s="787">
        <v>0</v>
      </c>
      <c r="F90" s="787">
        <v>0</v>
      </c>
      <c r="G90" s="787">
        <v>0</v>
      </c>
      <c r="H90" s="787">
        <v>0</v>
      </c>
      <c r="I90" s="787">
        <v>0</v>
      </c>
      <c r="J90" s="787">
        <v>0</v>
      </c>
      <c r="K90" s="787">
        <v>0</v>
      </c>
      <c r="L90" s="787">
        <v>0</v>
      </c>
      <c r="M90" s="787">
        <v>0</v>
      </c>
      <c r="N90" s="787">
        <v>0</v>
      </c>
      <c r="O90" s="787">
        <v>0</v>
      </c>
      <c r="P90" s="787">
        <v>0</v>
      </c>
      <c r="Q90" s="787">
        <v>0</v>
      </c>
      <c r="R90" s="787">
        <v>0</v>
      </c>
      <c r="S90" s="787">
        <v>1</v>
      </c>
      <c r="T90" s="787">
        <v>1</v>
      </c>
      <c r="U90" s="787">
        <v>0</v>
      </c>
      <c r="W90" s="790">
        <f t="shared" si="17"/>
        <v>0</v>
      </c>
      <c r="X90" s="790">
        <f t="shared" si="17"/>
        <v>0</v>
      </c>
      <c r="Y90" s="790">
        <f t="shared" si="17"/>
        <v>0</v>
      </c>
      <c r="Z90" s="790">
        <f t="shared" si="17"/>
        <v>0</v>
      </c>
      <c r="AA90" s="790">
        <f t="shared" si="17"/>
        <v>0</v>
      </c>
      <c r="AB90" s="790">
        <f t="shared" si="17"/>
        <v>0</v>
      </c>
      <c r="AC90" s="790">
        <f t="shared" si="17"/>
        <v>0</v>
      </c>
      <c r="AD90" s="790">
        <f t="shared" si="17"/>
        <v>0</v>
      </c>
      <c r="AE90" s="790">
        <f t="shared" si="17"/>
        <v>0</v>
      </c>
      <c r="AF90" s="790">
        <f t="shared" si="17"/>
        <v>0</v>
      </c>
      <c r="AG90" s="790">
        <f t="shared" si="17"/>
        <v>0</v>
      </c>
      <c r="AH90" s="790">
        <f t="shared" si="17"/>
        <v>0</v>
      </c>
      <c r="AI90" s="790">
        <f t="shared" si="17"/>
        <v>0</v>
      </c>
      <c r="AJ90" s="790">
        <f t="shared" si="17"/>
        <v>0</v>
      </c>
      <c r="AK90" s="790">
        <f t="shared" si="17"/>
        <v>0</v>
      </c>
      <c r="AL90" s="790">
        <f t="shared" si="11"/>
        <v>1.4427932477276001E-4</v>
      </c>
      <c r="AM90" s="790">
        <f t="shared" si="11"/>
        <v>1.2161751292186079E-5</v>
      </c>
      <c r="AN90" s="790">
        <f t="shared" si="11"/>
        <v>0</v>
      </c>
      <c r="AP90" s="790">
        <f t="shared" si="14"/>
        <v>6.1269365902237739E-7</v>
      </c>
      <c r="AR90" s="797">
        <f t="shared" si="15"/>
        <v>0</v>
      </c>
      <c r="AS90" s="787">
        <f t="shared" si="16"/>
        <v>0</v>
      </c>
    </row>
    <row r="91" spans="1:45" x14ac:dyDescent="0.25">
      <c r="A91" s="770">
        <v>704000000</v>
      </c>
      <c r="B91" s="770" t="s">
        <v>502</v>
      </c>
      <c r="C91" s="770" t="s">
        <v>517</v>
      </c>
      <c r="D91" s="787">
        <v>0</v>
      </c>
      <c r="E91" s="787">
        <v>4.5</v>
      </c>
      <c r="F91" s="787">
        <v>0</v>
      </c>
      <c r="G91" s="787">
        <v>1</v>
      </c>
      <c r="H91" s="787">
        <v>0</v>
      </c>
      <c r="I91" s="787">
        <v>0</v>
      </c>
      <c r="J91" s="787">
        <v>2</v>
      </c>
      <c r="K91" s="787">
        <v>18</v>
      </c>
      <c r="L91" s="787">
        <v>0</v>
      </c>
      <c r="M91" s="787">
        <v>18.350000000000001</v>
      </c>
      <c r="N91" s="787">
        <v>2</v>
      </c>
      <c r="O91" s="787">
        <v>0</v>
      </c>
      <c r="P91" s="787">
        <v>65.5</v>
      </c>
      <c r="Q91" s="787">
        <v>313.5</v>
      </c>
      <c r="R91" s="787">
        <v>0</v>
      </c>
      <c r="S91" s="787">
        <v>130.16666666666669</v>
      </c>
      <c r="T91" s="787">
        <v>35.666666666666671</v>
      </c>
      <c r="U91" s="787">
        <v>0</v>
      </c>
      <c r="W91" s="790">
        <f t="shared" si="17"/>
        <v>0</v>
      </c>
      <c r="X91" s="790">
        <f t="shared" si="17"/>
        <v>9.62841452107553E-3</v>
      </c>
      <c r="Y91" s="790">
        <f t="shared" si="17"/>
        <v>0</v>
      </c>
      <c r="Z91" s="790">
        <f t="shared" si="17"/>
        <v>7.5585789871504151E-3</v>
      </c>
      <c r="AA91" s="790">
        <f t="shared" si="17"/>
        <v>0</v>
      </c>
      <c r="AB91" s="790">
        <f t="shared" si="17"/>
        <v>0</v>
      </c>
      <c r="AC91" s="790">
        <f t="shared" si="17"/>
        <v>1.5902043412578513E-4</v>
      </c>
      <c r="AD91" s="790">
        <f t="shared" si="17"/>
        <v>3.8701354547409157E-3</v>
      </c>
      <c r="AE91" s="790">
        <f t="shared" si="17"/>
        <v>0</v>
      </c>
      <c r="AF91" s="790">
        <f t="shared" si="17"/>
        <v>1.3340603416939295E-2</v>
      </c>
      <c r="AG91" s="790">
        <f t="shared" si="17"/>
        <v>1.0193679918450559E-3</v>
      </c>
      <c r="AH91" s="790">
        <f t="shared" si="17"/>
        <v>0</v>
      </c>
      <c r="AI91" s="790">
        <f t="shared" si="17"/>
        <v>3.3156162996709699E-3</v>
      </c>
      <c r="AJ91" s="790">
        <f t="shared" si="17"/>
        <v>3.9531921869286153E-3</v>
      </c>
      <c r="AK91" s="790">
        <f t="shared" si="17"/>
        <v>0</v>
      </c>
      <c r="AL91" s="790">
        <f t="shared" si="11"/>
        <v>1.8780358774587599E-2</v>
      </c>
      <c r="AM91" s="790">
        <f t="shared" si="11"/>
        <v>4.3376912942130356E-4</v>
      </c>
      <c r="AN91" s="790">
        <f t="shared" si="11"/>
        <v>0</v>
      </c>
      <c r="AP91" s="790">
        <f t="shared" si="14"/>
        <v>2.0718138122813555E-3</v>
      </c>
      <c r="AR91" s="797">
        <f t="shared" si="15"/>
        <v>1.7845813578625924E-3</v>
      </c>
      <c r="AS91" s="787">
        <f t="shared" si="16"/>
        <v>2.0555027924107007E-3</v>
      </c>
    </row>
    <row r="92" spans="1:45" x14ac:dyDescent="0.25">
      <c r="A92" s="770">
        <v>705000000</v>
      </c>
      <c r="B92" s="770" t="s">
        <v>518</v>
      </c>
      <c r="C92" s="770" t="s">
        <v>519</v>
      </c>
      <c r="D92" s="787">
        <v>0</v>
      </c>
      <c r="E92" s="787">
        <v>15</v>
      </c>
      <c r="F92" s="787">
        <v>0</v>
      </c>
      <c r="G92" s="787">
        <v>0</v>
      </c>
      <c r="H92" s="787">
        <v>14</v>
      </c>
      <c r="I92" s="787">
        <v>1</v>
      </c>
      <c r="J92" s="787">
        <v>0</v>
      </c>
      <c r="K92" s="787">
        <v>117</v>
      </c>
      <c r="L92" s="787">
        <v>0</v>
      </c>
      <c r="M92" s="787">
        <v>0</v>
      </c>
      <c r="N92" s="787">
        <v>55</v>
      </c>
      <c r="O92" s="787">
        <v>1</v>
      </c>
      <c r="P92" s="787">
        <v>0</v>
      </c>
      <c r="Q92" s="787">
        <v>241</v>
      </c>
      <c r="R92" s="787">
        <v>0</v>
      </c>
      <c r="S92" s="787">
        <v>2</v>
      </c>
      <c r="T92" s="787">
        <v>1689</v>
      </c>
      <c r="U92" s="787">
        <v>28</v>
      </c>
      <c r="W92" s="790">
        <f t="shared" si="17"/>
        <v>0</v>
      </c>
      <c r="X92" s="790">
        <f t="shared" si="17"/>
        <v>3.2094715070251766E-2</v>
      </c>
      <c r="Y92" s="790">
        <f t="shared" si="17"/>
        <v>0</v>
      </c>
      <c r="Z92" s="790">
        <f t="shared" si="17"/>
        <v>0</v>
      </c>
      <c r="AA92" s="790">
        <f t="shared" si="17"/>
        <v>1.1257186507457885E-2</v>
      </c>
      <c r="AB92" s="790">
        <f t="shared" si="17"/>
        <v>1.4736945522424718E-3</v>
      </c>
      <c r="AC92" s="790">
        <f t="shared" si="17"/>
        <v>0</v>
      </c>
      <c r="AD92" s="790">
        <f t="shared" si="17"/>
        <v>2.5155880455815953E-2</v>
      </c>
      <c r="AE92" s="790">
        <f t="shared" si="17"/>
        <v>0</v>
      </c>
      <c r="AF92" s="790">
        <f t="shared" si="17"/>
        <v>0</v>
      </c>
      <c r="AG92" s="790">
        <f t="shared" si="17"/>
        <v>2.8032619775739034E-2</v>
      </c>
      <c r="AH92" s="790">
        <f t="shared" si="17"/>
        <v>1.996007984031936E-3</v>
      </c>
      <c r="AI92" s="790">
        <f t="shared" si="17"/>
        <v>0</v>
      </c>
      <c r="AJ92" s="790">
        <f t="shared" si="17"/>
        <v>3.0389770878781384E-3</v>
      </c>
      <c r="AK92" s="790">
        <f t="shared" si="17"/>
        <v>0</v>
      </c>
      <c r="AL92" s="790">
        <f t="shared" si="11"/>
        <v>2.8855864954552003E-4</v>
      </c>
      <c r="AM92" s="790">
        <f t="shared" si="11"/>
        <v>2.0541197932502288E-2</v>
      </c>
      <c r="AN92" s="790">
        <f t="shared" si="11"/>
        <v>1.339680868878735E-3</v>
      </c>
      <c r="AP92" s="790">
        <f t="shared" si="14"/>
        <v>9.8433904942382185E-3</v>
      </c>
      <c r="AR92" s="797">
        <f t="shared" si="15"/>
        <v>8.8126559801678227E-3</v>
      </c>
      <c r="AS92" s="787">
        <f t="shared" si="16"/>
        <v>1.0150525721890109E-2</v>
      </c>
    </row>
    <row r="93" spans="1:45" x14ac:dyDescent="0.25">
      <c r="A93" s="770">
        <v>705000000</v>
      </c>
      <c r="B93" s="770" t="s">
        <v>518</v>
      </c>
      <c r="C93" s="770" t="s">
        <v>520</v>
      </c>
      <c r="D93" s="787">
        <v>0</v>
      </c>
      <c r="E93" s="787">
        <v>4.1999999999999993</v>
      </c>
      <c r="F93" s="787">
        <v>0</v>
      </c>
      <c r="G93" s="787">
        <v>0</v>
      </c>
      <c r="H93" s="787">
        <v>0</v>
      </c>
      <c r="I93" s="787">
        <v>0</v>
      </c>
      <c r="J93" s="787">
        <v>0</v>
      </c>
      <c r="K93" s="787">
        <v>68</v>
      </c>
      <c r="L93" s="787">
        <v>0</v>
      </c>
      <c r="M93" s="787">
        <v>0</v>
      </c>
      <c r="N93" s="787">
        <v>0</v>
      </c>
      <c r="O93" s="787">
        <v>0</v>
      </c>
      <c r="P93" s="787">
        <v>0</v>
      </c>
      <c r="Q93" s="787">
        <v>236</v>
      </c>
      <c r="R93" s="787">
        <v>0</v>
      </c>
      <c r="S93" s="787">
        <v>0</v>
      </c>
      <c r="T93" s="787">
        <v>0</v>
      </c>
      <c r="U93" s="787">
        <v>0</v>
      </c>
      <c r="W93" s="790">
        <f t="shared" si="17"/>
        <v>0</v>
      </c>
      <c r="X93" s="790">
        <f t="shared" si="17"/>
        <v>8.9865202196704932E-3</v>
      </c>
      <c r="Y93" s="790">
        <f t="shared" si="17"/>
        <v>0</v>
      </c>
      <c r="Z93" s="790">
        <f t="shared" si="17"/>
        <v>0</v>
      </c>
      <c r="AA93" s="790">
        <f t="shared" si="17"/>
        <v>0</v>
      </c>
      <c r="AB93" s="790">
        <f t="shared" si="17"/>
        <v>0</v>
      </c>
      <c r="AC93" s="790">
        <f t="shared" si="17"/>
        <v>0</v>
      </c>
      <c r="AD93" s="790">
        <f t="shared" si="17"/>
        <v>1.4620511717910126E-2</v>
      </c>
      <c r="AE93" s="790">
        <f t="shared" si="17"/>
        <v>0</v>
      </c>
      <c r="AF93" s="790">
        <f t="shared" si="17"/>
        <v>0</v>
      </c>
      <c r="AG93" s="790">
        <f t="shared" si="17"/>
        <v>0</v>
      </c>
      <c r="AH93" s="790">
        <f t="shared" si="17"/>
        <v>0</v>
      </c>
      <c r="AI93" s="790">
        <f t="shared" si="17"/>
        <v>0</v>
      </c>
      <c r="AJ93" s="790">
        <f t="shared" si="17"/>
        <v>2.9759277707022431E-3</v>
      </c>
      <c r="AK93" s="790">
        <f t="shared" si="17"/>
        <v>0</v>
      </c>
      <c r="AL93" s="790">
        <f t="shared" si="11"/>
        <v>0</v>
      </c>
      <c r="AM93" s="790">
        <f t="shared" si="11"/>
        <v>0</v>
      </c>
      <c r="AN93" s="790">
        <f t="shared" si="11"/>
        <v>0</v>
      </c>
      <c r="AP93" s="790">
        <f t="shared" si="14"/>
        <v>3.5639610421111813E-3</v>
      </c>
      <c r="AR93" s="797">
        <f t="shared" si="15"/>
        <v>3.4024270049451731E-3</v>
      </c>
      <c r="AS93" s="787">
        <f t="shared" si="16"/>
        <v>3.9189573391121774E-3</v>
      </c>
    </row>
    <row r="94" spans="1:45" x14ac:dyDescent="0.25">
      <c r="A94" s="770">
        <v>705000000</v>
      </c>
      <c r="B94" s="770" t="s">
        <v>518</v>
      </c>
      <c r="C94" s="770" t="s">
        <v>521</v>
      </c>
      <c r="D94" s="787">
        <v>0</v>
      </c>
      <c r="E94" s="787">
        <v>0</v>
      </c>
      <c r="F94" s="787">
        <v>0</v>
      </c>
      <c r="G94" s="787">
        <v>0</v>
      </c>
      <c r="H94" s="787">
        <v>0</v>
      </c>
      <c r="I94" s="787">
        <v>0</v>
      </c>
      <c r="J94" s="787">
        <v>0</v>
      </c>
      <c r="K94" s="787">
        <v>34.5</v>
      </c>
      <c r="L94" s="787">
        <v>0</v>
      </c>
      <c r="M94" s="787">
        <v>0</v>
      </c>
      <c r="N94" s="787">
        <v>0</v>
      </c>
      <c r="O94" s="787">
        <v>0</v>
      </c>
      <c r="P94" s="787">
        <v>0</v>
      </c>
      <c r="Q94" s="787">
        <v>329</v>
      </c>
      <c r="R94" s="787">
        <v>0</v>
      </c>
      <c r="S94" s="787">
        <v>0</v>
      </c>
      <c r="T94" s="787">
        <v>20</v>
      </c>
      <c r="U94" s="787">
        <v>0</v>
      </c>
      <c r="W94" s="790">
        <f t="shared" si="17"/>
        <v>0</v>
      </c>
      <c r="X94" s="790">
        <f t="shared" si="17"/>
        <v>0</v>
      </c>
      <c r="Y94" s="790">
        <f t="shared" si="17"/>
        <v>0</v>
      </c>
      <c r="Z94" s="790">
        <f t="shared" si="17"/>
        <v>0</v>
      </c>
      <c r="AA94" s="790">
        <f t="shared" si="17"/>
        <v>0</v>
      </c>
      <c r="AB94" s="790">
        <f t="shared" si="17"/>
        <v>0</v>
      </c>
      <c r="AC94" s="790">
        <f t="shared" si="17"/>
        <v>0</v>
      </c>
      <c r="AD94" s="790">
        <f t="shared" si="17"/>
        <v>7.4177596215867555E-3</v>
      </c>
      <c r="AE94" s="790">
        <f t="shared" si="17"/>
        <v>0</v>
      </c>
      <c r="AF94" s="790">
        <f t="shared" si="17"/>
        <v>0</v>
      </c>
      <c r="AG94" s="790">
        <f t="shared" si="17"/>
        <v>0</v>
      </c>
      <c r="AH94" s="790">
        <f t="shared" si="17"/>
        <v>0</v>
      </c>
      <c r="AI94" s="790">
        <f t="shared" si="17"/>
        <v>0</v>
      </c>
      <c r="AJ94" s="790">
        <f t="shared" si="17"/>
        <v>4.1486450701738904E-3</v>
      </c>
      <c r="AK94" s="790">
        <f t="shared" si="17"/>
        <v>0</v>
      </c>
      <c r="AL94" s="790">
        <f t="shared" si="11"/>
        <v>0</v>
      </c>
      <c r="AM94" s="790">
        <f t="shared" si="11"/>
        <v>2.4323502584372157E-4</v>
      </c>
      <c r="AN94" s="790">
        <f t="shared" si="11"/>
        <v>0</v>
      </c>
      <c r="AP94" s="790">
        <f t="shared" si="14"/>
        <v>1.8532881750851068E-3</v>
      </c>
      <c r="AR94" s="797">
        <f t="shared" si="15"/>
        <v>1.7262313480971834E-3</v>
      </c>
      <c r="AS94" s="787">
        <f t="shared" si="16"/>
        <v>1.9882945323436781E-3</v>
      </c>
    </row>
    <row r="95" spans="1:45" x14ac:dyDescent="0.25">
      <c r="A95" s="770">
        <v>705000000</v>
      </c>
      <c r="B95" s="770" t="s">
        <v>518</v>
      </c>
      <c r="C95" s="770" t="s">
        <v>522</v>
      </c>
      <c r="D95" s="787">
        <v>0</v>
      </c>
      <c r="E95" s="787">
        <v>3</v>
      </c>
      <c r="F95" s="787">
        <v>0</v>
      </c>
      <c r="G95" s="787">
        <v>4.3000000000000007</v>
      </c>
      <c r="H95" s="787">
        <v>1</v>
      </c>
      <c r="I95" s="787">
        <v>0</v>
      </c>
      <c r="J95" s="787">
        <v>0</v>
      </c>
      <c r="K95" s="787">
        <v>13.5</v>
      </c>
      <c r="L95" s="787">
        <v>0</v>
      </c>
      <c r="M95" s="787">
        <v>234.5</v>
      </c>
      <c r="N95" s="787">
        <v>14.5</v>
      </c>
      <c r="O95" s="787">
        <v>0</v>
      </c>
      <c r="P95" s="787">
        <v>0</v>
      </c>
      <c r="Q95" s="787">
        <v>83</v>
      </c>
      <c r="R95" s="787">
        <v>0</v>
      </c>
      <c r="S95" s="787">
        <v>347</v>
      </c>
      <c r="T95" s="787">
        <v>85</v>
      </c>
      <c r="U95" s="787">
        <v>0</v>
      </c>
      <c r="W95" s="790">
        <f t="shared" si="17"/>
        <v>0</v>
      </c>
      <c r="X95" s="790">
        <f t="shared" si="17"/>
        <v>6.4189430140503528E-3</v>
      </c>
      <c r="Y95" s="790">
        <f t="shared" si="17"/>
        <v>0</v>
      </c>
      <c r="Z95" s="790">
        <f t="shared" si="17"/>
        <v>3.250188964474679E-2</v>
      </c>
      <c r="AA95" s="790">
        <f t="shared" si="17"/>
        <v>8.0408475053270613E-4</v>
      </c>
      <c r="AB95" s="790">
        <f t="shared" si="17"/>
        <v>0</v>
      </c>
      <c r="AC95" s="790">
        <f t="shared" si="17"/>
        <v>0</v>
      </c>
      <c r="AD95" s="790">
        <f t="shared" si="17"/>
        <v>2.9026015910556869E-3</v>
      </c>
      <c r="AE95" s="790">
        <f t="shared" si="17"/>
        <v>0</v>
      </c>
      <c r="AF95" s="790">
        <f t="shared" si="17"/>
        <v>0.17048346055979643</v>
      </c>
      <c r="AG95" s="790">
        <f t="shared" si="17"/>
        <v>7.3904179408766551E-3</v>
      </c>
      <c r="AH95" s="790">
        <f t="shared" si="17"/>
        <v>0</v>
      </c>
      <c r="AI95" s="790">
        <f t="shared" si="17"/>
        <v>0</v>
      </c>
      <c r="AJ95" s="790">
        <f t="shared" si="17"/>
        <v>1.0466186651198568E-3</v>
      </c>
      <c r="AK95" s="790">
        <f t="shared" si="17"/>
        <v>0</v>
      </c>
      <c r="AL95" s="790">
        <f t="shared" si="11"/>
        <v>5.0064925696147726E-2</v>
      </c>
      <c r="AM95" s="790">
        <f t="shared" si="11"/>
        <v>1.0337488598358168E-3</v>
      </c>
      <c r="AN95" s="790">
        <f t="shared" si="11"/>
        <v>0</v>
      </c>
      <c r="AP95" s="790">
        <f t="shared" si="14"/>
        <v>1.11248083361379E-2</v>
      </c>
      <c r="AR95" s="797">
        <f t="shared" si="15"/>
        <v>1.0773828786599507E-2</v>
      </c>
      <c r="AS95" s="787">
        <f t="shared" si="16"/>
        <v>1.2409428720209253E-2</v>
      </c>
    </row>
    <row r="96" spans="1:45" x14ac:dyDescent="0.25">
      <c r="A96" s="770">
        <v>705000000</v>
      </c>
      <c r="B96" s="770" t="s">
        <v>518</v>
      </c>
      <c r="C96" s="770" t="s">
        <v>523</v>
      </c>
      <c r="D96" s="787">
        <v>0</v>
      </c>
      <c r="E96" s="787">
        <v>0</v>
      </c>
      <c r="F96" s="787">
        <v>0</v>
      </c>
      <c r="G96" s="787">
        <v>1.5</v>
      </c>
      <c r="H96" s="787">
        <v>0</v>
      </c>
      <c r="I96" s="787">
        <v>0</v>
      </c>
      <c r="J96" s="787">
        <v>0</v>
      </c>
      <c r="K96" s="787">
        <v>0</v>
      </c>
      <c r="L96" s="787">
        <v>0</v>
      </c>
      <c r="M96" s="787">
        <v>0.5</v>
      </c>
      <c r="N96" s="787">
        <v>0</v>
      </c>
      <c r="O96" s="787">
        <v>0</v>
      </c>
      <c r="P96" s="787">
        <v>0</v>
      </c>
      <c r="Q96" s="787">
        <v>0</v>
      </c>
      <c r="R96" s="787">
        <v>0</v>
      </c>
      <c r="S96" s="787">
        <v>43</v>
      </c>
      <c r="T96" s="787">
        <v>0</v>
      </c>
      <c r="U96" s="787">
        <v>0</v>
      </c>
      <c r="W96" s="790">
        <f t="shared" si="17"/>
        <v>0</v>
      </c>
      <c r="X96" s="790">
        <f t="shared" si="17"/>
        <v>0</v>
      </c>
      <c r="Y96" s="790">
        <f t="shared" si="17"/>
        <v>0</v>
      </c>
      <c r="Z96" s="790">
        <f t="shared" si="17"/>
        <v>1.1337868480725623E-2</v>
      </c>
      <c r="AA96" s="790">
        <f t="shared" si="17"/>
        <v>0</v>
      </c>
      <c r="AB96" s="790">
        <f t="shared" si="17"/>
        <v>0</v>
      </c>
      <c r="AC96" s="790">
        <f t="shared" si="17"/>
        <v>0</v>
      </c>
      <c r="AD96" s="790">
        <f t="shared" si="17"/>
        <v>0</v>
      </c>
      <c r="AE96" s="790">
        <f t="shared" si="17"/>
        <v>0</v>
      </c>
      <c r="AF96" s="790">
        <f t="shared" si="17"/>
        <v>3.6350418029807341E-4</v>
      </c>
      <c r="AG96" s="790">
        <f t="shared" si="17"/>
        <v>0</v>
      </c>
      <c r="AH96" s="790">
        <f t="shared" si="17"/>
        <v>0</v>
      </c>
      <c r="AI96" s="790">
        <f t="shared" si="17"/>
        <v>0</v>
      </c>
      <c r="AJ96" s="790">
        <f t="shared" si="17"/>
        <v>0</v>
      </c>
      <c r="AK96" s="790">
        <f t="shared" si="17"/>
        <v>0</v>
      </c>
      <c r="AL96" s="790">
        <f t="shared" si="11"/>
        <v>6.2040109652286811E-3</v>
      </c>
      <c r="AM96" s="790">
        <f t="shared" si="11"/>
        <v>0</v>
      </c>
      <c r="AN96" s="790">
        <f t="shared" si="11"/>
        <v>0</v>
      </c>
      <c r="AP96" s="790">
        <f t="shared" si="14"/>
        <v>6.5889146312014688E-5</v>
      </c>
      <c r="AR96" s="797">
        <f t="shared" si="15"/>
        <v>1.9913486005089055E-5</v>
      </c>
      <c r="AS96" s="787">
        <f t="shared" si="16"/>
        <v>2.2936598496757147E-5</v>
      </c>
    </row>
    <row r="97" spans="1:45" x14ac:dyDescent="0.25">
      <c r="A97" s="770">
        <v>705000000</v>
      </c>
      <c r="B97" s="770" t="s">
        <v>518</v>
      </c>
      <c r="C97" s="770" t="s">
        <v>524</v>
      </c>
      <c r="D97" s="787">
        <v>0.33333333333333331</v>
      </c>
      <c r="E97" s="787">
        <v>3.2666666666666675</v>
      </c>
      <c r="F97" s="787">
        <v>0</v>
      </c>
      <c r="G97" s="787">
        <v>0</v>
      </c>
      <c r="H97" s="787">
        <v>3.166666666666667</v>
      </c>
      <c r="I97" s="787">
        <v>0</v>
      </c>
      <c r="J97" s="787">
        <v>0</v>
      </c>
      <c r="K97" s="787">
        <v>114.25000000000001</v>
      </c>
      <c r="L97" s="787">
        <v>0</v>
      </c>
      <c r="M97" s="787">
        <v>4.833333333333333</v>
      </c>
      <c r="N97" s="787">
        <v>82.166666666666671</v>
      </c>
      <c r="O97" s="787">
        <v>4.5</v>
      </c>
      <c r="P97" s="787">
        <v>42</v>
      </c>
      <c r="Q97" s="787">
        <v>257.66666666666669</v>
      </c>
      <c r="R97" s="787">
        <v>0</v>
      </c>
      <c r="S97" s="787">
        <v>42.666666666666671</v>
      </c>
      <c r="T97" s="787">
        <v>825.33333333333337</v>
      </c>
      <c r="U97" s="787">
        <v>34</v>
      </c>
      <c r="W97" s="790">
        <f t="shared" si="17"/>
        <v>1.7752529735487307E-3</v>
      </c>
      <c r="X97" s="790">
        <f t="shared" si="17"/>
        <v>6.9895157264103858E-3</v>
      </c>
      <c r="Y97" s="790">
        <f t="shared" si="17"/>
        <v>0</v>
      </c>
      <c r="Z97" s="790">
        <f t="shared" si="17"/>
        <v>0</v>
      </c>
      <c r="AA97" s="790">
        <f t="shared" si="17"/>
        <v>2.546268376686903E-3</v>
      </c>
      <c r="AB97" s="790">
        <f t="shared" si="17"/>
        <v>0</v>
      </c>
      <c r="AC97" s="790">
        <f t="shared" si="17"/>
        <v>0</v>
      </c>
      <c r="AD97" s="790">
        <f t="shared" si="17"/>
        <v>2.4564609761341651E-2</v>
      </c>
      <c r="AE97" s="790">
        <f t="shared" si="17"/>
        <v>0</v>
      </c>
      <c r="AF97" s="790">
        <f t="shared" si="17"/>
        <v>3.5138737428813765E-3</v>
      </c>
      <c r="AG97" s="790">
        <f t="shared" si="17"/>
        <v>4.1879034998301048E-2</v>
      </c>
      <c r="AH97" s="790">
        <f t="shared" si="17"/>
        <v>8.9820359281437123E-3</v>
      </c>
      <c r="AI97" s="790">
        <f t="shared" si="17"/>
        <v>2.1260440394836756E-3</v>
      </c>
      <c r="AJ97" s="790">
        <f t="shared" si="17"/>
        <v>3.2491414784644552E-3</v>
      </c>
      <c r="AK97" s="790">
        <f t="shared" si="17"/>
        <v>0</v>
      </c>
      <c r="AL97" s="790">
        <f t="shared" si="11"/>
        <v>6.1559178569710951E-3</v>
      </c>
      <c r="AM97" s="790">
        <f t="shared" si="11"/>
        <v>1.003749873315091E-2</v>
      </c>
      <c r="AN97" s="790">
        <f t="shared" si="11"/>
        <v>1.626755340781321E-3</v>
      </c>
      <c r="AP97" s="790">
        <f t="shared" si="14"/>
        <v>1.098667307686103E-2</v>
      </c>
      <c r="AR97" s="797">
        <f t="shared" si="15"/>
        <v>1.0568779567165272E-2</v>
      </c>
      <c r="AS97" s="787">
        <f t="shared" si="16"/>
        <v>1.2173250503244399E-2</v>
      </c>
    </row>
    <row r="98" spans="1:45" x14ac:dyDescent="0.25">
      <c r="A98" s="770">
        <v>705000000</v>
      </c>
      <c r="B98" s="770" t="s">
        <v>518</v>
      </c>
      <c r="C98" s="770" t="s">
        <v>525</v>
      </c>
      <c r="D98" s="787">
        <v>0</v>
      </c>
      <c r="E98" s="787">
        <v>7.2</v>
      </c>
      <c r="F98" s="787">
        <v>0</v>
      </c>
      <c r="G98" s="787">
        <v>0</v>
      </c>
      <c r="H98" s="787">
        <v>1</v>
      </c>
      <c r="I98" s="787">
        <v>0</v>
      </c>
      <c r="J98" s="787">
        <v>0.25</v>
      </c>
      <c r="K98" s="787">
        <v>46.166666666666671</v>
      </c>
      <c r="L98" s="787">
        <v>0</v>
      </c>
      <c r="M98" s="787">
        <v>13.333333333333332</v>
      </c>
      <c r="N98" s="787">
        <v>0.66666666666666663</v>
      </c>
      <c r="O98" s="787">
        <v>0</v>
      </c>
      <c r="P98" s="787">
        <v>2</v>
      </c>
      <c r="Q98" s="787">
        <v>165.83333333333334</v>
      </c>
      <c r="R98" s="787">
        <v>0</v>
      </c>
      <c r="S98" s="787">
        <v>20.833333333333336</v>
      </c>
      <c r="T98" s="787">
        <v>0.66666666666666663</v>
      </c>
      <c r="U98" s="787">
        <v>0</v>
      </c>
      <c r="W98" s="790">
        <f t="shared" si="17"/>
        <v>0</v>
      </c>
      <c r="X98" s="790">
        <f t="shared" si="17"/>
        <v>1.5405463233720848E-2</v>
      </c>
      <c r="Y98" s="790">
        <f t="shared" si="17"/>
        <v>0</v>
      </c>
      <c r="Z98" s="790">
        <f t="shared" si="17"/>
        <v>0</v>
      </c>
      <c r="AA98" s="790">
        <f t="shared" si="17"/>
        <v>8.0408475053270613E-4</v>
      </c>
      <c r="AB98" s="790">
        <f t="shared" si="17"/>
        <v>0</v>
      </c>
      <c r="AC98" s="790">
        <f t="shared" si="17"/>
        <v>1.9877554265723141E-5</v>
      </c>
      <c r="AD98" s="790">
        <f t="shared" si="17"/>
        <v>9.926180749659572E-3</v>
      </c>
      <c r="AE98" s="790">
        <f t="shared" si="17"/>
        <v>0</v>
      </c>
      <c r="AF98" s="790">
        <f t="shared" si="17"/>
        <v>9.6934448079486236E-3</v>
      </c>
      <c r="AG98" s="790">
        <f t="shared" si="17"/>
        <v>3.3978933061501861E-4</v>
      </c>
      <c r="AH98" s="790">
        <f t="shared" si="17"/>
        <v>0</v>
      </c>
      <c r="AI98" s="790">
        <f t="shared" si="17"/>
        <v>1.012401923563655E-4</v>
      </c>
      <c r="AJ98" s="790">
        <f t="shared" si="17"/>
        <v>2.0911356863338505E-3</v>
      </c>
      <c r="AK98" s="790">
        <f t="shared" si="17"/>
        <v>0</v>
      </c>
      <c r="AL98" s="790">
        <f t="shared" si="11"/>
        <v>3.0058192660991677E-3</v>
      </c>
      <c r="AM98" s="790">
        <f t="shared" si="11"/>
        <v>8.1078341947907187E-6</v>
      </c>
      <c r="AN98" s="790">
        <f t="shared" si="11"/>
        <v>0</v>
      </c>
      <c r="AP98" s="790">
        <f t="shared" si="14"/>
        <v>3.1023339785439747E-3</v>
      </c>
      <c r="AR98" s="797">
        <f t="shared" si="15"/>
        <v>2.8819547241561456E-3</v>
      </c>
      <c r="AS98" s="787">
        <f t="shared" si="16"/>
        <v>3.3194709543526955E-3</v>
      </c>
    </row>
    <row r="99" spans="1:45" x14ac:dyDescent="0.25">
      <c r="A99" s="770">
        <v>705000000</v>
      </c>
      <c r="B99" s="770" t="s">
        <v>518</v>
      </c>
      <c r="C99" s="770" t="s">
        <v>526</v>
      </c>
      <c r="D99" s="787">
        <v>0</v>
      </c>
      <c r="E99" s="787">
        <v>2.5</v>
      </c>
      <c r="F99" s="787">
        <v>0</v>
      </c>
      <c r="G99" s="787">
        <v>0</v>
      </c>
      <c r="H99" s="787">
        <v>1</v>
      </c>
      <c r="I99" s="787">
        <v>0</v>
      </c>
      <c r="J99" s="787">
        <v>0</v>
      </c>
      <c r="K99" s="787">
        <v>24.5</v>
      </c>
      <c r="L99" s="787">
        <v>0</v>
      </c>
      <c r="M99" s="787">
        <v>0</v>
      </c>
      <c r="N99" s="787">
        <v>0.5</v>
      </c>
      <c r="O99" s="787">
        <v>0</v>
      </c>
      <c r="P99" s="787">
        <v>0</v>
      </c>
      <c r="Q99" s="787">
        <v>247.16666666666666</v>
      </c>
      <c r="R99" s="787">
        <v>0</v>
      </c>
      <c r="S99" s="787">
        <v>2</v>
      </c>
      <c r="T99" s="787">
        <v>0</v>
      </c>
      <c r="U99" s="787">
        <v>0</v>
      </c>
      <c r="W99" s="790">
        <f t="shared" si="17"/>
        <v>0</v>
      </c>
      <c r="X99" s="790">
        <f t="shared" si="17"/>
        <v>5.349119178375294E-3</v>
      </c>
      <c r="Y99" s="790">
        <f t="shared" si="17"/>
        <v>0</v>
      </c>
      <c r="Z99" s="790">
        <f t="shared" si="17"/>
        <v>0</v>
      </c>
      <c r="AA99" s="790">
        <f t="shared" si="17"/>
        <v>8.0408475053270613E-4</v>
      </c>
      <c r="AB99" s="790">
        <f t="shared" si="17"/>
        <v>0</v>
      </c>
      <c r="AC99" s="790">
        <f t="shared" si="17"/>
        <v>0</v>
      </c>
      <c r="AD99" s="790">
        <f t="shared" si="17"/>
        <v>5.2676843689529133E-3</v>
      </c>
      <c r="AE99" s="790">
        <f t="shared" si="17"/>
        <v>0</v>
      </c>
      <c r="AF99" s="790">
        <f t="shared" si="17"/>
        <v>0</v>
      </c>
      <c r="AG99" s="790">
        <f t="shared" si="17"/>
        <v>2.5484199796126398E-4</v>
      </c>
      <c r="AH99" s="790">
        <f t="shared" si="17"/>
        <v>0</v>
      </c>
      <c r="AI99" s="790">
        <f t="shared" si="17"/>
        <v>0</v>
      </c>
      <c r="AJ99" s="790">
        <f t="shared" si="17"/>
        <v>3.1167379123950754E-3</v>
      </c>
      <c r="AK99" s="790">
        <f t="shared" si="17"/>
        <v>0</v>
      </c>
      <c r="AL99" s="790">
        <f t="shared" si="11"/>
        <v>2.8855864954552003E-4</v>
      </c>
      <c r="AM99" s="790">
        <f t="shared" si="11"/>
        <v>0</v>
      </c>
      <c r="AN99" s="790">
        <f t="shared" si="11"/>
        <v>0</v>
      </c>
      <c r="AP99" s="790">
        <f t="shared" si="14"/>
        <v>1.4127015386820525E-3</v>
      </c>
      <c r="AR99" s="797">
        <f t="shared" si="15"/>
        <v>1.2520441603758883E-3</v>
      </c>
      <c r="AS99" s="787">
        <f t="shared" si="16"/>
        <v>1.4421198879699987E-3</v>
      </c>
    </row>
    <row r="100" spans="1:45" x14ac:dyDescent="0.25">
      <c r="A100" s="770">
        <v>705000000</v>
      </c>
      <c r="B100" s="770" t="s">
        <v>518</v>
      </c>
      <c r="C100" s="770" t="s">
        <v>527</v>
      </c>
      <c r="D100" s="787">
        <v>0.33333333333333331</v>
      </c>
      <c r="E100" s="787">
        <v>0</v>
      </c>
      <c r="F100" s="787">
        <v>0</v>
      </c>
      <c r="G100" s="787">
        <v>5.6</v>
      </c>
      <c r="H100" s="787">
        <v>0.2</v>
      </c>
      <c r="I100" s="787">
        <v>0</v>
      </c>
      <c r="J100" s="787">
        <v>4.25</v>
      </c>
      <c r="K100" s="787">
        <v>12.750000000000002</v>
      </c>
      <c r="L100" s="787">
        <v>0</v>
      </c>
      <c r="M100" s="787">
        <v>154.83333333333334</v>
      </c>
      <c r="N100" s="787">
        <v>34.583333333333336</v>
      </c>
      <c r="O100" s="787">
        <v>1.5</v>
      </c>
      <c r="P100" s="787">
        <v>3</v>
      </c>
      <c r="Q100" s="787">
        <v>14.333333333333332</v>
      </c>
      <c r="R100" s="787">
        <v>0</v>
      </c>
      <c r="S100" s="787">
        <v>343</v>
      </c>
      <c r="T100" s="787">
        <v>74.666666666666657</v>
      </c>
      <c r="U100" s="787">
        <v>0</v>
      </c>
      <c r="W100" s="790">
        <f t="shared" si="17"/>
        <v>1.7752529735487307E-3</v>
      </c>
      <c r="X100" s="790">
        <f t="shared" si="17"/>
        <v>0</v>
      </c>
      <c r="Y100" s="790">
        <f t="shared" si="17"/>
        <v>0</v>
      </c>
      <c r="Z100" s="790">
        <f t="shared" si="17"/>
        <v>4.2328042328042319E-2</v>
      </c>
      <c r="AA100" s="790">
        <f t="shared" si="17"/>
        <v>1.6081695010654123E-4</v>
      </c>
      <c r="AB100" s="790">
        <f t="shared" si="17"/>
        <v>0</v>
      </c>
      <c r="AC100" s="790">
        <f t="shared" si="17"/>
        <v>3.3791842251729338E-4</v>
      </c>
      <c r="AD100" s="790">
        <f t="shared" si="17"/>
        <v>2.7413459471081494E-3</v>
      </c>
      <c r="AE100" s="790">
        <f t="shared" si="17"/>
        <v>0</v>
      </c>
      <c r="AF100" s="790">
        <f t="shared" si="17"/>
        <v>0.11256512783230341</v>
      </c>
      <c r="AG100" s="790">
        <f t="shared" si="17"/>
        <v>1.762657152565409E-2</v>
      </c>
      <c r="AH100" s="790">
        <f t="shared" si="17"/>
        <v>2.9940119760479044E-3</v>
      </c>
      <c r="AI100" s="790">
        <f t="shared" si="17"/>
        <v>1.5186028853454825E-4</v>
      </c>
      <c r="AJ100" s="790">
        <f t="shared" si="17"/>
        <v>1.8074137590423227E-4</v>
      </c>
      <c r="AK100" s="790">
        <f t="shared" si="17"/>
        <v>0</v>
      </c>
      <c r="AL100" s="790">
        <f t="shared" si="11"/>
        <v>4.9487808397056687E-2</v>
      </c>
      <c r="AM100" s="790">
        <f t="shared" si="11"/>
        <v>9.0807742981656046E-4</v>
      </c>
      <c r="AN100" s="790">
        <f t="shared" si="11"/>
        <v>0</v>
      </c>
      <c r="AP100" s="790">
        <f t="shared" si="14"/>
        <v>9.1175041501984876E-3</v>
      </c>
      <c r="AR100" s="797">
        <f t="shared" si="15"/>
        <v>8.8372106399721671E-3</v>
      </c>
      <c r="AS100" s="787">
        <f t="shared" si="16"/>
        <v>1.0178808081543903E-2</v>
      </c>
    </row>
    <row r="101" spans="1:45" x14ac:dyDescent="0.25">
      <c r="A101" s="770">
        <v>705000000</v>
      </c>
      <c r="B101" s="770" t="s">
        <v>518</v>
      </c>
      <c r="C101" s="770" t="s">
        <v>462</v>
      </c>
      <c r="D101" s="787">
        <v>0</v>
      </c>
      <c r="E101" s="787">
        <v>0</v>
      </c>
      <c r="F101" s="787">
        <v>0</v>
      </c>
      <c r="G101" s="787">
        <v>0</v>
      </c>
      <c r="H101" s="787">
        <v>0</v>
      </c>
      <c r="I101" s="787">
        <v>0</v>
      </c>
      <c r="J101" s="787">
        <v>0</v>
      </c>
      <c r="K101" s="787">
        <v>0</v>
      </c>
      <c r="L101" s="787">
        <v>0</v>
      </c>
      <c r="M101" s="787">
        <v>2</v>
      </c>
      <c r="N101" s="787">
        <v>0</v>
      </c>
      <c r="O101" s="787">
        <v>0.5</v>
      </c>
      <c r="P101" s="787">
        <v>0</v>
      </c>
      <c r="Q101" s="787">
        <v>0</v>
      </c>
      <c r="R101" s="787">
        <v>0</v>
      </c>
      <c r="S101" s="787">
        <v>94</v>
      </c>
      <c r="T101" s="787">
        <v>37</v>
      </c>
      <c r="U101" s="787">
        <v>44</v>
      </c>
      <c r="W101" s="790">
        <f t="shared" si="17"/>
        <v>0</v>
      </c>
      <c r="X101" s="790">
        <f t="shared" si="17"/>
        <v>0</v>
      </c>
      <c r="Y101" s="790">
        <f t="shared" si="17"/>
        <v>0</v>
      </c>
      <c r="Z101" s="790">
        <f t="shared" si="17"/>
        <v>0</v>
      </c>
      <c r="AA101" s="790">
        <f t="shared" si="17"/>
        <v>0</v>
      </c>
      <c r="AB101" s="790">
        <f t="shared" si="17"/>
        <v>0</v>
      </c>
      <c r="AC101" s="790">
        <f t="shared" si="17"/>
        <v>0</v>
      </c>
      <c r="AD101" s="790">
        <f t="shared" si="17"/>
        <v>0</v>
      </c>
      <c r="AE101" s="790">
        <f t="shared" si="17"/>
        <v>0</v>
      </c>
      <c r="AF101" s="790">
        <f t="shared" si="17"/>
        <v>1.4540167211922936E-3</v>
      </c>
      <c r="AG101" s="790">
        <f t="shared" si="17"/>
        <v>0</v>
      </c>
      <c r="AH101" s="790">
        <f t="shared" si="17"/>
        <v>9.9800399201596798E-4</v>
      </c>
      <c r="AI101" s="790">
        <f t="shared" si="17"/>
        <v>0</v>
      </c>
      <c r="AJ101" s="790">
        <f t="shared" si="17"/>
        <v>0</v>
      </c>
      <c r="AK101" s="790">
        <f t="shared" si="17"/>
        <v>0</v>
      </c>
      <c r="AL101" s="790">
        <f t="shared" si="11"/>
        <v>1.3562256528639443E-2</v>
      </c>
      <c r="AM101" s="790">
        <f t="shared" si="11"/>
        <v>4.4998479781088491E-4</v>
      </c>
      <c r="AN101" s="790">
        <f t="shared" si="11"/>
        <v>2.105212793952298E-3</v>
      </c>
      <c r="AP101" s="790">
        <f t="shared" si="14"/>
        <v>1.8228769978823831E-4</v>
      </c>
      <c r="AR101" s="797">
        <f t="shared" si="15"/>
        <v>1.1955913364111469E-4</v>
      </c>
      <c r="AS101" s="787">
        <f t="shared" si="16"/>
        <v>1.377096829879794E-4</v>
      </c>
    </row>
    <row r="102" spans="1:45" x14ac:dyDescent="0.25">
      <c r="A102" s="770">
        <v>705000000</v>
      </c>
      <c r="B102" s="770" t="s">
        <v>518</v>
      </c>
      <c r="C102" s="770" t="s">
        <v>528</v>
      </c>
      <c r="D102" s="787">
        <v>0</v>
      </c>
      <c r="E102" s="787">
        <v>0</v>
      </c>
      <c r="F102" s="787">
        <v>0</v>
      </c>
      <c r="G102" s="787">
        <v>0</v>
      </c>
      <c r="H102" s="787">
        <v>3.3333333333333333E-2</v>
      </c>
      <c r="I102" s="787">
        <v>1</v>
      </c>
      <c r="J102" s="787">
        <v>0</v>
      </c>
      <c r="K102" s="787">
        <v>9.8333333333333339</v>
      </c>
      <c r="L102" s="787">
        <v>0</v>
      </c>
      <c r="M102" s="787">
        <v>1</v>
      </c>
      <c r="N102" s="787">
        <v>1.5833333333333333</v>
      </c>
      <c r="O102" s="787">
        <v>1.5</v>
      </c>
      <c r="P102" s="787">
        <v>0</v>
      </c>
      <c r="Q102" s="787">
        <v>0</v>
      </c>
      <c r="R102" s="787">
        <v>0</v>
      </c>
      <c r="S102" s="787">
        <v>2</v>
      </c>
      <c r="T102" s="787">
        <v>4.333333333333333</v>
      </c>
      <c r="U102" s="787">
        <v>20</v>
      </c>
      <c r="W102" s="790">
        <f t="shared" si="17"/>
        <v>0</v>
      </c>
      <c r="X102" s="790">
        <f t="shared" si="17"/>
        <v>0</v>
      </c>
      <c r="Y102" s="790">
        <f t="shared" si="17"/>
        <v>0</v>
      </c>
      <c r="Z102" s="790">
        <f t="shared" si="17"/>
        <v>0</v>
      </c>
      <c r="AA102" s="790">
        <f t="shared" si="17"/>
        <v>2.6802825017756869E-5</v>
      </c>
      <c r="AB102" s="790">
        <f t="shared" si="17"/>
        <v>1.4736945522424718E-3</v>
      </c>
      <c r="AC102" s="790">
        <f t="shared" si="17"/>
        <v>0</v>
      </c>
      <c r="AD102" s="790">
        <f t="shared" si="17"/>
        <v>2.1142406650899448E-3</v>
      </c>
      <c r="AE102" s="790">
        <f t="shared" si="17"/>
        <v>0</v>
      </c>
      <c r="AF102" s="790">
        <f t="shared" si="17"/>
        <v>7.2700836059614682E-4</v>
      </c>
      <c r="AG102" s="790">
        <f t="shared" si="17"/>
        <v>8.069996602106692E-4</v>
      </c>
      <c r="AH102" s="790">
        <f t="shared" si="17"/>
        <v>2.9940119760479044E-3</v>
      </c>
      <c r="AI102" s="790">
        <f t="shared" si="17"/>
        <v>0</v>
      </c>
      <c r="AJ102" s="790">
        <f t="shared" si="17"/>
        <v>0</v>
      </c>
      <c r="AK102" s="790">
        <f t="shared" si="17"/>
        <v>0</v>
      </c>
      <c r="AL102" s="790">
        <f t="shared" si="11"/>
        <v>2.8855864954552003E-4</v>
      </c>
      <c r="AM102" s="790">
        <f t="shared" si="11"/>
        <v>5.2700922266139672E-5</v>
      </c>
      <c r="AN102" s="790">
        <f t="shared" si="11"/>
        <v>9.5691490634195353E-4</v>
      </c>
      <c r="AP102" s="790">
        <f t="shared" si="14"/>
        <v>7.8131397479827157E-4</v>
      </c>
      <c r="AR102" s="797">
        <f t="shared" si="15"/>
        <v>7.3443096659655876E-4</v>
      </c>
      <c r="AS102" s="787">
        <f t="shared" si="16"/>
        <v>8.4592663484964724E-4</v>
      </c>
    </row>
    <row r="103" spans="1:45" x14ac:dyDescent="0.25">
      <c r="A103" s="770">
        <v>705000000</v>
      </c>
      <c r="B103" s="770" t="s">
        <v>518</v>
      </c>
      <c r="C103" s="770" t="s">
        <v>529</v>
      </c>
      <c r="D103" s="787">
        <v>0</v>
      </c>
      <c r="E103" s="787">
        <v>0</v>
      </c>
      <c r="F103" s="787">
        <v>0</v>
      </c>
      <c r="G103" s="787">
        <v>0</v>
      </c>
      <c r="H103" s="787">
        <v>0</v>
      </c>
      <c r="I103" s="787">
        <v>0</v>
      </c>
      <c r="J103" s="787">
        <v>0</v>
      </c>
      <c r="K103" s="787">
        <v>0</v>
      </c>
      <c r="L103" s="787">
        <v>0</v>
      </c>
      <c r="M103" s="787">
        <v>0</v>
      </c>
      <c r="N103" s="787">
        <v>0</v>
      </c>
      <c r="O103" s="787">
        <v>0</v>
      </c>
      <c r="P103" s="787">
        <v>0</v>
      </c>
      <c r="Q103" s="787">
        <v>0</v>
      </c>
      <c r="R103" s="787">
        <v>0</v>
      </c>
      <c r="S103" s="787">
        <v>20</v>
      </c>
      <c r="T103" s="787">
        <v>16</v>
      </c>
      <c r="U103" s="787">
        <v>0</v>
      </c>
      <c r="W103" s="790">
        <f t="shared" si="17"/>
        <v>0</v>
      </c>
      <c r="X103" s="790">
        <f t="shared" si="17"/>
        <v>0</v>
      </c>
      <c r="Y103" s="790">
        <f t="shared" si="17"/>
        <v>0</v>
      </c>
      <c r="Z103" s="790">
        <f t="shared" si="17"/>
        <v>0</v>
      </c>
      <c r="AA103" s="790">
        <f t="shared" si="17"/>
        <v>0</v>
      </c>
      <c r="AB103" s="790">
        <f t="shared" si="17"/>
        <v>0</v>
      </c>
      <c r="AC103" s="790">
        <f t="shared" si="17"/>
        <v>0</v>
      </c>
      <c r="AD103" s="790">
        <f t="shared" si="17"/>
        <v>0</v>
      </c>
      <c r="AE103" s="790">
        <f t="shared" si="17"/>
        <v>0</v>
      </c>
      <c r="AF103" s="790">
        <f t="shared" si="17"/>
        <v>0</v>
      </c>
      <c r="AG103" s="790">
        <f t="shared" si="17"/>
        <v>0</v>
      </c>
      <c r="AH103" s="790">
        <f t="shared" si="17"/>
        <v>0</v>
      </c>
      <c r="AI103" s="790">
        <f t="shared" si="17"/>
        <v>0</v>
      </c>
      <c r="AJ103" s="790">
        <f t="shared" si="17"/>
        <v>0</v>
      </c>
      <c r="AK103" s="790">
        <f t="shared" si="17"/>
        <v>0</v>
      </c>
      <c r="AL103" s="790">
        <f t="shared" si="11"/>
        <v>2.8855864954552006E-3</v>
      </c>
      <c r="AM103" s="790">
        <f t="shared" si="11"/>
        <v>1.9458802067497726E-4</v>
      </c>
      <c r="AN103" s="790">
        <f t="shared" si="11"/>
        <v>0</v>
      </c>
      <c r="AP103" s="790">
        <f t="shared" si="14"/>
        <v>1.1540221614622071E-5</v>
      </c>
      <c r="AR103" s="797">
        <f t="shared" si="15"/>
        <v>0</v>
      </c>
      <c r="AS103" s="787">
        <f t="shared" si="16"/>
        <v>0</v>
      </c>
    </row>
    <row r="104" spans="1:45" x14ac:dyDescent="0.25">
      <c r="A104" s="770">
        <v>705000000</v>
      </c>
      <c r="B104" s="770" t="s">
        <v>518</v>
      </c>
      <c r="C104" s="770" t="s">
        <v>530</v>
      </c>
      <c r="D104" s="787">
        <v>0</v>
      </c>
      <c r="E104" s="787">
        <v>0</v>
      </c>
      <c r="F104" s="787">
        <v>0</v>
      </c>
      <c r="G104" s="787">
        <v>0</v>
      </c>
      <c r="H104" s="787">
        <v>0</v>
      </c>
      <c r="I104" s="787">
        <v>0</v>
      </c>
      <c r="J104" s="787">
        <v>0</v>
      </c>
      <c r="K104" s="787">
        <v>0</v>
      </c>
      <c r="L104" s="787">
        <v>0</v>
      </c>
      <c r="M104" s="787">
        <v>0</v>
      </c>
      <c r="N104" s="787">
        <v>0</v>
      </c>
      <c r="O104" s="787">
        <v>0</v>
      </c>
      <c r="P104" s="787">
        <v>0</v>
      </c>
      <c r="Q104" s="787">
        <v>1</v>
      </c>
      <c r="R104" s="787">
        <v>0</v>
      </c>
      <c r="S104" s="787">
        <v>0.5</v>
      </c>
      <c r="T104" s="787">
        <v>0</v>
      </c>
      <c r="U104" s="787">
        <v>0</v>
      </c>
      <c r="W104" s="790">
        <f t="shared" si="17"/>
        <v>0</v>
      </c>
      <c r="X104" s="790">
        <f t="shared" si="17"/>
        <v>0</v>
      </c>
      <c r="Y104" s="790">
        <f t="shared" si="17"/>
        <v>0</v>
      </c>
      <c r="Z104" s="790">
        <f t="shared" si="17"/>
        <v>0</v>
      </c>
      <c r="AA104" s="790">
        <f t="shared" si="17"/>
        <v>0</v>
      </c>
      <c r="AB104" s="790">
        <f t="shared" si="17"/>
        <v>0</v>
      </c>
      <c r="AC104" s="790">
        <f t="shared" si="17"/>
        <v>0</v>
      </c>
      <c r="AD104" s="790">
        <f t="shared" si="17"/>
        <v>0</v>
      </c>
      <c r="AE104" s="790">
        <f t="shared" si="17"/>
        <v>0</v>
      </c>
      <c r="AF104" s="790">
        <f t="shared" si="17"/>
        <v>0</v>
      </c>
      <c r="AG104" s="790">
        <f t="shared" si="17"/>
        <v>0</v>
      </c>
      <c r="AH104" s="790">
        <f t="shared" si="17"/>
        <v>0</v>
      </c>
      <c r="AI104" s="790">
        <f t="shared" si="17"/>
        <v>0</v>
      </c>
      <c r="AJ104" s="790">
        <f t="shared" si="17"/>
        <v>1.2609863435178997E-5</v>
      </c>
      <c r="AK104" s="790">
        <f t="shared" si="17"/>
        <v>0</v>
      </c>
      <c r="AL104" s="790">
        <f t="shared" si="11"/>
        <v>7.2139662386380007E-5</v>
      </c>
      <c r="AM104" s="790">
        <f t="shared" si="11"/>
        <v>0</v>
      </c>
      <c r="AN104" s="790">
        <f t="shared" si="11"/>
        <v>0</v>
      </c>
      <c r="AP104" s="790">
        <f t="shared" si="14"/>
        <v>5.9248557879454193E-7</v>
      </c>
      <c r="AR104" s="797">
        <f t="shared" si="15"/>
        <v>0</v>
      </c>
      <c r="AS104" s="787">
        <f t="shared" si="16"/>
        <v>0</v>
      </c>
    </row>
    <row r="105" spans="1:45" x14ac:dyDescent="0.25">
      <c r="A105" s="770">
        <v>705000000</v>
      </c>
      <c r="B105" s="770" t="s">
        <v>518</v>
      </c>
      <c r="C105" s="770" t="s">
        <v>531</v>
      </c>
      <c r="D105" s="787">
        <v>0</v>
      </c>
      <c r="E105" s="787">
        <v>0</v>
      </c>
      <c r="F105" s="787">
        <v>0</v>
      </c>
      <c r="G105" s="787">
        <v>0</v>
      </c>
      <c r="H105" s="787">
        <v>0</v>
      </c>
      <c r="I105" s="787">
        <v>0</v>
      </c>
      <c r="J105" s="787">
        <v>0</v>
      </c>
      <c r="K105" s="787">
        <v>0</v>
      </c>
      <c r="L105" s="787">
        <v>0</v>
      </c>
      <c r="M105" s="787">
        <v>0</v>
      </c>
      <c r="N105" s="787">
        <v>0</v>
      </c>
      <c r="O105" s="787">
        <v>0</v>
      </c>
      <c r="P105" s="787">
        <v>0</v>
      </c>
      <c r="Q105" s="787">
        <v>0</v>
      </c>
      <c r="R105" s="787">
        <v>0</v>
      </c>
      <c r="S105" s="787">
        <v>0</v>
      </c>
      <c r="T105" s="787">
        <v>0</v>
      </c>
      <c r="U105" s="787">
        <v>0</v>
      </c>
      <c r="W105" s="790">
        <f t="shared" ref="W105:AL121" si="18">+D105/D$2</f>
        <v>0</v>
      </c>
      <c r="X105" s="790">
        <f t="shared" si="18"/>
        <v>0</v>
      </c>
      <c r="Y105" s="790">
        <f t="shared" si="18"/>
        <v>0</v>
      </c>
      <c r="Z105" s="790">
        <f t="shared" si="18"/>
        <v>0</v>
      </c>
      <c r="AA105" s="790">
        <f t="shared" si="18"/>
        <v>0</v>
      </c>
      <c r="AB105" s="790">
        <f t="shared" si="18"/>
        <v>0</v>
      </c>
      <c r="AC105" s="790">
        <f t="shared" si="18"/>
        <v>0</v>
      </c>
      <c r="AD105" s="790">
        <f t="shared" si="18"/>
        <v>0</v>
      </c>
      <c r="AE105" s="790">
        <f t="shared" si="18"/>
        <v>0</v>
      </c>
      <c r="AF105" s="790">
        <f t="shared" si="18"/>
        <v>0</v>
      </c>
      <c r="AG105" s="790">
        <f t="shared" si="18"/>
        <v>0</v>
      </c>
      <c r="AH105" s="790">
        <f t="shared" si="18"/>
        <v>0</v>
      </c>
      <c r="AI105" s="790">
        <f t="shared" si="18"/>
        <v>0</v>
      </c>
      <c r="AJ105" s="790">
        <f t="shared" si="18"/>
        <v>0</v>
      </c>
      <c r="AK105" s="790">
        <f t="shared" si="18"/>
        <v>0</v>
      </c>
      <c r="AL105" s="790">
        <f t="shared" si="11"/>
        <v>0</v>
      </c>
      <c r="AM105" s="790">
        <f t="shared" si="11"/>
        <v>0</v>
      </c>
      <c r="AN105" s="790">
        <f t="shared" si="11"/>
        <v>0</v>
      </c>
      <c r="AP105" s="790">
        <f t="shared" si="14"/>
        <v>0</v>
      </c>
      <c r="AR105" s="797">
        <f t="shared" si="15"/>
        <v>0</v>
      </c>
      <c r="AS105" s="787">
        <f t="shared" si="16"/>
        <v>0</v>
      </c>
    </row>
    <row r="106" spans="1:45" x14ac:dyDescent="0.25">
      <c r="A106" s="770">
        <v>706000000</v>
      </c>
      <c r="B106" s="770" t="s">
        <v>532</v>
      </c>
      <c r="C106" s="770" t="s">
        <v>462</v>
      </c>
      <c r="D106" s="787">
        <v>0</v>
      </c>
      <c r="E106" s="787">
        <v>0</v>
      </c>
      <c r="F106" s="787">
        <v>0</v>
      </c>
      <c r="G106" s="787">
        <v>0</v>
      </c>
      <c r="H106" s="787">
        <v>0</v>
      </c>
      <c r="I106" s="787">
        <v>3.2</v>
      </c>
      <c r="J106" s="787">
        <v>0</v>
      </c>
      <c r="K106" s="787">
        <v>0</v>
      </c>
      <c r="L106" s="787">
        <v>0</v>
      </c>
      <c r="M106" s="787">
        <v>0</v>
      </c>
      <c r="N106" s="787">
        <v>0</v>
      </c>
      <c r="O106" s="787">
        <v>1</v>
      </c>
      <c r="P106" s="787">
        <v>0</v>
      </c>
      <c r="Q106" s="787">
        <v>10</v>
      </c>
      <c r="R106" s="787">
        <v>0</v>
      </c>
      <c r="S106" s="787">
        <v>0</v>
      </c>
      <c r="T106" s="787">
        <v>0</v>
      </c>
      <c r="U106" s="787">
        <v>122</v>
      </c>
      <c r="W106" s="790">
        <f t="shared" si="18"/>
        <v>0</v>
      </c>
      <c r="X106" s="790">
        <f t="shared" si="18"/>
        <v>0</v>
      </c>
      <c r="Y106" s="790">
        <f t="shared" si="18"/>
        <v>0</v>
      </c>
      <c r="Z106" s="790">
        <f t="shared" si="18"/>
        <v>0</v>
      </c>
      <c r="AA106" s="790">
        <f t="shared" si="18"/>
        <v>0</v>
      </c>
      <c r="AB106" s="790">
        <f t="shared" si="18"/>
        <v>4.7158225671759101E-3</v>
      </c>
      <c r="AC106" s="790">
        <f t="shared" si="18"/>
        <v>0</v>
      </c>
      <c r="AD106" s="790">
        <f t="shared" si="18"/>
        <v>0</v>
      </c>
      <c r="AE106" s="790">
        <f t="shared" si="18"/>
        <v>0</v>
      </c>
      <c r="AF106" s="790">
        <f t="shared" si="18"/>
        <v>0</v>
      </c>
      <c r="AG106" s="790">
        <f t="shared" si="18"/>
        <v>0</v>
      </c>
      <c r="AH106" s="790">
        <f t="shared" si="18"/>
        <v>1.996007984031936E-3</v>
      </c>
      <c r="AI106" s="790">
        <f t="shared" si="18"/>
        <v>0</v>
      </c>
      <c r="AJ106" s="790">
        <f t="shared" si="18"/>
        <v>1.2609863435178998E-4</v>
      </c>
      <c r="AK106" s="790">
        <f t="shared" si="18"/>
        <v>0</v>
      </c>
      <c r="AL106" s="790">
        <f t="shared" si="11"/>
        <v>0</v>
      </c>
      <c r="AM106" s="790">
        <f t="shared" si="11"/>
        <v>0</v>
      </c>
      <c r="AN106" s="790">
        <f t="shared" si="11"/>
        <v>5.8371809286859163E-3</v>
      </c>
      <c r="AP106" s="790">
        <f t="shared" si="14"/>
        <v>2.4599424176496994E-4</v>
      </c>
      <c r="AR106" s="797">
        <f t="shared" si="15"/>
        <v>7.9810379241516944E-5</v>
      </c>
      <c r="AS106" s="787">
        <f t="shared" si="16"/>
        <v>9.1926578001901631E-5</v>
      </c>
    </row>
    <row r="107" spans="1:45" x14ac:dyDescent="0.25">
      <c r="A107" s="770">
        <v>706000000</v>
      </c>
      <c r="B107" s="770" t="s">
        <v>532</v>
      </c>
      <c r="C107" s="770" t="s">
        <v>533</v>
      </c>
      <c r="D107" s="787">
        <v>0</v>
      </c>
      <c r="E107" s="787">
        <v>4.0999999999999996</v>
      </c>
      <c r="F107" s="787">
        <v>0</v>
      </c>
      <c r="G107" s="787">
        <v>0</v>
      </c>
      <c r="H107" s="787">
        <v>0</v>
      </c>
      <c r="I107" s="787">
        <v>2.1</v>
      </c>
      <c r="J107" s="787">
        <v>0.5</v>
      </c>
      <c r="K107" s="787">
        <v>1</v>
      </c>
      <c r="L107" s="787">
        <v>0</v>
      </c>
      <c r="M107" s="787">
        <v>0</v>
      </c>
      <c r="N107" s="787">
        <v>0</v>
      </c>
      <c r="O107" s="787">
        <v>0.5</v>
      </c>
      <c r="P107" s="787">
        <v>32</v>
      </c>
      <c r="Q107" s="787">
        <v>21</v>
      </c>
      <c r="R107" s="787">
        <v>0</v>
      </c>
      <c r="S107" s="787">
        <v>0</v>
      </c>
      <c r="T107" s="787">
        <v>0</v>
      </c>
      <c r="U107" s="787">
        <v>27</v>
      </c>
      <c r="W107" s="790">
        <f t="shared" si="18"/>
        <v>0</v>
      </c>
      <c r="X107" s="790">
        <f t="shared" si="18"/>
        <v>8.7725554525354809E-3</v>
      </c>
      <c r="Y107" s="790">
        <f t="shared" si="18"/>
        <v>0</v>
      </c>
      <c r="Z107" s="790">
        <f t="shared" si="18"/>
        <v>0</v>
      </c>
      <c r="AA107" s="790">
        <f t="shared" si="18"/>
        <v>0</v>
      </c>
      <c r="AB107" s="790">
        <f t="shared" si="18"/>
        <v>3.0947585597091909E-3</v>
      </c>
      <c r="AC107" s="790">
        <f t="shared" si="18"/>
        <v>3.9755108531446283E-5</v>
      </c>
      <c r="AD107" s="790">
        <f t="shared" si="18"/>
        <v>2.1500752526338422E-4</v>
      </c>
      <c r="AE107" s="790">
        <f t="shared" si="18"/>
        <v>0</v>
      </c>
      <c r="AF107" s="790">
        <f t="shared" si="18"/>
        <v>0</v>
      </c>
      <c r="AG107" s="790">
        <f t="shared" si="18"/>
        <v>0</v>
      </c>
      <c r="AH107" s="790">
        <f t="shared" si="18"/>
        <v>9.9800399201596798E-4</v>
      </c>
      <c r="AI107" s="790">
        <f t="shared" si="18"/>
        <v>1.6198430777018479E-3</v>
      </c>
      <c r="AJ107" s="790">
        <f t="shared" si="18"/>
        <v>2.6480713213875896E-4</v>
      </c>
      <c r="AK107" s="790">
        <f t="shared" si="18"/>
        <v>0</v>
      </c>
      <c r="AL107" s="790">
        <f t="shared" si="11"/>
        <v>0</v>
      </c>
      <c r="AM107" s="790">
        <f t="shared" si="11"/>
        <v>0</v>
      </c>
      <c r="AN107" s="790">
        <f t="shared" si="11"/>
        <v>1.2918351235616373E-3</v>
      </c>
      <c r="AP107" s="790">
        <f t="shared" si="14"/>
        <v>2.743197502914103E-4</v>
      </c>
      <c r="AR107" s="797">
        <f t="shared" si="15"/>
        <v>1.0204965084689423E-4</v>
      </c>
      <c r="AS107" s="787">
        <f t="shared" si="16"/>
        <v>1.1754204500464097E-4</v>
      </c>
    </row>
    <row r="108" spans="1:45" x14ac:dyDescent="0.25">
      <c r="A108" s="770">
        <v>707000000</v>
      </c>
      <c r="B108" s="770" t="s">
        <v>534</v>
      </c>
      <c r="C108" s="770" t="s">
        <v>535</v>
      </c>
      <c r="D108" s="787">
        <v>0</v>
      </c>
      <c r="E108" s="787">
        <v>0</v>
      </c>
      <c r="F108" s="787">
        <v>0</v>
      </c>
      <c r="G108" s="787">
        <v>0</v>
      </c>
      <c r="H108" s="787">
        <v>0</v>
      </c>
      <c r="I108" s="787">
        <v>2</v>
      </c>
      <c r="J108" s="787">
        <v>0</v>
      </c>
      <c r="K108" s="787">
        <v>0</v>
      </c>
      <c r="L108" s="787">
        <v>0</v>
      </c>
      <c r="M108" s="787">
        <v>0</v>
      </c>
      <c r="N108" s="787">
        <v>0</v>
      </c>
      <c r="O108" s="787">
        <v>0</v>
      </c>
      <c r="P108" s="787">
        <v>0</v>
      </c>
      <c r="Q108" s="787">
        <v>0</v>
      </c>
      <c r="R108" s="787">
        <v>0</v>
      </c>
      <c r="S108" s="787">
        <v>0</v>
      </c>
      <c r="T108" s="787">
        <v>0</v>
      </c>
      <c r="U108" s="787">
        <v>28</v>
      </c>
      <c r="W108" s="790">
        <f t="shared" si="18"/>
        <v>0</v>
      </c>
      <c r="X108" s="790">
        <f t="shared" si="18"/>
        <v>0</v>
      </c>
      <c r="Y108" s="790">
        <f t="shared" si="18"/>
        <v>0</v>
      </c>
      <c r="Z108" s="790">
        <f t="shared" si="18"/>
        <v>0</v>
      </c>
      <c r="AA108" s="790">
        <f t="shared" si="18"/>
        <v>0</v>
      </c>
      <c r="AB108" s="790">
        <f t="shared" si="18"/>
        <v>2.9473891044849436E-3</v>
      </c>
      <c r="AC108" s="790">
        <f t="shared" si="18"/>
        <v>0</v>
      </c>
      <c r="AD108" s="790">
        <f t="shared" si="18"/>
        <v>0</v>
      </c>
      <c r="AE108" s="790">
        <f t="shared" si="18"/>
        <v>0</v>
      </c>
      <c r="AF108" s="790">
        <f t="shared" si="18"/>
        <v>0</v>
      </c>
      <c r="AG108" s="790">
        <f t="shared" si="18"/>
        <v>0</v>
      </c>
      <c r="AH108" s="790">
        <f t="shared" si="18"/>
        <v>0</v>
      </c>
      <c r="AI108" s="790">
        <f t="shared" si="18"/>
        <v>0</v>
      </c>
      <c r="AJ108" s="790">
        <f t="shared" si="18"/>
        <v>0</v>
      </c>
      <c r="AK108" s="790">
        <f t="shared" si="18"/>
        <v>0</v>
      </c>
      <c r="AL108" s="790">
        <f t="shared" si="11"/>
        <v>0</v>
      </c>
      <c r="AM108" s="790">
        <f t="shared" si="11"/>
        <v>0</v>
      </c>
      <c r="AN108" s="790">
        <f t="shared" si="11"/>
        <v>1.339680868878735E-3</v>
      </c>
      <c r="AP108" s="790">
        <f t="shared" si="14"/>
        <v>8.4735795680367779E-5</v>
      </c>
      <c r="AR108" s="797">
        <f t="shared" si="15"/>
        <v>0</v>
      </c>
      <c r="AS108" s="787">
        <f t="shared" si="16"/>
        <v>0</v>
      </c>
    </row>
    <row r="109" spans="1:45" x14ac:dyDescent="0.25">
      <c r="A109" s="770">
        <v>707000000</v>
      </c>
      <c r="B109" s="770" t="s">
        <v>534</v>
      </c>
      <c r="C109" s="770" t="s">
        <v>536</v>
      </c>
      <c r="D109" s="787">
        <v>0</v>
      </c>
      <c r="E109" s="787">
        <v>0</v>
      </c>
      <c r="F109" s="787">
        <v>0</v>
      </c>
      <c r="G109" s="787">
        <v>0</v>
      </c>
      <c r="H109" s="787">
        <v>0</v>
      </c>
      <c r="I109" s="787">
        <v>1</v>
      </c>
      <c r="J109" s="787">
        <v>0</v>
      </c>
      <c r="K109" s="787">
        <v>0</v>
      </c>
      <c r="L109" s="787">
        <v>0</v>
      </c>
      <c r="M109" s="787">
        <v>0</v>
      </c>
      <c r="N109" s="787">
        <v>0</v>
      </c>
      <c r="O109" s="787">
        <v>0</v>
      </c>
      <c r="P109" s="787">
        <v>0</v>
      </c>
      <c r="Q109" s="787">
        <v>0</v>
      </c>
      <c r="R109" s="787">
        <v>0</v>
      </c>
      <c r="S109" s="787">
        <v>0</v>
      </c>
      <c r="T109" s="787">
        <v>0</v>
      </c>
      <c r="U109" s="787">
        <v>9</v>
      </c>
      <c r="W109" s="790">
        <f t="shared" si="18"/>
        <v>0</v>
      </c>
      <c r="X109" s="790">
        <f t="shared" si="18"/>
        <v>0</v>
      </c>
      <c r="Y109" s="790">
        <f t="shared" si="18"/>
        <v>0</v>
      </c>
      <c r="Z109" s="790">
        <f t="shared" si="18"/>
        <v>0</v>
      </c>
      <c r="AA109" s="790">
        <f t="shared" si="18"/>
        <v>0</v>
      </c>
      <c r="AB109" s="790">
        <f t="shared" si="18"/>
        <v>1.4736945522424718E-3</v>
      </c>
      <c r="AC109" s="790">
        <f t="shared" si="18"/>
        <v>0</v>
      </c>
      <c r="AD109" s="790">
        <f t="shared" si="18"/>
        <v>0</v>
      </c>
      <c r="AE109" s="790">
        <f t="shared" si="18"/>
        <v>0</v>
      </c>
      <c r="AF109" s="790">
        <f t="shared" si="18"/>
        <v>0</v>
      </c>
      <c r="AG109" s="790">
        <f t="shared" si="18"/>
        <v>0</v>
      </c>
      <c r="AH109" s="790">
        <f t="shared" si="18"/>
        <v>0</v>
      </c>
      <c r="AI109" s="790">
        <f t="shared" si="18"/>
        <v>0</v>
      </c>
      <c r="AJ109" s="790">
        <f t="shared" si="18"/>
        <v>0</v>
      </c>
      <c r="AK109" s="790">
        <f t="shared" si="18"/>
        <v>0</v>
      </c>
      <c r="AL109" s="790">
        <f t="shared" si="11"/>
        <v>0</v>
      </c>
      <c r="AM109" s="790">
        <f t="shared" si="11"/>
        <v>0</v>
      </c>
      <c r="AN109" s="790">
        <f t="shared" si="11"/>
        <v>4.306117078538791E-4</v>
      </c>
      <c r="AP109" s="790">
        <f t="shared" si="14"/>
        <v>4.0628704997907388E-5</v>
      </c>
      <c r="AR109" s="797">
        <f t="shared" si="15"/>
        <v>0</v>
      </c>
      <c r="AS109" s="787">
        <f t="shared" si="16"/>
        <v>0</v>
      </c>
    </row>
    <row r="110" spans="1:45" x14ac:dyDescent="0.25">
      <c r="A110" s="770">
        <v>707000000</v>
      </c>
      <c r="B110" s="770" t="s">
        <v>534</v>
      </c>
      <c r="C110" s="770" t="s">
        <v>537</v>
      </c>
      <c r="D110" s="787">
        <v>0</v>
      </c>
      <c r="E110" s="787">
        <v>0</v>
      </c>
      <c r="F110" s="787">
        <v>0</v>
      </c>
      <c r="G110" s="787">
        <v>0</v>
      </c>
      <c r="H110" s="787">
        <v>0</v>
      </c>
      <c r="I110" s="787">
        <v>0</v>
      </c>
      <c r="J110" s="787">
        <v>0</v>
      </c>
      <c r="K110" s="787">
        <v>0</v>
      </c>
      <c r="L110" s="787">
        <v>0</v>
      </c>
      <c r="M110" s="787">
        <v>0</v>
      </c>
      <c r="N110" s="787">
        <v>0</v>
      </c>
      <c r="O110" s="787">
        <v>0</v>
      </c>
      <c r="P110" s="787">
        <v>0</v>
      </c>
      <c r="Q110" s="787">
        <v>0</v>
      </c>
      <c r="R110" s="787">
        <v>0</v>
      </c>
      <c r="S110" s="787">
        <v>0</v>
      </c>
      <c r="T110" s="787">
        <v>0</v>
      </c>
      <c r="U110" s="787">
        <v>31</v>
      </c>
      <c r="W110" s="790">
        <f t="shared" si="18"/>
        <v>0</v>
      </c>
      <c r="X110" s="790">
        <f t="shared" si="18"/>
        <v>0</v>
      </c>
      <c r="Y110" s="790">
        <f t="shared" si="18"/>
        <v>0</v>
      </c>
      <c r="Z110" s="790">
        <f t="shared" si="18"/>
        <v>0</v>
      </c>
      <c r="AA110" s="790">
        <f t="shared" si="18"/>
        <v>0</v>
      </c>
      <c r="AB110" s="790">
        <f t="shared" si="18"/>
        <v>0</v>
      </c>
      <c r="AC110" s="790">
        <f t="shared" si="18"/>
        <v>0</v>
      </c>
      <c r="AD110" s="790">
        <f t="shared" si="18"/>
        <v>0</v>
      </c>
      <c r="AE110" s="790">
        <f t="shared" si="18"/>
        <v>0</v>
      </c>
      <c r="AF110" s="790">
        <f t="shared" si="18"/>
        <v>0</v>
      </c>
      <c r="AG110" s="790">
        <f t="shared" si="18"/>
        <v>0</v>
      </c>
      <c r="AH110" s="790">
        <f t="shared" si="18"/>
        <v>0</v>
      </c>
      <c r="AI110" s="790">
        <f t="shared" si="18"/>
        <v>0</v>
      </c>
      <c r="AJ110" s="790">
        <f t="shared" si="18"/>
        <v>0</v>
      </c>
      <c r="AK110" s="790">
        <f t="shared" si="18"/>
        <v>0</v>
      </c>
      <c r="AL110" s="790">
        <f t="shared" si="11"/>
        <v>0</v>
      </c>
      <c r="AM110" s="790">
        <f t="shared" si="11"/>
        <v>0</v>
      </c>
      <c r="AN110" s="790">
        <f t="shared" si="11"/>
        <v>1.483218104830028E-3</v>
      </c>
      <c r="AP110" s="790">
        <f t="shared" si="14"/>
        <v>1.0782995622114302E-5</v>
      </c>
      <c r="AR110" s="797">
        <f t="shared" si="15"/>
        <v>0</v>
      </c>
      <c r="AS110" s="787">
        <f t="shared" si="16"/>
        <v>0</v>
      </c>
    </row>
    <row r="111" spans="1:45" x14ac:dyDescent="0.25">
      <c r="A111" s="770">
        <v>707000000</v>
      </c>
      <c r="B111" s="770" t="s">
        <v>534</v>
      </c>
      <c r="C111" s="770" t="s">
        <v>538</v>
      </c>
      <c r="D111" s="787">
        <v>0</v>
      </c>
      <c r="E111" s="787">
        <v>0</v>
      </c>
      <c r="F111" s="787">
        <v>0</v>
      </c>
      <c r="G111" s="787">
        <v>0</v>
      </c>
      <c r="H111" s="787">
        <v>0</v>
      </c>
      <c r="I111" s="787">
        <v>3</v>
      </c>
      <c r="J111" s="787">
        <v>0</v>
      </c>
      <c r="K111" s="787">
        <v>0</v>
      </c>
      <c r="L111" s="787">
        <v>0</v>
      </c>
      <c r="M111" s="787">
        <v>0</v>
      </c>
      <c r="N111" s="787">
        <v>0</v>
      </c>
      <c r="O111" s="787">
        <v>1</v>
      </c>
      <c r="P111" s="787">
        <v>0</v>
      </c>
      <c r="Q111" s="787">
        <v>0</v>
      </c>
      <c r="R111" s="787">
        <v>0</v>
      </c>
      <c r="S111" s="787">
        <v>0</v>
      </c>
      <c r="T111" s="787">
        <v>0</v>
      </c>
      <c r="U111" s="787">
        <v>56</v>
      </c>
      <c r="W111" s="790">
        <f t="shared" si="18"/>
        <v>0</v>
      </c>
      <c r="X111" s="790">
        <f t="shared" si="18"/>
        <v>0</v>
      </c>
      <c r="Y111" s="790">
        <f t="shared" si="18"/>
        <v>0</v>
      </c>
      <c r="Z111" s="790">
        <f t="shared" si="18"/>
        <v>0</v>
      </c>
      <c r="AA111" s="790">
        <f t="shared" si="18"/>
        <v>0</v>
      </c>
      <c r="AB111" s="790">
        <f t="shared" si="18"/>
        <v>4.4210836567274156E-3</v>
      </c>
      <c r="AC111" s="790">
        <f t="shared" si="18"/>
        <v>0</v>
      </c>
      <c r="AD111" s="790">
        <f t="shared" si="18"/>
        <v>0</v>
      </c>
      <c r="AE111" s="790">
        <f t="shared" si="18"/>
        <v>0</v>
      </c>
      <c r="AF111" s="790">
        <f t="shared" si="18"/>
        <v>0</v>
      </c>
      <c r="AG111" s="790">
        <f t="shared" si="18"/>
        <v>0</v>
      </c>
      <c r="AH111" s="790">
        <f t="shared" si="18"/>
        <v>1.996007984031936E-3</v>
      </c>
      <c r="AI111" s="790">
        <f t="shared" si="18"/>
        <v>0</v>
      </c>
      <c r="AJ111" s="790">
        <f t="shared" si="18"/>
        <v>0</v>
      </c>
      <c r="AK111" s="790">
        <f t="shared" si="18"/>
        <v>0</v>
      </c>
      <c r="AL111" s="790">
        <f t="shared" si="11"/>
        <v>0</v>
      </c>
      <c r="AM111" s="790">
        <f t="shared" si="11"/>
        <v>0</v>
      </c>
      <c r="AN111" s="790">
        <f t="shared" si="11"/>
        <v>2.67936173775747E-3</v>
      </c>
      <c r="AP111" s="790">
        <f t="shared" si="14"/>
        <v>2.1178381272044281E-4</v>
      </c>
      <c r="AR111" s="797">
        <f t="shared" si="15"/>
        <v>7.9810379241516944E-5</v>
      </c>
      <c r="AS111" s="787">
        <f t="shared" si="16"/>
        <v>9.1926578001901631E-5</v>
      </c>
    </row>
    <row r="112" spans="1:45" x14ac:dyDescent="0.25">
      <c r="A112" s="770">
        <v>707000000</v>
      </c>
      <c r="B112" s="770" t="s">
        <v>534</v>
      </c>
      <c r="C112" s="770" t="s">
        <v>539</v>
      </c>
      <c r="D112" s="787">
        <v>0</v>
      </c>
      <c r="E112" s="787">
        <v>0</v>
      </c>
      <c r="F112" s="787">
        <v>0</v>
      </c>
      <c r="G112" s="787">
        <v>0</v>
      </c>
      <c r="H112" s="787">
        <v>0</v>
      </c>
      <c r="I112" s="787">
        <v>0</v>
      </c>
      <c r="J112" s="787">
        <v>0</v>
      </c>
      <c r="K112" s="787">
        <v>0</v>
      </c>
      <c r="L112" s="787">
        <v>0</v>
      </c>
      <c r="M112" s="787">
        <v>0</v>
      </c>
      <c r="N112" s="787">
        <v>0</v>
      </c>
      <c r="O112" s="787">
        <v>0</v>
      </c>
      <c r="P112" s="787">
        <v>0</v>
      </c>
      <c r="Q112" s="787">
        <v>0</v>
      </c>
      <c r="R112" s="787">
        <v>0</v>
      </c>
      <c r="S112" s="787">
        <v>0</v>
      </c>
      <c r="T112" s="787">
        <v>0</v>
      </c>
      <c r="U112" s="787">
        <v>39</v>
      </c>
      <c r="W112" s="790">
        <f t="shared" si="18"/>
        <v>0</v>
      </c>
      <c r="X112" s="790">
        <f t="shared" si="18"/>
        <v>0</v>
      </c>
      <c r="Y112" s="790">
        <f t="shared" si="18"/>
        <v>0</v>
      </c>
      <c r="Z112" s="790">
        <f t="shared" si="18"/>
        <v>0</v>
      </c>
      <c r="AA112" s="790">
        <f t="shared" si="18"/>
        <v>0</v>
      </c>
      <c r="AB112" s="790">
        <f t="shared" si="18"/>
        <v>0</v>
      </c>
      <c r="AC112" s="790">
        <f t="shared" si="18"/>
        <v>0</v>
      </c>
      <c r="AD112" s="790">
        <f t="shared" si="18"/>
        <v>0</v>
      </c>
      <c r="AE112" s="790">
        <f t="shared" si="18"/>
        <v>0</v>
      </c>
      <c r="AF112" s="790">
        <f t="shared" si="18"/>
        <v>0</v>
      </c>
      <c r="AG112" s="790">
        <f t="shared" si="18"/>
        <v>0</v>
      </c>
      <c r="AH112" s="790">
        <f t="shared" si="18"/>
        <v>0</v>
      </c>
      <c r="AI112" s="790">
        <f t="shared" si="18"/>
        <v>0</v>
      </c>
      <c r="AJ112" s="790">
        <f t="shared" si="18"/>
        <v>0</v>
      </c>
      <c r="AK112" s="790">
        <f t="shared" si="18"/>
        <v>0</v>
      </c>
      <c r="AL112" s="790">
        <f t="shared" si="11"/>
        <v>0</v>
      </c>
      <c r="AM112" s="790">
        <f t="shared" si="11"/>
        <v>0</v>
      </c>
      <c r="AN112" s="790">
        <f t="shared" si="11"/>
        <v>1.8659840673668094E-3</v>
      </c>
      <c r="AP112" s="790">
        <f t="shared" si="14"/>
        <v>1.3565704169756703E-5</v>
      </c>
      <c r="AR112" s="797">
        <f t="shared" si="15"/>
        <v>0</v>
      </c>
      <c r="AS112" s="787">
        <f t="shared" si="16"/>
        <v>0</v>
      </c>
    </row>
    <row r="113" spans="1:45" x14ac:dyDescent="0.25">
      <c r="A113" s="770">
        <v>707000000</v>
      </c>
      <c r="B113" s="770" t="s">
        <v>534</v>
      </c>
      <c r="C113" s="770" t="s">
        <v>540</v>
      </c>
      <c r="D113" s="787">
        <v>0</v>
      </c>
      <c r="E113" s="787">
        <v>0</v>
      </c>
      <c r="F113" s="787">
        <v>0</v>
      </c>
      <c r="G113" s="787">
        <v>0</v>
      </c>
      <c r="H113" s="787">
        <v>0</v>
      </c>
      <c r="I113" s="787">
        <v>5.0999999999999996</v>
      </c>
      <c r="J113" s="787">
        <v>0</v>
      </c>
      <c r="K113" s="787">
        <v>0</v>
      </c>
      <c r="L113" s="787">
        <v>0</v>
      </c>
      <c r="M113" s="787">
        <v>0</v>
      </c>
      <c r="N113" s="787">
        <v>0</v>
      </c>
      <c r="O113" s="787">
        <v>0</v>
      </c>
      <c r="P113" s="787">
        <v>0</v>
      </c>
      <c r="Q113" s="787">
        <v>0</v>
      </c>
      <c r="R113" s="787">
        <v>0</v>
      </c>
      <c r="S113" s="787">
        <v>0</v>
      </c>
      <c r="T113" s="787">
        <v>0</v>
      </c>
      <c r="U113" s="787">
        <v>8</v>
      </c>
      <c r="W113" s="790">
        <f t="shared" si="18"/>
        <v>0</v>
      </c>
      <c r="X113" s="790">
        <f t="shared" si="18"/>
        <v>0</v>
      </c>
      <c r="Y113" s="790">
        <f t="shared" si="18"/>
        <v>0</v>
      </c>
      <c r="Z113" s="790">
        <f t="shared" si="18"/>
        <v>0</v>
      </c>
      <c r="AA113" s="790">
        <f t="shared" si="18"/>
        <v>0</v>
      </c>
      <c r="AB113" s="790">
        <f t="shared" si="18"/>
        <v>7.5158422164366056E-3</v>
      </c>
      <c r="AC113" s="790">
        <f t="shared" si="18"/>
        <v>0</v>
      </c>
      <c r="AD113" s="790">
        <f t="shared" si="18"/>
        <v>0</v>
      </c>
      <c r="AE113" s="790">
        <f t="shared" si="18"/>
        <v>0</v>
      </c>
      <c r="AF113" s="790">
        <f t="shared" si="18"/>
        <v>0</v>
      </c>
      <c r="AG113" s="790">
        <f t="shared" si="18"/>
        <v>0</v>
      </c>
      <c r="AH113" s="790">
        <f t="shared" si="18"/>
        <v>0</v>
      </c>
      <c r="AI113" s="790">
        <f t="shared" si="18"/>
        <v>0</v>
      </c>
      <c r="AJ113" s="790">
        <f t="shared" si="18"/>
        <v>0</v>
      </c>
      <c r="AK113" s="790">
        <f t="shared" si="18"/>
        <v>0</v>
      </c>
      <c r="AL113" s="790">
        <f t="shared" si="11"/>
        <v>0</v>
      </c>
      <c r="AM113" s="790">
        <f t="shared" si="11"/>
        <v>0</v>
      </c>
      <c r="AN113" s="790">
        <f t="shared" si="11"/>
        <v>3.8276596253678142E-4</v>
      </c>
      <c r="AP113" s="790">
        <f t="shared" si="14"/>
        <v>1.9402331374487181E-4</v>
      </c>
      <c r="AR113" s="797">
        <f t="shared" si="15"/>
        <v>0</v>
      </c>
      <c r="AS113" s="787">
        <f t="shared" si="16"/>
        <v>0</v>
      </c>
    </row>
    <row r="114" spans="1:45" x14ac:dyDescent="0.25">
      <c r="A114" s="770">
        <v>707000000</v>
      </c>
      <c r="B114" s="770" t="s">
        <v>534</v>
      </c>
      <c r="C114" s="770" t="s">
        <v>541</v>
      </c>
      <c r="D114" s="787">
        <v>0</v>
      </c>
      <c r="E114" s="787">
        <v>0</v>
      </c>
      <c r="F114" s="787">
        <v>0</v>
      </c>
      <c r="G114" s="787">
        <v>0</v>
      </c>
      <c r="H114" s="787">
        <v>0</v>
      </c>
      <c r="I114" s="787">
        <v>0</v>
      </c>
      <c r="J114" s="787">
        <v>0</v>
      </c>
      <c r="K114" s="787">
        <v>0</v>
      </c>
      <c r="L114" s="787">
        <v>0</v>
      </c>
      <c r="M114" s="787">
        <v>0</v>
      </c>
      <c r="N114" s="787">
        <v>0</v>
      </c>
      <c r="O114" s="787">
        <v>0</v>
      </c>
      <c r="P114" s="787">
        <v>0</v>
      </c>
      <c r="Q114" s="787">
        <v>0</v>
      </c>
      <c r="R114" s="787">
        <v>0</v>
      </c>
      <c r="S114" s="787">
        <v>0</v>
      </c>
      <c r="T114" s="787">
        <v>0</v>
      </c>
      <c r="U114" s="787">
        <v>0</v>
      </c>
      <c r="W114" s="790">
        <f t="shared" si="18"/>
        <v>0</v>
      </c>
      <c r="X114" s="790">
        <f t="shared" si="18"/>
        <v>0</v>
      </c>
      <c r="Y114" s="790">
        <f t="shared" si="18"/>
        <v>0</v>
      </c>
      <c r="Z114" s="790">
        <f t="shared" si="18"/>
        <v>0</v>
      </c>
      <c r="AA114" s="790">
        <f t="shared" si="18"/>
        <v>0</v>
      </c>
      <c r="AB114" s="790">
        <f t="shared" si="18"/>
        <v>0</v>
      </c>
      <c r="AC114" s="790">
        <f t="shared" si="18"/>
        <v>0</v>
      </c>
      <c r="AD114" s="790">
        <f t="shared" si="18"/>
        <v>0</v>
      </c>
      <c r="AE114" s="790">
        <f t="shared" si="18"/>
        <v>0</v>
      </c>
      <c r="AF114" s="790">
        <f t="shared" si="18"/>
        <v>0</v>
      </c>
      <c r="AG114" s="790">
        <f t="shared" si="18"/>
        <v>0</v>
      </c>
      <c r="AH114" s="790">
        <f t="shared" si="18"/>
        <v>0</v>
      </c>
      <c r="AI114" s="790">
        <f t="shared" si="18"/>
        <v>0</v>
      </c>
      <c r="AJ114" s="790">
        <f t="shared" si="18"/>
        <v>0</v>
      </c>
      <c r="AK114" s="790">
        <f t="shared" si="18"/>
        <v>0</v>
      </c>
      <c r="AL114" s="790">
        <f t="shared" si="11"/>
        <v>0</v>
      </c>
      <c r="AM114" s="790">
        <f t="shared" si="11"/>
        <v>0</v>
      </c>
      <c r="AN114" s="790">
        <f t="shared" si="11"/>
        <v>0</v>
      </c>
      <c r="AP114" s="790">
        <f t="shared" si="14"/>
        <v>0</v>
      </c>
      <c r="AR114" s="797">
        <f t="shared" si="15"/>
        <v>0</v>
      </c>
      <c r="AS114" s="787">
        <f t="shared" si="16"/>
        <v>0</v>
      </c>
    </row>
    <row r="115" spans="1:45" x14ac:dyDescent="0.25">
      <c r="A115" s="770">
        <v>708000000</v>
      </c>
      <c r="B115" s="770" t="s">
        <v>542</v>
      </c>
      <c r="C115" s="770" t="s">
        <v>543</v>
      </c>
      <c r="D115" s="787">
        <v>0</v>
      </c>
      <c r="E115" s="787">
        <v>0</v>
      </c>
      <c r="F115" s="787">
        <v>0</v>
      </c>
      <c r="G115" s="787">
        <v>0</v>
      </c>
      <c r="H115" s="787">
        <v>0</v>
      </c>
      <c r="I115" s="787">
        <v>0</v>
      </c>
      <c r="J115" s="787">
        <v>0</v>
      </c>
      <c r="K115" s="787">
        <v>0</v>
      </c>
      <c r="L115" s="787">
        <v>0</v>
      </c>
      <c r="M115" s="787">
        <v>0</v>
      </c>
      <c r="N115" s="787">
        <v>0</v>
      </c>
      <c r="O115" s="787">
        <v>0</v>
      </c>
      <c r="P115" s="787">
        <v>0</v>
      </c>
      <c r="Q115" s="787">
        <v>0</v>
      </c>
      <c r="R115" s="787">
        <v>0</v>
      </c>
      <c r="S115" s="787">
        <v>2.6666666666666665</v>
      </c>
      <c r="T115" s="787">
        <v>0</v>
      </c>
      <c r="U115" s="787">
        <v>0</v>
      </c>
      <c r="W115" s="790">
        <f t="shared" si="18"/>
        <v>0</v>
      </c>
      <c r="X115" s="790">
        <f t="shared" si="18"/>
        <v>0</v>
      </c>
      <c r="Y115" s="790">
        <f t="shared" si="18"/>
        <v>0</v>
      </c>
      <c r="Z115" s="790">
        <f t="shared" si="18"/>
        <v>0</v>
      </c>
      <c r="AA115" s="790">
        <f t="shared" si="18"/>
        <v>0</v>
      </c>
      <c r="AB115" s="790">
        <f t="shared" si="18"/>
        <v>0</v>
      </c>
      <c r="AC115" s="790">
        <f t="shared" si="18"/>
        <v>0</v>
      </c>
      <c r="AD115" s="790">
        <f t="shared" si="18"/>
        <v>0</v>
      </c>
      <c r="AE115" s="790">
        <f t="shared" si="18"/>
        <v>0</v>
      </c>
      <c r="AF115" s="790">
        <f t="shared" si="18"/>
        <v>0</v>
      </c>
      <c r="AG115" s="790">
        <f t="shared" si="18"/>
        <v>0</v>
      </c>
      <c r="AH115" s="790">
        <f t="shared" si="18"/>
        <v>0</v>
      </c>
      <c r="AI115" s="790">
        <f t="shared" si="18"/>
        <v>0</v>
      </c>
      <c r="AJ115" s="790">
        <f t="shared" si="18"/>
        <v>0</v>
      </c>
      <c r="AK115" s="790">
        <f t="shared" si="18"/>
        <v>0</v>
      </c>
      <c r="AL115" s="790">
        <f t="shared" si="11"/>
        <v>3.8474486606069339E-4</v>
      </c>
      <c r="AM115" s="790">
        <f t="shared" si="11"/>
        <v>0</v>
      </c>
      <c r="AN115" s="790">
        <f t="shared" si="11"/>
        <v>0</v>
      </c>
      <c r="AP115" s="790">
        <f t="shared" si="14"/>
        <v>1.1580820468426871E-6</v>
      </c>
      <c r="AR115" s="797">
        <f t="shared" si="15"/>
        <v>0</v>
      </c>
      <c r="AS115" s="787">
        <f t="shared" si="16"/>
        <v>0</v>
      </c>
    </row>
    <row r="116" spans="1:45" x14ac:dyDescent="0.25">
      <c r="A116" s="770">
        <v>708000000</v>
      </c>
      <c r="B116" s="770" t="s">
        <v>544</v>
      </c>
      <c r="C116" s="770" t="s">
        <v>462</v>
      </c>
      <c r="D116" s="787">
        <v>0</v>
      </c>
      <c r="E116" s="787">
        <v>0</v>
      </c>
      <c r="F116" s="787">
        <v>1</v>
      </c>
      <c r="G116" s="787">
        <v>10</v>
      </c>
      <c r="H116" s="787">
        <v>0</v>
      </c>
      <c r="I116" s="787">
        <v>0</v>
      </c>
      <c r="J116" s="787">
        <v>15.5</v>
      </c>
      <c r="K116" s="787">
        <v>2</v>
      </c>
      <c r="L116" s="787">
        <v>38</v>
      </c>
      <c r="M116" s="787">
        <v>184</v>
      </c>
      <c r="N116" s="787">
        <v>0</v>
      </c>
      <c r="O116" s="787">
        <v>0</v>
      </c>
      <c r="P116" s="787">
        <v>60.5</v>
      </c>
      <c r="Q116" s="787">
        <v>27</v>
      </c>
      <c r="R116" s="787">
        <v>198</v>
      </c>
      <c r="S116" s="787">
        <v>965.83333333333337</v>
      </c>
      <c r="T116" s="787">
        <v>0</v>
      </c>
      <c r="U116" s="787">
        <v>0</v>
      </c>
      <c r="W116" s="790">
        <f t="shared" si="18"/>
        <v>0</v>
      </c>
      <c r="X116" s="790">
        <f t="shared" si="18"/>
        <v>0</v>
      </c>
      <c r="Y116" s="790">
        <f t="shared" si="18"/>
        <v>9.9009900990099046E-3</v>
      </c>
      <c r="Z116" s="790">
        <f t="shared" si="18"/>
        <v>7.5585789871504147E-2</v>
      </c>
      <c r="AA116" s="790">
        <f t="shared" si="18"/>
        <v>0</v>
      </c>
      <c r="AB116" s="790">
        <f t="shared" si="18"/>
        <v>0</v>
      </c>
      <c r="AC116" s="790">
        <f t="shared" si="18"/>
        <v>1.2324083644748346E-3</v>
      </c>
      <c r="AD116" s="790">
        <f t="shared" si="18"/>
        <v>4.3001505052676843E-4</v>
      </c>
      <c r="AE116" s="790">
        <f t="shared" si="18"/>
        <v>9.4351334574798267E-3</v>
      </c>
      <c r="AF116" s="790">
        <f t="shared" si="18"/>
        <v>0.13376953834969102</v>
      </c>
      <c r="AG116" s="790">
        <f t="shared" si="18"/>
        <v>0</v>
      </c>
      <c r="AH116" s="790">
        <f t="shared" si="18"/>
        <v>0</v>
      </c>
      <c r="AI116" s="790">
        <f t="shared" si="18"/>
        <v>3.0625158187800564E-3</v>
      </c>
      <c r="AJ116" s="790">
        <f t="shared" si="18"/>
        <v>3.4046631274983291E-4</v>
      </c>
      <c r="AK116" s="790">
        <f t="shared" si="18"/>
        <v>1.234875888736435E-2</v>
      </c>
      <c r="AL116" s="790">
        <f t="shared" si="11"/>
        <v>0.13934978117635741</v>
      </c>
      <c r="AM116" s="790">
        <f t="shared" si="11"/>
        <v>0</v>
      </c>
      <c r="AN116" s="790">
        <f t="shared" si="11"/>
        <v>0</v>
      </c>
      <c r="AP116" s="790">
        <f t="shared" si="14"/>
        <v>9.742188256570276E-3</v>
      </c>
      <c r="AR116" s="797">
        <f t="shared" si="15"/>
        <v>9.0626303102224713E-3</v>
      </c>
      <c r="AS116" s="787">
        <f t="shared" si="16"/>
        <v>1.0438449234704193E-2</v>
      </c>
    </row>
    <row r="117" spans="1:45" x14ac:dyDescent="0.25">
      <c r="A117" s="770">
        <v>708000000</v>
      </c>
      <c r="B117" s="770" t="s">
        <v>542</v>
      </c>
      <c r="C117" s="770" t="s">
        <v>545</v>
      </c>
      <c r="D117" s="787">
        <v>0</v>
      </c>
      <c r="E117" s="787">
        <v>0.1</v>
      </c>
      <c r="F117" s="787">
        <v>0.30000000000000004</v>
      </c>
      <c r="G117" s="787">
        <v>1.5000000000000004</v>
      </c>
      <c r="H117" s="787">
        <v>0</v>
      </c>
      <c r="I117" s="787">
        <v>0</v>
      </c>
      <c r="J117" s="787">
        <v>29.999999999999996</v>
      </c>
      <c r="K117" s="787">
        <v>8.9999999999999982</v>
      </c>
      <c r="L117" s="787">
        <v>76.500000000000014</v>
      </c>
      <c r="M117" s="787">
        <v>131</v>
      </c>
      <c r="N117" s="787">
        <v>0</v>
      </c>
      <c r="O117" s="787">
        <v>0</v>
      </c>
      <c r="P117" s="787">
        <v>45.5</v>
      </c>
      <c r="Q117" s="787">
        <v>29.999999999999996</v>
      </c>
      <c r="R117" s="787">
        <v>104.00000000000001</v>
      </c>
      <c r="S117" s="787">
        <v>757.50000000000057</v>
      </c>
      <c r="T117" s="787">
        <v>0</v>
      </c>
      <c r="U117" s="787">
        <v>2</v>
      </c>
      <c r="W117" s="790">
        <f t="shared" si="18"/>
        <v>0</v>
      </c>
      <c r="X117" s="790">
        <f t="shared" si="18"/>
        <v>2.1396476713501176E-4</v>
      </c>
      <c r="Y117" s="790">
        <f t="shared" si="18"/>
        <v>2.9702970297029716E-3</v>
      </c>
      <c r="Z117" s="790">
        <f t="shared" si="18"/>
        <v>1.1337868480725625E-2</v>
      </c>
      <c r="AA117" s="790">
        <f t="shared" si="18"/>
        <v>0</v>
      </c>
      <c r="AB117" s="790">
        <f t="shared" si="18"/>
        <v>0</v>
      </c>
      <c r="AC117" s="790">
        <f t="shared" si="18"/>
        <v>2.3853065118867767E-3</v>
      </c>
      <c r="AD117" s="790">
        <f t="shared" si="18"/>
        <v>1.9350677273704577E-3</v>
      </c>
      <c r="AE117" s="790">
        <f t="shared" si="18"/>
        <v>1.8994413407821233E-2</v>
      </c>
      <c r="AF117" s="790">
        <f t="shared" si="18"/>
        <v>9.5238095238095233E-2</v>
      </c>
      <c r="AG117" s="790">
        <f t="shared" si="18"/>
        <v>0</v>
      </c>
      <c r="AH117" s="790">
        <f t="shared" si="18"/>
        <v>0</v>
      </c>
      <c r="AI117" s="790">
        <f t="shared" si="18"/>
        <v>2.303214376107315E-3</v>
      </c>
      <c r="AJ117" s="790">
        <f t="shared" si="18"/>
        <v>3.7829590305536986E-4</v>
      </c>
      <c r="AK117" s="790">
        <f t="shared" si="18"/>
        <v>6.4862167893226892E-3</v>
      </c>
      <c r="AL117" s="790">
        <f t="shared" si="18"/>
        <v>0.1092915885153658</v>
      </c>
      <c r="AM117" s="790">
        <f t="shared" ref="AM117:AN145" si="19">+T117/T$2</f>
        <v>0</v>
      </c>
      <c r="AN117" s="790">
        <f t="shared" si="19"/>
        <v>9.5691490634195356E-5</v>
      </c>
      <c r="AP117" s="790">
        <f t="shared" si="14"/>
        <v>9.3273179162639223E-3</v>
      </c>
      <c r="AR117" s="797">
        <f t="shared" si="15"/>
        <v>8.9287952783322633E-3</v>
      </c>
      <c r="AS117" s="787">
        <f t="shared" si="16"/>
        <v>1.0284296396246782E-2</v>
      </c>
    </row>
    <row r="118" spans="1:45" x14ac:dyDescent="0.25">
      <c r="A118" s="770">
        <v>709000000</v>
      </c>
      <c r="B118" s="770" t="s">
        <v>546</v>
      </c>
      <c r="C118" s="770" t="s">
        <v>547</v>
      </c>
      <c r="D118" s="787">
        <v>0</v>
      </c>
      <c r="E118" s="787">
        <v>44</v>
      </c>
      <c r="F118" s="787">
        <v>0</v>
      </c>
      <c r="G118" s="787">
        <v>0</v>
      </c>
      <c r="H118" s="787">
        <v>1</v>
      </c>
      <c r="I118" s="787">
        <v>1</v>
      </c>
      <c r="J118" s="787">
        <v>8.5</v>
      </c>
      <c r="K118" s="787">
        <v>93.5</v>
      </c>
      <c r="L118" s="787">
        <v>0</v>
      </c>
      <c r="M118" s="787">
        <v>0</v>
      </c>
      <c r="N118" s="787">
        <v>2</v>
      </c>
      <c r="O118" s="787">
        <v>0</v>
      </c>
      <c r="P118" s="787">
        <v>8</v>
      </c>
      <c r="Q118" s="787">
        <v>1479</v>
      </c>
      <c r="R118" s="787">
        <v>0</v>
      </c>
      <c r="S118" s="787">
        <v>0</v>
      </c>
      <c r="T118" s="787">
        <v>31</v>
      </c>
      <c r="U118" s="787">
        <v>1</v>
      </c>
      <c r="W118" s="790">
        <f t="shared" si="18"/>
        <v>0</v>
      </c>
      <c r="X118" s="790">
        <f t="shared" si="18"/>
        <v>9.4144497539405181E-2</v>
      </c>
      <c r="Y118" s="790">
        <f t="shared" si="18"/>
        <v>0</v>
      </c>
      <c r="Z118" s="790">
        <f t="shared" si="18"/>
        <v>0</v>
      </c>
      <c r="AA118" s="790">
        <f t="shared" si="18"/>
        <v>8.0408475053270613E-4</v>
      </c>
      <c r="AB118" s="790">
        <f t="shared" si="18"/>
        <v>1.4736945522424718E-3</v>
      </c>
      <c r="AC118" s="790">
        <f t="shared" si="18"/>
        <v>6.7583684503458676E-4</v>
      </c>
      <c r="AD118" s="790">
        <f t="shared" si="18"/>
        <v>2.0103203612126426E-2</v>
      </c>
      <c r="AE118" s="790">
        <f t="shared" si="18"/>
        <v>0</v>
      </c>
      <c r="AF118" s="790">
        <f t="shared" si="18"/>
        <v>0</v>
      </c>
      <c r="AG118" s="790">
        <f t="shared" si="18"/>
        <v>1.0193679918450559E-3</v>
      </c>
      <c r="AH118" s="790">
        <f t="shared" si="18"/>
        <v>0</v>
      </c>
      <c r="AI118" s="790">
        <f t="shared" si="18"/>
        <v>4.0496076942546198E-4</v>
      </c>
      <c r="AJ118" s="790">
        <f t="shared" si="18"/>
        <v>1.8649988020629737E-2</v>
      </c>
      <c r="AK118" s="790">
        <f t="shared" si="18"/>
        <v>0</v>
      </c>
      <c r="AL118" s="790">
        <f t="shared" si="18"/>
        <v>0</v>
      </c>
      <c r="AM118" s="790">
        <f t="shared" si="19"/>
        <v>3.7701429005776845E-4</v>
      </c>
      <c r="AN118" s="790">
        <f t="shared" si="19"/>
        <v>4.7845745317097678E-5</v>
      </c>
      <c r="AP118" s="790">
        <f t="shared" si="14"/>
        <v>6.3764929556745691E-3</v>
      </c>
      <c r="AR118" s="797">
        <f t="shared" si="15"/>
        <v>4.9888651204901963E-3</v>
      </c>
      <c r="AS118" s="787">
        <f t="shared" si="16"/>
        <v>5.7462363040763778E-3</v>
      </c>
    </row>
    <row r="119" spans="1:45" x14ac:dyDescent="0.25">
      <c r="A119" s="770">
        <v>709000000</v>
      </c>
      <c r="B119" s="770" t="s">
        <v>546</v>
      </c>
      <c r="C119" s="770" t="s">
        <v>548</v>
      </c>
      <c r="D119" s="787">
        <v>0.1</v>
      </c>
      <c r="E119" s="787">
        <v>0</v>
      </c>
      <c r="F119" s="787">
        <v>0</v>
      </c>
      <c r="G119" s="787">
        <v>0</v>
      </c>
      <c r="H119" s="787">
        <v>0</v>
      </c>
      <c r="I119" s="787">
        <v>0</v>
      </c>
      <c r="J119" s="787">
        <v>25</v>
      </c>
      <c r="K119" s="787">
        <v>79.5</v>
      </c>
      <c r="L119" s="787">
        <v>0</v>
      </c>
      <c r="M119" s="787">
        <v>0</v>
      </c>
      <c r="N119" s="787">
        <v>1</v>
      </c>
      <c r="O119" s="787">
        <v>0</v>
      </c>
      <c r="P119" s="787">
        <v>161</v>
      </c>
      <c r="Q119" s="787">
        <v>517</v>
      </c>
      <c r="R119" s="787">
        <v>0</v>
      </c>
      <c r="S119" s="787">
        <v>0</v>
      </c>
      <c r="T119" s="787">
        <v>0</v>
      </c>
      <c r="U119" s="787">
        <v>0</v>
      </c>
      <c r="W119" s="790">
        <f t="shared" si="18"/>
        <v>5.3257589206461931E-4</v>
      </c>
      <c r="X119" s="790">
        <f t="shared" si="18"/>
        <v>0</v>
      </c>
      <c r="Y119" s="790">
        <f t="shared" si="18"/>
        <v>0</v>
      </c>
      <c r="Z119" s="790">
        <f t="shared" si="18"/>
        <v>0</v>
      </c>
      <c r="AA119" s="790">
        <f t="shared" si="18"/>
        <v>0</v>
      </c>
      <c r="AB119" s="790">
        <f t="shared" si="18"/>
        <v>0</v>
      </c>
      <c r="AC119" s="790">
        <f t="shared" si="18"/>
        <v>1.9877554265723138E-3</v>
      </c>
      <c r="AD119" s="790">
        <f t="shared" si="18"/>
        <v>1.7093098258439045E-2</v>
      </c>
      <c r="AE119" s="790">
        <f t="shared" si="18"/>
        <v>0</v>
      </c>
      <c r="AF119" s="790">
        <f t="shared" si="18"/>
        <v>0</v>
      </c>
      <c r="AG119" s="790">
        <f t="shared" si="18"/>
        <v>5.0968399592252796E-4</v>
      </c>
      <c r="AH119" s="790">
        <f t="shared" si="18"/>
        <v>0</v>
      </c>
      <c r="AI119" s="790">
        <f t="shared" si="18"/>
        <v>8.1498354846874232E-3</v>
      </c>
      <c r="AJ119" s="790">
        <f t="shared" si="18"/>
        <v>6.5192993959875415E-3</v>
      </c>
      <c r="AK119" s="790">
        <f t="shared" si="18"/>
        <v>0</v>
      </c>
      <c r="AL119" s="790">
        <f t="shared" si="18"/>
        <v>0</v>
      </c>
      <c r="AM119" s="790">
        <f t="shared" si="19"/>
        <v>0</v>
      </c>
      <c r="AN119" s="790">
        <f t="shared" si="19"/>
        <v>0</v>
      </c>
      <c r="AP119" s="790">
        <f t="shared" si="14"/>
        <v>4.8566538030791976E-3</v>
      </c>
      <c r="AR119" s="797">
        <f t="shared" si="15"/>
        <v>4.6356154026992872E-3</v>
      </c>
      <c r="AS119" s="787">
        <f t="shared" si="16"/>
        <v>5.3393589274085135E-3</v>
      </c>
    </row>
    <row r="120" spans="1:45" x14ac:dyDescent="0.25">
      <c r="A120" s="770">
        <v>709000000</v>
      </c>
      <c r="B120" s="770" t="s">
        <v>546</v>
      </c>
      <c r="C120" s="770" t="s">
        <v>549</v>
      </c>
      <c r="D120" s="787">
        <v>0</v>
      </c>
      <c r="E120" s="787">
        <v>31</v>
      </c>
      <c r="F120" s="787">
        <v>0</v>
      </c>
      <c r="G120" s="787">
        <v>0</v>
      </c>
      <c r="H120" s="787">
        <v>0</v>
      </c>
      <c r="I120" s="787">
        <v>0</v>
      </c>
      <c r="J120" s="787">
        <v>8</v>
      </c>
      <c r="K120" s="787">
        <v>133.5</v>
      </c>
      <c r="L120" s="787">
        <v>0.5</v>
      </c>
      <c r="M120" s="787">
        <v>0</v>
      </c>
      <c r="N120" s="787">
        <v>0</v>
      </c>
      <c r="O120" s="787">
        <v>0</v>
      </c>
      <c r="P120" s="787">
        <v>4</v>
      </c>
      <c r="Q120" s="787">
        <v>1446</v>
      </c>
      <c r="R120" s="787">
        <v>1</v>
      </c>
      <c r="S120" s="787">
        <v>0</v>
      </c>
      <c r="T120" s="787">
        <v>11</v>
      </c>
      <c r="U120" s="787">
        <v>0</v>
      </c>
      <c r="W120" s="790">
        <f t="shared" si="18"/>
        <v>0</v>
      </c>
      <c r="X120" s="790">
        <f t="shared" si="18"/>
        <v>6.6329077811853654E-2</v>
      </c>
      <c r="Y120" s="790">
        <f t="shared" si="18"/>
        <v>0</v>
      </c>
      <c r="Z120" s="790">
        <f t="shared" si="18"/>
        <v>0</v>
      </c>
      <c r="AA120" s="790">
        <f t="shared" si="18"/>
        <v>0</v>
      </c>
      <c r="AB120" s="790">
        <f t="shared" si="18"/>
        <v>0</v>
      </c>
      <c r="AC120" s="790">
        <f t="shared" si="18"/>
        <v>6.3608173650314052E-4</v>
      </c>
      <c r="AD120" s="790">
        <f t="shared" si="18"/>
        <v>2.8703504622661795E-2</v>
      </c>
      <c r="AE120" s="790">
        <f t="shared" si="18"/>
        <v>1.2414649286157667E-4</v>
      </c>
      <c r="AF120" s="790">
        <f t="shared" si="18"/>
        <v>0</v>
      </c>
      <c r="AG120" s="790">
        <f t="shared" si="18"/>
        <v>0</v>
      </c>
      <c r="AH120" s="790">
        <f t="shared" si="18"/>
        <v>0</v>
      </c>
      <c r="AI120" s="790">
        <f t="shared" si="18"/>
        <v>2.0248038471273099E-4</v>
      </c>
      <c r="AJ120" s="790">
        <f t="shared" si="18"/>
        <v>1.8233862527268829E-2</v>
      </c>
      <c r="AK120" s="790">
        <f t="shared" si="18"/>
        <v>6.2367469128102773E-5</v>
      </c>
      <c r="AL120" s="790">
        <f t="shared" si="18"/>
        <v>0</v>
      </c>
      <c r="AM120" s="790">
        <f t="shared" si="19"/>
        <v>1.3377926421404688E-4</v>
      </c>
      <c r="AN120" s="790">
        <f t="shared" si="19"/>
        <v>0</v>
      </c>
      <c r="AP120" s="790">
        <f t="shared" si="14"/>
        <v>7.9739583566929891E-3</v>
      </c>
      <c r="AR120" s="797">
        <f t="shared" si="15"/>
        <v>6.8900712094058835E-3</v>
      </c>
      <c r="AS120" s="787">
        <f t="shared" si="16"/>
        <v>7.9360688984249968E-3</v>
      </c>
    </row>
    <row r="121" spans="1:45" x14ac:dyDescent="0.25">
      <c r="A121" s="770">
        <v>709000000</v>
      </c>
      <c r="B121" s="770" t="s">
        <v>546</v>
      </c>
      <c r="C121" s="770" t="s">
        <v>550</v>
      </c>
      <c r="D121" s="787">
        <v>0</v>
      </c>
      <c r="E121" s="787">
        <v>13</v>
      </c>
      <c r="F121" s="787">
        <v>0</v>
      </c>
      <c r="G121" s="787">
        <v>0</v>
      </c>
      <c r="H121" s="787">
        <v>0</v>
      </c>
      <c r="I121" s="787">
        <v>0</v>
      </c>
      <c r="J121" s="787">
        <v>32.5</v>
      </c>
      <c r="K121" s="787">
        <v>412</v>
      </c>
      <c r="L121" s="787">
        <v>0</v>
      </c>
      <c r="M121" s="787">
        <v>0</v>
      </c>
      <c r="N121" s="787">
        <v>0</v>
      </c>
      <c r="O121" s="787">
        <v>0</v>
      </c>
      <c r="P121" s="787">
        <v>16</v>
      </c>
      <c r="Q121" s="787">
        <v>5653</v>
      </c>
      <c r="R121" s="787">
        <v>61</v>
      </c>
      <c r="S121" s="787">
        <v>0</v>
      </c>
      <c r="T121" s="787">
        <v>0</v>
      </c>
      <c r="U121" s="787">
        <v>0</v>
      </c>
      <c r="W121" s="790">
        <f t="shared" si="18"/>
        <v>0</v>
      </c>
      <c r="X121" s="790">
        <f t="shared" si="18"/>
        <v>2.781541972755153E-2</v>
      </c>
      <c r="Y121" s="790">
        <f t="shared" si="18"/>
        <v>0</v>
      </c>
      <c r="Z121" s="790">
        <f t="shared" si="18"/>
        <v>0</v>
      </c>
      <c r="AA121" s="790">
        <f t="shared" si="18"/>
        <v>0</v>
      </c>
      <c r="AB121" s="790">
        <f t="shared" si="18"/>
        <v>0</v>
      </c>
      <c r="AC121" s="790">
        <f t="shared" si="18"/>
        <v>2.5840820545440083E-3</v>
      </c>
      <c r="AD121" s="790">
        <f t="shared" si="18"/>
        <v>8.8583100408514304E-2</v>
      </c>
      <c r="AE121" s="790">
        <f t="shared" si="18"/>
        <v>0</v>
      </c>
      <c r="AF121" s="790">
        <f t="shared" si="18"/>
        <v>0</v>
      </c>
      <c r="AG121" s="790">
        <f t="shared" si="18"/>
        <v>0</v>
      </c>
      <c r="AH121" s="790">
        <f t="shared" ref="AH121:AL145" si="20">+O121/O$2</f>
        <v>0</v>
      </c>
      <c r="AI121" s="790">
        <f t="shared" si="20"/>
        <v>8.0992153885092396E-4</v>
      </c>
      <c r="AJ121" s="790">
        <f t="shared" si="20"/>
        <v>7.1283557999066868E-2</v>
      </c>
      <c r="AK121" s="790">
        <f t="shared" si="20"/>
        <v>3.8044156168142692E-3</v>
      </c>
      <c r="AL121" s="790">
        <f t="shared" si="20"/>
        <v>0</v>
      </c>
      <c r="AM121" s="790">
        <f t="shared" si="19"/>
        <v>0</v>
      </c>
      <c r="AN121" s="790">
        <f t="shared" si="19"/>
        <v>0</v>
      </c>
      <c r="AP121" s="790">
        <f t="shared" si="14"/>
        <v>2.3757212181767656E-2</v>
      </c>
      <c r="AR121" s="797">
        <f t="shared" si="15"/>
        <v>2.1401774843169047E-2</v>
      </c>
      <c r="AS121" s="787">
        <f t="shared" si="16"/>
        <v>2.4650827914827003E-2</v>
      </c>
    </row>
    <row r="122" spans="1:45" x14ac:dyDescent="0.25">
      <c r="A122" s="770">
        <v>709000000</v>
      </c>
      <c r="B122" s="770" t="s">
        <v>546</v>
      </c>
      <c r="C122" s="770" t="s">
        <v>551</v>
      </c>
      <c r="D122" s="787">
        <v>0</v>
      </c>
      <c r="E122" s="787">
        <v>23</v>
      </c>
      <c r="F122" s="787">
        <v>0</v>
      </c>
      <c r="G122" s="787">
        <v>0</v>
      </c>
      <c r="H122" s="787">
        <v>0</v>
      </c>
      <c r="I122" s="787">
        <v>0</v>
      </c>
      <c r="J122" s="787">
        <v>0</v>
      </c>
      <c r="K122" s="787">
        <v>76.5</v>
      </c>
      <c r="L122" s="787">
        <v>0</v>
      </c>
      <c r="M122" s="787">
        <v>0</v>
      </c>
      <c r="N122" s="787">
        <v>0</v>
      </c>
      <c r="O122" s="787">
        <v>0</v>
      </c>
      <c r="P122" s="787">
        <v>2</v>
      </c>
      <c r="Q122" s="787">
        <v>3320</v>
      </c>
      <c r="R122" s="787">
        <v>0</v>
      </c>
      <c r="S122" s="787">
        <v>2</v>
      </c>
      <c r="T122" s="787">
        <v>0</v>
      </c>
      <c r="U122" s="787">
        <v>0</v>
      </c>
      <c r="W122" s="790">
        <f t="shared" ref="W122:AG145" si="21">+D122/D$2</f>
        <v>0</v>
      </c>
      <c r="X122" s="790">
        <f t="shared" si="21"/>
        <v>4.9211896441052706E-2</v>
      </c>
      <c r="Y122" s="790">
        <f t="shared" si="21"/>
        <v>0</v>
      </c>
      <c r="Z122" s="790">
        <f t="shared" si="21"/>
        <v>0</v>
      </c>
      <c r="AA122" s="790">
        <f t="shared" si="21"/>
        <v>0</v>
      </c>
      <c r="AB122" s="790">
        <f t="shared" si="21"/>
        <v>0</v>
      </c>
      <c r="AC122" s="790">
        <f t="shared" si="21"/>
        <v>0</v>
      </c>
      <c r="AD122" s="790">
        <f t="shared" si="21"/>
        <v>1.6448075682648892E-2</v>
      </c>
      <c r="AE122" s="790">
        <f t="shared" si="21"/>
        <v>0</v>
      </c>
      <c r="AF122" s="790">
        <f t="shared" si="21"/>
        <v>0</v>
      </c>
      <c r="AG122" s="790">
        <f t="shared" si="21"/>
        <v>0</v>
      </c>
      <c r="AH122" s="790">
        <f t="shared" si="20"/>
        <v>0</v>
      </c>
      <c r="AI122" s="790">
        <f t="shared" si="20"/>
        <v>1.012401923563655E-4</v>
      </c>
      <c r="AJ122" s="790">
        <f t="shared" si="20"/>
        <v>4.1864746604794272E-2</v>
      </c>
      <c r="AK122" s="790">
        <f t="shared" si="20"/>
        <v>0</v>
      </c>
      <c r="AL122" s="790">
        <f t="shared" si="20"/>
        <v>2.8855864954552003E-4</v>
      </c>
      <c r="AM122" s="790">
        <f t="shared" si="19"/>
        <v>0</v>
      </c>
      <c r="AN122" s="790">
        <f t="shared" si="19"/>
        <v>0</v>
      </c>
      <c r="AP122" s="790">
        <f t="shared" si="14"/>
        <v>5.474561819363068E-3</v>
      </c>
      <c r="AR122" s="797">
        <f t="shared" si="15"/>
        <v>3.8277303805633197E-3</v>
      </c>
      <c r="AS122" s="787">
        <f t="shared" si="16"/>
        <v>4.4088270065011995E-3</v>
      </c>
    </row>
    <row r="123" spans="1:45" x14ac:dyDescent="0.25">
      <c r="A123" s="770">
        <v>709000000</v>
      </c>
      <c r="B123" s="770" t="s">
        <v>546</v>
      </c>
      <c r="C123" s="770" t="s">
        <v>552</v>
      </c>
      <c r="D123" s="787">
        <v>0</v>
      </c>
      <c r="E123" s="787">
        <v>20</v>
      </c>
      <c r="F123" s="787">
        <v>0</v>
      </c>
      <c r="G123" s="787">
        <v>0</v>
      </c>
      <c r="H123" s="787">
        <v>1</v>
      </c>
      <c r="I123" s="787">
        <v>0</v>
      </c>
      <c r="J123" s="787">
        <v>0</v>
      </c>
      <c r="K123" s="787">
        <v>95.5</v>
      </c>
      <c r="L123" s="787">
        <v>0</v>
      </c>
      <c r="M123" s="787">
        <v>0</v>
      </c>
      <c r="N123" s="787">
        <v>0.5</v>
      </c>
      <c r="O123" s="787">
        <v>0.5</v>
      </c>
      <c r="P123" s="787">
        <v>21</v>
      </c>
      <c r="Q123" s="787">
        <v>1735</v>
      </c>
      <c r="R123" s="787">
        <v>0</v>
      </c>
      <c r="S123" s="787">
        <v>0</v>
      </c>
      <c r="T123" s="787">
        <v>9</v>
      </c>
      <c r="U123" s="787">
        <v>87</v>
      </c>
      <c r="W123" s="790">
        <f t="shared" si="21"/>
        <v>0</v>
      </c>
      <c r="X123" s="790">
        <f t="shared" si="21"/>
        <v>4.2792953427002352E-2</v>
      </c>
      <c r="Y123" s="790">
        <f t="shared" si="21"/>
        <v>0</v>
      </c>
      <c r="Z123" s="790">
        <f t="shared" si="21"/>
        <v>0</v>
      </c>
      <c r="AA123" s="790">
        <f t="shared" si="21"/>
        <v>8.0408475053270613E-4</v>
      </c>
      <c r="AB123" s="790">
        <f t="shared" si="21"/>
        <v>0</v>
      </c>
      <c r="AC123" s="790">
        <f t="shared" si="21"/>
        <v>0</v>
      </c>
      <c r="AD123" s="790">
        <f t="shared" si="21"/>
        <v>2.0533218662653192E-2</v>
      </c>
      <c r="AE123" s="790">
        <f t="shared" si="21"/>
        <v>0</v>
      </c>
      <c r="AF123" s="790">
        <f t="shared" si="21"/>
        <v>0</v>
      </c>
      <c r="AG123" s="790">
        <f t="shared" si="21"/>
        <v>2.5484199796126398E-4</v>
      </c>
      <c r="AH123" s="790">
        <f t="shared" si="20"/>
        <v>9.9800399201596798E-4</v>
      </c>
      <c r="AI123" s="790">
        <f t="shared" si="20"/>
        <v>1.0630220197418378E-3</v>
      </c>
      <c r="AJ123" s="790">
        <f t="shared" si="20"/>
        <v>2.1878113060035561E-2</v>
      </c>
      <c r="AK123" s="790">
        <f t="shared" si="20"/>
        <v>0</v>
      </c>
      <c r="AL123" s="790">
        <f t="shared" si="20"/>
        <v>0</v>
      </c>
      <c r="AM123" s="790">
        <f t="shared" si="19"/>
        <v>1.0945576162967471E-4</v>
      </c>
      <c r="AN123" s="790">
        <f t="shared" si="19"/>
        <v>4.1625798425874976E-3</v>
      </c>
      <c r="AP123" s="790">
        <f t="shared" si="14"/>
        <v>5.9018639284515303E-3</v>
      </c>
      <c r="AR123" s="797">
        <f t="shared" si="15"/>
        <v>4.8444834286894009E-3</v>
      </c>
      <c r="AS123" s="787">
        <f t="shared" si="16"/>
        <v>5.579935692808664E-3</v>
      </c>
    </row>
    <row r="124" spans="1:45" x14ac:dyDescent="0.25">
      <c r="A124" s="770">
        <v>709000000</v>
      </c>
      <c r="B124" s="770" t="s">
        <v>546</v>
      </c>
      <c r="C124" s="770" t="s">
        <v>553</v>
      </c>
      <c r="D124" s="787">
        <v>0</v>
      </c>
      <c r="E124" s="787">
        <v>0</v>
      </c>
      <c r="F124" s="787">
        <v>0</v>
      </c>
      <c r="G124" s="787">
        <v>0</v>
      </c>
      <c r="H124" s="787">
        <v>1</v>
      </c>
      <c r="I124" s="787">
        <v>0</v>
      </c>
      <c r="J124" s="787">
        <v>6.5</v>
      </c>
      <c r="K124" s="787">
        <v>0.5</v>
      </c>
      <c r="L124" s="787">
        <v>0</v>
      </c>
      <c r="M124" s="787">
        <v>0</v>
      </c>
      <c r="N124" s="787">
        <v>88.5</v>
      </c>
      <c r="O124" s="787">
        <v>0</v>
      </c>
      <c r="P124" s="787">
        <v>0</v>
      </c>
      <c r="Q124" s="787">
        <v>4</v>
      </c>
      <c r="R124" s="787">
        <v>0</v>
      </c>
      <c r="S124" s="787">
        <v>0</v>
      </c>
      <c r="T124" s="787">
        <v>1303</v>
      </c>
      <c r="U124" s="787">
        <v>1</v>
      </c>
      <c r="W124" s="790">
        <f t="shared" si="21"/>
        <v>0</v>
      </c>
      <c r="X124" s="790">
        <f t="shared" si="21"/>
        <v>0</v>
      </c>
      <c r="Y124" s="790">
        <f t="shared" si="21"/>
        <v>0</v>
      </c>
      <c r="Z124" s="790">
        <f t="shared" si="21"/>
        <v>0</v>
      </c>
      <c r="AA124" s="790">
        <f t="shared" si="21"/>
        <v>8.0408475053270613E-4</v>
      </c>
      <c r="AB124" s="790">
        <f t="shared" si="21"/>
        <v>0</v>
      </c>
      <c r="AC124" s="790">
        <f t="shared" si="21"/>
        <v>5.1681641090880158E-4</v>
      </c>
      <c r="AD124" s="790">
        <f t="shared" si="21"/>
        <v>1.0750376263169211E-4</v>
      </c>
      <c r="AE124" s="790">
        <f t="shared" si="21"/>
        <v>0</v>
      </c>
      <c r="AF124" s="790">
        <f t="shared" si="21"/>
        <v>0</v>
      </c>
      <c r="AG124" s="790">
        <f t="shared" si="21"/>
        <v>4.5107033639143722E-2</v>
      </c>
      <c r="AH124" s="790">
        <f t="shared" si="20"/>
        <v>0</v>
      </c>
      <c r="AI124" s="790">
        <f t="shared" si="20"/>
        <v>0</v>
      </c>
      <c r="AJ124" s="790">
        <f t="shared" si="20"/>
        <v>5.0439453740715989E-5</v>
      </c>
      <c r="AK124" s="790">
        <f t="shared" si="20"/>
        <v>0</v>
      </c>
      <c r="AL124" s="790">
        <f t="shared" si="20"/>
        <v>0</v>
      </c>
      <c r="AM124" s="790">
        <f t="shared" si="19"/>
        <v>1.5846761933718461E-2</v>
      </c>
      <c r="AN124" s="790">
        <f t="shared" si="19"/>
        <v>4.7845745317097678E-5</v>
      </c>
      <c r="AP124" s="790">
        <f t="shared" si="14"/>
        <v>5.0723862032252924E-3</v>
      </c>
      <c r="AR124" s="797">
        <f t="shared" si="15"/>
        <v>4.8144731397285114E-3</v>
      </c>
      <c r="AS124" s="787">
        <f t="shared" si="16"/>
        <v>5.5453694722839564E-3</v>
      </c>
    </row>
    <row r="125" spans="1:45" x14ac:dyDescent="0.25">
      <c r="A125" s="770">
        <v>709000000</v>
      </c>
      <c r="B125" s="770" t="s">
        <v>546</v>
      </c>
      <c r="C125" s="770" t="s">
        <v>554</v>
      </c>
      <c r="D125" s="787">
        <v>0</v>
      </c>
      <c r="E125" s="787">
        <v>0</v>
      </c>
      <c r="F125" s="787">
        <v>0</v>
      </c>
      <c r="G125" s="787">
        <v>0</v>
      </c>
      <c r="H125" s="787">
        <v>0</v>
      </c>
      <c r="I125" s="787">
        <v>0</v>
      </c>
      <c r="J125" s="787">
        <v>0</v>
      </c>
      <c r="K125" s="787">
        <v>0</v>
      </c>
      <c r="L125" s="787">
        <v>0</v>
      </c>
      <c r="M125" s="787">
        <v>0</v>
      </c>
      <c r="N125" s="787">
        <v>0</v>
      </c>
      <c r="O125" s="787">
        <v>2</v>
      </c>
      <c r="P125" s="787">
        <v>0</v>
      </c>
      <c r="Q125" s="787">
        <v>4</v>
      </c>
      <c r="R125" s="787">
        <v>0</v>
      </c>
      <c r="S125" s="787">
        <v>0</v>
      </c>
      <c r="T125" s="787">
        <v>0</v>
      </c>
      <c r="U125" s="787">
        <v>25</v>
      </c>
      <c r="W125" s="790">
        <f t="shared" si="21"/>
        <v>0</v>
      </c>
      <c r="X125" s="790">
        <f t="shared" si="21"/>
        <v>0</v>
      </c>
      <c r="Y125" s="790">
        <f t="shared" si="21"/>
        <v>0</v>
      </c>
      <c r="Z125" s="790">
        <f t="shared" si="21"/>
        <v>0</v>
      </c>
      <c r="AA125" s="790">
        <f t="shared" si="21"/>
        <v>0</v>
      </c>
      <c r="AB125" s="790">
        <f t="shared" si="21"/>
        <v>0</v>
      </c>
      <c r="AC125" s="790">
        <f t="shared" si="21"/>
        <v>0</v>
      </c>
      <c r="AD125" s="790">
        <f t="shared" si="21"/>
        <v>0</v>
      </c>
      <c r="AE125" s="790">
        <f t="shared" si="21"/>
        <v>0</v>
      </c>
      <c r="AF125" s="790">
        <f t="shared" si="21"/>
        <v>0</v>
      </c>
      <c r="AG125" s="790">
        <f t="shared" si="21"/>
        <v>0</v>
      </c>
      <c r="AH125" s="790">
        <f t="shared" si="20"/>
        <v>3.9920159680638719E-3</v>
      </c>
      <c r="AI125" s="790">
        <f t="shared" si="20"/>
        <v>0</v>
      </c>
      <c r="AJ125" s="790">
        <f t="shared" si="20"/>
        <v>5.0439453740715989E-5</v>
      </c>
      <c r="AK125" s="790">
        <f t="shared" si="20"/>
        <v>0</v>
      </c>
      <c r="AL125" s="790">
        <f t="shared" si="20"/>
        <v>0</v>
      </c>
      <c r="AM125" s="790">
        <f t="shared" si="19"/>
        <v>0</v>
      </c>
      <c r="AN125" s="790">
        <f t="shared" si="19"/>
        <v>1.196143632927442E-3</v>
      </c>
      <c r="AP125" s="790">
        <f t="shared" si="14"/>
        <v>1.6981810347446255E-4</v>
      </c>
      <c r="AR125" s="797">
        <f t="shared" si="15"/>
        <v>1.5962075848303389E-4</v>
      </c>
      <c r="AS125" s="787">
        <f t="shared" si="16"/>
        <v>1.8385315600380326E-4</v>
      </c>
    </row>
    <row r="126" spans="1:45" x14ac:dyDescent="0.25">
      <c r="A126" s="770">
        <v>709000000</v>
      </c>
      <c r="B126" s="770" t="s">
        <v>546</v>
      </c>
      <c r="C126" s="770" t="s">
        <v>555</v>
      </c>
      <c r="D126" s="787">
        <v>0</v>
      </c>
      <c r="E126" s="787">
        <v>3</v>
      </c>
      <c r="F126" s="787">
        <v>0</v>
      </c>
      <c r="G126" s="787">
        <v>0</v>
      </c>
      <c r="H126" s="787">
        <v>0</v>
      </c>
      <c r="I126" s="787">
        <v>0</v>
      </c>
      <c r="J126" s="787">
        <v>0</v>
      </c>
      <c r="K126" s="787">
        <v>12.5</v>
      </c>
      <c r="L126" s="787">
        <v>0</v>
      </c>
      <c r="M126" s="787">
        <v>0</v>
      </c>
      <c r="N126" s="787">
        <v>0</v>
      </c>
      <c r="O126" s="787">
        <v>0</v>
      </c>
      <c r="P126" s="787">
        <v>2</v>
      </c>
      <c r="Q126" s="787">
        <v>1095</v>
      </c>
      <c r="R126" s="787">
        <v>0</v>
      </c>
      <c r="S126" s="787">
        <v>0</v>
      </c>
      <c r="T126" s="787">
        <v>77</v>
      </c>
      <c r="U126" s="787">
        <v>0</v>
      </c>
      <c r="W126" s="790">
        <f t="shared" si="21"/>
        <v>0</v>
      </c>
      <c r="X126" s="790">
        <f t="shared" si="21"/>
        <v>6.4189430140503528E-3</v>
      </c>
      <c r="Y126" s="790">
        <f t="shared" si="21"/>
        <v>0</v>
      </c>
      <c r="Z126" s="790">
        <f t="shared" si="21"/>
        <v>0</v>
      </c>
      <c r="AA126" s="790">
        <f t="shared" si="21"/>
        <v>0</v>
      </c>
      <c r="AB126" s="790">
        <f t="shared" si="21"/>
        <v>0</v>
      </c>
      <c r="AC126" s="790">
        <f t="shared" si="21"/>
        <v>0</v>
      </c>
      <c r="AD126" s="790">
        <f t="shared" si="21"/>
        <v>2.6875940657923028E-3</v>
      </c>
      <c r="AE126" s="790">
        <f t="shared" si="21"/>
        <v>0</v>
      </c>
      <c r="AF126" s="790">
        <f t="shared" si="21"/>
        <v>0</v>
      </c>
      <c r="AG126" s="790">
        <f t="shared" si="21"/>
        <v>0</v>
      </c>
      <c r="AH126" s="790">
        <f t="shared" si="20"/>
        <v>0</v>
      </c>
      <c r="AI126" s="790">
        <f t="shared" si="20"/>
        <v>1.012401923563655E-4</v>
      </c>
      <c r="AJ126" s="790">
        <f t="shared" si="20"/>
        <v>1.3807800461521002E-2</v>
      </c>
      <c r="AK126" s="790">
        <f t="shared" si="20"/>
        <v>0</v>
      </c>
      <c r="AL126" s="790">
        <f t="shared" si="20"/>
        <v>0</v>
      </c>
      <c r="AM126" s="790">
        <f t="shared" si="19"/>
        <v>9.364548494983281E-4</v>
      </c>
      <c r="AN126" s="790">
        <f t="shared" si="19"/>
        <v>0</v>
      </c>
      <c r="AP126" s="790">
        <f t="shared" si="14"/>
        <v>1.1026105557006005E-3</v>
      </c>
      <c r="AR126" s="797">
        <f t="shared" si="15"/>
        <v>6.254461406149215E-4</v>
      </c>
      <c r="AS126" s="787">
        <f t="shared" si="16"/>
        <v>7.2039656968973841E-4</v>
      </c>
    </row>
    <row r="127" spans="1:45" x14ac:dyDescent="0.25">
      <c r="A127" s="770">
        <v>709000000</v>
      </c>
      <c r="B127" s="770" t="s">
        <v>546</v>
      </c>
      <c r="C127" s="770" t="s">
        <v>556</v>
      </c>
      <c r="D127" s="787">
        <v>0</v>
      </c>
      <c r="E127" s="787">
        <v>0</v>
      </c>
      <c r="F127" s="787">
        <v>0</v>
      </c>
      <c r="G127" s="787">
        <v>0</v>
      </c>
      <c r="H127" s="787">
        <v>1</v>
      </c>
      <c r="I127" s="787">
        <v>0</v>
      </c>
      <c r="J127" s="787">
        <v>0</v>
      </c>
      <c r="K127" s="787">
        <v>0</v>
      </c>
      <c r="L127" s="787">
        <v>0.5</v>
      </c>
      <c r="M127" s="787">
        <v>0</v>
      </c>
      <c r="N127" s="787">
        <v>1.5</v>
      </c>
      <c r="O127" s="787">
        <v>0</v>
      </c>
      <c r="P127" s="787">
        <v>0</v>
      </c>
      <c r="Q127" s="787">
        <v>8</v>
      </c>
      <c r="R127" s="787">
        <v>0</v>
      </c>
      <c r="S127" s="787">
        <v>0</v>
      </c>
      <c r="T127" s="787">
        <v>361</v>
      </c>
      <c r="U127" s="787">
        <v>35</v>
      </c>
      <c r="W127" s="790">
        <f t="shared" si="21"/>
        <v>0</v>
      </c>
      <c r="X127" s="790">
        <f t="shared" si="21"/>
        <v>0</v>
      </c>
      <c r="Y127" s="790">
        <f t="shared" si="21"/>
        <v>0</v>
      </c>
      <c r="Z127" s="790">
        <f t="shared" si="21"/>
        <v>0</v>
      </c>
      <c r="AA127" s="790">
        <f t="shared" si="21"/>
        <v>8.0408475053270613E-4</v>
      </c>
      <c r="AB127" s="790">
        <f t="shared" si="21"/>
        <v>0</v>
      </c>
      <c r="AC127" s="790">
        <f t="shared" si="21"/>
        <v>0</v>
      </c>
      <c r="AD127" s="790">
        <f t="shared" si="21"/>
        <v>0</v>
      </c>
      <c r="AE127" s="790">
        <f t="shared" si="21"/>
        <v>1.2414649286157667E-4</v>
      </c>
      <c r="AF127" s="790">
        <f t="shared" si="21"/>
        <v>0</v>
      </c>
      <c r="AG127" s="790">
        <f t="shared" si="21"/>
        <v>7.6452599388379184E-4</v>
      </c>
      <c r="AH127" s="790">
        <f t="shared" si="20"/>
        <v>0</v>
      </c>
      <c r="AI127" s="790">
        <f t="shared" si="20"/>
        <v>0</v>
      </c>
      <c r="AJ127" s="790">
        <f t="shared" si="20"/>
        <v>1.0087890748143198E-4</v>
      </c>
      <c r="AK127" s="790">
        <f t="shared" si="20"/>
        <v>0</v>
      </c>
      <c r="AL127" s="790">
        <f t="shared" si="20"/>
        <v>0</v>
      </c>
      <c r="AM127" s="790">
        <f t="shared" si="19"/>
        <v>4.3903922164791748E-3</v>
      </c>
      <c r="AN127" s="790">
        <f t="shared" si="19"/>
        <v>1.6746010860984187E-3</v>
      </c>
      <c r="AP127" s="790">
        <f t="shared" si="14"/>
        <v>1.9825129417178227E-4</v>
      </c>
      <c r="AR127" s="797">
        <f t="shared" si="15"/>
        <v>9.5075282319375364E-5</v>
      </c>
      <c r="AS127" s="787">
        <f t="shared" si="16"/>
        <v>1.095088814167469E-4</v>
      </c>
    </row>
    <row r="128" spans="1:45" x14ac:dyDescent="0.25">
      <c r="A128" s="770">
        <v>709000000</v>
      </c>
      <c r="B128" s="770" t="s">
        <v>546</v>
      </c>
      <c r="C128" s="770" t="s">
        <v>557</v>
      </c>
      <c r="D128" s="787">
        <v>0</v>
      </c>
      <c r="E128" s="787">
        <v>0.75</v>
      </c>
      <c r="F128" s="787">
        <v>0</v>
      </c>
      <c r="G128" s="787">
        <v>0</v>
      </c>
      <c r="H128" s="787">
        <v>5.6499999999999995</v>
      </c>
      <c r="I128" s="787">
        <v>0</v>
      </c>
      <c r="J128" s="787">
        <v>2.75</v>
      </c>
      <c r="K128" s="787">
        <v>5.5833333333333339</v>
      </c>
      <c r="L128" s="787">
        <v>1</v>
      </c>
      <c r="M128" s="787">
        <v>0</v>
      </c>
      <c r="N128" s="787">
        <v>79.833333333333343</v>
      </c>
      <c r="O128" s="787">
        <v>1</v>
      </c>
      <c r="P128" s="787">
        <v>0</v>
      </c>
      <c r="Q128" s="787">
        <v>11.333333333333332</v>
      </c>
      <c r="R128" s="787">
        <v>0</v>
      </c>
      <c r="S128" s="787">
        <v>0</v>
      </c>
      <c r="T128" s="787">
        <v>257.83333333333331</v>
      </c>
      <c r="U128" s="787">
        <v>0</v>
      </c>
      <c r="W128" s="790">
        <f t="shared" si="21"/>
        <v>0</v>
      </c>
      <c r="X128" s="790">
        <f t="shared" si="21"/>
        <v>1.6047357535125882E-3</v>
      </c>
      <c r="Y128" s="790">
        <f t="shared" si="21"/>
        <v>0</v>
      </c>
      <c r="Z128" s="790">
        <f t="shared" si="21"/>
        <v>0</v>
      </c>
      <c r="AA128" s="790">
        <f t="shared" si="21"/>
        <v>4.5430788405097892E-3</v>
      </c>
      <c r="AB128" s="790">
        <f t="shared" si="21"/>
        <v>0</v>
      </c>
      <c r="AC128" s="790">
        <f t="shared" si="21"/>
        <v>2.1865309692295455E-4</v>
      </c>
      <c r="AD128" s="790">
        <f t="shared" si="21"/>
        <v>1.2004586827205621E-3</v>
      </c>
      <c r="AE128" s="790">
        <f t="shared" si="21"/>
        <v>2.4829298572315333E-4</v>
      </c>
      <c r="AF128" s="790">
        <f t="shared" si="21"/>
        <v>0</v>
      </c>
      <c r="AG128" s="790">
        <f t="shared" si="21"/>
        <v>4.0689772341148484E-2</v>
      </c>
      <c r="AH128" s="790">
        <f t="shared" si="20"/>
        <v>1.996007984031936E-3</v>
      </c>
      <c r="AI128" s="790">
        <f t="shared" si="20"/>
        <v>0</v>
      </c>
      <c r="AJ128" s="790">
        <f t="shared" si="20"/>
        <v>1.429117855986953E-4</v>
      </c>
      <c r="AK128" s="790">
        <f t="shared" si="20"/>
        <v>0</v>
      </c>
      <c r="AL128" s="790">
        <f t="shared" si="20"/>
        <v>0</v>
      </c>
      <c r="AM128" s="790">
        <f t="shared" si="19"/>
        <v>3.1357048748353105E-3</v>
      </c>
      <c r="AN128" s="790">
        <f t="shared" si="19"/>
        <v>0</v>
      </c>
      <c r="AP128" s="790">
        <f t="shared" si="14"/>
        <v>4.8339153754016683E-3</v>
      </c>
      <c r="AR128" s="797">
        <f t="shared" si="15"/>
        <v>4.6373394946501315E-3</v>
      </c>
      <c r="AS128" s="787">
        <f t="shared" si="16"/>
        <v>5.3413447577567467E-3</v>
      </c>
    </row>
    <row r="129" spans="1:45" x14ac:dyDescent="0.25">
      <c r="A129" s="770">
        <v>709000000</v>
      </c>
      <c r="B129" s="770" t="s">
        <v>546</v>
      </c>
      <c r="C129" s="770" t="s">
        <v>558</v>
      </c>
      <c r="D129" s="787">
        <v>0</v>
      </c>
      <c r="E129" s="787">
        <v>11.016666666666662</v>
      </c>
      <c r="F129" s="787">
        <v>0</v>
      </c>
      <c r="G129" s="787">
        <v>0</v>
      </c>
      <c r="H129" s="787">
        <v>0.05</v>
      </c>
      <c r="I129" s="787">
        <v>0</v>
      </c>
      <c r="J129" s="787">
        <v>0.5</v>
      </c>
      <c r="K129" s="787">
        <v>129.13333333333333</v>
      </c>
      <c r="L129" s="787">
        <v>0</v>
      </c>
      <c r="M129" s="787">
        <v>0</v>
      </c>
      <c r="N129" s="787">
        <v>3.4166666666666665</v>
      </c>
      <c r="O129" s="787">
        <v>0.5</v>
      </c>
      <c r="P129" s="787">
        <v>3</v>
      </c>
      <c r="Q129" s="787">
        <v>491.49999999999994</v>
      </c>
      <c r="R129" s="787">
        <v>0</v>
      </c>
      <c r="S129" s="787">
        <v>0</v>
      </c>
      <c r="T129" s="787">
        <v>62</v>
      </c>
      <c r="U129" s="787">
        <v>2</v>
      </c>
      <c r="W129" s="790">
        <f t="shared" si="21"/>
        <v>0</v>
      </c>
      <c r="X129" s="790">
        <f t="shared" si="21"/>
        <v>2.3571785179373788E-2</v>
      </c>
      <c r="Y129" s="790">
        <f t="shared" si="21"/>
        <v>0</v>
      </c>
      <c r="Z129" s="790">
        <f t="shared" si="21"/>
        <v>0</v>
      </c>
      <c r="AA129" s="790">
        <f t="shared" si="21"/>
        <v>4.0204237526635306E-5</v>
      </c>
      <c r="AB129" s="790">
        <f t="shared" si="21"/>
        <v>0</v>
      </c>
      <c r="AC129" s="790">
        <f t="shared" si="21"/>
        <v>3.9755108531446283E-5</v>
      </c>
      <c r="AD129" s="790">
        <f t="shared" si="21"/>
        <v>2.7764638429011682E-2</v>
      </c>
      <c r="AE129" s="790">
        <f t="shared" si="21"/>
        <v>0</v>
      </c>
      <c r="AF129" s="790">
        <f t="shared" si="21"/>
        <v>0</v>
      </c>
      <c r="AG129" s="790">
        <f t="shared" si="21"/>
        <v>1.7414203194019704E-3</v>
      </c>
      <c r="AH129" s="790">
        <f t="shared" si="20"/>
        <v>9.9800399201596798E-4</v>
      </c>
      <c r="AI129" s="790">
        <f t="shared" si="20"/>
        <v>1.5186028853454825E-4</v>
      </c>
      <c r="AJ129" s="790">
        <f t="shared" si="20"/>
        <v>6.1977478783904767E-3</v>
      </c>
      <c r="AK129" s="790">
        <f t="shared" si="20"/>
        <v>0</v>
      </c>
      <c r="AL129" s="790">
        <f t="shared" si="20"/>
        <v>0</v>
      </c>
      <c r="AM129" s="790">
        <f t="shared" si="19"/>
        <v>7.5402858011553689E-4</v>
      </c>
      <c r="AN129" s="790">
        <f t="shared" si="19"/>
        <v>9.5691490634195356E-5</v>
      </c>
      <c r="AP129" s="790">
        <f t="shared" si="14"/>
        <v>7.0813627747903004E-3</v>
      </c>
      <c r="AR129" s="797">
        <f t="shared" si="15"/>
        <v>6.6921160088429712E-3</v>
      </c>
      <c r="AS129" s="787">
        <f t="shared" si="16"/>
        <v>7.7080616597880146E-3</v>
      </c>
    </row>
    <row r="130" spans="1:45" x14ac:dyDescent="0.25">
      <c r="A130" s="770">
        <v>709000000</v>
      </c>
      <c r="B130" s="770" t="s">
        <v>546</v>
      </c>
      <c r="C130" s="770" t="s">
        <v>362</v>
      </c>
      <c r="D130" s="787">
        <v>0</v>
      </c>
      <c r="E130" s="787">
        <v>6.6</v>
      </c>
      <c r="F130" s="787">
        <v>0</v>
      </c>
      <c r="G130" s="787">
        <v>0</v>
      </c>
      <c r="H130" s="787">
        <v>0</v>
      </c>
      <c r="I130" s="787">
        <v>0</v>
      </c>
      <c r="J130" s="787">
        <v>152.5</v>
      </c>
      <c r="K130" s="787">
        <v>207</v>
      </c>
      <c r="L130" s="787">
        <v>6</v>
      </c>
      <c r="M130" s="787">
        <v>0</v>
      </c>
      <c r="N130" s="787">
        <v>0</v>
      </c>
      <c r="O130" s="787">
        <v>0.5</v>
      </c>
      <c r="P130" s="787">
        <v>0</v>
      </c>
      <c r="Q130" s="787">
        <v>2280</v>
      </c>
      <c r="R130" s="787">
        <v>1</v>
      </c>
      <c r="S130" s="787">
        <v>0</v>
      </c>
      <c r="T130" s="787">
        <v>5.6666666666666661</v>
      </c>
      <c r="U130" s="787">
        <v>2</v>
      </c>
      <c r="W130" s="790">
        <f t="shared" si="21"/>
        <v>0</v>
      </c>
      <c r="X130" s="790">
        <f t="shared" si="21"/>
        <v>1.4121674630910776E-2</v>
      </c>
      <c r="Y130" s="790">
        <f t="shared" si="21"/>
        <v>0</v>
      </c>
      <c r="Z130" s="790">
        <f t="shared" si="21"/>
        <v>0</v>
      </c>
      <c r="AA130" s="790">
        <f t="shared" si="21"/>
        <v>0</v>
      </c>
      <c r="AB130" s="790">
        <f t="shared" si="21"/>
        <v>0</v>
      </c>
      <c r="AC130" s="790">
        <f t="shared" si="21"/>
        <v>1.2125308102091115E-2</v>
      </c>
      <c r="AD130" s="790">
        <f t="shared" si="21"/>
        <v>4.4506557729520536E-2</v>
      </c>
      <c r="AE130" s="790">
        <f t="shared" si="21"/>
        <v>1.4897579143389199E-3</v>
      </c>
      <c r="AF130" s="790">
        <f t="shared" si="21"/>
        <v>0</v>
      </c>
      <c r="AG130" s="790">
        <f t="shared" si="21"/>
        <v>0</v>
      </c>
      <c r="AH130" s="790">
        <f t="shared" si="20"/>
        <v>9.9800399201596798E-4</v>
      </c>
      <c r="AI130" s="790">
        <f t="shared" si="20"/>
        <v>0</v>
      </c>
      <c r="AJ130" s="790">
        <f t="shared" si="20"/>
        <v>2.8750488632208113E-2</v>
      </c>
      <c r="AK130" s="790">
        <f t="shared" si="20"/>
        <v>6.2367469128102773E-5</v>
      </c>
      <c r="AL130" s="790">
        <f t="shared" si="20"/>
        <v>0</v>
      </c>
      <c r="AM130" s="790">
        <f t="shared" si="19"/>
        <v>6.8916590655721113E-5</v>
      </c>
      <c r="AN130" s="790">
        <f t="shared" si="19"/>
        <v>9.5691490634195356E-5</v>
      </c>
      <c r="AP130" s="790">
        <f t="shared" si="14"/>
        <v>1.5261481590844523E-2</v>
      </c>
      <c r="AR130" s="797">
        <f t="shared" si="15"/>
        <v>1.4289261417260566E-2</v>
      </c>
      <c r="AS130" s="787">
        <f t="shared" si="16"/>
        <v>1.6458547331147853E-2</v>
      </c>
    </row>
    <row r="131" spans="1:45" x14ac:dyDescent="0.25">
      <c r="A131" s="770">
        <v>709000000</v>
      </c>
      <c r="B131" s="770" t="s">
        <v>546</v>
      </c>
      <c r="C131" s="770" t="s">
        <v>559</v>
      </c>
      <c r="D131" s="787">
        <v>0</v>
      </c>
      <c r="E131" s="787">
        <v>5.3</v>
      </c>
      <c r="F131" s="787">
        <v>0</v>
      </c>
      <c r="G131" s="787">
        <v>0</v>
      </c>
      <c r="H131" s="787">
        <v>0</v>
      </c>
      <c r="I131" s="787">
        <v>0</v>
      </c>
      <c r="J131" s="787">
        <v>6</v>
      </c>
      <c r="K131" s="787">
        <v>74.083333333333329</v>
      </c>
      <c r="L131" s="787">
        <v>0</v>
      </c>
      <c r="M131" s="787">
        <v>0</v>
      </c>
      <c r="N131" s="787">
        <v>0</v>
      </c>
      <c r="O131" s="787">
        <v>0</v>
      </c>
      <c r="P131" s="787">
        <v>4</v>
      </c>
      <c r="Q131" s="787">
        <v>192.16666666666669</v>
      </c>
      <c r="R131" s="787">
        <v>0</v>
      </c>
      <c r="S131" s="787">
        <v>0</v>
      </c>
      <c r="T131" s="787">
        <v>0</v>
      </c>
      <c r="U131" s="787">
        <v>0</v>
      </c>
      <c r="W131" s="790">
        <f t="shared" si="21"/>
        <v>0</v>
      </c>
      <c r="X131" s="790">
        <f t="shared" si="21"/>
        <v>1.1340132658155623E-2</v>
      </c>
      <c r="Y131" s="790">
        <f t="shared" si="21"/>
        <v>0</v>
      </c>
      <c r="Z131" s="790">
        <f t="shared" si="21"/>
        <v>0</v>
      </c>
      <c r="AA131" s="790">
        <f t="shared" si="21"/>
        <v>0</v>
      </c>
      <c r="AB131" s="790">
        <f t="shared" si="21"/>
        <v>0</v>
      </c>
      <c r="AC131" s="790">
        <f t="shared" si="21"/>
        <v>4.7706130237735534E-4</v>
      </c>
      <c r="AD131" s="790">
        <f t="shared" si="21"/>
        <v>1.5928474163262381E-2</v>
      </c>
      <c r="AE131" s="790">
        <f t="shared" si="21"/>
        <v>0</v>
      </c>
      <c r="AF131" s="790">
        <f t="shared" si="21"/>
        <v>0</v>
      </c>
      <c r="AG131" s="790">
        <f t="shared" si="21"/>
        <v>0</v>
      </c>
      <c r="AH131" s="790">
        <f t="shared" si="20"/>
        <v>0</v>
      </c>
      <c r="AI131" s="790">
        <f t="shared" si="20"/>
        <v>2.0248038471273099E-4</v>
      </c>
      <c r="AJ131" s="790">
        <f t="shared" si="20"/>
        <v>2.4231954234602308E-3</v>
      </c>
      <c r="AK131" s="790">
        <f t="shared" si="20"/>
        <v>0</v>
      </c>
      <c r="AL131" s="790">
        <f t="shared" si="20"/>
        <v>0</v>
      </c>
      <c r="AM131" s="790">
        <f t="shared" si="19"/>
        <v>0</v>
      </c>
      <c r="AN131" s="790">
        <f t="shared" si="19"/>
        <v>0</v>
      </c>
      <c r="AP131" s="790">
        <f t="shared" si="14"/>
        <v>4.0169333740303842E-3</v>
      </c>
      <c r="AR131" s="797">
        <f t="shared" si="15"/>
        <v>3.8521160331010727E-3</v>
      </c>
      <c r="AS131" s="787">
        <f t="shared" si="16"/>
        <v>4.4369147015033165E-3</v>
      </c>
    </row>
    <row r="132" spans="1:45" x14ac:dyDescent="0.25">
      <c r="A132" s="770">
        <v>709000000</v>
      </c>
      <c r="B132" s="770" t="s">
        <v>546</v>
      </c>
      <c r="C132" s="770" t="s">
        <v>560</v>
      </c>
      <c r="D132" s="787">
        <v>0</v>
      </c>
      <c r="E132" s="787">
        <v>0</v>
      </c>
      <c r="F132" s="787">
        <v>0</v>
      </c>
      <c r="G132" s="787">
        <v>0</v>
      </c>
      <c r="H132" s="787">
        <v>0</v>
      </c>
      <c r="I132" s="787">
        <v>0</v>
      </c>
      <c r="J132" s="787">
        <v>0</v>
      </c>
      <c r="K132" s="787">
        <v>0</v>
      </c>
      <c r="L132" s="787">
        <v>0</v>
      </c>
      <c r="M132" s="787">
        <v>0</v>
      </c>
      <c r="N132" s="787">
        <v>0</v>
      </c>
      <c r="O132" s="787">
        <v>1.25</v>
      </c>
      <c r="P132" s="787">
        <v>0</v>
      </c>
      <c r="Q132" s="787">
        <v>2</v>
      </c>
      <c r="R132" s="787">
        <v>0</v>
      </c>
      <c r="S132" s="787">
        <v>0</v>
      </c>
      <c r="T132" s="787">
        <v>0</v>
      </c>
      <c r="U132" s="787">
        <v>24.833333333333332</v>
      </c>
      <c r="W132" s="790">
        <f t="shared" si="21"/>
        <v>0</v>
      </c>
      <c r="X132" s="790">
        <f t="shared" si="21"/>
        <v>0</v>
      </c>
      <c r="Y132" s="790">
        <f t="shared" si="21"/>
        <v>0</v>
      </c>
      <c r="Z132" s="790">
        <f t="shared" si="21"/>
        <v>0</v>
      </c>
      <c r="AA132" s="790">
        <f t="shared" si="21"/>
        <v>0</v>
      </c>
      <c r="AB132" s="790">
        <f t="shared" si="21"/>
        <v>0</v>
      </c>
      <c r="AC132" s="790">
        <f t="shared" si="21"/>
        <v>0</v>
      </c>
      <c r="AD132" s="790">
        <f t="shared" si="21"/>
        <v>0</v>
      </c>
      <c r="AE132" s="790">
        <f t="shared" si="21"/>
        <v>0</v>
      </c>
      <c r="AF132" s="790">
        <f t="shared" si="21"/>
        <v>0</v>
      </c>
      <c r="AG132" s="790">
        <f t="shared" si="21"/>
        <v>0</v>
      </c>
      <c r="AH132" s="790">
        <f t="shared" si="20"/>
        <v>2.4950099800399202E-3</v>
      </c>
      <c r="AI132" s="790">
        <f t="shared" si="20"/>
        <v>0</v>
      </c>
      <c r="AJ132" s="790">
        <f t="shared" si="20"/>
        <v>2.5219726870357995E-5</v>
      </c>
      <c r="AK132" s="790">
        <f t="shared" si="20"/>
        <v>0</v>
      </c>
      <c r="AL132" s="790">
        <f t="shared" si="20"/>
        <v>0</v>
      </c>
      <c r="AM132" s="790">
        <f t="shared" si="19"/>
        <v>0</v>
      </c>
      <c r="AN132" s="790">
        <f t="shared" si="19"/>
        <v>1.188169342041259E-3</v>
      </c>
      <c r="AP132" s="790">
        <f t="shared" si="14"/>
        <v>1.0915165555855922E-4</v>
      </c>
      <c r="AR132" s="797">
        <f t="shared" si="15"/>
        <v>9.9762974051896186E-5</v>
      </c>
      <c r="AS132" s="787">
        <f t="shared" si="16"/>
        <v>1.1490822250237704E-4</v>
      </c>
    </row>
    <row r="133" spans="1:45" x14ac:dyDescent="0.25">
      <c r="A133" s="770">
        <v>709000000</v>
      </c>
      <c r="B133" s="770" t="s">
        <v>546</v>
      </c>
      <c r="C133" s="770" t="s">
        <v>561</v>
      </c>
      <c r="D133" s="787">
        <v>0</v>
      </c>
      <c r="E133" s="787">
        <v>17.600000000000001</v>
      </c>
      <c r="F133" s="787">
        <v>0</v>
      </c>
      <c r="G133" s="787">
        <v>0</v>
      </c>
      <c r="H133" s="787">
        <v>0</v>
      </c>
      <c r="I133" s="787">
        <v>0</v>
      </c>
      <c r="J133" s="787">
        <v>4.5</v>
      </c>
      <c r="K133" s="787">
        <v>124.80000000000001</v>
      </c>
      <c r="L133" s="787">
        <v>0</v>
      </c>
      <c r="M133" s="787">
        <v>6</v>
      </c>
      <c r="N133" s="787">
        <v>0.16666666666666666</v>
      </c>
      <c r="O133" s="787">
        <v>0.5</v>
      </c>
      <c r="P133" s="787">
        <v>2</v>
      </c>
      <c r="Q133" s="787">
        <v>916.50000000000045</v>
      </c>
      <c r="R133" s="787">
        <v>0</v>
      </c>
      <c r="S133" s="787">
        <v>0</v>
      </c>
      <c r="T133" s="787">
        <v>6</v>
      </c>
      <c r="U133" s="787">
        <v>0</v>
      </c>
      <c r="W133" s="790">
        <f t="shared" si="21"/>
        <v>0</v>
      </c>
      <c r="X133" s="790">
        <f t="shared" si="21"/>
        <v>3.7657799015762071E-2</v>
      </c>
      <c r="Y133" s="790">
        <f t="shared" si="21"/>
        <v>0</v>
      </c>
      <c r="Z133" s="790">
        <f t="shared" si="21"/>
        <v>0</v>
      </c>
      <c r="AA133" s="790">
        <f t="shared" si="21"/>
        <v>0</v>
      </c>
      <c r="AB133" s="790">
        <f t="shared" si="21"/>
        <v>0</v>
      </c>
      <c r="AC133" s="790">
        <f t="shared" si="21"/>
        <v>3.577959767830165E-4</v>
      </c>
      <c r="AD133" s="790">
        <f t="shared" si="21"/>
        <v>2.6832939152870352E-2</v>
      </c>
      <c r="AE133" s="790">
        <f t="shared" si="21"/>
        <v>0</v>
      </c>
      <c r="AF133" s="790">
        <f t="shared" si="21"/>
        <v>4.3620501635768813E-3</v>
      </c>
      <c r="AG133" s="790">
        <f t="shared" si="21"/>
        <v>8.4947332653754652E-5</v>
      </c>
      <c r="AH133" s="790">
        <f t="shared" si="20"/>
        <v>9.9800399201596798E-4</v>
      </c>
      <c r="AI133" s="790">
        <f t="shared" si="20"/>
        <v>1.012401923563655E-4</v>
      </c>
      <c r="AJ133" s="790">
        <f t="shared" si="20"/>
        <v>1.1556939838341556E-2</v>
      </c>
      <c r="AK133" s="790">
        <f t="shared" si="20"/>
        <v>0</v>
      </c>
      <c r="AL133" s="790">
        <f t="shared" si="20"/>
        <v>0</v>
      </c>
      <c r="AM133" s="790">
        <f t="shared" si="19"/>
        <v>7.2970507753116476E-5</v>
      </c>
      <c r="AN133" s="790">
        <f t="shared" si="19"/>
        <v>0</v>
      </c>
      <c r="AP133" s="790">
        <f t="shared" si="14"/>
        <v>7.2921184764685107E-3</v>
      </c>
      <c r="AR133" s="797">
        <f t="shared" si="15"/>
        <v>6.6410234609638966E-3</v>
      </c>
      <c r="AS133" s="787">
        <f t="shared" si="16"/>
        <v>7.649212633727023E-3</v>
      </c>
    </row>
    <row r="134" spans="1:45" x14ac:dyDescent="0.25">
      <c r="A134" s="770">
        <v>709000000</v>
      </c>
      <c r="B134" s="770" t="s">
        <v>546</v>
      </c>
      <c r="C134" s="770" t="s">
        <v>562</v>
      </c>
      <c r="D134" s="787">
        <v>0</v>
      </c>
      <c r="E134" s="787">
        <v>1.3333333333333333</v>
      </c>
      <c r="F134" s="787">
        <v>0</v>
      </c>
      <c r="G134" s="787">
        <v>0</v>
      </c>
      <c r="H134" s="787">
        <v>9</v>
      </c>
      <c r="I134" s="787">
        <v>0</v>
      </c>
      <c r="J134" s="787">
        <v>0</v>
      </c>
      <c r="K134" s="787">
        <v>6.75</v>
      </c>
      <c r="L134" s="787">
        <v>0</v>
      </c>
      <c r="M134" s="787">
        <v>0</v>
      </c>
      <c r="N134" s="787">
        <v>10.5</v>
      </c>
      <c r="O134" s="787">
        <v>0</v>
      </c>
      <c r="P134" s="787">
        <v>0</v>
      </c>
      <c r="Q134" s="787">
        <v>85.666666666666643</v>
      </c>
      <c r="R134" s="787">
        <v>0</v>
      </c>
      <c r="S134" s="787">
        <v>0</v>
      </c>
      <c r="T134" s="787">
        <v>977.16666666666731</v>
      </c>
      <c r="U134" s="787">
        <v>0</v>
      </c>
      <c r="W134" s="790">
        <f t="shared" si="21"/>
        <v>0</v>
      </c>
      <c r="X134" s="790">
        <f t="shared" si="21"/>
        <v>2.8528635618001565E-3</v>
      </c>
      <c r="Y134" s="790">
        <f t="shared" si="21"/>
        <v>0</v>
      </c>
      <c r="Z134" s="790">
        <f t="shared" si="21"/>
        <v>0</v>
      </c>
      <c r="AA134" s="790">
        <f t="shared" si="21"/>
        <v>7.2367627547943545E-3</v>
      </c>
      <c r="AB134" s="790">
        <f t="shared" si="21"/>
        <v>0</v>
      </c>
      <c r="AC134" s="790">
        <f t="shared" si="21"/>
        <v>0</v>
      </c>
      <c r="AD134" s="790">
        <f t="shared" si="21"/>
        <v>1.4513007955278435E-3</v>
      </c>
      <c r="AE134" s="790">
        <f t="shared" si="21"/>
        <v>0</v>
      </c>
      <c r="AF134" s="790">
        <f t="shared" si="21"/>
        <v>0</v>
      </c>
      <c r="AG134" s="790">
        <f t="shared" si="21"/>
        <v>5.3516819571865432E-3</v>
      </c>
      <c r="AH134" s="790">
        <f t="shared" si="20"/>
        <v>0</v>
      </c>
      <c r="AI134" s="790">
        <f t="shared" si="20"/>
        <v>0</v>
      </c>
      <c r="AJ134" s="790">
        <f t="shared" si="20"/>
        <v>1.0802449676136671E-3</v>
      </c>
      <c r="AK134" s="790">
        <f t="shared" si="20"/>
        <v>0</v>
      </c>
      <c r="AL134" s="790">
        <f t="shared" si="20"/>
        <v>0</v>
      </c>
      <c r="AM134" s="790">
        <f t="shared" si="19"/>
        <v>1.1884057971014505E-2</v>
      </c>
      <c r="AN134" s="790">
        <f t="shared" si="19"/>
        <v>0</v>
      </c>
      <c r="AP134" s="790">
        <f t="shared" si="14"/>
        <v>1.329285003876675E-3</v>
      </c>
      <c r="AR134" s="797">
        <f t="shared" si="15"/>
        <v>8.8730513611554366E-4</v>
      </c>
      <c r="AS134" s="787">
        <f t="shared" si="16"/>
        <v>1.0220089865727987E-3</v>
      </c>
    </row>
    <row r="135" spans="1:45" x14ac:dyDescent="0.25">
      <c r="A135" s="770">
        <v>709000000</v>
      </c>
      <c r="B135" s="770" t="s">
        <v>546</v>
      </c>
      <c r="C135" s="770" t="s">
        <v>462</v>
      </c>
      <c r="D135" s="787">
        <v>0</v>
      </c>
      <c r="E135" s="787">
        <v>0</v>
      </c>
      <c r="F135" s="787">
        <v>0</v>
      </c>
      <c r="G135" s="787">
        <v>0</v>
      </c>
      <c r="H135" s="787">
        <v>0</v>
      </c>
      <c r="I135" s="787">
        <v>0</v>
      </c>
      <c r="J135" s="787">
        <v>0</v>
      </c>
      <c r="K135" s="787">
        <v>0</v>
      </c>
      <c r="L135" s="787">
        <v>0</v>
      </c>
      <c r="M135" s="787">
        <v>0</v>
      </c>
      <c r="N135" s="787">
        <v>0.41666666666666663</v>
      </c>
      <c r="O135" s="787">
        <v>0</v>
      </c>
      <c r="P135" s="787">
        <v>0</v>
      </c>
      <c r="Q135" s="787">
        <v>25.833333333333332</v>
      </c>
      <c r="R135" s="787">
        <v>0</v>
      </c>
      <c r="S135" s="787">
        <v>0</v>
      </c>
      <c r="T135" s="787">
        <v>3</v>
      </c>
      <c r="U135" s="787">
        <v>0</v>
      </c>
      <c r="W135" s="790">
        <f t="shared" si="21"/>
        <v>0</v>
      </c>
      <c r="X135" s="790">
        <f t="shared" si="21"/>
        <v>0</v>
      </c>
      <c r="Y135" s="790">
        <f t="shared" si="21"/>
        <v>0</v>
      </c>
      <c r="Z135" s="790">
        <f t="shared" si="21"/>
        <v>0</v>
      </c>
      <c r="AA135" s="790">
        <f t="shared" si="21"/>
        <v>0</v>
      </c>
      <c r="AB135" s="790">
        <f t="shared" si="21"/>
        <v>0</v>
      </c>
      <c r="AC135" s="790">
        <f t="shared" si="21"/>
        <v>0</v>
      </c>
      <c r="AD135" s="790">
        <f t="shared" si="21"/>
        <v>0</v>
      </c>
      <c r="AE135" s="790">
        <f t="shared" si="21"/>
        <v>0</v>
      </c>
      <c r="AF135" s="790">
        <f t="shared" si="21"/>
        <v>0</v>
      </c>
      <c r="AG135" s="790">
        <f t="shared" si="21"/>
        <v>2.1236833163438662E-4</v>
      </c>
      <c r="AH135" s="790">
        <f t="shared" si="20"/>
        <v>0</v>
      </c>
      <c r="AI135" s="790">
        <f t="shared" si="20"/>
        <v>0</v>
      </c>
      <c r="AJ135" s="790">
        <f t="shared" si="20"/>
        <v>3.2575480540879075E-4</v>
      </c>
      <c r="AK135" s="790">
        <f t="shared" si="20"/>
        <v>0</v>
      </c>
      <c r="AL135" s="790">
        <f t="shared" si="20"/>
        <v>0</v>
      </c>
      <c r="AM135" s="790">
        <f t="shared" si="19"/>
        <v>3.6485253876558238E-5</v>
      </c>
      <c r="AN135" s="790">
        <f t="shared" si="19"/>
        <v>0</v>
      </c>
      <c r="AP135" s="790">
        <f t="shared" si="14"/>
        <v>3.2039760187702333E-5</v>
      </c>
      <c r="AR135" s="797">
        <f t="shared" si="15"/>
        <v>2.1808103975535161E-5</v>
      </c>
      <c r="AS135" s="787">
        <f t="shared" si="16"/>
        <v>2.5118842815092855E-5</v>
      </c>
    </row>
    <row r="136" spans="1:45" x14ac:dyDescent="0.25">
      <c r="A136" s="770">
        <v>709000000</v>
      </c>
      <c r="B136" s="770" t="s">
        <v>546</v>
      </c>
      <c r="C136" s="770" t="s">
        <v>501</v>
      </c>
      <c r="D136" s="787">
        <v>0</v>
      </c>
      <c r="E136" s="787">
        <v>0</v>
      </c>
      <c r="F136" s="787">
        <v>0</v>
      </c>
      <c r="G136" s="787">
        <v>0</v>
      </c>
      <c r="H136" s="787">
        <v>0.1</v>
      </c>
      <c r="I136" s="787">
        <v>0</v>
      </c>
      <c r="J136" s="787">
        <v>0.25</v>
      </c>
      <c r="K136" s="787">
        <v>2.5</v>
      </c>
      <c r="L136" s="787">
        <v>0</v>
      </c>
      <c r="M136" s="787">
        <v>0</v>
      </c>
      <c r="N136" s="787">
        <v>1.1666666666666665</v>
      </c>
      <c r="O136" s="787">
        <v>0.5</v>
      </c>
      <c r="P136" s="787">
        <v>0</v>
      </c>
      <c r="Q136" s="787">
        <v>17.833333333333332</v>
      </c>
      <c r="R136" s="787">
        <v>0</v>
      </c>
      <c r="S136" s="787">
        <v>0</v>
      </c>
      <c r="T136" s="787">
        <v>176</v>
      </c>
      <c r="U136" s="787">
        <v>43</v>
      </c>
      <c r="W136" s="790">
        <f t="shared" si="21"/>
        <v>0</v>
      </c>
      <c r="X136" s="790">
        <f t="shared" si="21"/>
        <v>0</v>
      </c>
      <c r="Y136" s="790">
        <f t="shared" si="21"/>
        <v>0</v>
      </c>
      <c r="Z136" s="790">
        <f t="shared" si="21"/>
        <v>0</v>
      </c>
      <c r="AA136" s="790">
        <f t="shared" si="21"/>
        <v>8.0408475053270613E-5</v>
      </c>
      <c r="AB136" s="790">
        <f t="shared" si="21"/>
        <v>0</v>
      </c>
      <c r="AC136" s="790">
        <f t="shared" si="21"/>
        <v>1.9877554265723141E-5</v>
      </c>
      <c r="AD136" s="790">
        <f t="shared" si="21"/>
        <v>5.3751881315846056E-4</v>
      </c>
      <c r="AE136" s="790">
        <f t="shared" si="21"/>
        <v>0</v>
      </c>
      <c r="AF136" s="790">
        <f t="shared" si="21"/>
        <v>0</v>
      </c>
      <c r="AG136" s="790">
        <f t="shared" si="21"/>
        <v>5.9463132857628248E-4</v>
      </c>
      <c r="AH136" s="790">
        <f t="shared" si="20"/>
        <v>9.9800399201596798E-4</v>
      </c>
      <c r="AI136" s="790">
        <f t="shared" si="20"/>
        <v>0</v>
      </c>
      <c r="AJ136" s="790">
        <f t="shared" si="20"/>
        <v>2.2487589792735877E-4</v>
      </c>
      <c r="AK136" s="790">
        <f t="shared" si="20"/>
        <v>0</v>
      </c>
      <c r="AL136" s="790">
        <f t="shared" si="20"/>
        <v>0</v>
      </c>
      <c r="AM136" s="790">
        <f t="shared" si="19"/>
        <v>2.14046822742475E-3</v>
      </c>
      <c r="AN136" s="790">
        <f t="shared" si="19"/>
        <v>2.0573670486352001E-3</v>
      </c>
      <c r="AP136" s="790">
        <f t="shared" ref="AP136:AP199" si="22">+SUMPRODUCT(W136:AN136,W$3:AN$3)</f>
        <v>2.8752206183937993E-4</v>
      </c>
      <c r="AR136" s="797">
        <f t="shared" si="15"/>
        <v>2.3211149386371226E-4</v>
      </c>
      <c r="AS136" s="787">
        <f t="shared" si="16"/>
        <v>2.6734887803541406E-4</v>
      </c>
    </row>
    <row r="137" spans="1:45" x14ac:dyDescent="0.25">
      <c r="A137" s="770">
        <v>709000000</v>
      </c>
      <c r="B137" s="770" t="s">
        <v>546</v>
      </c>
      <c r="C137" s="770" t="s">
        <v>365</v>
      </c>
      <c r="D137" s="787">
        <v>0</v>
      </c>
      <c r="E137" s="787">
        <v>13.4</v>
      </c>
      <c r="F137" s="787">
        <v>0</v>
      </c>
      <c r="G137" s="787">
        <v>0</v>
      </c>
      <c r="H137" s="787">
        <v>0</v>
      </c>
      <c r="I137" s="787">
        <v>0</v>
      </c>
      <c r="J137" s="787">
        <v>0.5</v>
      </c>
      <c r="K137" s="787">
        <v>117.16666666666666</v>
      </c>
      <c r="L137" s="787">
        <v>1.5</v>
      </c>
      <c r="M137" s="787">
        <v>0</v>
      </c>
      <c r="N137" s="787">
        <v>0</v>
      </c>
      <c r="O137" s="787">
        <v>0.75</v>
      </c>
      <c r="P137" s="787">
        <v>0</v>
      </c>
      <c r="Q137" s="787">
        <v>812.66666666666663</v>
      </c>
      <c r="R137" s="787">
        <v>2</v>
      </c>
      <c r="S137" s="787">
        <v>1</v>
      </c>
      <c r="T137" s="787">
        <v>0</v>
      </c>
      <c r="U137" s="787">
        <v>6.1666666666666661</v>
      </c>
      <c r="W137" s="790">
        <f t="shared" si="21"/>
        <v>0</v>
      </c>
      <c r="X137" s="790">
        <f t="shared" si="21"/>
        <v>2.8671278796091576E-2</v>
      </c>
      <c r="Y137" s="790">
        <f t="shared" si="21"/>
        <v>0</v>
      </c>
      <c r="Z137" s="790">
        <f t="shared" si="21"/>
        <v>0</v>
      </c>
      <c r="AA137" s="790">
        <f t="shared" si="21"/>
        <v>0</v>
      </c>
      <c r="AB137" s="790">
        <f t="shared" si="21"/>
        <v>0</v>
      </c>
      <c r="AC137" s="790">
        <f t="shared" si="21"/>
        <v>3.9755108531446283E-5</v>
      </c>
      <c r="AD137" s="790">
        <f t="shared" si="21"/>
        <v>2.519171504335985E-2</v>
      </c>
      <c r="AE137" s="790">
        <f t="shared" si="21"/>
        <v>3.7243947858472997E-4</v>
      </c>
      <c r="AF137" s="790">
        <f t="shared" si="21"/>
        <v>0</v>
      </c>
      <c r="AG137" s="790">
        <f t="shared" si="21"/>
        <v>0</v>
      </c>
      <c r="AH137" s="790">
        <f t="shared" si="20"/>
        <v>1.4970059880239522E-3</v>
      </c>
      <c r="AI137" s="790">
        <f t="shared" si="20"/>
        <v>0</v>
      </c>
      <c r="AJ137" s="790">
        <f t="shared" si="20"/>
        <v>1.0247615684988798E-2</v>
      </c>
      <c r="AK137" s="790">
        <f t="shared" si="20"/>
        <v>1.2473493825620555E-4</v>
      </c>
      <c r="AL137" s="790">
        <f t="shared" si="20"/>
        <v>1.4427932477276001E-4</v>
      </c>
      <c r="AM137" s="790">
        <f t="shared" si="19"/>
        <v>0</v>
      </c>
      <c r="AN137" s="790">
        <f t="shared" si="19"/>
        <v>2.9504876278876896E-4</v>
      </c>
      <c r="AP137" s="790">
        <f t="shared" si="22"/>
        <v>6.5247166730442218E-3</v>
      </c>
      <c r="AR137" s="797">
        <f t="shared" ref="AR137:AR200" si="23">+SUMPRODUCT(AC137:AH137,$AC$3:$AH$3)</f>
        <v>5.9841800364609571E-3</v>
      </c>
      <c r="AS137" s="787">
        <f t="shared" ref="AS137:AS200" si="24">+AR137/$AR$3</f>
        <v>6.8926522856689902E-3</v>
      </c>
    </row>
    <row r="138" spans="1:45" x14ac:dyDescent="0.25">
      <c r="A138" s="770">
        <v>709000000</v>
      </c>
      <c r="B138" s="770" t="s">
        <v>546</v>
      </c>
      <c r="C138" s="770" t="s">
        <v>563</v>
      </c>
      <c r="D138" s="787">
        <v>0</v>
      </c>
      <c r="E138" s="787">
        <v>11.1</v>
      </c>
      <c r="F138" s="787">
        <v>0</v>
      </c>
      <c r="G138" s="787">
        <v>0</v>
      </c>
      <c r="H138" s="787">
        <v>0</v>
      </c>
      <c r="I138" s="787">
        <v>0</v>
      </c>
      <c r="J138" s="787">
        <v>0</v>
      </c>
      <c r="K138" s="787">
        <v>155.48333333333335</v>
      </c>
      <c r="L138" s="787">
        <v>1</v>
      </c>
      <c r="M138" s="787">
        <v>0.5</v>
      </c>
      <c r="N138" s="787">
        <v>0</v>
      </c>
      <c r="O138" s="787">
        <v>0</v>
      </c>
      <c r="P138" s="787">
        <v>0</v>
      </c>
      <c r="Q138" s="787">
        <v>776.50000000000011</v>
      </c>
      <c r="R138" s="787">
        <v>4</v>
      </c>
      <c r="S138" s="787">
        <v>0</v>
      </c>
      <c r="T138" s="787">
        <v>5.333333333333333</v>
      </c>
      <c r="U138" s="787">
        <v>0</v>
      </c>
      <c r="W138" s="790">
        <f t="shared" si="21"/>
        <v>0</v>
      </c>
      <c r="X138" s="790">
        <f t="shared" si="21"/>
        <v>2.3750089151986304E-2</v>
      </c>
      <c r="Y138" s="790">
        <f t="shared" si="21"/>
        <v>0</v>
      </c>
      <c r="Z138" s="790">
        <f t="shared" si="21"/>
        <v>0</v>
      </c>
      <c r="AA138" s="790">
        <f t="shared" si="21"/>
        <v>0</v>
      </c>
      <c r="AB138" s="790">
        <f t="shared" si="21"/>
        <v>0</v>
      </c>
      <c r="AC138" s="790">
        <f t="shared" si="21"/>
        <v>0</v>
      </c>
      <c r="AD138" s="790">
        <f t="shared" si="21"/>
        <v>3.3430086719701858E-2</v>
      </c>
      <c r="AE138" s="790">
        <f t="shared" si="21"/>
        <v>2.4829298572315333E-4</v>
      </c>
      <c r="AF138" s="790">
        <f t="shared" si="21"/>
        <v>3.6350418029807341E-4</v>
      </c>
      <c r="AG138" s="790">
        <f t="shared" si="21"/>
        <v>0</v>
      </c>
      <c r="AH138" s="790">
        <f t="shared" si="20"/>
        <v>0</v>
      </c>
      <c r="AI138" s="790">
        <f t="shared" si="20"/>
        <v>0</v>
      </c>
      <c r="AJ138" s="790">
        <f t="shared" si="20"/>
        <v>9.7915589574164921E-3</v>
      </c>
      <c r="AK138" s="790">
        <f t="shared" si="20"/>
        <v>2.4946987651241109E-4</v>
      </c>
      <c r="AL138" s="790">
        <f t="shared" si="20"/>
        <v>0</v>
      </c>
      <c r="AM138" s="790">
        <f t="shared" si="19"/>
        <v>6.4862673558325749E-5</v>
      </c>
      <c r="AN138" s="790">
        <f t="shared" si="19"/>
        <v>0</v>
      </c>
      <c r="AP138" s="790">
        <f t="shared" si="22"/>
        <v>8.3183188292938592E-3</v>
      </c>
      <c r="AR138" s="797">
        <f t="shared" si="23"/>
        <v>7.8327617630821241E-3</v>
      </c>
      <c r="AS138" s="787">
        <f t="shared" si="24"/>
        <v>9.0218714912423427E-3</v>
      </c>
    </row>
    <row r="139" spans="1:45" x14ac:dyDescent="0.25">
      <c r="A139" s="770">
        <v>710000000</v>
      </c>
      <c r="B139" s="770" t="s">
        <v>564</v>
      </c>
      <c r="C139" s="770" t="s">
        <v>565</v>
      </c>
      <c r="D139" s="787">
        <v>0</v>
      </c>
      <c r="E139" s="787">
        <v>0</v>
      </c>
      <c r="F139" s="787">
        <v>0</v>
      </c>
      <c r="G139" s="787">
        <v>0</v>
      </c>
      <c r="H139" s="787">
        <v>0.5</v>
      </c>
      <c r="I139" s="787">
        <v>0</v>
      </c>
      <c r="J139" s="787">
        <v>0.25</v>
      </c>
      <c r="K139" s="787">
        <v>40.083333333333336</v>
      </c>
      <c r="L139" s="787">
        <v>0</v>
      </c>
      <c r="M139" s="787">
        <v>0</v>
      </c>
      <c r="N139" s="787">
        <v>2.1666666666666665</v>
      </c>
      <c r="O139" s="787">
        <v>0</v>
      </c>
      <c r="P139" s="787">
        <v>5</v>
      </c>
      <c r="Q139" s="787">
        <v>426.5</v>
      </c>
      <c r="R139" s="787">
        <v>0</v>
      </c>
      <c r="S139" s="787">
        <v>0</v>
      </c>
      <c r="T139" s="787">
        <v>222.16666666666666</v>
      </c>
      <c r="U139" s="787">
        <v>4</v>
      </c>
      <c r="W139" s="790">
        <f t="shared" si="21"/>
        <v>0</v>
      </c>
      <c r="X139" s="790">
        <f t="shared" si="21"/>
        <v>0</v>
      </c>
      <c r="Y139" s="790">
        <f t="shared" si="21"/>
        <v>0</v>
      </c>
      <c r="Z139" s="790">
        <f t="shared" si="21"/>
        <v>0</v>
      </c>
      <c r="AA139" s="790">
        <f t="shared" si="21"/>
        <v>4.0204237526635306E-4</v>
      </c>
      <c r="AB139" s="790">
        <f t="shared" si="21"/>
        <v>0</v>
      </c>
      <c r="AC139" s="790">
        <f t="shared" si="21"/>
        <v>1.9877554265723141E-5</v>
      </c>
      <c r="AD139" s="790">
        <f t="shared" si="21"/>
        <v>8.6182183043073176E-3</v>
      </c>
      <c r="AE139" s="790">
        <f t="shared" si="21"/>
        <v>0</v>
      </c>
      <c r="AF139" s="790">
        <f t="shared" si="21"/>
        <v>0</v>
      </c>
      <c r="AG139" s="790">
        <f t="shared" si="21"/>
        <v>1.1043153244988104E-3</v>
      </c>
      <c r="AH139" s="790">
        <f t="shared" si="20"/>
        <v>0</v>
      </c>
      <c r="AI139" s="790">
        <f t="shared" si="20"/>
        <v>2.5310048089091376E-4</v>
      </c>
      <c r="AJ139" s="790">
        <f t="shared" si="20"/>
        <v>5.378106755103842E-3</v>
      </c>
      <c r="AK139" s="790">
        <f t="shared" si="20"/>
        <v>0</v>
      </c>
      <c r="AL139" s="790">
        <f t="shared" si="20"/>
        <v>0</v>
      </c>
      <c r="AM139" s="790">
        <f t="shared" si="19"/>
        <v>2.7019357454140069E-3</v>
      </c>
      <c r="AN139" s="790">
        <f t="shared" si="19"/>
        <v>1.9138298126839071E-4</v>
      </c>
      <c r="AP139" s="790">
        <f t="shared" si="22"/>
        <v>2.3387498534828254E-3</v>
      </c>
      <c r="AR139" s="797">
        <f t="shared" si="23"/>
        <v>2.1250538165664356E-3</v>
      </c>
      <c r="AS139" s="787">
        <f t="shared" si="24"/>
        <v>2.447663164657833E-3</v>
      </c>
    </row>
    <row r="140" spans="1:45" x14ac:dyDescent="0.25">
      <c r="A140" s="770">
        <v>710000000</v>
      </c>
      <c r="B140" s="770" t="s">
        <v>564</v>
      </c>
      <c r="C140" s="770" t="s">
        <v>566</v>
      </c>
      <c r="D140" s="787">
        <v>0</v>
      </c>
      <c r="E140" s="787">
        <v>0.1</v>
      </c>
      <c r="F140" s="787">
        <v>0</v>
      </c>
      <c r="G140" s="787">
        <v>0</v>
      </c>
      <c r="H140" s="787">
        <v>3.2</v>
      </c>
      <c r="I140" s="787">
        <v>0</v>
      </c>
      <c r="J140" s="787">
        <v>0</v>
      </c>
      <c r="K140" s="787">
        <v>0</v>
      </c>
      <c r="L140" s="787">
        <v>0</v>
      </c>
      <c r="M140" s="787">
        <v>0</v>
      </c>
      <c r="N140" s="787">
        <v>18.75</v>
      </c>
      <c r="O140" s="787">
        <v>0</v>
      </c>
      <c r="P140" s="787">
        <v>6</v>
      </c>
      <c r="Q140" s="787">
        <v>109.49999999999999</v>
      </c>
      <c r="R140" s="787">
        <v>0</v>
      </c>
      <c r="S140" s="787">
        <v>0</v>
      </c>
      <c r="T140" s="787">
        <v>797.66666666666652</v>
      </c>
      <c r="U140" s="787">
        <v>0</v>
      </c>
      <c r="W140" s="790">
        <f t="shared" si="21"/>
        <v>0</v>
      </c>
      <c r="X140" s="790">
        <f t="shared" si="21"/>
        <v>2.1396476713501176E-4</v>
      </c>
      <c r="Y140" s="790">
        <f t="shared" si="21"/>
        <v>0</v>
      </c>
      <c r="Z140" s="790">
        <f t="shared" si="21"/>
        <v>0</v>
      </c>
      <c r="AA140" s="790">
        <f t="shared" si="21"/>
        <v>2.5730712017046596E-3</v>
      </c>
      <c r="AB140" s="790">
        <f t="shared" si="21"/>
        <v>0</v>
      </c>
      <c r="AC140" s="790">
        <f t="shared" si="21"/>
        <v>0</v>
      </c>
      <c r="AD140" s="790">
        <f t="shared" si="21"/>
        <v>0</v>
      </c>
      <c r="AE140" s="790">
        <f t="shared" si="21"/>
        <v>0</v>
      </c>
      <c r="AF140" s="790">
        <f t="shared" si="21"/>
        <v>0</v>
      </c>
      <c r="AG140" s="790">
        <f t="shared" si="21"/>
        <v>9.5565749235473983E-3</v>
      </c>
      <c r="AH140" s="790">
        <f t="shared" si="20"/>
        <v>0</v>
      </c>
      <c r="AI140" s="790">
        <f t="shared" si="20"/>
        <v>3.037205770690965E-4</v>
      </c>
      <c r="AJ140" s="790">
        <f t="shared" si="20"/>
        <v>1.3807800461521E-3</v>
      </c>
      <c r="AK140" s="790">
        <f t="shared" si="20"/>
        <v>0</v>
      </c>
      <c r="AL140" s="790">
        <f t="shared" si="20"/>
        <v>0</v>
      </c>
      <c r="AM140" s="790">
        <f t="shared" si="19"/>
        <v>9.7010236140670936E-3</v>
      </c>
      <c r="AN140" s="790">
        <f t="shared" si="19"/>
        <v>0</v>
      </c>
      <c r="AP140" s="790">
        <f t="shared" si="22"/>
        <v>1.2429538327623575E-3</v>
      </c>
      <c r="AR140" s="797">
        <f t="shared" si="23"/>
        <v>9.8136467889908233E-4</v>
      </c>
      <c r="AS140" s="787">
        <f t="shared" si="24"/>
        <v>1.1303479266791786E-3</v>
      </c>
    </row>
    <row r="141" spans="1:45" x14ac:dyDescent="0.25">
      <c r="A141" s="770">
        <v>710000000</v>
      </c>
      <c r="B141" s="770" t="s">
        <v>564</v>
      </c>
      <c r="C141" s="770" t="s">
        <v>567</v>
      </c>
      <c r="D141" s="787">
        <v>0</v>
      </c>
      <c r="E141" s="787">
        <v>0</v>
      </c>
      <c r="F141" s="787">
        <v>0</v>
      </c>
      <c r="G141" s="787">
        <v>0</v>
      </c>
      <c r="H141" s="787">
        <v>23</v>
      </c>
      <c r="I141" s="787">
        <v>0</v>
      </c>
      <c r="J141" s="787">
        <v>0</v>
      </c>
      <c r="K141" s="787">
        <v>9</v>
      </c>
      <c r="L141" s="787">
        <v>0</v>
      </c>
      <c r="M141" s="787">
        <v>0</v>
      </c>
      <c r="N141" s="787">
        <v>5</v>
      </c>
      <c r="O141" s="787">
        <v>0</v>
      </c>
      <c r="P141" s="787">
        <v>12</v>
      </c>
      <c r="Q141" s="787">
        <v>379</v>
      </c>
      <c r="R141" s="787">
        <v>0</v>
      </c>
      <c r="S141" s="787">
        <v>0</v>
      </c>
      <c r="T141" s="787">
        <v>2322</v>
      </c>
      <c r="U141" s="787">
        <v>1</v>
      </c>
      <c r="W141" s="790">
        <f t="shared" si="21"/>
        <v>0</v>
      </c>
      <c r="X141" s="790">
        <f t="shared" si="21"/>
        <v>0</v>
      </c>
      <c r="Y141" s="790">
        <f t="shared" si="21"/>
        <v>0</v>
      </c>
      <c r="Z141" s="790">
        <f t="shared" si="21"/>
        <v>0</v>
      </c>
      <c r="AA141" s="790">
        <f t="shared" si="21"/>
        <v>1.849394926225224E-2</v>
      </c>
      <c r="AB141" s="790">
        <f t="shared" si="21"/>
        <v>0</v>
      </c>
      <c r="AC141" s="790">
        <f t="shared" si="21"/>
        <v>0</v>
      </c>
      <c r="AD141" s="790">
        <f t="shared" si="21"/>
        <v>1.9350677273704579E-3</v>
      </c>
      <c r="AE141" s="790">
        <f t="shared" si="21"/>
        <v>0</v>
      </c>
      <c r="AF141" s="790">
        <f t="shared" si="21"/>
        <v>0</v>
      </c>
      <c r="AG141" s="790">
        <f t="shared" si="21"/>
        <v>2.5484199796126394E-3</v>
      </c>
      <c r="AH141" s="790">
        <f t="shared" si="20"/>
        <v>0</v>
      </c>
      <c r="AI141" s="790">
        <f t="shared" si="20"/>
        <v>6.07441154138193E-4</v>
      </c>
      <c r="AJ141" s="790">
        <f t="shared" si="20"/>
        <v>4.7791382419328397E-3</v>
      </c>
      <c r="AK141" s="790">
        <f t="shared" si="20"/>
        <v>0</v>
      </c>
      <c r="AL141" s="790">
        <f t="shared" si="20"/>
        <v>0</v>
      </c>
      <c r="AM141" s="790">
        <f t="shared" si="19"/>
        <v>2.8239586500456076E-2</v>
      </c>
      <c r="AN141" s="790">
        <f t="shared" si="19"/>
        <v>4.7845745317097678E-5</v>
      </c>
      <c r="AP141" s="790">
        <f t="shared" si="22"/>
        <v>1.8133972688502266E-3</v>
      </c>
      <c r="AR141" s="797">
        <f t="shared" si="23"/>
        <v>7.1201846894916533E-4</v>
      </c>
      <c r="AS141" s="787">
        <f t="shared" si="24"/>
        <v>8.2011164395772579E-4</v>
      </c>
    </row>
    <row r="142" spans="1:45" x14ac:dyDescent="0.25">
      <c r="A142" s="770">
        <v>710000000</v>
      </c>
      <c r="B142" s="770" t="s">
        <v>564</v>
      </c>
      <c r="C142" s="770" t="s">
        <v>568</v>
      </c>
      <c r="D142" s="787">
        <v>0</v>
      </c>
      <c r="E142" s="787">
        <v>11</v>
      </c>
      <c r="F142" s="787">
        <v>0</v>
      </c>
      <c r="G142" s="787">
        <v>0</v>
      </c>
      <c r="H142" s="787">
        <v>0</v>
      </c>
      <c r="I142" s="787">
        <v>0</v>
      </c>
      <c r="J142" s="787">
        <v>21.5</v>
      </c>
      <c r="K142" s="787">
        <v>108</v>
      </c>
      <c r="L142" s="787">
        <v>0</v>
      </c>
      <c r="M142" s="787">
        <v>0</v>
      </c>
      <c r="N142" s="787">
        <v>0.5</v>
      </c>
      <c r="O142" s="787">
        <v>0</v>
      </c>
      <c r="P142" s="787">
        <v>517</v>
      </c>
      <c r="Q142" s="787">
        <v>2347</v>
      </c>
      <c r="R142" s="787">
        <v>42</v>
      </c>
      <c r="S142" s="787">
        <v>0</v>
      </c>
      <c r="T142" s="787">
        <v>44</v>
      </c>
      <c r="U142" s="787">
        <v>0</v>
      </c>
      <c r="W142" s="790">
        <f t="shared" si="21"/>
        <v>0</v>
      </c>
      <c r="X142" s="790">
        <f t="shared" si="21"/>
        <v>2.3536124384851295E-2</v>
      </c>
      <c r="Y142" s="790">
        <f t="shared" si="21"/>
        <v>0</v>
      </c>
      <c r="Z142" s="790">
        <f t="shared" si="21"/>
        <v>0</v>
      </c>
      <c r="AA142" s="790">
        <f t="shared" si="21"/>
        <v>0</v>
      </c>
      <c r="AB142" s="790">
        <f t="shared" si="21"/>
        <v>0</v>
      </c>
      <c r="AC142" s="790">
        <f t="shared" si="21"/>
        <v>1.7094696668521899E-3</v>
      </c>
      <c r="AD142" s="790">
        <f t="shared" si="21"/>
        <v>2.3220812728445495E-2</v>
      </c>
      <c r="AE142" s="790">
        <f t="shared" si="21"/>
        <v>0</v>
      </c>
      <c r="AF142" s="790">
        <f t="shared" si="21"/>
        <v>0</v>
      </c>
      <c r="AG142" s="790">
        <f t="shared" si="21"/>
        <v>2.5484199796126398E-4</v>
      </c>
      <c r="AH142" s="790">
        <f t="shared" si="20"/>
        <v>0</v>
      </c>
      <c r="AI142" s="790">
        <f t="shared" si="20"/>
        <v>2.617058972412048E-2</v>
      </c>
      <c r="AJ142" s="790">
        <f t="shared" si="20"/>
        <v>2.9595349482365106E-2</v>
      </c>
      <c r="AK142" s="790">
        <f t="shared" si="20"/>
        <v>2.6194337033803167E-3</v>
      </c>
      <c r="AL142" s="790">
        <f t="shared" si="20"/>
        <v>0</v>
      </c>
      <c r="AM142" s="790">
        <f t="shared" si="19"/>
        <v>5.351170568561875E-4</v>
      </c>
      <c r="AN142" s="790">
        <f t="shared" si="19"/>
        <v>0</v>
      </c>
      <c r="AP142" s="790">
        <f t="shared" si="22"/>
        <v>7.1155322920747202E-3</v>
      </c>
      <c r="AR142" s="797">
        <f t="shared" si="23"/>
        <v>5.9507014886920721E-3</v>
      </c>
      <c r="AS142" s="787">
        <f t="shared" si="24"/>
        <v>6.8540912819234287E-3</v>
      </c>
    </row>
    <row r="143" spans="1:45" x14ac:dyDescent="0.25">
      <c r="A143" s="770">
        <v>710000000</v>
      </c>
      <c r="B143" s="770" t="s">
        <v>564</v>
      </c>
      <c r="C143" s="770" t="s">
        <v>569</v>
      </c>
      <c r="D143" s="787">
        <v>1</v>
      </c>
      <c r="E143" s="787">
        <v>0.4</v>
      </c>
      <c r="F143" s="787">
        <v>0</v>
      </c>
      <c r="G143" s="787">
        <v>0</v>
      </c>
      <c r="H143" s="787">
        <v>0</v>
      </c>
      <c r="I143" s="787">
        <v>0</v>
      </c>
      <c r="J143" s="787">
        <v>74.25</v>
      </c>
      <c r="K143" s="787">
        <v>70.75</v>
      </c>
      <c r="L143" s="787">
        <v>4</v>
      </c>
      <c r="M143" s="787">
        <v>0</v>
      </c>
      <c r="N143" s="787">
        <v>0</v>
      </c>
      <c r="O143" s="787">
        <v>0</v>
      </c>
      <c r="P143" s="787">
        <v>599</v>
      </c>
      <c r="Q143" s="787">
        <v>4277.1666666666661</v>
      </c>
      <c r="R143" s="787">
        <v>0</v>
      </c>
      <c r="S143" s="787">
        <v>0</v>
      </c>
      <c r="T143" s="787">
        <v>17</v>
      </c>
      <c r="U143" s="787">
        <v>0</v>
      </c>
      <c r="W143" s="790">
        <f t="shared" si="21"/>
        <v>5.3257589206461928E-3</v>
      </c>
      <c r="X143" s="790">
        <f t="shared" si="21"/>
        <v>8.5585906854004706E-4</v>
      </c>
      <c r="Y143" s="790">
        <f t="shared" si="21"/>
        <v>0</v>
      </c>
      <c r="Z143" s="790">
        <f t="shared" si="21"/>
        <v>0</v>
      </c>
      <c r="AA143" s="790">
        <f t="shared" si="21"/>
        <v>0</v>
      </c>
      <c r="AB143" s="790">
        <f t="shared" si="21"/>
        <v>0</v>
      </c>
      <c r="AC143" s="790">
        <f t="shared" si="21"/>
        <v>5.9036336169197724E-3</v>
      </c>
      <c r="AD143" s="790">
        <f t="shared" si="21"/>
        <v>1.5211782412384434E-2</v>
      </c>
      <c r="AE143" s="790">
        <f t="shared" si="21"/>
        <v>9.9317194289261332E-4</v>
      </c>
      <c r="AF143" s="790">
        <f t="shared" si="21"/>
        <v>0</v>
      </c>
      <c r="AG143" s="790">
        <f t="shared" si="21"/>
        <v>0</v>
      </c>
      <c r="AH143" s="790">
        <f t="shared" si="20"/>
        <v>0</v>
      </c>
      <c r="AI143" s="790">
        <f t="shared" si="20"/>
        <v>3.0321437610731465E-2</v>
      </c>
      <c r="AJ143" s="790">
        <f t="shared" si="20"/>
        <v>5.3934487556166429E-2</v>
      </c>
      <c r="AK143" s="790">
        <f t="shared" si="20"/>
        <v>0</v>
      </c>
      <c r="AL143" s="790">
        <f t="shared" si="20"/>
        <v>0</v>
      </c>
      <c r="AM143" s="790">
        <f t="shared" si="19"/>
        <v>2.0674977196716334E-4</v>
      </c>
      <c r="AN143" s="790">
        <f t="shared" si="19"/>
        <v>0</v>
      </c>
      <c r="AP143" s="790">
        <f t="shared" si="22"/>
        <v>7.1968926880054762E-3</v>
      </c>
      <c r="AR143" s="797">
        <f t="shared" si="23"/>
        <v>5.4707063615159384E-3</v>
      </c>
      <c r="AS143" s="787">
        <f t="shared" si="24"/>
        <v>6.3012269813371175E-3</v>
      </c>
    </row>
    <row r="144" spans="1:45" x14ac:dyDescent="0.25">
      <c r="A144" s="770">
        <v>710000000</v>
      </c>
      <c r="B144" s="770" t="s">
        <v>564</v>
      </c>
      <c r="C144" s="770" t="s">
        <v>570</v>
      </c>
      <c r="D144" s="787">
        <v>0</v>
      </c>
      <c r="E144" s="787">
        <v>0</v>
      </c>
      <c r="F144" s="787">
        <v>0</v>
      </c>
      <c r="G144" s="787">
        <v>0</v>
      </c>
      <c r="H144" s="787">
        <v>9.1999999999999993</v>
      </c>
      <c r="I144" s="787">
        <v>5.0999999999999996</v>
      </c>
      <c r="J144" s="787">
        <v>6</v>
      </c>
      <c r="K144" s="787">
        <v>0</v>
      </c>
      <c r="L144" s="787">
        <v>0</v>
      </c>
      <c r="M144" s="787">
        <v>0</v>
      </c>
      <c r="N144" s="787">
        <v>19.5</v>
      </c>
      <c r="O144" s="787">
        <v>5.75</v>
      </c>
      <c r="P144" s="787">
        <v>0</v>
      </c>
      <c r="Q144" s="787">
        <v>3</v>
      </c>
      <c r="R144" s="787">
        <v>0</v>
      </c>
      <c r="S144" s="787">
        <v>0</v>
      </c>
      <c r="T144" s="787">
        <v>101</v>
      </c>
      <c r="U144" s="787">
        <v>186</v>
      </c>
      <c r="W144" s="790">
        <f t="shared" si="21"/>
        <v>0</v>
      </c>
      <c r="X144" s="790">
        <f t="shared" si="21"/>
        <v>0</v>
      </c>
      <c r="Y144" s="790">
        <f t="shared" si="21"/>
        <v>0</v>
      </c>
      <c r="Z144" s="790">
        <f t="shared" si="21"/>
        <v>0</v>
      </c>
      <c r="AA144" s="790">
        <f t="shared" si="21"/>
        <v>7.3975797049008951E-3</v>
      </c>
      <c r="AB144" s="790">
        <f t="shared" si="21"/>
        <v>7.5158422164366056E-3</v>
      </c>
      <c r="AC144" s="790">
        <f t="shared" si="21"/>
        <v>4.7706130237735534E-4</v>
      </c>
      <c r="AD144" s="790">
        <f t="shared" si="21"/>
        <v>0</v>
      </c>
      <c r="AE144" s="790">
        <f t="shared" si="21"/>
        <v>0</v>
      </c>
      <c r="AF144" s="790">
        <f t="shared" si="21"/>
        <v>0</v>
      </c>
      <c r="AG144" s="790">
        <f t="shared" si="21"/>
        <v>9.9388379204892949E-3</v>
      </c>
      <c r="AH144" s="790">
        <f t="shared" si="20"/>
        <v>1.1477045908183632E-2</v>
      </c>
      <c r="AI144" s="790">
        <f t="shared" si="20"/>
        <v>0</v>
      </c>
      <c r="AJ144" s="790">
        <f t="shared" si="20"/>
        <v>3.7829590305536989E-5</v>
      </c>
      <c r="AK144" s="790">
        <f t="shared" si="20"/>
        <v>0</v>
      </c>
      <c r="AL144" s="790">
        <f t="shared" si="20"/>
        <v>0</v>
      </c>
      <c r="AM144" s="790">
        <f t="shared" si="19"/>
        <v>1.2283368805107941E-3</v>
      </c>
      <c r="AN144" s="790">
        <f t="shared" si="19"/>
        <v>8.8993086289801682E-3</v>
      </c>
      <c r="AP144" s="790">
        <f t="shared" si="22"/>
        <v>2.1169634915109078E-3</v>
      </c>
      <c r="AR144" s="797">
        <f t="shared" si="23"/>
        <v>1.6248341864170724E-3</v>
      </c>
      <c r="AS144" s="787">
        <f t="shared" si="24"/>
        <v>1.8715040323994132E-3</v>
      </c>
    </row>
    <row r="145" spans="1:45" x14ac:dyDescent="0.25">
      <c r="A145" s="770">
        <v>710000000</v>
      </c>
      <c r="B145" s="770" t="s">
        <v>564</v>
      </c>
      <c r="C145" s="770" t="s">
        <v>571</v>
      </c>
      <c r="D145" s="787">
        <v>0</v>
      </c>
      <c r="E145" s="787">
        <v>0</v>
      </c>
      <c r="F145" s="787">
        <v>0</v>
      </c>
      <c r="G145" s="787">
        <v>0</v>
      </c>
      <c r="H145" s="787">
        <v>15</v>
      </c>
      <c r="I145" s="787">
        <v>0</v>
      </c>
      <c r="J145" s="787">
        <v>0</v>
      </c>
      <c r="K145" s="787">
        <v>0.5</v>
      </c>
      <c r="L145" s="787">
        <v>0</v>
      </c>
      <c r="M145" s="787">
        <v>0</v>
      </c>
      <c r="N145" s="787">
        <v>36</v>
      </c>
      <c r="O145" s="787">
        <v>0</v>
      </c>
      <c r="P145" s="787">
        <v>141</v>
      </c>
      <c r="Q145" s="787">
        <v>98</v>
      </c>
      <c r="R145" s="787">
        <v>0</v>
      </c>
      <c r="S145" s="787">
        <v>0</v>
      </c>
      <c r="T145" s="787">
        <v>5063</v>
      </c>
      <c r="U145" s="787">
        <v>0</v>
      </c>
      <c r="W145" s="790">
        <f t="shared" si="21"/>
        <v>0</v>
      </c>
      <c r="X145" s="790">
        <f t="shared" si="21"/>
        <v>0</v>
      </c>
      <c r="Y145" s="790">
        <f t="shared" ref="Y145:AN160" si="25">+F145/F$2</f>
        <v>0</v>
      </c>
      <c r="Z145" s="790">
        <f t="shared" si="25"/>
        <v>0</v>
      </c>
      <c r="AA145" s="790">
        <f t="shared" si="25"/>
        <v>1.2061271257990591E-2</v>
      </c>
      <c r="AB145" s="790">
        <f t="shared" si="25"/>
        <v>0</v>
      </c>
      <c r="AC145" s="790">
        <f t="shared" si="25"/>
        <v>0</v>
      </c>
      <c r="AD145" s="790">
        <f t="shared" si="25"/>
        <v>1.0750376263169211E-4</v>
      </c>
      <c r="AE145" s="790">
        <f t="shared" si="25"/>
        <v>0</v>
      </c>
      <c r="AF145" s="790">
        <f t="shared" si="25"/>
        <v>0</v>
      </c>
      <c r="AG145" s="790">
        <f t="shared" si="25"/>
        <v>1.8348623853211003E-2</v>
      </c>
      <c r="AH145" s="790">
        <f t="shared" si="20"/>
        <v>0</v>
      </c>
      <c r="AI145" s="790">
        <f t="shared" si="20"/>
        <v>7.1374335611237676E-3</v>
      </c>
      <c r="AJ145" s="790">
        <f t="shared" si="20"/>
        <v>1.2357666166475417E-3</v>
      </c>
      <c r="AK145" s="790">
        <f t="shared" si="20"/>
        <v>0</v>
      </c>
      <c r="AL145" s="790">
        <f t="shared" si="20"/>
        <v>0</v>
      </c>
      <c r="AM145" s="790">
        <f t="shared" si="19"/>
        <v>6.1574946792338117E-2</v>
      </c>
      <c r="AN145" s="790">
        <f t="shared" si="19"/>
        <v>0</v>
      </c>
      <c r="AP145" s="790">
        <f t="shared" si="22"/>
        <v>3.2253871698829824E-3</v>
      </c>
      <c r="AR145" s="797">
        <f t="shared" si="23"/>
        <v>1.9092380291108346E-3</v>
      </c>
      <c r="AS145" s="787">
        <f t="shared" si="24"/>
        <v>2.1990838820116119E-3</v>
      </c>
    </row>
    <row r="146" spans="1:45" x14ac:dyDescent="0.25">
      <c r="A146" s="770">
        <v>710000000</v>
      </c>
      <c r="B146" s="770" t="s">
        <v>564</v>
      </c>
      <c r="C146" s="770" t="s">
        <v>572</v>
      </c>
      <c r="D146" s="787">
        <v>0</v>
      </c>
      <c r="E146" s="787">
        <v>1</v>
      </c>
      <c r="F146" s="787">
        <v>0</v>
      </c>
      <c r="G146" s="787">
        <v>0</v>
      </c>
      <c r="H146" s="787">
        <v>2.6</v>
      </c>
      <c r="I146" s="787">
        <v>0</v>
      </c>
      <c r="J146" s="787">
        <v>4</v>
      </c>
      <c r="K146" s="787">
        <v>1.75</v>
      </c>
      <c r="L146" s="787">
        <v>0</v>
      </c>
      <c r="M146" s="787">
        <v>0</v>
      </c>
      <c r="N146" s="787">
        <v>70.416666666666657</v>
      </c>
      <c r="O146" s="787">
        <v>0.25</v>
      </c>
      <c r="P146" s="787">
        <v>213</v>
      </c>
      <c r="Q146" s="787">
        <v>119.33333333333334</v>
      </c>
      <c r="R146" s="787">
        <v>0</v>
      </c>
      <c r="S146" s="787">
        <v>0</v>
      </c>
      <c r="T146" s="787">
        <v>3229.333333333333</v>
      </c>
      <c r="U146" s="787">
        <v>1</v>
      </c>
      <c r="W146" s="790">
        <f t="shared" ref="W146:AL175" si="26">+D146/D$2</f>
        <v>0</v>
      </c>
      <c r="X146" s="790">
        <f t="shared" si="26"/>
        <v>2.1396476713501176E-3</v>
      </c>
      <c r="Y146" s="790">
        <f t="shared" si="25"/>
        <v>0</v>
      </c>
      <c r="Z146" s="790">
        <f t="shared" si="25"/>
        <v>0</v>
      </c>
      <c r="AA146" s="790">
        <f t="shared" si="25"/>
        <v>2.0906203513850357E-3</v>
      </c>
      <c r="AB146" s="790">
        <f t="shared" si="25"/>
        <v>0</v>
      </c>
      <c r="AC146" s="790">
        <f t="shared" si="25"/>
        <v>3.1804086825157026E-4</v>
      </c>
      <c r="AD146" s="790">
        <f t="shared" si="25"/>
        <v>3.762631692109224E-4</v>
      </c>
      <c r="AE146" s="790">
        <f t="shared" si="25"/>
        <v>0</v>
      </c>
      <c r="AF146" s="790">
        <f t="shared" si="25"/>
        <v>0</v>
      </c>
      <c r="AG146" s="790">
        <f t="shared" si="25"/>
        <v>3.5890248046211333E-2</v>
      </c>
      <c r="AH146" s="790">
        <f t="shared" si="25"/>
        <v>4.9900199600798399E-4</v>
      </c>
      <c r="AI146" s="790">
        <f t="shared" si="25"/>
        <v>1.0782080485952925E-2</v>
      </c>
      <c r="AJ146" s="790">
        <f t="shared" si="25"/>
        <v>1.504777036598027E-3</v>
      </c>
      <c r="AK146" s="790">
        <f t="shared" si="25"/>
        <v>0</v>
      </c>
      <c r="AL146" s="790">
        <f t="shared" si="25"/>
        <v>0</v>
      </c>
      <c r="AM146" s="790">
        <f t="shared" si="25"/>
        <v>3.9274348839566244E-2</v>
      </c>
      <c r="AN146" s="790">
        <f t="shared" si="25"/>
        <v>4.7845745317097678E-5</v>
      </c>
      <c r="AP146" s="790">
        <f t="shared" si="22"/>
        <v>4.6234676825497138E-3</v>
      </c>
      <c r="AR146" s="797">
        <f t="shared" si="23"/>
        <v>3.8899547861774458E-3</v>
      </c>
      <c r="AS146" s="787">
        <f t="shared" si="24"/>
        <v>4.4804978434358194E-3</v>
      </c>
    </row>
    <row r="147" spans="1:45" x14ac:dyDescent="0.25">
      <c r="A147" s="770">
        <v>710000000</v>
      </c>
      <c r="B147" s="770" t="s">
        <v>564</v>
      </c>
      <c r="C147" s="770" t="s">
        <v>573</v>
      </c>
      <c r="D147" s="787">
        <v>0</v>
      </c>
      <c r="E147" s="787">
        <v>0</v>
      </c>
      <c r="F147" s="787">
        <v>0</v>
      </c>
      <c r="G147" s="787">
        <v>0</v>
      </c>
      <c r="H147" s="787">
        <v>0</v>
      </c>
      <c r="I147" s="787">
        <v>0</v>
      </c>
      <c r="J147" s="787">
        <v>0</v>
      </c>
      <c r="K147" s="787">
        <v>0</v>
      </c>
      <c r="L147" s="787">
        <v>0</v>
      </c>
      <c r="M147" s="787">
        <v>0</v>
      </c>
      <c r="N147" s="787">
        <v>0</v>
      </c>
      <c r="O147" s="787">
        <v>0</v>
      </c>
      <c r="P147" s="787">
        <v>0</v>
      </c>
      <c r="Q147" s="787">
        <v>0</v>
      </c>
      <c r="R147" s="787">
        <v>0</v>
      </c>
      <c r="S147" s="787">
        <v>0</v>
      </c>
      <c r="T147" s="787">
        <v>4</v>
      </c>
      <c r="U147" s="787">
        <v>0</v>
      </c>
      <c r="W147" s="790">
        <f t="shared" si="26"/>
        <v>0</v>
      </c>
      <c r="X147" s="790">
        <f t="shared" si="26"/>
        <v>0</v>
      </c>
      <c r="Y147" s="790">
        <f t="shared" si="25"/>
        <v>0</v>
      </c>
      <c r="Z147" s="790">
        <f t="shared" si="25"/>
        <v>0</v>
      </c>
      <c r="AA147" s="790">
        <f t="shared" si="25"/>
        <v>0</v>
      </c>
      <c r="AB147" s="790">
        <f t="shared" si="25"/>
        <v>0</v>
      </c>
      <c r="AC147" s="790">
        <f t="shared" si="25"/>
        <v>0</v>
      </c>
      <c r="AD147" s="790">
        <f t="shared" si="25"/>
        <v>0</v>
      </c>
      <c r="AE147" s="790">
        <f t="shared" si="25"/>
        <v>0</v>
      </c>
      <c r="AF147" s="790">
        <f t="shared" si="25"/>
        <v>0</v>
      </c>
      <c r="AG147" s="790">
        <f t="shared" si="25"/>
        <v>0</v>
      </c>
      <c r="AH147" s="790">
        <f t="shared" si="25"/>
        <v>0</v>
      </c>
      <c r="AI147" s="790">
        <f t="shared" si="25"/>
        <v>0</v>
      </c>
      <c r="AJ147" s="790">
        <f t="shared" si="25"/>
        <v>0</v>
      </c>
      <c r="AK147" s="790">
        <f t="shared" si="25"/>
        <v>0</v>
      </c>
      <c r="AL147" s="790">
        <f t="shared" si="25"/>
        <v>0</v>
      </c>
      <c r="AM147" s="790">
        <f t="shared" si="25"/>
        <v>4.8647005168744315E-5</v>
      </c>
      <c r="AN147" s="790">
        <f t="shared" si="25"/>
        <v>0</v>
      </c>
      <c r="AP147" s="790">
        <f t="shared" si="22"/>
        <v>7.1365156582547914E-7</v>
      </c>
      <c r="AR147" s="797">
        <f t="shared" si="23"/>
        <v>0</v>
      </c>
      <c r="AS147" s="787">
        <f t="shared" si="24"/>
        <v>0</v>
      </c>
    </row>
    <row r="148" spans="1:45" x14ac:dyDescent="0.25">
      <c r="A148" s="770">
        <v>710000000</v>
      </c>
      <c r="B148" s="770" t="s">
        <v>564</v>
      </c>
      <c r="C148" s="770" t="s">
        <v>574</v>
      </c>
      <c r="D148" s="787">
        <v>0</v>
      </c>
      <c r="E148" s="787">
        <v>2</v>
      </c>
      <c r="F148" s="787">
        <v>0</v>
      </c>
      <c r="G148" s="787">
        <v>0</v>
      </c>
      <c r="H148" s="787">
        <v>8.1</v>
      </c>
      <c r="I148" s="787">
        <v>0</v>
      </c>
      <c r="J148" s="787">
        <v>11</v>
      </c>
      <c r="K148" s="787">
        <v>60.5</v>
      </c>
      <c r="L148" s="787">
        <v>0</v>
      </c>
      <c r="M148" s="787">
        <v>0</v>
      </c>
      <c r="N148" s="787">
        <v>29.5</v>
      </c>
      <c r="O148" s="787">
        <v>0</v>
      </c>
      <c r="P148" s="787">
        <v>173</v>
      </c>
      <c r="Q148" s="787">
        <v>2713</v>
      </c>
      <c r="R148" s="787">
        <v>10</v>
      </c>
      <c r="S148" s="787">
        <v>0</v>
      </c>
      <c r="T148" s="787">
        <v>1289</v>
      </c>
      <c r="U148" s="787">
        <v>0</v>
      </c>
      <c r="W148" s="790">
        <f t="shared" si="26"/>
        <v>0</v>
      </c>
      <c r="X148" s="790">
        <f t="shared" si="26"/>
        <v>4.2792953427002352E-3</v>
      </c>
      <c r="Y148" s="790">
        <f t="shared" si="25"/>
        <v>0</v>
      </c>
      <c r="Z148" s="790">
        <f t="shared" si="25"/>
        <v>0</v>
      </c>
      <c r="AA148" s="790">
        <f t="shared" si="25"/>
        <v>6.5130864793149189E-3</v>
      </c>
      <c r="AB148" s="790">
        <f t="shared" si="25"/>
        <v>0</v>
      </c>
      <c r="AC148" s="790">
        <f t="shared" si="25"/>
        <v>8.7461238769181819E-4</v>
      </c>
      <c r="AD148" s="790">
        <f t="shared" si="25"/>
        <v>1.3007955278434746E-2</v>
      </c>
      <c r="AE148" s="790">
        <f t="shared" si="25"/>
        <v>0</v>
      </c>
      <c r="AF148" s="790">
        <f t="shared" si="25"/>
        <v>0</v>
      </c>
      <c r="AG148" s="790">
        <f t="shared" si="25"/>
        <v>1.5035677879714573E-2</v>
      </c>
      <c r="AH148" s="790">
        <f t="shared" si="25"/>
        <v>0</v>
      </c>
      <c r="AI148" s="790">
        <f t="shared" si="25"/>
        <v>8.7572766388256153E-3</v>
      </c>
      <c r="AJ148" s="790">
        <f t="shared" si="25"/>
        <v>3.4210559499640622E-2</v>
      </c>
      <c r="AK148" s="790">
        <f t="shared" si="25"/>
        <v>6.2367469128102771E-4</v>
      </c>
      <c r="AL148" s="790">
        <f t="shared" si="25"/>
        <v>0</v>
      </c>
      <c r="AM148" s="790">
        <f t="shared" si="25"/>
        <v>1.5676497415627856E-2</v>
      </c>
      <c r="AN148" s="790">
        <f t="shared" si="25"/>
        <v>0</v>
      </c>
      <c r="AP148" s="790">
        <f t="shared" si="22"/>
        <v>6.3397695531998881E-3</v>
      </c>
      <c r="AR148" s="797">
        <f t="shared" si="23"/>
        <v>4.8375660215368346E-3</v>
      </c>
      <c r="AS148" s="787">
        <f t="shared" si="24"/>
        <v>5.5719681380341527E-3</v>
      </c>
    </row>
    <row r="149" spans="1:45" x14ac:dyDescent="0.25">
      <c r="A149" s="770">
        <v>710000000</v>
      </c>
      <c r="B149" s="770" t="s">
        <v>564</v>
      </c>
      <c r="C149" s="770" t="s">
        <v>575</v>
      </c>
      <c r="D149" s="787">
        <v>0</v>
      </c>
      <c r="E149" s="787">
        <v>1</v>
      </c>
      <c r="F149" s="787">
        <v>0</v>
      </c>
      <c r="G149" s="787">
        <v>0</v>
      </c>
      <c r="H149" s="787">
        <v>1</v>
      </c>
      <c r="I149" s="787">
        <v>0</v>
      </c>
      <c r="J149" s="787">
        <v>4</v>
      </c>
      <c r="K149" s="787">
        <v>18.5</v>
      </c>
      <c r="L149" s="787">
        <v>0</v>
      </c>
      <c r="M149" s="787">
        <v>0</v>
      </c>
      <c r="N149" s="787">
        <v>0.5</v>
      </c>
      <c r="O149" s="787">
        <v>0</v>
      </c>
      <c r="P149" s="787">
        <v>146</v>
      </c>
      <c r="Q149" s="787">
        <v>2269</v>
      </c>
      <c r="R149" s="787">
        <v>0</v>
      </c>
      <c r="S149" s="787">
        <v>0</v>
      </c>
      <c r="T149" s="787">
        <v>37</v>
      </c>
      <c r="U149" s="787">
        <v>0</v>
      </c>
      <c r="W149" s="790">
        <f t="shared" si="26"/>
        <v>0</v>
      </c>
      <c r="X149" s="790">
        <f t="shared" si="26"/>
        <v>2.1396476713501176E-3</v>
      </c>
      <c r="Y149" s="790">
        <f t="shared" si="25"/>
        <v>0</v>
      </c>
      <c r="Z149" s="790">
        <f t="shared" si="25"/>
        <v>0</v>
      </c>
      <c r="AA149" s="790">
        <f t="shared" si="25"/>
        <v>8.0408475053270613E-4</v>
      </c>
      <c r="AB149" s="790">
        <f t="shared" si="25"/>
        <v>0</v>
      </c>
      <c r="AC149" s="790">
        <f t="shared" si="25"/>
        <v>3.1804086825157026E-4</v>
      </c>
      <c r="AD149" s="790">
        <f t="shared" si="25"/>
        <v>3.9776392173726085E-3</v>
      </c>
      <c r="AE149" s="790">
        <f t="shared" si="25"/>
        <v>0</v>
      </c>
      <c r="AF149" s="790">
        <f t="shared" si="25"/>
        <v>0</v>
      </c>
      <c r="AG149" s="790">
        <f t="shared" si="25"/>
        <v>2.5484199796126398E-4</v>
      </c>
      <c r="AH149" s="790">
        <f t="shared" si="25"/>
        <v>0</v>
      </c>
      <c r="AI149" s="790">
        <f t="shared" si="25"/>
        <v>7.3905340420146815E-3</v>
      </c>
      <c r="AJ149" s="790">
        <f t="shared" si="25"/>
        <v>2.8611780134421144E-2</v>
      </c>
      <c r="AK149" s="790">
        <f t="shared" si="25"/>
        <v>0</v>
      </c>
      <c r="AL149" s="790">
        <f t="shared" si="25"/>
        <v>0</v>
      </c>
      <c r="AM149" s="790">
        <f t="shared" si="25"/>
        <v>4.4998479781088491E-4</v>
      </c>
      <c r="AN149" s="790">
        <f t="shared" si="25"/>
        <v>0</v>
      </c>
      <c r="AP149" s="790">
        <f t="shared" si="22"/>
        <v>1.9708909833405595E-3</v>
      </c>
      <c r="AR149" s="797">
        <f t="shared" si="23"/>
        <v>1.0487001726962623E-3</v>
      </c>
      <c r="AS149" s="787">
        <f t="shared" si="24"/>
        <v>1.207905777947013E-3</v>
      </c>
    </row>
    <row r="150" spans="1:45" x14ac:dyDescent="0.25">
      <c r="A150" s="770">
        <v>710000000</v>
      </c>
      <c r="B150" s="770" t="s">
        <v>564</v>
      </c>
      <c r="C150" s="770" t="s">
        <v>576</v>
      </c>
      <c r="D150" s="787">
        <v>0</v>
      </c>
      <c r="E150" s="787">
        <v>10</v>
      </c>
      <c r="F150" s="787">
        <v>0</v>
      </c>
      <c r="G150" s="787">
        <v>0</v>
      </c>
      <c r="H150" s="787">
        <v>0</v>
      </c>
      <c r="I150" s="787">
        <v>0</v>
      </c>
      <c r="J150" s="787">
        <v>0.5</v>
      </c>
      <c r="K150" s="787">
        <v>105.5</v>
      </c>
      <c r="L150" s="787">
        <v>0</v>
      </c>
      <c r="M150" s="787">
        <v>0</v>
      </c>
      <c r="N150" s="787">
        <v>0</v>
      </c>
      <c r="O150" s="787">
        <v>0</v>
      </c>
      <c r="P150" s="787">
        <v>10</v>
      </c>
      <c r="Q150" s="787">
        <v>4347</v>
      </c>
      <c r="R150" s="787">
        <v>0</v>
      </c>
      <c r="S150" s="787">
        <v>0</v>
      </c>
      <c r="T150" s="787">
        <v>41</v>
      </c>
      <c r="U150" s="787">
        <v>0</v>
      </c>
      <c r="W150" s="790">
        <f t="shared" si="26"/>
        <v>0</v>
      </c>
      <c r="X150" s="790">
        <f t="shared" si="26"/>
        <v>2.1396476713501176E-2</v>
      </c>
      <c r="Y150" s="790">
        <f t="shared" si="25"/>
        <v>0</v>
      </c>
      <c r="Z150" s="790">
        <f t="shared" si="25"/>
        <v>0</v>
      </c>
      <c r="AA150" s="790">
        <f t="shared" si="25"/>
        <v>0</v>
      </c>
      <c r="AB150" s="790">
        <f t="shared" si="25"/>
        <v>0</v>
      </c>
      <c r="AC150" s="790">
        <f t="shared" si="25"/>
        <v>3.9755108531446283E-5</v>
      </c>
      <c r="AD150" s="790">
        <f t="shared" si="25"/>
        <v>2.2683293915287034E-2</v>
      </c>
      <c r="AE150" s="790">
        <f t="shared" si="25"/>
        <v>0</v>
      </c>
      <c r="AF150" s="790">
        <f t="shared" si="25"/>
        <v>0</v>
      </c>
      <c r="AG150" s="790">
        <f t="shared" si="25"/>
        <v>0</v>
      </c>
      <c r="AH150" s="790">
        <f t="shared" si="25"/>
        <v>0</v>
      </c>
      <c r="AI150" s="790">
        <f t="shared" si="25"/>
        <v>5.0620096178182752E-4</v>
      </c>
      <c r="AJ150" s="790">
        <f t="shared" si="25"/>
        <v>5.4815076352723098E-2</v>
      </c>
      <c r="AK150" s="790">
        <f t="shared" si="25"/>
        <v>0</v>
      </c>
      <c r="AL150" s="790">
        <f t="shared" si="25"/>
        <v>0</v>
      </c>
      <c r="AM150" s="790">
        <f t="shared" si="25"/>
        <v>4.9863180297962922E-4</v>
      </c>
      <c r="AN150" s="790">
        <f t="shared" si="25"/>
        <v>0</v>
      </c>
      <c r="AP150" s="790">
        <f t="shared" si="22"/>
        <v>7.1050845585811677E-3</v>
      </c>
      <c r="AR150" s="797">
        <f t="shared" si="23"/>
        <v>5.2908741967668789E-3</v>
      </c>
      <c r="AS150" s="787">
        <f t="shared" si="24"/>
        <v>6.0940940786099029E-3</v>
      </c>
    </row>
    <row r="151" spans="1:45" x14ac:dyDescent="0.25">
      <c r="A151" s="770">
        <v>710000000</v>
      </c>
      <c r="B151" s="770" t="s">
        <v>564</v>
      </c>
      <c r="C151" s="770" t="s">
        <v>577</v>
      </c>
      <c r="D151" s="787">
        <v>0</v>
      </c>
      <c r="E151" s="787">
        <v>0</v>
      </c>
      <c r="F151" s="787">
        <v>0</v>
      </c>
      <c r="G151" s="787">
        <v>0</v>
      </c>
      <c r="H151" s="787">
        <v>0</v>
      </c>
      <c r="I151" s="787">
        <v>0</v>
      </c>
      <c r="J151" s="787">
        <v>0</v>
      </c>
      <c r="K151" s="787">
        <v>0</v>
      </c>
      <c r="L151" s="787">
        <v>0</v>
      </c>
      <c r="M151" s="787">
        <v>0</v>
      </c>
      <c r="N151" s="787">
        <v>0</v>
      </c>
      <c r="O151" s="787">
        <v>0</v>
      </c>
      <c r="P151" s="787">
        <v>0</v>
      </c>
      <c r="Q151" s="787">
        <v>0</v>
      </c>
      <c r="R151" s="787">
        <v>0</v>
      </c>
      <c r="S151" s="787">
        <v>0</v>
      </c>
      <c r="T151" s="787">
        <v>6</v>
      </c>
      <c r="U151" s="787">
        <v>0</v>
      </c>
      <c r="W151" s="790">
        <f t="shared" si="26"/>
        <v>0</v>
      </c>
      <c r="X151" s="790">
        <f t="shared" si="26"/>
        <v>0</v>
      </c>
      <c r="Y151" s="790">
        <f t="shared" si="25"/>
        <v>0</v>
      </c>
      <c r="Z151" s="790">
        <f t="shared" si="25"/>
        <v>0</v>
      </c>
      <c r="AA151" s="790">
        <f t="shared" si="25"/>
        <v>0</v>
      </c>
      <c r="AB151" s="790">
        <f t="shared" si="25"/>
        <v>0</v>
      </c>
      <c r="AC151" s="790">
        <f t="shared" si="25"/>
        <v>0</v>
      </c>
      <c r="AD151" s="790">
        <f t="shared" si="25"/>
        <v>0</v>
      </c>
      <c r="AE151" s="790">
        <f t="shared" si="25"/>
        <v>0</v>
      </c>
      <c r="AF151" s="790">
        <f t="shared" si="25"/>
        <v>0</v>
      </c>
      <c r="AG151" s="790">
        <f t="shared" si="25"/>
        <v>0</v>
      </c>
      <c r="AH151" s="790">
        <f t="shared" si="25"/>
        <v>0</v>
      </c>
      <c r="AI151" s="790">
        <f t="shared" si="25"/>
        <v>0</v>
      </c>
      <c r="AJ151" s="790">
        <f t="shared" si="25"/>
        <v>0</v>
      </c>
      <c r="AK151" s="790">
        <f t="shared" si="25"/>
        <v>0</v>
      </c>
      <c r="AL151" s="790">
        <f t="shared" si="25"/>
        <v>0</v>
      </c>
      <c r="AM151" s="790">
        <f t="shared" si="25"/>
        <v>7.2970507753116476E-5</v>
      </c>
      <c r="AN151" s="790">
        <f t="shared" si="25"/>
        <v>0</v>
      </c>
      <c r="AP151" s="790">
        <f t="shared" si="22"/>
        <v>1.0704773487382188E-6</v>
      </c>
      <c r="AR151" s="797">
        <f t="shared" si="23"/>
        <v>0</v>
      </c>
      <c r="AS151" s="787">
        <f t="shared" si="24"/>
        <v>0</v>
      </c>
    </row>
    <row r="152" spans="1:45" x14ac:dyDescent="0.25">
      <c r="A152" s="770">
        <v>710000000</v>
      </c>
      <c r="B152" s="770" t="s">
        <v>564</v>
      </c>
      <c r="C152" s="770" t="s">
        <v>462</v>
      </c>
      <c r="D152" s="787">
        <v>0</v>
      </c>
      <c r="E152" s="787">
        <v>0</v>
      </c>
      <c r="F152" s="787">
        <v>0</v>
      </c>
      <c r="G152" s="787">
        <v>0</v>
      </c>
      <c r="H152" s="787">
        <v>0</v>
      </c>
      <c r="I152" s="787">
        <v>0</v>
      </c>
      <c r="J152" s="787">
        <v>0</v>
      </c>
      <c r="K152" s="787">
        <v>6</v>
      </c>
      <c r="L152" s="787">
        <v>0</v>
      </c>
      <c r="M152" s="787">
        <v>0</v>
      </c>
      <c r="N152" s="787">
        <v>0</v>
      </c>
      <c r="O152" s="787">
        <v>0</v>
      </c>
      <c r="P152" s="787">
        <v>0</v>
      </c>
      <c r="Q152" s="787">
        <v>0</v>
      </c>
      <c r="R152" s="787">
        <v>0</v>
      </c>
      <c r="S152" s="787">
        <v>0</v>
      </c>
      <c r="T152" s="787">
        <v>2</v>
      </c>
      <c r="U152" s="787">
        <v>0</v>
      </c>
      <c r="W152" s="790">
        <f t="shared" si="26"/>
        <v>0</v>
      </c>
      <c r="X152" s="790">
        <f t="shared" si="26"/>
        <v>0</v>
      </c>
      <c r="Y152" s="790">
        <f t="shared" si="25"/>
        <v>0</v>
      </c>
      <c r="Z152" s="790">
        <f t="shared" si="25"/>
        <v>0</v>
      </c>
      <c r="AA152" s="790">
        <f t="shared" si="25"/>
        <v>0</v>
      </c>
      <c r="AB152" s="790">
        <f t="shared" si="25"/>
        <v>0</v>
      </c>
      <c r="AC152" s="790">
        <f t="shared" si="25"/>
        <v>0</v>
      </c>
      <c r="AD152" s="790">
        <f t="shared" si="25"/>
        <v>1.2900451515803052E-3</v>
      </c>
      <c r="AE152" s="790">
        <f t="shared" si="25"/>
        <v>0</v>
      </c>
      <c r="AF152" s="790">
        <f t="shared" si="25"/>
        <v>0</v>
      </c>
      <c r="AG152" s="790">
        <f t="shared" si="25"/>
        <v>0</v>
      </c>
      <c r="AH152" s="790">
        <f t="shared" si="25"/>
        <v>0</v>
      </c>
      <c r="AI152" s="790">
        <f t="shared" si="25"/>
        <v>0</v>
      </c>
      <c r="AJ152" s="790">
        <f t="shared" si="25"/>
        <v>0</v>
      </c>
      <c r="AK152" s="790">
        <f t="shared" si="25"/>
        <v>0</v>
      </c>
      <c r="AL152" s="790">
        <f t="shared" si="25"/>
        <v>0</v>
      </c>
      <c r="AM152" s="790">
        <f t="shared" si="25"/>
        <v>2.4323502584372158E-5</v>
      </c>
      <c r="AN152" s="790">
        <f t="shared" si="25"/>
        <v>0</v>
      </c>
      <c r="AP152" s="790">
        <f t="shared" si="22"/>
        <v>3.0057097327807505E-4</v>
      </c>
      <c r="AR152" s="797">
        <f t="shared" si="23"/>
        <v>3.0021414749516233E-4</v>
      </c>
      <c r="AS152" s="787">
        <f t="shared" si="24"/>
        <v>3.4579035345107446E-4</v>
      </c>
    </row>
    <row r="153" spans="1:45" x14ac:dyDescent="0.25">
      <c r="A153" s="770">
        <v>710000000</v>
      </c>
      <c r="B153" s="770" t="s">
        <v>564</v>
      </c>
      <c r="C153" s="770" t="s">
        <v>501</v>
      </c>
      <c r="D153" s="787">
        <v>0</v>
      </c>
      <c r="E153" s="787">
        <v>0</v>
      </c>
      <c r="F153" s="787">
        <v>0</v>
      </c>
      <c r="G153" s="787">
        <v>0</v>
      </c>
      <c r="H153" s="787">
        <v>0</v>
      </c>
      <c r="I153" s="787">
        <v>0</v>
      </c>
      <c r="J153" s="787">
        <v>0</v>
      </c>
      <c r="K153" s="787">
        <v>0</v>
      </c>
      <c r="L153" s="787">
        <v>0</v>
      </c>
      <c r="M153" s="787">
        <v>0</v>
      </c>
      <c r="N153" s="787">
        <v>0</v>
      </c>
      <c r="O153" s="787">
        <v>0</v>
      </c>
      <c r="P153" s="787">
        <v>0</v>
      </c>
      <c r="Q153" s="787">
        <v>1</v>
      </c>
      <c r="R153" s="787">
        <v>0</v>
      </c>
      <c r="S153" s="787">
        <v>0</v>
      </c>
      <c r="T153" s="787">
        <v>0</v>
      </c>
      <c r="U153" s="787">
        <v>0</v>
      </c>
      <c r="W153" s="790">
        <f t="shared" si="26"/>
        <v>0</v>
      </c>
      <c r="X153" s="790">
        <f t="shared" si="26"/>
        <v>0</v>
      </c>
      <c r="Y153" s="790">
        <f t="shared" si="25"/>
        <v>0</v>
      </c>
      <c r="Z153" s="790">
        <f t="shared" si="25"/>
        <v>0</v>
      </c>
      <c r="AA153" s="790">
        <f t="shared" si="25"/>
        <v>0</v>
      </c>
      <c r="AB153" s="790">
        <f t="shared" si="25"/>
        <v>0</v>
      </c>
      <c r="AC153" s="790">
        <f t="shared" si="25"/>
        <v>0</v>
      </c>
      <c r="AD153" s="790">
        <f t="shared" si="25"/>
        <v>0</v>
      </c>
      <c r="AE153" s="790">
        <f t="shared" si="25"/>
        <v>0</v>
      </c>
      <c r="AF153" s="790">
        <f t="shared" si="25"/>
        <v>0</v>
      </c>
      <c r="AG153" s="790">
        <f t="shared" si="25"/>
        <v>0</v>
      </c>
      <c r="AH153" s="790">
        <f t="shared" si="25"/>
        <v>0</v>
      </c>
      <c r="AI153" s="790">
        <f t="shared" si="25"/>
        <v>0</v>
      </c>
      <c r="AJ153" s="790">
        <f t="shared" si="25"/>
        <v>1.2609863435178997E-5</v>
      </c>
      <c r="AK153" s="790">
        <f t="shared" si="25"/>
        <v>0</v>
      </c>
      <c r="AL153" s="790">
        <f t="shared" si="25"/>
        <v>0</v>
      </c>
      <c r="AM153" s="790">
        <f t="shared" si="25"/>
        <v>0</v>
      </c>
      <c r="AN153" s="790">
        <f t="shared" si="25"/>
        <v>0</v>
      </c>
      <c r="AP153" s="790">
        <f t="shared" si="22"/>
        <v>3.7534519501153804E-7</v>
      </c>
      <c r="AR153" s="797">
        <f t="shared" si="23"/>
        <v>0</v>
      </c>
      <c r="AS153" s="787">
        <f t="shared" si="24"/>
        <v>0</v>
      </c>
    </row>
    <row r="154" spans="1:45" x14ac:dyDescent="0.25">
      <c r="A154" s="770">
        <v>710000000</v>
      </c>
      <c r="B154" s="770" t="s">
        <v>564</v>
      </c>
      <c r="C154" s="770" t="s">
        <v>365</v>
      </c>
      <c r="D154" s="787">
        <v>0</v>
      </c>
      <c r="E154" s="787">
        <v>1.2</v>
      </c>
      <c r="F154" s="787">
        <v>0</v>
      </c>
      <c r="G154" s="787">
        <v>0</v>
      </c>
      <c r="H154" s="787">
        <v>0</v>
      </c>
      <c r="I154" s="787">
        <v>0</v>
      </c>
      <c r="J154" s="787">
        <v>1.25</v>
      </c>
      <c r="K154" s="787">
        <v>19.5</v>
      </c>
      <c r="L154" s="787">
        <v>1</v>
      </c>
      <c r="M154" s="787">
        <v>0</v>
      </c>
      <c r="N154" s="787">
        <v>0.5</v>
      </c>
      <c r="O154" s="787">
        <v>0</v>
      </c>
      <c r="P154" s="787">
        <v>30</v>
      </c>
      <c r="Q154" s="787">
        <v>836.66666666666674</v>
      </c>
      <c r="R154" s="787">
        <v>0</v>
      </c>
      <c r="S154" s="787">
        <v>0</v>
      </c>
      <c r="T154" s="787">
        <v>14.5</v>
      </c>
      <c r="U154" s="787">
        <v>0</v>
      </c>
      <c r="W154" s="790">
        <f t="shared" si="26"/>
        <v>0</v>
      </c>
      <c r="X154" s="790">
        <f t="shared" si="26"/>
        <v>2.5675772056201413E-3</v>
      </c>
      <c r="Y154" s="790">
        <f t="shared" si="25"/>
        <v>0</v>
      </c>
      <c r="Z154" s="790">
        <f t="shared" si="25"/>
        <v>0</v>
      </c>
      <c r="AA154" s="790">
        <f t="shared" si="25"/>
        <v>0</v>
      </c>
      <c r="AB154" s="790">
        <f t="shared" si="25"/>
        <v>0</v>
      </c>
      <c r="AC154" s="790">
        <f t="shared" si="25"/>
        <v>9.93877713286157E-5</v>
      </c>
      <c r="AD154" s="790">
        <f t="shared" si="25"/>
        <v>4.1926467426359922E-3</v>
      </c>
      <c r="AE154" s="790">
        <f t="shared" si="25"/>
        <v>2.4829298572315333E-4</v>
      </c>
      <c r="AF154" s="790">
        <f t="shared" si="25"/>
        <v>0</v>
      </c>
      <c r="AG154" s="790">
        <f t="shared" si="25"/>
        <v>2.5484199796126398E-4</v>
      </c>
      <c r="AH154" s="790">
        <f t="shared" si="25"/>
        <v>0</v>
      </c>
      <c r="AI154" s="790">
        <f t="shared" si="25"/>
        <v>1.5186028853454824E-3</v>
      </c>
      <c r="AJ154" s="790">
        <f t="shared" si="25"/>
        <v>1.0550252407433095E-2</v>
      </c>
      <c r="AK154" s="790">
        <f t="shared" si="25"/>
        <v>0</v>
      </c>
      <c r="AL154" s="790">
        <f t="shared" si="25"/>
        <v>0</v>
      </c>
      <c r="AM154" s="790">
        <f t="shared" si="25"/>
        <v>1.7634539373669815E-4</v>
      </c>
      <c r="AN154" s="790">
        <f t="shared" si="25"/>
        <v>0</v>
      </c>
      <c r="AP154" s="790">
        <f t="shared" si="22"/>
        <v>1.4074590546958212E-3</v>
      </c>
      <c r="AR154" s="797">
        <f t="shared" si="23"/>
        <v>1.0652698450871723E-3</v>
      </c>
      <c r="AS154" s="787">
        <f t="shared" si="24"/>
        <v>1.2269909307302063E-3</v>
      </c>
    </row>
    <row r="155" spans="1:45" x14ac:dyDescent="0.25">
      <c r="A155" s="770">
        <v>710000000</v>
      </c>
      <c r="B155" s="770" t="s">
        <v>564</v>
      </c>
      <c r="C155" s="770" t="s">
        <v>563</v>
      </c>
      <c r="D155" s="787">
        <v>0</v>
      </c>
      <c r="E155" s="787">
        <v>2.5000000000000004</v>
      </c>
      <c r="F155" s="787">
        <v>0</v>
      </c>
      <c r="G155" s="787">
        <v>0</v>
      </c>
      <c r="H155" s="787">
        <v>0</v>
      </c>
      <c r="I155" s="787">
        <v>0</v>
      </c>
      <c r="J155" s="787">
        <v>7.25</v>
      </c>
      <c r="K155" s="787">
        <v>88.416666666666657</v>
      </c>
      <c r="L155" s="787">
        <v>0</v>
      </c>
      <c r="M155" s="787">
        <v>0</v>
      </c>
      <c r="N155" s="787">
        <v>0.16666666666666666</v>
      </c>
      <c r="O155" s="787">
        <v>0</v>
      </c>
      <c r="P155" s="787">
        <v>78</v>
      </c>
      <c r="Q155" s="787">
        <v>3496.8333333333339</v>
      </c>
      <c r="R155" s="787">
        <v>0</v>
      </c>
      <c r="S155" s="787">
        <v>0</v>
      </c>
      <c r="T155" s="787">
        <v>24.333333333333332</v>
      </c>
      <c r="U155" s="787">
        <v>0</v>
      </c>
      <c r="W155" s="790">
        <f t="shared" si="26"/>
        <v>0</v>
      </c>
      <c r="X155" s="790">
        <f t="shared" si="26"/>
        <v>5.3491191783752948E-3</v>
      </c>
      <c r="Y155" s="790">
        <f t="shared" si="25"/>
        <v>0</v>
      </c>
      <c r="Z155" s="790">
        <f t="shared" si="25"/>
        <v>0</v>
      </c>
      <c r="AA155" s="790">
        <f t="shared" si="25"/>
        <v>0</v>
      </c>
      <c r="AB155" s="790">
        <f t="shared" si="25"/>
        <v>0</v>
      </c>
      <c r="AC155" s="790">
        <f t="shared" si="25"/>
        <v>5.7644907370597105E-4</v>
      </c>
      <c r="AD155" s="790">
        <f t="shared" si="25"/>
        <v>1.9010248692037553E-2</v>
      </c>
      <c r="AE155" s="790">
        <f t="shared" si="25"/>
        <v>0</v>
      </c>
      <c r="AF155" s="790">
        <f t="shared" si="25"/>
        <v>0</v>
      </c>
      <c r="AG155" s="790">
        <f t="shared" si="25"/>
        <v>8.4947332653754652E-5</v>
      </c>
      <c r="AH155" s="790">
        <f t="shared" si="25"/>
        <v>0</v>
      </c>
      <c r="AI155" s="790">
        <f t="shared" si="25"/>
        <v>3.9483675018982542E-3</v>
      </c>
      <c r="AJ155" s="790">
        <f t="shared" si="25"/>
        <v>4.4094590788915096E-2</v>
      </c>
      <c r="AK155" s="790">
        <f t="shared" si="25"/>
        <v>0</v>
      </c>
      <c r="AL155" s="790">
        <f t="shared" si="25"/>
        <v>0</v>
      </c>
      <c r="AM155" s="790">
        <f t="shared" si="25"/>
        <v>2.9593594810986123E-4</v>
      </c>
      <c r="AN155" s="790">
        <f t="shared" si="25"/>
        <v>0</v>
      </c>
      <c r="AP155" s="790">
        <f t="shared" si="22"/>
        <v>5.9808460863396539E-3</v>
      </c>
      <c r="AR155" s="797">
        <f t="shared" si="23"/>
        <v>4.6082894408720852E-3</v>
      </c>
      <c r="AS155" s="787">
        <f t="shared" si="24"/>
        <v>5.3078845479448645E-3</v>
      </c>
    </row>
    <row r="156" spans="1:45" x14ac:dyDescent="0.25">
      <c r="A156" s="770">
        <v>710000000</v>
      </c>
      <c r="B156" s="770" t="s">
        <v>564</v>
      </c>
      <c r="C156" s="770" t="s">
        <v>578</v>
      </c>
      <c r="D156" s="787">
        <v>0</v>
      </c>
      <c r="E156" s="787">
        <v>0</v>
      </c>
      <c r="F156" s="787">
        <v>0</v>
      </c>
      <c r="G156" s="787">
        <v>0</v>
      </c>
      <c r="H156" s="787">
        <v>0</v>
      </c>
      <c r="I156" s="787">
        <v>0</v>
      </c>
      <c r="J156" s="787">
        <v>0</v>
      </c>
      <c r="K156" s="787">
        <v>0</v>
      </c>
      <c r="L156" s="787">
        <v>0</v>
      </c>
      <c r="M156" s="787">
        <v>0</v>
      </c>
      <c r="N156" s="787">
        <v>0.5</v>
      </c>
      <c r="O156" s="787">
        <v>0</v>
      </c>
      <c r="P156" s="787">
        <v>0</v>
      </c>
      <c r="Q156" s="787">
        <v>147</v>
      </c>
      <c r="R156" s="787">
        <v>4</v>
      </c>
      <c r="S156" s="787">
        <v>0</v>
      </c>
      <c r="T156" s="787">
        <v>160</v>
      </c>
      <c r="U156" s="787">
        <v>0</v>
      </c>
      <c r="W156" s="790">
        <f t="shared" si="26"/>
        <v>0</v>
      </c>
      <c r="X156" s="790">
        <f t="shared" si="26"/>
        <v>0</v>
      </c>
      <c r="Y156" s="790">
        <f t="shared" si="25"/>
        <v>0</v>
      </c>
      <c r="Z156" s="790">
        <f t="shared" si="25"/>
        <v>0</v>
      </c>
      <c r="AA156" s="790">
        <f t="shared" si="25"/>
        <v>0</v>
      </c>
      <c r="AB156" s="790">
        <f t="shared" si="25"/>
        <v>0</v>
      </c>
      <c r="AC156" s="790">
        <f t="shared" si="25"/>
        <v>0</v>
      </c>
      <c r="AD156" s="790">
        <f t="shared" si="25"/>
        <v>0</v>
      </c>
      <c r="AE156" s="790">
        <f t="shared" si="25"/>
        <v>0</v>
      </c>
      <c r="AF156" s="790">
        <f t="shared" si="25"/>
        <v>0</v>
      </c>
      <c r="AG156" s="790">
        <f t="shared" si="25"/>
        <v>2.5484199796126398E-4</v>
      </c>
      <c r="AH156" s="790">
        <f t="shared" si="25"/>
        <v>0</v>
      </c>
      <c r="AI156" s="790">
        <f t="shared" si="25"/>
        <v>0</v>
      </c>
      <c r="AJ156" s="790">
        <f t="shared" si="25"/>
        <v>1.8536499249713126E-3</v>
      </c>
      <c r="AK156" s="790">
        <f t="shared" si="25"/>
        <v>2.4946987651241109E-4</v>
      </c>
      <c r="AL156" s="790">
        <f t="shared" si="25"/>
        <v>0</v>
      </c>
      <c r="AM156" s="790">
        <f t="shared" si="25"/>
        <v>1.9458802067497726E-3</v>
      </c>
      <c r="AN156" s="790">
        <f t="shared" si="25"/>
        <v>0</v>
      </c>
      <c r="AP156" s="790">
        <f t="shared" si="22"/>
        <v>1.1023829419870972E-4</v>
      </c>
      <c r="AR156" s="797">
        <f t="shared" si="23"/>
        <v>2.6169724770642197E-5</v>
      </c>
      <c r="AS156" s="787">
        <f t="shared" si="24"/>
        <v>3.014261137811143E-5</v>
      </c>
    </row>
    <row r="157" spans="1:45" x14ac:dyDescent="0.25">
      <c r="A157" s="770">
        <v>710000000</v>
      </c>
      <c r="B157" s="770" t="s">
        <v>564</v>
      </c>
      <c r="C157" s="770" t="s">
        <v>579</v>
      </c>
      <c r="D157" s="787">
        <v>0</v>
      </c>
      <c r="E157" s="787">
        <v>0</v>
      </c>
      <c r="F157" s="787">
        <v>0</v>
      </c>
      <c r="G157" s="787">
        <v>0</v>
      </c>
      <c r="H157" s="787">
        <v>0</v>
      </c>
      <c r="I157" s="787">
        <v>0</v>
      </c>
      <c r="J157" s="787">
        <v>0</v>
      </c>
      <c r="K157" s="787">
        <v>0</v>
      </c>
      <c r="L157" s="787">
        <v>0</v>
      </c>
      <c r="M157" s="787">
        <v>0</v>
      </c>
      <c r="N157" s="787">
        <v>0</v>
      </c>
      <c r="O157" s="787">
        <v>0</v>
      </c>
      <c r="P157" s="787">
        <v>2</v>
      </c>
      <c r="Q157" s="787">
        <v>0</v>
      </c>
      <c r="R157" s="787">
        <v>0</v>
      </c>
      <c r="S157" s="787">
        <v>0</v>
      </c>
      <c r="T157" s="787">
        <v>97</v>
      </c>
      <c r="U157" s="787">
        <v>4</v>
      </c>
      <c r="W157" s="790">
        <f t="shared" si="26"/>
        <v>0</v>
      </c>
      <c r="X157" s="790">
        <f t="shared" si="26"/>
        <v>0</v>
      </c>
      <c r="Y157" s="790">
        <f t="shared" si="25"/>
        <v>0</v>
      </c>
      <c r="Z157" s="790">
        <f t="shared" si="25"/>
        <v>0</v>
      </c>
      <c r="AA157" s="790">
        <f t="shared" si="25"/>
        <v>0</v>
      </c>
      <c r="AB157" s="790">
        <f t="shared" si="25"/>
        <v>0</v>
      </c>
      <c r="AC157" s="790">
        <f t="shared" si="25"/>
        <v>0</v>
      </c>
      <c r="AD157" s="790">
        <f t="shared" si="25"/>
        <v>0</v>
      </c>
      <c r="AE157" s="790">
        <f t="shared" si="25"/>
        <v>0</v>
      </c>
      <c r="AF157" s="790">
        <f t="shared" si="25"/>
        <v>0</v>
      </c>
      <c r="AG157" s="790">
        <f t="shared" si="25"/>
        <v>0</v>
      </c>
      <c r="AH157" s="790">
        <f t="shared" si="25"/>
        <v>0</v>
      </c>
      <c r="AI157" s="790">
        <f t="shared" si="25"/>
        <v>1.012401923563655E-4</v>
      </c>
      <c r="AJ157" s="790">
        <f t="shared" si="25"/>
        <v>0</v>
      </c>
      <c r="AK157" s="790">
        <f t="shared" si="25"/>
        <v>0</v>
      </c>
      <c r="AL157" s="790">
        <f t="shared" si="25"/>
        <v>0</v>
      </c>
      <c r="AM157" s="790">
        <f t="shared" si="25"/>
        <v>1.1796898753420498E-3</v>
      </c>
      <c r="AN157" s="790">
        <f t="shared" si="25"/>
        <v>1.9138298126839071E-4</v>
      </c>
      <c r="AP157" s="790">
        <f t="shared" si="22"/>
        <v>1.9012059262932656E-5</v>
      </c>
      <c r="AR157" s="797">
        <f t="shared" si="23"/>
        <v>0</v>
      </c>
      <c r="AS157" s="787">
        <f t="shared" si="24"/>
        <v>0</v>
      </c>
    </row>
    <row r="158" spans="1:45" x14ac:dyDescent="0.25">
      <c r="A158" s="770">
        <v>710000000</v>
      </c>
      <c r="B158" s="770" t="s">
        <v>564</v>
      </c>
      <c r="C158" s="770" t="s">
        <v>580</v>
      </c>
      <c r="D158" s="787">
        <v>0</v>
      </c>
      <c r="E158" s="787">
        <v>0</v>
      </c>
      <c r="F158" s="787">
        <v>0</v>
      </c>
      <c r="G158" s="787">
        <v>0</v>
      </c>
      <c r="H158" s="787">
        <v>0</v>
      </c>
      <c r="I158" s="787">
        <v>0</v>
      </c>
      <c r="J158" s="787">
        <v>0</v>
      </c>
      <c r="K158" s="787">
        <v>0</v>
      </c>
      <c r="L158" s="787">
        <v>0</v>
      </c>
      <c r="M158" s="787">
        <v>0</v>
      </c>
      <c r="N158" s="787">
        <v>0</v>
      </c>
      <c r="O158" s="787">
        <v>0</v>
      </c>
      <c r="P158" s="787">
        <v>0</v>
      </c>
      <c r="Q158" s="787">
        <v>11</v>
      </c>
      <c r="R158" s="787">
        <v>0</v>
      </c>
      <c r="S158" s="787">
        <v>0</v>
      </c>
      <c r="T158" s="787">
        <v>0</v>
      </c>
      <c r="U158" s="787">
        <v>0</v>
      </c>
      <c r="W158" s="790">
        <f t="shared" si="26"/>
        <v>0</v>
      </c>
      <c r="X158" s="790">
        <f t="shared" si="26"/>
        <v>0</v>
      </c>
      <c r="Y158" s="790">
        <f t="shared" si="25"/>
        <v>0</v>
      </c>
      <c r="Z158" s="790">
        <f t="shared" si="25"/>
        <v>0</v>
      </c>
      <c r="AA158" s="790">
        <f t="shared" si="25"/>
        <v>0</v>
      </c>
      <c r="AB158" s="790">
        <f t="shared" si="25"/>
        <v>0</v>
      </c>
      <c r="AC158" s="790">
        <f t="shared" si="25"/>
        <v>0</v>
      </c>
      <c r="AD158" s="790">
        <f t="shared" si="25"/>
        <v>0</v>
      </c>
      <c r="AE158" s="790">
        <f t="shared" si="25"/>
        <v>0</v>
      </c>
      <c r="AF158" s="790">
        <f t="shared" si="25"/>
        <v>0</v>
      </c>
      <c r="AG158" s="790">
        <f t="shared" si="25"/>
        <v>0</v>
      </c>
      <c r="AH158" s="790">
        <f t="shared" si="25"/>
        <v>0</v>
      </c>
      <c r="AI158" s="790">
        <f t="shared" si="25"/>
        <v>0</v>
      </c>
      <c r="AJ158" s="790">
        <f t="shared" si="25"/>
        <v>1.3870849778696895E-4</v>
      </c>
      <c r="AK158" s="790">
        <f t="shared" si="25"/>
        <v>0</v>
      </c>
      <c r="AL158" s="790">
        <f t="shared" si="25"/>
        <v>0</v>
      </c>
      <c r="AM158" s="790">
        <f t="shared" si="25"/>
        <v>0</v>
      </c>
      <c r="AN158" s="790">
        <f t="shared" si="25"/>
        <v>0</v>
      </c>
      <c r="AP158" s="790">
        <f t="shared" si="22"/>
        <v>4.128797145126918E-6</v>
      </c>
      <c r="AR158" s="797">
        <f t="shared" si="23"/>
        <v>0</v>
      </c>
      <c r="AS158" s="787">
        <f t="shared" si="24"/>
        <v>0</v>
      </c>
    </row>
    <row r="159" spans="1:45" x14ac:dyDescent="0.25">
      <c r="A159" s="770">
        <v>710000000</v>
      </c>
      <c r="B159" s="770" t="s">
        <v>564</v>
      </c>
      <c r="C159" s="770" t="s">
        <v>581</v>
      </c>
      <c r="D159" s="787">
        <v>0</v>
      </c>
      <c r="E159" s="787">
        <v>0</v>
      </c>
      <c r="F159" s="787">
        <v>0</v>
      </c>
      <c r="G159" s="787">
        <v>0</v>
      </c>
      <c r="H159" s="787">
        <v>0</v>
      </c>
      <c r="I159" s="787">
        <v>0</v>
      </c>
      <c r="J159" s="787">
        <v>0</v>
      </c>
      <c r="K159" s="787">
        <v>0</v>
      </c>
      <c r="L159" s="787">
        <v>0</v>
      </c>
      <c r="M159" s="787">
        <v>0</v>
      </c>
      <c r="N159" s="787">
        <v>0</v>
      </c>
      <c r="O159" s="787">
        <v>0</v>
      </c>
      <c r="P159" s="787">
        <v>0</v>
      </c>
      <c r="Q159" s="787">
        <v>0</v>
      </c>
      <c r="R159" s="787">
        <v>0</v>
      </c>
      <c r="S159" s="787">
        <v>0</v>
      </c>
      <c r="T159" s="787">
        <v>10</v>
      </c>
      <c r="U159" s="787">
        <v>0</v>
      </c>
      <c r="W159" s="790">
        <f t="shared" si="26"/>
        <v>0</v>
      </c>
      <c r="X159" s="790">
        <f t="shared" si="26"/>
        <v>0</v>
      </c>
      <c r="Y159" s="790">
        <f t="shared" si="25"/>
        <v>0</v>
      </c>
      <c r="Z159" s="790">
        <f t="shared" si="25"/>
        <v>0</v>
      </c>
      <c r="AA159" s="790">
        <f t="shared" si="25"/>
        <v>0</v>
      </c>
      <c r="AB159" s="790">
        <f t="shared" si="25"/>
        <v>0</v>
      </c>
      <c r="AC159" s="790">
        <f t="shared" si="25"/>
        <v>0</v>
      </c>
      <c r="AD159" s="790">
        <f t="shared" si="25"/>
        <v>0</v>
      </c>
      <c r="AE159" s="790">
        <f t="shared" si="25"/>
        <v>0</v>
      </c>
      <c r="AF159" s="790">
        <f t="shared" si="25"/>
        <v>0</v>
      </c>
      <c r="AG159" s="790">
        <f t="shared" si="25"/>
        <v>0</v>
      </c>
      <c r="AH159" s="790">
        <f t="shared" si="25"/>
        <v>0</v>
      </c>
      <c r="AI159" s="790">
        <f t="shared" si="25"/>
        <v>0</v>
      </c>
      <c r="AJ159" s="790">
        <f t="shared" si="25"/>
        <v>0</v>
      </c>
      <c r="AK159" s="790">
        <f t="shared" si="25"/>
        <v>0</v>
      </c>
      <c r="AL159" s="790">
        <f t="shared" si="25"/>
        <v>0</v>
      </c>
      <c r="AM159" s="790">
        <f t="shared" si="25"/>
        <v>1.2161751292186078E-4</v>
      </c>
      <c r="AN159" s="790">
        <f t="shared" si="25"/>
        <v>0</v>
      </c>
      <c r="AP159" s="790">
        <f t="shared" si="22"/>
        <v>1.7841289145636977E-6</v>
      </c>
      <c r="AR159" s="797">
        <f t="shared" si="23"/>
        <v>0</v>
      </c>
      <c r="AS159" s="787">
        <f t="shared" si="24"/>
        <v>0</v>
      </c>
    </row>
    <row r="160" spans="1:45" x14ac:dyDescent="0.25">
      <c r="A160" s="770">
        <v>710000000</v>
      </c>
      <c r="B160" s="770" t="s">
        <v>564</v>
      </c>
      <c r="C160" s="770" t="s">
        <v>582</v>
      </c>
      <c r="D160" s="787">
        <v>0</v>
      </c>
      <c r="E160" s="787">
        <v>0</v>
      </c>
      <c r="F160" s="787">
        <v>0</v>
      </c>
      <c r="G160" s="787">
        <v>0</v>
      </c>
      <c r="H160" s="787">
        <v>0</v>
      </c>
      <c r="I160" s="787">
        <v>0</v>
      </c>
      <c r="J160" s="787">
        <v>0</v>
      </c>
      <c r="K160" s="787">
        <v>19.5</v>
      </c>
      <c r="L160" s="787">
        <v>1</v>
      </c>
      <c r="M160" s="787">
        <v>0</v>
      </c>
      <c r="N160" s="787">
        <v>0</v>
      </c>
      <c r="O160" s="787">
        <v>0</v>
      </c>
      <c r="P160" s="787">
        <v>0</v>
      </c>
      <c r="Q160" s="787">
        <v>276</v>
      </c>
      <c r="R160" s="787">
        <v>0</v>
      </c>
      <c r="S160" s="787">
        <v>0</v>
      </c>
      <c r="T160" s="787">
        <v>1</v>
      </c>
      <c r="U160" s="787">
        <v>0</v>
      </c>
      <c r="W160" s="790">
        <f t="shared" si="26"/>
        <v>0</v>
      </c>
      <c r="X160" s="790">
        <f t="shared" si="26"/>
        <v>0</v>
      </c>
      <c r="Y160" s="790">
        <f t="shared" si="25"/>
        <v>0</v>
      </c>
      <c r="Z160" s="790">
        <f t="shared" si="25"/>
        <v>0</v>
      </c>
      <c r="AA160" s="790">
        <f t="shared" si="25"/>
        <v>0</v>
      </c>
      <c r="AB160" s="790">
        <f t="shared" si="25"/>
        <v>0</v>
      </c>
      <c r="AC160" s="790">
        <f t="shared" si="25"/>
        <v>0</v>
      </c>
      <c r="AD160" s="790">
        <f t="shared" si="25"/>
        <v>4.1926467426359922E-3</v>
      </c>
      <c r="AE160" s="790">
        <f t="shared" si="25"/>
        <v>2.4829298572315333E-4</v>
      </c>
      <c r="AF160" s="790">
        <f t="shared" si="25"/>
        <v>0</v>
      </c>
      <c r="AG160" s="790">
        <f t="shared" si="25"/>
        <v>0</v>
      </c>
      <c r="AH160" s="790">
        <f t="shared" si="25"/>
        <v>0</v>
      </c>
      <c r="AI160" s="790">
        <f t="shared" si="25"/>
        <v>0</v>
      </c>
      <c r="AJ160" s="790">
        <f t="shared" si="25"/>
        <v>3.4803223081094031E-3</v>
      </c>
      <c r="AK160" s="790">
        <f t="shared" si="25"/>
        <v>0</v>
      </c>
      <c r="AL160" s="790">
        <f t="shared" si="25"/>
        <v>0</v>
      </c>
      <c r="AM160" s="790">
        <f t="shared" si="25"/>
        <v>1.2161751292186079E-5</v>
      </c>
      <c r="AN160" s="790">
        <f t="shared" si="25"/>
        <v>0</v>
      </c>
      <c r="AP160" s="790">
        <f t="shared" si="22"/>
        <v>1.1126018820888162E-3</v>
      </c>
      <c r="AR160" s="797">
        <f t="shared" si="23"/>
        <v>1.0088281953741752E-3</v>
      </c>
      <c r="AS160" s="787">
        <f t="shared" si="24"/>
        <v>1.1619807432808173E-3</v>
      </c>
    </row>
    <row r="161" spans="1:45" x14ac:dyDescent="0.25">
      <c r="A161" s="770">
        <v>710000000</v>
      </c>
      <c r="B161" s="770" t="s">
        <v>564</v>
      </c>
      <c r="C161" s="770" t="s">
        <v>583</v>
      </c>
      <c r="D161" s="787">
        <v>0</v>
      </c>
      <c r="E161" s="787">
        <v>0</v>
      </c>
      <c r="F161" s="787">
        <v>0</v>
      </c>
      <c r="G161" s="787">
        <v>0</v>
      </c>
      <c r="H161" s="787">
        <v>0</v>
      </c>
      <c r="I161" s="787">
        <v>0</v>
      </c>
      <c r="J161" s="787">
        <v>0.5</v>
      </c>
      <c r="K161" s="787">
        <v>4</v>
      </c>
      <c r="L161" s="787">
        <v>0</v>
      </c>
      <c r="M161" s="787">
        <v>0</v>
      </c>
      <c r="N161" s="787">
        <v>0</v>
      </c>
      <c r="O161" s="787">
        <v>0</v>
      </c>
      <c r="P161" s="787">
        <v>1</v>
      </c>
      <c r="Q161" s="787">
        <v>16</v>
      </c>
      <c r="R161" s="787">
        <v>0</v>
      </c>
      <c r="S161" s="787">
        <v>0</v>
      </c>
      <c r="T161" s="787">
        <v>0</v>
      </c>
      <c r="U161" s="787">
        <v>0</v>
      </c>
      <c r="W161" s="790">
        <f t="shared" si="26"/>
        <v>0</v>
      </c>
      <c r="X161" s="790">
        <f t="shared" si="26"/>
        <v>0</v>
      </c>
      <c r="Y161" s="790">
        <f t="shared" si="26"/>
        <v>0</v>
      </c>
      <c r="Z161" s="790">
        <f t="shared" si="26"/>
        <v>0</v>
      </c>
      <c r="AA161" s="790">
        <f t="shared" si="26"/>
        <v>0</v>
      </c>
      <c r="AB161" s="790">
        <f t="shared" si="26"/>
        <v>0</v>
      </c>
      <c r="AC161" s="790">
        <f t="shared" si="26"/>
        <v>3.9755108531446283E-5</v>
      </c>
      <c r="AD161" s="790">
        <f t="shared" si="26"/>
        <v>8.6003010105353687E-4</v>
      </c>
      <c r="AE161" s="790">
        <f t="shared" si="26"/>
        <v>0</v>
      </c>
      <c r="AF161" s="790">
        <f t="shared" si="26"/>
        <v>0</v>
      </c>
      <c r="AG161" s="790">
        <f t="shared" si="26"/>
        <v>0</v>
      </c>
      <c r="AH161" s="790">
        <f t="shared" si="26"/>
        <v>0</v>
      </c>
      <c r="AI161" s="790">
        <f t="shared" si="26"/>
        <v>5.0620096178182748E-5</v>
      </c>
      <c r="AJ161" s="790">
        <f t="shared" si="26"/>
        <v>2.0175781496286396E-4</v>
      </c>
      <c r="AK161" s="790">
        <f t="shared" si="26"/>
        <v>0</v>
      </c>
      <c r="AL161" s="790">
        <f t="shared" si="26"/>
        <v>0</v>
      </c>
      <c r="AM161" s="790">
        <f t="shared" ref="AM161:AN224" si="27">+T161/T$2</f>
        <v>0</v>
      </c>
      <c r="AN161" s="790">
        <f t="shared" si="27"/>
        <v>0</v>
      </c>
      <c r="AP161" s="790">
        <f t="shared" si="22"/>
        <v>2.184143853528233E-4</v>
      </c>
      <c r="AR161" s="797">
        <f t="shared" si="23"/>
        <v>2.1225153497371691E-4</v>
      </c>
      <c r="AS161" s="787">
        <f t="shared" si="24"/>
        <v>2.4447393272922739E-4</v>
      </c>
    </row>
    <row r="162" spans="1:45" x14ac:dyDescent="0.25">
      <c r="A162" s="770">
        <v>711000000</v>
      </c>
      <c r="B162" s="770" t="s">
        <v>584</v>
      </c>
      <c r="C162" s="770" t="s">
        <v>585</v>
      </c>
      <c r="D162" s="787">
        <v>2</v>
      </c>
      <c r="E162" s="787">
        <v>0</v>
      </c>
      <c r="F162" s="787">
        <v>0</v>
      </c>
      <c r="G162" s="787">
        <v>0</v>
      </c>
      <c r="H162" s="787">
        <v>0</v>
      </c>
      <c r="I162" s="787">
        <v>0</v>
      </c>
      <c r="J162" s="787">
        <v>337</v>
      </c>
      <c r="K162" s="787">
        <v>44.5</v>
      </c>
      <c r="L162" s="787">
        <v>56</v>
      </c>
      <c r="M162" s="787">
        <v>0</v>
      </c>
      <c r="N162" s="787">
        <v>2</v>
      </c>
      <c r="O162" s="787">
        <v>0.5</v>
      </c>
      <c r="P162" s="787">
        <v>576</v>
      </c>
      <c r="Q162" s="787">
        <v>201</v>
      </c>
      <c r="R162" s="787">
        <v>119</v>
      </c>
      <c r="S162" s="787">
        <v>2</v>
      </c>
      <c r="T162" s="787">
        <v>167</v>
      </c>
      <c r="U162" s="787">
        <v>0</v>
      </c>
      <c r="W162" s="790">
        <f t="shared" si="26"/>
        <v>1.0651517841292386E-2</v>
      </c>
      <c r="X162" s="790">
        <f t="shared" si="26"/>
        <v>0</v>
      </c>
      <c r="Y162" s="790">
        <f t="shared" si="26"/>
        <v>0</v>
      </c>
      <c r="Z162" s="790">
        <f t="shared" si="26"/>
        <v>0</v>
      </c>
      <c r="AA162" s="790">
        <f t="shared" si="26"/>
        <v>0</v>
      </c>
      <c r="AB162" s="790">
        <f t="shared" si="26"/>
        <v>0</v>
      </c>
      <c r="AC162" s="790">
        <f t="shared" si="26"/>
        <v>2.6794943150194792E-2</v>
      </c>
      <c r="AD162" s="790">
        <f t="shared" si="26"/>
        <v>9.5678348742205977E-3</v>
      </c>
      <c r="AE162" s="790">
        <f t="shared" si="26"/>
        <v>1.3904407200496585E-2</v>
      </c>
      <c r="AF162" s="790">
        <f t="shared" si="26"/>
        <v>0</v>
      </c>
      <c r="AG162" s="790">
        <f t="shared" si="26"/>
        <v>1.0193679918450559E-3</v>
      </c>
      <c r="AH162" s="790">
        <f t="shared" si="26"/>
        <v>9.9800399201596798E-4</v>
      </c>
      <c r="AI162" s="790">
        <f t="shared" si="26"/>
        <v>2.9157175398633262E-2</v>
      </c>
      <c r="AJ162" s="790">
        <f t="shared" si="26"/>
        <v>2.5345825504709783E-3</v>
      </c>
      <c r="AK162" s="790">
        <f t="shared" si="26"/>
        <v>7.42172882624423E-3</v>
      </c>
      <c r="AL162" s="790">
        <f t="shared" si="26"/>
        <v>2.8855864954552003E-4</v>
      </c>
      <c r="AM162" s="790">
        <f t="shared" si="27"/>
        <v>2.0310124657950753E-3</v>
      </c>
      <c r="AN162" s="790">
        <f t="shared" si="27"/>
        <v>0</v>
      </c>
      <c r="AP162" s="790">
        <f t="shared" si="22"/>
        <v>1.2628036930849478E-2</v>
      </c>
      <c r="AR162" s="797">
        <f t="shared" si="23"/>
        <v>1.2387887410585644E-2</v>
      </c>
      <c r="AS162" s="787">
        <f t="shared" si="24"/>
        <v>1.4268521327055554E-2</v>
      </c>
    </row>
    <row r="163" spans="1:45" x14ac:dyDescent="0.25">
      <c r="A163" s="770">
        <v>711000000</v>
      </c>
      <c r="B163" s="770" t="s">
        <v>584</v>
      </c>
      <c r="C163" s="770" t="s">
        <v>586</v>
      </c>
      <c r="D163" s="787">
        <v>0</v>
      </c>
      <c r="E163" s="787">
        <v>0</v>
      </c>
      <c r="F163" s="787">
        <v>0</v>
      </c>
      <c r="G163" s="787">
        <v>0</v>
      </c>
      <c r="H163" s="787">
        <v>9.2999999999999989</v>
      </c>
      <c r="I163" s="787">
        <v>6</v>
      </c>
      <c r="J163" s="787">
        <v>0</v>
      </c>
      <c r="K163" s="787">
        <v>0</v>
      </c>
      <c r="L163" s="787">
        <v>0</v>
      </c>
      <c r="M163" s="787">
        <v>0</v>
      </c>
      <c r="N163" s="787">
        <v>6</v>
      </c>
      <c r="O163" s="787">
        <v>10.5</v>
      </c>
      <c r="P163" s="787">
        <v>0</v>
      </c>
      <c r="Q163" s="787">
        <v>0</v>
      </c>
      <c r="R163" s="787">
        <v>1</v>
      </c>
      <c r="S163" s="787">
        <v>0</v>
      </c>
      <c r="T163" s="787">
        <v>796</v>
      </c>
      <c r="U163" s="787">
        <v>626</v>
      </c>
      <c r="W163" s="790">
        <f t="shared" si="26"/>
        <v>0</v>
      </c>
      <c r="X163" s="790">
        <f t="shared" si="26"/>
        <v>0</v>
      </c>
      <c r="Y163" s="790">
        <f t="shared" si="26"/>
        <v>0</v>
      </c>
      <c r="Z163" s="790">
        <f t="shared" si="26"/>
        <v>0</v>
      </c>
      <c r="AA163" s="790">
        <f t="shared" si="26"/>
        <v>7.4779881799541658E-3</v>
      </c>
      <c r="AB163" s="790">
        <f t="shared" si="26"/>
        <v>8.8421673134548313E-3</v>
      </c>
      <c r="AC163" s="790">
        <f t="shared" si="26"/>
        <v>0</v>
      </c>
      <c r="AD163" s="790">
        <f t="shared" si="26"/>
        <v>0</v>
      </c>
      <c r="AE163" s="790">
        <f t="shared" si="26"/>
        <v>0</v>
      </c>
      <c r="AF163" s="790">
        <f t="shared" si="26"/>
        <v>0</v>
      </c>
      <c r="AG163" s="790">
        <f t="shared" si="26"/>
        <v>3.0581039755351674E-3</v>
      </c>
      <c r="AH163" s="790">
        <f t="shared" si="26"/>
        <v>2.0958083832335328E-2</v>
      </c>
      <c r="AI163" s="790">
        <f t="shared" si="26"/>
        <v>0</v>
      </c>
      <c r="AJ163" s="790">
        <f t="shared" si="26"/>
        <v>0</v>
      </c>
      <c r="AK163" s="790">
        <f t="shared" si="26"/>
        <v>6.2367469128102773E-5</v>
      </c>
      <c r="AL163" s="790">
        <f t="shared" si="26"/>
        <v>0</v>
      </c>
      <c r="AM163" s="790">
        <f t="shared" si="27"/>
        <v>9.6807540285801189E-3</v>
      </c>
      <c r="AN163" s="790">
        <f t="shared" si="27"/>
        <v>2.9951436568503145E-2</v>
      </c>
      <c r="AP163" s="790">
        <f t="shared" si="22"/>
        <v>1.9562890960087239E-3</v>
      </c>
      <c r="AR163" s="797">
        <f t="shared" si="23"/>
        <v>1.1520456792836343E-3</v>
      </c>
      <c r="AS163" s="787">
        <f t="shared" si="24"/>
        <v>1.3269404055573043E-3</v>
      </c>
    </row>
    <row r="164" spans="1:45" x14ac:dyDescent="0.25">
      <c r="A164" s="770">
        <v>711000000</v>
      </c>
      <c r="B164" s="770" t="s">
        <v>584</v>
      </c>
      <c r="C164" s="770" t="s">
        <v>587</v>
      </c>
      <c r="D164" s="787">
        <v>0</v>
      </c>
      <c r="E164" s="787">
        <v>0</v>
      </c>
      <c r="F164" s="787">
        <v>0</v>
      </c>
      <c r="G164" s="787">
        <v>0</v>
      </c>
      <c r="H164" s="787">
        <v>3.3000000000000003</v>
      </c>
      <c r="I164" s="787">
        <v>10</v>
      </c>
      <c r="J164" s="787">
        <v>0</v>
      </c>
      <c r="K164" s="787">
        <v>0</v>
      </c>
      <c r="L164" s="787">
        <v>0</v>
      </c>
      <c r="M164" s="787">
        <v>0</v>
      </c>
      <c r="N164" s="787">
        <v>1</v>
      </c>
      <c r="O164" s="787">
        <v>1.5</v>
      </c>
      <c r="P164" s="787">
        <v>0</v>
      </c>
      <c r="Q164" s="787">
        <v>0</v>
      </c>
      <c r="R164" s="787">
        <v>0</v>
      </c>
      <c r="S164" s="787">
        <v>0</v>
      </c>
      <c r="T164" s="787">
        <v>406</v>
      </c>
      <c r="U164" s="787">
        <v>2</v>
      </c>
      <c r="W164" s="790">
        <f t="shared" si="26"/>
        <v>0</v>
      </c>
      <c r="X164" s="790">
        <f t="shared" si="26"/>
        <v>0</v>
      </c>
      <c r="Y164" s="790">
        <f t="shared" si="26"/>
        <v>0</v>
      </c>
      <c r="Z164" s="790">
        <f t="shared" si="26"/>
        <v>0</v>
      </c>
      <c r="AA164" s="790">
        <f t="shared" si="26"/>
        <v>2.6534796767579303E-3</v>
      </c>
      <c r="AB164" s="790">
        <f t="shared" si="26"/>
        <v>1.4736945522424718E-2</v>
      </c>
      <c r="AC164" s="790">
        <f t="shared" si="26"/>
        <v>0</v>
      </c>
      <c r="AD164" s="790">
        <f t="shared" si="26"/>
        <v>0</v>
      </c>
      <c r="AE164" s="790">
        <f t="shared" si="26"/>
        <v>0</v>
      </c>
      <c r="AF164" s="790">
        <f t="shared" si="26"/>
        <v>0</v>
      </c>
      <c r="AG164" s="790">
        <f t="shared" si="26"/>
        <v>5.0968399592252796E-4</v>
      </c>
      <c r="AH164" s="790">
        <f t="shared" si="26"/>
        <v>2.9940119760479044E-3</v>
      </c>
      <c r="AI164" s="790">
        <f t="shared" si="26"/>
        <v>0</v>
      </c>
      <c r="AJ164" s="790">
        <f t="shared" si="26"/>
        <v>0</v>
      </c>
      <c r="AK164" s="790">
        <f t="shared" si="26"/>
        <v>0</v>
      </c>
      <c r="AL164" s="790">
        <f t="shared" si="26"/>
        <v>0</v>
      </c>
      <c r="AM164" s="790">
        <f t="shared" si="27"/>
        <v>4.9376710246275485E-3</v>
      </c>
      <c r="AN164" s="790">
        <f t="shared" si="27"/>
        <v>9.5691490634195356E-5</v>
      </c>
      <c r="AP164" s="790">
        <f t="shared" si="22"/>
        <v>6.9802100200593107E-4</v>
      </c>
      <c r="AR164" s="797">
        <f t="shared" si="23"/>
        <v>1.7205501840355982E-4</v>
      </c>
      <c r="AS164" s="787">
        <f t="shared" si="24"/>
        <v>1.9817508975907531E-4</v>
      </c>
    </row>
    <row r="165" spans="1:45" x14ac:dyDescent="0.25">
      <c r="A165" s="770">
        <v>711000000</v>
      </c>
      <c r="B165" s="770" t="s">
        <v>584</v>
      </c>
      <c r="C165" s="770" t="s">
        <v>588</v>
      </c>
      <c r="D165" s="787">
        <v>0</v>
      </c>
      <c r="E165" s="787">
        <v>0</v>
      </c>
      <c r="F165" s="787">
        <v>6.1999999999999957</v>
      </c>
      <c r="G165" s="787">
        <v>0</v>
      </c>
      <c r="H165" s="787">
        <v>0</v>
      </c>
      <c r="I165" s="787">
        <v>0</v>
      </c>
      <c r="J165" s="787">
        <v>0</v>
      </c>
      <c r="K165" s="787">
        <v>0</v>
      </c>
      <c r="L165" s="787">
        <v>160.5</v>
      </c>
      <c r="M165" s="787">
        <v>0</v>
      </c>
      <c r="N165" s="787">
        <v>0</v>
      </c>
      <c r="O165" s="787">
        <v>0</v>
      </c>
      <c r="P165" s="787">
        <v>0</v>
      </c>
      <c r="Q165" s="787">
        <v>0</v>
      </c>
      <c r="R165" s="787">
        <v>1838</v>
      </c>
      <c r="S165" s="787">
        <v>0</v>
      </c>
      <c r="T165" s="787">
        <v>1</v>
      </c>
      <c r="U165" s="787">
        <v>0</v>
      </c>
      <c r="W165" s="790">
        <f t="shared" si="26"/>
        <v>0</v>
      </c>
      <c r="X165" s="790">
        <f t="shared" si="26"/>
        <v>0</v>
      </c>
      <c r="Y165" s="790">
        <f t="shared" si="26"/>
        <v>6.1386138613861364E-2</v>
      </c>
      <c r="Z165" s="790">
        <f t="shared" si="26"/>
        <v>0</v>
      </c>
      <c r="AA165" s="790">
        <f t="shared" si="26"/>
        <v>0</v>
      </c>
      <c r="AB165" s="790">
        <f t="shared" si="26"/>
        <v>0</v>
      </c>
      <c r="AC165" s="790">
        <f t="shared" si="26"/>
        <v>0</v>
      </c>
      <c r="AD165" s="790">
        <f t="shared" si="26"/>
        <v>0</v>
      </c>
      <c r="AE165" s="790">
        <f t="shared" si="26"/>
        <v>3.9851024208566108E-2</v>
      </c>
      <c r="AF165" s="790">
        <f t="shared" si="26"/>
        <v>0</v>
      </c>
      <c r="AG165" s="790">
        <f t="shared" si="26"/>
        <v>0</v>
      </c>
      <c r="AH165" s="790">
        <f t="shared" si="26"/>
        <v>0</v>
      </c>
      <c r="AI165" s="790">
        <f t="shared" si="26"/>
        <v>0</v>
      </c>
      <c r="AJ165" s="790">
        <f t="shared" si="26"/>
        <v>0</v>
      </c>
      <c r="AK165" s="790">
        <f t="shared" si="26"/>
        <v>0.1146314082574529</v>
      </c>
      <c r="AL165" s="790">
        <f t="shared" si="26"/>
        <v>0</v>
      </c>
      <c r="AM165" s="790">
        <f t="shared" si="27"/>
        <v>1.2161751292186079E-5</v>
      </c>
      <c r="AN165" s="790">
        <f t="shared" si="27"/>
        <v>0</v>
      </c>
      <c r="AP165" s="790">
        <f t="shared" si="22"/>
        <v>5.7332169387801796E-3</v>
      </c>
      <c r="AR165" s="797">
        <f t="shared" si="23"/>
        <v>5.3177206703910618E-3</v>
      </c>
      <c r="AS165" s="787">
        <f t="shared" si="24"/>
        <v>6.125016177654455E-3</v>
      </c>
    </row>
    <row r="166" spans="1:45" x14ac:dyDescent="0.25">
      <c r="A166" s="770">
        <v>711000000</v>
      </c>
      <c r="B166" s="770" t="s">
        <v>584</v>
      </c>
      <c r="C166" s="770" t="s">
        <v>589</v>
      </c>
      <c r="D166" s="787">
        <v>0</v>
      </c>
      <c r="E166" s="787">
        <v>0</v>
      </c>
      <c r="F166" s="787">
        <v>0</v>
      </c>
      <c r="G166" s="787">
        <v>0</v>
      </c>
      <c r="H166" s="787">
        <v>4</v>
      </c>
      <c r="I166" s="787">
        <v>0</v>
      </c>
      <c r="J166" s="787">
        <v>0</v>
      </c>
      <c r="K166" s="787">
        <v>0</v>
      </c>
      <c r="L166" s="787">
        <v>0</v>
      </c>
      <c r="M166" s="787">
        <v>0</v>
      </c>
      <c r="N166" s="787">
        <v>0.5</v>
      </c>
      <c r="O166" s="787">
        <v>0</v>
      </c>
      <c r="P166" s="787">
        <v>0</v>
      </c>
      <c r="Q166" s="787">
        <v>0</v>
      </c>
      <c r="R166" s="787">
        <v>0</v>
      </c>
      <c r="S166" s="787">
        <v>0</v>
      </c>
      <c r="T166" s="787">
        <v>819</v>
      </c>
      <c r="U166" s="787">
        <v>10</v>
      </c>
      <c r="W166" s="790">
        <f t="shared" si="26"/>
        <v>0</v>
      </c>
      <c r="X166" s="790">
        <f t="shared" si="26"/>
        <v>0</v>
      </c>
      <c r="Y166" s="790">
        <f t="shared" si="26"/>
        <v>0</v>
      </c>
      <c r="Z166" s="790">
        <f t="shared" si="26"/>
        <v>0</v>
      </c>
      <c r="AA166" s="790">
        <f t="shared" si="26"/>
        <v>3.2163390021308245E-3</v>
      </c>
      <c r="AB166" s="790">
        <f t="shared" si="26"/>
        <v>0</v>
      </c>
      <c r="AC166" s="790">
        <f t="shared" si="26"/>
        <v>0</v>
      </c>
      <c r="AD166" s="790">
        <f t="shared" si="26"/>
        <v>0</v>
      </c>
      <c r="AE166" s="790">
        <f t="shared" si="26"/>
        <v>0</v>
      </c>
      <c r="AF166" s="790">
        <f t="shared" si="26"/>
        <v>0</v>
      </c>
      <c r="AG166" s="790">
        <f t="shared" si="26"/>
        <v>2.5484199796126398E-4</v>
      </c>
      <c r="AH166" s="790">
        <f t="shared" si="26"/>
        <v>0</v>
      </c>
      <c r="AI166" s="790">
        <f t="shared" si="26"/>
        <v>0</v>
      </c>
      <c r="AJ166" s="790">
        <f t="shared" si="26"/>
        <v>0</v>
      </c>
      <c r="AK166" s="790">
        <f t="shared" si="26"/>
        <v>0</v>
      </c>
      <c r="AL166" s="790">
        <f t="shared" si="26"/>
        <v>0</v>
      </c>
      <c r="AM166" s="790">
        <f t="shared" si="27"/>
        <v>9.9604743083003995E-3</v>
      </c>
      <c r="AN166" s="790">
        <f t="shared" si="27"/>
        <v>4.7845745317097677E-4</v>
      </c>
      <c r="AP166" s="790">
        <f t="shared" si="22"/>
        <v>2.7013565488048048E-4</v>
      </c>
      <c r="AR166" s="797">
        <f t="shared" si="23"/>
        <v>2.6169724770642197E-5</v>
      </c>
      <c r="AS166" s="787">
        <f t="shared" si="24"/>
        <v>3.014261137811143E-5</v>
      </c>
    </row>
    <row r="167" spans="1:45" x14ac:dyDescent="0.25">
      <c r="A167" s="770">
        <v>711000000</v>
      </c>
      <c r="B167" s="770" t="s">
        <v>584</v>
      </c>
      <c r="C167" s="770" t="s">
        <v>590</v>
      </c>
      <c r="D167" s="787">
        <v>0</v>
      </c>
      <c r="E167" s="787">
        <v>0</v>
      </c>
      <c r="F167" s="787">
        <v>0</v>
      </c>
      <c r="G167" s="787">
        <v>0</v>
      </c>
      <c r="H167" s="787">
        <v>1</v>
      </c>
      <c r="I167" s="787">
        <v>0</v>
      </c>
      <c r="J167" s="787">
        <v>0</v>
      </c>
      <c r="K167" s="787">
        <v>0</v>
      </c>
      <c r="L167" s="787">
        <v>0</v>
      </c>
      <c r="M167" s="787">
        <v>0</v>
      </c>
      <c r="N167" s="787">
        <v>1</v>
      </c>
      <c r="O167" s="787">
        <v>0.5</v>
      </c>
      <c r="P167" s="787">
        <v>0</v>
      </c>
      <c r="Q167" s="787">
        <v>0</v>
      </c>
      <c r="R167" s="787">
        <v>8</v>
      </c>
      <c r="S167" s="787">
        <v>0</v>
      </c>
      <c r="T167" s="787">
        <v>13</v>
      </c>
      <c r="U167" s="787">
        <v>1</v>
      </c>
      <c r="W167" s="790">
        <f t="shared" si="26"/>
        <v>0</v>
      </c>
      <c r="X167" s="790">
        <f t="shared" si="26"/>
        <v>0</v>
      </c>
      <c r="Y167" s="790">
        <f t="shared" si="26"/>
        <v>0</v>
      </c>
      <c r="Z167" s="790">
        <f t="shared" si="26"/>
        <v>0</v>
      </c>
      <c r="AA167" s="790">
        <f t="shared" si="26"/>
        <v>8.0408475053270613E-4</v>
      </c>
      <c r="AB167" s="790">
        <f t="shared" si="26"/>
        <v>0</v>
      </c>
      <c r="AC167" s="790">
        <f t="shared" si="26"/>
        <v>0</v>
      </c>
      <c r="AD167" s="790">
        <f t="shared" si="26"/>
        <v>0</v>
      </c>
      <c r="AE167" s="790">
        <f t="shared" si="26"/>
        <v>0</v>
      </c>
      <c r="AF167" s="790">
        <f t="shared" si="26"/>
        <v>0</v>
      </c>
      <c r="AG167" s="790">
        <f t="shared" si="26"/>
        <v>5.0968399592252796E-4</v>
      </c>
      <c r="AH167" s="790">
        <f t="shared" si="26"/>
        <v>9.9800399201596798E-4</v>
      </c>
      <c r="AI167" s="790">
        <f t="shared" si="26"/>
        <v>0</v>
      </c>
      <c r="AJ167" s="790">
        <f t="shared" si="26"/>
        <v>0</v>
      </c>
      <c r="AK167" s="790">
        <f t="shared" si="26"/>
        <v>4.9893975302482219E-4</v>
      </c>
      <c r="AL167" s="790">
        <f t="shared" si="26"/>
        <v>0</v>
      </c>
      <c r="AM167" s="790">
        <f t="shared" si="27"/>
        <v>1.5810276679841903E-4</v>
      </c>
      <c r="AN167" s="790">
        <f t="shared" si="27"/>
        <v>4.7845745317097678E-5</v>
      </c>
      <c r="AP167" s="790">
        <f t="shared" si="22"/>
        <v>1.1919721815676508E-4</v>
      </c>
      <c r="AR167" s="797">
        <f t="shared" si="23"/>
        <v>9.2244639162042866E-5</v>
      </c>
      <c r="AS167" s="787">
        <f t="shared" si="24"/>
        <v>1.0624851175717367E-4</v>
      </c>
    </row>
    <row r="168" spans="1:45" x14ac:dyDescent="0.25">
      <c r="A168" s="770">
        <v>711000000</v>
      </c>
      <c r="B168" s="770" t="s">
        <v>584</v>
      </c>
      <c r="C168" s="770" t="s">
        <v>591</v>
      </c>
      <c r="D168" s="787">
        <v>0.1</v>
      </c>
      <c r="E168" s="787">
        <v>0</v>
      </c>
      <c r="F168" s="787">
        <v>0</v>
      </c>
      <c r="G168" s="787">
        <v>0</v>
      </c>
      <c r="H168" s="787">
        <v>1.1000000000000001</v>
      </c>
      <c r="I168" s="787">
        <v>0</v>
      </c>
      <c r="J168" s="787">
        <v>32.333333333333336</v>
      </c>
      <c r="K168" s="787">
        <v>6</v>
      </c>
      <c r="L168" s="787">
        <v>10.833333333333332</v>
      </c>
      <c r="M168" s="787">
        <v>0</v>
      </c>
      <c r="N168" s="787">
        <v>7.5</v>
      </c>
      <c r="O168" s="787">
        <v>0</v>
      </c>
      <c r="P168" s="787">
        <v>16.166666666666664</v>
      </c>
      <c r="Q168" s="787">
        <v>14.333333333333332</v>
      </c>
      <c r="R168" s="787">
        <v>11.833333333333332</v>
      </c>
      <c r="S168" s="787">
        <v>0</v>
      </c>
      <c r="T168" s="787">
        <v>39.5</v>
      </c>
      <c r="U168" s="787">
        <v>0</v>
      </c>
      <c r="W168" s="790">
        <f t="shared" si="26"/>
        <v>5.3257589206461931E-4</v>
      </c>
      <c r="X168" s="790">
        <f t="shared" si="26"/>
        <v>0</v>
      </c>
      <c r="Y168" s="790">
        <f t="shared" si="26"/>
        <v>0</v>
      </c>
      <c r="Z168" s="790">
        <f t="shared" si="26"/>
        <v>0</v>
      </c>
      <c r="AA168" s="790">
        <f t="shared" si="26"/>
        <v>8.8449322558597674E-4</v>
      </c>
      <c r="AB168" s="790">
        <f t="shared" si="26"/>
        <v>0</v>
      </c>
      <c r="AC168" s="790">
        <f t="shared" si="26"/>
        <v>2.5708303517001929E-3</v>
      </c>
      <c r="AD168" s="790">
        <f t="shared" si="26"/>
        <v>1.2900451515803052E-3</v>
      </c>
      <c r="AE168" s="790">
        <f t="shared" si="26"/>
        <v>2.6898406786674939E-3</v>
      </c>
      <c r="AF168" s="790">
        <f t="shared" si="26"/>
        <v>0</v>
      </c>
      <c r="AG168" s="790">
        <f t="shared" si="26"/>
        <v>3.8226299694189593E-3</v>
      </c>
      <c r="AH168" s="790">
        <f t="shared" si="26"/>
        <v>0</v>
      </c>
      <c r="AI168" s="790">
        <f t="shared" si="26"/>
        <v>8.1835822154728761E-4</v>
      </c>
      <c r="AJ168" s="790">
        <f t="shared" si="26"/>
        <v>1.8074137590423227E-4</v>
      </c>
      <c r="AK168" s="790">
        <f t="shared" si="26"/>
        <v>7.3801505134921607E-4</v>
      </c>
      <c r="AL168" s="790">
        <f t="shared" si="26"/>
        <v>0</v>
      </c>
      <c r="AM168" s="790">
        <f t="shared" si="27"/>
        <v>4.8038917604135013E-4</v>
      </c>
      <c r="AN168" s="790">
        <f t="shared" si="27"/>
        <v>0</v>
      </c>
      <c r="AP168" s="790">
        <f t="shared" si="22"/>
        <v>1.8783289834513029E-3</v>
      </c>
      <c r="AR168" s="797">
        <f t="shared" si="23"/>
        <v>1.8347261510584371E-3</v>
      </c>
      <c r="AS168" s="787">
        <f t="shared" si="24"/>
        <v>2.1132601829520698E-3</v>
      </c>
    </row>
    <row r="169" spans="1:45" x14ac:dyDescent="0.25">
      <c r="A169" s="770">
        <v>711000000</v>
      </c>
      <c r="B169" s="770" t="s">
        <v>584</v>
      </c>
      <c r="C169" s="770" t="s">
        <v>592</v>
      </c>
      <c r="D169" s="787">
        <v>0</v>
      </c>
      <c r="E169" s="787">
        <v>0</v>
      </c>
      <c r="F169" s="787">
        <v>0</v>
      </c>
      <c r="G169" s="787">
        <v>0</v>
      </c>
      <c r="H169" s="787">
        <v>5</v>
      </c>
      <c r="I169" s="787">
        <v>0</v>
      </c>
      <c r="J169" s="787">
        <v>0</v>
      </c>
      <c r="K169" s="787">
        <v>0.5</v>
      </c>
      <c r="L169" s="787">
        <v>0</v>
      </c>
      <c r="M169" s="787">
        <v>0</v>
      </c>
      <c r="N169" s="787">
        <v>1.5</v>
      </c>
      <c r="O169" s="787">
        <v>0</v>
      </c>
      <c r="P169" s="787">
        <v>0</v>
      </c>
      <c r="Q169" s="787">
        <v>17</v>
      </c>
      <c r="R169" s="787">
        <v>0.25</v>
      </c>
      <c r="S169" s="787">
        <v>0</v>
      </c>
      <c r="T169" s="787">
        <v>238</v>
      </c>
      <c r="U169" s="787">
        <v>4.5</v>
      </c>
      <c r="W169" s="790">
        <f t="shared" si="26"/>
        <v>0</v>
      </c>
      <c r="X169" s="790">
        <f t="shared" si="26"/>
        <v>0</v>
      </c>
      <c r="Y169" s="790">
        <f t="shared" si="26"/>
        <v>0</v>
      </c>
      <c r="Z169" s="790">
        <f t="shared" si="26"/>
        <v>0</v>
      </c>
      <c r="AA169" s="790">
        <f t="shared" si="26"/>
        <v>4.0204237526635309E-3</v>
      </c>
      <c r="AB169" s="790">
        <f t="shared" si="26"/>
        <v>0</v>
      </c>
      <c r="AC169" s="790">
        <f t="shared" si="26"/>
        <v>0</v>
      </c>
      <c r="AD169" s="790">
        <f t="shared" si="26"/>
        <v>1.0750376263169211E-4</v>
      </c>
      <c r="AE169" s="790">
        <f t="shared" si="26"/>
        <v>0</v>
      </c>
      <c r="AF169" s="790">
        <f t="shared" si="26"/>
        <v>0</v>
      </c>
      <c r="AG169" s="790">
        <f t="shared" si="26"/>
        <v>7.6452599388379184E-4</v>
      </c>
      <c r="AH169" s="790">
        <f t="shared" si="26"/>
        <v>0</v>
      </c>
      <c r="AI169" s="790">
        <f t="shared" si="26"/>
        <v>0</v>
      </c>
      <c r="AJ169" s="790">
        <f t="shared" si="26"/>
        <v>2.1436767839804296E-4</v>
      </c>
      <c r="AK169" s="790">
        <f t="shared" si="26"/>
        <v>1.5591867282025693E-5</v>
      </c>
      <c r="AL169" s="790">
        <f t="shared" si="26"/>
        <v>0</v>
      </c>
      <c r="AM169" s="790">
        <f t="shared" si="27"/>
        <v>2.8944968075402867E-3</v>
      </c>
      <c r="AN169" s="790">
        <f t="shared" si="27"/>
        <v>2.1530585392693955E-4</v>
      </c>
      <c r="AP169" s="790">
        <f t="shared" si="22"/>
        <v>2.7191633557505448E-4</v>
      </c>
      <c r="AR169" s="797">
        <f t="shared" si="23"/>
        <v>1.0352701993652343E-4</v>
      </c>
      <c r="AS169" s="787">
        <f t="shared" si="24"/>
        <v>1.1924369692192381E-4</v>
      </c>
    </row>
    <row r="170" spans="1:45" x14ac:dyDescent="0.25">
      <c r="A170" s="770">
        <v>711000000</v>
      </c>
      <c r="B170" s="770" t="s">
        <v>584</v>
      </c>
      <c r="C170" s="770" t="s">
        <v>593</v>
      </c>
      <c r="D170" s="787">
        <v>0</v>
      </c>
      <c r="E170" s="787">
        <v>0</v>
      </c>
      <c r="F170" s="787">
        <v>0</v>
      </c>
      <c r="G170" s="787">
        <v>0</v>
      </c>
      <c r="H170" s="787">
        <v>7.3000000000000007</v>
      </c>
      <c r="I170" s="787">
        <v>15.899999999999986</v>
      </c>
      <c r="J170" s="787">
        <v>0</v>
      </c>
      <c r="K170" s="787">
        <v>0</v>
      </c>
      <c r="L170" s="787">
        <v>0</v>
      </c>
      <c r="M170" s="787">
        <v>0</v>
      </c>
      <c r="N170" s="787">
        <v>21</v>
      </c>
      <c r="O170" s="787">
        <v>13</v>
      </c>
      <c r="P170" s="787">
        <v>2.5</v>
      </c>
      <c r="Q170" s="787">
        <v>43</v>
      </c>
      <c r="R170" s="787">
        <v>1.5833333333333333</v>
      </c>
      <c r="S170" s="787">
        <v>0</v>
      </c>
      <c r="T170" s="787">
        <v>310.16666666666663</v>
      </c>
      <c r="U170" s="787">
        <v>264.5</v>
      </c>
      <c r="W170" s="790">
        <f t="shared" si="26"/>
        <v>0</v>
      </c>
      <c r="X170" s="790">
        <f t="shared" si="26"/>
        <v>0</v>
      </c>
      <c r="Y170" s="790">
        <f t="shared" si="26"/>
        <v>0</v>
      </c>
      <c r="Z170" s="790">
        <f t="shared" si="26"/>
        <v>0</v>
      </c>
      <c r="AA170" s="790">
        <f t="shared" si="26"/>
        <v>5.8698186788887548E-3</v>
      </c>
      <c r="AB170" s="790">
        <f t="shared" si="26"/>
        <v>2.343174338065528E-2</v>
      </c>
      <c r="AC170" s="790">
        <f t="shared" si="26"/>
        <v>0</v>
      </c>
      <c r="AD170" s="790">
        <f t="shared" si="26"/>
        <v>0</v>
      </c>
      <c r="AE170" s="790">
        <f t="shared" si="26"/>
        <v>0</v>
      </c>
      <c r="AF170" s="790">
        <f t="shared" si="26"/>
        <v>0</v>
      </c>
      <c r="AG170" s="790">
        <f t="shared" si="26"/>
        <v>1.0703363914373086E-2</v>
      </c>
      <c r="AH170" s="790">
        <f t="shared" si="26"/>
        <v>2.5948103792415168E-2</v>
      </c>
      <c r="AI170" s="790">
        <f t="shared" si="26"/>
        <v>1.2655024044545688E-4</v>
      </c>
      <c r="AJ170" s="790">
        <f t="shared" si="26"/>
        <v>5.4222412771269687E-4</v>
      </c>
      <c r="AK170" s="790">
        <f t="shared" si="26"/>
        <v>9.8748492786162717E-5</v>
      </c>
      <c r="AL170" s="790">
        <f t="shared" si="26"/>
        <v>0</v>
      </c>
      <c r="AM170" s="790">
        <f t="shared" si="27"/>
        <v>3.7721698591263817E-3</v>
      </c>
      <c r="AN170" s="790">
        <f t="shared" si="27"/>
        <v>1.2655199636372336E-2</v>
      </c>
      <c r="AP170" s="790">
        <f t="shared" si="22"/>
        <v>3.0691160159936467E-3</v>
      </c>
      <c r="AR170" s="797">
        <f t="shared" si="23"/>
        <v>2.1366633705066926E-3</v>
      </c>
      <c r="AS170" s="787">
        <f t="shared" si="24"/>
        <v>2.4610351919054012E-3</v>
      </c>
    </row>
    <row r="171" spans="1:45" x14ac:dyDescent="0.25">
      <c r="A171" s="770">
        <v>711000000</v>
      </c>
      <c r="B171" s="770" t="s">
        <v>584</v>
      </c>
      <c r="C171" s="770" t="s">
        <v>594</v>
      </c>
      <c r="D171" s="787">
        <v>0</v>
      </c>
      <c r="E171" s="787">
        <v>0</v>
      </c>
      <c r="F171" s="787">
        <v>6.05</v>
      </c>
      <c r="G171" s="787">
        <v>0.1</v>
      </c>
      <c r="H171" s="787">
        <v>0</v>
      </c>
      <c r="I171" s="787">
        <v>0</v>
      </c>
      <c r="J171" s="787">
        <v>33.083333333333329</v>
      </c>
      <c r="K171" s="787">
        <v>0.5</v>
      </c>
      <c r="L171" s="787">
        <v>417.79999999999995</v>
      </c>
      <c r="M171" s="787">
        <v>16.666666666666668</v>
      </c>
      <c r="N171" s="787">
        <v>4.5</v>
      </c>
      <c r="O171" s="787">
        <v>0</v>
      </c>
      <c r="P171" s="787">
        <v>13</v>
      </c>
      <c r="Q171" s="787">
        <v>6</v>
      </c>
      <c r="R171" s="787">
        <v>821.08333333333337</v>
      </c>
      <c r="S171" s="787">
        <v>17</v>
      </c>
      <c r="T171" s="787">
        <v>10.5</v>
      </c>
      <c r="U171" s="787">
        <v>4</v>
      </c>
      <c r="W171" s="790">
        <f t="shared" si="26"/>
        <v>0</v>
      </c>
      <c r="X171" s="790">
        <f t="shared" si="26"/>
        <v>0</v>
      </c>
      <c r="Y171" s="790">
        <f t="shared" si="26"/>
        <v>5.9900990099009919E-2</v>
      </c>
      <c r="Z171" s="790">
        <f t="shared" si="26"/>
        <v>7.5585789871504159E-4</v>
      </c>
      <c r="AA171" s="790">
        <f t="shared" si="26"/>
        <v>0</v>
      </c>
      <c r="AB171" s="790">
        <f t="shared" si="26"/>
        <v>0</v>
      </c>
      <c r="AC171" s="790">
        <f t="shared" si="26"/>
        <v>2.6304630144973616E-3</v>
      </c>
      <c r="AD171" s="790">
        <f t="shared" si="26"/>
        <v>1.0750376263169211E-4</v>
      </c>
      <c r="AE171" s="790">
        <f t="shared" si="26"/>
        <v>0.10373680943513344</v>
      </c>
      <c r="AF171" s="790">
        <f t="shared" si="26"/>
        <v>1.2116806009935782E-2</v>
      </c>
      <c r="AG171" s="790">
        <f t="shared" si="26"/>
        <v>2.2935779816513754E-3</v>
      </c>
      <c r="AH171" s="790">
        <f t="shared" si="26"/>
        <v>0</v>
      </c>
      <c r="AI171" s="790">
        <f t="shared" si="26"/>
        <v>6.5806125031637574E-4</v>
      </c>
      <c r="AJ171" s="790">
        <f t="shared" si="26"/>
        <v>7.5659180611073977E-5</v>
      </c>
      <c r="AK171" s="790">
        <f t="shared" si="26"/>
        <v>5.1208889443266389E-2</v>
      </c>
      <c r="AL171" s="790">
        <f t="shared" si="26"/>
        <v>2.4527485211369203E-3</v>
      </c>
      <c r="AM171" s="790">
        <f t="shared" si="27"/>
        <v>1.2769838856795384E-4</v>
      </c>
      <c r="AN171" s="790">
        <f t="shared" si="27"/>
        <v>1.9138298126839071E-4</v>
      </c>
      <c r="AP171" s="790">
        <f t="shared" si="22"/>
        <v>1.5905897412306452E-2</v>
      </c>
      <c r="AR171" s="797">
        <f t="shared" si="23"/>
        <v>1.5568165033228549E-2</v>
      </c>
      <c r="AS171" s="787">
        <f t="shared" si="24"/>
        <v>1.7931604270952972E-2</v>
      </c>
    </row>
    <row r="172" spans="1:45" x14ac:dyDescent="0.25">
      <c r="A172" s="770">
        <v>711000000</v>
      </c>
      <c r="B172" s="770" t="s">
        <v>584</v>
      </c>
      <c r="C172" s="770" t="s">
        <v>462</v>
      </c>
      <c r="D172" s="787">
        <v>2</v>
      </c>
      <c r="E172" s="787">
        <v>0</v>
      </c>
      <c r="F172" s="787">
        <v>6.05</v>
      </c>
      <c r="G172" s="787">
        <v>0</v>
      </c>
      <c r="H172" s="787">
        <v>5</v>
      </c>
      <c r="I172" s="787">
        <v>0</v>
      </c>
      <c r="J172" s="787">
        <v>1767.5</v>
      </c>
      <c r="K172" s="787">
        <v>68</v>
      </c>
      <c r="L172" s="787">
        <v>198.33333333333331</v>
      </c>
      <c r="M172" s="787">
        <v>4</v>
      </c>
      <c r="N172" s="787">
        <v>20.5</v>
      </c>
      <c r="O172" s="787">
        <v>3.5</v>
      </c>
      <c r="P172" s="787">
        <v>405</v>
      </c>
      <c r="Q172" s="787">
        <v>30</v>
      </c>
      <c r="R172" s="787">
        <v>589.41666666666697</v>
      </c>
      <c r="S172" s="787">
        <v>3</v>
      </c>
      <c r="T172" s="787">
        <v>86</v>
      </c>
      <c r="U172" s="787">
        <v>21</v>
      </c>
      <c r="W172" s="790">
        <f t="shared" si="26"/>
        <v>1.0651517841292386E-2</v>
      </c>
      <c r="X172" s="790">
        <f t="shared" si="26"/>
        <v>0</v>
      </c>
      <c r="Y172" s="790">
        <f t="shared" si="26"/>
        <v>5.9900990099009919E-2</v>
      </c>
      <c r="Z172" s="790">
        <f t="shared" si="26"/>
        <v>0</v>
      </c>
      <c r="AA172" s="790">
        <f t="shared" si="26"/>
        <v>4.0204237526635309E-3</v>
      </c>
      <c r="AB172" s="790">
        <f t="shared" si="26"/>
        <v>0</v>
      </c>
      <c r="AC172" s="790">
        <f t="shared" si="26"/>
        <v>0.14053430865866259</v>
      </c>
      <c r="AD172" s="790">
        <f t="shared" si="26"/>
        <v>1.4620511717910126E-2</v>
      </c>
      <c r="AE172" s="790">
        <f t="shared" si="26"/>
        <v>4.9244775501758736E-2</v>
      </c>
      <c r="AF172" s="790">
        <f t="shared" si="26"/>
        <v>2.9080334423845873E-3</v>
      </c>
      <c r="AG172" s="790">
        <f t="shared" si="26"/>
        <v>1.0448521916411822E-2</v>
      </c>
      <c r="AH172" s="790">
        <f t="shared" si="26"/>
        <v>6.9860279441117763E-3</v>
      </c>
      <c r="AI172" s="790">
        <f t="shared" si="26"/>
        <v>2.0501138952164013E-2</v>
      </c>
      <c r="AJ172" s="790">
        <f t="shared" si="26"/>
        <v>3.7829590305536991E-4</v>
      </c>
      <c r="AK172" s="790">
        <f t="shared" si="26"/>
        <v>3.6760425761922594E-2</v>
      </c>
      <c r="AL172" s="790">
        <f t="shared" si="26"/>
        <v>4.3283797431828007E-4</v>
      </c>
      <c r="AM172" s="790">
        <f t="shared" si="27"/>
        <v>1.0459106111280027E-3</v>
      </c>
      <c r="AN172" s="790">
        <f t="shared" si="27"/>
        <v>1.0047606516590513E-3</v>
      </c>
      <c r="AP172" s="790">
        <f t="shared" si="22"/>
        <v>5.4840631774867317E-2</v>
      </c>
      <c r="AR172" s="797">
        <f t="shared" si="23"/>
        <v>5.4289754647372304E-2</v>
      </c>
      <c r="AS172" s="787">
        <f t="shared" si="24"/>
        <v>6.2531608203405836E-2</v>
      </c>
    </row>
    <row r="173" spans="1:45" x14ac:dyDescent="0.25">
      <c r="A173" s="770">
        <v>711000000</v>
      </c>
      <c r="B173" s="770" t="s">
        <v>584</v>
      </c>
      <c r="C173" s="770" t="s">
        <v>595</v>
      </c>
      <c r="D173" s="787">
        <v>0</v>
      </c>
      <c r="E173" s="787">
        <v>0</v>
      </c>
      <c r="F173" s="787">
        <v>0</v>
      </c>
      <c r="G173" s="787">
        <v>0</v>
      </c>
      <c r="H173" s="787">
        <v>22.400000000000002</v>
      </c>
      <c r="I173" s="787">
        <v>0</v>
      </c>
      <c r="J173" s="787">
        <v>0</v>
      </c>
      <c r="K173" s="787">
        <v>0</v>
      </c>
      <c r="L173" s="787">
        <v>0</v>
      </c>
      <c r="M173" s="787">
        <v>0</v>
      </c>
      <c r="N173" s="787">
        <v>0.5</v>
      </c>
      <c r="O173" s="787">
        <v>0</v>
      </c>
      <c r="P173" s="787">
        <v>0</v>
      </c>
      <c r="Q173" s="787">
        <v>2</v>
      </c>
      <c r="R173" s="787">
        <v>2</v>
      </c>
      <c r="S173" s="787">
        <v>0</v>
      </c>
      <c r="T173" s="787">
        <v>579</v>
      </c>
      <c r="U173" s="787">
        <v>0</v>
      </c>
      <c r="W173" s="790">
        <f t="shared" si="26"/>
        <v>0</v>
      </c>
      <c r="X173" s="790">
        <f t="shared" si="26"/>
        <v>0</v>
      </c>
      <c r="Y173" s="790">
        <f t="shared" si="26"/>
        <v>0</v>
      </c>
      <c r="Z173" s="790">
        <f t="shared" si="26"/>
        <v>0</v>
      </c>
      <c r="AA173" s="790">
        <f t="shared" si="26"/>
        <v>1.8011498411932617E-2</v>
      </c>
      <c r="AB173" s="790">
        <f t="shared" si="26"/>
        <v>0</v>
      </c>
      <c r="AC173" s="790">
        <f t="shared" si="26"/>
        <v>0</v>
      </c>
      <c r="AD173" s="790">
        <f t="shared" si="26"/>
        <v>0</v>
      </c>
      <c r="AE173" s="790">
        <f t="shared" si="26"/>
        <v>0</v>
      </c>
      <c r="AF173" s="790">
        <f t="shared" si="26"/>
        <v>0</v>
      </c>
      <c r="AG173" s="790">
        <f t="shared" si="26"/>
        <v>2.5484199796126398E-4</v>
      </c>
      <c r="AH173" s="790">
        <f t="shared" si="26"/>
        <v>0</v>
      </c>
      <c r="AI173" s="790">
        <f t="shared" si="26"/>
        <v>0</v>
      </c>
      <c r="AJ173" s="790">
        <f t="shared" si="26"/>
        <v>2.5219726870357995E-5</v>
      </c>
      <c r="AK173" s="790">
        <f t="shared" si="26"/>
        <v>1.2473493825620555E-4</v>
      </c>
      <c r="AL173" s="790">
        <f t="shared" si="26"/>
        <v>0</v>
      </c>
      <c r="AM173" s="790">
        <f t="shared" si="27"/>
        <v>7.0416539981757401E-3</v>
      </c>
      <c r="AN173" s="790">
        <f t="shared" si="27"/>
        <v>0</v>
      </c>
      <c r="AP173" s="790">
        <f t="shared" si="22"/>
        <v>6.5885222428418251E-4</v>
      </c>
      <c r="AR173" s="797">
        <f t="shared" si="23"/>
        <v>2.6169724770642197E-5</v>
      </c>
      <c r="AS173" s="787">
        <f t="shared" si="24"/>
        <v>3.014261137811143E-5</v>
      </c>
    </row>
    <row r="174" spans="1:45" x14ac:dyDescent="0.25">
      <c r="A174" s="770">
        <v>711000000</v>
      </c>
      <c r="B174" s="770" t="s">
        <v>584</v>
      </c>
      <c r="C174" s="770" t="s">
        <v>596</v>
      </c>
      <c r="D174" s="787">
        <v>3.2</v>
      </c>
      <c r="E174" s="787">
        <v>0.1</v>
      </c>
      <c r="F174" s="787">
        <v>0.1</v>
      </c>
      <c r="G174" s="787">
        <v>0</v>
      </c>
      <c r="H174" s="787">
        <v>0</v>
      </c>
      <c r="I174" s="787">
        <v>0</v>
      </c>
      <c r="J174" s="787">
        <v>1397.5833333333333</v>
      </c>
      <c r="K174" s="787">
        <v>74</v>
      </c>
      <c r="L174" s="787">
        <v>33.533333333333331</v>
      </c>
      <c r="M174" s="787">
        <v>4.833333333333333</v>
      </c>
      <c r="N174" s="787">
        <v>1.5</v>
      </c>
      <c r="O174" s="787">
        <v>0</v>
      </c>
      <c r="P174" s="787">
        <v>525.33333333333326</v>
      </c>
      <c r="Q174" s="787">
        <v>159.66666666666669</v>
      </c>
      <c r="R174" s="787">
        <v>43.833333333333329</v>
      </c>
      <c r="S174" s="787">
        <v>3</v>
      </c>
      <c r="T174" s="787">
        <v>53.833333333333336</v>
      </c>
      <c r="U174" s="787">
        <v>0</v>
      </c>
      <c r="W174" s="790">
        <f t="shared" si="26"/>
        <v>1.7042428546067818E-2</v>
      </c>
      <c r="X174" s="790">
        <f t="shared" si="26"/>
        <v>2.1396476713501176E-4</v>
      </c>
      <c r="Y174" s="790">
        <f t="shared" si="26"/>
        <v>9.9009900990099033E-4</v>
      </c>
      <c r="Z174" s="790">
        <f t="shared" si="26"/>
        <v>0</v>
      </c>
      <c r="AA174" s="790">
        <f t="shared" si="26"/>
        <v>0</v>
      </c>
      <c r="AB174" s="790">
        <f t="shared" si="26"/>
        <v>0</v>
      </c>
      <c r="AC174" s="790">
        <f t="shared" si="26"/>
        <v>0.11112215419681425</v>
      </c>
      <c r="AD174" s="790">
        <f t="shared" si="26"/>
        <v>1.5910556869490434E-2</v>
      </c>
      <c r="AE174" s="790">
        <f t="shared" si="26"/>
        <v>8.326091454583075E-3</v>
      </c>
      <c r="AF174" s="790">
        <f t="shared" si="26"/>
        <v>3.5138737428813765E-3</v>
      </c>
      <c r="AG174" s="790">
        <f t="shared" si="26"/>
        <v>7.6452599388379184E-4</v>
      </c>
      <c r="AH174" s="790">
        <f t="shared" si="26"/>
        <v>0</v>
      </c>
      <c r="AI174" s="790">
        <f t="shared" si="26"/>
        <v>2.6592423858938667E-2</v>
      </c>
      <c r="AJ174" s="790">
        <f t="shared" si="26"/>
        <v>2.0133748618169135E-3</v>
      </c>
      <c r="AK174" s="790">
        <f t="shared" si="26"/>
        <v>2.7337740634485047E-3</v>
      </c>
      <c r="AL174" s="790">
        <f t="shared" si="26"/>
        <v>4.3283797431828007E-4</v>
      </c>
      <c r="AM174" s="790">
        <f t="shared" si="27"/>
        <v>6.5470761122935059E-4</v>
      </c>
      <c r="AN174" s="790">
        <f t="shared" si="27"/>
        <v>0</v>
      </c>
      <c r="AP174" s="790">
        <f t="shared" si="22"/>
        <v>3.9146831480886941E-2</v>
      </c>
      <c r="AR174" s="797">
        <f t="shared" si="23"/>
        <v>3.8930711215716826E-2</v>
      </c>
      <c r="AS174" s="787">
        <f t="shared" si="24"/>
        <v>4.4840872769333281E-2</v>
      </c>
    </row>
    <row r="175" spans="1:45" x14ac:dyDescent="0.25">
      <c r="A175" s="770">
        <v>713000000</v>
      </c>
      <c r="B175" s="770" t="s">
        <v>597</v>
      </c>
      <c r="C175" s="770" t="s">
        <v>598</v>
      </c>
      <c r="D175" s="787">
        <v>0</v>
      </c>
      <c r="E175" s="787">
        <v>0</v>
      </c>
      <c r="F175" s="787">
        <v>0</v>
      </c>
      <c r="G175" s="787">
        <v>0</v>
      </c>
      <c r="H175" s="787">
        <v>0</v>
      </c>
      <c r="I175" s="787">
        <v>25.1</v>
      </c>
      <c r="J175" s="787">
        <v>0</v>
      </c>
      <c r="K175" s="787">
        <v>0</v>
      </c>
      <c r="L175" s="787">
        <v>0</v>
      </c>
      <c r="M175" s="787">
        <v>0</v>
      </c>
      <c r="N175" s="787">
        <v>3.5</v>
      </c>
      <c r="O175" s="787">
        <v>8.5</v>
      </c>
      <c r="P175" s="787">
        <v>0</v>
      </c>
      <c r="Q175" s="787">
        <v>0</v>
      </c>
      <c r="R175" s="787">
        <v>0</v>
      </c>
      <c r="S175" s="787">
        <v>0</v>
      </c>
      <c r="T175" s="787">
        <v>150</v>
      </c>
      <c r="U175" s="787">
        <v>688</v>
      </c>
      <c r="W175" s="790">
        <f t="shared" si="26"/>
        <v>0</v>
      </c>
      <c r="X175" s="790">
        <f t="shared" ref="W175:AL190" si="28">+E175/E$2</f>
        <v>0</v>
      </c>
      <c r="Y175" s="790">
        <f t="shared" si="28"/>
        <v>0</v>
      </c>
      <c r="Z175" s="790">
        <f t="shared" si="28"/>
        <v>0</v>
      </c>
      <c r="AA175" s="790">
        <f t="shared" si="28"/>
        <v>0</v>
      </c>
      <c r="AB175" s="790">
        <f t="shared" si="28"/>
        <v>3.6989733261286045E-2</v>
      </c>
      <c r="AC175" s="790">
        <f t="shared" si="28"/>
        <v>0</v>
      </c>
      <c r="AD175" s="790">
        <f t="shared" si="28"/>
        <v>0</v>
      </c>
      <c r="AE175" s="790">
        <f t="shared" si="28"/>
        <v>0</v>
      </c>
      <c r="AF175" s="790">
        <f t="shared" si="28"/>
        <v>0</v>
      </c>
      <c r="AG175" s="790">
        <f t="shared" si="28"/>
        <v>1.7838939857288477E-3</v>
      </c>
      <c r="AH175" s="790">
        <f t="shared" si="28"/>
        <v>1.6966067864271458E-2</v>
      </c>
      <c r="AI175" s="790">
        <f t="shared" si="28"/>
        <v>0</v>
      </c>
      <c r="AJ175" s="790">
        <f t="shared" si="28"/>
        <v>0</v>
      </c>
      <c r="AK175" s="790">
        <f t="shared" si="28"/>
        <v>0</v>
      </c>
      <c r="AL175" s="790">
        <f t="shared" si="28"/>
        <v>0</v>
      </c>
      <c r="AM175" s="790">
        <f t="shared" si="27"/>
        <v>1.8242626938279119E-3</v>
      </c>
      <c r="AN175" s="790">
        <f t="shared" si="27"/>
        <v>3.2917872778163201E-2</v>
      </c>
      <c r="AP175" s="790">
        <f t="shared" si="22"/>
        <v>2.0688549285965145E-3</v>
      </c>
      <c r="AR175" s="797">
        <f t="shared" si="23"/>
        <v>8.6157629694738949E-4</v>
      </c>
      <c r="AS175" s="787">
        <f t="shared" si="24"/>
        <v>9.9237419266294384E-4</v>
      </c>
    </row>
    <row r="176" spans="1:45" x14ac:dyDescent="0.25">
      <c r="A176" s="770">
        <v>713000000</v>
      </c>
      <c r="B176" s="770" t="s">
        <v>597</v>
      </c>
      <c r="C176" s="770" t="s">
        <v>599</v>
      </c>
      <c r="D176" s="787">
        <v>10</v>
      </c>
      <c r="E176" s="787">
        <v>0</v>
      </c>
      <c r="F176" s="787">
        <v>0</v>
      </c>
      <c r="G176" s="787">
        <v>0</v>
      </c>
      <c r="H176" s="787">
        <v>5.3999999999999986</v>
      </c>
      <c r="I176" s="787">
        <v>4.1999999999999993</v>
      </c>
      <c r="J176" s="787">
        <v>42</v>
      </c>
      <c r="K176" s="787">
        <v>12</v>
      </c>
      <c r="L176" s="787">
        <v>0</v>
      </c>
      <c r="M176" s="787">
        <v>0</v>
      </c>
      <c r="N176" s="787">
        <v>19.5</v>
      </c>
      <c r="O176" s="787">
        <v>3</v>
      </c>
      <c r="P176" s="787">
        <v>17</v>
      </c>
      <c r="Q176" s="787">
        <v>64</v>
      </c>
      <c r="R176" s="787">
        <v>0</v>
      </c>
      <c r="S176" s="787">
        <v>0</v>
      </c>
      <c r="T176" s="787">
        <v>519</v>
      </c>
      <c r="U176" s="787">
        <v>76</v>
      </c>
      <c r="W176" s="790">
        <f t="shared" si="28"/>
        <v>5.3257589206461925E-2</v>
      </c>
      <c r="X176" s="790">
        <f t="shared" si="28"/>
        <v>0</v>
      </c>
      <c r="Y176" s="790">
        <f t="shared" si="28"/>
        <v>0</v>
      </c>
      <c r="Z176" s="790">
        <f t="shared" si="28"/>
        <v>0</v>
      </c>
      <c r="AA176" s="790">
        <f t="shared" si="28"/>
        <v>4.342057652876612E-3</v>
      </c>
      <c r="AB176" s="790">
        <f t="shared" si="28"/>
        <v>6.18951711941838E-3</v>
      </c>
      <c r="AC176" s="790">
        <f t="shared" si="28"/>
        <v>3.3394291166414874E-3</v>
      </c>
      <c r="AD176" s="790">
        <f t="shared" si="28"/>
        <v>2.5800903031606105E-3</v>
      </c>
      <c r="AE176" s="790">
        <f t="shared" si="28"/>
        <v>0</v>
      </c>
      <c r="AF176" s="790">
        <f t="shared" si="28"/>
        <v>0</v>
      </c>
      <c r="AG176" s="790">
        <f t="shared" si="28"/>
        <v>9.9388379204892949E-3</v>
      </c>
      <c r="AH176" s="790">
        <f t="shared" si="28"/>
        <v>5.9880239520958087E-3</v>
      </c>
      <c r="AI176" s="790">
        <f t="shared" si="28"/>
        <v>8.605416350291067E-4</v>
      </c>
      <c r="AJ176" s="790">
        <f t="shared" si="28"/>
        <v>8.0703125985145583E-4</v>
      </c>
      <c r="AK176" s="790">
        <f t="shared" si="28"/>
        <v>0</v>
      </c>
      <c r="AL176" s="790">
        <f t="shared" si="28"/>
        <v>0</v>
      </c>
      <c r="AM176" s="790">
        <f t="shared" si="27"/>
        <v>6.3119489206445748E-3</v>
      </c>
      <c r="AN176" s="790">
        <f t="shared" si="27"/>
        <v>3.6362766440994235E-3</v>
      </c>
      <c r="AP176" s="790">
        <f t="shared" si="22"/>
        <v>3.4737568764766041E-3</v>
      </c>
      <c r="AR176" s="797">
        <f t="shared" si="23"/>
        <v>2.8776153768330522E-3</v>
      </c>
      <c r="AS176" s="787">
        <f t="shared" si="24"/>
        <v>3.3144728406491312E-3</v>
      </c>
    </row>
    <row r="177" spans="1:45" x14ac:dyDescent="0.25">
      <c r="A177" s="770">
        <v>713000000</v>
      </c>
      <c r="B177" s="770" t="s">
        <v>597</v>
      </c>
      <c r="C177" s="770" t="s">
        <v>600</v>
      </c>
      <c r="D177" s="787">
        <v>0</v>
      </c>
      <c r="E177" s="787">
        <v>0</v>
      </c>
      <c r="F177" s="787">
        <v>0</v>
      </c>
      <c r="G177" s="787">
        <v>0</v>
      </c>
      <c r="H177" s="787">
        <v>89.599999999999966</v>
      </c>
      <c r="I177" s="787">
        <v>0</v>
      </c>
      <c r="J177" s="787">
        <v>0</v>
      </c>
      <c r="K177" s="787">
        <v>0</v>
      </c>
      <c r="L177" s="787">
        <v>0</v>
      </c>
      <c r="M177" s="787">
        <v>0</v>
      </c>
      <c r="N177" s="787">
        <v>4.5</v>
      </c>
      <c r="O177" s="787">
        <v>0</v>
      </c>
      <c r="P177" s="787">
        <v>0</v>
      </c>
      <c r="Q177" s="787">
        <v>0</v>
      </c>
      <c r="R177" s="787">
        <v>0</v>
      </c>
      <c r="S177" s="787">
        <v>0</v>
      </c>
      <c r="T177" s="787">
        <v>914</v>
      </c>
      <c r="U177" s="787">
        <v>0</v>
      </c>
      <c r="W177" s="790">
        <f t="shared" si="28"/>
        <v>0</v>
      </c>
      <c r="X177" s="790">
        <f t="shared" si="28"/>
        <v>0</v>
      </c>
      <c r="Y177" s="790">
        <f t="shared" si="28"/>
        <v>0</v>
      </c>
      <c r="Z177" s="790">
        <f t="shared" si="28"/>
        <v>0</v>
      </c>
      <c r="AA177" s="790">
        <f t="shared" si="28"/>
        <v>7.2045993647730441E-2</v>
      </c>
      <c r="AB177" s="790">
        <f t="shared" si="28"/>
        <v>0</v>
      </c>
      <c r="AC177" s="790">
        <f t="shared" si="28"/>
        <v>0</v>
      </c>
      <c r="AD177" s="790">
        <f t="shared" si="28"/>
        <v>0</v>
      </c>
      <c r="AE177" s="790">
        <f t="shared" si="28"/>
        <v>0</v>
      </c>
      <c r="AF177" s="790">
        <f t="shared" si="28"/>
        <v>0</v>
      </c>
      <c r="AG177" s="790">
        <f t="shared" si="28"/>
        <v>2.2935779816513754E-3</v>
      </c>
      <c r="AH177" s="790">
        <f t="shared" si="28"/>
        <v>0</v>
      </c>
      <c r="AI177" s="790">
        <f t="shared" si="28"/>
        <v>0</v>
      </c>
      <c r="AJ177" s="790">
        <f t="shared" si="28"/>
        <v>0</v>
      </c>
      <c r="AK177" s="790">
        <f t="shared" si="28"/>
        <v>0</v>
      </c>
      <c r="AL177" s="790">
        <f t="shared" si="28"/>
        <v>0</v>
      </c>
      <c r="AM177" s="790">
        <f t="shared" si="27"/>
        <v>1.1115840681058076E-2</v>
      </c>
      <c r="AN177" s="790">
        <f t="shared" si="27"/>
        <v>0</v>
      </c>
      <c r="AP177" s="790">
        <f t="shared" si="22"/>
        <v>2.5124263593513134E-3</v>
      </c>
      <c r="AR177" s="797">
        <f t="shared" si="23"/>
        <v>2.3552752293577972E-4</v>
      </c>
      <c r="AS177" s="787">
        <f t="shared" si="24"/>
        <v>2.7128350240300281E-4</v>
      </c>
    </row>
    <row r="178" spans="1:45" x14ac:dyDescent="0.25">
      <c r="A178" s="770">
        <v>713000000</v>
      </c>
      <c r="B178" s="770" t="s">
        <v>597</v>
      </c>
      <c r="C178" s="770" t="s">
        <v>601</v>
      </c>
      <c r="D178" s="787">
        <v>0</v>
      </c>
      <c r="E178" s="787">
        <v>0</v>
      </c>
      <c r="F178" s="787">
        <v>0</v>
      </c>
      <c r="G178" s="787">
        <v>0</v>
      </c>
      <c r="H178" s="787">
        <v>0</v>
      </c>
      <c r="I178" s="787">
        <v>25</v>
      </c>
      <c r="J178" s="787">
        <v>0</v>
      </c>
      <c r="K178" s="787">
        <v>0</v>
      </c>
      <c r="L178" s="787">
        <v>0</v>
      </c>
      <c r="M178" s="787">
        <v>0</v>
      </c>
      <c r="N178" s="787">
        <v>0</v>
      </c>
      <c r="O178" s="787">
        <v>6</v>
      </c>
      <c r="P178" s="787">
        <v>0</v>
      </c>
      <c r="Q178" s="787">
        <v>0</v>
      </c>
      <c r="R178" s="787">
        <v>0</v>
      </c>
      <c r="S178" s="787">
        <v>0</v>
      </c>
      <c r="T178" s="787">
        <v>0</v>
      </c>
      <c r="U178" s="787">
        <v>162</v>
      </c>
      <c r="W178" s="790">
        <f t="shared" si="28"/>
        <v>0</v>
      </c>
      <c r="X178" s="790">
        <f t="shared" si="28"/>
        <v>0</v>
      </c>
      <c r="Y178" s="790">
        <f t="shared" si="28"/>
        <v>0</v>
      </c>
      <c r="Z178" s="790">
        <f t="shared" si="28"/>
        <v>0</v>
      </c>
      <c r="AA178" s="790">
        <f t="shared" si="28"/>
        <v>0</v>
      </c>
      <c r="AB178" s="790">
        <f t="shared" si="28"/>
        <v>3.6842363806061797E-2</v>
      </c>
      <c r="AC178" s="790">
        <f t="shared" si="28"/>
        <v>0</v>
      </c>
      <c r="AD178" s="790">
        <f t="shared" si="28"/>
        <v>0</v>
      </c>
      <c r="AE178" s="790">
        <f t="shared" si="28"/>
        <v>0</v>
      </c>
      <c r="AF178" s="790">
        <f t="shared" si="28"/>
        <v>0</v>
      </c>
      <c r="AG178" s="790">
        <f t="shared" si="28"/>
        <v>0</v>
      </c>
      <c r="AH178" s="790">
        <f t="shared" si="28"/>
        <v>1.1976047904191617E-2</v>
      </c>
      <c r="AI178" s="790">
        <f t="shared" si="28"/>
        <v>0</v>
      </c>
      <c r="AJ178" s="790">
        <f t="shared" si="28"/>
        <v>0</v>
      </c>
      <c r="AK178" s="790">
        <f t="shared" si="28"/>
        <v>0</v>
      </c>
      <c r="AL178" s="790">
        <f t="shared" si="28"/>
        <v>0</v>
      </c>
      <c r="AM178" s="790">
        <f t="shared" si="27"/>
        <v>0</v>
      </c>
      <c r="AN178" s="790">
        <f t="shared" si="27"/>
        <v>7.7510107413698241E-3</v>
      </c>
      <c r="AP178" s="790">
        <f t="shared" si="22"/>
        <v>1.4726660705841027E-3</v>
      </c>
      <c r="AR178" s="797">
        <f t="shared" si="23"/>
        <v>4.7886227544910172E-4</v>
      </c>
      <c r="AS178" s="787">
        <f t="shared" si="24"/>
        <v>5.5155946801140976E-4</v>
      </c>
    </row>
    <row r="179" spans="1:45" x14ac:dyDescent="0.25">
      <c r="A179" s="770">
        <v>713000000</v>
      </c>
      <c r="B179" s="770" t="s">
        <v>597</v>
      </c>
      <c r="C179" s="770" t="s">
        <v>602</v>
      </c>
      <c r="D179" s="787">
        <v>0</v>
      </c>
      <c r="E179" s="787">
        <v>0</v>
      </c>
      <c r="F179" s="787">
        <v>0</v>
      </c>
      <c r="G179" s="787">
        <v>0</v>
      </c>
      <c r="H179" s="787">
        <v>0</v>
      </c>
      <c r="I179" s="787">
        <v>11</v>
      </c>
      <c r="J179" s="787">
        <v>0</v>
      </c>
      <c r="K179" s="787">
        <v>0</v>
      </c>
      <c r="L179" s="787">
        <v>0</v>
      </c>
      <c r="M179" s="787">
        <v>0</v>
      </c>
      <c r="N179" s="787">
        <v>0</v>
      </c>
      <c r="O179" s="787">
        <v>0</v>
      </c>
      <c r="P179" s="787">
        <v>0</v>
      </c>
      <c r="Q179" s="787">
        <v>0</v>
      </c>
      <c r="R179" s="787">
        <v>0</v>
      </c>
      <c r="S179" s="787">
        <v>0</v>
      </c>
      <c r="T179" s="787">
        <v>0</v>
      </c>
      <c r="U179" s="787">
        <v>12</v>
      </c>
      <c r="W179" s="790">
        <f t="shared" si="28"/>
        <v>0</v>
      </c>
      <c r="X179" s="790">
        <f t="shared" si="28"/>
        <v>0</v>
      </c>
      <c r="Y179" s="790">
        <f t="shared" si="28"/>
        <v>0</v>
      </c>
      <c r="Z179" s="790">
        <f t="shared" si="28"/>
        <v>0</v>
      </c>
      <c r="AA179" s="790">
        <f t="shared" si="28"/>
        <v>0</v>
      </c>
      <c r="AB179" s="790">
        <f t="shared" si="28"/>
        <v>1.6210640074667191E-2</v>
      </c>
      <c r="AC179" s="790">
        <f t="shared" si="28"/>
        <v>0</v>
      </c>
      <c r="AD179" s="790">
        <f t="shared" si="28"/>
        <v>0</v>
      </c>
      <c r="AE179" s="790">
        <f t="shared" si="28"/>
        <v>0</v>
      </c>
      <c r="AF179" s="790">
        <f t="shared" si="28"/>
        <v>0</v>
      </c>
      <c r="AG179" s="790">
        <f t="shared" si="28"/>
        <v>0</v>
      </c>
      <c r="AH179" s="790">
        <f t="shared" si="28"/>
        <v>0</v>
      </c>
      <c r="AI179" s="790">
        <f t="shared" si="28"/>
        <v>0</v>
      </c>
      <c r="AJ179" s="790">
        <f t="shared" si="28"/>
        <v>0</v>
      </c>
      <c r="AK179" s="790">
        <f t="shared" si="28"/>
        <v>0</v>
      </c>
      <c r="AL179" s="790">
        <f t="shared" si="28"/>
        <v>0</v>
      </c>
      <c r="AM179" s="790">
        <f t="shared" si="27"/>
        <v>0</v>
      </c>
      <c r="AN179" s="790">
        <f t="shared" si="27"/>
        <v>5.7414894380517216E-4</v>
      </c>
      <c r="AP179" s="790">
        <f t="shared" si="22"/>
        <v>4.1665379952137018E-4</v>
      </c>
      <c r="AR179" s="797">
        <f t="shared" si="23"/>
        <v>0</v>
      </c>
      <c r="AS179" s="787">
        <f t="shared" si="24"/>
        <v>0</v>
      </c>
    </row>
    <row r="180" spans="1:45" x14ac:dyDescent="0.25">
      <c r="A180" s="770">
        <v>713000000</v>
      </c>
      <c r="B180" s="770" t="s">
        <v>597</v>
      </c>
      <c r="C180" s="770" t="s">
        <v>603</v>
      </c>
      <c r="D180" s="787">
        <v>0</v>
      </c>
      <c r="E180" s="787">
        <v>0</v>
      </c>
      <c r="F180" s="787">
        <v>5.1999999999999993</v>
      </c>
      <c r="G180" s="787">
        <v>0</v>
      </c>
      <c r="H180" s="787">
        <v>0</v>
      </c>
      <c r="I180" s="787">
        <v>0</v>
      </c>
      <c r="J180" s="787">
        <v>0</v>
      </c>
      <c r="K180" s="787">
        <v>0</v>
      </c>
      <c r="L180" s="787">
        <v>100</v>
      </c>
      <c r="M180" s="787">
        <v>0</v>
      </c>
      <c r="N180" s="787">
        <v>0</v>
      </c>
      <c r="O180" s="787">
        <v>0</v>
      </c>
      <c r="P180" s="787">
        <v>0</v>
      </c>
      <c r="Q180" s="787">
        <v>0</v>
      </c>
      <c r="R180" s="787">
        <v>568</v>
      </c>
      <c r="S180" s="787">
        <v>0</v>
      </c>
      <c r="T180" s="787">
        <v>1</v>
      </c>
      <c r="U180" s="787">
        <v>0</v>
      </c>
      <c r="W180" s="790">
        <f t="shared" si="28"/>
        <v>0</v>
      </c>
      <c r="X180" s="790">
        <f t="shared" si="28"/>
        <v>0</v>
      </c>
      <c r="Y180" s="790">
        <f t="shared" si="28"/>
        <v>5.1485148514851489E-2</v>
      </c>
      <c r="Z180" s="790">
        <f t="shared" si="28"/>
        <v>0</v>
      </c>
      <c r="AA180" s="790">
        <f t="shared" si="28"/>
        <v>0</v>
      </c>
      <c r="AB180" s="790">
        <f t="shared" si="28"/>
        <v>0</v>
      </c>
      <c r="AC180" s="790">
        <f t="shared" si="28"/>
        <v>0</v>
      </c>
      <c r="AD180" s="790">
        <f t="shared" si="28"/>
        <v>0</v>
      </c>
      <c r="AE180" s="790">
        <f t="shared" si="28"/>
        <v>2.4829298572315334E-2</v>
      </c>
      <c r="AF180" s="790">
        <f t="shared" si="28"/>
        <v>0</v>
      </c>
      <c r="AG180" s="790">
        <f t="shared" si="28"/>
        <v>0</v>
      </c>
      <c r="AH180" s="790">
        <f t="shared" si="28"/>
        <v>0</v>
      </c>
      <c r="AI180" s="790">
        <f t="shared" si="28"/>
        <v>0</v>
      </c>
      <c r="AJ180" s="790">
        <f t="shared" si="28"/>
        <v>0</v>
      </c>
      <c r="AK180" s="790">
        <f t="shared" si="28"/>
        <v>3.5424722464762373E-2</v>
      </c>
      <c r="AL180" s="790">
        <f t="shared" si="28"/>
        <v>0</v>
      </c>
      <c r="AM180" s="790">
        <f t="shared" si="27"/>
        <v>1.2161751292186079E-5</v>
      </c>
      <c r="AN180" s="790">
        <f t="shared" si="27"/>
        <v>0</v>
      </c>
      <c r="AP180" s="790">
        <f t="shared" si="22"/>
        <v>3.5773334479141648E-3</v>
      </c>
      <c r="AR180" s="797">
        <f t="shared" si="23"/>
        <v>3.313221601489758E-3</v>
      </c>
      <c r="AS180" s="787">
        <f t="shared" si="24"/>
        <v>3.8162094564825264E-3</v>
      </c>
    </row>
    <row r="181" spans="1:45" x14ac:dyDescent="0.25">
      <c r="A181" s="770">
        <v>713000000</v>
      </c>
      <c r="B181" s="770" t="s">
        <v>597</v>
      </c>
      <c r="C181" s="770" t="s">
        <v>604</v>
      </c>
      <c r="D181" s="787">
        <v>0</v>
      </c>
      <c r="E181" s="787">
        <v>0</v>
      </c>
      <c r="F181" s="787">
        <v>5.0999999999999996</v>
      </c>
      <c r="G181" s="787">
        <v>0</v>
      </c>
      <c r="H181" s="787">
        <v>0</v>
      </c>
      <c r="I181" s="787">
        <v>0</v>
      </c>
      <c r="J181" s="787">
        <v>0</v>
      </c>
      <c r="K181" s="787">
        <v>0</v>
      </c>
      <c r="L181" s="787">
        <v>157</v>
      </c>
      <c r="M181" s="787">
        <v>0</v>
      </c>
      <c r="N181" s="787">
        <v>0.5</v>
      </c>
      <c r="O181" s="787">
        <v>0</v>
      </c>
      <c r="P181" s="787">
        <v>6</v>
      </c>
      <c r="Q181" s="787">
        <v>0</v>
      </c>
      <c r="R181" s="787">
        <v>241.5</v>
      </c>
      <c r="S181" s="787">
        <v>0</v>
      </c>
      <c r="T181" s="787">
        <v>6</v>
      </c>
      <c r="U181" s="787">
        <v>0</v>
      </c>
      <c r="W181" s="790">
        <f t="shared" si="28"/>
        <v>0</v>
      </c>
      <c r="X181" s="790">
        <f t="shared" si="28"/>
        <v>0</v>
      </c>
      <c r="Y181" s="790">
        <f t="shared" si="28"/>
        <v>5.0495049504950505E-2</v>
      </c>
      <c r="Z181" s="790">
        <f t="shared" si="28"/>
        <v>0</v>
      </c>
      <c r="AA181" s="790">
        <f t="shared" si="28"/>
        <v>0</v>
      </c>
      <c r="AB181" s="790">
        <f t="shared" si="28"/>
        <v>0</v>
      </c>
      <c r="AC181" s="790">
        <f t="shared" si="28"/>
        <v>0</v>
      </c>
      <c r="AD181" s="790">
        <f t="shared" si="28"/>
        <v>0</v>
      </c>
      <c r="AE181" s="790">
        <f t="shared" si="28"/>
        <v>3.8981998758535072E-2</v>
      </c>
      <c r="AF181" s="790">
        <f t="shared" si="28"/>
        <v>0</v>
      </c>
      <c r="AG181" s="790">
        <f t="shared" si="28"/>
        <v>2.5484199796126398E-4</v>
      </c>
      <c r="AH181" s="790">
        <f t="shared" si="28"/>
        <v>0</v>
      </c>
      <c r="AI181" s="790">
        <f t="shared" si="28"/>
        <v>3.037205770690965E-4</v>
      </c>
      <c r="AJ181" s="790">
        <f t="shared" si="28"/>
        <v>0</v>
      </c>
      <c r="AK181" s="790">
        <f t="shared" si="28"/>
        <v>1.5061743794436821E-2</v>
      </c>
      <c r="AL181" s="790">
        <f t="shared" si="28"/>
        <v>0</v>
      </c>
      <c r="AM181" s="790">
        <f t="shared" si="27"/>
        <v>7.2970507753116476E-5</v>
      </c>
      <c r="AN181" s="790">
        <f t="shared" si="27"/>
        <v>0</v>
      </c>
      <c r="AP181" s="790">
        <f t="shared" si="22"/>
        <v>5.4614422603217428E-3</v>
      </c>
      <c r="AR181" s="797">
        <f t="shared" si="23"/>
        <v>5.2279276391095624E-3</v>
      </c>
      <c r="AS181" s="787">
        <f t="shared" si="24"/>
        <v>6.0215914580556773E-3</v>
      </c>
    </row>
    <row r="182" spans="1:45" x14ac:dyDescent="0.25">
      <c r="A182" s="770">
        <v>713000000</v>
      </c>
      <c r="B182" s="770" t="s">
        <v>597</v>
      </c>
      <c r="C182" s="770" t="s">
        <v>593</v>
      </c>
      <c r="D182" s="787">
        <v>0</v>
      </c>
      <c r="E182" s="787">
        <v>4</v>
      </c>
      <c r="F182" s="787">
        <v>0</v>
      </c>
      <c r="G182" s="787">
        <v>0</v>
      </c>
      <c r="H182" s="787">
        <v>1.4000000000000001</v>
      </c>
      <c r="I182" s="787">
        <v>7.3000000000000007</v>
      </c>
      <c r="J182" s="787">
        <v>0</v>
      </c>
      <c r="K182" s="787">
        <v>0</v>
      </c>
      <c r="L182" s="787">
        <v>0</v>
      </c>
      <c r="M182" s="787">
        <v>0</v>
      </c>
      <c r="N182" s="787">
        <v>8.5</v>
      </c>
      <c r="O182" s="787">
        <v>5.5</v>
      </c>
      <c r="P182" s="787">
        <v>0</v>
      </c>
      <c r="Q182" s="787">
        <v>16</v>
      </c>
      <c r="R182" s="787">
        <v>3.5</v>
      </c>
      <c r="S182" s="787">
        <v>0</v>
      </c>
      <c r="T182" s="787">
        <v>71</v>
      </c>
      <c r="U182" s="787">
        <v>320</v>
      </c>
      <c r="W182" s="790">
        <f t="shared" si="28"/>
        <v>0</v>
      </c>
      <c r="X182" s="790">
        <f t="shared" si="28"/>
        <v>8.5585906854004704E-3</v>
      </c>
      <c r="Y182" s="790">
        <f t="shared" si="28"/>
        <v>0</v>
      </c>
      <c r="Z182" s="790">
        <f t="shared" si="28"/>
        <v>0</v>
      </c>
      <c r="AA182" s="790">
        <f t="shared" si="28"/>
        <v>1.1257186507457886E-3</v>
      </c>
      <c r="AB182" s="790">
        <f t="shared" si="28"/>
        <v>1.0757970231370045E-2</v>
      </c>
      <c r="AC182" s="790">
        <f t="shared" si="28"/>
        <v>0</v>
      </c>
      <c r="AD182" s="790">
        <f t="shared" si="28"/>
        <v>0</v>
      </c>
      <c r="AE182" s="790">
        <f t="shared" si="28"/>
        <v>0</v>
      </c>
      <c r="AF182" s="790">
        <f t="shared" si="28"/>
        <v>0</v>
      </c>
      <c r="AG182" s="790">
        <f t="shared" si="28"/>
        <v>4.3323139653414873E-3</v>
      </c>
      <c r="AH182" s="790">
        <f t="shared" si="28"/>
        <v>1.0978043912175649E-2</v>
      </c>
      <c r="AI182" s="790">
        <f t="shared" si="28"/>
        <v>0</v>
      </c>
      <c r="AJ182" s="790">
        <f t="shared" si="28"/>
        <v>2.0175781496286396E-4</v>
      </c>
      <c r="AK182" s="790">
        <f t="shared" si="28"/>
        <v>2.1828614194835971E-4</v>
      </c>
      <c r="AL182" s="790">
        <f t="shared" si="28"/>
        <v>0</v>
      </c>
      <c r="AM182" s="790">
        <f t="shared" si="27"/>
        <v>8.6348434174521164E-4</v>
      </c>
      <c r="AN182" s="790">
        <f t="shared" si="27"/>
        <v>1.5310638501471257E-2</v>
      </c>
      <c r="AP182" s="790">
        <f t="shared" si="22"/>
        <v>1.390370781920025E-3</v>
      </c>
      <c r="AR182" s="797">
        <f t="shared" si="23"/>
        <v>8.838424069292606E-4</v>
      </c>
      <c r="AS182" s="787">
        <f t="shared" si="24"/>
        <v>1.0180205724383534E-3</v>
      </c>
    </row>
    <row r="183" spans="1:45" x14ac:dyDescent="0.25">
      <c r="A183" s="770">
        <v>713000000</v>
      </c>
      <c r="B183" s="770" t="s">
        <v>597</v>
      </c>
      <c r="C183" s="770" t="s">
        <v>462</v>
      </c>
      <c r="D183" s="787">
        <v>0</v>
      </c>
      <c r="E183" s="787">
        <v>0</v>
      </c>
      <c r="F183" s="787">
        <v>0</v>
      </c>
      <c r="G183" s="787">
        <v>0</v>
      </c>
      <c r="H183" s="787">
        <v>0</v>
      </c>
      <c r="I183" s="787">
        <v>0</v>
      </c>
      <c r="J183" s="787">
        <v>0</v>
      </c>
      <c r="K183" s="787">
        <v>0</v>
      </c>
      <c r="L183" s="787">
        <v>0</v>
      </c>
      <c r="M183" s="787">
        <v>0</v>
      </c>
      <c r="N183" s="787">
        <v>0</v>
      </c>
      <c r="O183" s="787">
        <v>0</v>
      </c>
      <c r="P183" s="787">
        <v>0</v>
      </c>
      <c r="Q183" s="787">
        <v>0</v>
      </c>
      <c r="R183" s="787">
        <v>1</v>
      </c>
      <c r="S183" s="787">
        <v>0</v>
      </c>
      <c r="T183" s="787">
        <v>0</v>
      </c>
      <c r="U183" s="787">
        <v>0</v>
      </c>
      <c r="W183" s="790">
        <f t="shared" si="28"/>
        <v>0</v>
      </c>
      <c r="X183" s="790">
        <f t="shared" si="28"/>
        <v>0</v>
      </c>
      <c r="Y183" s="790">
        <f t="shared" si="28"/>
        <v>0</v>
      </c>
      <c r="Z183" s="790">
        <f t="shared" si="28"/>
        <v>0</v>
      </c>
      <c r="AA183" s="790">
        <f t="shared" si="28"/>
        <v>0</v>
      </c>
      <c r="AB183" s="790">
        <f t="shared" si="28"/>
        <v>0</v>
      </c>
      <c r="AC183" s="790">
        <f t="shared" si="28"/>
        <v>0</v>
      </c>
      <c r="AD183" s="790">
        <f t="shared" si="28"/>
        <v>0</v>
      </c>
      <c r="AE183" s="790">
        <f t="shared" si="28"/>
        <v>0</v>
      </c>
      <c r="AF183" s="790">
        <f t="shared" si="28"/>
        <v>0</v>
      </c>
      <c r="AG183" s="790">
        <f t="shared" si="28"/>
        <v>0</v>
      </c>
      <c r="AH183" s="790">
        <f t="shared" si="28"/>
        <v>0</v>
      </c>
      <c r="AI183" s="790">
        <f t="shared" si="28"/>
        <v>0</v>
      </c>
      <c r="AJ183" s="790">
        <f t="shared" si="28"/>
        <v>0</v>
      </c>
      <c r="AK183" s="790">
        <f t="shared" si="28"/>
        <v>6.2367469128102773E-5</v>
      </c>
      <c r="AL183" s="790">
        <f t="shared" si="28"/>
        <v>0</v>
      </c>
      <c r="AM183" s="790">
        <f t="shared" si="27"/>
        <v>0</v>
      </c>
      <c r="AN183" s="790">
        <f t="shared" si="27"/>
        <v>0</v>
      </c>
      <c r="AP183" s="790">
        <f t="shared" si="22"/>
        <v>8.6690782088062861E-8</v>
      </c>
      <c r="AR183" s="797">
        <f t="shared" si="23"/>
        <v>0</v>
      </c>
      <c r="AS183" s="787">
        <f t="shared" si="24"/>
        <v>0</v>
      </c>
    </row>
    <row r="184" spans="1:45" x14ac:dyDescent="0.25">
      <c r="A184" s="770">
        <v>713000000</v>
      </c>
      <c r="B184" s="770" t="s">
        <v>597</v>
      </c>
      <c r="C184" s="770" t="s">
        <v>605</v>
      </c>
      <c r="D184" s="787">
        <v>1</v>
      </c>
      <c r="E184" s="787">
        <v>0</v>
      </c>
      <c r="F184" s="787">
        <v>0</v>
      </c>
      <c r="G184" s="787">
        <v>0</v>
      </c>
      <c r="H184" s="787">
        <v>7.1</v>
      </c>
      <c r="I184" s="787">
        <v>4.6999999999999993</v>
      </c>
      <c r="J184" s="787">
        <v>69.5</v>
      </c>
      <c r="K184" s="787">
        <v>18</v>
      </c>
      <c r="L184" s="787">
        <v>0</v>
      </c>
      <c r="M184" s="787">
        <v>0</v>
      </c>
      <c r="N184" s="787">
        <v>36</v>
      </c>
      <c r="O184" s="787">
        <v>2.5</v>
      </c>
      <c r="P184" s="787">
        <v>197</v>
      </c>
      <c r="Q184" s="787">
        <v>5</v>
      </c>
      <c r="R184" s="787">
        <v>0</v>
      </c>
      <c r="S184" s="787">
        <v>0</v>
      </c>
      <c r="T184" s="787">
        <v>308</v>
      </c>
      <c r="U184" s="787">
        <v>82</v>
      </c>
      <c r="W184" s="790">
        <f t="shared" si="28"/>
        <v>5.3257589206461928E-3</v>
      </c>
      <c r="X184" s="790">
        <f t="shared" si="28"/>
        <v>0</v>
      </c>
      <c r="Y184" s="790">
        <f t="shared" si="28"/>
        <v>0</v>
      </c>
      <c r="Z184" s="790">
        <f t="shared" si="28"/>
        <v>0</v>
      </c>
      <c r="AA184" s="790">
        <f t="shared" si="28"/>
        <v>5.7090017287822125E-3</v>
      </c>
      <c r="AB184" s="790">
        <f t="shared" si="28"/>
        <v>6.9263643955396166E-3</v>
      </c>
      <c r="AC184" s="790">
        <f t="shared" si="28"/>
        <v>5.5259600858710324E-3</v>
      </c>
      <c r="AD184" s="790">
        <f t="shared" si="28"/>
        <v>3.8701354547409157E-3</v>
      </c>
      <c r="AE184" s="790">
        <f t="shared" si="28"/>
        <v>0</v>
      </c>
      <c r="AF184" s="790">
        <f t="shared" si="28"/>
        <v>0</v>
      </c>
      <c r="AG184" s="790">
        <f t="shared" si="28"/>
        <v>1.8348623853211003E-2</v>
      </c>
      <c r="AH184" s="790">
        <f t="shared" si="28"/>
        <v>4.9900199600798403E-3</v>
      </c>
      <c r="AI184" s="790">
        <f t="shared" si="28"/>
        <v>9.9721589471020011E-3</v>
      </c>
      <c r="AJ184" s="790">
        <f t="shared" si="28"/>
        <v>6.304931717589499E-5</v>
      </c>
      <c r="AK184" s="790">
        <f t="shared" si="28"/>
        <v>0</v>
      </c>
      <c r="AL184" s="790">
        <f t="shared" si="28"/>
        <v>0</v>
      </c>
      <c r="AM184" s="790">
        <f t="shared" si="27"/>
        <v>3.7458193979933124E-3</v>
      </c>
      <c r="AN184" s="790">
        <f t="shared" si="27"/>
        <v>3.9233511160020095E-3</v>
      </c>
      <c r="AP184" s="790">
        <f t="shared" si="22"/>
        <v>5.1441476415273512E-3</v>
      </c>
      <c r="AR184" s="797">
        <f t="shared" si="23"/>
        <v>4.6675076008704597E-3</v>
      </c>
      <c r="AS184" s="787">
        <f t="shared" si="24"/>
        <v>5.3760927541450405E-3</v>
      </c>
    </row>
    <row r="185" spans="1:45" x14ac:dyDescent="0.25">
      <c r="A185" s="770">
        <v>713000000</v>
      </c>
      <c r="B185" s="770" t="s">
        <v>597</v>
      </c>
      <c r="C185" s="770" t="s">
        <v>595</v>
      </c>
      <c r="D185" s="787">
        <v>0</v>
      </c>
      <c r="E185" s="787">
        <v>0</v>
      </c>
      <c r="F185" s="787">
        <v>0</v>
      </c>
      <c r="G185" s="787">
        <v>0</v>
      </c>
      <c r="H185" s="787">
        <v>23.1</v>
      </c>
      <c r="I185" s="787">
        <v>0</v>
      </c>
      <c r="J185" s="787">
        <v>0</v>
      </c>
      <c r="K185" s="787">
        <v>0</v>
      </c>
      <c r="L185" s="787">
        <v>0</v>
      </c>
      <c r="M185" s="787">
        <v>0</v>
      </c>
      <c r="N185" s="787">
        <v>3.5</v>
      </c>
      <c r="O185" s="787">
        <v>0</v>
      </c>
      <c r="P185" s="787">
        <v>0</v>
      </c>
      <c r="Q185" s="787">
        <v>0</v>
      </c>
      <c r="R185" s="787">
        <v>6</v>
      </c>
      <c r="S185" s="787">
        <v>0</v>
      </c>
      <c r="T185" s="787">
        <v>599</v>
      </c>
      <c r="U185" s="787">
        <v>4</v>
      </c>
      <c r="W185" s="790">
        <f t="shared" si="28"/>
        <v>0</v>
      </c>
      <c r="X185" s="790">
        <f t="shared" si="28"/>
        <v>0</v>
      </c>
      <c r="Y185" s="790">
        <f t="shared" si="28"/>
        <v>0</v>
      </c>
      <c r="Z185" s="790">
        <f t="shared" si="28"/>
        <v>0</v>
      </c>
      <c r="AA185" s="790">
        <f t="shared" si="28"/>
        <v>1.8574357737305511E-2</v>
      </c>
      <c r="AB185" s="790">
        <f t="shared" si="28"/>
        <v>0</v>
      </c>
      <c r="AC185" s="790">
        <f t="shared" si="28"/>
        <v>0</v>
      </c>
      <c r="AD185" s="790">
        <f t="shared" si="28"/>
        <v>0</v>
      </c>
      <c r="AE185" s="790">
        <f t="shared" si="28"/>
        <v>0</v>
      </c>
      <c r="AF185" s="790">
        <f t="shared" si="28"/>
        <v>0</v>
      </c>
      <c r="AG185" s="790">
        <f t="shared" si="28"/>
        <v>1.7838939857288477E-3</v>
      </c>
      <c r="AH185" s="790">
        <f t="shared" si="28"/>
        <v>0</v>
      </c>
      <c r="AI185" s="790">
        <f t="shared" si="28"/>
        <v>0</v>
      </c>
      <c r="AJ185" s="790">
        <f t="shared" si="28"/>
        <v>0</v>
      </c>
      <c r="AK185" s="790">
        <f t="shared" si="28"/>
        <v>3.7420481476861667E-4</v>
      </c>
      <c r="AL185" s="790">
        <f t="shared" si="28"/>
        <v>0</v>
      </c>
      <c r="AM185" s="790">
        <f t="shared" si="27"/>
        <v>7.284889024019461E-3</v>
      </c>
      <c r="AN185" s="790">
        <f t="shared" si="27"/>
        <v>1.9138298126839071E-4</v>
      </c>
      <c r="AP185" s="790">
        <f t="shared" si="22"/>
        <v>8.3694055035575424E-4</v>
      </c>
      <c r="AR185" s="797">
        <f t="shared" si="23"/>
        <v>1.8318807339449535E-4</v>
      </c>
      <c r="AS185" s="787">
        <f t="shared" si="24"/>
        <v>2.1099827964677999E-4</v>
      </c>
    </row>
    <row r="186" spans="1:45" x14ac:dyDescent="0.25">
      <c r="A186" s="770">
        <v>713000000</v>
      </c>
      <c r="B186" s="770" t="s">
        <v>597</v>
      </c>
      <c r="C186" s="770" t="s">
        <v>606</v>
      </c>
      <c r="D186" s="787">
        <v>0</v>
      </c>
      <c r="E186" s="787">
        <v>0</v>
      </c>
      <c r="F186" s="787">
        <v>0</v>
      </c>
      <c r="G186" s="787">
        <v>0</v>
      </c>
      <c r="H186" s="787">
        <v>0</v>
      </c>
      <c r="I186" s="787">
        <v>11</v>
      </c>
      <c r="J186" s="787">
        <v>0</v>
      </c>
      <c r="K186" s="787">
        <v>0</v>
      </c>
      <c r="L186" s="787">
        <v>0</v>
      </c>
      <c r="M186" s="787">
        <v>0</v>
      </c>
      <c r="N186" s="787">
        <v>0.5</v>
      </c>
      <c r="O186" s="787">
        <v>4</v>
      </c>
      <c r="P186" s="787">
        <v>0</v>
      </c>
      <c r="Q186" s="787">
        <v>0</v>
      </c>
      <c r="R186" s="787">
        <v>4</v>
      </c>
      <c r="S186" s="787">
        <v>0</v>
      </c>
      <c r="T186" s="787">
        <v>4</v>
      </c>
      <c r="U186" s="787">
        <v>144</v>
      </c>
      <c r="W186" s="790">
        <f t="shared" si="28"/>
        <v>0</v>
      </c>
      <c r="X186" s="790">
        <f t="shared" si="28"/>
        <v>0</v>
      </c>
      <c r="Y186" s="790">
        <f t="shared" si="28"/>
        <v>0</v>
      </c>
      <c r="Z186" s="790">
        <f t="shared" si="28"/>
        <v>0</v>
      </c>
      <c r="AA186" s="790">
        <f t="shared" si="28"/>
        <v>0</v>
      </c>
      <c r="AB186" s="790">
        <f t="shared" si="28"/>
        <v>1.6210640074667191E-2</v>
      </c>
      <c r="AC186" s="790">
        <f t="shared" si="28"/>
        <v>0</v>
      </c>
      <c r="AD186" s="790">
        <f t="shared" si="28"/>
        <v>0</v>
      </c>
      <c r="AE186" s="790">
        <f t="shared" si="28"/>
        <v>0</v>
      </c>
      <c r="AF186" s="790">
        <f t="shared" si="28"/>
        <v>0</v>
      </c>
      <c r="AG186" s="790">
        <f t="shared" si="28"/>
        <v>2.5484199796126398E-4</v>
      </c>
      <c r="AH186" s="790">
        <f t="shared" si="28"/>
        <v>7.9840319361277438E-3</v>
      </c>
      <c r="AI186" s="790">
        <f t="shared" si="28"/>
        <v>0</v>
      </c>
      <c r="AJ186" s="790">
        <f t="shared" si="28"/>
        <v>0</v>
      </c>
      <c r="AK186" s="790">
        <f t="shared" si="28"/>
        <v>2.4946987651241109E-4</v>
      </c>
      <c r="AL186" s="790">
        <f t="shared" si="28"/>
        <v>0</v>
      </c>
      <c r="AM186" s="790">
        <f t="shared" si="27"/>
        <v>4.8647005168744315E-5</v>
      </c>
      <c r="AN186" s="790">
        <f t="shared" si="27"/>
        <v>6.8897873256620655E-3</v>
      </c>
      <c r="AP186" s="790">
        <f t="shared" si="22"/>
        <v>8.0904014698835738E-4</v>
      </c>
      <c r="AR186" s="797">
        <f t="shared" si="23"/>
        <v>3.4541124173670997E-4</v>
      </c>
      <c r="AS186" s="787">
        <f t="shared" si="24"/>
        <v>3.9784892338571795E-4</v>
      </c>
    </row>
    <row r="187" spans="1:45" x14ac:dyDescent="0.25">
      <c r="A187" s="770">
        <v>713000000</v>
      </c>
      <c r="B187" s="770" t="s">
        <v>597</v>
      </c>
      <c r="C187" s="770" t="s">
        <v>607</v>
      </c>
      <c r="D187" s="787">
        <v>0</v>
      </c>
      <c r="E187" s="787">
        <v>0</v>
      </c>
      <c r="F187" s="787">
        <v>0</v>
      </c>
      <c r="G187" s="787">
        <v>0</v>
      </c>
      <c r="H187" s="787">
        <v>0</v>
      </c>
      <c r="I187" s="787">
        <v>1.1000000000000001</v>
      </c>
      <c r="J187" s="787">
        <v>0</v>
      </c>
      <c r="K187" s="787">
        <v>0</v>
      </c>
      <c r="L187" s="787">
        <v>0</v>
      </c>
      <c r="M187" s="787">
        <v>0</v>
      </c>
      <c r="N187" s="787">
        <v>0</v>
      </c>
      <c r="O187" s="787">
        <v>0</v>
      </c>
      <c r="P187" s="787">
        <v>0</v>
      </c>
      <c r="Q187" s="787">
        <v>0</v>
      </c>
      <c r="R187" s="787">
        <v>0</v>
      </c>
      <c r="S187" s="787">
        <v>0</v>
      </c>
      <c r="T187" s="787">
        <v>0</v>
      </c>
      <c r="U187" s="787">
        <v>12</v>
      </c>
      <c r="W187" s="790">
        <f t="shared" si="28"/>
        <v>0</v>
      </c>
      <c r="X187" s="790">
        <f t="shared" si="28"/>
        <v>0</v>
      </c>
      <c r="Y187" s="790">
        <f t="shared" si="28"/>
        <v>0</v>
      </c>
      <c r="Z187" s="790">
        <f t="shared" si="28"/>
        <v>0</v>
      </c>
      <c r="AA187" s="790">
        <f t="shared" si="28"/>
        <v>0</v>
      </c>
      <c r="AB187" s="790">
        <f t="shared" si="28"/>
        <v>1.6210640074667191E-3</v>
      </c>
      <c r="AC187" s="790">
        <f t="shared" si="28"/>
        <v>0</v>
      </c>
      <c r="AD187" s="790">
        <f t="shared" si="28"/>
        <v>0</v>
      </c>
      <c r="AE187" s="790">
        <f t="shared" si="28"/>
        <v>0</v>
      </c>
      <c r="AF187" s="790">
        <f t="shared" si="28"/>
        <v>0</v>
      </c>
      <c r="AG187" s="790">
        <f t="shared" si="28"/>
        <v>0</v>
      </c>
      <c r="AH187" s="790">
        <f t="shared" si="28"/>
        <v>0</v>
      </c>
      <c r="AI187" s="790">
        <f t="shared" si="28"/>
        <v>0</v>
      </c>
      <c r="AJ187" s="790">
        <f t="shared" si="28"/>
        <v>0</v>
      </c>
      <c r="AK187" s="790">
        <f t="shared" si="28"/>
        <v>0</v>
      </c>
      <c r="AL187" s="790">
        <f t="shared" si="28"/>
        <v>0</v>
      </c>
      <c r="AM187" s="790">
        <f t="shared" si="27"/>
        <v>0</v>
      </c>
      <c r="AN187" s="790">
        <f t="shared" si="27"/>
        <v>5.7414894380517216E-4</v>
      </c>
      <c r="AP187" s="790">
        <f t="shared" si="22"/>
        <v>4.5422036491454254E-5</v>
      </c>
      <c r="AR187" s="797">
        <f t="shared" si="23"/>
        <v>0</v>
      </c>
      <c r="AS187" s="787">
        <f t="shared" si="24"/>
        <v>0</v>
      </c>
    </row>
    <row r="188" spans="1:45" x14ac:dyDescent="0.25">
      <c r="A188" s="770">
        <v>714000000</v>
      </c>
      <c r="B188" s="770" t="s">
        <v>608</v>
      </c>
      <c r="C188" s="770" t="s">
        <v>609</v>
      </c>
      <c r="D188" s="787">
        <v>0</v>
      </c>
      <c r="E188" s="787">
        <v>0</v>
      </c>
      <c r="F188" s="787">
        <v>0</v>
      </c>
      <c r="G188" s="787">
        <v>0</v>
      </c>
      <c r="H188" s="787">
        <v>11</v>
      </c>
      <c r="I188" s="787">
        <v>0</v>
      </c>
      <c r="J188" s="787">
        <v>0</v>
      </c>
      <c r="K188" s="787">
        <v>0</v>
      </c>
      <c r="L188" s="787">
        <v>0</v>
      </c>
      <c r="M188" s="787">
        <v>0</v>
      </c>
      <c r="N188" s="787">
        <v>51</v>
      </c>
      <c r="O188" s="787">
        <v>0.5</v>
      </c>
      <c r="P188" s="787">
        <v>0</v>
      </c>
      <c r="Q188" s="787">
        <v>0</v>
      </c>
      <c r="R188" s="787">
        <v>0</v>
      </c>
      <c r="S188" s="787">
        <v>0</v>
      </c>
      <c r="T188" s="787">
        <v>2520</v>
      </c>
      <c r="U188" s="787">
        <v>30</v>
      </c>
      <c r="W188" s="790">
        <f t="shared" si="28"/>
        <v>0</v>
      </c>
      <c r="X188" s="790">
        <f t="shared" si="28"/>
        <v>0</v>
      </c>
      <c r="Y188" s="790">
        <f t="shared" si="28"/>
        <v>0</v>
      </c>
      <c r="Z188" s="790">
        <f t="shared" si="28"/>
        <v>0</v>
      </c>
      <c r="AA188" s="790">
        <f t="shared" si="28"/>
        <v>8.8449322558597672E-3</v>
      </c>
      <c r="AB188" s="790">
        <f t="shared" si="28"/>
        <v>0</v>
      </c>
      <c r="AC188" s="790">
        <f t="shared" si="28"/>
        <v>0</v>
      </c>
      <c r="AD188" s="790">
        <f t="shared" si="28"/>
        <v>0</v>
      </c>
      <c r="AE188" s="790">
        <f t="shared" si="28"/>
        <v>0</v>
      </c>
      <c r="AF188" s="790">
        <f t="shared" si="28"/>
        <v>0</v>
      </c>
      <c r="AG188" s="790">
        <f t="shared" si="28"/>
        <v>2.5993883792048925E-2</v>
      </c>
      <c r="AH188" s="790">
        <f t="shared" si="28"/>
        <v>9.9800399201596798E-4</v>
      </c>
      <c r="AI188" s="790">
        <f t="shared" si="28"/>
        <v>0</v>
      </c>
      <c r="AJ188" s="790">
        <f t="shared" si="28"/>
        <v>0</v>
      </c>
      <c r="AK188" s="790">
        <f t="shared" si="28"/>
        <v>0</v>
      </c>
      <c r="AL188" s="790">
        <f t="shared" si="28"/>
        <v>0</v>
      </c>
      <c r="AM188" s="790">
        <f t="shared" si="27"/>
        <v>3.0647613256308919E-2</v>
      </c>
      <c r="AN188" s="790">
        <f t="shared" si="27"/>
        <v>1.4353723595129304E-3</v>
      </c>
      <c r="AP188" s="790">
        <f t="shared" si="22"/>
        <v>3.4287630721368989E-3</v>
      </c>
      <c r="AR188" s="797">
        <f t="shared" si="23"/>
        <v>2.7092171162262624E-3</v>
      </c>
      <c r="AS188" s="787">
        <f t="shared" si="24"/>
        <v>3.1205096495683167E-3</v>
      </c>
    </row>
    <row r="189" spans="1:45" x14ac:dyDescent="0.25">
      <c r="A189" s="770">
        <v>714000000</v>
      </c>
      <c r="B189" s="770" t="s">
        <v>608</v>
      </c>
      <c r="C189" s="770" t="s">
        <v>610</v>
      </c>
      <c r="D189" s="787">
        <v>0</v>
      </c>
      <c r="E189" s="787">
        <v>0</v>
      </c>
      <c r="F189" s="787">
        <v>0</v>
      </c>
      <c r="G189" s="787">
        <v>0</v>
      </c>
      <c r="H189" s="787">
        <v>24</v>
      </c>
      <c r="I189" s="787">
        <v>41.000000000000014</v>
      </c>
      <c r="J189" s="787">
        <v>0</v>
      </c>
      <c r="K189" s="787">
        <v>0</v>
      </c>
      <c r="L189" s="787">
        <v>0</v>
      </c>
      <c r="M189" s="787">
        <v>0</v>
      </c>
      <c r="N189" s="787">
        <v>15</v>
      </c>
      <c r="O189" s="787">
        <v>17.5</v>
      </c>
      <c r="P189" s="787">
        <v>1</v>
      </c>
      <c r="Q189" s="787">
        <v>2</v>
      </c>
      <c r="R189" s="787">
        <v>0</v>
      </c>
      <c r="S189" s="787">
        <v>0</v>
      </c>
      <c r="T189" s="787">
        <v>352</v>
      </c>
      <c r="U189" s="787">
        <v>755</v>
      </c>
      <c r="W189" s="790">
        <f t="shared" si="28"/>
        <v>0</v>
      </c>
      <c r="X189" s="790">
        <f t="shared" si="28"/>
        <v>0</v>
      </c>
      <c r="Y189" s="790">
        <f t="shared" si="28"/>
        <v>0</v>
      </c>
      <c r="Z189" s="790">
        <f t="shared" si="28"/>
        <v>0</v>
      </c>
      <c r="AA189" s="790">
        <f t="shared" si="28"/>
        <v>1.9298034012784945E-2</v>
      </c>
      <c r="AB189" s="790">
        <f t="shared" si="28"/>
        <v>6.0421476641941363E-2</v>
      </c>
      <c r="AC189" s="790">
        <f t="shared" si="28"/>
        <v>0</v>
      </c>
      <c r="AD189" s="790">
        <f t="shared" si="28"/>
        <v>0</v>
      </c>
      <c r="AE189" s="790">
        <f t="shared" si="28"/>
        <v>0</v>
      </c>
      <c r="AF189" s="790">
        <f t="shared" si="28"/>
        <v>0</v>
      </c>
      <c r="AG189" s="790">
        <f t="shared" si="28"/>
        <v>7.6452599388379186E-3</v>
      </c>
      <c r="AH189" s="790">
        <f t="shared" si="28"/>
        <v>3.4930139720558882E-2</v>
      </c>
      <c r="AI189" s="790">
        <f t="shared" si="28"/>
        <v>5.0620096178182748E-5</v>
      </c>
      <c r="AJ189" s="790">
        <f t="shared" si="28"/>
        <v>2.5219726870357995E-5</v>
      </c>
      <c r="AK189" s="790">
        <f t="shared" si="28"/>
        <v>0</v>
      </c>
      <c r="AL189" s="790">
        <f t="shared" si="28"/>
        <v>0</v>
      </c>
      <c r="AM189" s="790">
        <f t="shared" si="27"/>
        <v>4.2809364548495E-3</v>
      </c>
      <c r="AN189" s="790">
        <f t="shared" si="27"/>
        <v>3.6123537714408745E-2</v>
      </c>
      <c r="AP189" s="790">
        <f t="shared" si="22"/>
        <v>4.6117296455604594E-3</v>
      </c>
      <c r="AR189" s="797">
        <f t="shared" si="23"/>
        <v>2.1817733798458125E-3</v>
      </c>
      <c r="AS189" s="787">
        <f t="shared" si="24"/>
        <v>2.5129934563766216E-3</v>
      </c>
    </row>
    <row r="190" spans="1:45" x14ac:dyDescent="0.25">
      <c r="A190" s="770">
        <v>714000000</v>
      </c>
      <c r="B190" s="770" t="s">
        <v>608</v>
      </c>
      <c r="C190" s="770" t="s">
        <v>611</v>
      </c>
      <c r="D190" s="787">
        <v>2</v>
      </c>
      <c r="E190" s="787">
        <v>7</v>
      </c>
      <c r="F190" s="787">
        <v>0</v>
      </c>
      <c r="G190" s="787">
        <v>0</v>
      </c>
      <c r="H190" s="787">
        <v>1</v>
      </c>
      <c r="I190" s="787">
        <v>0</v>
      </c>
      <c r="J190" s="787">
        <v>140.5</v>
      </c>
      <c r="K190" s="787">
        <v>70.5</v>
      </c>
      <c r="L190" s="787">
        <v>1.5</v>
      </c>
      <c r="M190" s="787">
        <v>0.5</v>
      </c>
      <c r="N190" s="787">
        <v>0.5</v>
      </c>
      <c r="O190" s="787">
        <v>0</v>
      </c>
      <c r="P190" s="787">
        <v>141</v>
      </c>
      <c r="Q190" s="787">
        <v>391</v>
      </c>
      <c r="R190" s="787">
        <v>2</v>
      </c>
      <c r="S190" s="787">
        <v>0</v>
      </c>
      <c r="T190" s="787">
        <v>270</v>
      </c>
      <c r="U190" s="787">
        <v>2</v>
      </c>
      <c r="W190" s="790">
        <f t="shared" si="28"/>
        <v>1.0651517841292386E-2</v>
      </c>
      <c r="X190" s="790">
        <f t="shared" si="28"/>
        <v>1.4977533699450823E-2</v>
      </c>
      <c r="Y190" s="790">
        <f t="shared" si="28"/>
        <v>0</v>
      </c>
      <c r="Z190" s="790">
        <f t="shared" si="28"/>
        <v>0</v>
      </c>
      <c r="AA190" s="790">
        <f t="shared" si="28"/>
        <v>8.0408475053270613E-4</v>
      </c>
      <c r="AB190" s="790">
        <f t="shared" si="28"/>
        <v>0</v>
      </c>
      <c r="AC190" s="790">
        <f t="shared" si="28"/>
        <v>1.1171185497336405E-2</v>
      </c>
      <c r="AD190" s="790">
        <f t="shared" si="28"/>
        <v>1.5158030531068588E-2</v>
      </c>
      <c r="AE190" s="790">
        <f t="shared" si="28"/>
        <v>3.7243947858472997E-4</v>
      </c>
      <c r="AF190" s="790">
        <f t="shared" si="28"/>
        <v>3.6350418029807341E-4</v>
      </c>
      <c r="AG190" s="790">
        <f t="shared" si="28"/>
        <v>2.5484199796126398E-4</v>
      </c>
      <c r="AH190" s="790">
        <f t="shared" si="28"/>
        <v>0</v>
      </c>
      <c r="AI190" s="790">
        <f t="shared" si="28"/>
        <v>7.1374335611237676E-3</v>
      </c>
      <c r="AJ190" s="790">
        <f t="shared" si="28"/>
        <v>4.9304566031549875E-3</v>
      </c>
      <c r="AK190" s="790">
        <f t="shared" si="28"/>
        <v>1.2473493825620555E-4</v>
      </c>
      <c r="AL190" s="790">
        <f t="shared" si="28"/>
        <v>0</v>
      </c>
      <c r="AM190" s="790">
        <f t="shared" si="27"/>
        <v>3.2836728488902412E-3</v>
      </c>
      <c r="AN190" s="790">
        <f t="shared" si="27"/>
        <v>9.5691490634195356E-5</v>
      </c>
      <c r="AP190" s="790">
        <f t="shared" si="22"/>
        <v>7.4221301681422457E-3</v>
      </c>
      <c r="AR190" s="797">
        <f t="shared" si="23"/>
        <v>7.0258621313869472E-3</v>
      </c>
      <c r="AS190" s="787">
        <f t="shared" si="24"/>
        <v>8.0924745551838474E-3</v>
      </c>
    </row>
    <row r="191" spans="1:45" x14ac:dyDescent="0.25">
      <c r="A191" s="770">
        <v>714000000</v>
      </c>
      <c r="B191" s="770" t="s">
        <v>608</v>
      </c>
      <c r="C191" s="770" t="s">
        <v>612</v>
      </c>
      <c r="D191" s="787">
        <v>0</v>
      </c>
      <c r="E191" s="787">
        <v>0</v>
      </c>
      <c r="F191" s="787">
        <v>0</v>
      </c>
      <c r="G191" s="787">
        <v>0</v>
      </c>
      <c r="H191" s="787">
        <v>15.2</v>
      </c>
      <c r="I191" s="787">
        <v>23</v>
      </c>
      <c r="J191" s="787">
        <v>0</v>
      </c>
      <c r="K191" s="787">
        <v>0</v>
      </c>
      <c r="L191" s="787">
        <v>0</v>
      </c>
      <c r="M191" s="787">
        <v>0</v>
      </c>
      <c r="N191" s="787">
        <v>11.5</v>
      </c>
      <c r="O191" s="787">
        <v>1.5</v>
      </c>
      <c r="P191" s="787">
        <v>2</v>
      </c>
      <c r="Q191" s="787">
        <v>2</v>
      </c>
      <c r="R191" s="787">
        <v>0</v>
      </c>
      <c r="S191" s="787">
        <v>0</v>
      </c>
      <c r="T191" s="787">
        <v>935</v>
      </c>
      <c r="U191" s="787">
        <v>182</v>
      </c>
      <c r="W191" s="790">
        <f t="shared" ref="W191:AL206" si="29">+D191/D$2</f>
        <v>0</v>
      </c>
      <c r="X191" s="790">
        <f t="shared" si="29"/>
        <v>0</v>
      </c>
      <c r="Y191" s="790">
        <f t="shared" si="29"/>
        <v>0</v>
      </c>
      <c r="Z191" s="790">
        <f t="shared" si="29"/>
        <v>0</v>
      </c>
      <c r="AA191" s="790">
        <f t="shared" si="29"/>
        <v>1.2222088208097132E-2</v>
      </c>
      <c r="AB191" s="790">
        <f t="shared" si="29"/>
        <v>3.3894974701576853E-2</v>
      </c>
      <c r="AC191" s="790">
        <f t="shared" si="29"/>
        <v>0</v>
      </c>
      <c r="AD191" s="790">
        <f t="shared" si="29"/>
        <v>0</v>
      </c>
      <c r="AE191" s="790">
        <f t="shared" si="29"/>
        <v>0</v>
      </c>
      <c r="AF191" s="790">
        <f t="shared" si="29"/>
        <v>0</v>
      </c>
      <c r="AG191" s="790">
        <f t="shared" si="29"/>
        <v>5.8613659531090712E-3</v>
      </c>
      <c r="AH191" s="790">
        <f t="shared" si="29"/>
        <v>2.9940119760479044E-3</v>
      </c>
      <c r="AI191" s="790">
        <f t="shared" si="29"/>
        <v>1.012401923563655E-4</v>
      </c>
      <c r="AJ191" s="790">
        <f t="shared" si="29"/>
        <v>2.5219726870357995E-5</v>
      </c>
      <c r="AK191" s="790">
        <f t="shared" si="29"/>
        <v>0</v>
      </c>
      <c r="AL191" s="790">
        <f t="shared" si="29"/>
        <v>0</v>
      </c>
      <c r="AM191" s="790">
        <f t="shared" si="27"/>
        <v>1.1371237458193984E-2</v>
      </c>
      <c r="AN191" s="790">
        <f t="shared" si="27"/>
        <v>8.7079256477117766E-3</v>
      </c>
      <c r="AP191" s="790">
        <f t="shared" si="22"/>
        <v>2.1738609557726755E-3</v>
      </c>
      <c r="AR191" s="797">
        <f t="shared" si="23"/>
        <v>7.216192385870459E-4</v>
      </c>
      <c r="AS191" s="787">
        <f t="shared" si="24"/>
        <v>8.3116992869941531E-4</v>
      </c>
    </row>
    <row r="192" spans="1:45" x14ac:dyDescent="0.25">
      <c r="A192" s="770">
        <v>714000000</v>
      </c>
      <c r="B192" s="770" t="s">
        <v>608</v>
      </c>
      <c r="C192" s="770" t="s">
        <v>613</v>
      </c>
      <c r="D192" s="787">
        <v>0</v>
      </c>
      <c r="E192" s="787">
        <v>0</v>
      </c>
      <c r="F192" s="787">
        <v>0</v>
      </c>
      <c r="G192" s="787">
        <v>0</v>
      </c>
      <c r="H192" s="787">
        <v>18</v>
      </c>
      <c r="I192" s="787">
        <v>0</v>
      </c>
      <c r="J192" s="787">
        <v>0</v>
      </c>
      <c r="K192" s="787">
        <v>0</v>
      </c>
      <c r="L192" s="787">
        <v>0</v>
      </c>
      <c r="M192" s="787">
        <v>0</v>
      </c>
      <c r="N192" s="787">
        <v>5</v>
      </c>
      <c r="O192" s="787">
        <v>0.5</v>
      </c>
      <c r="P192" s="787">
        <v>0</v>
      </c>
      <c r="Q192" s="787">
        <v>0</v>
      </c>
      <c r="R192" s="787">
        <v>0</v>
      </c>
      <c r="S192" s="787">
        <v>0</v>
      </c>
      <c r="T192" s="787">
        <v>251</v>
      </c>
      <c r="U192" s="787">
        <v>11</v>
      </c>
      <c r="W192" s="790">
        <f t="shared" si="29"/>
        <v>0</v>
      </c>
      <c r="X192" s="790">
        <f t="shared" si="29"/>
        <v>0</v>
      </c>
      <c r="Y192" s="790">
        <f t="shared" si="29"/>
        <v>0</v>
      </c>
      <c r="Z192" s="790">
        <f t="shared" si="29"/>
        <v>0</v>
      </c>
      <c r="AA192" s="790">
        <f t="shared" si="29"/>
        <v>1.4473525509588709E-2</v>
      </c>
      <c r="AB192" s="790">
        <f t="shared" si="29"/>
        <v>0</v>
      </c>
      <c r="AC192" s="790">
        <f t="shared" si="29"/>
        <v>0</v>
      </c>
      <c r="AD192" s="790">
        <f t="shared" si="29"/>
        <v>0</v>
      </c>
      <c r="AE192" s="790">
        <f t="shared" si="29"/>
        <v>0</v>
      </c>
      <c r="AF192" s="790">
        <f t="shared" si="29"/>
        <v>0</v>
      </c>
      <c r="AG192" s="790">
        <f t="shared" si="29"/>
        <v>2.5484199796126394E-3</v>
      </c>
      <c r="AH192" s="790">
        <f t="shared" si="29"/>
        <v>9.9800399201596798E-4</v>
      </c>
      <c r="AI192" s="790">
        <f t="shared" si="29"/>
        <v>0</v>
      </c>
      <c r="AJ192" s="790">
        <f t="shared" si="29"/>
        <v>0</v>
      </c>
      <c r="AK192" s="790">
        <f t="shared" si="29"/>
        <v>0</v>
      </c>
      <c r="AL192" s="790">
        <f t="shared" si="29"/>
        <v>0</v>
      </c>
      <c r="AM192" s="790">
        <f t="shared" si="27"/>
        <v>3.052599574338706E-3</v>
      </c>
      <c r="AN192" s="790">
        <f t="shared" si="27"/>
        <v>5.2630319848807449E-4</v>
      </c>
      <c r="AP192" s="790">
        <f t="shared" si="22"/>
        <v>7.7486353578707019E-4</v>
      </c>
      <c r="AR192" s="797">
        <f t="shared" si="23"/>
        <v>3.0160243732718037E-4</v>
      </c>
      <c r="AS192" s="787">
        <f t="shared" si="24"/>
        <v>3.4738940278206506E-4</v>
      </c>
    </row>
    <row r="193" spans="1:45" x14ac:dyDescent="0.25">
      <c r="A193" s="770">
        <v>714000000</v>
      </c>
      <c r="B193" s="770" t="s">
        <v>608</v>
      </c>
      <c r="C193" s="770" t="s">
        <v>614</v>
      </c>
      <c r="D193" s="787">
        <v>0</v>
      </c>
      <c r="E193" s="787">
        <v>0</v>
      </c>
      <c r="F193" s="787">
        <v>0</v>
      </c>
      <c r="G193" s="787">
        <v>0</v>
      </c>
      <c r="H193" s="787">
        <v>9</v>
      </c>
      <c r="I193" s="787">
        <v>1</v>
      </c>
      <c r="J193" s="787">
        <v>0</v>
      </c>
      <c r="K193" s="787">
        <v>0</v>
      </c>
      <c r="L193" s="787">
        <v>0</v>
      </c>
      <c r="M193" s="787">
        <v>0</v>
      </c>
      <c r="N193" s="787">
        <v>0</v>
      </c>
      <c r="O193" s="787">
        <v>0</v>
      </c>
      <c r="P193" s="787">
        <v>0</v>
      </c>
      <c r="Q193" s="787">
        <v>0</v>
      </c>
      <c r="R193" s="787">
        <v>0</v>
      </c>
      <c r="S193" s="787">
        <v>0</v>
      </c>
      <c r="T193" s="787">
        <v>384</v>
      </c>
      <c r="U193" s="787">
        <v>11</v>
      </c>
      <c r="W193" s="790">
        <f t="shared" si="29"/>
        <v>0</v>
      </c>
      <c r="X193" s="790">
        <f t="shared" si="29"/>
        <v>0</v>
      </c>
      <c r="Y193" s="790">
        <f t="shared" si="29"/>
        <v>0</v>
      </c>
      <c r="Z193" s="790">
        <f t="shared" si="29"/>
        <v>0</v>
      </c>
      <c r="AA193" s="790">
        <f t="shared" si="29"/>
        <v>7.2367627547943545E-3</v>
      </c>
      <c r="AB193" s="790">
        <f t="shared" si="29"/>
        <v>1.4736945522424718E-3</v>
      </c>
      <c r="AC193" s="790">
        <f t="shared" si="29"/>
        <v>0</v>
      </c>
      <c r="AD193" s="790">
        <f t="shared" si="29"/>
        <v>0</v>
      </c>
      <c r="AE193" s="790">
        <f t="shared" si="29"/>
        <v>0</v>
      </c>
      <c r="AF193" s="790">
        <f t="shared" si="29"/>
        <v>0</v>
      </c>
      <c r="AG193" s="790">
        <f t="shared" si="29"/>
        <v>0</v>
      </c>
      <c r="AH193" s="790">
        <f t="shared" si="29"/>
        <v>0</v>
      </c>
      <c r="AI193" s="790">
        <f t="shared" si="29"/>
        <v>0</v>
      </c>
      <c r="AJ193" s="790">
        <f t="shared" si="29"/>
        <v>0</v>
      </c>
      <c r="AK193" s="790">
        <f t="shared" si="29"/>
        <v>0</v>
      </c>
      <c r="AL193" s="790">
        <f t="shared" si="29"/>
        <v>0</v>
      </c>
      <c r="AM193" s="790">
        <f t="shared" si="27"/>
        <v>4.6701124961994545E-3</v>
      </c>
      <c r="AN193" s="790">
        <f t="shared" si="27"/>
        <v>5.2630319848807449E-4</v>
      </c>
      <c r="AP193" s="790">
        <f t="shared" si="22"/>
        <v>3.2216155167973039E-4</v>
      </c>
      <c r="AR193" s="797">
        <f t="shared" si="23"/>
        <v>0</v>
      </c>
      <c r="AS193" s="787">
        <f t="shared" si="24"/>
        <v>0</v>
      </c>
    </row>
    <row r="194" spans="1:45" x14ac:dyDescent="0.25">
      <c r="A194" s="770">
        <v>714000000</v>
      </c>
      <c r="B194" s="770" t="s">
        <v>608</v>
      </c>
      <c r="C194" s="770" t="s">
        <v>557</v>
      </c>
      <c r="D194" s="787">
        <v>0</v>
      </c>
      <c r="E194" s="787">
        <v>0</v>
      </c>
      <c r="F194" s="787">
        <v>0</v>
      </c>
      <c r="G194" s="787">
        <v>0</v>
      </c>
      <c r="H194" s="787">
        <v>4.9333333333333318</v>
      </c>
      <c r="I194" s="787">
        <v>0</v>
      </c>
      <c r="J194" s="787">
        <v>8</v>
      </c>
      <c r="K194" s="787">
        <v>2.4166666666666665</v>
      </c>
      <c r="L194" s="787">
        <v>0.5</v>
      </c>
      <c r="M194" s="787">
        <v>0</v>
      </c>
      <c r="N194" s="787">
        <v>53.75</v>
      </c>
      <c r="O194" s="787">
        <v>0</v>
      </c>
      <c r="P194" s="787">
        <v>87.5</v>
      </c>
      <c r="Q194" s="787">
        <v>2.6666666666666665</v>
      </c>
      <c r="R194" s="787">
        <v>0</v>
      </c>
      <c r="S194" s="787">
        <v>0</v>
      </c>
      <c r="T194" s="787">
        <v>1294.8333333333326</v>
      </c>
      <c r="U194" s="787">
        <v>5</v>
      </c>
      <c r="W194" s="790">
        <f t="shared" si="29"/>
        <v>0</v>
      </c>
      <c r="X194" s="790">
        <f t="shared" si="29"/>
        <v>0</v>
      </c>
      <c r="Y194" s="790">
        <f t="shared" si="29"/>
        <v>0</v>
      </c>
      <c r="Z194" s="790">
        <f t="shared" si="29"/>
        <v>0</v>
      </c>
      <c r="AA194" s="790">
        <f t="shared" si="29"/>
        <v>3.9668181026280159E-3</v>
      </c>
      <c r="AB194" s="790">
        <f t="shared" si="29"/>
        <v>0</v>
      </c>
      <c r="AC194" s="790">
        <f t="shared" si="29"/>
        <v>6.3608173650314052E-4</v>
      </c>
      <c r="AD194" s="790">
        <f t="shared" si="29"/>
        <v>5.1960151938651184E-4</v>
      </c>
      <c r="AE194" s="790">
        <f t="shared" si="29"/>
        <v>1.2414649286157667E-4</v>
      </c>
      <c r="AF194" s="790">
        <f t="shared" si="29"/>
        <v>0</v>
      </c>
      <c r="AG194" s="790">
        <f t="shared" si="29"/>
        <v>2.7395514780835874E-2</v>
      </c>
      <c r="AH194" s="790">
        <f t="shared" si="29"/>
        <v>0</v>
      </c>
      <c r="AI194" s="790">
        <f t="shared" si="29"/>
        <v>4.4292584155909906E-3</v>
      </c>
      <c r="AJ194" s="790">
        <f t="shared" si="29"/>
        <v>3.362630249381066E-5</v>
      </c>
      <c r="AK194" s="790">
        <f t="shared" si="29"/>
        <v>0</v>
      </c>
      <c r="AL194" s="790">
        <f t="shared" si="29"/>
        <v>0</v>
      </c>
      <c r="AM194" s="790">
        <f t="shared" si="27"/>
        <v>1.5747440964832264E-2</v>
      </c>
      <c r="AN194" s="790">
        <f t="shared" si="27"/>
        <v>2.3922872658548838E-4</v>
      </c>
      <c r="AP194" s="790">
        <f t="shared" si="22"/>
        <v>3.5083790782712678E-3</v>
      </c>
      <c r="AR194" s="797">
        <f t="shared" si="23"/>
        <v>3.1444714276681086E-3</v>
      </c>
      <c r="AS194" s="787">
        <f t="shared" si="24"/>
        <v>3.6218409274255845E-3</v>
      </c>
    </row>
    <row r="195" spans="1:45" x14ac:dyDescent="0.25">
      <c r="A195" s="770">
        <v>714000000</v>
      </c>
      <c r="B195" s="770" t="s">
        <v>608</v>
      </c>
      <c r="C195" s="770" t="s">
        <v>615</v>
      </c>
      <c r="D195" s="787">
        <v>0</v>
      </c>
      <c r="E195" s="787">
        <v>1</v>
      </c>
      <c r="F195" s="787">
        <v>0</v>
      </c>
      <c r="G195" s="787">
        <v>0</v>
      </c>
      <c r="H195" s="787">
        <v>6.86666666666666</v>
      </c>
      <c r="I195" s="787">
        <v>2</v>
      </c>
      <c r="J195" s="787">
        <v>0</v>
      </c>
      <c r="K195" s="787">
        <v>0</v>
      </c>
      <c r="L195" s="787">
        <v>0</v>
      </c>
      <c r="M195" s="787">
        <v>0</v>
      </c>
      <c r="N195" s="787">
        <v>8.5</v>
      </c>
      <c r="O195" s="787">
        <v>0</v>
      </c>
      <c r="P195" s="787">
        <v>0</v>
      </c>
      <c r="Q195" s="787">
        <v>20</v>
      </c>
      <c r="R195" s="787">
        <v>0</v>
      </c>
      <c r="S195" s="787">
        <v>0</v>
      </c>
      <c r="T195" s="787">
        <v>299</v>
      </c>
      <c r="U195" s="787">
        <v>19</v>
      </c>
      <c r="W195" s="790">
        <f t="shared" si="29"/>
        <v>0</v>
      </c>
      <c r="X195" s="790">
        <f t="shared" si="29"/>
        <v>2.1396476713501176E-3</v>
      </c>
      <c r="Y195" s="790">
        <f t="shared" si="29"/>
        <v>0</v>
      </c>
      <c r="Z195" s="790">
        <f t="shared" si="29"/>
        <v>0</v>
      </c>
      <c r="AA195" s="790">
        <f t="shared" si="29"/>
        <v>5.5213819536579101E-3</v>
      </c>
      <c r="AB195" s="790">
        <f t="shared" si="29"/>
        <v>2.9473891044849436E-3</v>
      </c>
      <c r="AC195" s="790">
        <f t="shared" si="29"/>
        <v>0</v>
      </c>
      <c r="AD195" s="790">
        <f t="shared" si="29"/>
        <v>0</v>
      </c>
      <c r="AE195" s="790">
        <f t="shared" si="29"/>
        <v>0</v>
      </c>
      <c r="AF195" s="790">
        <f t="shared" si="29"/>
        <v>0</v>
      </c>
      <c r="AG195" s="790">
        <f t="shared" si="29"/>
        <v>4.3323139653414873E-3</v>
      </c>
      <c r="AH195" s="790">
        <f t="shared" si="29"/>
        <v>0</v>
      </c>
      <c r="AI195" s="790">
        <f t="shared" si="29"/>
        <v>0</v>
      </c>
      <c r="AJ195" s="790">
        <f t="shared" si="29"/>
        <v>2.5219726870357996E-4</v>
      </c>
      <c r="AK195" s="790">
        <f t="shared" si="29"/>
        <v>0</v>
      </c>
      <c r="AL195" s="790">
        <f t="shared" si="29"/>
        <v>0</v>
      </c>
      <c r="AM195" s="790">
        <f t="shared" si="27"/>
        <v>3.6363636363636377E-3</v>
      </c>
      <c r="AN195" s="790">
        <f t="shared" si="27"/>
        <v>9.0906916102485586E-4</v>
      </c>
      <c r="AP195" s="790">
        <f t="shared" si="22"/>
        <v>7.6670993442721602E-4</v>
      </c>
      <c r="AR195" s="797">
        <f t="shared" si="23"/>
        <v>4.4488532110091729E-4</v>
      </c>
      <c r="AS195" s="787">
        <f t="shared" si="24"/>
        <v>5.1242439342789425E-4</v>
      </c>
    </row>
    <row r="196" spans="1:45" x14ac:dyDescent="0.25">
      <c r="A196" s="770">
        <v>714000000</v>
      </c>
      <c r="B196" s="770" t="s">
        <v>608</v>
      </c>
      <c r="C196" s="770" t="s">
        <v>616</v>
      </c>
      <c r="D196" s="787">
        <v>2.1</v>
      </c>
      <c r="E196" s="787">
        <v>2.3000000000000003</v>
      </c>
      <c r="F196" s="787">
        <v>0</v>
      </c>
      <c r="G196" s="787">
        <v>1</v>
      </c>
      <c r="H196" s="787">
        <v>0</v>
      </c>
      <c r="I196" s="787">
        <v>0</v>
      </c>
      <c r="J196" s="787">
        <v>115</v>
      </c>
      <c r="K196" s="787">
        <v>54.583333333333336</v>
      </c>
      <c r="L196" s="787">
        <v>1</v>
      </c>
      <c r="M196" s="787">
        <v>0</v>
      </c>
      <c r="N196" s="787">
        <v>5</v>
      </c>
      <c r="O196" s="787">
        <v>0.25</v>
      </c>
      <c r="P196" s="787">
        <v>181.5</v>
      </c>
      <c r="Q196" s="787">
        <v>289.33333333333331</v>
      </c>
      <c r="R196" s="787">
        <v>2</v>
      </c>
      <c r="S196" s="787">
        <v>0</v>
      </c>
      <c r="T196" s="787">
        <v>61</v>
      </c>
      <c r="U196" s="787">
        <v>0</v>
      </c>
      <c r="W196" s="790">
        <f t="shared" si="29"/>
        <v>1.1184093733357004E-2</v>
      </c>
      <c r="X196" s="790">
        <f t="shared" si="29"/>
        <v>4.9211896441052711E-3</v>
      </c>
      <c r="Y196" s="790">
        <f t="shared" si="29"/>
        <v>0</v>
      </c>
      <c r="Z196" s="790">
        <f t="shared" si="29"/>
        <v>7.5585789871504151E-3</v>
      </c>
      <c r="AA196" s="790">
        <f t="shared" si="29"/>
        <v>0</v>
      </c>
      <c r="AB196" s="790">
        <f t="shared" si="29"/>
        <v>0</v>
      </c>
      <c r="AC196" s="790">
        <f t="shared" si="29"/>
        <v>9.1436749622326435E-3</v>
      </c>
      <c r="AD196" s="790">
        <f t="shared" si="29"/>
        <v>1.1735827420626389E-2</v>
      </c>
      <c r="AE196" s="790">
        <f t="shared" si="29"/>
        <v>2.4829298572315333E-4</v>
      </c>
      <c r="AF196" s="790">
        <f t="shared" si="29"/>
        <v>0</v>
      </c>
      <c r="AG196" s="790">
        <f t="shared" si="29"/>
        <v>2.5484199796126394E-3</v>
      </c>
      <c r="AH196" s="790">
        <f t="shared" si="29"/>
        <v>4.9900199600798399E-4</v>
      </c>
      <c r="AI196" s="790">
        <f t="shared" si="29"/>
        <v>9.1875474563401695E-3</v>
      </c>
      <c r="AJ196" s="790">
        <f t="shared" si="29"/>
        <v>3.6484538205784562E-3</v>
      </c>
      <c r="AK196" s="790">
        <f t="shared" si="29"/>
        <v>1.2473493825620555E-4</v>
      </c>
      <c r="AL196" s="790">
        <f t="shared" si="29"/>
        <v>0</v>
      </c>
      <c r="AM196" s="790">
        <f t="shared" si="27"/>
        <v>7.4186682882335087E-4</v>
      </c>
      <c r="AN196" s="790">
        <f t="shared" si="27"/>
        <v>0</v>
      </c>
      <c r="AP196" s="790">
        <f t="shared" si="22"/>
        <v>6.0720367481626935E-3</v>
      </c>
      <c r="AR196" s="797">
        <f t="shared" si="23"/>
        <v>5.8309139672468573E-3</v>
      </c>
      <c r="AS196" s="787">
        <f t="shared" si="24"/>
        <v>6.7161185390491561E-3</v>
      </c>
    </row>
    <row r="197" spans="1:45" x14ac:dyDescent="0.25">
      <c r="A197" s="770">
        <v>714000000</v>
      </c>
      <c r="B197" s="770" t="s">
        <v>608</v>
      </c>
      <c r="C197" s="770" t="s">
        <v>593</v>
      </c>
      <c r="D197" s="787">
        <v>0</v>
      </c>
      <c r="E197" s="787">
        <v>0</v>
      </c>
      <c r="F197" s="787">
        <v>0</v>
      </c>
      <c r="G197" s="787">
        <v>0</v>
      </c>
      <c r="H197" s="787">
        <v>9.1999999999999993</v>
      </c>
      <c r="I197" s="787">
        <v>17.200000000000003</v>
      </c>
      <c r="J197" s="787">
        <v>0</v>
      </c>
      <c r="K197" s="787">
        <v>0</v>
      </c>
      <c r="L197" s="787">
        <v>0</v>
      </c>
      <c r="M197" s="787">
        <v>0</v>
      </c>
      <c r="N197" s="787">
        <v>8.5</v>
      </c>
      <c r="O197" s="787">
        <v>17.25</v>
      </c>
      <c r="P197" s="787">
        <v>0</v>
      </c>
      <c r="Q197" s="787">
        <v>0</v>
      </c>
      <c r="R197" s="787">
        <v>3</v>
      </c>
      <c r="S197" s="787">
        <v>0</v>
      </c>
      <c r="T197" s="787">
        <v>366.83333333333331</v>
      </c>
      <c r="U197" s="787">
        <v>526</v>
      </c>
      <c r="W197" s="790">
        <f t="shared" si="29"/>
        <v>0</v>
      </c>
      <c r="X197" s="790">
        <f t="shared" si="29"/>
        <v>0</v>
      </c>
      <c r="Y197" s="790">
        <f t="shared" si="29"/>
        <v>0</v>
      </c>
      <c r="Z197" s="790">
        <f t="shared" si="29"/>
        <v>0</v>
      </c>
      <c r="AA197" s="790">
        <f t="shared" si="29"/>
        <v>7.3975797049008951E-3</v>
      </c>
      <c r="AB197" s="790">
        <f t="shared" si="29"/>
        <v>2.5347546298570518E-2</v>
      </c>
      <c r="AC197" s="790">
        <f t="shared" si="29"/>
        <v>0</v>
      </c>
      <c r="AD197" s="790">
        <f t="shared" si="29"/>
        <v>0</v>
      </c>
      <c r="AE197" s="790">
        <f t="shared" si="29"/>
        <v>0</v>
      </c>
      <c r="AF197" s="790">
        <f t="shared" si="29"/>
        <v>0</v>
      </c>
      <c r="AG197" s="790">
        <f t="shared" si="29"/>
        <v>4.3323139653414873E-3</v>
      </c>
      <c r="AH197" s="790">
        <f t="shared" si="29"/>
        <v>3.4431137724550899E-2</v>
      </c>
      <c r="AI197" s="790">
        <f t="shared" si="29"/>
        <v>0</v>
      </c>
      <c r="AJ197" s="790">
        <f t="shared" si="29"/>
        <v>0</v>
      </c>
      <c r="AK197" s="790">
        <f t="shared" si="29"/>
        <v>1.8710240738430833E-4</v>
      </c>
      <c r="AL197" s="790">
        <f t="shared" si="29"/>
        <v>0</v>
      </c>
      <c r="AM197" s="790">
        <f t="shared" si="27"/>
        <v>4.4613357656835932E-3</v>
      </c>
      <c r="AN197" s="790">
        <f t="shared" si="27"/>
        <v>2.5166862036793379E-2</v>
      </c>
      <c r="AP197" s="790">
        <f t="shared" si="22"/>
        <v>2.9322986221623341E-3</v>
      </c>
      <c r="AR197" s="797">
        <f t="shared" si="23"/>
        <v>1.8216143630170848E-3</v>
      </c>
      <c r="AS197" s="787">
        <f t="shared" si="24"/>
        <v>2.0981578639606975E-3</v>
      </c>
    </row>
    <row r="198" spans="1:45" x14ac:dyDescent="0.25">
      <c r="A198" s="770">
        <v>714000000</v>
      </c>
      <c r="B198" s="770" t="s">
        <v>608</v>
      </c>
      <c r="C198" s="770" t="s">
        <v>462</v>
      </c>
      <c r="D198" s="787">
        <v>0</v>
      </c>
      <c r="E198" s="787">
        <v>0</v>
      </c>
      <c r="F198" s="787">
        <v>0</v>
      </c>
      <c r="G198" s="787">
        <v>0</v>
      </c>
      <c r="H198" s="787">
        <v>0.33333333333333331</v>
      </c>
      <c r="I198" s="787">
        <v>0</v>
      </c>
      <c r="J198" s="787">
        <v>0</v>
      </c>
      <c r="K198" s="787">
        <v>0</v>
      </c>
      <c r="L198" s="787">
        <v>0</v>
      </c>
      <c r="M198" s="787">
        <v>0</v>
      </c>
      <c r="N198" s="787">
        <v>0</v>
      </c>
      <c r="O198" s="787">
        <v>0</v>
      </c>
      <c r="P198" s="787">
        <v>0</v>
      </c>
      <c r="Q198" s="787">
        <v>0</v>
      </c>
      <c r="R198" s="787">
        <v>0</v>
      </c>
      <c r="S198" s="787">
        <v>0</v>
      </c>
      <c r="T198" s="787">
        <v>2</v>
      </c>
      <c r="U198" s="787">
        <v>0</v>
      </c>
      <c r="W198" s="790">
        <f t="shared" si="29"/>
        <v>0</v>
      </c>
      <c r="X198" s="790">
        <f t="shared" si="29"/>
        <v>0</v>
      </c>
      <c r="Y198" s="790">
        <f t="shared" si="29"/>
        <v>0</v>
      </c>
      <c r="Z198" s="790">
        <f t="shared" si="29"/>
        <v>0</v>
      </c>
      <c r="AA198" s="790">
        <f t="shared" si="29"/>
        <v>2.6802825017756867E-4</v>
      </c>
      <c r="AB198" s="790">
        <f t="shared" si="29"/>
        <v>0</v>
      </c>
      <c r="AC198" s="790">
        <f t="shared" si="29"/>
        <v>0</v>
      </c>
      <c r="AD198" s="790">
        <f t="shared" si="29"/>
        <v>0</v>
      </c>
      <c r="AE198" s="790">
        <f t="shared" si="29"/>
        <v>0</v>
      </c>
      <c r="AF198" s="790">
        <f t="shared" si="29"/>
        <v>0</v>
      </c>
      <c r="AG198" s="790">
        <f t="shared" si="29"/>
        <v>0</v>
      </c>
      <c r="AH198" s="790">
        <f t="shared" si="29"/>
        <v>0</v>
      </c>
      <c r="AI198" s="790">
        <f t="shared" si="29"/>
        <v>0</v>
      </c>
      <c r="AJ198" s="790">
        <f t="shared" si="29"/>
        <v>0</v>
      </c>
      <c r="AK198" s="790">
        <f t="shared" si="29"/>
        <v>0</v>
      </c>
      <c r="AL198" s="790">
        <f t="shared" si="29"/>
        <v>0</v>
      </c>
      <c r="AM198" s="790">
        <f t="shared" si="27"/>
        <v>2.4323502584372158E-5</v>
      </c>
      <c r="AN198" s="790">
        <f t="shared" si="27"/>
        <v>0</v>
      </c>
      <c r="AP198" s="790">
        <f t="shared" si="22"/>
        <v>8.2207746431226044E-6</v>
      </c>
      <c r="AR198" s="797">
        <f t="shared" si="23"/>
        <v>0</v>
      </c>
      <c r="AS198" s="787">
        <f t="shared" si="24"/>
        <v>0</v>
      </c>
    </row>
    <row r="199" spans="1:45" x14ac:dyDescent="0.25">
      <c r="A199" s="770">
        <v>714000000</v>
      </c>
      <c r="B199" s="770" t="s">
        <v>608</v>
      </c>
      <c r="C199" s="770" t="s">
        <v>605</v>
      </c>
      <c r="D199" s="787">
        <v>0</v>
      </c>
      <c r="E199" s="787">
        <v>0</v>
      </c>
      <c r="F199" s="787">
        <v>0</v>
      </c>
      <c r="G199" s="787">
        <v>0</v>
      </c>
      <c r="H199" s="787">
        <v>19.250000000000014</v>
      </c>
      <c r="I199" s="787">
        <v>3.5</v>
      </c>
      <c r="J199" s="787">
        <v>0</v>
      </c>
      <c r="K199" s="787">
        <v>0</v>
      </c>
      <c r="L199" s="787">
        <v>0</v>
      </c>
      <c r="M199" s="787">
        <v>0</v>
      </c>
      <c r="N199" s="787">
        <v>12</v>
      </c>
      <c r="O199" s="787">
        <v>2</v>
      </c>
      <c r="P199" s="787">
        <v>2</v>
      </c>
      <c r="Q199" s="787">
        <v>2</v>
      </c>
      <c r="R199" s="787">
        <v>2</v>
      </c>
      <c r="S199" s="787">
        <v>0</v>
      </c>
      <c r="T199" s="787">
        <v>413.66666666666669</v>
      </c>
      <c r="U199" s="787">
        <v>49</v>
      </c>
      <c r="W199" s="790">
        <f t="shared" si="29"/>
        <v>0</v>
      </c>
      <c r="X199" s="790">
        <f t="shared" si="29"/>
        <v>0</v>
      </c>
      <c r="Y199" s="790">
        <f t="shared" si="29"/>
        <v>0</v>
      </c>
      <c r="Z199" s="790">
        <f t="shared" si="29"/>
        <v>0</v>
      </c>
      <c r="AA199" s="790">
        <f t="shared" si="29"/>
        <v>1.5478631447754604E-2</v>
      </c>
      <c r="AB199" s="790">
        <f t="shared" si="29"/>
        <v>5.1579309328486514E-3</v>
      </c>
      <c r="AC199" s="790">
        <f t="shared" si="29"/>
        <v>0</v>
      </c>
      <c r="AD199" s="790">
        <f t="shared" si="29"/>
        <v>0</v>
      </c>
      <c r="AE199" s="790">
        <f t="shared" si="29"/>
        <v>0</v>
      </c>
      <c r="AF199" s="790">
        <f t="shared" si="29"/>
        <v>0</v>
      </c>
      <c r="AG199" s="790">
        <f t="shared" si="29"/>
        <v>6.1162079510703347E-3</v>
      </c>
      <c r="AH199" s="790">
        <f t="shared" si="29"/>
        <v>3.9920159680638719E-3</v>
      </c>
      <c r="AI199" s="790">
        <f t="shared" si="29"/>
        <v>1.012401923563655E-4</v>
      </c>
      <c r="AJ199" s="790">
        <f t="shared" si="29"/>
        <v>2.5219726870357995E-5</v>
      </c>
      <c r="AK199" s="790">
        <f t="shared" si="29"/>
        <v>1.2473493825620555E-4</v>
      </c>
      <c r="AL199" s="790">
        <f t="shared" si="29"/>
        <v>0</v>
      </c>
      <c r="AM199" s="790">
        <f t="shared" si="27"/>
        <v>5.0309111178676418E-3</v>
      </c>
      <c r="AN199" s="790">
        <f t="shared" si="27"/>
        <v>2.3444415205377861E-3</v>
      </c>
      <c r="AP199" s="790">
        <f t="shared" si="22"/>
        <v>1.465167034667371E-3</v>
      </c>
      <c r="AR199" s="797">
        <f t="shared" si="23"/>
        <v>7.8769415297844656E-4</v>
      </c>
      <c r="AS199" s="787">
        <f t="shared" si="24"/>
        <v>9.0727582907847756E-4</v>
      </c>
    </row>
    <row r="200" spans="1:45" x14ac:dyDescent="0.25">
      <c r="A200" s="770">
        <v>714000000</v>
      </c>
      <c r="B200" s="770" t="s">
        <v>608</v>
      </c>
      <c r="C200" s="770" t="s">
        <v>595</v>
      </c>
      <c r="D200" s="787">
        <v>0</v>
      </c>
      <c r="E200" s="787">
        <v>0</v>
      </c>
      <c r="F200" s="787">
        <v>0</v>
      </c>
      <c r="G200" s="787">
        <v>0</v>
      </c>
      <c r="H200" s="787">
        <v>16.066666666666666</v>
      </c>
      <c r="I200" s="787">
        <v>0</v>
      </c>
      <c r="J200" s="787">
        <v>0</v>
      </c>
      <c r="K200" s="787">
        <v>0</v>
      </c>
      <c r="L200" s="787">
        <v>0</v>
      </c>
      <c r="M200" s="787">
        <v>0</v>
      </c>
      <c r="N200" s="787">
        <v>1</v>
      </c>
      <c r="O200" s="787">
        <v>0</v>
      </c>
      <c r="P200" s="787">
        <v>0</v>
      </c>
      <c r="Q200" s="787">
        <v>0</v>
      </c>
      <c r="R200" s="787">
        <v>0</v>
      </c>
      <c r="S200" s="787">
        <v>0</v>
      </c>
      <c r="T200" s="787">
        <v>377.66666666666663</v>
      </c>
      <c r="U200" s="787">
        <v>2</v>
      </c>
      <c r="W200" s="790">
        <f t="shared" si="29"/>
        <v>0</v>
      </c>
      <c r="X200" s="790">
        <f t="shared" si="29"/>
        <v>0</v>
      </c>
      <c r="Y200" s="790">
        <f t="shared" si="29"/>
        <v>0</v>
      </c>
      <c r="Z200" s="790">
        <f t="shared" si="29"/>
        <v>0</v>
      </c>
      <c r="AA200" s="790">
        <f t="shared" si="29"/>
        <v>1.2918961658558811E-2</v>
      </c>
      <c r="AB200" s="790">
        <f t="shared" si="29"/>
        <v>0</v>
      </c>
      <c r="AC200" s="790">
        <f t="shared" si="29"/>
        <v>0</v>
      </c>
      <c r="AD200" s="790">
        <f t="shared" si="29"/>
        <v>0</v>
      </c>
      <c r="AE200" s="790">
        <f t="shared" si="29"/>
        <v>0</v>
      </c>
      <c r="AF200" s="790">
        <f t="shared" si="29"/>
        <v>0</v>
      </c>
      <c r="AG200" s="790">
        <f t="shared" si="29"/>
        <v>5.0968399592252796E-4</v>
      </c>
      <c r="AH200" s="790">
        <f t="shared" si="29"/>
        <v>0</v>
      </c>
      <c r="AI200" s="790">
        <f t="shared" si="29"/>
        <v>0</v>
      </c>
      <c r="AJ200" s="790">
        <f t="shared" si="29"/>
        <v>0</v>
      </c>
      <c r="AK200" s="790">
        <f t="shared" si="29"/>
        <v>0</v>
      </c>
      <c r="AL200" s="790">
        <f t="shared" si="29"/>
        <v>0</v>
      </c>
      <c r="AM200" s="790">
        <f t="shared" si="27"/>
        <v>4.5930880713489419E-3</v>
      </c>
      <c r="AN200" s="790">
        <f t="shared" si="27"/>
        <v>9.5691490634195356E-5</v>
      </c>
      <c r="AP200" s="790">
        <f t="shared" ref="AP200:AP263" si="30">+SUMPRODUCT(W200:AN200,W$3:AN$3)</f>
        <v>4.9945806374699947E-4</v>
      </c>
      <c r="AR200" s="797">
        <f t="shared" si="23"/>
        <v>5.2339449541284394E-5</v>
      </c>
      <c r="AS200" s="787">
        <f t="shared" si="24"/>
        <v>6.028522275622286E-5</v>
      </c>
    </row>
    <row r="201" spans="1:45" x14ac:dyDescent="0.25">
      <c r="A201" s="770">
        <v>714000000</v>
      </c>
      <c r="B201" s="770" t="s">
        <v>608</v>
      </c>
      <c r="C201" s="770" t="s">
        <v>501</v>
      </c>
      <c r="D201" s="787">
        <v>0</v>
      </c>
      <c r="E201" s="787">
        <v>0</v>
      </c>
      <c r="F201" s="787">
        <v>0</v>
      </c>
      <c r="G201" s="787">
        <v>0</v>
      </c>
      <c r="H201" s="787">
        <v>0</v>
      </c>
      <c r="I201" s="787">
        <v>0</v>
      </c>
      <c r="J201" s="787">
        <v>0</v>
      </c>
      <c r="K201" s="787">
        <v>0</v>
      </c>
      <c r="L201" s="787">
        <v>0</v>
      </c>
      <c r="M201" s="787">
        <v>0</v>
      </c>
      <c r="N201" s="787">
        <v>0.25</v>
      </c>
      <c r="O201" s="787">
        <v>0</v>
      </c>
      <c r="P201" s="787">
        <v>0</v>
      </c>
      <c r="Q201" s="787">
        <v>0</v>
      </c>
      <c r="R201" s="787">
        <v>0</v>
      </c>
      <c r="S201" s="787">
        <v>0</v>
      </c>
      <c r="T201" s="787">
        <v>0</v>
      </c>
      <c r="U201" s="787">
        <v>0</v>
      </c>
      <c r="W201" s="790">
        <f t="shared" si="29"/>
        <v>0</v>
      </c>
      <c r="X201" s="790">
        <f t="shared" si="29"/>
        <v>0</v>
      </c>
      <c r="Y201" s="790">
        <f t="shared" si="29"/>
        <v>0</v>
      </c>
      <c r="Z201" s="790">
        <f t="shared" si="29"/>
        <v>0</v>
      </c>
      <c r="AA201" s="790">
        <f t="shared" si="29"/>
        <v>0</v>
      </c>
      <c r="AB201" s="790">
        <f t="shared" si="29"/>
        <v>0</v>
      </c>
      <c r="AC201" s="790">
        <f t="shared" si="29"/>
        <v>0</v>
      </c>
      <c r="AD201" s="790">
        <f t="shared" si="29"/>
        <v>0</v>
      </c>
      <c r="AE201" s="790">
        <f t="shared" si="29"/>
        <v>0</v>
      </c>
      <c r="AF201" s="790">
        <f t="shared" si="29"/>
        <v>0</v>
      </c>
      <c r="AG201" s="790">
        <f t="shared" si="29"/>
        <v>1.2742099898063199E-4</v>
      </c>
      <c r="AH201" s="790">
        <f t="shared" si="29"/>
        <v>0</v>
      </c>
      <c r="AI201" s="790">
        <f t="shared" si="29"/>
        <v>0</v>
      </c>
      <c r="AJ201" s="790">
        <f t="shared" si="29"/>
        <v>0</v>
      </c>
      <c r="AK201" s="790">
        <f t="shared" si="29"/>
        <v>0</v>
      </c>
      <c r="AL201" s="790">
        <f t="shared" si="29"/>
        <v>0</v>
      </c>
      <c r="AM201" s="790">
        <f t="shared" si="27"/>
        <v>0</v>
      </c>
      <c r="AN201" s="790">
        <f t="shared" si="27"/>
        <v>0</v>
      </c>
      <c r="AP201" s="790">
        <f t="shared" si="30"/>
        <v>1.3084862385321098E-5</v>
      </c>
      <c r="AR201" s="797">
        <f t="shared" ref="AR201:AR264" si="31">+SUMPRODUCT(AC201:AH201,$AC$3:$AH$3)</f>
        <v>1.3084862385321098E-5</v>
      </c>
      <c r="AS201" s="787">
        <f t="shared" ref="AS201:AS264" si="32">+AR201/$AR$3</f>
        <v>1.5071305689055715E-5</v>
      </c>
    </row>
    <row r="202" spans="1:45" x14ac:dyDescent="0.25">
      <c r="A202" s="770">
        <v>714000000</v>
      </c>
      <c r="B202" s="770" t="s">
        <v>608</v>
      </c>
      <c r="C202" s="770" t="s">
        <v>617</v>
      </c>
      <c r="D202" s="787">
        <v>0</v>
      </c>
      <c r="E202" s="787">
        <v>0</v>
      </c>
      <c r="F202" s="787">
        <v>0</v>
      </c>
      <c r="G202" s="787">
        <v>0</v>
      </c>
      <c r="H202" s="787">
        <v>0</v>
      </c>
      <c r="I202" s="787">
        <v>0</v>
      </c>
      <c r="J202" s="787">
        <v>0</v>
      </c>
      <c r="K202" s="787">
        <v>0</v>
      </c>
      <c r="L202" s="787">
        <v>0</v>
      </c>
      <c r="M202" s="787">
        <v>0</v>
      </c>
      <c r="N202" s="787">
        <v>0</v>
      </c>
      <c r="O202" s="787">
        <v>0</v>
      </c>
      <c r="P202" s="787">
        <v>0</v>
      </c>
      <c r="Q202" s="787">
        <v>0</v>
      </c>
      <c r="R202" s="787">
        <v>0</v>
      </c>
      <c r="S202" s="787">
        <v>0</v>
      </c>
      <c r="T202" s="787">
        <v>0</v>
      </c>
      <c r="U202" s="787">
        <v>0</v>
      </c>
      <c r="W202" s="790">
        <f t="shared" si="29"/>
        <v>0</v>
      </c>
      <c r="X202" s="790">
        <f t="shared" si="29"/>
        <v>0</v>
      </c>
      <c r="Y202" s="790">
        <f t="shared" si="29"/>
        <v>0</v>
      </c>
      <c r="Z202" s="790">
        <f t="shared" si="29"/>
        <v>0</v>
      </c>
      <c r="AA202" s="790">
        <f t="shared" si="29"/>
        <v>0</v>
      </c>
      <c r="AB202" s="790">
        <f t="shared" si="29"/>
        <v>0</v>
      </c>
      <c r="AC202" s="790">
        <f t="shared" si="29"/>
        <v>0</v>
      </c>
      <c r="AD202" s="790">
        <f t="shared" si="29"/>
        <v>0</v>
      </c>
      <c r="AE202" s="790">
        <f t="shared" si="29"/>
        <v>0</v>
      </c>
      <c r="AF202" s="790">
        <f t="shared" si="29"/>
        <v>0</v>
      </c>
      <c r="AG202" s="790">
        <f t="shared" si="29"/>
        <v>0</v>
      </c>
      <c r="AH202" s="790">
        <f t="shared" si="29"/>
        <v>0</v>
      </c>
      <c r="AI202" s="790">
        <f t="shared" si="29"/>
        <v>0</v>
      </c>
      <c r="AJ202" s="790">
        <f t="shared" si="29"/>
        <v>0</v>
      </c>
      <c r="AK202" s="790">
        <f t="shared" si="29"/>
        <v>0</v>
      </c>
      <c r="AL202" s="790">
        <f t="shared" si="29"/>
        <v>0</v>
      </c>
      <c r="AM202" s="790">
        <f t="shared" si="27"/>
        <v>0</v>
      </c>
      <c r="AN202" s="790">
        <f t="shared" si="27"/>
        <v>0</v>
      </c>
      <c r="AP202" s="790">
        <f t="shared" si="30"/>
        <v>0</v>
      </c>
      <c r="AR202" s="797">
        <f t="shared" si="31"/>
        <v>0</v>
      </c>
      <c r="AS202" s="787">
        <f t="shared" si="32"/>
        <v>0</v>
      </c>
    </row>
    <row r="203" spans="1:45" x14ac:dyDescent="0.25">
      <c r="A203" s="770">
        <v>716000000</v>
      </c>
      <c r="B203" s="770" t="s">
        <v>618</v>
      </c>
      <c r="C203" s="770" t="s">
        <v>619</v>
      </c>
      <c r="D203" s="787">
        <v>0</v>
      </c>
      <c r="E203" s="787">
        <v>0</v>
      </c>
      <c r="F203" s="787">
        <v>0</v>
      </c>
      <c r="G203" s="787">
        <v>0</v>
      </c>
      <c r="H203" s="787">
        <v>6</v>
      </c>
      <c r="I203" s="787">
        <v>25.600000000000009</v>
      </c>
      <c r="J203" s="787">
        <v>0</v>
      </c>
      <c r="K203" s="787">
        <v>0</v>
      </c>
      <c r="L203" s="787">
        <v>0</v>
      </c>
      <c r="M203" s="787">
        <v>0</v>
      </c>
      <c r="N203" s="787">
        <v>3</v>
      </c>
      <c r="O203" s="787">
        <v>61.5</v>
      </c>
      <c r="P203" s="787">
        <v>0</v>
      </c>
      <c r="Q203" s="787">
        <v>0</v>
      </c>
      <c r="R203" s="787">
        <v>0</v>
      </c>
      <c r="S203" s="787">
        <v>0</v>
      </c>
      <c r="T203" s="787">
        <v>832</v>
      </c>
      <c r="U203" s="787">
        <v>1019</v>
      </c>
      <c r="W203" s="790">
        <f t="shared" si="29"/>
        <v>0</v>
      </c>
      <c r="X203" s="790">
        <f t="shared" si="29"/>
        <v>0</v>
      </c>
      <c r="Y203" s="790">
        <f t="shared" si="29"/>
        <v>0</v>
      </c>
      <c r="Z203" s="790">
        <f t="shared" si="29"/>
        <v>0</v>
      </c>
      <c r="AA203" s="790">
        <f t="shared" si="29"/>
        <v>4.8245085031962363E-3</v>
      </c>
      <c r="AB203" s="790">
        <f t="shared" si="29"/>
        <v>3.7726580537407288E-2</v>
      </c>
      <c r="AC203" s="790">
        <f t="shared" si="29"/>
        <v>0</v>
      </c>
      <c r="AD203" s="790">
        <f t="shared" si="29"/>
        <v>0</v>
      </c>
      <c r="AE203" s="790">
        <f t="shared" si="29"/>
        <v>0</v>
      </c>
      <c r="AF203" s="790">
        <f t="shared" si="29"/>
        <v>0</v>
      </c>
      <c r="AG203" s="790">
        <f t="shared" si="29"/>
        <v>1.5290519877675837E-3</v>
      </c>
      <c r="AH203" s="790">
        <f t="shared" si="29"/>
        <v>0.12275449101796407</v>
      </c>
      <c r="AI203" s="790">
        <f t="shared" si="29"/>
        <v>0</v>
      </c>
      <c r="AJ203" s="790">
        <f t="shared" si="29"/>
        <v>0</v>
      </c>
      <c r="AK203" s="790">
        <f t="shared" si="29"/>
        <v>0</v>
      </c>
      <c r="AL203" s="790">
        <f t="shared" si="29"/>
        <v>0</v>
      </c>
      <c r="AM203" s="790">
        <f t="shared" si="27"/>
        <v>1.0118577075098818E-2</v>
      </c>
      <c r="AN203" s="790">
        <f t="shared" si="27"/>
        <v>4.8754814478122535E-2</v>
      </c>
      <c r="AP203" s="790">
        <f t="shared" si="30"/>
        <v>6.6697476201829009E-3</v>
      </c>
      <c r="AR203" s="797">
        <f t="shared" si="31"/>
        <v>5.065356671977145E-3</v>
      </c>
      <c r="AS203" s="787">
        <f t="shared" si="32"/>
        <v>5.8343402153856186E-3</v>
      </c>
    </row>
    <row r="204" spans="1:45" x14ac:dyDescent="0.25">
      <c r="A204" s="770">
        <v>716000000</v>
      </c>
      <c r="B204" s="770" t="s">
        <v>618</v>
      </c>
      <c r="C204" s="770" t="s">
        <v>620</v>
      </c>
      <c r="D204" s="787">
        <v>1</v>
      </c>
      <c r="E204" s="787">
        <v>3.8000000000000007</v>
      </c>
      <c r="F204" s="787">
        <v>0</v>
      </c>
      <c r="G204" s="787">
        <v>0</v>
      </c>
      <c r="H204" s="787">
        <v>2</v>
      </c>
      <c r="I204" s="787">
        <v>0</v>
      </c>
      <c r="J204" s="787">
        <v>160</v>
      </c>
      <c r="K204" s="787">
        <v>26.5</v>
      </c>
      <c r="L204" s="787">
        <v>0</v>
      </c>
      <c r="M204" s="787">
        <v>0</v>
      </c>
      <c r="N204" s="787">
        <v>15</v>
      </c>
      <c r="O204" s="787">
        <v>0</v>
      </c>
      <c r="P204" s="787">
        <v>1432</v>
      </c>
      <c r="Q204" s="787">
        <v>400</v>
      </c>
      <c r="R204" s="787">
        <v>0</v>
      </c>
      <c r="S204" s="787">
        <v>0</v>
      </c>
      <c r="T204" s="787">
        <v>822</v>
      </c>
      <c r="U204" s="787">
        <v>0</v>
      </c>
      <c r="W204" s="790">
        <f t="shared" si="29"/>
        <v>5.3257589206461928E-3</v>
      </c>
      <c r="X204" s="790">
        <f t="shared" si="29"/>
        <v>8.1306611511304493E-3</v>
      </c>
      <c r="Y204" s="790">
        <f t="shared" si="29"/>
        <v>0</v>
      </c>
      <c r="Z204" s="790">
        <f t="shared" si="29"/>
        <v>0</v>
      </c>
      <c r="AA204" s="790">
        <f t="shared" si="29"/>
        <v>1.6081695010654123E-3</v>
      </c>
      <c r="AB204" s="790">
        <f t="shared" si="29"/>
        <v>0</v>
      </c>
      <c r="AC204" s="790">
        <f t="shared" si="29"/>
        <v>1.272163473006281E-2</v>
      </c>
      <c r="AD204" s="790">
        <f t="shared" si="29"/>
        <v>5.6976994194796815E-3</v>
      </c>
      <c r="AE204" s="790">
        <f t="shared" si="29"/>
        <v>0</v>
      </c>
      <c r="AF204" s="790">
        <f t="shared" si="29"/>
        <v>0</v>
      </c>
      <c r="AG204" s="790">
        <f t="shared" si="29"/>
        <v>7.6452599388379186E-3</v>
      </c>
      <c r="AH204" s="790">
        <f t="shared" si="29"/>
        <v>0</v>
      </c>
      <c r="AI204" s="790">
        <f t="shared" si="29"/>
        <v>7.248797772715769E-2</v>
      </c>
      <c r="AJ204" s="790">
        <f t="shared" si="29"/>
        <v>5.0439453740715985E-3</v>
      </c>
      <c r="AK204" s="790">
        <f t="shared" si="29"/>
        <v>0</v>
      </c>
      <c r="AL204" s="790">
        <f t="shared" si="29"/>
        <v>0</v>
      </c>
      <c r="AM204" s="790">
        <f t="shared" si="27"/>
        <v>9.9969595621769575E-3</v>
      </c>
      <c r="AN204" s="790">
        <f t="shared" si="27"/>
        <v>0</v>
      </c>
      <c r="AP204" s="790">
        <f t="shared" si="30"/>
        <v>6.6376709225136124E-3</v>
      </c>
      <c r="AR204" s="797">
        <f t="shared" si="31"/>
        <v>5.9858439538443501E-3</v>
      </c>
      <c r="AS204" s="787">
        <f t="shared" si="32"/>
        <v>6.8945688062091361E-3</v>
      </c>
    </row>
    <row r="205" spans="1:45" x14ac:dyDescent="0.25">
      <c r="A205" s="770">
        <v>716000000</v>
      </c>
      <c r="B205" s="770" t="s">
        <v>618</v>
      </c>
      <c r="C205" s="770" t="s">
        <v>621</v>
      </c>
      <c r="D205" s="787">
        <v>0</v>
      </c>
      <c r="E205" s="787">
        <v>0</v>
      </c>
      <c r="F205" s="787">
        <v>0</v>
      </c>
      <c r="G205" s="787">
        <v>0</v>
      </c>
      <c r="H205" s="787">
        <v>1</v>
      </c>
      <c r="I205" s="787">
        <v>2</v>
      </c>
      <c r="J205" s="787">
        <v>0</v>
      </c>
      <c r="K205" s="787">
        <v>0</v>
      </c>
      <c r="L205" s="787">
        <v>0</v>
      </c>
      <c r="M205" s="787">
        <v>0</v>
      </c>
      <c r="N205" s="787">
        <v>9</v>
      </c>
      <c r="O205" s="787">
        <v>1</v>
      </c>
      <c r="P205" s="787">
        <v>10</v>
      </c>
      <c r="Q205" s="787">
        <v>0</v>
      </c>
      <c r="R205" s="787">
        <v>0</v>
      </c>
      <c r="S205" s="787">
        <v>0</v>
      </c>
      <c r="T205" s="787">
        <v>281</v>
      </c>
      <c r="U205" s="787">
        <v>132</v>
      </c>
      <c r="W205" s="790">
        <f t="shared" si="29"/>
        <v>0</v>
      </c>
      <c r="X205" s="790">
        <f t="shared" si="29"/>
        <v>0</v>
      </c>
      <c r="Y205" s="790">
        <f t="shared" si="29"/>
        <v>0</v>
      </c>
      <c r="Z205" s="790">
        <f t="shared" si="29"/>
        <v>0</v>
      </c>
      <c r="AA205" s="790">
        <f t="shared" si="29"/>
        <v>8.0408475053270613E-4</v>
      </c>
      <c r="AB205" s="790">
        <f t="shared" si="29"/>
        <v>2.9473891044849436E-3</v>
      </c>
      <c r="AC205" s="790">
        <f t="shared" si="29"/>
        <v>0</v>
      </c>
      <c r="AD205" s="790">
        <f t="shared" si="29"/>
        <v>0</v>
      </c>
      <c r="AE205" s="790">
        <f t="shared" si="29"/>
        <v>0</v>
      </c>
      <c r="AF205" s="790">
        <f t="shared" si="29"/>
        <v>0</v>
      </c>
      <c r="AG205" s="790">
        <f t="shared" si="29"/>
        <v>4.5871559633027508E-3</v>
      </c>
      <c r="AH205" s="790">
        <f t="shared" si="29"/>
        <v>1.996007984031936E-3</v>
      </c>
      <c r="AI205" s="790">
        <f t="shared" si="29"/>
        <v>5.0620096178182752E-4</v>
      </c>
      <c r="AJ205" s="790">
        <f t="shared" si="29"/>
        <v>0</v>
      </c>
      <c r="AK205" s="790">
        <f t="shared" si="29"/>
        <v>0</v>
      </c>
      <c r="AL205" s="790">
        <f t="shared" si="29"/>
        <v>0</v>
      </c>
      <c r="AM205" s="790">
        <f t="shared" si="27"/>
        <v>3.4174521131042882E-3</v>
      </c>
      <c r="AN205" s="790">
        <f t="shared" si="27"/>
        <v>6.3156383818568935E-3</v>
      </c>
      <c r="AP205" s="790">
        <f t="shared" si="30"/>
        <v>7.4707557358188288E-4</v>
      </c>
      <c r="AR205" s="797">
        <f t="shared" si="31"/>
        <v>5.5086542511307635E-4</v>
      </c>
      <c r="AS205" s="787">
        <f t="shared" si="32"/>
        <v>6.3449358280790727E-4</v>
      </c>
    </row>
    <row r="206" spans="1:45" x14ac:dyDescent="0.25">
      <c r="A206" s="770">
        <v>716000000</v>
      </c>
      <c r="B206" s="770" t="s">
        <v>618</v>
      </c>
      <c r="C206" s="770" t="s">
        <v>622</v>
      </c>
      <c r="D206" s="787">
        <v>0</v>
      </c>
      <c r="E206" s="787">
        <v>0</v>
      </c>
      <c r="F206" s="787">
        <v>0</v>
      </c>
      <c r="G206" s="787">
        <v>0</v>
      </c>
      <c r="H206" s="787">
        <v>9</v>
      </c>
      <c r="I206" s="787">
        <v>0</v>
      </c>
      <c r="J206" s="787">
        <v>0</v>
      </c>
      <c r="K206" s="787">
        <v>0</v>
      </c>
      <c r="L206" s="787">
        <v>2.5</v>
      </c>
      <c r="M206" s="787">
        <v>0</v>
      </c>
      <c r="N206" s="787">
        <v>17.5</v>
      </c>
      <c r="O206" s="787">
        <v>1</v>
      </c>
      <c r="P206" s="787">
        <v>0</v>
      </c>
      <c r="Q206" s="787">
        <v>0</v>
      </c>
      <c r="R206" s="787">
        <v>572</v>
      </c>
      <c r="S206" s="787">
        <v>0</v>
      </c>
      <c r="T206" s="787">
        <v>593</v>
      </c>
      <c r="U206" s="787">
        <v>22</v>
      </c>
      <c r="W206" s="790">
        <f t="shared" si="29"/>
        <v>0</v>
      </c>
      <c r="X206" s="790">
        <f t="shared" si="29"/>
        <v>0</v>
      </c>
      <c r="Y206" s="790">
        <f t="shared" si="29"/>
        <v>0</v>
      </c>
      <c r="Z206" s="790">
        <f t="shared" si="29"/>
        <v>0</v>
      </c>
      <c r="AA206" s="790">
        <f t="shared" si="29"/>
        <v>7.2367627547943545E-3</v>
      </c>
      <c r="AB206" s="790">
        <f t="shared" si="29"/>
        <v>0</v>
      </c>
      <c r="AC206" s="790">
        <f t="shared" si="29"/>
        <v>0</v>
      </c>
      <c r="AD206" s="790">
        <f t="shared" si="29"/>
        <v>0</v>
      </c>
      <c r="AE206" s="790">
        <f t="shared" si="29"/>
        <v>6.207324643078833E-4</v>
      </c>
      <c r="AF206" s="790">
        <f t="shared" si="29"/>
        <v>0</v>
      </c>
      <c r="AG206" s="790">
        <f t="shared" si="29"/>
        <v>8.9194699286442389E-3</v>
      </c>
      <c r="AH206" s="790">
        <f t="shared" si="29"/>
        <v>1.996007984031936E-3</v>
      </c>
      <c r="AI206" s="790">
        <f t="shared" si="29"/>
        <v>0</v>
      </c>
      <c r="AJ206" s="790">
        <f t="shared" si="29"/>
        <v>0</v>
      </c>
      <c r="AK206" s="790">
        <f t="shared" si="29"/>
        <v>3.5674192341274787E-2</v>
      </c>
      <c r="AL206" s="790">
        <f t="shared" ref="AL206:AN269" si="33">+S206/S$2</f>
        <v>0</v>
      </c>
      <c r="AM206" s="790">
        <f t="shared" si="27"/>
        <v>7.2119185162663451E-3</v>
      </c>
      <c r="AN206" s="790">
        <f t="shared" si="27"/>
        <v>1.052606396976149E-3</v>
      </c>
      <c r="AP206" s="790">
        <f t="shared" si="30"/>
        <v>1.4539463259709195E-3</v>
      </c>
      <c r="AR206" s="797">
        <f t="shared" si="31"/>
        <v>1.0785812862512377E-3</v>
      </c>
      <c r="AS206" s="787">
        <f t="shared" si="32"/>
        <v>1.2423232126478648E-3</v>
      </c>
    </row>
    <row r="207" spans="1:45" x14ac:dyDescent="0.25">
      <c r="A207" s="770">
        <v>716000000</v>
      </c>
      <c r="B207" s="770" t="s">
        <v>618</v>
      </c>
      <c r="C207" s="770" t="s">
        <v>623</v>
      </c>
      <c r="D207" s="787">
        <v>0</v>
      </c>
      <c r="E207" s="787">
        <v>0</v>
      </c>
      <c r="F207" s="787">
        <v>0</v>
      </c>
      <c r="G207" s="787">
        <v>0</v>
      </c>
      <c r="H207" s="787">
        <v>21</v>
      </c>
      <c r="I207" s="787">
        <v>1</v>
      </c>
      <c r="J207" s="787">
        <v>0</v>
      </c>
      <c r="K207" s="787">
        <v>0</v>
      </c>
      <c r="L207" s="787">
        <v>0.5</v>
      </c>
      <c r="M207" s="787">
        <v>0</v>
      </c>
      <c r="N207" s="787">
        <v>11.5</v>
      </c>
      <c r="O207" s="787">
        <v>3.5</v>
      </c>
      <c r="P207" s="787">
        <v>0</v>
      </c>
      <c r="Q207" s="787">
        <v>66</v>
      </c>
      <c r="R207" s="787">
        <v>0</v>
      </c>
      <c r="S207" s="787">
        <v>0</v>
      </c>
      <c r="T207" s="787">
        <v>1006</v>
      </c>
      <c r="U207" s="787">
        <v>23</v>
      </c>
      <c r="W207" s="790">
        <f t="shared" ref="W207:AK223" si="34">+D207/D$2</f>
        <v>0</v>
      </c>
      <c r="X207" s="790">
        <f t="shared" si="34"/>
        <v>0</v>
      </c>
      <c r="Y207" s="790">
        <f t="shared" si="34"/>
        <v>0</v>
      </c>
      <c r="Z207" s="790">
        <f t="shared" si="34"/>
        <v>0</v>
      </c>
      <c r="AA207" s="790">
        <f t="shared" si="34"/>
        <v>1.6885779761186829E-2</v>
      </c>
      <c r="AB207" s="790">
        <f t="shared" si="34"/>
        <v>1.4736945522424718E-3</v>
      </c>
      <c r="AC207" s="790">
        <f t="shared" si="34"/>
        <v>0</v>
      </c>
      <c r="AD207" s="790">
        <f t="shared" si="34"/>
        <v>0</v>
      </c>
      <c r="AE207" s="790">
        <f t="shared" si="34"/>
        <v>1.2414649286157667E-4</v>
      </c>
      <c r="AF207" s="790">
        <f t="shared" si="34"/>
        <v>0</v>
      </c>
      <c r="AG207" s="790">
        <f t="shared" si="34"/>
        <v>5.8613659531090712E-3</v>
      </c>
      <c r="AH207" s="790">
        <f t="shared" si="34"/>
        <v>6.9860279441117763E-3</v>
      </c>
      <c r="AI207" s="790">
        <f t="shared" si="34"/>
        <v>0</v>
      </c>
      <c r="AJ207" s="790">
        <f t="shared" si="34"/>
        <v>8.3225098672181383E-4</v>
      </c>
      <c r="AK207" s="790">
        <f t="shared" si="34"/>
        <v>0</v>
      </c>
      <c r="AL207" s="790">
        <f t="shared" si="33"/>
        <v>0</v>
      </c>
      <c r="AM207" s="790">
        <f t="shared" si="27"/>
        <v>1.2234721799939195E-2</v>
      </c>
      <c r="AN207" s="790">
        <f t="shared" si="27"/>
        <v>1.1004521422932467E-3</v>
      </c>
      <c r="AP207" s="790">
        <f t="shared" si="30"/>
        <v>1.6429894799029011E-3</v>
      </c>
      <c r="AR207" s="797">
        <f t="shared" si="31"/>
        <v>8.9780610507752851E-4</v>
      </c>
      <c r="AS207" s="787">
        <f t="shared" si="32"/>
        <v>1.0341041319856311E-3</v>
      </c>
    </row>
    <row r="208" spans="1:45" x14ac:dyDescent="0.25">
      <c r="A208" s="770">
        <v>716000000</v>
      </c>
      <c r="B208" s="770" t="s">
        <v>618</v>
      </c>
      <c r="C208" s="770" t="s">
        <v>624</v>
      </c>
      <c r="D208" s="787">
        <v>0</v>
      </c>
      <c r="E208" s="787">
        <v>0</v>
      </c>
      <c r="F208" s="787">
        <v>0</v>
      </c>
      <c r="G208" s="787">
        <v>0</v>
      </c>
      <c r="H208" s="787">
        <v>0.25</v>
      </c>
      <c r="I208" s="787">
        <v>0.1</v>
      </c>
      <c r="J208" s="787">
        <v>0</v>
      </c>
      <c r="K208" s="787">
        <v>0</v>
      </c>
      <c r="L208" s="787">
        <v>0</v>
      </c>
      <c r="M208" s="787">
        <v>0</v>
      </c>
      <c r="N208" s="787">
        <v>0</v>
      </c>
      <c r="O208" s="787">
        <v>0</v>
      </c>
      <c r="P208" s="787">
        <v>0</v>
      </c>
      <c r="Q208" s="787">
        <v>0</v>
      </c>
      <c r="R208" s="787">
        <v>0</v>
      </c>
      <c r="S208" s="787">
        <v>0</v>
      </c>
      <c r="T208" s="787">
        <v>0</v>
      </c>
      <c r="U208" s="787">
        <v>0</v>
      </c>
      <c r="W208" s="790">
        <f t="shared" si="34"/>
        <v>0</v>
      </c>
      <c r="X208" s="790">
        <f t="shared" si="34"/>
        <v>0</v>
      </c>
      <c r="Y208" s="790">
        <f t="shared" si="34"/>
        <v>0</v>
      </c>
      <c r="Z208" s="790">
        <f t="shared" si="34"/>
        <v>0</v>
      </c>
      <c r="AA208" s="790">
        <f t="shared" si="34"/>
        <v>2.0102118763317653E-4</v>
      </c>
      <c r="AB208" s="790">
        <f t="shared" si="34"/>
        <v>1.4736945522424719E-4</v>
      </c>
      <c r="AC208" s="790">
        <f t="shared" si="34"/>
        <v>0</v>
      </c>
      <c r="AD208" s="790">
        <f t="shared" si="34"/>
        <v>0</v>
      </c>
      <c r="AE208" s="790">
        <f t="shared" si="34"/>
        <v>0</v>
      </c>
      <c r="AF208" s="790">
        <f t="shared" si="34"/>
        <v>0</v>
      </c>
      <c r="AG208" s="790">
        <f t="shared" si="34"/>
        <v>0</v>
      </c>
      <c r="AH208" s="790">
        <f t="shared" si="34"/>
        <v>0</v>
      </c>
      <c r="AI208" s="790">
        <f t="shared" si="34"/>
        <v>0</v>
      </c>
      <c r="AJ208" s="790">
        <f t="shared" si="34"/>
        <v>0</v>
      </c>
      <c r="AK208" s="790">
        <f t="shared" si="34"/>
        <v>0</v>
      </c>
      <c r="AL208" s="790">
        <f t="shared" si="33"/>
        <v>0</v>
      </c>
      <c r="AM208" s="790">
        <f t="shared" si="27"/>
        <v>0</v>
      </c>
      <c r="AN208" s="790">
        <f t="shared" si="27"/>
        <v>0</v>
      </c>
      <c r="AP208" s="790">
        <f t="shared" si="30"/>
        <v>9.6477774333383693E-6</v>
      </c>
      <c r="AR208" s="797">
        <f t="shared" si="31"/>
        <v>0</v>
      </c>
      <c r="AS208" s="787">
        <f t="shared" si="32"/>
        <v>0</v>
      </c>
    </row>
    <row r="209" spans="1:45" x14ac:dyDescent="0.25">
      <c r="A209" s="770">
        <v>716000000</v>
      </c>
      <c r="B209" s="770" t="s">
        <v>618</v>
      </c>
      <c r="C209" s="770" t="s">
        <v>625</v>
      </c>
      <c r="D209" s="787">
        <v>0</v>
      </c>
      <c r="E209" s="787">
        <v>0</v>
      </c>
      <c r="F209" s="787">
        <v>0</v>
      </c>
      <c r="G209" s="787">
        <v>0</v>
      </c>
      <c r="H209" s="787">
        <v>0</v>
      </c>
      <c r="I209" s="787">
        <v>0</v>
      </c>
      <c r="J209" s="787">
        <v>0</v>
      </c>
      <c r="K209" s="787">
        <v>0</v>
      </c>
      <c r="L209" s="787">
        <v>0</v>
      </c>
      <c r="M209" s="787">
        <v>0</v>
      </c>
      <c r="N209" s="787">
        <v>0</v>
      </c>
      <c r="O209" s="787">
        <v>0</v>
      </c>
      <c r="P209" s="787">
        <v>0</v>
      </c>
      <c r="Q209" s="787">
        <v>0</v>
      </c>
      <c r="R209" s="787">
        <v>0</v>
      </c>
      <c r="S209" s="787">
        <v>0</v>
      </c>
      <c r="T209" s="787">
        <v>0</v>
      </c>
      <c r="U209" s="787">
        <v>0</v>
      </c>
      <c r="W209" s="790">
        <f t="shared" si="34"/>
        <v>0</v>
      </c>
      <c r="X209" s="790">
        <f t="shared" si="34"/>
        <v>0</v>
      </c>
      <c r="Y209" s="790">
        <f t="shared" si="34"/>
        <v>0</v>
      </c>
      <c r="Z209" s="790">
        <f t="shared" si="34"/>
        <v>0</v>
      </c>
      <c r="AA209" s="790">
        <f t="shared" si="34"/>
        <v>0</v>
      </c>
      <c r="AB209" s="790">
        <f t="shared" si="34"/>
        <v>0</v>
      </c>
      <c r="AC209" s="790">
        <f t="shared" si="34"/>
        <v>0</v>
      </c>
      <c r="AD209" s="790">
        <f t="shared" si="34"/>
        <v>0</v>
      </c>
      <c r="AE209" s="790">
        <f t="shared" si="34"/>
        <v>0</v>
      </c>
      <c r="AF209" s="790">
        <f t="shared" si="34"/>
        <v>0</v>
      </c>
      <c r="AG209" s="790">
        <f t="shared" si="34"/>
        <v>0</v>
      </c>
      <c r="AH209" s="790">
        <f t="shared" si="34"/>
        <v>0</v>
      </c>
      <c r="AI209" s="790">
        <f t="shared" si="34"/>
        <v>0</v>
      </c>
      <c r="AJ209" s="790">
        <f t="shared" si="34"/>
        <v>0</v>
      </c>
      <c r="AK209" s="790">
        <f t="shared" si="34"/>
        <v>0</v>
      </c>
      <c r="AL209" s="790">
        <f t="shared" si="33"/>
        <v>0</v>
      </c>
      <c r="AM209" s="790">
        <f t="shared" si="27"/>
        <v>0</v>
      </c>
      <c r="AN209" s="790">
        <f t="shared" si="27"/>
        <v>0</v>
      </c>
      <c r="AP209" s="790">
        <f t="shared" si="30"/>
        <v>0</v>
      </c>
      <c r="AR209" s="797">
        <f t="shared" si="31"/>
        <v>0</v>
      </c>
      <c r="AS209" s="787">
        <f t="shared" si="32"/>
        <v>0</v>
      </c>
    </row>
    <row r="210" spans="1:45" x14ac:dyDescent="0.25">
      <c r="A210" s="770">
        <v>716000000</v>
      </c>
      <c r="B210" s="770" t="s">
        <v>618</v>
      </c>
      <c r="C210" s="770" t="s">
        <v>616</v>
      </c>
      <c r="D210" s="787">
        <v>3.2</v>
      </c>
      <c r="E210" s="787">
        <v>1.4</v>
      </c>
      <c r="F210" s="787">
        <v>0</v>
      </c>
      <c r="G210" s="787">
        <v>2</v>
      </c>
      <c r="H210" s="787">
        <v>3.0666666666666691</v>
      </c>
      <c r="I210" s="787">
        <v>0.1</v>
      </c>
      <c r="J210" s="787">
        <v>144.5</v>
      </c>
      <c r="K210" s="787">
        <v>52.5</v>
      </c>
      <c r="L210" s="787">
        <v>0</v>
      </c>
      <c r="M210" s="787">
        <v>1.25</v>
      </c>
      <c r="N210" s="787">
        <v>7.3333333333333339</v>
      </c>
      <c r="O210" s="787">
        <v>0</v>
      </c>
      <c r="P210" s="787">
        <v>852.33333333333337</v>
      </c>
      <c r="Q210" s="787">
        <v>480</v>
      </c>
      <c r="R210" s="787">
        <v>0</v>
      </c>
      <c r="S210" s="787">
        <v>8</v>
      </c>
      <c r="T210" s="787">
        <v>263.33333333333326</v>
      </c>
      <c r="U210" s="787">
        <v>11</v>
      </c>
      <c r="W210" s="790">
        <f t="shared" si="34"/>
        <v>1.7042428546067818E-2</v>
      </c>
      <c r="X210" s="790">
        <f t="shared" si="34"/>
        <v>2.9955067398901645E-3</v>
      </c>
      <c r="Y210" s="790">
        <f t="shared" si="34"/>
        <v>0</v>
      </c>
      <c r="Z210" s="790">
        <f t="shared" si="34"/>
        <v>1.511715797430083E-2</v>
      </c>
      <c r="AA210" s="790">
        <f t="shared" si="34"/>
        <v>2.465859901633634E-3</v>
      </c>
      <c r="AB210" s="790">
        <f t="shared" si="34"/>
        <v>1.4736945522424719E-4</v>
      </c>
      <c r="AC210" s="790">
        <f t="shared" si="34"/>
        <v>1.1489226365587975E-2</v>
      </c>
      <c r="AD210" s="790">
        <f t="shared" si="34"/>
        <v>1.1287895076327671E-2</v>
      </c>
      <c r="AE210" s="790">
        <f t="shared" si="34"/>
        <v>0</v>
      </c>
      <c r="AF210" s="790">
        <f t="shared" si="34"/>
        <v>9.0876045074518358E-4</v>
      </c>
      <c r="AG210" s="790">
        <f t="shared" si="34"/>
        <v>3.7376826367652052E-3</v>
      </c>
      <c r="AH210" s="790">
        <f t="shared" si="34"/>
        <v>0</v>
      </c>
      <c r="AI210" s="790">
        <f t="shared" si="34"/>
        <v>4.314519530920443E-2</v>
      </c>
      <c r="AJ210" s="790">
        <f t="shared" si="34"/>
        <v>6.0527344488859186E-3</v>
      </c>
      <c r="AK210" s="790">
        <f t="shared" si="34"/>
        <v>0</v>
      </c>
      <c r="AL210" s="790">
        <f t="shared" si="33"/>
        <v>1.1542345981820801E-3</v>
      </c>
      <c r="AM210" s="790">
        <f t="shared" si="27"/>
        <v>3.2025945069423332E-3</v>
      </c>
      <c r="AN210" s="790">
        <f t="shared" si="27"/>
        <v>5.2630319848807449E-4</v>
      </c>
      <c r="AP210" s="790">
        <f t="shared" si="30"/>
        <v>7.1182438046778216E-3</v>
      </c>
      <c r="AR210" s="797">
        <f t="shared" si="31"/>
        <v>6.5599146589010605E-3</v>
      </c>
      <c r="AS210" s="787">
        <f t="shared" si="32"/>
        <v>7.5557905163241334E-3</v>
      </c>
    </row>
    <row r="211" spans="1:45" x14ac:dyDescent="0.25">
      <c r="A211" s="770">
        <v>716000000</v>
      </c>
      <c r="B211" s="770" t="s">
        <v>618</v>
      </c>
      <c r="C211" s="770" t="s">
        <v>626</v>
      </c>
      <c r="D211" s="787">
        <v>0</v>
      </c>
      <c r="E211" s="787">
        <v>0</v>
      </c>
      <c r="F211" s="787">
        <v>5</v>
      </c>
      <c r="G211" s="787">
        <v>0</v>
      </c>
      <c r="H211" s="787">
        <v>10</v>
      </c>
      <c r="I211" s="787">
        <v>0</v>
      </c>
      <c r="J211" s="787">
        <v>1.3333333333333333</v>
      </c>
      <c r="K211" s="787">
        <v>0</v>
      </c>
      <c r="L211" s="787">
        <v>16.5</v>
      </c>
      <c r="M211" s="787">
        <v>0</v>
      </c>
      <c r="N211" s="787">
        <v>15.416666666666666</v>
      </c>
      <c r="O211" s="787">
        <v>0</v>
      </c>
      <c r="P211" s="787">
        <v>0</v>
      </c>
      <c r="Q211" s="787">
        <v>2</v>
      </c>
      <c r="R211" s="787">
        <v>195</v>
      </c>
      <c r="S211" s="787">
        <v>0</v>
      </c>
      <c r="T211" s="787">
        <v>307.99999999999994</v>
      </c>
      <c r="U211" s="787">
        <v>8</v>
      </c>
      <c r="W211" s="790">
        <f t="shared" si="34"/>
        <v>0</v>
      </c>
      <c r="X211" s="790">
        <f t="shared" si="34"/>
        <v>0</v>
      </c>
      <c r="Y211" s="790">
        <f t="shared" si="34"/>
        <v>4.9504950495049521E-2</v>
      </c>
      <c r="Z211" s="790">
        <f t="shared" si="34"/>
        <v>0</v>
      </c>
      <c r="AA211" s="790">
        <f t="shared" si="34"/>
        <v>8.0408475053270617E-3</v>
      </c>
      <c r="AB211" s="790">
        <f t="shared" si="34"/>
        <v>0</v>
      </c>
      <c r="AC211" s="790">
        <f t="shared" si="34"/>
        <v>1.0601362275052341E-4</v>
      </c>
      <c r="AD211" s="790">
        <f t="shared" si="34"/>
        <v>0</v>
      </c>
      <c r="AE211" s="790">
        <f t="shared" si="34"/>
        <v>4.0968342644320298E-3</v>
      </c>
      <c r="AF211" s="790">
        <f t="shared" si="34"/>
        <v>0</v>
      </c>
      <c r="AG211" s="790">
        <f t="shared" si="34"/>
        <v>7.8576282704723045E-3</v>
      </c>
      <c r="AH211" s="790">
        <f t="shared" si="34"/>
        <v>0</v>
      </c>
      <c r="AI211" s="790">
        <f t="shared" si="34"/>
        <v>0</v>
      </c>
      <c r="AJ211" s="790">
        <f t="shared" si="34"/>
        <v>2.5219726870357995E-5</v>
      </c>
      <c r="AK211" s="790">
        <f t="shared" si="34"/>
        <v>1.2161656479980042E-2</v>
      </c>
      <c r="AL211" s="790">
        <f t="shared" si="33"/>
        <v>0</v>
      </c>
      <c r="AM211" s="790">
        <f t="shared" si="27"/>
        <v>3.7458193979933115E-3</v>
      </c>
      <c r="AN211" s="790">
        <f t="shared" si="27"/>
        <v>3.8276596253678142E-4</v>
      </c>
      <c r="AP211" s="790">
        <f t="shared" si="30"/>
        <v>1.9036148459965086E-3</v>
      </c>
      <c r="AR211" s="797">
        <f t="shared" si="31"/>
        <v>1.3858714646124565E-3</v>
      </c>
      <c r="AS211" s="787">
        <f t="shared" si="32"/>
        <v>1.5962638256207487E-3</v>
      </c>
    </row>
    <row r="212" spans="1:45" x14ac:dyDescent="0.25">
      <c r="A212" s="770">
        <v>716000000</v>
      </c>
      <c r="B212" s="770" t="s">
        <v>618</v>
      </c>
      <c r="C212" s="770" t="s">
        <v>627</v>
      </c>
      <c r="D212" s="787">
        <v>0</v>
      </c>
      <c r="E212" s="787">
        <v>0</v>
      </c>
      <c r="F212" s="787">
        <v>0</v>
      </c>
      <c r="G212" s="787">
        <v>0</v>
      </c>
      <c r="H212" s="787">
        <v>3.5</v>
      </c>
      <c r="I212" s="787">
        <v>0</v>
      </c>
      <c r="J212" s="787">
        <v>0</v>
      </c>
      <c r="K212" s="787">
        <v>0</v>
      </c>
      <c r="L212" s="787">
        <v>0</v>
      </c>
      <c r="M212" s="787">
        <v>0.25</v>
      </c>
      <c r="N212" s="787">
        <v>10.5</v>
      </c>
      <c r="O212" s="787">
        <v>1</v>
      </c>
      <c r="P212" s="787">
        <v>46</v>
      </c>
      <c r="Q212" s="787">
        <v>0</v>
      </c>
      <c r="R212" s="787">
        <v>0</v>
      </c>
      <c r="S212" s="787">
        <v>12</v>
      </c>
      <c r="T212" s="787">
        <v>149</v>
      </c>
      <c r="U212" s="787">
        <v>141</v>
      </c>
      <c r="W212" s="790">
        <f t="shared" si="34"/>
        <v>0</v>
      </c>
      <c r="X212" s="790">
        <f t="shared" si="34"/>
        <v>0</v>
      </c>
      <c r="Y212" s="790">
        <f t="shared" si="34"/>
        <v>0</v>
      </c>
      <c r="Z212" s="790">
        <f t="shared" si="34"/>
        <v>0</v>
      </c>
      <c r="AA212" s="790">
        <f t="shared" si="34"/>
        <v>2.8142966268644713E-3</v>
      </c>
      <c r="AB212" s="790">
        <f t="shared" si="34"/>
        <v>0</v>
      </c>
      <c r="AC212" s="790">
        <f t="shared" si="34"/>
        <v>0</v>
      </c>
      <c r="AD212" s="790">
        <f t="shared" si="34"/>
        <v>0</v>
      </c>
      <c r="AE212" s="790">
        <f t="shared" si="34"/>
        <v>0</v>
      </c>
      <c r="AF212" s="790">
        <f t="shared" si="34"/>
        <v>1.817520901490367E-4</v>
      </c>
      <c r="AG212" s="790">
        <f t="shared" si="34"/>
        <v>5.3516819571865432E-3</v>
      </c>
      <c r="AH212" s="790">
        <f t="shared" si="34"/>
        <v>1.996007984031936E-3</v>
      </c>
      <c r="AI212" s="790">
        <f t="shared" si="34"/>
        <v>2.3285244241964065E-3</v>
      </c>
      <c r="AJ212" s="790">
        <f t="shared" si="34"/>
        <v>0</v>
      </c>
      <c r="AK212" s="790">
        <f t="shared" si="34"/>
        <v>0</v>
      </c>
      <c r="AL212" s="790">
        <f t="shared" si="33"/>
        <v>1.7313518972731203E-3</v>
      </c>
      <c r="AM212" s="790">
        <f t="shared" si="27"/>
        <v>1.8121009425357258E-3</v>
      </c>
      <c r="AN212" s="790">
        <f t="shared" si="27"/>
        <v>6.7462500897107723E-3</v>
      </c>
      <c r="AP212" s="790">
        <f t="shared" si="30"/>
        <v>8.0997998756014201E-4</v>
      </c>
      <c r="AR212" s="797">
        <f t="shared" si="31"/>
        <v>6.3933134242754751E-4</v>
      </c>
      <c r="AS212" s="787">
        <f t="shared" si="32"/>
        <v>7.363897161906201E-4</v>
      </c>
    </row>
    <row r="213" spans="1:45" x14ac:dyDescent="0.25">
      <c r="A213" s="770">
        <v>716000000</v>
      </c>
      <c r="B213" s="770" t="s">
        <v>618</v>
      </c>
      <c r="C213" s="770" t="s">
        <v>593</v>
      </c>
      <c r="D213" s="787">
        <v>0</v>
      </c>
      <c r="E213" s="787">
        <v>0</v>
      </c>
      <c r="F213" s="787">
        <v>0</v>
      </c>
      <c r="G213" s="787">
        <v>0</v>
      </c>
      <c r="H213" s="787">
        <v>8.2833333333333297</v>
      </c>
      <c r="I213" s="787">
        <v>32.800000000000018</v>
      </c>
      <c r="J213" s="787">
        <v>0</v>
      </c>
      <c r="K213" s="787">
        <v>2</v>
      </c>
      <c r="L213" s="787">
        <v>0</v>
      </c>
      <c r="M213" s="787">
        <v>0</v>
      </c>
      <c r="N213" s="787">
        <v>1.8333333333333335</v>
      </c>
      <c r="O213" s="787">
        <v>47.75</v>
      </c>
      <c r="P213" s="787">
        <v>5.666666666666667</v>
      </c>
      <c r="Q213" s="787">
        <v>0</v>
      </c>
      <c r="R213" s="787">
        <v>0</v>
      </c>
      <c r="S213" s="787">
        <v>0</v>
      </c>
      <c r="T213" s="787">
        <v>279.33333333333331</v>
      </c>
      <c r="U213" s="787">
        <v>683.5</v>
      </c>
      <c r="W213" s="790">
        <f t="shared" si="34"/>
        <v>0</v>
      </c>
      <c r="X213" s="790">
        <f t="shared" si="34"/>
        <v>0</v>
      </c>
      <c r="Y213" s="790">
        <f t="shared" si="34"/>
        <v>0</v>
      </c>
      <c r="Z213" s="790">
        <f t="shared" si="34"/>
        <v>0</v>
      </c>
      <c r="AA213" s="790">
        <f t="shared" si="34"/>
        <v>6.6605020169125794E-3</v>
      </c>
      <c r="AB213" s="790">
        <f t="shared" si="34"/>
        <v>4.83371813135531E-2</v>
      </c>
      <c r="AC213" s="790">
        <f t="shared" si="34"/>
        <v>0</v>
      </c>
      <c r="AD213" s="790">
        <f t="shared" si="34"/>
        <v>4.3001505052676843E-4</v>
      </c>
      <c r="AE213" s="790">
        <f t="shared" si="34"/>
        <v>0</v>
      </c>
      <c r="AF213" s="790">
        <f t="shared" si="34"/>
        <v>0</v>
      </c>
      <c r="AG213" s="790">
        <f t="shared" si="34"/>
        <v>9.344206591913013E-4</v>
      </c>
      <c r="AH213" s="790">
        <f t="shared" si="34"/>
        <v>9.5309381237524957E-2</v>
      </c>
      <c r="AI213" s="790">
        <f t="shared" si="34"/>
        <v>2.8684721167636894E-4</v>
      </c>
      <c r="AJ213" s="790">
        <f t="shared" si="34"/>
        <v>0</v>
      </c>
      <c r="AK213" s="790">
        <f t="shared" si="34"/>
        <v>0</v>
      </c>
      <c r="AL213" s="790">
        <f t="shared" si="33"/>
        <v>0</v>
      </c>
      <c r="AM213" s="790">
        <f t="shared" si="27"/>
        <v>3.3971825276173113E-3</v>
      </c>
      <c r="AN213" s="790">
        <f t="shared" si="27"/>
        <v>3.2702566924236259E-2</v>
      </c>
      <c r="AP213" s="790">
        <f t="shared" si="30"/>
        <v>5.7208072068259839E-3</v>
      </c>
      <c r="AR213" s="797">
        <f t="shared" si="31"/>
        <v>4.0069726487731768E-3</v>
      </c>
      <c r="AS213" s="787">
        <f t="shared" si="32"/>
        <v>4.6152804591275704E-3</v>
      </c>
    </row>
    <row r="214" spans="1:45" x14ac:dyDescent="0.25">
      <c r="A214" s="770">
        <v>716000000</v>
      </c>
      <c r="B214" s="770" t="s">
        <v>618</v>
      </c>
      <c r="C214" s="770" t="s">
        <v>462</v>
      </c>
      <c r="D214" s="787">
        <v>0</v>
      </c>
      <c r="E214" s="787">
        <v>0</v>
      </c>
      <c r="F214" s="787">
        <v>0</v>
      </c>
      <c r="G214" s="787">
        <v>0</v>
      </c>
      <c r="H214" s="787">
        <v>0</v>
      </c>
      <c r="I214" s="787">
        <v>0</v>
      </c>
      <c r="J214" s="787">
        <v>0.16666666666666666</v>
      </c>
      <c r="K214" s="787">
        <v>0</v>
      </c>
      <c r="L214" s="787">
        <v>0</v>
      </c>
      <c r="M214" s="787">
        <v>0</v>
      </c>
      <c r="N214" s="787">
        <v>0</v>
      </c>
      <c r="O214" s="787">
        <v>0.5</v>
      </c>
      <c r="P214" s="787">
        <v>0</v>
      </c>
      <c r="Q214" s="787">
        <v>2</v>
      </c>
      <c r="R214" s="787">
        <v>0</v>
      </c>
      <c r="S214" s="787">
        <v>0</v>
      </c>
      <c r="T214" s="787">
        <v>0</v>
      </c>
      <c r="U214" s="787">
        <v>0</v>
      </c>
      <c r="W214" s="790">
        <f t="shared" si="34"/>
        <v>0</v>
      </c>
      <c r="X214" s="790">
        <f t="shared" si="34"/>
        <v>0</v>
      </c>
      <c r="Y214" s="790">
        <f t="shared" si="34"/>
        <v>0</v>
      </c>
      <c r="Z214" s="790">
        <f t="shared" si="34"/>
        <v>0</v>
      </c>
      <c r="AA214" s="790">
        <f t="shared" si="34"/>
        <v>0</v>
      </c>
      <c r="AB214" s="790">
        <f t="shared" si="34"/>
        <v>0</v>
      </c>
      <c r="AC214" s="790">
        <f t="shared" si="34"/>
        <v>1.3251702843815426E-5</v>
      </c>
      <c r="AD214" s="790">
        <f t="shared" si="34"/>
        <v>0</v>
      </c>
      <c r="AE214" s="790">
        <f t="shared" si="34"/>
        <v>0</v>
      </c>
      <c r="AF214" s="790">
        <f t="shared" si="34"/>
        <v>0</v>
      </c>
      <c r="AG214" s="790">
        <f t="shared" si="34"/>
        <v>0</v>
      </c>
      <c r="AH214" s="790">
        <f t="shared" si="34"/>
        <v>9.9800399201596798E-4</v>
      </c>
      <c r="AI214" s="790">
        <f t="shared" si="34"/>
        <v>0</v>
      </c>
      <c r="AJ214" s="790">
        <f t="shared" si="34"/>
        <v>2.5219726870357995E-5</v>
      </c>
      <c r="AK214" s="790">
        <f t="shared" si="34"/>
        <v>0</v>
      </c>
      <c r="AL214" s="790">
        <f t="shared" si="33"/>
        <v>0</v>
      </c>
      <c r="AM214" s="790">
        <f t="shared" si="27"/>
        <v>0</v>
      </c>
      <c r="AN214" s="790">
        <f t="shared" si="27"/>
        <v>0</v>
      </c>
      <c r="AP214" s="790">
        <f t="shared" si="30"/>
        <v>4.4692136669762223E-5</v>
      </c>
      <c r="AR214" s="797">
        <f t="shared" si="31"/>
        <v>4.3941446279739148E-5</v>
      </c>
      <c r="AS214" s="787">
        <f t="shared" si="32"/>
        <v>5.0612299143787841E-5</v>
      </c>
    </row>
    <row r="215" spans="1:45" x14ac:dyDescent="0.25">
      <c r="A215" s="770">
        <v>716000000</v>
      </c>
      <c r="B215" s="770" t="s">
        <v>618</v>
      </c>
      <c r="C215" s="770" t="s">
        <v>628</v>
      </c>
      <c r="D215" s="787">
        <v>0</v>
      </c>
      <c r="E215" s="787">
        <v>0</v>
      </c>
      <c r="F215" s="787">
        <v>0</v>
      </c>
      <c r="G215" s="787">
        <v>0</v>
      </c>
      <c r="H215" s="787">
        <v>9.0999999999999961</v>
      </c>
      <c r="I215" s="787">
        <v>0</v>
      </c>
      <c r="J215" s="787">
        <v>4.5</v>
      </c>
      <c r="K215" s="787">
        <v>0</v>
      </c>
      <c r="L215" s="787">
        <v>0</v>
      </c>
      <c r="M215" s="787">
        <v>0</v>
      </c>
      <c r="N215" s="787">
        <v>27.416666666666671</v>
      </c>
      <c r="O215" s="787">
        <v>2.5</v>
      </c>
      <c r="P215" s="787">
        <v>0</v>
      </c>
      <c r="Q215" s="787">
        <v>9</v>
      </c>
      <c r="R215" s="787">
        <v>0</v>
      </c>
      <c r="S215" s="787">
        <v>0</v>
      </c>
      <c r="T215" s="787">
        <v>669.33333333333337</v>
      </c>
      <c r="U215" s="787">
        <v>27</v>
      </c>
      <c r="W215" s="790">
        <f t="shared" si="34"/>
        <v>0</v>
      </c>
      <c r="X215" s="790">
        <f t="shared" si="34"/>
        <v>0</v>
      </c>
      <c r="Y215" s="790">
        <f t="shared" si="34"/>
        <v>0</v>
      </c>
      <c r="Z215" s="790">
        <f t="shared" si="34"/>
        <v>0</v>
      </c>
      <c r="AA215" s="790">
        <f t="shared" si="34"/>
        <v>7.3171712298476226E-3</v>
      </c>
      <c r="AB215" s="790">
        <f t="shared" si="34"/>
        <v>0</v>
      </c>
      <c r="AC215" s="790">
        <f t="shared" si="34"/>
        <v>3.577959767830165E-4</v>
      </c>
      <c r="AD215" s="790">
        <f t="shared" si="34"/>
        <v>0</v>
      </c>
      <c r="AE215" s="790">
        <f t="shared" si="34"/>
        <v>0</v>
      </c>
      <c r="AF215" s="790">
        <f t="shared" si="34"/>
        <v>0</v>
      </c>
      <c r="AG215" s="790">
        <f t="shared" si="34"/>
        <v>1.3973836221542644E-2</v>
      </c>
      <c r="AH215" s="790">
        <f t="shared" si="34"/>
        <v>4.9900199600798403E-3</v>
      </c>
      <c r="AI215" s="790">
        <f t="shared" si="34"/>
        <v>0</v>
      </c>
      <c r="AJ215" s="790">
        <f t="shared" si="34"/>
        <v>1.1348877091661098E-4</v>
      </c>
      <c r="AK215" s="790">
        <f t="shared" si="34"/>
        <v>0</v>
      </c>
      <c r="AL215" s="790">
        <f t="shared" si="33"/>
        <v>0</v>
      </c>
      <c r="AM215" s="790">
        <f t="shared" si="27"/>
        <v>8.1402655315698826E-3</v>
      </c>
      <c r="AN215" s="790">
        <f t="shared" si="27"/>
        <v>1.2918351235616373E-3</v>
      </c>
      <c r="AP215" s="790">
        <f t="shared" si="30"/>
        <v>2.0903513668217412E-3</v>
      </c>
      <c r="AR215" s="797">
        <f t="shared" si="31"/>
        <v>1.7434781194864846E-3</v>
      </c>
      <c r="AS215" s="787">
        <f t="shared" si="32"/>
        <v>2.008159576094464E-3</v>
      </c>
    </row>
    <row r="216" spans="1:45" x14ac:dyDescent="0.25">
      <c r="A216" s="770">
        <v>716000000</v>
      </c>
      <c r="B216" s="770" t="s">
        <v>618</v>
      </c>
      <c r="C216" s="770" t="s">
        <v>501</v>
      </c>
      <c r="D216" s="787">
        <v>0</v>
      </c>
      <c r="E216" s="787">
        <v>0</v>
      </c>
      <c r="F216" s="787">
        <v>0</v>
      </c>
      <c r="G216" s="787">
        <v>0</v>
      </c>
      <c r="H216" s="787">
        <v>0</v>
      </c>
      <c r="I216" s="787">
        <v>0</v>
      </c>
      <c r="J216" s="787">
        <v>0</v>
      </c>
      <c r="K216" s="787">
        <v>0</v>
      </c>
      <c r="L216" s="787">
        <v>0</v>
      </c>
      <c r="M216" s="787">
        <v>0</v>
      </c>
      <c r="N216" s="787">
        <v>0</v>
      </c>
      <c r="O216" s="787">
        <v>0.25</v>
      </c>
      <c r="P216" s="787">
        <v>0</v>
      </c>
      <c r="Q216" s="787">
        <v>0</v>
      </c>
      <c r="R216" s="787">
        <v>0</v>
      </c>
      <c r="S216" s="787">
        <v>0</v>
      </c>
      <c r="T216" s="787">
        <v>0</v>
      </c>
      <c r="U216" s="787">
        <v>0.5</v>
      </c>
      <c r="W216" s="790">
        <f t="shared" si="34"/>
        <v>0</v>
      </c>
      <c r="X216" s="790">
        <f t="shared" si="34"/>
        <v>0</v>
      </c>
      <c r="Y216" s="790">
        <f t="shared" si="34"/>
        <v>0</v>
      </c>
      <c r="Z216" s="790">
        <f t="shared" si="34"/>
        <v>0</v>
      </c>
      <c r="AA216" s="790">
        <f t="shared" si="34"/>
        <v>0</v>
      </c>
      <c r="AB216" s="790">
        <f t="shared" si="34"/>
        <v>0</v>
      </c>
      <c r="AC216" s="790">
        <f t="shared" si="34"/>
        <v>0</v>
      </c>
      <c r="AD216" s="790">
        <f t="shared" si="34"/>
        <v>0</v>
      </c>
      <c r="AE216" s="790">
        <f t="shared" si="34"/>
        <v>0</v>
      </c>
      <c r="AF216" s="790">
        <f t="shared" si="34"/>
        <v>0</v>
      </c>
      <c r="AG216" s="790">
        <f t="shared" si="34"/>
        <v>0</v>
      </c>
      <c r="AH216" s="790">
        <f t="shared" si="34"/>
        <v>4.9900199600798399E-4</v>
      </c>
      <c r="AI216" s="790">
        <f t="shared" si="34"/>
        <v>0</v>
      </c>
      <c r="AJ216" s="790">
        <f t="shared" si="34"/>
        <v>0</v>
      </c>
      <c r="AK216" s="790">
        <f t="shared" si="34"/>
        <v>0</v>
      </c>
      <c r="AL216" s="790">
        <f t="shared" si="33"/>
        <v>0</v>
      </c>
      <c r="AM216" s="790">
        <f t="shared" si="27"/>
        <v>0</v>
      </c>
      <c r="AN216" s="790">
        <f t="shared" si="27"/>
        <v>2.3922872658548839E-5</v>
      </c>
      <c r="AP216" s="790">
        <f t="shared" si="30"/>
        <v>2.0126514094606885E-5</v>
      </c>
      <c r="AR216" s="797">
        <f t="shared" si="31"/>
        <v>1.9952594810379236E-5</v>
      </c>
      <c r="AS216" s="787">
        <f t="shared" si="32"/>
        <v>2.2981644500475408E-5</v>
      </c>
    </row>
    <row r="217" spans="1:45" x14ac:dyDescent="0.25">
      <c r="A217" s="770">
        <v>717000000</v>
      </c>
      <c r="B217" s="770" t="s">
        <v>629</v>
      </c>
      <c r="C217" s="770" t="s">
        <v>630</v>
      </c>
      <c r="D217" s="787">
        <v>0</v>
      </c>
      <c r="E217" s="787">
        <v>0</v>
      </c>
      <c r="F217" s="787">
        <v>0</v>
      </c>
      <c r="G217" s="787">
        <v>0</v>
      </c>
      <c r="H217" s="787">
        <v>0</v>
      </c>
      <c r="I217" s="787">
        <v>0</v>
      </c>
      <c r="J217" s="787">
        <v>0</v>
      </c>
      <c r="K217" s="787">
        <v>0</v>
      </c>
      <c r="L217" s="787">
        <v>0</v>
      </c>
      <c r="M217" s="787">
        <v>0</v>
      </c>
      <c r="N217" s="787">
        <v>0</v>
      </c>
      <c r="O217" s="787">
        <v>0</v>
      </c>
      <c r="P217" s="787">
        <v>0</v>
      </c>
      <c r="Q217" s="787">
        <v>0</v>
      </c>
      <c r="R217" s="787">
        <v>2</v>
      </c>
      <c r="S217" s="787">
        <v>0</v>
      </c>
      <c r="T217" s="787">
        <v>8</v>
      </c>
      <c r="U217" s="787">
        <v>66</v>
      </c>
      <c r="W217" s="790">
        <f t="shared" si="34"/>
        <v>0</v>
      </c>
      <c r="X217" s="790">
        <f t="shared" si="34"/>
        <v>0</v>
      </c>
      <c r="Y217" s="790">
        <f t="shared" si="34"/>
        <v>0</v>
      </c>
      <c r="Z217" s="790">
        <f t="shared" si="34"/>
        <v>0</v>
      </c>
      <c r="AA217" s="790">
        <f t="shared" si="34"/>
        <v>0</v>
      </c>
      <c r="AB217" s="790">
        <f t="shared" si="34"/>
        <v>0</v>
      </c>
      <c r="AC217" s="790">
        <f t="shared" si="34"/>
        <v>0</v>
      </c>
      <c r="AD217" s="790">
        <f t="shared" si="34"/>
        <v>0</v>
      </c>
      <c r="AE217" s="790">
        <f t="shared" si="34"/>
        <v>0</v>
      </c>
      <c r="AF217" s="790">
        <f t="shared" si="34"/>
        <v>0</v>
      </c>
      <c r="AG217" s="790">
        <f t="shared" si="34"/>
        <v>0</v>
      </c>
      <c r="AH217" s="790">
        <f t="shared" si="34"/>
        <v>0</v>
      </c>
      <c r="AI217" s="790">
        <f t="shared" si="34"/>
        <v>0</v>
      </c>
      <c r="AJ217" s="790">
        <f t="shared" si="34"/>
        <v>0</v>
      </c>
      <c r="AK217" s="790">
        <f t="shared" si="34"/>
        <v>1.2473493825620555E-4</v>
      </c>
      <c r="AL217" s="790">
        <f t="shared" si="33"/>
        <v>0</v>
      </c>
      <c r="AM217" s="790">
        <f t="shared" si="27"/>
        <v>9.7294010337488631E-5</v>
      </c>
      <c r="AN217" s="790">
        <f t="shared" si="27"/>
        <v>3.1578191909284467E-3</v>
      </c>
      <c r="AP217" s="790">
        <f t="shared" si="30"/>
        <v>2.4558030213876886E-5</v>
      </c>
      <c r="AR217" s="797">
        <f t="shared" si="31"/>
        <v>0</v>
      </c>
      <c r="AS217" s="787">
        <f t="shared" si="32"/>
        <v>0</v>
      </c>
    </row>
    <row r="218" spans="1:45" x14ac:dyDescent="0.25">
      <c r="A218" s="770">
        <v>717000000</v>
      </c>
      <c r="B218" s="770" t="s">
        <v>629</v>
      </c>
      <c r="C218" s="770" t="s">
        <v>631</v>
      </c>
      <c r="D218" s="787">
        <v>0</v>
      </c>
      <c r="E218" s="787">
        <v>0</v>
      </c>
      <c r="F218" s="787">
        <v>0</v>
      </c>
      <c r="G218" s="787">
        <v>0</v>
      </c>
      <c r="H218" s="787">
        <v>1</v>
      </c>
      <c r="I218" s="787">
        <v>0</v>
      </c>
      <c r="J218" s="787">
        <v>0</v>
      </c>
      <c r="K218" s="787">
        <v>0</v>
      </c>
      <c r="L218" s="787">
        <v>0</v>
      </c>
      <c r="M218" s="787">
        <v>0</v>
      </c>
      <c r="N218" s="787">
        <v>0.5</v>
      </c>
      <c r="O218" s="787">
        <v>1.5</v>
      </c>
      <c r="P218" s="787">
        <v>0</v>
      </c>
      <c r="Q218" s="787">
        <v>0</v>
      </c>
      <c r="R218" s="787">
        <v>0</v>
      </c>
      <c r="S218" s="787">
        <v>0</v>
      </c>
      <c r="T218" s="787">
        <v>11</v>
      </c>
      <c r="U218" s="787">
        <v>12</v>
      </c>
      <c r="W218" s="790">
        <f t="shared" si="34"/>
        <v>0</v>
      </c>
      <c r="X218" s="790">
        <f t="shared" si="34"/>
        <v>0</v>
      </c>
      <c r="Y218" s="790">
        <f t="shared" si="34"/>
        <v>0</v>
      </c>
      <c r="Z218" s="790">
        <f t="shared" si="34"/>
        <v>0</v>
      </c>
      <c r="AA218" s="790">
        <f t="shared" si="34"/>
        <v>8.0408475053270613E-4</v>
      </c>
      <c r="AB218" s="790">
        <f t="shared" si="34"/>
        <v>0</v>
      </c>
      <c r="AC218" s="790">
        <f t="shared" si="34"/>
        <v>0</v>
      </c>
      <c r="AD218" s="790">
        <f t="shared" si="34"/>
        <v>0</v>
      </c>
      <c r="AE218" s="790">
        <f t="shared" si="34"/>
        <v>0</v>
      </c>
      <c r="AF218" s="790">
        <f t="shared" si="34"/>
        <v>0</v>
      </c>
      <c r="AG218" s="790">
        <f t="shared" si="34"/>
        <v>2.5484199796126398E-4</v>
      </c>
      <c r="AH218" s="790">
        <f t="shared" si="34"/>
        <v>2.9940119760479044E-3</v>
      </c>
      <c r="AI218" s="790">
        <f t="shared" si="34"/>
        <v>0</v>
      </c>
      <c r="AJ218" s="790">
        <f t="shared" si="34"/>
        <v>0</v>
      </c>
      <c r="AK218" s="790">
        <f t="shared" si="34"/>
        <v>0</v>
      </c>
      <c r="AL218" s="790">
        <f t="shared" si="33"/>
        <v>0</v>
      </c>
      <c r="AM218" s="790">
        <f t="shared" si="27"/>
        <v>1.3377926421404688E-4</v>
      </c>
      <c r="AN218" s="790">
        <f t="shared" si="27"/>
        <v>5.7414894380517216E-4</v>
      </c>
      <c r="AP218" s="790">
        <f t="shared" si="30"/>
        <v>1.7561374484103089E-4</v>
      </c>
      <c r="AR218" s="797">
        <f t="shared" si="31"/>
        <v>1.4588529363291763E-4</v>
      </c>
      <c r="AS218" s="787">
        <f t="shared" si="32"/>
        <v>1.6803247838096389E-4</v>
      </c>
    </row>
    <row r="219" spans="1:45" x14ac:dyDescent="0.25">
      <c r="A219" s="770">
        <v>717000000</v>
      </c>
      <c r="B219" s="770" t="s">
        <v>629</v>
      </c>
      <c r="C219" s="770" t="s">
        <v>439</v>
      </c>
      <c r="D219" s="787">
        <v>0</v>
      </c>
      <c r="E219" s="787">
        <v>0</v>
      </c>
      <c r="F219" s="787">
        <v>0</v>
      </c>
      <c r="G219" s="787">
        <v>0</v>
      </c>
      <c r="H219" s="787">
        <v>29</v>
      </c>
      <c r="I219" s="787">
        <v>27</v>
      </c>
      <c r="J219" s="787">
        <v>0</v>
      </c>
      <c r="K219" s="787">
        <v>0</v>
      </c>
      <c r="L219" s="787">
        <v>0</v>
      </c>
      <c r="M219" s="787">
        <v>0</v>
      </c>
      <c r="N219" s="787">
        <v>16</v>
      </c>
      <c r="O219" s="787">
        <v>31</v>
      </c>
      <c r="P219" s="787">
        <v>0</v>
      </c>
      <c r="Q219" s="787">
        <v>0</v>
      </c>
      <c r="R219" s="787">
        <v>4</v>
      </c>
      <c r="S219" s="787">
        <v>0</v>
      </c>
      <c r="T219" s="787">
        <v>673</v>
      </c>
      <c r="U219" s="787">
        <v>978</v>
      </c>
      <c r="W219" s="790">
        <f t="shared" si="34"/>
        <v>0</v>
      </c>
      <c r="X219" s="790">
        <f t="shared" si="34"/>
        <v>0</v>
      </c>
      <c r="Y219" s="790">
        <f t="shared" si="34"/>
        <v>0</v>
      </c>
      <c r="Z219" s="790">
        <f t="shared" si="34"/>
        <v>0</v>
      </c>
      <c r="AA219" s="790">
        <f t="shared" si="34"/>
        <v>2.3318457765448476E-2</v>
      </c>
      <c r="AB219" s="790">
        <f t="shared" si="34"/>
        <v>3.978975291054674E-2</v>
      </c>
      <c r="AC219" s="790">
        <f t="shared" si="34"/>
        <v>0</v>
      </c>
      <c r="AD219" s="790">
        <f t="shared" si="34"/>
        <v>0</v>
      </c>
      <c r="AE219" s="790">
        <f t="shared" si="34"/>
        <v>0</v>
      </c>
      <c r="AF219" s="790">
        <f t="shared" si="34"/>
        <v>0</v>
      </c>
      <c r="AG219" s="790">
        <f t="shared" si="34"/>
        <v>8.1549439347604474E-3</v>
      </c>
      <c r="AH219" s="790">
        <f t="shared" si="34"/>
        <v>6.1876247504990017E-2</v>
      </c>
      <c r="AI219" s="790">
        <f t="shared" si="34"/>
        <v>0</v>
      </c>
      <c r="AJ219" s="790">
        <f t="shared" si="34"/>
        <v>0</v>
      </c>
      <c r="AK219" s="790">
        <f t="shared" si="34"/>
        <v>2.4946987651241109E-4</v>
      </c>
      <c r="AL219" s="790">
        <f t="shared" si="33"/>
        <v>0</v>
      </c>
      <c r="AM219" s="790">
        <f t="shared" si="27"/>
        <v>8.1848586196412304E-3</v>
      </c>
      <c r="AN219" s="790">
        <f t="shared" si="27"/>
        <v>4.6793138920121526E-2</v>
      </c>
      <c r="AP219" s="790">
        <f t="shared" si="30"/>
        <v>5.4687715218224679E-3</v>
      </c>
      <c r="AR219" s="797">
        <f t="shared" si="31"/>
        <v>3.3115529491475758E-3</v>
      </c>
      <c r="AS219" s="787">
        <f t="shared" si="32"/>
        <v>3.8142874821585166E-3</v>
      </c>
    </row>
    <row r="220" spans="1:45" x14ac:dyDescent="0.25">
      <c r="A220" s="770">
        <v>717000000</v>
      </c>
      <c r="B220" s="770" t="s">
        <v>629</v>
      </c>
      <c r="C220" s="770" t="s">
        <v>632</v>
      </c>
      <c r="D220" s="787">
        <v>0</v>
      </c>
      <c r="E220" s="787">
        <v>1</v>
      </c>
      <c r="F220" s="787">
        <v>0</v>
      </c>
      <c r="G220" s="787">
        <v>0</v>
      </c>
      <c r="H220" s="787">
        <v>34.70000000000001</v>
      </c>
      <c r="I220" s="787">
        <v>0</v>
      </c>
      <c r="J220" s="787">
        <v>8</v>
      </c>
      <c r="K220" s="787">
        <v>1.5</v>
      </c>
      <c r="L220" s="787">
        <v>1</v>
      </c>
      <c r="M220" s="787">
        <v>0</v>
      </c>
      <c r="N220" s="787">
        <v>20.5</v>
      </c>
      <c r="O220" s="787">
        <v>0.5</v>
      </c>
      <c r="P220" s="787">
        <v>267</v>
      </c>
      <c r="Q220" s="787">
        <v>123</v>
      </c>
      <c r="R220" s="787">
        <v>0</v>
      </c>
      <c r="S220" s="787">
        <v>0</v>
      </c>
      <c r="T220" s="787">
        <v>1719</v>
      </c>
      <c r="U220" s="787">
        <v>0</v>
      </c>
      <c r="W220" s="790">
        <f t="shared" si="34"/>
        <v>0</v>
      </c>
      <c r="X220" s="790">
        <f t="shared" si="34"/>
        <v>2.1396476713501176E-3</v>
      </c>
      <c r="Y220" s="790">
        <f t="shared" si="34"/>
        <v>0</v>
      </c>
      <c r="Z220" s="790">
        <f t="shared" si="34"/>
        <v>0</v>
      </c>
      <c r="AA220" s="790">
        <f t="shared" si="34"/>
        <v>2.7901740843484908E-2</v>
      </c>
      <c r="AB220" s="790">
        <f t="shared" si="34"/>
        <v>0</v>
      </c>
      <c r="AC220" s="790">
        <f t="shared" si="34"/>
        <v>6.3608173650314052E-4</v>
      </c>
      <c r="AD220" s="790">
        <f t="shared" si="34"/>
        <v>3.2251128789507631E-4</v>
      </c>
      <c r="AE220" s="790">
        <f t="shared" si="34"/>
        <v>2.4829298572315333E-4</v>
      </c>
      <c r="AF220" s="790">
        <f t="shared" si="34"/>
        <v>0</v>
      </c>
      <c r="AG220" s="790">
        <f t="shared" si="34"/>
        <v>1.0448521916411822E-2</v>
      </c>
      <c r="AH220" s="790">
        <f t="shared" si="34"/>
        <v>9.9800399201596798E-4</v>
      </c>
      <c r="AI220" s="790">
        <f t="shared" si="34"/>
        <v>1.3515565679574794E-2</v>
      </c>
      <c r="AJ220" s="790">
        <f t="shared" si="34"/>
        <v>1.5510132025270166E-3</v>
      </c>
      <c r="AK220" s="790">
        <f t="shared" si="34"/>
        <v>0</v>
      </c>
      <c r="AL220" s="790">
        <f t="shared" si="33"/>
        <v>0</v>
      </c>
      <c r="AM220" s="790">
        <f t="shared" si="27"/>
        <v>2.0906050471267871E-2</v>
      </c>
      <c r="AN220" s="790">
        <f t="shared" si="27"/>
        <v>0</v>
      </c>
      <c r="AP220" s="790">
        <f t="shared" si="30"/>
        <v>2.6456623114127537E-3</v>
      </c>
      <c r="AR220" s="797">
        <f t="shared" si="31"/>
        <v>1.4147899777368492E-3</v>
      </c>
      <c r="AS220" s="787">
        <f t="shared" si="32"/>
        <v>1.6295725252872908E-3</v>
      </c>
    </row>
    <row r="221" spans="1:45" x14ac:dyDescent="0.25">
      <c r="A221" s="770">
        <v>717000000</v>
      </c>
      <c r="B221" s="770" t="s">
        <v>629</v>
      </c>
      <c r="C221" s="770" t="s">
        <v>633</v>
      </c>
      <c r="D221" s="787">
        <v>0</v>
      </c>
      <c r="E221" s="787">
        <v>0</v>
      </c>
      <c r="F221" s="787">
        <v>0</v>
      </c>
      <c r="G221" s="787">
        <v>0</v>
      </c>
      <c r="H221" s="787">
        <v>3.1</v>
      </c>
      <c r="I221" s="787">
        <v>0</v>
      </c>
      <c r="J221" s="787">
        <v>0</v>
      </c>
      <c r="K221" s="787">
        <v>0</v>
      </c>
      <c r="L221" s="787">
        <v>0</v>
      </c>
      <c r="M221" s="787">
        <v>0</v>
      </c>
      <c r="N221" s="787">
        <v>1</v>
      </c>
      <c r="O221" s="787">
        <v>0</v>
      </c>
      <c r="P221" s="787">
        <v>0</v>
      </c>
      <c r="Q221" s="787">
        <v>0</v>
      </c>
      <c r="R221" s="787">
        <v>0</v>
      </c>
      <c r="S221" s="787">
        <v>0</v>
      </c>
      <c r="T221" s="787">
        <v>81</v>
      </c>
      <c r="U221" s="787">
        <v>0</v>
      </c>
      <c r="W221" s="790">
        <f t="shared" si="34"/>
        <v>0</v>
      </c>
      <c r="X221" s="790">
        <f t="shared" si="34"/>
        <v>0</v>
      </c>
      <c r="Y221" s="790">
        <f t="shared" si="34"/>
        <v>0</v>
      </c>
      <c r="Z221" s="790">
        <f t="shared" si="34"/>
        <v>0</v>
      </c>
      <c r="AA221" s="790">
        <f t="shared" si="34"/>
        <v>2.4926627266513889E-3</v>
      </c>
      <c r="AB221" s="790">
        <f t="shared" si="34"/>
        <v>0</v>
      </c>
      <c r="AC221" s="790">
        <f t="shared" si="34"/>
        <v>0</v>
      </c>
      <c r="AD221" s="790">
        <f t="shared" si="34"/>
        <v>0</v>
      </c>
      <c r="AE221" s="790">
        <f t="shared" si="34"/>
        <v>0</v>
      </c>
      <c r="AF221" s="790">
        <f t="shared" si="34"/>
        <v>0</v>
      </c>
      <c r="AG221" s="790">
        <f t="shared" si="34"/>
        <v>5.0968399592252796E-4</v>
      </c>
      <c r="AH221" s="790">
        <f t="shared" si="34"/>
        <v>0</v>
      </c>
      <c r="AI221" s="790">
        <f t="shared" si="34"/>
        <v>0</v>
      </c>
      <c r="AJ221" s="790">
        <f t="shared" si="34"/>
        <v>0</v>
      </c>
      <c r="AK221" s="790">
        <f t="shared" si="34"/>
        <v>0</v>
      </c>
      <c r="AL221" s="790">
        <f t="shared" si="33"/>
        <v>0</v>
      </c>
      <c r="AM221" s="790">
        <f t="shared" si="27"/>
        <v>9.851018546670723E-4</v>
      </c>
      <c r="AN221" s="790">
        <f t="shared" si="27"/>
        <v>0</v>
      </c>
      <c r="AP221" s="790">
        <f t="shared" si="30"/>
        <v>1.3992561814920207E-4</v>
      </c>
      <c r="AR221" s="797">
        <f t="shared" si="31"/>
        <v>5.2339449541284394E-5</v>
      </c>
      <c r="AS221" s="787">
        <f t="shared" si="32"/>
        <v>6.028522275622286E-5</v>
      </c>
    </row>
    <row r="222" spans="1:45" x14ac:dyDescent="0.25">
      <c r="A222" s="770">
        <v>717000000</v>
      </c>
      <c r="B222" s="770" t="s">
        <v>629</v>
      </c>
      <c r="C222" s="770" t="s">
        <v>634</v>
      </c>
      <c r="D222" s="787">
        <v>0</v>
      </c>
      <c r="E222" s="787">
        <v>0</v>
      </c>
      <c r="F222" s="787">
        <v>3</v>
      </c>
      <c r="G222" s="787">
        <v>0</v>
      </c>
      <c r="H222" s="787">
        <v>0</v>
      </c>
      <c r="I222" s="787">
        <v>0</v>
      </c>
      <c r="J222" s="787">
        <v>0</v>
      </c>
      <c r="K222" s="787">
        <v>0.5</v>
      </c>
      <c r="L222" s="787">
        <v>64</v>
      </c>
      <c r="M222" s="787">
        <v>0</v>
      </c>
      <c r="N222" s="787">
        <v>4</v>
      </c>
      <c r="O222" s="787">
        <v>0</v>
      </c>
      <c r="P222" s="787">
        <v>0</v>
      </c>
      <c r="Q222" s="787">
        <v>0</v>
      </c>
      <c r="R222" s="787">
        <v>507</v>
      </c>
      <c r="S222" s="787">
        <v>0</v>
      </c>
      <c r="T222" s="787">
        <v>4</v>
      </c>
      <c r="U222" s="787">
        <v>0</v>
      </c>
      <c r="W222" s="790">
        <f t="shared" si="34"/>
        <v>0</v>
      </c>
      <c r="X222" s="790">
        <f t="shared" si="34"/>
        <v>0</v>
      </c>
      <c r="Y222" s="790">
        <f t="shared" si="34"/>
        <v>2.9702970297029712E-2</v>
      </c>
      <c r="Z222" s="790">
        <f t="shared" si="34"/>
        <v>0</v>
      </c>
      <c r="AA222" s="790">
        <f t="shared" si="34"/>
        <v>0</v>
      </c>
      <c r="AB222" s="790">
        <f t="shared" si="34"/>
        <v>0</v>
      </c>
      <c r="AC222" s="790">
        <f t="shared" si="34"/>
        <v>0</v>
      </c>
      <c r="AD222" s="790">
        <f t="shared" si="34"/>
        <v>1.0750376263169211E-4</v>
      </c>
      <c r="AE222" s="790">
        <f t="shared" si="34"/>
        <v>1.5890751086281813E-2</v>
      </c>
      <c r="AF222" s="790">
        <f t="shared" si="34"/>
        <v>0</v>
      </c>
      <c r="AG222" s="790">
        <f t="shared" si="34"/>
        <v>2.0387359836901119E-3</v>
      </c>
      <c r="AH222" s="790">
        <f t="shared" si="34"/>
        <v>0</v>
      </c>
      <c r="AI222" s="790">
        <f t="shared" si="34"/>
        <v>0</v>
      </c>
      <c r="AJ222" s="790">
        <f t="shared" si="34"/>
        <v>0</v>
      </c>
      <c r="AK222" s="790">
        <f t="shared" si="34"/>
        <v>3.1620306847948108E-2</v>
      </c>
      <c r="AL222" s="790">
        <f t="shared" si="33"/>
        <v>0</v>
      </c>
      <c r="AM222" s="790">
        <f t="shared" si="27"/>
        <v>4.8647005168744315E-5</v>
      </c>
      <c r="AN222" s="790">
        <f t="shared" si="27"/>
        <v>0</v>
      </c>
      <c r="AP222" s="790">
        <f t="shared" si="30"/>
        <v>2.5233647329662668E-3</v>
      </c>
      <c r="AR222" s="797">
        <f t="shared" si="31"/>
        <v>2.3548374687431795E-3</v>
      </c>
      <c r="AS222" s="787">
        <f t="shared" si="32"/>
        <v>2.7123308059612975E-3</v>
      </c>
    </row>
    <row r="223" spans="1:45" x14ac:dyDescent="0.25">
      <c r="A223" s="770">
        <v>717000000</v>
      </c>
      <c r="B223" s="770" t="s">
        <v>629</v>
      </c>
      <c r="C223" s="770" t="s">
        <v>635</v>
      </c>
      <c r="D223" s="787">
        <v>0</v>
      </c>
      <c r="E223" s="787">
        <v>0</v>
      </c>
      <c r="F223" s="787">
        <v>0</v>
      </c>
      <c r="G223" s="787">
        <v>0</v>
      </c>
      <c r="H223" s="787">
        <v>2</v>
      </c>
      <c r="I223" s="787">
        <v>15</v>
      </c>
      <c r="J223" s="787">
        <v>0</v>
      </c>
      <c r="K223" s="787">
        <v>0</v>
      </c>
      <c r="L223" s="787">
        <v>0</v>
      </c>
      <c r="M223" s="787">
        <v>0</v>
      </c>
      <c r="N223" s="787">
        <v>0</v>
      </c>
      <c r="O223" s="787">
        <v>1.5</v>
      </c>
      <c r="P223" s="787">
        <v>0</v>
      </c>
      <c r="Q223" s="787">
        <v>0</v>
      </c>
      <c r="R223" s="787">
        <v>0</v>
      </c>
      <c r="S223" s="787">
        <v>0</v>
      </c>
      <c r="T223" s="787">
        <v>27</v>
      </c>
      <c r="U223" s="787">
        <v>374</v>
      </c>
      <c r="W223" s="790">
        <f t="shared" si="34"/>
        <v>0</v>
      </c>
      <c r="X223" s="790">
        <f t="shared" si="34"/>
        <v>0</v>
      </c>
      <c r="Y223" s="790">
        <f t="shared" si="34"/>
        <v>0</v>
      </c>
      <c r="Z223" s="790">
        <f t="shared" si="34"/>
        <v>0</v>
      </c>
      <c r="AA223" s="790">
        <f t="shared" si="34"/>
        <v>1.6081695010654123E-3</v>
      </c>
      <c r="AB223" s="790">
        <f t="shared" si="34"/>
        <v>2.2105418283637077E-2</v>
      </c>
      <c r="AC223" s="790">
        <f t="shared" si="34"/>
        <v>0</v>
      </c>
      <c r="AD223" s="790">
        <f t="shared" si="34"/>
        <v>0</v>
      </c>
      <c r="AE223" s="790">
        <f t="shared" si="34"/>
        <v>0</v>
      </c>
      <c r="AF223" s="790">
        <f t="shared" si="34"/>
        <v>0</v>
      </c>
      <c r="AG223" s="790">
        <f t="shared" si="34"/>
        <v>0</v>
      </c>
      <c r="AH223" s="790">
        <f t="shared" si="34"/>
        <v>2.9940119760479044E-3</v>
      </c>
      <c r="AI223" s="790">
        <f t="shared" si="34"/>
        <v>0</v>
      </c>
      <c r="AJ223" s="790">
        <f t="shared" si="34"/>
        <v>0</v>
      </c>
      <c r="AK223" s="790">
        <f t="shared" si="34"/>
        <v>0</v>
      </c>
      <c r="AL223" s="790">
        <f t="shared" si="33"/>
        <v>0</v>
      </c>
      <c r="AM223" s="790">
        <f t="shared" si="27"/>
        <v>3.2836728488902414E-4</v>
      </c>
      <c r="AN223" s="790">
        <f t="shared" si="27"/>
        <v>1.7894308748594531E-2</v>
      </c>
      <c r="AP223" s="790">
        <f t="shared" si="30"/>
        <v>8.6428040292228412E-4</v>
      </c>
      <c r="AR223" s="797">
        <f t="shared" si="31"/>
        <v>1.1971556886227543E-4</v>
      </c>
      <c r="AS223" s="787">
        <f t="shared" si="32"/>
        <v>1.3788986700285244E-4</v>
      </c>
    </row>
    <row r="224" spans="1:45" x14ac:dyDescent="0.25">
      <c r="A224" s="770">
        <v>717000000</v>
      </c>
      <c r="B224" s="770" t="s">
        <v>629</v>
      </c>
      <c r="C224" s="770" t="s">
        <v>636</v>
      </c>
      <c r="D224" s="787">
        <v>3.6000000000000005</v>
      </c>
      <c r="E224" s="787">
        <v>0</v>
      </c>
      <c r="F224" s="787">
        <v>0</v>
      </c>
      <c r="G224" s="787">
        <v>0</v>
      </c>
      <c r="H224" s="787">
        <v>6</v>
      </c>
      <c r="I224" s="787">
        <v>0</v>
      </c>
      <c r="J224" s="787">
        <v>67</v>
      </c>
      <c r="K224" s="787">
        <v>3</v>
      </c>
      <c r="L224" s="787">
        <v>1</v>
      </c>
      <c r="M224" s="787">
        <v>0</v>
      </c>
      <c r="N224" s="787">
        <v>1.5</v>
      </c>
      <c r="O224" s="787">
        <v>0.5</v>
      </c>
      <c r="P224" s="787">
        <v>289</v>
      </c>
      <c r="Q224" s="787">
        <v>73</v>
      </c>
      <c r="R224" s="787">
        <v>0</v>
      </c>
      <c r="S224" s="787">
        <v>0</v>
      </c>
      <c r="T224" s="787">
        <v>285</v>
      </c>
      <c r="U224" s="787">
        <v>12</v>
      </c>
      <c r="W224" s="790">
        <f t="shared" ref="W224:AK240" si="35">+D224/D$2</f>
        <v>1.9172732114326296E-2</v>
      </c>
      <c r="X224" s="790">
        <f t="shared" si="35"/>
        <v>0</v>
      </c>
      <c r="Y224" s="790">
        <f t="shared" si="35"/>
        <v>0</v>
      </c>
      <c r="Z224" s="790">
        <f t="shared" si="35"/>
        <v>0</v>
      </c>
      <c r="AA224" s="790">
        <f t="shared" si="35"/>
        <v>4.8245085031962363E-3</v>
      </c>
      <c r="AB224" s="790">
        <f t="shared" si="35"/>
        <v>0</v>
      </c>
      <c r="AC224" s="790">
        <f t="shared" si="35"/>
        <v>5.3271845432138016E-3</v>
      </c>
      <c r="AD224" s="790">
        <f t="shared" si="35"/>
        <v>6.4502257579015262E-4</v>
      </c>
      <c r="AE224" s="790">
        <f t="shared" si="35"/>
        <v>2.4829298572315333E-4</v>
      </c>
      <c r="AF224" s="790">
        <f t="shared" si="35"/>
        <v>0</v>
      </c>
      <c r="AG224" s="790">
        <f t="shared" si="35"/>
        <v>7.6452599388379184E-4</v>
      </c>
      <c r="AH224" s="790">
        <f t="shared" si="35"/>
        <v>9.9800399201596798E-4</v>
      </c>
      <c r="AI224" s="790">
        <f t="shared" si="35"/>
        <v>1.4629207795494814E-2</v>
      </c>
      <c r="AJ224" s="790">
        <f t="shared" si="35"/>
        <v>9.2052003076806678E-4</v>
      </c>
      <c r="AK224" s="790">
        <f t="shared" si="35"/>
        <v>0</v>
      </c>
      <c r="AL224" s="790">
        <f t="shared" si="33"/>
        <v>0</v>
      </c>
      <c r="AM224" s="790">
        <f t="shared" si="27"/>
        <v>3.4660991182730327E-3</v>
      </c>
      <c r="AN224" s="790">
        <f t="shared" si="27"/>
        <v>5.7414894380517216E-4</v>
      </c>
      <c r="AP224" s="790">
        <f t="shared" si="30"/>
        <v>2.2532582754512692E-3</v>
      </c>
      <c r="AR224" s="797">
        <f t="shared" si="31"/>
        <v>1.9242288306053964E-3</v>
      </c>
      <c r="AS224" s="787">
        <f t="shared" si="32"/>
        <v>2.2163504718461331E-3</v>
      </c>
    </row>
    <row r="225" spans="1:45" x14ac:dyDescent="0.25">
      <c r="A225" s="770">
        <v>717000000</v>
      </c>
      <c r="B225" s="770" t="s">
        <v>629</v>
      </c>
      <c r="C225" s="770" t="s">
        <v>637</v>
      </c>
      <c r="D225" s="787">
        <v>0</v>
      </c>
      <c r="E225" s="787">
        <v>0</v>
      </c>
      <c r="F225" s="787">
        <v>0</v>
      </c>
      <c r="G225" s="787">
        <v>0</v>
      </c>
      <c r="H225" s="787">
        <v>9.1</v>
      </c>
      <c r="I225" s="787">
        <v>0</v>
      </c>
      <c r="J225" s="787">
        <v>0</v>
      </c>
      <c r="K225" s="787">
        <v>0</v>
      </c>
      <c r="L225" s="787">
        <v>0</v>
      </c>
      <c r="M225" s="787">
        <v>0</v>
      </c>
      <c r="N225" s="787">
        <v>3.5</v>
      </c>
      <c r="O225" s="787">
        <v>0</v>
      </c>
      <c r="P225" s="787">
        <v>13</v>
      </c>
      <c r="Q225" s="787">
        <v>2</v>
      </c>
      <c r="R225" s="787">
        <v>0</v>
      </c>
      <c r="S225" s="787">
        <v>0</v>
      </c>
      <c r="T225" s="787">
        <v>311</v>
      </c>
      <c r="U225" s="787">
        <v>22</v>
      </c>
      <c r="W225" s="790">
        <f t="shared" si="35"/>
        <v>0</v>
      </c>
      <c r="X225" s="790">
        <f t="shared" si="35"/>
        <v>0</v>
      </c>
      <c r="Y225" s="790">
        <f t="shared" si="35"/>
        <v>0</v>
      </c>
      <c r="Z225" s="790">
        <f t="shared" si="35"/>
        <v>0</v>
      </c>
      <c r="AA225" s="790">
        <f t="shared" si="35"/>
        <v>7.3171712298476252E-3</v>
      </c>
      <c r="AB225" s="790">
        <f t="shared" si="35"/>
        <v>0</v>
      </c>
      <c r="AC225" s="790">
        <f t="shared" si="35"/>
        <v>0</v>
      </c>
      <c r="AD225" s="790">
        <f t="shared" si="35"/>
        <v>0</v>
      </c>
      <c r="AE225" s="790">
        <f t="shared" si="35"/>
        <v>0</v>
      </c>
      <c r="AF225" s="790">
        <f t="shared" si="35"/>
        <v>0</v>
      </c>
      <c r="AG225" s="790">
        <f t="shared" si="35"/>
        <v>1.7838939857288477E-3</v>
      </c>
      <c r="AH225" s="790">
        <f t="shared" si="35"/>
        <v>0</v>
      </c>
      <c r="AI225" s="790">
        <f t="shared" si="35"/>
        <v>6.5806125031637574E-4</v>
      </c>
      <c r="AJ225" s="790">
        <f t="shared" si="35"/>
        <v>2.5219726870357995E-5</v>
      </c>
      <c r="AK225" s="790">
        <f t="shared" si="35"/>
        <v>0</v>
      </c>
      <c r="AL225" s="790">
        <f t="shared" si="33"/>
        <v>0</v>
      </c>
      <c r="AM225" s="790">
        <f t="shared" si="33"/>
        <v>3.7823046518698708E-3</v>
      </c>
      <c r="AN225" s="790">
        <f t="shared" si="33"/>
        <v>1.052606396976149E-3</v>
      </c>
      <c r="AP225" s="790">
        <f t="shared" si="30"/>
        <v>4.638086797831786E-4</v>
      </c>
      <c r="AR225" s="797">
        <f t="shared" si="31"/>
        <v>1.8318807339449535E-4</v>
      </c>
      <c r="AS225" s="787">
        <f t="shared" si="32"/>
        <v>2.1099827964677999E-4</v>
      </c>
    </row>
    <row r="226" spans="1:45" x14ac:dyDescent="0.25">
      <c r="A226" s="770">
        <v>717000000</v>
      </c>
      <c r="B226" s="770" t="s">
        <v>629</v>
      </c>
      <c r="C226" s="770" t="s">
        <v>638</v>
      </c>
      <c r="D226" s="787">
        <v>0</v>
      </c>
      <c r="E226" s="787">
        <v>0</v>
      </c>
      <c r="F226" s="787">
        <v>0</v>
      </c>
      <c r="G226" s="787">
        <v>0</v>
      </c>
      <c r="H226" s="787">
        <v>2</v>
      </c>
      <c r="I226" s="787">
        <v>3</v>
      </c>
      <c r="J226" s="787">
        <v>0</v>
      </c>
      <c r="K226" s="787">
        <v>0</v>
      </c>
      <c r="L226" s="787">
        <v>0</v>
      </c>
      <c r="M226" s="787">
        <v>0</v>
      </c>
      <c r="N226" s="787">
        <v>1</v>
      </c>
      <c r="O226" s="787">
        <v>1</v>
      </c>
      <c r="P226" s="787">
        <v>0</v>
      </c>
      <c r="Q226" s="787">
        <v>0</v>
      </c>
      <c r="R226" s="787">
        <v>2</v>
      </c>
      <c r="S226" s="787">
        <v>0</v>
      </c>
      <c r="T226" s="787">
        <v>157</v>
      </c>
      <c r="U226" s="787">
        <v>432</v>
      </c>
      <c r="W226" s="790">
        <f t="shared" si="35"/>
        <v>0</v>
      </c>
      <c r="X226" s="790">
        <f t="shared" si="35"/>
        <v>0</v>
      </c>
      <c r="Y226" s="790">
        <f t="shared" si="35"/>
        <v>0</v>
      </c>
      <c r="Z226" s="790">
        <f t="shared" si="35"/>
        <v>0</v>
      </c>
      <c r="AA226" s="790">
        <f t="shared" si="35"/>
        <v>1.6081695010654123E-3</v>
      </c>
      <c r="AB226" s="790">
        <f t="shared" si="35"/>
        <v>4.4210836567274156E-3</v>
      </c>
      <c r="AC226" s="790">
        <f t="shared" si="35"/>
        <v>0</v>
      </c>
      <c r="AD226" s="790">
        <f t="shared" si="35"/>
        <v>0</v>
      </c>
      <c r="AE226" s="790">
        <f t="shared" si="35"/>
        <v>0</v>
      </c>
      <c r="AF226" s="790">
        <f t="shared" si="35"/>
        <v>0</v>
      </c>
      <c r="AG226" s="790">
        <f t="shared" si="35"/>
        <v>5.0968399592252796E-4</v>
      </c>
      <c r="AH226" s="790">
        <f t="shared" si="35"/>
        <v>1.996007984031936E-3</v>
      </c>
      <c r="AI226" s="790">
        <f t="shared" si="35"/>
        <v>0</v>
      </c>
      <c r="AJ226" s="790">
        <f t="shared" si="35"/>
        <v>0</v>
      </c>
      <c r="AK226" s="790">
        <f t="shared" si="35"/>
        <v>1.2473493825620555E-4</v>
      </c>
      <c r="AL226" s="790">
        <f t="shared" si="33"/>
        <v>0</v>
      </c>
      <c r="AM226" s="790">
        <f t="shared" si="33"/>
        <v>1.9093949528732144E-3</v>
      </c>
      <c r="AN226" s="790">
        <f t="shared" si="33"/>
        <v>2.0669361976986197E-2</v>
      </c>
      <c r="AP226" s="790">
        <f t="shared" si="30"/>
        <v>4.702784626850053E-4</v>
      </c>
      <c r="AR226" s="797">
        <f t="shared" si="31"/>
        <v>1.3214982878280134E-4</v>
      </c>
      <c r="AS226" s="787">
        <f t="shared" si="32"/>
        <v>1.5221180075812449E-4</v>
      </c>
    </row>
    <row r="227" spans="1:45" x14ac:dyDescent="0.25">
      <c r="A227" s="770">
        <v>717000000</v>
      </c>
      <c r="B227" s="770" t="s">
        <v>629</v>
      </c>
      <c r="C227" s="770" t="s">
        <v>639</v>
      </c>
      <c r="D227" s="787">
        <v>0</v>
      </c>
      <c r="E227" s="787">
        <v>0</v>
      </c>
      <c r="F227" s="787">
        <v>0</v>
      </c>
      <c r="G227" s="787">
        <v>0</v>
      </c>
      <c r="H227" s="787">
        <v>0</v>
      </c>
      <c r="I227" s="787">
        <v>0</v>
      </c>
      <c r="J227" s="787">
        <v>0</v>
      </c>
      <c r="K227" s="787">
        <v>0</v>
      </c>
      <c r="L227" s="787">
        <v>0</v>
      </c>
      <c r="M227" s="787">
        <v>0</v>
      </c>
      <c r="N227" s="787">
        <v>0</v>
      </c>
      <c r="O227" s="787">
        <v>0</v>
      </c>
      <c r="P227" s="787">
        <v>0</v>
      </c>
      <c r="Q227" s="787">
        <v>0</v>
      </c>
      <c r="R227" s="787">
        <v>0</v>
      </c>
      <c r="S227" s="787">
        <v>0</v>
      </c>
      <c r="T227" s="787">
        <v>36.5</v>
      </c>
      <c r="U227" s="787">
        <v>6</v>
      </c>
      <c r="W227" s="790">
        <f t="shared" si="35"/>
        <v>0</v>
      </c>
      <c r="X227" s="790">
        <f t="shared" si="35"/>
        <v>0</v>
      </c>
      <c r="Y227" s="790">
        <f t="shared" si="35"/>
        <v>0</v>
      </c>
      <c r="Z227" s="790">
        <f t="shared" si="35"/>
        <v>0</v>
      </c>
      <c r="AA227" s="790">
        <f t="shared" si="35"/>
        <v>0</v>
      </c>
      <c r="AB227" s="790">
        <f t="shared" si="35"/>
        <v>0</v>
      </c>
      <c r="AC227" s="790">
        <f t="shared" si="35"/>
        <v>0</v>
      </c>
      <c r="AD227" s="790">
        <f t="shared" si="35"/>
        <v>0</v>
      </c>
      <c r="AE227" s="790">
        <f t="shared" si="35"/>
        <v>0</v>
      </c>
      <c r="AF227" s="790">
        <f t="shared" si="35"/>
        <v>0</v>
      </c>
      <c r="AG227" s="790">
        <f t="shared" si="35"/>
        <v>0</v>
      </c>
      <c r="AH227" s="790">
        <f t="shared" si="35"/>
        <v>0</v>
      </c>
      <c r="AI227" s="790">
        <f t="shared" si="35"/>
        <v>0</v>
      </c>
      <c r="AJ227" s="790">
        <f t="shared" si="35"/>
        <v>0</v>
      </c>
      <c r="AK227" s="790">
        <f t="shared" si="35"/>
        <v>0</v>
      </c>
      <c r="AL227" s="790">
        <f t="shared" si="33"/>
        <v>0</v>
      </c>
      <c r="AM227" s="790">
        <f t="shared" si="33"/>
        <v>4.439039221647919E-4</v>
      </c>
      <c r="AN227" s="790">
        <f t="shared" si="33"/>
        <v>2.8707447190258608E-4</v>
      </c>
      <c r="AP227" s="790">
        <f t="shared" si="30"/>
        <v>8.5991019488892976E-6</v>
      </c>
      <c r="AR227" s="797">
        <f t="shared" si="31"/>
        <v>0</v>
      </c>
      <c r="AS227" s="787">
        <f t="shared" si="32"/>
        <v>0</v>
      </c>
    </row>
    <row r="228" spans="1:45" x14ac:dyDescent="0.25">
      <c r="A228" s="770">
        <v>717000000</v>
      </c>
      <c r="B228" s="770" t="s">
        <v>629</v>
      </c>
      <c r="C228" s="770" t="s">
        <v>640</v>
      </c>
      <c r="D228" s="787">
        <v>0</v>
      </c>
      <c r="E228" s="787">
        <v>0</v>
      </c>
      <c r="F228" s="787">
        <v>0</v>
      </c>
      <c r="G228" s="787">
        <v>0</v>
      </c>
      <c r="H228" s="787">
        <v>0</v>
      </c>
      <c r="I228" s="787">
        <v>0</v>
      </c>
      <c r="J228" s="787">
        <v>0.58333333333333326</v>
      </c>
      <c r="K228" s="787">
        <v>0</v>
      </c>
      <c r="L228" s="787">
        <v>0</v>
      </c>
      <c r="M228" s="787">
        <v>0</v>
      </c>
      <c r="N228" s="787">
        <v>0</v>
      </c>
      <c r="O228" s="787">
        <v>0.5</v>
      </c>
      <c r="P228" s="787">
        <v>0.33333333333333331</v>
      </c>
      <c r="Q228" s="787">
        <v>0</v>
      </c>
      <c r="R228" s="787">
        <v>0</v>
      </c>
      <c r="S228" s="787">
        <v>0</v>
      </c>
      <c r="T228" s="787">
        <v>28</v>
      </c>
      <c r="U228" s="787">
        <v>12</v>
      </c>
      <c r="W228" s="790">
        <f t="shared" si="35"/>
        <v>0</v>
      </c>
      <c r="X228" s="790">
        <f t="shared" si="35"/>
        <v>0</v>
      </c>
      <c r="Y228" s="790">
        <f t="shared" si="35"/>
        <v>0</v>
      </c>
      <c r="Z228" s="790">
        <f t="shared" si="35"/>
        <v>0</v>
      </c>
      <c r="AA228" s="790">
        <f t="shared" si="35"/>
        <v>0</v>
      </c>
      <c r="AB228" s="790">
        <f t="shared" si="35"/>
        <v>0</v>
      </c>
      <c r="AC228" s="790">
        <f t="shared" si="35"/>
        <v>4.638095995335399E-5</v>
      </c>
      <c r="AD228" s="790">
        <f t="shared" si="35"/>
        <v>0</v>
      </c>
      <c r="AE228" s="790">
        <f t="shared" si="35"/>
        <v>0</v>
      </c>
      <c r="AF228" s="790">
        <f t="shared" si="35"/>
        <v>0</v>
      </c>
      <c r="AG228" s="790">
        <f t="shared" si="35"/>
        <v>0</v>
      </c>
      <c r="AH228" s="790">
        <f t="shared" si="35"/>
        <v>9.9800399201596798E-4</v>
      </c>
      <c r="AI228" s="790">
        <f t="shared" si="35"/>
        <v>1.6873365392727583E-5</v>
      </c>
      <c r="AJ228" s="790">
        <f t="shared" si="35"/>
        <v>0</v>
      </c>
      <c r="AK228" s="790">
        <f t="shared" si="35"/>
        <v>0</v>
      </c>
      <c r="AL228" s="790">
        <f t="shared" si="33"/>
        <v>0</v>
      </c>
      <c r="AM228" s="790">
        <f t="shared" si="33"/>
        <v>3.4052903618121021E-4</v>
      </c>
      <c r="AN228" s="790">
        <f t="shared" si="33"/>
        <v>5.7414894380517216E-4</v>
      </c>
      <c r="AP228" s="790">
        <f t="shared" si="30"/>
        <v>6.3254154129073397E-5</v>
      </c>
      <c r="AR228" s="797">
        <f t="shared" si="31"/>
        <v>5.4032087927190845E-5</v>
      </c>
      <c r="AS228" s="787">
        <f t="shared" si="32"/>
        <v>6.2234824500880412E-5</v>
      </c>
    </row>
    <row r="229" spans="1:45" x14ac:dyDescent="0.25">
      <c r="A229" s="770">
        <v>717000000</v>
      </c>
      <c r="B229" s="770" t="s">
        <v>629</v>
      </c>
      <c r="C229" s="770" t="s">
        <v>641</v>
      </c>
      <c r="D229" s="787">
        <v>5</v>
      </c>
      <c r="E229" s="787">
        <v>1</v>
      </c>
      <c r="F229" s="787">
        <v>1</v>
      </c>
      <c r="G229" s="787">
        <v>0</v>
      </c>
      <c r="H229" s="787">
        <v>1.5</v>
      </c>
      <c r="I229" s="787">
        <v>0.25</v>
      </c>
      <c r="J229" s="787">
        <v>92.083333333333343</v>
      </c>
      <c r="K229" s="787">
        <v>62.5</v>
      </c>
      <c r="L229" s="787">
        <v>0</v>
      </c>
      <c r="M229" s="787">
        <v>1</v>
      </c>
      <c r="N229" s="787">
        <v>3.583333333333333</v>
      </c>
      <c r="O229" s="787">
        <v>0</v>
      </c>
      <c r="P229" s="787">
        <v>139</v>
      </c>
      <c r="Q229" s="787">
        <v>62</v>
      </c>
      <c r="R229" s="787">
        <v>4</v>
      </c>
      <c r="S229" s="787">
        <v>2</v>
      </c>
      <c r="T229" s="787">
        <v>181.16666666666666</v>
      </c>
      <c r="U229" s="787">
        <v>6</v>
      </c>
      <c r="W229" s="790">
        <f t="shared" si="35"/>
        <v>2.6628794603230962E-2</v>
      </c>
      <c r="X229" s="790">
        <f t="shared" si="35"/>
        <v>2.1396476713501176E-3</v>
      </c>
      <c r="Y229" s="790">
        <f t="shared" si="35"/>
        <v>9.9009900990099046E-3</v>
      </c>
      <c r="Z229" s="790">
        <f t="shared" si="35"/>
        <v>0</v>
      </c>
      <c r="AA229" s="790">
        <f t="shared" si="35"/>
        <v>1.2061271257990591E-3</v>
      </c>
      <c r="AB229" s="790">
        <f t="shared" si="35"/>
        <v>3.6842363806061795E-4</v>
      </c>
      <c r="AC229" s="790">
        <f t="shared" si="35"/>
        <v>7.3215658212080238E-3</v>
      </c>
      <c r="AD229" s="790">
        <f t="shared" si="35"/>
        <v>1.3437970328961513E-2</v>
      </c>
      <c r="AE229" s="790">
        <f t="shared" si="35"/>
        <v>0</v>
      </c>
      <c r="AF229" s="790">
        <f t="shared" si="35"/>
        <v>7.2700836059614682E-4</v>
      </c>
      <c r="AG229" s="790">
        <f t="shared" si="35"/>
        <v>1.8263676520557249E-3</v>
      </c>
      <c r="AH229" s="790">
        <f t="shared" si="35"/>
        <v>0</v>
      </c>
      <c r="AI229" s="790">
        <f t="shared" si="35"/>
        <v>7.0361933687674016E-3</v>
      </c>
      <c r="AJ229" s="790">
        <f t="shared" si="35"/>
        <v>7.8181153298109783E-4</v>
      </c>
      <c r="AK229" s="790">
        <f t="shared" si="35"/>
        <v>2.4946987651241109E-4</v>
      </c>
      <c r="AL229" s="790">
        <f t="shared" si="33"/>
        <v>2.8855864954552003E-4</v>
      </c>
      <c r="AM229" s="790">
        <f t="shared" si="33"/>
        <v>2.2033039424343777E-3</v>
      </c>
      <c r="AN229" s="790">
        <f t="shared" si="33"/>
        <v>2.8707447190258608E-4</v>
      </c>
      <c r="AP229" s="790">
        <f t="shared" si="30"/>
        <v>5.851585280828916E-3</v>
      </c>
      <c r="AR229" s="797">
        <f t="shared" si="31"/>
        <v>5.5846391733612123E-3</v>
      </c>
      <c r="AS229" s="787">
        <f t="shared" si="32"/>
        <v>6.432456197569463E-3</v>
      </c>
    </row>
    <row r="230" spans="1:45" x14ac:dyDescent="0.25">
      <c r="A230" s="770">
        <v>717000000</v>
      </c>
      <c r="B230" s="770" t="s">
        <v>629</v>
      </c>
      <c r="C230" s="770" t="s">
        <v>642</v>
      </c>
      <c r="D230" s="787">
        <v>0</v>
      </c>
      <c r="E230" s="787">
        <v>1</v>
      </c>
      <c r="F230" s="787">
        <v>0</v>
      </c>
      <c r="G230" s="787">
        <v>0</v>
      </c>
      <c r="H230" s="787">
        <v>20.299999999999994</v>
      </c>
      <c r="I230" s="787">
        <v>0</v>
      </c>
      <c r="J230" s="787">
        <v>0</v>
      </c>
      <c r="K230" s="787">
        <v>10.75</v>
      </c>
      <c r="L230" s="787">
        <v>0.5</v>
      </c>
      <c r="M230" s="787">
        <v>0</v>
      </c>
      <c r="N230" s="787">
        <v>45.000000000000007</v>
      </c>
      <c r="O230" s="787">
        <v>0</v>
      </c>
      <c r="P230" s="787">
        <v>15.000000000000002</v>
      </c>
      <c r="Q230" s="787">
        <v>25</v>
      </c>
      <c r="R230" s="787">
        <v>3</v>
      </c>
      <c r="S230" s="787">
        <v>0</v>
      </c>
      <c r="T230" s="787">
        <v>718.00000000000057</v>
      </c>
      <c r="U230" s="787">
        <v>0</v>
      </c>
      <c r="W230" s="790">
        <f t="shared" si="35"/>
        <v>0</v>
      </c>
      <c r="X230" s="790">
        <f t="shared" si="35"/>
        <v>2.1396476713501176E-3</v>
      </c>
      <c r="Y230" s="790">
        <f t="shared" si="35"/>
        <v>0</v>
      </c>
      <c r="Z230" s="790">
        <f t="shared" si="35"/>
        <v>0</v>
      </c>
      <c r="AA230" s="790">
        <f t="shared" si="35"/>
        <v>1.6322920435813928E-2</v>
      </c>
      <c r="AB230" s="790">
        <f t="shared" si="35"/>
        <v>0</v>
      </c>
      <c r="AC230" s="790">
        <f t="shared" si="35"/>
        <v>0</v>
      </c>
      <c r="AD230" s="790">
        <f t="shared" si="35"/>
        <v>2.3113308965813802E-3</v>
      </c>
      <c r="AE230" s="790">
        <f t="shared" si="35"/>
        <v>1.2414649286157667E-4</v>
      </c>
      <c r="AF230" s="790">
        <f t="shared" si="35"/>
        <v>0</v>
      </c>
      <c r="AG230" s="790">
        <f t="shared" si="35"/>
        <v>2.2935779816513759E-2</v>
      </c>
      <c r="AH230" s="790">
        <f t="shared" si="35"/>
        <v>0</v>
      </c>
      <c r="AI230" s="790">
        <f t="shared" si="35"/>
        <v>7.5930144267274133E-4</v>
      </c>
      <c r="AJ230" s="790">
        <f t="shared" si="35"/>
        <v>3.1524658587947491E-4</v>
      </c>
      <c r="AK230" s="790">
        <f t="shared" si="35"/>
        <v>1.8710240738430833E-4</v>
      </c>
      <c r="AL230" s="790">
        <f t="shared" si="33"/>
        <v>0</v>
      </c>
      <c r="AM230" s="790">
        <f t="shared" si="33"/>
        <v>8.732137427789612E-3</v>
      </c>
      <c r="AN230" s="790">
        <f t="shared" si="33"/>
        <v>0</v>
      </c>
      <c r="AP230" s="790">
        <f t="shared" si="30"/>
        <v>3.5461132308479333E-3</v>
      </c>
      <c r="AR230" s="797">
        <f t="shared" si="31"/>
        <v>2.9097250182940787E-3</v>
      </c>
      <c r="AS230" s="787">
        <f t="shared" si="32"/>
        <v>3.3514571212456159E-3</v>
      </c>
    </row>
    <row r="231" spans="1:45" x14ac:dyDescent="0.25">
      <c r="A231" s="770">
        <v>717000000</v>
      </c>
      <c r="B231" s="770" t="s">
        <v>629</v>
      </c>
      <c r="C231" s="770" t="s">
        <v>643</v>
      </c>
      <c r="D231" s="787">
        <v>0</v>
      </c>
      <c r="E231" s="787">
        <v>0</v>
      </c>
      <c r="F231" s="787">
        <v>0</v>
      </c>
      <c r="G231" s="787">
        <v>0</v>
      </c>
      <c r="H231" s="787">
        <v>3</v>
      </c>
      <c r="I231" s="787">
        <v>0</v>
      </c>
      <c r="J231" s="787">
        <v>0.5</v>
      </c>
      <c r="K231" s="787">
        <v>0</v>
      </c>
      <c r="L231" s="787">
        <v>0</v>
      </c>
      <c r="M231" s="787">
        <v>0</v>
      </c>
      <c r="N231" s="787">
        <v>3.5</v>
      </c>
      <c r="O231" s="787">
        <v>0</v>
      </c>
      <c r="P231" s="787">
        <v>0</v>
      </c>
      <c r="Q231" s="787">
        <v>0</v>
      </c>
      <c r="R231" s="787">
        <v>1</v>
      </c>
      <c r="S231" s="787">
        <v>0</v>
      </c>
      <c r="T231" s="787">
        <v>139.16666666666669</v>
      </c>
      <c r="U231" s="787">
        <v>1</v>
      </c>
      <c r="W231" s="790">
        <f t="shared" si="35"/>
        <v>0</v>
      </c>
      <c r="X231" s="790">
        <f t="shared" si="35"/>
        <v>0</v>
      </c>
      <c r="Y231" s="790">
        <f t="shared" si="35"/>
        <v>0</v>
      </c>
      <c r="Z231" s="790">
        <f t="shared" si="35"/>
        <v>0</v>
      </c>
      <c r="AA231" s="790">
        <f t="shared" si="35"/>
        <v>2.4122542515981182E-3</v>
      </c>
      <c r="AB231" s="790">
        <f t="shared" si="35"/>
        <v>0</v>
      </c>
      <c r="AC231" s="790">
        <f t="shared" si="35"/>
        <v>3.9755108531446283E-5</v>
      </c>
      <c r="AD231" s="790">
        <f t="shared" si="35"/>
        <v>0</v>
      </c>
      <c r="AE231" s="790">
        <f t="shared" si="35"/>
        <v>0</v>
      </c>
      <c r="AF231" s="790">
        <f t="shared" si="35"/>
        <v>0</v>
      </c>
      <c r="AG231" s="790">
        <f t="shared" si="35"/>
        <v>1.7838939857288477E-3</v>
      </c>
      <c r="AH231" s="790">
        <f t="shared" si="35"/>
        <v>0</v>
      </c>
      <c r="AI231" s="790">
        <f t="shared" si="35"/>
        <v>0</v>
      </c>
      <c r="AJ231" s="790">
        <f t="shared" si="35"/>
        <v>0</v>
      </c>
      <c r="AK231" s="790">
        <f t="shared" si="35"/>
        <v>6.2367469128102773E-5</v>
      </c>
      <c r="AL231" s="790">
        <f t="shared" si="33"/>
        <v>0</v>
      </c>
      <c r="AM231" s="790">
        <f t="shared" si="33"/>
        <v>1.692510388162563E-3</v>
      </c>
      <c r="AN231" s="790">
        <f t="shared" si="33"/>
        <v>4.7845745317097678E-5</v>
      </c>
      <c r="AP231" s="790">
        <f t="shared" si="30"/>
        <v>2.9133603985821428E-4</v>
      </c>
      <c r="AR231" s="797">
        <f t="shared" si="31"/>
        <v>1.9529684337143738E-4</v>
      </c>
      <c r="AS231" s="787">
        <f t="shared" si="32"/>
        <v>2.2494531007529107E-4</v>
      </c>
    </row>
    <row r="232" spans="1:45" x14ac:dyDescent="0.25">
      <c r="A232" s="770">
        <v>717000000</v>
      </c>
      <c r="B232" s="770" t="s">
        <v>629</v>
      </c>
      <c r="C232" s="770" t="s">
        <v>644</v>
      </c>
      <c r="D232" s="787">
        <v>0</v>
      </c>
      <c r="E232" s="787">
        <v>0</v>
      </c>
      <c r="F232" s="787">
        <v>2</v>
      </c>
      <c r="G232" s="787">
        <v>0</v>
      </c>
      <c r="H232" s="787">
        <v>0</v>
      </c>
      <c r="I232" s="787">
        <v>0</v>
      </c>
      <c r="J232" s="787">
        <v>0.83333333333333326</v>
      </c>
      <c r="K232" s="787">
        <v>0</v>
      </c>
      <c r="L232" s="787">
        <v>33.5</v>
      </c>
      <c r="M232" s="787">
        <v>0</v>
      </c>
      <c r="N232" s="787">
        <v>0</v>
      </c>
      <c r="O232" s="787">
        <v>0</v>
      </c>
      <c r="P232" s="787">
        <v>0.33333333333333331</v>
      </c>
      <c r="Q232" s="787">
        <v>0</v>
      </c>
      <c r="R232" s="787">
        <v>198.66666666666666</v>
      </c>
      <c r="S232" s="787">
        <v>0</v>
      </c>
      <c r="T232" s="787">
        <v>11.333333333333334</v>
      </c>
      <c r="U232" s="787">
        <v>4</v>
      </c>
      <c r="W232" s="790">
        <f t="shared" si="35"/>
        <v>0</v>
      </c>
      <c r="X232" s="790">
        <f t="shared" si="35"/>
        <v>0</v>
      </c>
      <c r="Y232" s="790">
        <f t="shared" si="35"/>
        <v>1.9801980198019809E-2</v>
      </c>
      <c r="Z232" s="790">
        <f t="shared" si="35"/>
        <v>0</v>
      </c>
      <c r="AA232" s="790">
        <f t="shared" si="35"/>
        <v>0</v>
      </c>
      <c r="AB232" s="790">
        <f t="shared" si="35"/>
        <v>0</v>
      </c>
      <c r="AC232" s="790">
        <f t="shared" si="35"/>
        <v>6.6258514219077124E-5</v>
      </c>
      <c r="AD232" s="790">
        <f t="shared" si="35"/>
        <v>0</v>
      </c>
      <c r="AE232" s="790">
        <f t="shared" si="35"/>
        <v>8.3178150217256362E-3</v>
      </c>
      <c r="AF232" s="790">
        <f t="shared" si="35"/>
        <v>0</v>
      </c>
      <c r="AG232" s="790">
        <f t="shared" si="35"/>
        <v>0</v>
      </c>
      <c r="AH232" s="790">
        <f t="shared" si="35"/>
        <v>0</v>
      </c>
      <c r="AI232" s="790">
        <f t="shared" si="35"/>
        <v>1.6873365392727583E-5</v>
      </c>
      <c r="AJ232" s="790">
        <f t="shared" si="35"/>
        <v>0</v>
      </c>
      <c r="AK232" s="790">
        <f t="shared" si="35"/>
        <v>1.2390337200116418E-2</v>
      </c>
      <c r="AL232" s="790">
        <f t="shared" si="33"/>
        <v>0</v>
      </c>
      <c r="AM232" s="790">
        <f t="shared" si="33"/>
        <v>1.3783318131144223E-4</v>
      </c>
      <c r="AN232" s="790">
        <f t="shared" si="33"/>
        <v>1.9138298126839071E-4</v>
      </c>
      <c r="AP232" s="790">
        <f t="shared" si="30"/>
        <v>1.2333731553911772E-3</v>
      </c>
      <c r="AR232" s="797">
        <f t="shared" si="31"/>
        <v>1.1301105197939723E-3</v>
      </c>
      <c r="AS232" s="787">
        <f t="shared" si="32"/>
        <v>1.3016752186358314E-3</v>
      </c>
    </row>
    <row r="233" spans="1:45" x14ac:dyDescent="0.25">
      <c r="A233" s="770">
        <v>717000000</v>
      </c>
      <c r="B233" s="770" t="s">
        <v>629</v>
      </c>
      <c r="C233" s="770" t="s">
        <v>593</v>
      </c>
      <c r="D233" s="787">
        <v>0</v>
      </c>
      <c r="E233" s="787">
        <v>0</v>
      </c>
      <c r="F233" s="787">
        <v>0</v>
      </c>
      <c r="G233" s="787">
        <v>0</v>
      </c>
      <c r="H233" s="787">
        <v>10.299999999999999</v>
      </c>
      <c r="I233" s="787">
        <v>26.650000000000002</v>
      </c>
      <c r="J233" s="787">
        <v>0.5</v>
      </c>
      <c r="K233" s="787">
        <v>0</v>
      </c>
      <c r="L233" s="787">
        <v>0</v>
      </c>
      <c r="M233" s="787">
        <v>0</v>
      </c>
      <c r="N233" s="787">
        <v>22.583333333333336</v>
      </c>
      <c r="O233" s="787">
        <v>24.75</v>
      </c>
      <c r="P233" s="787">
        <v>1.3333333333333333</v>
      </c>
      <c r="Q233" s="787">
        <v>0</v>
      </c>
      <c r="R233" s="787">
        <v>0</v>
      </c>
      <c r="S233" s="787">
        <v>0</v>
      </c>
      <c r="T233" s="787">
        <v>325.33333333333331</v>
      </c>
      <c r="U233" s="787">
        <v>721</v>
      </c>
      <c r="W233" s="790">
        <f t="shared" si="35"/>
        <v>0</v>
      </c>
      <c r="X233" s="790">
        <f t="shared" si="35"/>
        <v>0</v>
      </c>
      <c r="Y233" s="790">
        <f t="shared" si="35"/>
        <v>0</v>
      </c>
      <c r="Z233" s="790">
        <f t="shared" si="35"/>
        <v>0</v>
      </c>
      <c r="AA233" s="790">
        <f t="shared" si="35"/>
        <v>8.2820729304868713E-3</v>
      </c>
      <c r="AB233" s="790">
        <f t="shared" si="35"/>
        <v>3.9273959817261873E-2</v>
      </c>
      <c r="AC233" s="790">
        <f t="shared" si="35"/>
        <v>3.9755108531446283E-5</v>
      </c>
      <c r="AD233" s="790">
        <f t="shared" si="35"/>
        <v>0</v>
      </c>
      <c r="AE233" s="790">
        <f t="shared" si="35"/>
        <v>0</v>
      </c>
      <c r="AF233" s="790">
        <f t="shared" si="35"/>
        <v>0</v>
      </c>
      <c r="AG233" s="790">
        <f t="shared" si="35"/>
        <v>1.1510363574583756E-2</v>
      </c>
      <c r="AH233" s="790">
        <f t="shared" si="35"/>
        <v>4.940119760479042E-2</v>
      </c>
      <c r="AI233" s="790">
        <f t="shared" si="35"/>
        <v>6.749346157091033E-5</v>
      </c>
      <c r="AJ233" s="790">
        <f t="shared" si="35"/>
        <v>0</v>
      </c>
      <c r="AK233" s="790">
        <f t="shared" si="35"/>
        <v>0</v>
      </c>
      <c r="AL233" s="790">
        <f t="shared" si="33"/>
        <v>0</v>
      </c>
      <c r="AM233" s="790">
        <f t="shared" si="33"/>
        <v>3.9566230870578707E-3</v>
      </c>
      <c r="AN233" s="790">
        <f t="shared" si="33"/>
        <v>3.4496782373627424E-2</v>
      </c>
      <c r="AP233" s="790">
        <f t="shared" si="30"/>
        <v>4.7207818572311787E-3</v>
      </c>
      <c r="AR233" s="797">
        <f t="shared" si="31"/>
        <v>3.1694148916784921E-3</v>
      </c>
      <c r="AS233" s="787">
        <f t="shared" si="32"/>
        <v>3.6505711165536092E-3</v>
      </c>
    </row>
    <row r="234" spans="1:45" x14ac:dyDescent="0.25">
      <c r="A234" s="770">
        <v>717000000</v>
      </c>
      <c r="B234" s="770" t="s">
        <v>629</v>
      </c>
      <c r="C234" s="770" t="s">
        <v>645</v>
      </c>
      <c r="D234" s="787">
        <v>0</v>
      </c>
      <c r="E234" s="787">
        <v>0</v>
      </c>
      <c r="F234" s="787">
        <v>0</v>
      </c>
      <c r="G234" s="787">
        <v>0</v>
      </c>
      <c r="H234" s="787">
        <v>0</v>
      </c>
      <c r="I234" s="787">
        <v>13.45</v>
      </c>
      <c r="J234" s="787">
        <v>0</v>
      </c>
      <c r="K234" s="787">
        <v>0</v>
      </c>
      <c r="L234" s="787">
        <v>0</v>
      </c>
      <c r="M234" s="787">
        <v>0</v>
      </c>
      <c r="N234" s="787">
        <v>0.5</v>
      </c>
      <c r="O234" s="787">
        <v>5.5</v>
      </c>
      <c r="P234" s="787">
        <v>0</v>
      </c>
      <c r="Q234" s="787">
        <v>0</v>
      </c>
      <c r="R234" s="787">
        <v>0</v>
      </c>
      <c r="S234" s="787">
        <v>0</v>
      </c>
      <c r="T234" s="787">
        <v>15.5</v>
      </c>
      <c r="U234" s="787">
        <v>287</v>
      </c>
      <c r="W234" s="790">
        <f t="shared" si="35"/>
        <v>0</v>
      </c>
      <c r="X234" s="790">
        <f t="shared" si="35"/>
        <v>0</v>
      </c>
      <c r="Y234" s="790">
        <f t="shared" si="35"/>
        <v>0</v>
      </c>
      <c r="Z234" s="790">
        <f t="shared" si="35"/>
        <v>0</v>
      </c>
      <c r="AA234" s="790">
        <f t="shared" si="35"/>
        <v>0</v>
      </c>
      <c r="AB234" s="790">
        <f t="shared" si="35"/>
        <v>1.9821191727661246E-2</v>
      </c>
      <c r="AC234" s="790">
        <f t="shared" si="35"/>
        <v>0</v>
      </c>
      <c r="AD234" s="790">
        <f t="shared" si="35"/>
        <v>0</v>
      </c>
      <c r="AE234" s="790">
        <f t="shared" si="35"/>
        <v>0</v>
      </c>
      <c r="AF234" s="790">
        <f t="shared" si="35"/>
        <v>0</v>
      </c>
      <c r="AG234" s="790">
        <f t="shared" si="35"/>
        <v>2.5484199796126398E-4</v>
      </c>
      <c r="AH234" s="790">
        <f t="shared" si="35"/>
        <v>1.0978043912175649E-2</v>
      </c>
      <c r="AI234" s="790">
        <f t="shared" si="35"/>
        <v>0</v>
      </c>
      <c r="AJ234" s="790">
        <f t="shared" si="35"/>
        <v>0</v>
      </c>
      <c r="AK234" s="790">
        <f t="shared" si="35"/>
        <v>0</v>
      </c>
      <c r="AL234" s="790">
        <f t="shared" si="33"/>
        <v>0</v>
      </c>
      <c r="AM234" s="790">
        <f t="shared" si="33"/>
        <v>1.8850714502888422E-4</v>
      </c>
      <c r="AN234" s="790">
        <f t="shared" si="33"/>
        <v>1.3731728906007034E-2</v>
      </c>
      <c r="AP234" s="790">
        <f t="shared" si="30"/>
        <v>1.0720721030735706E-3</v>
      </c>
      <c r="AR234" s="797">
        <f t="shared" si="31"/>
        <v>4.6512681059898545E-4</v>
      </c>
      <c r="AS234" s="787">
        <f t="shared" si="32"/>
        <v>5.3573879038857047E-4</v>
      </c>
    </row>
    <row r="235" spans="1:45" x14ac:dyDescent="0.25">
      <c r="A235" s="770">
        <v>717000000</v>
      </c>
      <c r="B235" s="770" t="s">
        <v>629</v>
      </c>
      <c r="C235" s="770" t="s">
        <v>462</v>
      </c>
      <c r="D235" s="787">
        <v>0</v>
      </c>
      <c r="E235" s="787">
        <v>0</v>
      </c>
      <c r="F235" s="787">
        <v>0</v>
      </c>
      <c r="G235" s="787">
        <v>0</v>
      </c>
      <c r="H235" s="787">
        <v>0</v>
      </c>
      <c r="I235" s="787">
        <v>0</v>
      </c>
      <c r="J235" s="787">
        <v>0</v>
      </c>
      <c r="K235" s="787">
        <v>0</v>
      </c>
      <c r="L235" s="787">
        <v>0</v>
      </c>
      <c r="M235" s="787">
        <v>0</v>
      </c>
      <c r="N235" s="787">
        <v>0.16666666666666666</v>
      </c>
      <c r="O235" s="787">
        <v>0</v>
      </c>
      <c r="P235" s="787">
        <v>0</v>
      </c>
      <c r="Q235" s="787">
        <v>0</v>
      </c>
      <c r="R235" s="787">
        <v>2.3333333333333335</v>
      </c>
      <c r="S235" s="787">
        <v>0</v>
      </c>
      <c r="T235" s="787">
        <v>4.5</v>
      </c>
      <c r="U235" s="787">
        <v>2</v>
      </c>
      <c r="W235" s="790">
        <f t="shared" si="35"/>
        <v>0</v>
      </c>
      <c r="X235" s="790">
        <f t="shared" si="35"/>
        <v>0</v>
      </c>
      <c r="Y235" s="790">
        <f t="shared" si="35"/>
        <v>0</v>
      </c>
      <c r="Z235" s="790">
        <f t="shared" si="35"/>
        <v>0</v>
      </c>
      <c r="AA235" s="790">
        <f t="shared" si="35"/>
        <v>0</v>
      </c>
      <c r="AB235" s="790">
        <f t="shared" si="35"/>
        <v>0</v>
      </c>
      <c r="AC235" s="790">
        <f t="shared" si="35"/>
        <v>0</v>
      </c>
      <c r="AD235" s="790">
        <f t="shared" si="35"/>
        <v>0</v>
      </c>
      <c r="AE235" s="790">
        <f t="shared" si="35"/>
        <v>0</v>
      </c>
      <c r="AF235" s="790">
        <f t="shared" si="35"/>
        <v>0</v>
      </c>
      <c r="AG235" s="790">
        <f t="shared" si="35"/>
        <v>8.4947332653754652E-5</v>
      </c>
      <c r="AH235" s="790">
        <f t="shared" si="35"/>
        <v>0</v>
      </c>
      <c r="AI235" s="790">
        <f t="shared" si="35"/>
        <v>0</v>
      </c>
      <c r="AJ235" s="790">
        <f t="shared" si="35"/>
        <v>0</v>
      </c>
      <c r="AK235" s="790">
        <f t="shared" si="35"/>
        <v>1.4552409463223983E-4</v>
      </c>
      <c r="AL235" s="790">
        <f t="shared" si="33"/>
        <v>0</v>
      </c>
      <c r="AM235" s="790">
        <f t="shared" si="33"/>
        <v>5.4727880814837354E-5</v>
      </c>
      <c r="AN235" s="790">
        <f t="shared" si="33"/>
        <v>9.5691490634195356E-5</v>
      </c>
      <c r="AP235" s="790">
        <f t="shared" si="30"/>
        <v>1.0424055230217141E-5</v>
      </c>
      <c r="AR235" s="797">
        <f t="shared" si="31"/>
        <v>8.7232415902140639E-6</v>
      </c>
      <c r="AS235" s="787">
        <f t="shared" si="32"/>
        <v>1.0047537126037142E-5</v>
      </c>
    </row>
    <row r="236" spans="1:45" x14ac:dyDescent="0.25">
      <c r="A236" s="770">
        <v>717000000</v>
      </c>
      <c r="B236" s="770" t="s">
        <v>629</v>
      </c>
      <c r="C236" s="770" t="s">
        <v>605</v>
      </c>
      <c r="D236" s="787">
        <v>0</v>
      </c>
      <c r="E236" s="787">
        <v>0</v>
      </c>
      <c r="F236" s="787">
        <v>0</v>
      </c>
      <c r="G236" s="787">
        <v>0</v>
      </c>
      <c r="H236" s="787">
        <v>10.6</v>
      </c>
      <c r="I236" s="787">
        <v>1.8000000000000003</v>
      </c>
      <c r="J236" s="787">
        <v>0</v>
      </c>
      <c r="K236" s="787">
        <v>0.75</v>
      </c>
      <c r="L236" s="787">
        <v>0.5</v>
      </c>
      <c r="M236" s="787">
        <v>0</v>
      </c>
      <c r="N236" s="787">
        <v>4.666666666666667</v>
      </c>
      <c r="O236" s="787">
        <v>0.25</v>
      </c>
      <c r="P236" s="787">
        <v>8</v>
      </c>
      <c r="Q236" s="787">
        <v>6</v>
      </c>
      <c r="R236" s="787">
        <v>0</v>
      </c>
      <c r="S236" s="787">
        <v>0</v>
      </c>
      <c r="T236" s="787">
        <v>426.49999999999994</v>
      </c>
      <c r="U236" s="787">
        <v>18</v>
      </c>
      <c r="W236" s="790">
        <f t="shared" si="35"/>
        <v>0</v>
      </c>
      <c r="X236" s="790">
        <f t="shared" si="35"/>
        <v>0</v>
      </c>
      <c r="Y236" s="790">
        <f t="shared" si="35"/>
        <v>0</v>
      </c>
      <c r="Z236" s="790">
        <f t="shared" si="35"/>
        <v>0</v>
      </c>
      <c r="AA236" s="790">
        <f t="shared" si="35"/>
        <v>8.5232983556466843E-3</v>
      </c>
      <c r="AB236" s="790">
        <f t="shared" si="35"/>
        <v>2.6526501940364496E-3</v>
      </c>
      <c r="AC236" s="790">
        <f t="shared" si="35"/>
        <v>0</v>
      </c>
      <c r="AD236" s="790">
        <f t="shared" si="35"/>
        <v>1.6125564394753816E-4</v>
      </c>
      <c r="AE236" s="790">
        <f t="shared" si="35"/>
        <v>1.2414649286157667E-4</v>
      </c>
      <c r="AF236" s="790">
        <f t="shared" si="35"/>
        <v>0</v>
      </c>
      <c r="AG236" s="790">
        <f t="shared" si="35"/>
        <v>2.3785253143051304E-3</v>
      </c>
      <c r="AH236" s="790">
        <f t="shared" si="35"/>
        <v>4.9900199600798399E-4</v>
      </c>
      <c r="AI236" s="790">
        <f t="shared" si="35"/>
        <v>4.0496076942546198E-4</v>
      </c>
      <c r="AJ236" s="790">
        <f t="shared" si="35"/>
        <v>7.5659180611073977E-5</v>
      </c>
      <c r="AK236" s="790">
        <f t="shared" si="35"/>
        <v>0</v>
      </c>
      <c r="AL236" s="790">
        <f t="shared" si="33"/>
        <v>0</v>
      </c>
      <c r="AM236" s="790">
        <f t="shared" si="33"/>
        <v>5.1869869261173618E-3</v>
      </c>
      <c r="AN236" s="790">
        <f t="shared" si="33"/>
        <v>8.6122341570775819E-4</v>
      </c>
      <c r="AP236" s="790">
        <f t="shared" si="30"/>
        <v>7.2173137540242906E-4</v>
      </c>
      <c r="AR236" s="797">
        <f t="shared" si="31"/>
        <v>3.1829623578071714E-4</v>
      </c>
      <c r="AS236" s="787">
        <f t="shared" si="32"/>
        <v>3.6661752549331235E-4</v>
      </c>
    </row>
    <row r="237" spans="1:45" x14ac:dyDescent="0.25">
      <c r="A237" s="770">
        <v>717000000</v>
      </c>
      <c r="B237" s="770" t="s">
        <v>629</v>
      </c>
      <c r="C237" s="770" t="s">
        <v>646</v>
      </c>
      <c r="D237" s="787">
        <v>0</v>
      </c>
      <c r="E237" s="787">
        <v>0</v>
      </c>
      <c r="F237" s="787">
        <v>0</v>
      </c>
      <c r="G237" s="787">
        <v>0</v>
      </c>
      <c r="H237" s="787">
        <v>3</v>
      </c>
      <c r="I237" s="787">
        <v>4.25</v>
      </c>
      <c r="J237" s="787">
        <v>0</v>
      </c>
      <c r="K237" s="787">
        <v>0</v>
      </c>
      <c r="L237" s="787">
        <v>0</v>
      </c>
      <c r="M237" s="787">
        <v>0</v>
      </c>
      <c r="N237" s="787">
        <v>1</v>
      </c>
      <c r="O237" s="787">
        <v>1</v>
      </c>
      <c r="P237" s="787">
        <v>0</v>
      </c>
      <c r="Q237" s="787">
        <v>0</v>
      </c>
      <c r="R237" s="787">
        <v>0</v>
      </c>
      <c r="S237" s="787">
        <v>0</v>
      </c>
      <c r="T237" s="787">
        <v>122</v>
      </c>
      <c r="U237" s="787">
        <v>290</v>
      </c>
      <c r="W237" s="790">
        <f t="shared" si="35"/>
        <v>0</v>
      </c>
      <c r="X237" s="790">
        <f t="shared" si="35"/>
        <v>0</v>
      </c>
      <c r="Y237" s="790">
        <f t="shared" si="35"/>
        <v>0</v>
      </c>
      <c r="Z237" s="790">
        <f t="shared" si="35"/>
        <v>0</v>
      </c>
      <c r="AA237" s="790">
        <f t="shared" si="35"/>
        <v>2.4122542515981182E-3</v>
      </c>
      <c r="AB237" s="790">
        <f t="shared" si="35"/>
        <v>6.2632018470305051E-3</v>
      </c>
      <c r="AC237" s="790">
        <f t="shared" si="35"/>
        <v>0</v>
      </c>
      <c r="AD237" s="790">
        <f t="shared" si="35"/>
        <v>0</v>
      </c>
      <c r="AE237" s="790">
        <f t="shared" si="35"/>
        <v>0</v>
      </c>
      <c r="AF237" s="790">
        <f t="shared" si="35"/>
        <v>0</v>
      </c>
      <c r="AG237" s="790">
        <f t="shared" si="35"/>
        <v>5.0968399592252796E-4</v>
      </c>
      <c r="AH237" s="790">
        <f t="shared" si="35"/>
        <v>1.996007984031936E-3</v>
      </c>
      <c r="AI237" s="790">
        <f t="shared" si="35"/>
        <v>0</v>
      </c>
      <c r="AJ237" s="790">
        <f t="shared" si="35"/>
        <v>0</v>
      </c>
      <c r="AK237" s="790">
        <f t="shared" si="35"/>
        <v>0</v>
      </c>
      <c r="AL237" s="790">
        <f t="shared" si="33"/>
        <v>0</v>
      </c>
      <c r="AM237" s="790">
        <f t="shared" si="33"/>
        <v>1.4837336576467017E-3</v>
      </c>
      <c r="AN237" s="790">
        <f t="shared" si="33"/>
        <v>1.3875266141958326E-2</v>
      </c>
      <c r="AP237" s="790">
        <f t="shared" si="30"/>
        <v>4.8493209713209537E-4</v>
      </c>
      <c r="AR237" s="797">
        <f t="shared" si="31"/>
        <v>1.3214982878280134E-4</v>
      </c>
      <c r="AS237" s="787">
        <f t="shared" si="32"/>
        <v>1.5221180075812449E-4</v>
      </c>
    </row>
    <row r="238" spans="1:45" x14ac:dyDescent="0.25">
      <c r="A238" s="770">
        <v>717000000</v>
      </c>
      <c r="B238" s="770" t="s">
        <v>629</v>
      </c>
      <c r="C238" s="770" t="s">
        <v>617</v>
      </c>
      <c r="D238" s="787">
        <v>0</v>
      </c>
      <c r="E238" s="787">
        <v>0</v>
      </c>
      <c r="F238" s="787">
        <v>0</v>
      </c>
      <c r="G238" s="787">
        <v>0</v>
      </c>
      <c r="H238" s="787">
        <v>0</v>
      </c>
      <c r="I238" s="787">
        <v>0</v>
      </c>
      <c r="J238" s="787">
        <v>0</v>
      </c>
      <c r="K238" s="787">
        <v>0</v>
      </c>
      <c r="L238" s="787">
        <v>0</v>
      </c>
      <c r="M238" s="787">
        <v>0</v>
      </c>
      <c r="N238" s="787">
        <v>0</v>
      </c>
      <c r="O238" s="787">
        <v>0</v>
      </c>
      <c r="P238" s="787">
        <v>0</v>
      </c>
      <c r="Q238" s="787">
        <v>0</v>
      </c>
      <c r="R238" s="787">
        <v>0</v>
      </c>
      <c r="S238" s="787">
        <v>0</v>
      </c>
      <c r="T238" s="787">
        <v>0</v>
      </c>
      <c r="U238" s="787">
        <v>1</v>
      </c>
      <c r="W238" s="790">
        <f t="shared" si="35"/>
        <v>0</v>
      </c>
      <c r="X238" s="790">
        <f t="shared" si="35"/>
        <v>0</v>
      </c>
      <c r="Y238" s="790">
        <f t="shared" si="35"/>
        <v>0</v>
      </c>
      <c r="Z238" s="790">
        <f t="shared" si="35"/>
        <v>0</v>
      </c>
      <c r="AA238" s="790">
        <f t="shared" si="35"/>
        <v>0</v>
      </c>
      <c r="AB238" s="790">
        <f t="shared" si="35"/>
        <v>0</v>
      </c>
      <c r="AC238" s="790">
        <f t="shared" si="35"/>
        <v>0</v>
      </c>
      <c r="AD238" s="790">
        <f t="shared" si="35"/>
        <v>0</v>
      </c>
      <c r="AE238" s="790">
        <f t="shared" si="35"/>
        <v>0</v>
      </c>
      <c r="AF238" s="790">
        <f t="shared" si="35"/>
        <v>0</v>
      </c>
      <c r="AG238" s="790">
        <f t="shared" si="35"/>
        <v>0</v>
      </c>
      <c r="AH238" s="790">
        <f t="shared" si="35"/>
        <v>0</v>
      </c>
      <c r="AI238" s="790">
        <f t="shared" si="35"/>
        <v>0</v>
      </c>
      <c r="AJ238" s="790">
        <f t="shared" si="35"/>
        <v>0</v>
      </c>
      <c r="AK238" s="790">
        <f t="shared" si="35"/>
        <v>0</v>
      </c>
      <c r="AL238" s="790">
        <f t="shared" si="33"/>
        <v>0</v>
      </c>
      <c r="AM238" s="790">
        <f t="shared" si="33"/>
        <v>0</v>
      </c>
      <c r="AN238" s="790">
        <f t="shared" si="33"/>
        <v>4.7845745317097678E-5</v>
      </c>
      <c r="AP238" s="790">
        <f t="shared" si="30"/>
        <v>3.4783856845530008E-7</v>
      </c>
      <c r="AR238" s="797">
        <f t="shared" si="31"/>
        <v>0</v>
      </c>
      <c r="AS238" s="787">
        <f t="shared" si="32"/>
        <v>0</v>
      </c>
    </row>
    <row r="239" spans="1:45" x14ac:dyDescent="0.25">
      <c r="A239" s="770">
        <v>718000000</v>
      </c>
      <c r="B239" s="770" t="s">
        <v>647</v>
      </c>
      <c r="C239" s="770" t="s">
        <v>648</v>
      </c>
      <c r="D239" s="787">
        <v>0</v>
      </c>
      <c r="E239" s="787">
        <v>0</v>
      </c>
      <c r="F239" s="787">
        <v>0</v>
      </c>
      <c r="G239" s="787">
        <v>0</v>
      </c>
      <c r="H239" s="787">
        <v>0</v>
      </c>
      <c r="I239" s="787">
        <v>2</v>
      </c>
      <c r="J239" s="787">
        <v>0</v>
      </c>
      <c r="K239" s="787">
        <v>0</v>
      </c>
      <c r="L239" s="787">
        <v>0</v>
      </c>
      <c r="M239" s="787">
        <v>0</v>
      </c>
      <c r="N239" s="787">
        <v>0</v>
      </c>
      <c r="O239" s="787">
        <v>0</v>
      </c>
      <c r="P239" s="787">
        <v>0</v>
      </c>
      <c r="Q239" s="787">
        <v>0</v>
      </c>
      <c r="R239" s="787">
        <v>0</v>
      </c>
      <c r="S239" s="787">
        <v>0</v>
      </c>
      <c r="T239" s="787">
        <v>0</v>
      </c>
      <c r="U239" s="787">
        <v>34</v>
      </c>
      <c r="W239" s="790">
        <f t="shared" si="35"/>
        <v>0</v>
      </c>
      <c r="X239" s="790">
        <f t="shared" si="35"/>
        <v>0</v>
      </c>
      <c r="Y239" s="790">
        <f t="shared" si="35"/>
        <v>0</v>
      </c>
      <c r="Z239" s="790">
        <f t="shared" si="35"/>
        <v>0</v>
      </c>
      <c r="AA239" s="790">
        <f t="shared" si="35"/>
        <v>0</v>
      </c>
      <c r="AB239" s="790">
        <f t="shared" si="35"/>
        <v>2.9473891044849436E-3</v>
      </c>
      <c r="AC239" s="790">
        <f t="shared" si="35"/>
        <v>0</v>
      </c>
      <c r="AD239" s="790">
        <f t="shared" si="35"/>
        <v>0</v>
      </c>
      <c r="AE239" s="790">
        <f t="shared" si="35"/>
        <v>0</v>
      </c>
      <c r="AF239" s="790">
        <f t="shared" si="35"/>
        <v>0</v>
      </c>
      <c r="AG239" s="790">
        <f t="shared" si="35"/>
        <v>0</v>
      </c>
      <c r="AH239" s="790">
        <f t="shared" si="35"/>
        <v>0</v>
      </c>
      <c r="AI239" s="790">
        <f t="shared" si="35"/>
        <v>0</v>
      </c>
      <c r="AJ239" s="790">
        <f t="shared" si="35"/>
        <v>0</v>
      </c>
      <c r="AK239" s="790">
        <f t="shared" si="35"/>
        <v>0</v>
      </c>
      <c r="AL239" s="790">
        <f t="shared" si="33"/>
        <v>0</v>
      </c>
      <c r="AM239" s="790">
        <f t="shared" si="33"/>
        <v>0</v>
      </c>
      <c r="AN239" s="790">
        <f t="shared" si="33"/>
        <v>1.626755340781321E-3</v>
      </c>
      <c r="AP239" s="790">
        <f t="shared" si="30"/>
        <v>8.6822827091099578E-5</v>
      </c>
      <c r="AR239" s="797">
        <f t="shared" si="31"/>
        <v>0</v>
      </c>
      <c r="AS239" s="787">
        <f t="shared" si="32"/>
        <v>0</v>
      </c>
    </row>
    <row r="240" spans="1:45" x14ac:dyDescent="0.25">
      <c r="A240" s="770">
        <v>718000000</v>
      </c>
      <c r="B240" s="770" t="s">
        <v>647</v>
      </c>
      <c r="C240" s="770" t="s">
        <v>649</v>
      </c>
      <c r="D240" s="787">
        <v>0</v>
      </c>
      <c r="E240" s="787">
        <v>0</v>
      </c>
      <c r="F240" s="787">
        <v>0</v>
      </c>
      <c r="G240" s="787">
        <v>0</v>
      </c>
      <c r="H240" s="787">
        <v>0</v>
      </c>
      <c r="I240" s="787">
        <v>1</v>
      </c>
      <c r="J240" s="787">
        <v>0</v>
      </c>
      <c r="K240" s="787">
        <v>0</v>
      </c>
      <c r="L240" s="787">
        <v>0</v>
      </c>
      <c r="M240" s="787">
        <v>0</v>
      </c>
      <c r="N240" s="787">
        <v>0</v>
      </c>
      <c r="O240" s="787">
        <v>0</v>
      </c>
      <c r="P240" s="787">
        <v>0</v>
      </c>
      <c r="Q240" s="787">
        <v>0</v>
      </c>
      <c r="R240" s="787">
        <v>0</v>
      </c>
      <c r="S240" s="787">
        <v>0</v>
      </c>
      <c r="T240" s="787">
        <v>0</v>
      </c>
      <c r="U240" s="787">
        <v>121</v>
      </c>
      <c r="W240" s="790">
        <f t="shared" si="35"/>
        <v>0</v>
      </c>
      <c r="X240" s="790">
        <f t="shared" si="35"/>
        <v>0</v>
      </c>
      <c r="Y240" s="790">
        <f t="shared" si="35"/>
        <v>0</v>
      </c>
      <c r="Z240" s="790">
        <f t="shared" si="35"/>
        <v>0</v>
      </c>
      <c r="AA240" s="790">
        <f t="shared" si="35"/>
        <v>0</v>
      </c>
      <c r="AB240" s="790">
        <f t="shared" si="35"/>
        <v>1.4736945522424718E-3</v>
      </c>
      <c r="AC240" s="790">
        <f t="shared" si="35"/>
        <v>0</v>
      </c>
      <c r="AD240" s="790">
        <f t="shared" si="35"/>
        <v>0</v>
      </c>
      <c r="AE240" s="790">
        <f t="shared" si="35"/>
        <v>0</v>
      </c>
      <c r="AF240" s="790">
        <f t="shared" si="35"/>
        <v>0</v>
      </c>
      <c r="AG240" s="790">
        <f t="shared" si="35"/>
        <v>0</v>
      </c>
      <c r="AH240" s="790">
        <f t="shared" si="35"/>
        <v>0</v>
      </c>
      <c r="AI240" s="790">
        <f t="shared" si="35"/>
        <v>0</v>
      </c>
      <c r="AJ240" s="790">
        <f t="shared" si="35"/>
        <v>0</v>
      </c>
      <c r="AK240" s="790">
        <f t="shared" si="35"/>
        <v>0</v>
      </c>
      <c r="AL240" s="790">
        <f t="shared" si="33"/>
        <v>0</v>
      </c>
      <c r="AM240" s="790">
        <f t="shared" si="33"/>
        <v>0</v>
      </c>
      <c r="AN240" s="790">
        <f t="shared" si="33"/>
        <v>5.7893351833688189E-3</v>
      </c>
      <c r="AP240" s="790">
        <f t="shared" si="30"/>
        <v>7.9586624664901003E-5</v>
      </c>
      <c r="AR240" s="797">
        <f t="shared" si="31"/>
        <v>0</v>
      </c>
      <c r="AS240" s="787">
        <f t="shared" si="32"/>
        <v>0</v>
      </c>
    </row>
    <row r="241" spans="1:45" x14ac:dyDescent="0.25">
      <c r="A241" s="770">
        <v>718000000</v>
      </c>
      <c r="B241" s="770" t="s">
        <v>647</v>
      </c>
      <c r="C241" s="770" t="s">
        <v>650</v>
      </c>
      <c r="D241" s="787">
        <v>0</v>
      </c>
      <c r="E241" s="787">
        <v>0</v>
      </c>
      <c r="F241" s="787">
        <v>0</v>
      </c>
      <c r="G241" s="787">
        <v>0</v>
      </c>
      <c r="H241" s="787">
        <v>0</v>
      </c>
      <c r="I241" s="787">
        <v>0</v>
      </c>
      <c r="J241" s="787">
        <v>0</v>
      </c>
      <c r="K241" s="787">
        <v>0</v>
      </c>
      <c r="L241" s="787">
        <v>0</v>
      </c>
      <c r="M241" s="787">
        <v>0</v>
      </c>
      <c r="N241" s="787">
        <v>0</v>
      </c>
      <c r="O241" s="787">
        <v>0</v>
      </c>
      <c r="P241" s="787">
        <v>0</v>
      </c>
      <c r="Q241" s="787">
        <v>0</v>
      </c>
      <c r="R241" s="787">
        <v>0</v>
      </c>
      <c r="S241" s="787">
        <v>0</v>
      </c>
      <c r="T241" s="787">
        <v>0</v>
      </c>
      <c r="U241" s="787">
        <v>48</v>
      </c>
      <c r="W241" s="790">
        <f t="shared" ref="W241:AK257" si="36">+D241/D$2</f>
        <v>0</v>
      </c>
      <c r="X241" s="790">
        <f t="shared" si="36"/>
        <v>0</v>
      </c>
      <c r="Y241" s="790">
        <f t="shared" si="36"/>
        <v>0</v>
      </c>
      <c r="Z241" s="790">
        <f t="shared" si="36"/>
        <v>0</v>
      </c>
      <c r="AA241" s="790">
        <f t="shared" si="36"/>
        <v>0</v>
      </c>
      <c r="AB241" s="790">
        <f t="shared" si="36"/>
        <v>0</v>
      </c>
      <c r="AC241" s="790">
        <f t="shared" si="36"/>
        <v>0</v>
      </c>
      <c r="AD241" s="790">
        <f t="shared" si="36"/>
        <v>0</v>
      </c>
      <c r="AE241" s="790">
        <f t="shared" si="36"/>
        <v>0</v>
      </c>
      <c r="AF241" s="790">
        <f t="shared" si="36"/>
        <v>0</v>
      </c>
      <c r="AG241" s="790">
        <f t="shared" si="36"/>
        <v>0</v>
      </c>
      <c r="AH241" s="790">
        <f t="shared" si="36"/>
        <v>0</v>
      </c>
      <c r="AI241" s="790">
        <f t="shared" si="36"/>
        <v>0</v>
      </c>
      <c r="AJ241" s="790">
        <f t="shared" si="36"/>
        <v>0</v>
      </c>
      <c r="AK241" s="790">
        <f t="shared" si="36"/>
        <v>0</v>
      </c>
      <c r="AL241" s="790">
        <f t="shared" si="33"/>
        <v>0</v>
      </c>
      <c r="AM241" s="790">
        <f t="shared" si="33"/>
        <v>0</v>
      </c>
      <c r="AN241" s="790">
        <f t="shared" si="33"/>
        <v>2.2965957752206887E-3</v>
      </c>
      <c r="AP241" s="790">
        <f t="shared" si="30"/>
        <v>1.6696251285854403E-5</v>
      </c>
      <c r="AR241" s="797">
        <f t="shared" si="31"/>
        <v>0</v>
      </c>
      <c r="AS241" s="787">
        <f t="shared" si="32"/>
        <v>0</v>
      </c>
    </row>
    <row r="242" spans="1:45" x14ac:dyDescent="0.25">
      <c r="A242" s="770">
        <v>718000000</v>
      </c>
      <c r="B242" s="770" t="s">
        <v>651</v>
      </c>
      <c r="C242" s="770" t="s">
        <v>652</v>
      </c>
      <c r="D242" s="787">
        <v>0</v>
      </c>
      <c r="E242" s="787">
        <v>0</v>
      </c>
      <c r="F242" s="787">
        <v>0</v>
      </c>
      <c r="G242" s="787">
        <v>0</v>
      </c>
      <c r="H242" s="787">
        <v>0</v>
      </c>
      <c r="I242" s="787">
        <v>1.1000000000000001</v>
      </c>
      <c r="J242" s="787">
        <v>0</v>
      </c>
      <c r="K242" s="787">
        <v>0</v>
      </c>
      <c r="L242" s="787">
        <v>0</v>
      </c>
      <c r="M242" s="787">
        <v>0</v>
      </c>
      <c r="N242" s="787">
        <v>0</v>
      </c>
      <c r="O242" s="787">
        <v>0</v>
      </c>
      <c r="P242" s="787">
        <v>0</v>
      </c>
      <c r="Q242" s="787">
        <v>0</v>
      </c>
      <c r="R242" s="787">
        <v>0</v>
      </c>
      <c r="S242" s="787">
        <v>0</v>
      </c>
      <c r="T242" s="787">
        <v>0</v>
      </c>
      <c r="U242" s="787">
        <v>41</v>
      </c>
      <c r="W242" s="790">
        <f t="shared" si="36"/>
        <v>0</v>
      </c>
      <c r="X242" s="790">
        <f t="shared" si="36"/>
        <v>0</v>
      </c>
      <c r="Y242" s="790">
        <f t="shared" si="36"/>
        <v>0</v>
      </c>
      <c r="Z242" s="790">
        <f t="shared" si="36"/>
        <v>0</v>
      </c>
      <c r="AA242" s="790">
        <f t="shared" si="36"/>
        <v>0</v>
      </c>
      <c r="AB242" s="790">
        <f t="shared" si="36"/>
        <v>1.6210640074667191E-3</v>
      </c>
      <c r="AC242" s="790">
        <f t="shared" si="36"/>
        <v>0</v>
      </c>
      <c r="AD242" s="790">
        <f t="shared" si="36"/>
        <v>0</v>
      </c>
      <c r="AE242" s="790">
        <f t="shared" si="36"/>
        <v>0</v>
      </c>
      <c r="AF242" s="790">
        <f t="shared" si="36"/>
        <v>0</v>
      </c>
      <c r="AG242" s="790">
        <f t="shared" si="36"/>
        <v>0</v>
      </c>
      <c r="AH242" s="790">
        <f t="shared" si="36"/>
        <v>0</v>
      </c>
      <c r="AI242" s="790">
        <f t="shared" si="36"/>
        <v>0</v>
      </c>
      <c r="AJ242" s="790">
        <f t="shared" si="36"/>
        <v>0</v>
      </c>
      <c r="AK242" s="790">
        <f t="shared" si="36"/>
        <v>0</v>
      </c>
      <c r="AL242" s="790">
        <f t="shared" si="33"/>
        <v>0</v>
      </c>
      <c r="AM242" s="790">
        <f t="shared" si="33"/>
        <v>0</v>
      </c>
      <c r="AN242" s="790">
        <f t="shared" si="33"/>
        <v>1.9616755580010047E-3</v>
      </c>
      <c r="AP242" s="790">
        <f t="shared" si="30"/>
        <v>5.5509354976657958E-5</v>
      </c>
      <c r="AR242" s="797">
        <f t="shared" si="31"/>
        <v>0</v>
      </c>
      <c r="AS242" s="787">
        <f t="shared" si="32"/>
        <v>0</v>
      </c>
    </row>
    <row r="243" spans="1:45" x14ac:dyDescent="0.25">
      <c r="A243" s="770">
        <v>718000000</v>
      </c>
      <c r="B243" s="770" t="s">
        <v>651</v>
      </c>
      <c r="C243" s="770" t="s">
        <v>653</v>
      </c>
      <c r="D243" s="787">
        <v>0</v>
      </c>
      <c r="E243" s="787">
        <v>0</v>
      </c>
      <c r="F243" s="787">
        <v>0</v>
      </c>
      <c r="G243" s="787">
        <v>0</v>
      </c>
      <c r="H243" s="787">
        <v>0</v>
      </c>
      <c r="I243" s="787">
        <v>1</v>
      </c>
      <c r="J243" s="787">
        <v>0</v>
      </c>
      <c r="K243" s="787">
        <v>0</v>
      </c>
      <c r="L243" s="787">
        <v>0</v>
      </c>
      <c r="M243" s="787">
        <v>0</v>
      </c>
      <c r="N243" s="787">
        <v>0</v>
      </c>
      <c r="O243" s="787">
        <v>0</v>
      </c>
      <c r="P243" s="787">
        <v>0</v>
      </c>
      <c r="Q243" s="787">
        <v>0</v>
      </c>
      <c r="R243" s="787">
        <v>0</v>
      </c>
      <c r="S243" s="787">
        <v>0</v>
      </c>
      <c r="T243" s="787">
        <v>0</v>
      </c>
      <c r="U243" s="787">
        <v>31</v>
      </c>
      <c r="W243" s="790">
        <f t="shared" si="36"/>
        <v>0</v>
      </c>
      <c r="X243" s="790">
        <f t="shared" si="36"/>
        <v>0</v>
      </c>
      <c r="Y243" s="790">
        <f t="shared" si="36"/>
        <v>0</v>
      </c>
      <c r="Z243" s="790">
        <f t="shared" si="36"/>
        <v>0</v>
      </c>
      <c r="AA243" s="790">
        <f t="shared" si="36"/>
        <v>0</v>
      </c>
      <c r="AB243" s="790">
        <f t="shared" si="36"/>
        <v>1.4736945522424718E-3</v>
      </c>
      <c r="AC243" s="790">
        <f t="shared" si="36"/>
        <v>0</v>
      </c>
      <c r="AD243" s="790">
        <f t="shared" si="36"/>
        <v>0</v>
      </c>
      <c r="AE243" s="790">
        <f t="shared" si="36"/>
        <v>0</v>
      </c>
      <c r="AF243" s="790">
        <f t="shared" si="36"/>
        <v>0</v>
      </c>
      <c r="AG243" s="790">
        <f t="shared" si="36"/>
        <v>0</v>
      </c>
      <c r="AH243" s="790">
        <f t="shared" si="36"/>
        <v>0</v>
      </c>
      <c r="AI243" s="790">
        <f t="shared" si="36"/>
        <v>0</v>
      </c>
      <c r="AJ243" s="790">
        <f t="shared" si="36"/>
        <v>0</v>
      </c>
      <c r="AK243" s="790">
        <f t="shared" si="36"/>
        <v>0</v>
      </c>
      <c r="AL243" s="790">
        <f t="shared" si="33"/>
        <v>0</v>
      </c>
      <c r="AM243" s="790">
        <f t="shared" si="33"/>
        <v>0</v>
      </c>
      <c r="AN243" s="790">
        <f t="shared" si="33"/>
        <v>1.483218104830028E-3</v>
      </c>
      <c r="AP243" s="790">
        <f t="shared" si="30"/>
        <v>4.8281153503923989E-5</v>
      </c>
      <c r="AR243" s="797">
        <f t="shared" si="31"/>
        <v>0</v>
      </c>
      <c r="AS243" s="787">
        <f t="shared" si="32"/>
        <v>0</v>
      </c>
    </row>
    <row r="244" spans="1:45" x14ac:dyDescent="0.25">
      <c r="A244" s="770">
        <v>718000000</v>
      </c>
      <c r="B244" s="770" t="s">
        <v>651</v>
      </c>
      <c r="C244" s="770" t="s">
        <v>654</v>
      </c>
      <c r="D244" s="787">
        <v>0</v>
      </c>
      <c r="E244" s="787">
        <v>0</v>
      </c>
      <c r="F244" s="787">
        <v>0</v>
      </c>
      <c r="G244" s="787">
        <v>0</v>
      </c>
      <c r="H244" s="787">
        <v>0</v>
      </c>
      <c r="I244" s="787">
        <v>3</v>
      </c>
      <c r="J244" s="787">
        <v>0</v>
      </c>
      <c r="K244" s="787">
        <v>0</v>
      </c>
      <c r="L244" s="787">
        <v>0</v>
      </c>
      <c r="M244" s="787">
        <v>0</v>
      </c>
      <c r="N244" s="787">
        <v>0</v>
      </c>
      <c r="O244" s="787">
        <v>0</v>
      </c>
      <c r="P244" s="787">
        <v>0</v>
      </c>
      <c r="Q244" s="787">
        <v>0</v>
      </c>
      <c r="R244" s="787">
        <v>0</v>
      </c>
      <c r="S244" s="787">
        <v>0</v>
      </c>
      <c r="T244" s="787">
        <v>0</v>
      </c>
      <c r="U244" s="787">
        <v>0</v>
      </c>
      <c r="W244" s="790">
        <f t="shared" si="36"/>
        <v>0</v>
      </c>
      <c r="X244" s="790">
        <f t="shared" si="36"/>
        <v>0</v>
      </c>
      <c r="Y244" s="790">
        <f t="shared" si="36"/>
        <v>0</v>
      </c>
      <c r="Z244" s="790">
        <f t="shared" si="36"/>
        <v>0</v>
      </c>
      <c r="AA244" s="790">
        <f t="shared" si="36"/>
        <v>0</v>
      </c>
      <c r="AB244" s="790">
        <f t="shared" si="36"/>
        <v>4.4210836567274156E-3</v>
      </c>
      <c r="AC244" s="790">
        <f t="shared" si="36"/>
        <v>0</v>
      </c>
      <c r="AD244" s="790">
        <f t="shared" si="36"/>
        <v>0</v>
      </c>
      <c r="AE244" s="790">
        <f t="shared" si="36"/>
        <v>0</v>
      </c>
      <c r="AF244" s="790">
        <f t="shared" si="36"/>
        <v>0</v>
      </c>
      <c r="AG244" s="790">
        <f t="shared" si="36"/>
        <v>0</v>
      </c>
      <c r="AH244" s="790">
        <f t="shared" si="36"/>
        <v>0</v>
      </c>
      <c r="AI244" s="790">
        <f t="shared" si="36"/>
        <v>0</v>
      </c>
      <c r="AJ244" s="790">
        <f t="shared" si="36"/>
        <v>0</v>
      </c>
      <c r="AK244" s="790">
        <f t="shared" si="36"/>
        <v>0</v>
      </c>
      <c r="AL244" s="790">
        <f t="shared" si="33"/>
        <v>0</v>
      </c>
      <c r="AM244" s="790">
        <f t="shared" si="33"/>
        <v>0</v>
      </c>
      <c r="AN244" s="790">
        <f t="shared" si="33"/>
        <v>0</v>
      </c>
      <c r="AP244" s="790">
        <f t="shared" si="30"/>
        <v>1.1249447364542907E-4</v>
      </c>
      <c r="AR244" s="797">
        <f t="shared" si="31"/>
        <v>0</v>
      </c>
      <c r="AS244" s="787">
        <f t="shared" si="32"/>
        <v>0</v>
      </c>
    </row>
    <row r="245" spans="1:45" x14ac:dyDescent="0.25">
      <c r="A245" s="770">
        <v>719000000</v>
      </c>
      <c r="B245" s="770" t="s">
        <v>655</v>
      </c>
      <c r="C245" s="770" t="s">
        <v>656</v>
      </c>
      <c r="D245" s="787">
        <v>11</v>
      </c>
      <c r="E245" s="787">
        <v>1</v>
      </c>
      <c r="F245" s="787">
        <v>0</v>
      </c>
      <c r="G245" s="787">
        <v>0</v>
      </c>
      <c r="H245" s="787">
        <v>0</v>
      </c>
      <c r="I245" s="787">
        <v>0</v>
      </c>
      <c r="J245" s="787">
        <v>0.5</v>
      </c>
      <c r="K245" s="787">
        <v>23</v>
      </c>
      <c r="L245" s="787">
        <v>0</v>
      </c>
      <c r="M245" s="787">
        <v>0</v>
      </c>
      <c r="N245" s="787">
        <v>0</v>
      </c>
      <c r="O245" s="787">
        <v>0</v>
      </c>
      <c r="P245" s="787">
        <v>0</v>
      </c>
      <c r="Q245" s="787">
        <v>301</v>
      </c>
      <c r="R245" s="787">
        <v>0</v>
      </c>
      <c r="S245" s="787">
        <v>0</v>
      </c>
      <c r="T245" s="787">
        <v>0</v>
      </c>
      <c r="U245" s="787">
        <v>0</v>
      </c>
      <c r="W245" s="790">
        <f t="shared" si="36"/>
        <v>5.8583348127108116E-2</v>
      </c>
      <c r="X245" s="790">
        <f t="shared" si="36"/>
        <v>2.1396476713501176E-3</v>
      </c>
      <c r="Y245" s="790">
        <f t="shared" si="36"/>
        <v>0</v>
      </c>
      <c r="Z245" s="790">
        <f t="shared" si="36"/>
        <v>0</v>
      </c>
      <c r="AA245" s="790">
        <f t="shared" si="36"/>
        <v>0</v>
      </c>
      <c r="AB245" s="790">
        <f t="shared" si="36"/>
        <v>0</v>
      </c>
      <c r="AC245" s="790">
        <f t="shared" si="36"/>
        <v>3.9755108531446283E-5</v>
      </c>
      <c r="AD245" s="790">
        <f t="shared" si="36"/>
        <v>4.9451730810578373E-3</v>
      </c>
      <c r="AE245" s="790">
        <f t="shared" si="36"/>
        <v>0</v>
      </c>
      <c r="AF245" s="790">
        <f t="shared" si="36"/>
        <v>0</v>
      </c>
      <c r="AG245" s="790">
        <f t="shared" si="36"/>
        <v>0</v>
      </c>
      <c r="AH245" s="790">
        <f t="shared" si="36"/>
        <v>0</v>
      </c>
      <c r="AI245" s="790">
        <f t="shared" si="36"/>
        <v>0</v>
      </c>
      <c r="AJ245" s="790">
        <f t="shared" si="36"/>
        <v>3.7955688939888782E-3</v>
      </c>
      <c r="AK245" s="790">
        <f t="shared" si="36"/>
        <v>0</v>
      </c>
      <c r="AL245" s="790">
        <f t="shared" si="33"/>
        <v>0</v>
      </c>
      <c r="AM245" s="790">
        <f t="shared" si="33"/>
        <v>0</v>
      </c>
      <c r="AN245" s="790">
        <f t="shared" si="33"/>
        <v>0</v>
      </c>
      <c r="AP245" s="790">
        <f t="shared" si="30"/>
        <v>1.475355278181943E-3</v>
      </c>
      <c r="AR245" s="797">
        <f t="shared" si="31"/>
        <v>1.1629296687083977E-3</v>
      </c>
      <c r="AS245" s="787">
        <f t="shared" si="32"/>
        <v>1.33947671865763E-3</v>
      </c>
    </row>
    <row r="246" spans="1:45" x14ac:dyDescent="0.25">
      <c r="A246" s="770">
        <v>719000000</v>
      </c>
      <c r="B246" s="770" t="s">
        <v>655</v>
      </c>
      <c r="C246" s="770" t="s">
        <v>657</v>
      </c>
      <c r="D246" s="787">
        <v>0</v>
      </c>
      <c r="E246" s="787">
        <v>0</v>
      </c>
      <c r="F246" s="787">
        <v>0</v>
      </c>
      <c r="G246" s="787">
        <v>0</v>
      </c>
      <c r="H246" s="787">
        <v>14</v>
      </c>
      <c r="I246" s="787">
        <v>0</v>
      </c>
      <c r="J246" s="787">
        <v>0</v>
      </c>
      <c r="K246" s="787">
        <v>0</v>
      </c>
      <c r="L246" s="787">
        <v>0</v>
      </c>
      <c r="M246" s="787">
        <v>0</v>
      </c>
      <c r="N246" s="787">
        <v>16</v>
      </c>
      <c r="O246" s="787">
        <v>0</v>
      </c>
      <c r="P246" s="787">
        <v>0</v>
      </c>
      <c r="Q246" s="787">
        <v>0</v>
      </c>
      <c r="R246" s="787">
        <v>0</v>
      </c>
      <c r="S246" s="787">
        <v>0</v>
      </c>
      <c r="T246" s="787">
        <v>574</v>
      </c>
      <c r="U246" s="787">
        <v>0</v>
      </c>
      <c r="W246" s="790">
        <f t="shared" si="36"/>
        <v>0</v>
      </c>
      <c r="X246" s="790">
        <f t="shared" si="36"/>
        <v>0</v>
      </c>
      <c r="Y246" s="790">
        <f t="shared" si="36"/>
        <v>0</v>
      </c>
      <c r="Z246" s="790">
        <f t="shared" si="36"/>
        <v>0</v>
      </c>
      <c r="AA246" s="790">
        <f t="shared" si="36"/>
        <v>1.1257186507457885E-2</v>
      </c>
      <c r="AB246" s="790">
        <f t="shared" si="36"/>
        <v>0</v>
      </c>
      <c r="AC246" s="790">
        <f t="shared" si="36"/>
        <v>0</v>
      </c>
      <c r="AD246" s="790">
        <f t="shared" si="36"/>
        <v>0</v>
      </c>
      <c r="AE246" s="790">
        <f t="shared" si="36"/>
        <v>0</v>
      </c>
      <c r="AF246" s="790">
        <f t="shared" si="36"/>
        <v>0</v>
      </c>
      <c r="AG246" s="790">
        <f t="shared" si="36"/>
        <v>8.1549439347604474E-3</v>
      </c>
      <c r="AH246" s="790">
        <f t="shared" si="36"/>
        <v>0</v>
      </c>
      <c r="AI246" s="790">
        <f t="shared" si="36"/>
        <v>0</v>
      </c>
      <c r="AJ246" s="790">
        <f t="shared" si="36"/>
        <v>0</v>
      </c>
      <c r="AK246" s="790">
        <f t="shared" si="36"/>
        <v>0</v>
      </c>
      <c r="AL246" s="790">
        <f t="shared" si="33"/>
        <v>0</v>
      </c>
      <c r="AM246" s="790">
        <f t="shared" si="33"/>
        <v>6.980845241714809E-3</v>
      </c>
      <c r="AN246" s="790">
        <f t="shared" si="33"/>
        <v>0</v>
      </c>
      <c r="AP246" s="790">
        <f t="shared" si="30"/>
        <v>1.2701260444853209E-3</v>
      </c>
      <c r="AR246" s="797">
        <f t="shared" si="31"/>
        <v>8.374311926605503E-4</v>
      </c>
      <c r="AS246" s="787">
        <f t="shared" si="32"/>
        <v>9.6456356409956577E-4</v>
      </c>
    </row>
    <row r="247" spans="1:45" x14ac:dyDescent="0.25">
      <c r="A247" s="770">
        <v>719000000</v>
      </c>
      <c r="B247" s="770" t="s">
        <v>655</v>
      </c>
      <c r="C247" s="770" t="s">
        <v>658</v>
      </c>
      <c r="D247" s="787">
        <v>0</v>
      </c>
      <c r="E247" s="787">
        <v>0</v>
      </c>
      <c r="F247" s="787">
        <v>0</v>
      </c>
      <c r="G247" s="787">
        <v>0</v>
      </c>
      <c r="H247" s="787">
        <v>0</v>
      </c>
      <c r="I247" s="787">
        <v>0</v>
      </c>
      <c r="J247" s="787">
        <v>0</v>
      </c>
      <c r="K247" s="787">
        <v>0</v>
      </c>
      <c r="L247" s="787">
        <v>15</v>
      </c>
      <c r="M247" s="787">
        <v>0</v>
      </c>
      <c r="N247" s="787">
        <v>0</v>
      </c>
      <c r="O247" s="787">
        <v>0</v>
      </c>
      <c r="P247" s="787">
        <v>0</v>
      </c>
      <c r="Q247" s="787">
        <v>0</v>
      </c>
      <c r="R247" s="787">
        <v>190</v>
      </c>
      <c r="S247" s="787">
        <v>0</v>
      </c>
      <c r="T247" s="787">
        <v>0</v>
      </c>
      <c r="U247" s="787">
        <v>0</v>
      </c>
      <c r="W247" s="790">
        <f t="shared" si="36"/>
        <v>0</v>
      </c>
      <c r="X247" s="790">
        <f t="shared" si="36"/>
        <v>0</v>
      </c>
      <c r="Y247" s="790">
        <f t="shared" si="36"/>
        <v>0</v>
      </c>
      <c r="Z247" s="790">
        <f t="shared" si="36"/>
        <v>0</v>
      </c>
      <c r="AA247" s="790">
        <f t="shared" si="36"/>
        <v>0</v>
      </c>
      <c r="AB247" s="790">
        <f t="shared" si="36"/>
        <v>0</v>
      </c>
      <c r="AC247" s="790">
        <f t="shared" si="36"/>
        <v>0</v>
      </c>
      <c r="AD247" s="790">
        <f t="shared" si="36"/>
        <v>0</v>
      </c>
      <c r="AE247" s="790">
        <f t="shared" si="36"/>
        <v>3.7243947858472998E-3</v>
      </c>
      <c r="AF247" s="790">
        <f t="shared" si="36"/>
        <v>0</v>
      </c>
      <c r="AG247" s="790">
        <f t="shared" si="36"/>
        <v>0</v>
      </c>
      <c r="AH247" s="790">
        <f t="shared" si="36"/>
        <v>0</v>
      </c>
      <c r="AI247" s="790">
        <f t="shared" si="36"/>
        <v>0</v>
      </c>
      <c r="AJ247" s="790">
        <f t="shared" si="36"/>
        <v>0</v>
      </c>
      <c r="AK247" s="790">
        <f t="shared" si="36"/>
        <v>1.1849819134339527E-2</v>
      </c>
      <c r="AL247" s="790">
        <f t="shared" si="33"/>
        <v>0</v>
      </c>
      <c r="AM247" s="790">
        <f t="shared" si="33"/>
        <v>0</v>
      </c>
      <c r="AN247" s="790">
        <f t="shared" si="33"/>
        <v>0</v>
      </c>
      <c r="AP247" s="790">
        <f t="shared" si="30"/>
        <v>5.1345448882019569E-4</v>
      </c>
      <c r="AR247" s="797">
        <f t="shared" si="31"/>
        <v>4.9698324022346373E-4</v>
      </c>
      <c r="AS247" s="787">
        <f t="shared" si="32"/>
        <v>5.7243141847237891E-4</v>
      </c>
    </row>
    <row r="248" spans="1:45" x14ac:dyDescent="0.25">
      <c r="A248" s="770">
        <v>719000000</v>
      </c>
      <c r="B248" s="770" t="s">
        <v>655</v>
      </c>
      <c r="C248" s="770" t="s">
        <v>659</v>
      </c>
      <c r="D248" s="787">
        <v>0</v>
      </c>
      <c r="E248" s="787">
        <v>0</v>
      </c>
      <c r="F248" s="787">
        <v>0</v>
      </c>
      <c r="G248" s="787">
        <v>0</v>
      </c>
      <c r="H248" s="787">
        <v>4</v>
      </c>
      <c r="I248" s="787">
        <v>0</v>
      </c>
      <c r="J248" s="787">
        <v>54</v>
      </c>
      <c r="K248" s="787">
        <v>6</v>
      </c>
      <c r="L248" s="787">
        <v>0</v>
      </c>
      <c r="M248" s="787">
        <v>0</v>
      </c>
      <c r="N248" s="787">
        <v>0.5</v>
      </c>
      <c r="O248" s="787">
        <v>0</v>
      </c>
      <c r="P248" s="787">
        <v>142</v>
      </c>
      <c r="Q248" s="787">
        <v>66</v>
      </c>
      <c r="R248" s="787">
        <v>0</v>
      </c>
      <c r="S248" s="787">
        <v>0</v>
      </c>
      <c r="T248" s="787">
        <v>195</v>
      </c>
      <c r="U248" s="787">
        <v>0</v>
      </c>
      <c r="W248" s="790">
        <f t="shared" si="36"/>
        <v>0</v>
      </c>
      <c r="X248" s="790">
        <f t="shared" si="36"/>
        <v>0</v>
      </c>
      <c r="Y248" s="790">
        <f t="shared" si="36"/>
        <v>0</v>
      </c>
      <c r="Z248" s="790">
        <f t="shared" si="36"/>
        <v>0</v>
      </c>
      <c r="AA248" s="790">
        <f t="shared" si="36"/>
        <v>3.2163390021308245E-3</v>
      </c>
      <c r="AB248" s="790">
        <f t="shared" si="36"/>
        <v>0</v>
      </c>
      <c r="AC248" s="790">
        <f t="shared" si="36"/>
        <v>4.2935517213961985E-3</v>
      </c>
      <c r="AD248" s="790">
        <f t="shared" si="36"/>
        <v>1.2900451515803052E-3</v>
      </c>
      <c r="AE248" s="790">
        <f t="shared" si="36"/>
        <v>0</v>
      </c>
      <c r="AF248" s="790">
        <f t="shared" si="36"/>
        <v>0</v>
      </c>
      <c r="AG248" s="790">
        <f t="shared" si="36"/>
        <v>2.5484199796126398E-4</v>
      </c>
      <c r="AH248" s="790">
        <f t="shared" si="36"/>
        <v>0</v>
      </c>
      <c r="AI248" s="790">
        <f t="shared" si="36"/>
        <v>7.1880536573019505E-3</v>
      </c>
      <c r="AJ248" s="790">
        <f t="shared" si="36"/>
        <v>8.3225098672181383E-4</v>
      </c>
      <c r="AK248" s="790">
        <f t="shared" si="36"/>
        <v>0</v>
      </c>
      <c r="AL248" s="790">
        <f t="shared" si="33"/>
        <v>0</v>
      </c>
      <c r="AM248" s="790">
        <f t="shared" si="33"/>
        <v>2.3715415019762856E-3</v>
      </c>
      <c r="AN248" s="790">
        <f t="shared" si="33"/>
        <v>0</v>
      </c>
      <c r="AP248" s="790">
        <f t="shared" si="30"/>
        <v>1.8104021835697109E-3</v>
      </c>
      <c r="AR248" s="797">
        <f t="shared" si="31"/>
        <v>1.6341310297755445E-3</v>
      </c>
      <c r="AS248" s="787">
        <f t="shared" si="32"/>
        <v>1.8822122511083835E-3</v>
      </c>
    </row>
    <row r="249" spans="1:45" x14ac:dyDescent="0.25">
      <c r="A249" s="770">
        <v>719000000</v>
      </c>
      <c r="B249" s="770" t="s">
        <v>655</v>
      </c>
      <c r="C249" s="770" t="s">
        <v>660</v>
      </c>
      <c r="D249" s="787">
        <v>0</v>
      </c>
      <c r="E249" s="787">
        <v>0</v>
      </c>
      <c r="F249" s="787">
        <v>0</v>
      </c>
      <c r="G249" s="787">
        <v>0</v>
      </c>
      <c r="H249" s="787">
        <v>0</v>
      </c>
      <c r="I249" s="787">
        <v>0</v>
      </c>
      <c r="J249" s="787">
        <v>3</v>
      </c>
      <c r="K249" s="787">
        <v>24</v>
      </c>
      <c r="L249" s="787">
        <v>0</v>
      </c>
      <c r="M249" s="787">
        <v>0</v>
      </c>
      <c r="N249" s="787">
        <v>0</v>
      </c>
      <c r="O249" s="787">
        <v>0</v>
      </c>
      <c r="P249" s="787">
        <v>2</v>
      </c>
      <c r="Q249" s="787">
        <v>216</v>
      </c>
      <c r="R249" s="787">
        <v>0</v>
      </c>
      <c r="S249" s="787">
        <v>0</v>
      </c>
      <c r="T249" s="787">
        <v>0</v>
      </c>
      <c r="U249" s="787">
        <v>0</v>
      </c>
      <c r="W249" s="790">
        <f t="shared" si="36"/>
        <v>0</v>
      </c>
      <c r="X249" s="790">
        <f t="shared" si="36"/>
        <v>0</v>
      </c>
      <c r="Y249" s="790">
        <f t="shared" si="36"/>
        <v>0</v>
      </c>
      <c r="Z249" s="790">
        <f t="shared" si="36"/>
        <v>0</v>
      </c>
      <c r="AA249" s="790">
        <f t="shared" si="36"/>
        <v>0</v>
      </c>
      <c r="AB249" s="790">
        <f t="shared" si="36"/>
        <v>0</v>
      </c>
      <c r="AC249" s="790">
        <f t="shared" si="36"/>
        <v>2.3853065118867767E-4</v>
      </c>
      <c r="AD249" s="790">
        <f t="shared" si="36"/>
        <v>5.160180606321221E-3</v>
      </c>
      <c r="AE249" s="790">
        <f t="shared" si="36"/>
        <v>0</v>
      </c>
      <c r="AF249" s="790">
        <f t="shared" si="36"/>
        <v>0</v>
      </c>
      <c r="AG249" s="790">
        <f t="shared" si="36"/>
        <v>0</v>
      </c>
      <c r="AH249" s="790">
        <f t="shared" si="36"/>
        <v>0</v>
      </c>
      <c r="AI249" s="790">
        <f t="shared" si="36"/>
        <v>1.012401923563655E-4</v>
      </c>
      <c r="AJ249" s="790">
        <f t="shared" si="36"/>
        <v>2.7237305019986633E-3</v>
      </c>
      <c r="AK249" s="790">
        <f t="shared" si="36"/>
        <v>0</v>
      </c>
      <c r="AL249" s="790">
        <f t="shared" si="33"/>
        <v>0</v>
      </c>
      <c r="AM249" s="790">
        <f t="shared" si="33"/>
        <v>0</v>
      </c>
      <c r="AN249" s="790">
        <f t="shared" si="33"/>
        <v>0</v>
      </c>
      <c r="AP249" s="790">
        <f t="shared" si="30"/>
        <v>1.3548984264826372E-3</v>
      </c>
      <c r="AR249" s="797">
        <f t="shared" si="31"/>
        <v>1.2735092098423014E-3</v>
      </c>
      <c r="AS249" s="787">
        <f t="shared" si="32"/>
        <v>1.4668435963753642E-3</v>
      </c>
    </row>
    <row r="250" spans="1:45" x14ac:dyDescent="0.25">
      <c r="A250" s="770">
        <v>719000000</v>
      </c>
      <c r="B250" s="770" t="s">
        <v>655</v>
      </c>
      <c r="C250" s="770" t="s">
        <v>661</v>
      </c>
      <c r="D250" s="787">
        <v>0</v>
      </c>
      <c r="E250" s="787">
        <v>0</v>
      </c>
      <c r="F250" s="787">
        <v>0</v>
      </c>
      <c r="G250" s="787">
        <v>0</v>
      </c>
      <c r="H250" s="787">
        <v>4</v>
      </c>
      <c r="I250" s="787">
        <v>1</v>
      </c>
      <c r="J250" s="787">
        <v>0</v>
      </c>
      <c r="K250" s="787">
        <v>0</v>
      </c>
      <c r="L250" s="787">
        <v>0</v>
      </c>
      <c r="M250" s="787">
        <v>0</v>
      </c>
      <c r="N250" s="787">
        <v>20</v>
      </c>
      <c r="O250" s="787">
        <v>0</v>
      </c>
      <c r="P250" s="787">
        <v>0</v>
      </c>
      <c r="Q250" s="787">
        <v>0</v>
      </c>
      <c r="R250" s="787">
        <v>0</v>
      </c>
      <c r="S250" s="787">
        <v>0</v>
      </c>
      <c r="T250" s="787">
        <v>613</v>
      </c>
      <c r="U250" s="787">
        <v>0</v>
      </c>
      <c r="W250" s="790">
        <f t="shared" si="36"/>
        <v>0</v>
      </c>
      <c r="X250" s="790">
        <f t="shared" si="36"/>
        <v>0</v>
      </c>
      <c r="Y250" s="790">
        <f t="shared" si="36"/>
        <v>0</v>
      </c>
      <c r="Z250" s="790">
        <f t="shared" si="36"/>
        <v>0</v>
      </c>
      <c r="AA250" s="790">
        <f t="shared" si="36"/>
        <v>3.2163390021308245E-3</v>
      </c>
      <c r="AB250" s="790">
        <f t="shared" si="36"/>
        <v>1.4736945522424718E-3</v>
      </c>
      <c r="AC250" s="790">
        <f t="shared" si="36"/>
        <v>0</v>
      </c>
      <c r="AD250" s="790">
        <f t="shared" si="36"/>
        <v>0</v>
      </c>
      <c r="AE250" s="790">
        <f t="shared" si="36"/>
        <v>0</v>
      </c>
      <c r="AF250" s="790">
        <f t="shared" si="36"/>
        <v>0</v>
      </c>
      <c r="AG250" s="790">
        <f t="shared" si="36"/>
        <v>1.0193679918450558E-2</v>
      </c>
      <c r="AH250" s="790">
        <f t="shared" si="36"/>
        <v>0</v>
      </c>
      <c r="AI250" s="790">
        <f t="shared" si="36"/>
        <v>0</v>
      </c>
      <c r="AJ250" s="790">
        <f t="shared" si="36"/>
        <v>0</v>
      </c>
      <c r="AK250" s="790">
        <f t="shared" si="36"/>
        <v>0</v>
      </c>
      <c r="AL250" s="790">
        <f t="shared" si="33"/>
        <v>0</v>
      </c>
      <c r="AM250" s="790">
        <f t="shared" si="33"/>
        <v>7.4551535421100669E-3</v>
      </c>
      <c r="AN250" s="790">
        <f t="shared" si="33"/>
        <v>0</v>
      </c>
      <c r="AP250" s="790">
        <f t="shared" si="30"/>
        <v>1.2880216374927705E-3</v>
      </c>
      <c r="AR250" s="797">
        <f t="shared" si="31"/>
        <v>1.0467889908256877E-3</v>
      </c>
      <c r="AS250" s="787">
        <f t="shared" si="32"/>
        <v>1.2057044551244569E-3</v>
      </c>
    </row>
    <row r="251" spans="1:45" x14ac:dyDescent="0.25">
      <c r="A251" s="770">
        <v>719000000</v>
      </c>
      <c r="B251" s="770" t="s">
        <v>655</v>
      </c>
      <c r="C251" s="770" t="s">
        <v>662</v>
      </c>
      <c r="D251" s="787">
        <v>0</v>
      </c>
      <c r="E251" s="787">
        <v>0</v>
      </c>
      <c r="F251" s="787">
        <v>0</v>
      </c>
      <c r="G251" s="787">
        <v>0</v>
      </c>
      <c r="H251" s="787">
        <v>0</v>
      </c>
      <c r="I251" s="787">
        <v>0</v>
      </c>
      <c r="J251" s="787">
        <v>0</v>
      </c>
      <c r="K251" s="787">
        <v>21.5</v>
      </c>
      <c r="L251" s="787">
        <v>0</v>
      </c>
      <c r="M251" s="787">
        <v>0</v>
      </c>
      <c r="N251" s="787">
        <v>0</v>
      </c>
      <c r="O251" s="787">
        <v>0</v>
      </c>
      <c r="P251" s="787">
        <v>0</v>
      </c>
      <c r="Q251" s="787">
        <v>184</v>
      </c>
      <c r="R251" s="787">
        <v>0</v>
      </c>
      <c r="S251" s="787">
        <v>0</v>
      </c>
      <c r="T251" s="787">
        <v>0</v>
      </c>
      <c r="U251" s="787">
        <v>0</v>
      </c>
      <c r="W251" s="790">
        <f t="shared" si="36"/>
        <v>0</v>
      </c>
      <c r="X251" s="790">
        <f t="shared" si="36"/>
        <v>0</v>
      </c>
      <c r="Y251" s="790">
        <f t="shared" si="36"/>
        <v>0</v>
      </c>
      <c r="Z251" s="790">
        <f t="shared" si="36"/>
        <v>0</v>
      </c>
      <c r="AA251" s="790">
        <f t="shared" si="36"/>
        <v>0</v>
      </c>
      <c r="AB251" s="790">
        <f t="shared" si="36"/>
        <v>0</v>
      </c>
      <c r="AC251" s="790">
        <f t="shared" si="36"/>
        <v>0</v>
      </c>
      <c r="AD251" s="790">
        <f t="shared" si="36"/>
        <v>4.6226617931627604E-3</v>
      </c>
      <c r="AE251" s="790">
        <f t="shared" si="36"/>
        <v>0</v>
      </c>
      <c r="AF251" s="790">
        <f t="shared" si="36"/>
        <v>0</v>
      </c>
      <c r="AG251" s="790">
        <f t="shared" si="36"/>
        <v>0</v>
      </c>
      <c r="AH251" s="790">
        <f t="shared" si="36"/>
        <v>0</v>
      </c>
      <c r="AI251" s="790">
        <f t="shared" si="36"/>
        <v>0</v>
      </c>
      <c r="AJ251" s="790">
        <f t="shared" si="36"/>
        <v>2.3202148720729353E-3</v>
      </c>
      <c r="AK251" s="790">
        <f t="shared" si="36"/>
        <v>0</v>
      </c>
      <c r="AL251" s="790">
        <f t="shared" si="33"/>
        <v>0</v>
      </c>
      <c r="AM251" s="790">
        <f t="shared" si="33"/>
        <v>0</v>
      </c>
      <c r="AN251" s="790">
        <f t="shared" si="33"/>
        <v>0</v>
      </c>
      <c r="AP251" s="790">
        <f t="shared" si="30"/>
        <v>1.1448308777397879E-3</v>
      </c>
      <c r="AR251" s="797">
        <f t="shared" si="31"/>
        <v>1.075767361857665E-3</v>
      </c>
      <c r="AS251" s="787">
        <f t="shared" si="32"/>
        <v>1.2390820998663501E-3</v>
      </c>
    </row>
    <row r="252" spans="1:45" x14ac:dyDescent="0.25">
      <c r="A252" s="770">
        <v>719000000</v>
      </c>
      <c r="B252" s="770" t="s">
        <v>655</v>
      </c>
      <c r="C252" s="770" t="s">
        <v>663</v>
      </c>
      <c r="D252" s="787">
        <v>0</v>
      </c>
      <c r="E252" s="787">
        <v>0</v>
      </c>
      <c r="F252" s="787">
        <v>0</v>
      </c>
      <c r="G252" s="787">
        <v>0</v>
      </c>
      <c r="H252" s="787">
        <v>0</v>
      </c>
      <c r="I252" s="787">
        <v>0</v>
      </c>
      <c r="J252" s="787">
        <v>0</v>
      </c>
      <c r="K252" s="787">
        <v>0</v>
      </c>
      <c r="L252" s="787">
        <v>27</v>
      </c>
      <c r="M252" s="787">
        <v>0</v>
      </c>
      <c r="N252" s="787">
        <v>0</v>
      </c>
      <c r="O252" s="787">
        <v>0</v>
      </c>
      <c r="P252" s="787">
        <v>0</v>
      </c>
      <c r="Q252" s="787">
        <v>0</v>
      </c>
      <c r="R252" s="787">
        <v>108.99999999999997</v>
      </c>
      <c r="S252" s="787">
        <v>0</v>
      </c>
      <c r="T252" s="787">
        <v>0</v>
      </c>
      <c r="U252" s="787">
        <v>0</v>
      </c>
      <c r="W252" s="790">
        <f t="shared" si="36"/>
        <v>0</v>
      </c>
      <c r="X252" s="790">
        <f t="shared" si="36"/>
        <v>0</v>
      </c>
      <c r="Y252" s="790">
        <f t="shared" si="36"/>
        <v>0</v>
      </c>
      <c r="Z252" s="790">
        <f t="shared" si="36"/>
        <v>0</v>
      </c>
      <c r="AA252" s="790">
        <f t="shared" si="36"/>
        <v>0</v>
      </c>
      <c r="AB252" s="790">
        <f t="shared" si="36"/>
        <v>0</v>
      </c>
      <c r="AC252" s="790">
        <f t="shared" si="36"/>
        <v>0</v>
      </c>
      <c r="AD252" s="790">
        <f t="shared" si="36"/>
        <v>0</v>
      </c>
      <c r="AE252" s="790">
        <f t="shared" si="36"/>
        <v>6.7039106145251395E-3</v>
      </c>
      <c r="AF252" s="790">
        <f t="shared" si="36"/>
        <v>0</v>
      </c>
      <c r="AG252" s="790">
        <f t="shared" si="36"/>
        <v>0</v>
      </c>
      <c r="AH252" s="790">
        <f t="shared" si="36"/>
        <v>0</v>
      </c>
      <c r="AI252" s="790">
        <f t="shared" si="36"/>
        <v>0</v>
      </c>
      <c r="AJ252" s="790">
        <f t="shared" si="36"/>
        <v>0</v>
      </c>
      <c r="AK252" s="790">
        <f t="shared" si="36"/>
        <v>6.7980541349632008E-3</v>
      </c>
      <c r="AL252" s="790">
        <f t="shared" si="33"/>
        <v>0</v>
      </c>
      <c r="AM252" s="790">
        <f t="shared" si="33"/>
        <v>0</v>
      </c>
      <c r="AN252" s="790">
        <f t="shared" si="33"/>
        <v>0</v>
      </c>
      <c r="AP252" s="790">
        <f t="shared" si="30"/>
        <v>9.0401912764983346E-4</v>
      </c>
      <c r="AR252" s="797">
        <f t="shared" si="31"/>
        <v>8.945698324022346E-4</v>
      </c>
      <c r="AS252" s="787">
        <f t="shared" si="32"/>
        <v>1.0303765532502819E-3</v>
      </c>
    </row>
    <row r="253" spans="1:45" x14ac:dyDescent="0.25">
      <c r="A253" s="770">
        <v>719000000</v>
      </c>
      <c r="B253" s="770" t="s">
        <v>655</v>
      </c>
      <c r="C253" s="770" t="s">
        <v>664</v>
      </c>
      <c r="D253" s="787">
        <v>0</v>
      </c>
      <c r="E253" s="787">
        <v>0</v>
      </c>
      <c r="F253" s="787">
        <v>0</v>
      </c>
      <c r="G253" s="787">
        <v>0</v>
      </c>
      <c r="H253" s="787">
        <v>0</v>
      </c>
      <c r="I253" s="787">
        <v>0</v>
      </c>
      <c r="J253" s="787">
        <v>67.000000000000028</v>
      </c>
      <c r="K253" s="787">
        <v>0</v>
      </c>
      <c r="L253" s="787">
        <v>0</v>
      </c>
      <c r="M253" s="787">
        <v>0</v>
      </c>
      <c r="N253" s="787">
        <v>0</v>
      </c>
      <c r="O253" s="787">
        <v>0</v>
      </c>
      <c r="P253" s="787">
        <v>68.000000000000071</v>
      </c>
      <c r="Q253" s="787">
        <v>0</v>
      </c>
      <c r="R253" s="787">
        <v>0</v>
      </c>
      <c r="S253" s="787">
        <v>0</v>
      </c>
      <c r="T253" s="787">
        <v>0</v>
      </c>
      <c r="U253" s="787">
        <v>0</v>
      </c>
      <c r="W253" s="790">
        <f t="shared" si="36"/>
        <v>0</v>
      </c>
      <c r="X253" s="790">
        <f t="shared" si="36"/>
        <v>0</v>
      </c>
      <c r="Y253" s="790">
        <f t="shared" si="36"/>
        <v>0</v>
      </c>
      <c r="Z253" s="790">
        <f t="shared" si="36"/>
        <v>0</v>
      </c>
      <c r="AA253" s="790">
        <f t="shared" si="36"/>
        <v>0</v>
      </c>
      <c r="AB253" s="790">
        <f t="shared" si="36"/>
        <v>0</v>
      </c>
      <c r="AC253" s="790">
        <f t="shared" si="36"/>
        <v>5.3271845432138034E-3</v>
      </c>
      <c r="AD253" s="790">
        <f t="shared" si="36"/>
        <v>0</v>
      </c>
      <c r="AE253" s="790">
        <f t="shared" si="36"/>
        <v>0</v>
      </c>
      <c r="AF253" s="790">
        <f t="shared" si="36"/>
        <v>0</v>
      </c>
      <c r="AG253" s="790">
        <f t="shared" si="36"/>
        <v>0</v>
      </c>
      <c r="AH253" s="790">
        <f t="shared" si="36"/>
        <v>0</v>
      </c>
      <c r="AI253" s="790">
        <f t="shared" si="36"/>
        <v>3.4421665401164303E-3</v>
      </c>
      <c r="AJ253" s="790">
        <f t="shared" si="36"/>
        <v>0</v>
      </c>
      <c r="AK253" s="790">
        <f t="shared" si="36"/>
        <v>0</v>
      </c>
      <c r="AL253" s="790">
        <f t="shared" si="33"/>
        <v>0</v>
      </c>
      <c r="AM253" s="790">
        <f t="shared" si="33"/>
        <v>0</v>
      </c>
      <c r="AN253" s="790">
        <f t="shared" si="33"/>
        <v>0</v>
      </c>
      <c r="AP253" s="790">
        <f t="shared" si="30"/>
        <v>1.6332734305169151E-3</v>
      </c>
      <c r="AR253" s="797">
        <f t="shared" si="31"/>
        <v>1.6225751769102332E-3</v>
      </c>
      <c r="AS253" s="787">
        <f t="shared" si="32"/>
        <v>1.8689020774204864E-3</v>
      </c>
    </row>
    <row r="254" spans="1:45" x14ac:dyDescent="0.25">
      <c r="A254" s="770">
        <v>719000000</v>
      </c>
      <c r="B254" s="770" t="s">
        <v>655</v>
      </c>
      <c r="C254" s="770" t="s">
        <v>462</v>
      </c>
      <c r="D254" s="787">
        <v>0</v>
      </c>
      <c r="E254" s="787">
        <v>1</v>
      </c>
      <c r="F254" s="787">
        <v>0</v>
      </c>
      <c r="G254" s="787">
        <v>0</v>
      </c>
      <c r="H254" s="787">
        <v>0</v>
      </c>
      <c r="I254" s="787">
        <v>0</v>
      </c>
      <c r="J254" s="787">
        <v>0</v>
      </c>
      <c r="K254" s="787">
        <v>9.5</v>
      </c>
      <c r="L254" s="787">
        <v>0</v>
      </c>
      <c r="M254" s="787">
        <v>0</v>
      </c>
      <c r="N254" s="787">
        <v>0</v>
      </c>
      <c r="O254" s="787">
        <v>0</v>
      </c>
      <c r="P254" s="787">
        <v>0</v>
      </c>
      <c r="Q254" s="787">
        <v>365</v>
      </c>
      <c r="R254" s="787">
        <v>0</v>
      </c>
      <c r="S254" s="787">
        <v>0</v>
      </c>
      <c r="T254" s="787">
        <v>0</v>
      </c>
      <c r="U254" s="787">
        <v>0</v>
      </c>
      <c r="W254" s="790">
        <f t="shared" si="36"/>
        <v>0</v>
      </c>
      <c r="X254" s="790">
        <f t="shared" si="36"/>
        <v>2.1396476713501176E-3</v>
      </c>
      <c r="Y254" s="790">
        <f t="shared" si="36"/>
        <v>0</v>
      </c>
      <c r="Z254" s="790">
        <f t="shared" si="36"/>
        <v>0</v>
      </c>
      <c r="AA254" s="790">
        <f t="shared" si="36"/>
        <v>0</v>
      </c>
      <c r="AB254" s="790">
        <f t="shared" si="36"/>
        <v>0</v>
      </c>
      <c r="AC254" s="790">
        <f t="shared" si="36"/>
        <v>0</v>
      </c>
      <c r="AD254" s="790">
        <f t="shared" si="36"/>
        <v>2.0425714900021499E-3</v>
      </c>
      <c r="AE254" s="790">
        <f t="shared" si="36"/>
        <v>0</v>
      </c>
      <c r="AF254" s="790">
        <f t="shared" si="36"/>
        <v>0</v>
      </c>
      <c r="AG254" s="790">
        <f t="shared" si="36"/>
        <v>0</v>
      </c>
      <c r="AH254" s="790">
        <f t="shared" si="36"/>
        <v>0</v>
      </c>
      <c r="AI254" s="790">
        <f t="shared" si="36"/>
        <v>0</v>
      </c>
      <c r="AJ254" s="790">
        <f t="shared" si="36"/>
        <v>4.6026001538403338E-3</v>
      </c>
      <c r="AK254" s="790">
        <f t="shared" si="36"/>
        <v>0</v>
      </c>
      <c r="AL254" s="790">
        <f t="shared" si="33"/>
        <v>0</v>
      </c>
      <c r="AM254" s="790">
        <f t="shared" si="33"/>
        <v>0</v>
      </c>
      <c r="AN254" s="790">
        <f t="shared" si="33"/>
        <v>0</v>
      </c>
      <c r="AP254" s="790">
        <f t="shared" si="30"/>
        <v>6.2970972284257193E-4</v>
      </c>
      <c r="AR254" s="797">
        <f t="shared" si="31"/>
        <v>4.7533906686734036E-4</v>
      </c>
      <c r="AS254" s="787">
        <f t="shared" si="32"/>
        <v>5.4750139296420126E-4</v>
      </c>
    </row>
    <row r="255" spans="1:45" x14ac:dyDescent="0.25">
      <c r="A255" s="770">
        <v>719000000</v>
      </c>
      <c r="B255" s="770" t="s">
        <v>655</v>
      </c>
      <c r="C255" s="770" t="s">
        <v>501</v>
      </c>
      <c r="D255" s="787">
        <v>0</v>
      </c>
      <c r="E255" s="787">
        <v>0</v>
      </c>
      <c r="F255" s="787">
        <v>1</v>
      </c>
      <c r="G255" s="787">
        <v>0</v>
      </c>
      <c r="H255" s="787">
        <v>2.2000000000000002</v>
      </c>
      <c r="I255" s="787">
        <v>0</v>
      </c>
      <c r="J255" s="787">
        <v>0</v>
      </c>
      <c r="K255" s="787">
        <v>0</v>
      </c>
      <c r="L255" s="787">
        <v>0</v>
      </c>
      <c r="M255" s="787">
        <v>0</v>
      </c>
      <c r="N255" s="787">
        <v>0.5</v>
      </c>
      <c r="O255" s="787">
        <v>0</v>
      </c>
      <c r="P255" s="787">
        <v>0</v>
      </c>
      <c r="Q255" s="787">
        <v>0</v>
      </c>
      <c r="R255" s="787">
        <v>0</v>
      </c>
      <c r="S255" s="787">
        <v>0</v>
      </c>
      <c r="T255" s="787">
        <v>395</v>
      </c>
      <c r="U255" s="787">
        <v>0</v>
      </c>
      <c r="W255" s="790">
        <f t="shared" si="36"/>
        <v>0</v>
      </c>
      <c r="X255" s="790">
        <f t="shared" si="36"/>
        <v>0</v>
      </c>
      <c r="Y255" s="790">
        <f t="shared" si="36"/>
        <v>9.9009900990099046E-3</v>
      </c>
      <c r="Z255" s="790">
        <f t="shared" si="36"/>
        <v>0</v>
      </c>
      <c r="AA255" s="790">
        <f t="shared" si="36"/>
        <v>1.7689864511719535E-3</v>
      </c>
      <c r="AB255" s="790">
        <f t="shared" si="36"/>
        <v>0</v>
      </c>
      <c r="AC255" s="790">
        <f t="shared" si="36"/>
        <v>0</v>
      </c>
      <c r="AD255" s="790">
        <f t="shared" si="36"/>
        <v>0</v>
      </c>
      <c r="AE255" s="790">
        <f t="shared" si="36"/>
        <v>0</v>
      </c>
      <c r="AF255" s="790">
        <f t="shared" si="36"/>
        <v>0</v>
      </c>
      <c r="AG255" s="790">
        <f t="shared" si="36"/>
        <v>2.5484199796126398E-4</v>
      </c>
      <c r="AH255" s="790">
        <f t="shared" si="36"/>
        <v>0</v>
      </c>
      <c r="AI255" s="790">
        <f t="shared" si="36"/>
        <v>0</v>
      </c>
      <c r="AJ255" s="790">
        <f t="shared" si="36"/>
        <v>0</v>
      </c>
      <c r="AK255" s="790">
        <f t="shared" si="36"/>
        <v>0</v>
      </c>
      <c r="AL255" s="790">
        <f t="shared" si="33"/>
        <v>0</v>
      </c>
      <c r="AM255" s="790">
        <f t="shared" si="33"/>
        <v>4.8038917604135015E-3</v>
      </c>
      <c r="AN255" s="790">
        <f t="shared" si="33"/>
        <v>0</v>
      </c>
      <c r="AP255" s="790">
        <f t="shared" si="30"/>
        <v>1.8983200808616468E-4</v>
      </c>
      <c r="AR255" s="797">
        <f t="shared" si="31"/>
        <v>2.6169724770642197E-5</v>
      </c>
      <c r="AS255" s="787">
        <f t="shared" si="32"/>
        <v>3.014261137811143E-5</v>
      </c>
    </row>
    <row r="256" spans="1:45" x14ac:dyDescent="0.25">
      <c r="A256" s="770">
        <v>720000000</v>
      </c>
      <c r="B256" s="770" t="s">
        <v>665</v>
      </c>
      <c r="C256" s="770" t="s">
        <v>666</v>
      </c>
      <c r="D256" s="787">
        <v>0</v>
      </c>
      <c r="E256" s="787">
        <v>0</v>
      </c>
      <c r="F256" s="787">
        <v>0</v>
      </c>
      <c r="G256" s="787">
        <v>0</v>
      </c>
      <c r="H256" s="787">
        <v>1</v>
      </c>
      <c r="I256" s="787">
        <v>9.1</v>
      </c>
      <c r="J256" s="787">
        <v>0</v>
      </c>
      <c r="K256" s="787">
        <v>0</v>
      </c>
      <c r="L256" s="787">
        <v>0</v>
      </c>
      <c r="M256" s="787">
        <v>0</v>
      </c>
      <c r="N256" s="787">
        <v>1.5</v>
      </c>
      <c r="O256" s="787">
        <v>17.5</v>
      </c>
      <c r="P256" s="787">
        <v>0</v>
      </c>
      <c r="Q256" s="787">
        <v>0</v>
      </c>
      <c r="R256" s="787">
        <v>0</v>
      </c>
      <c r="S256" s="787">
        <v>0</v>
      </c>
      <c r="T256" s="787">
        <v>158</v>
      </c>
      <c r="U256" s="787">
        <v>476</v>
      </c>
      <c r="W256" s="790">
        <f t="shared" si="36"/>
        <v>0</v>
      </c>
      <c r="X256" s="790">
        <f t="shared" si="36"/>
        <v>0</v>
      </c>
      <c r="Y256" s="790">
        <f t="shared" si="36"/>
        <v>0</v>
      </c>
      <c r="Z256" s="790">
        <f t="shared" si="36"/>
        <v>0</v>
      </c>
      <c r="AA256" s="790">
        <f t="shared" si="36"/>
        <v>8.0408475053270613E-4</v>
      </c>
      <c r="AB256" s="790">
        <f t="shared" si="36"/>
        <v>1.3410620425406493E-2</v>
      </c>
      <c r="AC256" s="790">
        <f t="shared" si="36"/>
        <v>0</v>
      </c>
      <c r="AD256" s="790">
        <f t="shared" si="36"/>
        <v>0</v>
      </c>
      <c r="AE256" s="790">
        <f t="shared" si="36"/>
        <v>0</v>
      </c>
      <c r="AF256" s="790">
        <f t="shared" si="36"/>
        <v>0</v>
      </c>
      <c r="AG256" s="790">
        <f t="shared" si="36"/>
        <v>7.6452599388379184E-4</v>
      </c>
      <c r="AH256" s="790">
        <f t="shared" si="36"/>
        <v>3.4930139720558882E-2</v>
      </c>
      <c r="AI256" s="790">
        <f t="shared" si="36"/>
        <v>0</v>
      </c>
      <c r="AJ256" s="790">
        <f t="shared" si="36"/>
        <v>0</v>
      </c>
      <c r="AK256" s="790">
        <f t="shared" si="36"/>
        <v>0</v>
      </c>
      <c r="AL256" s="790">
        <f t="shared" si="33"/>
        <v>0</v>
      </c>
      <c r="AM256" s="790">
        <f t="shared" si="33"/>
        <v>1.9215567041654005E-3</v>
      </c>
      <c r="AN256" s="790">
        <f t="shared" si="33"/>
        <v>2.2774574770938496E-2</v>
      </c>
      <c r="AP256" s="790">
        <f t="shared" si="30"/>
        <v>2.0337762897784002E-3</v>
      </c>
      <c r="AR256" s="797">
        <f t="shared" si="31"/>
        <v>1.4751908110384731E-3</v>
      </c>
      <c r="AS256" s="787">
        <f t="shared" si="32"/>
        <v>1.6991429491676126E-3</v>
      </c>
    </row>
    <row r="257" spans="1:45" x14ac:dyDescent="0.25">
      <c r="A257" s="770">
        <v>720000000</v>
      </c>
      <c r="B257" s="770" t="s">
        <v>665</v>
      </c>
      <c r="C257" s="770" t="s">
        <v>667</v>
      </c>
      <c r="D257" s="787">
        <v>0</v>
      </c>
      <c r="E257" s="787">
        <v>0</v>
      </c>
      <c r="F257" s="787">
        <v>0</v>
      </c>
      <c r="G257" s="787">
        <v>0</v>
      </c>
      <c r="H257" s="787">
        <v>0</v>
      </c>
      <c r="I257" s="787">
        <v>29</v>
      </c>
      <c r="J257" s="787">
        <v>0</v>
      </c>
      <c r="K257" s="787">
        <v>0</v>
      </c>
      <c r="L257" s="787">
        <v>0</v>
      </c>
      <c r="M257" s="787">
        <v>0</v>
      </c>
      <c r="N257" s="787">
        <v>0</v>
      </c>
      <c r="O257" s="787">
        <v>15.5</v>
      </c>
      <c r="P257" s="787">
        <v>0</v>
      </c>
      <c r="Q257" s="787">
        <v>0</v>
      </c>
      <c r="R257" s="787">
        <v>0</v>
      </c>
      <c r="S257" s="787">
        <v>0</v>
      </c>
      <c r="T257" s="787">
        <v>13</v>
      </c>
      <c r="U257" s="787">
        <v>1592</v>
      </c>
      <c r="W257" s="790">
        <f t="shared" si="36"/>
        <v>0</v>
      </c>
      <c r="X257" s="790">
        <f t="shared" si="36"/>
        <v>0</v>
      </c>
      <c r="Y257" s="790">
        <f t="shared" si="36"/>
        <v>0</v>
      </c>
      <c r="Z257" s="790">
        <f t="shared" si="36"/>
        <v>0</v>
      </c>
      <c r="AA257" s="790">
        <f t="shared" si="36"/>
        <v>0</v>
      </c>
      <c r="AB257" s="790">
        <f t="shared" si="36"/>
        <v>4.2737142015031683E-2</v>
      </c>
      <c r="AC257" s="790">
        <f t="shared" si="36"/>
        <v>0</v>
      </c>
      <c r="AD257" s="790">
        <f t="shared" si="36"/>
        <v>0</v>
      </c>
      <c r="AE257" s="790">
        <f t="shared" si="36"/>
        <v>0</v>
      </c>
      <c r="AF257" s="790">
        <f t="shared" si="36"/>
        <v>0</v>
      </c>
      <c r="AG257" s="790">
        <f t="shared" si="36"/>
        <v>0</v>
      </c>
      <c r="AH257" s="790">
        <f t="shared" si="36"/>
        <v>3.0938123752495009E-2</v>
      </c>
      <c r="AI257" s="790">
        <f t="shared" si="36"/>
        <v>0</v>
      </c>
      <c r="AJ257" s="790">
        <f t="shared" si="36"/>
        <v>0</v>
      </c>
      <c r="AK257" s="790">
        <f t="shared" si="36"/>
        <v>0</v>
      </c>
      <c r="AL257" s="790">
        <f t="shared" si="33"/>
        <v>0</v>
      </c>
      <c r="AM257" s="790">
        <f t="shared" si="33"/>
        <v>1.5810276679841903E-4</v>
      </c>
      <c r="AN257" s="790">
        <f t="shared" si="33"/>
        <v>7.6170426544819508E-2</v>
      </c>
      <c r="AP257" s="790">
        <f t="shared" si="30"/>
        <v>2.8805858253857647E-3</v>
      </c>
      <c r="AR257" s="797">
        <f t="shared" si="31"/>
        <v>1.2370608782435127E-3</v>
      </c>
      <c r="AS257" s="787">
        <f t="shared" si="32"/>
        <v>1.4248619590294753E-3</v>
      </c>
    </row>
    <row r="258" spans="1:45" x14ac:dyDescent="0.25">
      <c r="A258" s="770">
        <v>720000000</v>
      </c>
      <c r="B258" s="770" t="s">
        <v>665</v>
      </c>
      <c r="C258" s="770" t="s">
        <v>620</v>
      </c>
      <c r="D258" s="787">
        <v>0</v>
      </c>
      <c r="E258" s="787">
        <v>12</v>
      </c>
      <c r="F258" s="787">
        <v>0</v>
      </c>
      <c r="G258" s="787">
        <v>0</v>
      </c>
      <c r="H258" s="787">
        <v>0</v>
      </c>
      <c r="I258" s="787">
        <v>0</v>
      </c>
      <c r="J258" s="787">
        <v>240</v>
      </c>
      <c r="K258" s="787">
        <v>6.5</v>
      </c>
      <c r="L258" s="787">
        <v>0</v>
      </c>
      <c r="M258" s="787">
        <v>0</v>
      </c>
      <c r="N258" s="787">
        <v>0</v>
      </c>
      <c r="O258" s="787">
        <v>0</v>
      </c>
      <c r="P258" s="787">
        <v>106</v>
      </c>
      <c r="Q258" s="787">
        <v>192</v>
      </c>
      <c r="R258" s="787">
        <v>0</v>
      </c>
      <c r="S258" s="787">
        <v>0</v>
      </c>
      <c r="T258" s="787">
        <v>8</v>
      </c>
      <c r="U258" s="787">
        <v>3</v>
      </c>
      <c r="W258" s="790">
        <f t="shared" ref="W258:AL274" si="37">+D258/D$2</f>
        <v>0</v>
      </c>
      <c r="X258" s="790">
        <f t="shared" si="37"/>
        <v>2.5675772056201411E-2</v>
      </c>
      <c r="Y258" s="790">
        <f t="shared" si="37"/>
        <v>0</v>
      </c>
      <c r="Z258" s="790">
        <f t="shared" si="37"/>
        <v>0</v>
      </c>
      <c r="AA258" s="790">
        <f t="shared" si="37"/>
        <v>0</v>
      </c>
      <c r="AB258" s="790">
        <f t="shared" si="37"/>
        <v>0</v>
      </c>
      <c r="AC258" s="790">
        <f t="shared" si="37"/>
        <v>1.9082452095094214E-2</v>
      </c>
      <c r="AD258" s="790">
        <f t="shared" si="37"/>
        <v>1.3975489142119973E-3</v>
      </c>
      <c r="AE258" s="790">
        <f t="shared" si="37"/>
        <v>0</v>
      </c>
      <c r="AF258" s="790">
        <f t="shared" si="37"/>
        <v>0</v>
      </c>
      <c r="AG258" s="790">
        <f t="shared" si="37"/>
        <v>0</v>
      </c>
      <c r="AH258" s="790">
        <f t="shared" si="37"/>
        <v>0</v>
      </c>
      <c r="AI258" s="790">
        <f t="shared" si="37"/>
        <v>5.365730194887371E-3</v>
      </c>
      <c r="AJ258" s="790">
        <f t="shared" si="37"/>
        <v>2.4210937795543673E-3</v>
      </c>
      <c r="AK258" s="790">
        <f t="shared" si="37"/>
        <v>0</v>
      </c>
      <c r="AL258" s="790">
        <f t="shared" si="33"/>
        <v>0</v>
      </c>
      <c r="AM258" s="790">
        <f t="shared" si="33"/>
        <v>9.7294010337488631E-5</v>
      </c>
      <c r="AN258" s="790">
        <f t="shared" si="33"/>
        <v>1.4353723595129304E-4</v>
      </c>
      <c r="AP258" s="790">
        <f t="shared" si="30"/>
        <v>6.4370912853291195E-3</v>
      </c>
      <c r="AR258" s="797">
        <f t="shared" si="31"/>
        <v>6.1374415820519349E-3</v>
      </c>
      <c r="AS258" s="787">
        <f t="shared" si="32"/>
        <v>7.069180821923985E-3</v>
      </c>
    </row>
    <row r="259" spans="1:45" x14ac:dyDescent="0.25">
      <c r="A259" s="770">
        <v>720000000</v>
      </c>
      <c r="B259" s="770" t="s">
        <v>665</v>
      </c>
      <c r="C259" s="770" t="s">
        <v>668</v>
      </c>
      <c r="D259" s="787">
        <v>0</v>
      </c>
      <c r="E259" s="787">
        <v>0</v>
      </c>
      <c r="F259" s="787">
        <v>0</v>
      </c>
      <c r="G259" s="787">
        <v>0</v>
      </c>
      <c r="H259" s="787">
        <v>25.600000000000009</v>
      </c>
      <c r="I259" s="787">
        <v>0</v>
      </c>
      <c r="J259" s="787">
        <v>0</v>
      </c>
      <c r="K259" s="787">
        <v>0</v>
      </c>
      <c r="L259" s="787">
        <v>0</v>
      </c>
      <c r="M259" s="787">
        <v>0</v>
      </c>
      <c r="N259" s="787">
        <v>5</v>
      </c>
      <c r="O259" s="787">
        <v>0</v>
      </c>
      <c r="P259" s="787">
        <v>0</v>
      </c>
      <c r="Q259" s="787">
        <v>0</v>
      </c>
      <c r="R259" s="787">
        <v>0</v>
      </c>
      <c r="S259" s="787">
        <v>0</v>
      </c>
      <c r="T259" s="787">
        <v>1116</v>
      </c>
      <c r="U259" s="787">
        <v>1</v>
      </c>
      <c r="W259" s="790">
        <f t="shared" si="37"/>
        <v>0</v>
      </c>
      <c r="X259" s="790">
        <f t="shared" si="37"/>
        <v>0</v>
      </c>
      <c r="Y259" s="790">
        <f t="shared" si="37"/>
        <v>0</v>
      </c>
      <c r="Z259" s="790">
        <f t="shared" si="37"/>
        <v>0</v>
      </c>
      <c r="AA259" s="790">
        <f t="shared" si="37"/>
        <v>2.0584569613637284E-2</v>
      </c>
      <c r="AB259" s="790">
        <f t="shared" si="37"/>
        <v>0</v>
      </c>
      <c r="AC259" s="790">
        <f t="shared" si="37"/>
        <v>0</v>
      </c>
      <c r="AD259" s="790">
        <f t="shared" si="37"/>
        <v>0</v>
      </c>
      <c r="AE259" s="790">
        <f t="shared" si="37"/>
        <v>0</v>
      </c>
      <c r="AF259" s="790">
        <f t="shared" si="37"/>
        <v>0</v>
      </c>
      <c r="AG259" s="790">
        <f t="shared" si="37"/>
        <v>2.5484199796126394E-3</v>
      </c>
      <c r="AH259" s="790">
        <f t="shared" si="37"/>
        <v>0</v>
      </c>
      <c r="AI259" s="790">
        <f t="shared" si="37"/>
        <v>0</v>
      </c>
      <c r="AJ259" s="790">
        <f t="shared" si="37"/>
        <v>0</v>
      </c>
      <c r="AK259" s="790">
        <f t="shared" si="37"/>
        <v>0</v>
      </c>
      <c r="AL259" s="790">
        <f t="shared" si="33"/>
        <v>0</v>
      </c>
      <c r="AM259" s="790">
        <f t="shared" si="33"/>
        <v>1.3572514442079664E-2</v>
      </c>
      <c r="AN259" s="790">
        <f t="shared" si="33"/>
        <v>4.7845745317097678E-5</v>
      </c>
      <c r="AP259" s="790">
        <f t="shared" si="30"/>
        <v>1.0651051456043038E-3</v>
      </c>
      <c r="AR259" s="797">
        <f t="shared" si="31"/>
        <v>2.6169724770642191E-4</v>
      </c>
      <c r="AS259" s="787">
        <f t="shared" si="32"/>
        <v>3.0142611378111423E-4</v>
      </c>
    </row>
    <row r="260" spans="1:45" x14ac:dyDescent="0.25">
      <c r="A260" s="770">
        <v>720000000</v>
      </c>
      <c r="B260" s="770" t="s">
        <v>665</v>
      </c>
      <c r="C260" s="770" t="s">
        <v>669</v>
      </c>
      <c r="D260" s="787">
        <v>0</v>
      </c>
      <c r="E260" s="787">
        <v>0</v>
      </c>
      <c r="F260" s="787">
        <v>1</v>
      </c>
      <c r="G260" s="787">
        <v>0</v>
      </c>
      <c r="H260" s="787">
        <v>0</v>
      </c>
      <c r="I260" s="787">
        <v>0</v>
      </c>
      <c r="J260" s="787">
        <v>0</v>
      </c>
      <c r="K260" s="787">
        <v>0</v>
      </c>
      <c r="L260" s="787">
        <v>11.5</v>
      </c>
      <c r="M260" s="787">
        <v>0</v>
      </c>
      <c r="N260" s="787">
        <v>0</v>
      </c>
      <c r="O260" s="787">
        <v>0</v>
      </c>
      <c r="P260" s="787">
        <v>0</v>
      </c>
      <c r="Q260" s="787">
        <v>0</v>
      </c>
      <c r="R260" s="787">
        <v>539</v>
      </c>
      <c r="S260" s="787">
        <v>0</v>
      </c>
      <c r="T260" s="787">
        <v>34</v>
      </c>
      <c r="U260" s="787">
        <v>0</v>
      </c>
      <c r="W260" s="790">
        <f t="shared" si="37"/>
        <v>0</v>
      </c>
      <c r="X260" s="790">
        <f t="shared" si="37"/>
        <v>0</v>
      </c>
      <c r="Y260" s="790">
        <f t="shared" si="37"/>
        <v>9.9009900990099046E-3</v>
      </c>
      <c r="Z260" s="790">
        <f t="shared" si="37"/>
        <v>0</v>
      </c>
      <c r="AA260" s="790">
        <f t="shared" si="37"/>
        <v>0</v>
      </c>
      <c r="AB260" s="790">
        <f t="shared" si="37"/>
        <v>0</v>
      </c>
      <c r="AC260" s="790">
        <f t="shared" si="37"/>
        <v>0</v>
      </c>
      <c r="AD260" s="790">
        <f t="shared" si="37"/>
        <v>0</v>
      </c>
      <c r="AE260" s="790">
        <f t="shared" si="37"/>
        <v>2.8553693358162632E-3</v>
      </c>
      <c r="AF260" s="790">
        <f t="shared" si="37"/>
        <v>0</v>
      </c>
      <c r="AG260" s="790">
        <f t="shared" si="37"/>
        <v>0</v>
      </c>
      <c r="AH260" s="790">
        <f t="shared" si="37"/>
        <v>0</v>
      </c>
      <c r="AI260" s="790">
        <f t="shared" si="37"/>
        <v>0</v>
      </c>
      <c r="AJ260" s="790">
        <f t="shared" si="37"/>
        <v>0</v>
      </c>
      <c r="AK260" s="790">
        <f t="shared" si="37"/>
        <v>3.3616065860047395E-2</v>
      </c>
      <c r="AL260" s="790">
        <f t="shared" si="33"/>
        <v>0</v>
      </c>
      <c r="AM260" s="790">
        <f t="shared" si="33"/>
        <v>4.1349954393432668E-4</v>
      </c>
      <c r="AN260" s="790">
        <f t="shared" si="33"/>
        <v>0</v>
      </c>
      <c r="AP260" s="790">
        <f t="shared" si="30"/>
        <v>4.7509998273917594E-4</v>
      </c>
      <c r="AR260" s="797">
        <f t="shared" si="31"/>
        <v>3.8102048417132216E-4</v>
      </c>
      <c r="AS260" s="787">
        <f t="shared" si="32"/>
        <v>4.3886408749549047E-4</v>
      </c>
    </row>
    <row r="261" spans="1:45" x14ac:dyDescent="0.25">
      <c r="A261" s="770">
        <v>720000000</v>
      </c>
      <c r="B261" s="770" t="s">
        <v>665</v>
      </c>
      <c r="C261" s="770" t="s">
        <v>670</v>
      </c>
      <c r="D261" s="787">
        <v>0</v>
      </c>
      <c r="E261" s="787">
        <v>0</v>
      </c>
      <c r="F261" s="787">
        <v>0</v>
      </c>
      <c r="G261" s="787">
        <v>0</v>
      </c>
      <c r="H261" s="787">
        <v>5</v>
      </c>
      <c r="I261" s="787">
        <v>5.2</v>
      </c>
      <c r="J261" s="787">
        <v>0</v>
      </c>
      <c r="K261" s="787">
        <v>0</v>
      </c>
      <c r="L261" s="787">
        <v>0</v>
      </c>
      <c r="M261" s="787">
        <v>0</v>
      </c>
      <c r="N261" s="787">
        <v>1</v>
      </c>
      <c r="O261" s="787">
        <v>5.5</v>
      </c>
      <c r="P261" s="787">
        <v>0</v>
      </c>
      <c r="Q261" s="787">
        <v>0</v>
      </c>
      <c r="R261" s="787">
        <v>0</v>
      </c>
      <c r="S261" s="787">
        <v>0</v>
      </c>
      <c r="T261" s="787">
        <v>20</v>
      </c>
      <c r="U261" s="787">
        <v>1165</v>
      </c>
      <c r="W261" s="790">
        <f t="shared" si="37"/>
        <v>0</v>
      </c>
      <c r="X261" s="790">
        <f t="shared" si="37"/>
        <v>0</v>
      </c>
      <c r="Y261" s="790">
        <f t="shared" si="37"/>
        <v>0</v>
      </c>
      <c r="Z261" s="790">
        <f t="shared" si="37"/>
        <v>0</v>
      </c>
      <c r="AA261" s="790">
        <f t="shared" si="37"/>
        <v>4.0204237526635309E-3</v>
      </c>
      <c r="AB261" s="790">
        <f t="shared" si="37"/>
        <v>7.6632116716608533E-3</v>
      </c>
      <c r="AC261" s="790">
        <f t="shared" si="37"/>
        <v>0</v>
      </c>
      <c r="AD261" s="790">
        <f t="shared" si="37"/>
        <v>0</v>
      </c>
      <c r="AE261" s="790">
        <f t="shared" si="37"/>
        <v>0</v>
      </c>
      <c r="AF261" s="790">
        <f t="shared" si="37"/>
        <v>0</v>
      </c>
      <c r="AG261" s="790">
        <f t="shared" si="37"/>
        <v>5.0968399592252796E-4</v>
      </c>
      <c r="AH261" s="790">
        <f t="shared" si="37"/>
        <v>1.0978043912175649E-2</v>
      </c>
      <c r="AI261" s="790">
        <f t="shared" si="37"/>
        <v>0</v>
      </c>
      <c r="AJ261" s="790">
        <f t="shared" si="37"/>
        <v>0</v>
      </c>
      <c r="AK261" s="790">
        <f t="shared" si="37"/>
        <v>0</v>
      </c>
      <c r="AL261" s="790">
        <f t="shared" si="33"/>
        <v>0</v>
      </c>
      <c r="AM261" s="790">
        <f t="shared" si="33"/>
        <v>2.4323502584372157E-4</v>
      </c>
      <c r="AN261" s="790">
        <f t="shared" si="33"/>
        <v>5.5740293294418791E-2</v>
      </c>
      <c r="AP261" s="790">
        <f t="shared" si="30"/>
        <v>1.213046379337738E-3</v>
      </c>
      <c r="AR261" s="797">
        <f t="shared" si="31"/>
        <v>4.9129653536962765E-4</v>
      </c>
      <c r="AS261" s="787">
        <f t="shared" si="32"/>
        <v>5.6588140176668184E-4</v>
      </c>
    </row>
    <row r="262" spans="1:45" x14ac:dyDescent="0.25">
      <c r="A262" s="770">
        <v>720000000</v>
      </c>
      <c r="B262" s="770" t="s">
        <v>665</v>
      </c>
      <c r="C262" s="770" t="s">
        <v>616</v>
      </c>
      <c r="D262" s="787">
        <v>0</v>
      </c>
      <c r="E262" s="787">
        <v>1</v>
      </c>
      <c r="F262" s="787">
        <v>0</v>
      </c>
      <c r="G262" s="787">
        <v>0</v>
      </c>
      <c r="H262" s="787">
        <v>0</v>
      </c>
      <c r="I262" s="787">
        <v>0</v>
      </c>
      <c r="J262" s="787">
        <v>110.5</v>
      </c>
      <c r="K262" s="787">
        <v>7</v>
      </c>
      <c r="L262" s="787">
        <v>2</v>
      </c>
      <c r="M262" s="787">
        <v>5</v>
      </c>
      <c r="N262" s="787">
        <v>0.5</v>
      </c>
      <c r="O262" s="787">
        <v>0</v>
      </c>
      <c r="P262" s="787">
        <v>243</v>
      </c>
      <c r="Q262" s="787">
        <v>86</v>
      </c>
      <c r="R262" s="787">
        <v>0</v>
      </c>
      <c r="S262" s="787">
        <v>1</v>
      </c>
      <c r="T262" s="787">
        <v>4</v>
      </c>
      <c r="U262" s="787">
        <v>1</v>
      </c>
      <c r="W262" s="790">
        <f t="shared" si="37"/>
        <v>0</v>
      </c>
      <c r="X262" s="790">
        <f t="shared" si="37"/>
        <v>2.1396476713501176E-3</v>
      </c>
      <c r="Y262" s="790">
        <f t="shared" si="37"/>
        <v>0</v>
      </c>
      <c r="Z262" s="790">
        <f t="shared" si="37"/>
        <v>0</v>
      </c>
      <c r="AA262" s="790">
        <f t="shared" si="37"/>
        <v>0</v>
      </c>
      <c r="AB262" s="790">
        <f t="shared" si="37"/>
        <v>0</v>
      </c>
      <c r="AC262" s="790">
        <f t="shared" si="37"/>
        <v>8.7858789854496286E-3</v>
      </c>
      <c r="AD262" s="790">
        <f t="shared" si="37"/>
        <v>1.5050526768436896E-3</v>
      </c>
      <c r="AE262" s="790">
        <f t="shared" si="37"/>
        <v>4.9658597144630666E-4</v>
      </c>
      <c r="AF262" s="790">
        <f t="shared" si="37"/>
        <v>3.6350418029807343E-3</v>
      </c>
      <c r="AG262" s="790">
        <f t="shared" si="37"/>
        <v>2.5484199796126398E-4</v>
      </c>
      <c r="AH262" s="790">
        <f t="shared" si="37"/>
        <v>0</v>
      </c>
      <c r="AI262" s="790">
        <f t="shared" si="37"/>
        <v>1.2300683371298408E-2</v>
      </c>
      <c r="AJ262" s="790">
        <f t="shared" si="37"/>
        <v>1.0844482554253937E-3</v>
      </c>
      <c r="AK262" s="790">
        <f t="shared" si="37"/>
        <v>0</v>
      </c>
      <c r="AL262" s="790">
        <f t="shared" si="33"/>
        <v>1.4427932477276001E-4</v>
      </c>
      <c r="AM262" s="790">
        <f t="shared" si="33"/>
        <v>4.8647005168744315E-5</v>
      </c>
      <c r="AN262" s="790">
        <f t="shared" si="33"/>
        <v>4.7845745317097678E-5</v>
      </c>
      <c r="AP262" s="790">
        <f t="shared" si="30"/>
        <v>3.4072326618867286E-3</v>
      </c>
      <c r="AR262" s="797">
        <f t="shared" si="31"/>
        <v>3.3178570204998739E-3</v>
      </c>
      <c r="AS262" s="787">
        <f t="shared" si="32"/>
        <v>3.8215485892025376E-3</v>
      </c>
    </row>
    <row r="263" spans="1:45" x14ac:dyDescent="0.25">
      <c r="A263" s="770">
        <v>720000000</v>
      </c>
      <c r="B263" s="770" t="s">
        <v>665</v>
      </c>
      <c r="C263" s="770" t="s">
        <v>671</v>
      </c>
      <c r="D263" s="787">
        <v>0</v>
      </c>
      <c r="E263" s="787">
        <v>0</v>
      </c>
      <c r="F263" s="787">
        <v>1</v>
      </c>
      <c r="G263" s="787">
        <v>0</v>
      </c>
      <c r="H263" s="787">
        <v>5.3999999999999995</v>
      </c>
      <c r="I263" s="787">
        <v>0</v>
      </c>
      <c r="J263" s="787">
        <v>0</v>
      </c>
      <c r="K263" s="787">
        <v>0</v>
      </c>
      <c r="L263" s="787">
        <v>0</v>
      </c>
      <c r="M263" s="787">
        <v>0</v>
      </c>
      <c r="N263" s="787">
        <v>22</v>
      </c>
      <c r="O263" s="787">
        <v>0</v>
      </c>
      <c r="P263" s="787">
        <v>0</v>
      </c>
      <c r="Q263" s="787">
        <v>0</v>
      </c>
      <c r="R263" s="787">
        <v>0</v>
      </c>
      <c r="S263" s="787">
        <v>0</v>
      </c>
      <c r="T263" s="787">
        <v>770</v>
      </c>
      <c r="U263" s="787">
        <v>2</v>
      </c>
      <c r="W263" s="790">
        <f t="shared" si="37"/>
        <v>0</v>
      </c>
      <c r="X263" s="790">
        <f t="shared" si="37"/>
        <v>0</v>
      </c>
      <c r="Y263" s="790">
        <f t="shared" si="37"/>
        <v>9.9009900990099046E-3</v>
      </c>
      <c r="Z263" s="790">
        <f t="shared" si="37"/>
        <v>0</v>
      </c>
      <c r="AA263" s="790">
        <f t="shared" si="37"/>
        <v>4.3420576528766129E-3</v>
      </c>
      <c r="AB263" s="790">
        <f t="shared" si="37"/>
        <v>0</v>
      </c>
      <c r="AC263" s="790">
        <f t="shared" si="37"/>
        <v>0</v>
      </c>
      <c r="AD263" s="790">
        <f t="shared" si="37"/>
        <v>0</v>
      </c>
      <c r="AE263" s="790">
        <f t="shared" si="37"/>
        <v>0</v>
      </c>
      <c r="AF263" s="790">
        <f t="shared" si="37"/>
        <v>0</v>
      </c>
      <c r="AG263" s="790">
        <f t="shared" si="37"/>
        <v>1.1213047910295613E-2</v>
      </c>
      <c r="AH263" s="790">
        <f t="shared" si="37"/>
        <v>0</v>
      </c>
      <c r="AI263" s="790">
        <f t="shared" si="37"/>
        <v>0</v>
      </c>
      <c r="AJ263" s="790">
        <f t="shared" si="37"/>
        <v>0</v>
      </c>
      <c r="AK263" s="790">
        <f t="shared" si="37"/>
        <v>0</v>
      </c>
      <c r="AL263" s="790">
        <f t="shared" si="33"/>
        <v>0</v>
      </c>
      <c r="AM263" s="790">
        <f t="shared" si="33"/>
        <v>9.3645484949832804E-3</v>
      </c>
      <c r="AN263" s="790">
        <f t="shared" si="33"/>
        <v>9.5691490634195356E-5</v>
      </c>
      <c r="AP263" s="790">
        <f t="shared" si="30"/>
        <v>1.4582245937148428E-3</v>
      </c>
      <c r="AR263" s="797">
        <f t="shared" si="31"/>
        <v>1.1514678899082564E-3</v>
      </c>
      <c r="AS263" s="787">
        <f t="shared" si="32"/>
        <v>1.3262749006369026E-3</v>
      </c>
    </row>
    <row r="264" spans="1:45" x14ac:dyDescent="0.25">
      <c r="A264" s="770">
        <v>720000000</v>
      </c>
      <c r="B264" s="770" t="s">
        <v>665</v>
      </c>
      <c r="C264" s="770" t="s">
        <v>593</v>
      </c>
      <c r="D264" s="787">
        <v>0</v>
      </c>
      <c r="E264" s="787">
        <v>0</v>
      </c>
      <c r="F264" s="787">
        <v>0</v>
      </c>
      <c r="G264" s="787">
        <v>0</v>
      </c>
      <c r="H264" s="787">
        <v>3</v>
      </c>
      <c r="I264" s="787">
        <v>8.7999999999999972</v>
      </c>
      <c r="J264" s="787">
        <v>0</v>
      </c>
      <c r="K264" s="787">
        <v>0</v>
      </c>
      <c r="L264" s="787">
        <v>0.5</v>
      </c>
      <c r="M264" s="787">
        <v>0</v>
      </c>
      <c r="N264" s="787">
        <v>5.5</v>
      </c>
      <c r="O264" s="787">
        <v>15</v>
      </c>
      <c r="P264" s="787">
        <v>0</v>
      </c>
      <c r="Q264" s="787">
        <v>22</v>
      </c>
      <c r="R264" s="787">
        <v>0</v>
      </c>
      <c r="S264" s="787">
        <v>0</v>
      </c>
      <c r="T264" s="787">
        <v>140</v>
      </c>
      <c r="U264" s="787">
        <v>397</v>
      </c>
      <c r="W264" s="790">
        <f t="shared" si="37"/>
        <v>0</v>
      </c>
      <c r="X264" s="790">
        <f t="shared" si="37"/>
        <v>0</v>
      </c>
      <c r="Y264" s="790">
        <f t="shared" si="37"/>
        <v>0</v>
      </c>
      <c r="Z264" s="790">
        <f t="shared" si="37"/>
        <v>0</v>
      </c>
      <c r="AA264" s="790">
        <f t="shared" si="37"/>
        <v>2.4122542515981182E-3</v>
      </c>
      <c r="AB264" s="790">
        <f t="shared" si="37"/>
        <v>1.2968512059733747E-2</v>
      </c>
      <c r="AC264" s="790">
        <f t="shared" si="37"/>
        <v>0</v>
      </c>
      <c r="AD264" s="790">
        <f t="shared" si="37"/>
        <v>0</v>
      </c>
      <c r="AE264" s="790">
        <f t="shared" si="37"/>
        <v>1.2414649286157667E-4</v>
      </c>
      <c r="AF264" s="790">
        <f t="shared" si="37"/>
        <v>0</v>
      </c>
      <c r="AG264" s="790">
        <f t="shared" si="37"/>
        <v>2.8032619775739034E-3</v>
      </c>
      <c r="AH264" s="790">
        <f t="shared" si="37"/>
        <v>2.9940119760479042E-2</v>
      </c>
      <c r="AI264" s="790">
        <f t="shared" si="37"/>
        <v>0</v>
      </c>
      <c r="AJ264" s="790">
        <f t="shared" si="37"/>
        <v>2.7741699557393791E-4</v>
      </c>
      <c r="AK264" s="790">
        <f t="shared" si="37"/>
        <v>0</v>
      </c>
      <c r="AL264" s="790">
        <f t="shared" si="33"/>
        <v>0</v>
      </c>
      <c r="AM264" s="790">
        <f t="shared" si="33"/>
        <v>1.702645180906051E-3</v>
      </c>
      <c r="AN264" s="790">
        <f t="shared" si="33"/>
        <v>1.8994760890887776E-2</v>
      </c>
      <c r="AP264" s="790">
        <f t="shared" ref="AP264:AP284" si="38">+SUMPRODUCT(W264:AN264,W$3:AN$3)</f>
        <v>2.0736754089799806E-3</v>
      </c>
      <c r="AR264" s="797">
        <f t="shared" si="31"/>
        <v>1.5015887691072671E-3</v>
      </c>
      <c r="AS264" s="787">
        <f t="shared" si="32"/>
        <v>1.7295484424701627E-3</v>
      </c>
    </row>
    <row r="265" spans="1:45" x14ac:dyDescent="0.25">
      <c r="A265" s="770">
        <v>720000000</v>
      </c>
      <c r="B265" s="770" t="s">
        <v>665</v>
      </c>
      <c r="C265" s="770" t="s">
        <v>672</v>
      </c>
      <c r="D265" s="787">
        <v>0</v>
      </c>
      <c r="E265" s="787">
        <v>0</v>
      </c>
      <c r="F265" s="787">
        <v>1</v>
      </c>
      <c r="G265" s="787">
        <v>0</v>
      </c>
      <c r="H265" s="787">
        <v>0</v>
      </c>
      <c r="I265" s="787">
        <v>0</v>
      </c>
      <c r="J265" s="787">
        <v>0</v>
      </c>
      <c r="K265" s="787">
        <v>0</v>
      </c>
      <c r="L265" s="787">
        <v>18</v>
      </c>
      <c r="M265" s="787">
        <v>0</v>
      </c>
      <c r="N265" s="787">
        <v>0</v>
      </c>
      <c r="O265" s="787">
        <v>0</v>
      </c>
      <c r="P265" s="787">
        <v>0</v>
      </c>
      <c r="Q265" s="787">
        <v>0</v>
      </c>
      <c r="R265" s="787">
        <v>42</v>
      </c>
      <c r="S265" s="787">
        <v>0</v>
      </c>
      <c r="T265" s="787">
        <v>5</v>
      </c>
      <c r="U265" s="787">
        <v>6</v>
      </c>
      <c r="W265" s="790">
        <f t="shared" si="37"/>
        <v>0</v>
      </c>
      <c r="X265" s="790">
        <f t="shared" si="37"/>
        <v>0</v>
      </c>
      <c r="Y265" s="790">
        <f t="shared" si="37"/>
        <v>9.9009900990099046E-3</v>
      </c>
      <c r="Z265" s="790">
        <f t="shared" si="37"/>
        <v>0</v>
      </c>
      <c r="AA265" s="790">
        <f t="shared" si="37"/>
        <v>0</v>
      </c>
      <c r="AB265" s="790">
        <f t="shared" si="37"/>
        <v>0</v>
      </c>
      <c r="AC265" s="790">
        <f t="shared" si="37"/>
        <v>0</v>
      </c>
      <c r="AD265" s="790">
        <f t="shared" si="37"/>
        <v>0</v>
      </c>
      <c r="AE265" s="790">
        <f t="shared" si="37"/>
        <v>4.4692737430167594E-3</v>
      </c>
      <c r="AF265" s="790">
        <f t="shared" si="37"/>
        <v>0</v>
      </c>
      <c r="AG265" s="790">
        <f t="shared" si="37"/>
        <v>0</v>
      </c>
      <c r="AH265" s="790">
        <f t="shared" si="37"/>
        <v>0</v>
      </c>
      <c r="AI265" s="790">
        <f t="shared" si="37"/>
        <v>0</v>
      </c>
      <c r="AJ265" s="790">
        <f t="shared" si="37"/>
        <v>0</v>
      </c>
      <c r="AK265" s="790">
        <f t="shared" si="37"/>
        <v>2.6194337033803167E-3</v>
      </c>
      <c r="AL265" s="790">
        <f t="shared" si="33"/>
        <v>0</v>
      </c>
      <c r="AM265" s="790">
        <f t="shared" si="33"/>
        <v>6.0808756460930392E-5</v>
      </c>
      <c r="AN265" s="790">
        <f t="shared" si="33"/>
        <v>2.8707447190258608E-4</v>
      </c>
      <c r="AP265" s="790">
        <f t="shared" si="38"/>
        <v>6.4428712569673992E-4</v>
      </c>
      <c r="AR265" s="797">
        <f t="shared" ref="AR265:AR284" si="39">+SUMPRODUCT(AC265:AH265,$AC$3:$AH$3)</f>
        <v>5.9637988826815637E-4</v>
      </c>
      <c r="AS265" s="787">
        <f t="shared" ref="AS265:AS284" si="40">+AR265/$AR$3</f>
        <v>6.869177021668546E-4</v>
      </c>
    </row>
    <row r="266" spans="1:45" x14ac:dyDescent="0.25">
      <c r="A266" s="770">
        <v>720000000</v>
      </c>
      <c r="B266" s="770" t="s">
        <v>665</v>
      </c>
      <c r="C266" s="770" t="s">
        <v>462</v>
      </c>
      <c r="D266" s="787">
        <v>0</v>
      </c>
      <c r="E266" s="787">
        <v>0</v>
      </c>
      <c r="F266" s="787">
        <v>0</v>
      </c>
      <c r="G266" s="787">
        <v>0</v>
      </c>
      <c r="H266" s="787">
        <v>0</v>
      </c>
      <c r="I266" s="787">
        <v>0</v>
      </c>
      <c r="J266" s="787">
        <v>0</v>
      </c>
      <c r="K266" s="787">
        <v>0</v>
      </c>
      <c r="L266" s="787">
        <v>0</v>
      </c>
      <c r="M266" s="787">
        <v>0</v>
      </c>
      <c r="N266" s="787">
        <v>0</v>
      </c>
      <c r="O266" s="787">
        <v>0</v>
      </c>
      <c r="P266" s="787">
        <v>1</v>
      </c>
      <c r="Q266" s="787">
        <v>0</v>
      </c>
      <c r="R266" s="787">
        <v>0</v>
      </c>
      <c r="S266" s="787">
        <v>0</v>
      </c>
      <c r="T266" s="787">
        <v>0</v>
      </c>
      <c r="U266" s="787">
        <v>0</v>
      </c>
      <c r="W266" s="790">
        <f t="shared" si="37"/>
        <v>0</v>
      </c>
      <c r="X266" s="790">
        <f t="shared" si="37"/>
        <v>0</v>
      </c>
      <c r="Y266" s="790">
        <f t="shared" si="37"/>
        <v>0</v>
      </c>
      <c r="Z266" s="790">
        <f t="shared" si="37"/>
        <v>0</v>
      </c>
      <c r="AA266" s="790">
        <f t="shared" si="37"/>
        <v>0</v>
      </c>
      <c r="AB266" s="790">
        <f t="shared" si="37"/>
        <v>0</v>
      </c>
      <c r="AC266" s="790">
        <f t="shared" si="37"/>
        <v>0</v>
      </c>
      <c r="AD266" s="790">
        <f t="shared" si="37"/>
        <v>0</v>
      </c>
      <c r="AE266" s="790">
        <f t="shared" si="37"/>
        <v>0</v>
      </c>
      <c r="AF266" s="790">
        <f t="shared" si="37"/>
        <v>0</v>
      </c>
      <c r="AG266" s="790">
        <f t="shared" si="37"/>
        <v>0</v>
      </c>
      <c r="AH266" s="790">
        <f t="shared" si="37"/>
        <v>0</v>
      </c>
      <c r="AI266" s="790">
        <f t="shared" si="37"/>
        <v>5.0620096178182748E-5</v>
      </c>
      <c r="AJ266" s="790">
        <f t="shared" si="37"/>
        <v>0</v>
      </c>
      <c r="AK266" s="790">
        <f t="shared" si="37"/>
        <v>0</v>
      </c>
      <c r="AL266" s="790">
        <f t="shared" si="33"/>
        <v>0</v>
      </c>
      <c r="AM266" s="790">
        <f t="shared" si="33"/>
        <v>0</v>
      </c>
      <c r="AN266" s="790">
        <f t="shared" si="33"/>
        <v>0</v>
      </c>
      <c r="AP266" s="790">
        <f t="shared" si="38"/>
        <v>1.57327258921792E-7</v>
      </c>
      <c r="AR266" s="797">
        <f t="shared" si="39"/>
        <v>0</v>
      </c>
      <c r="AS266" s="787">
        <f t="shared" si="40"/>
        <v>0</v>
      </c>
    </row>
    <row r="267" spans="1:45" x14ac:dyDescent="0.25">
      <c r="A267" s="770">
        <v>722000000</v>
      </c>
      <c r="B267" s="770" t="s">
        <v>673</v>
      </c>
      <c r="C267" s="770" t="s">
        <v>439</v>
      </c>
      <c r="D267" s="787">
        <v>0</v>
      </c>
      <c r="E267" s="787">
        <v>0</v>
      </c>
      <c r="F267" s="787">
        <v>0</v>
      </c>
      <c r="G267" s="787">
        <v>0</v>
      </c>
      <c r="H267" s="787">
        <v>0</v>
      </c>
      <c r="I267" s="787">
        <v>14</v>
      </c>
      <c r="J267" s="787">
        <v>0</v>
      </c>
      <c r="K267" s="787">
        <v>0</v>
      </c>
      <c r="L267" s="787">
        <v>0</v>
      </c>
      <c r="M267" s="787">
        <v>0</v>
      </c>
      <c r="N267" s="787">
        <v>22</v>
      </c>
      <c r="O267" s="787">
        <v>11</v>
      </c>
      <c r="P267" s="787">
        <v>0</v>
      </c>
      <c r="Q267" s="787">
        <v>0</v>
      </c>
      <c r="R267" s="787">
        <v>0</v>
      </c>
      <c r="S267" s="787">
        <v>0</v>
      </c>
      <c r="T267" s="787">
        <v>145</v>
      </c>
      <c r="U267" s="787">
        <v>157</v>
      </c>
      <c r="W267" s="790">
        <f t="shared" si="37"/>
        <v>0</v>
      </c>
      <c r="X267" s="790">
        <f t="shared" si="37"/>
        <v>0</v>
      </c>
      <c r="Y267" s="790">
        <f t="shared" si="37"/>
        <v>0</v>
      </c>
      <c r="Z267" s="790">
        <f t="shared" si="37"/>
        <v>0</v>
      </c>
      <c r="AA267" s="790">
        <f t="shared" si="37"/>
        <v>0</v>
      </c>
      <c r="AB267" s="790">
        <f t="shared" si="37"/>
        <v>2.0631723731394606E-2</v>
      </c>
      <c r="AC267" s="790">
        <f t="shared" si="37"/>
        <v>0</v>
      </c>
      <c r="AD267" s="790">
        <f t="shared" si="37"/>
        <v>0</v>
      </c>
      <c r="AE267" s="790">
        <f t="shared" si="37"/>
        <v>0</v>
      </c>
      <c r="AF267" s="790">
        <f t="shared" si="37"/>
        <v>0</v>
      </c>
      <c r="AG267" s="790">
        <f t="shared" si="37"/>
        <v>1.1213047910295613E-2</v>
      </c>
      <c r="AH267" s="790">
        <f t="shared" si="37"/>
        <v>2.1956087824351298E-2</v>
      </c>
      <c r="AI267" s="790">
        <f t="shared" si="37"/>
        <v>0</v>
      </c>
      <c r="AJ267" s="790">
        <f t="shared" si="37"/>
        <v>0</v>
      </c>
      <c r="AK267" s="790">
        <f t="shared" si="37"/>
        <v>0</v>
      </c>
      <c r="AL267" s="790">
        <f t="shared" si="33"/>
        <v>0</v>
      </c>
      <c r="AM267" s="790">
        <f t="shared" si="33"/>
        <v>1.7634539373669815E-3</v>
      </c>
      <c r="AN267" s="790">
        <f t="shared" si="33"/>
        <v>7.511782014784335E-3</v>
      </c>
      <c r="AP267" s="790">
        <f t="shared" si="38"/>
        <v>2.6348367964189345E-3</v>
      </c>
      <c r="AR267" s="797">
        <f t="shared" si="39"/>
        <v>2.029382061564943E-3</v>
      </c>
      <c r="AS267" s="787">
        <f t="shared" si="40"/>
        <v>2.3374672586578206E-3</v>
      </c>
    </row>
    <row r="268" spans="1:45" x14ac:dyDescent="0.25">
      <c r="A268" s="770">
        <v>722000000</v>
      </c>
      <c r="B268" s="770" t="s">
        <v>673</v>
      </c>
      <c r="C268" s="770" t="s">
        <v>637</v>
      </c>
      <c r="D268" s="787">
        <v>2</v>
      </c>
      <c r="E268" s="787">
        <v>0</v>
      </c>
      <c r="F268" s="787">
        <v>0</v>
      </c>
      <c r="G268" s="787">
        <v>0</v>
      </c>
      <c r="H268" s="787">
        <v>23.400000000000006</v>
      </c>
      <c r="I268" s="787">
        <v>9</v>
      </c>
      <c r="J268" s="787">
        <v>30.5</v>
      </c>
      <c r="K268" s="787">
        <v>2</v>
      </c>
      <c r="L268" s="787">
        <v>8</v>
      </c>
      <c r="M268" s="787">
        <v>0</v>
      </c>
      <c r="N268" s="787">
        <v>4.5</v>
      </c>
      <c r="O268" s="787">
        <v>0</v>
      </c>
      <c r="P268" s="787">
        <v>120</v>
      </c>
      <c r="Q268" s="787">
        <v>119</v>
      </c>
      <c r="R268" s="787">
        <v>2</v>
      </c>
      <c r="S268" s="787">
        <v>0</v>
      </c>
      <c r="T268" s="787">
        <v>1321</v>
      </c>
      <c r="U268" s="787">
        <v>82</v>
      </c>
      <c r="W268" s="790">
        <f t="shared" si="37"/>
        <v>1.0651517841292386E-2</v>
      </c>
      <c r="X268" s="790">
        <f t="shared" si="37"/>
        <v>0</v>
      </c>
      <c r="Y268" s="790">
        <f t="shared" si="37"/>
        <v>0</v>
      </c>
      <c r="Z268" s="790">
        <f t="shared" si="37"/>
        <v>0</v>
      </c>
      <c r="AA268" s="790">
        <f t="shared" si="37"/>
        <v>1.8815583162465326E-2</v>
      </c>
      <c r="AB268" s="790">
        <f t="shared" si="37"/>
        <v>1.3263250970182246E-2</v>
      </c>
      <c r="AC268" s="790">
        <f t="shared" si="37"/>
        <v>2.4250616204182229E-3</v>
      </c>
      <c r="AD268" s="790">
        <f t="shared" si="37"/>
        <v>4.3001505052676843E-4</v>
      </c>
      <c r="AE268" s="790">
        <f t="shared" si="37"/>
        <v>1.9863438857852266E-3</v>
      </c>
      <c r="AF268" s="790">
        <f t="shared" si="37"/>
        <v>0</v>
      </c>
      <c r="AG268" s="790">
        <f t="shared" si="37"/>
        <v>2.2935779816513754E-3</v>
      </c>
      <c r="AH268" s="790">
        <f t="shared" si="37"/>
        <v>0</v>
      </c>
      <c r="AI268" s="790">
        <f t="shared" si="37"/>
        <v>6.0744115413819298E-3</v>
      </c>
      <c r="AJ268" s="790">
        <f t="shared" si="37"/>
        <v>1.5005737487863006E-3</v>
      </c>
      <c r="AK268" s="790">
        <f t="shared" si="37"/>
        <v>1.2473493825620555E-4</v>
      </c>
      <c r="AL268" s="790">
        <f t="shared" si="33"/>
        <v>0</v>
      </c>
      <c r="AM268" s="790">
        <f t="shared" si="33"/>
        <v>1.6065673456977809E-2</v>
      </c>
      <c r="AN268" s="790">
        <f t="shared" si="33"/>
        <v>3.9233511160020095E-3</v>
      </c>
      <c r="AP268" s="790">
        <f t="shared" si="38"/>
        <v>2.5898540735889318E-3</v>
      </c>
      <c r="AR268" s="797">
        <f t="shared" si="39"/>
        <v>1.3392916021468118E-3</v>
      </c>
      <c r="AS268" s="787">
        <f t="shared" si="40"/>
        <v>1.5426125662111392E-3</v>
      </c>
    </row>
    <row r="269" spans="1:45" x14ac:dyDescent="0.25">
      <c r="A269" s="770">
        <v>722000000</v>
      </c>
      <c r="B269" s="770" t="s">
        <v>673</v>
      </c>
      <c r="C269" s="770" t="s">
        <v>674</v>
      </c>
      <c r="D269" s="787">
        <v>0</v>
      </c>
      <c r="E269" s="787">
        <v>0</v>
      </c>
      <c r="F269" s="787">
        <v>0</v>
      </c>
      <c r="G269" s="787">
        <v>0</v>
      </c>
      <c r="H269" s="787">
        <v>0</v>
      </c>
      <c r="I269" s="787">
        <v>0</v>
      </c>
      <c r="J269" s="787">
        <v>0</v>
      </c>
      <c r="K269" s="787">
        <v>0</v>
      </c>
      <c r="L269" s="787">
        <v>0</v>
      </c>
      <c r="M269" s="787">
        <v>0</v>
      </c>
      <c r="N269" s="787">
        <v>0</v>
      </c>
      <c r="O269" s="787">
        <v>0</v>
      </c>
      <c r="P269" s="787">
        <v>0</v>
      </c>
      <c r="Q269" s="787">
        <v>0</v>
      </c>
      <c r="R269" s="787">
        <v>0</v>
      </c>
      <c r="S269" s="787">
        <v>0</v>
      </c>
      <c r="T269" s="787">
        <v>0</v>
      </c>
      <c r="U269" s="787">
        <v>1</v>
      </c>
      <c r="W269" s="790">
        <f t="shared" si="37"/>
        <v>0</v>
      </c>
      <c r="X269" s="790">
        <f t="shared" si="37"/>
        <v>0</v>
      </c>
      <c r="Y269" s="790">
        <f t="shared" si="37"/>
        <v>0</v>
      </c>
      <c r="Z269" s="790">
        <f t="shared" si="37"/>
        <v>0</v>
      </c>
      <c r="AA269" s="790">
        <f t="shared" si="37"/>
        <v>0</v>
      </c>
      <c r="AB269" s="790">
        <f t="shared" si="37"/>
        <v>0</v>
      </c>
      <c r="AC269" s="790">
        <f t="shared" si="37"/>
        <v>0</v>
      </c>
      <c r="AD269" s="790">
        <f t="shared" si="37"/>
        <v>0</v>
      </c>
      <c r="AE269" s="790">
        <f t="shared" si="37"/>
        <v>0</v>
      </c>
      <c r="AF269" s="790">
        <f t="shared" si="37"/>
        <v>0</v>
      </c>
      <c r="AG269" s="790">
        <f t="shared" si="37"/>
        <v>0</v>
      </c>
      <c r="AH269" s="790">
        <f t="shared" si="37"/>
        <v>0</v>
      </c>
      <c r="AI269" s="790">
        <f t="shared" si="37"/>
        <v>0</v>
      </c>
      <c r="AJ269" s="790">
        <f t="shared" si="37"/>
        <v>0</v>
      </c>
      <c r="AK269" s="790">
        <f t="shared" si="37"/>
        <v>0</v>
      </c>
      <c r="AL269" s="790">
        <f t="shared" si="33"/>
        <v>0</v>
      </c>
      <c r="AM269" s="790">
        <f t="shared" si="33"/>
        <v>0</v>
      </c>
      <c r="AN269" s="790">
        <f t="shared" si="33"/>
        <v>4.7845745317097678E-5</v>
      </c>
      <c r="AP269" s="790">
        <f t="shared" si="38"/>
        <v>3.4783856845530008E-7</v>
      </c>
      <c r="AR269" s="797">
        <f t="shared" si="39"/>
        <v>0</v>
      </c>
      <c r="AS269" s="787">
        <f t="shared" si="40"/>
        <v>0</v>
      </c>
    </row>
    <row r="270" spans="1:45" x14ac:dyDescent="0.25">
      <c r="A270" s="770">
        <v>722000000</v>
      </c>
      <c r="B270" s="770" t="s">
        <v>673</v>
      </c>
      <c r="C270" s="770" t="s">
        <v>675</v>
      </c>
      <c r="D270" s="787">
        <v>0</v>
      </c>
      <c r="E270" s="787">
        <v>0</v>
      </c>
      <c r="F270" s="787">
        <v>0</v>
      </c>
      <c r="G270" s="787">
        <v>0</v>
      </c>
      <c r="H270" s="787">
        <v>6.1999999999999993</v>
      </c>
      <c r="I270" s="787">
        <v>8.1</v>
      </c>
      <c r="J270" s="787">
        <v>0</v>
      </c>
      <c r="K270" s="787">
        <v>0</v>
      </c>
      <c r="L270" s="787">
        <v>0</v>
      </c>
      <c r="M270" s="787">
        <v>0</v>
      </c>
      <c r="N270" s="787">
        <v>0</v>
      </c>
      <c r="O270" s="787">
        <v>1</v>
      </c>
      <c r="P270" s="787">
        <v>0</v>
      </c>
      <c r="Q270" s="787">
        <v>0</v>
      </c>
      <c r="R270" s="787">
        <v>2</v>
      </c>
      <c r="S270" s="787">
        <v>0</v>
      </c>
      <c r="T270" s="787">
        <v>391</v>
      </c>
      <c r="U270" s="787">
        <v>146</v>
      </c>
      <c r="W270" s="790">
        <f t="shared" si="37"/>
        <v>0</v>
      </c>
      <c r="X270" s="790">
        <f t="shared" si="37"/>
        <v>0</v>
      </c>
      <c r="Y270" s="790">
        <f t="shared" si="37"/>
        <v>0</v>
      </c>
      <c r="Z270" s="790">
        <f t="shared" si="37"/>
        <v>0</v>
      </c>
      <c r="AA270" s="790">
        <f t="shared" si="37"/>
        <v>4.9853254533027769E-3</v>
      </c>
      <c r="AB270" s="790">
        <f t="shared" si="37"/>
        <v>1.1936925873164021E-2</v>
      </c>
      <c r="AC270" s="790">
        <f t="shared" si="37"/>
        <v>0</v>
      </c>
      <c r="AD270" s="790">
        <f t="shared" si="37"/>
        <v>0</v>
      </c>
      <c r="AE270" s="790">
        <f t="shared" si="37"/>
        <v>0</v>
      </c>
      <c r="AF270" s="790">
        <f t="shared" si="37"/>
        <v>0</v>
      </c>
      <c r="AG270" s="790">
        <f t="shared" si="37"/>
        <v>0</v>
      </c>
      <c r="AH270" s="790">
        <f t="shared" si="37"/>
        <v>1.996007984031936E-3</v>
      </c>
      <c r="AI270" s="790">
        <f t="shared" si="37"/>
        <v>0</v>
      </c>
      <c r="AJ270" s="790">
        <f t="shared" si="37"/>
        <v>0</v>
      </c>
      <c r="AK270" s="790">
        <f t="shared" si="37"/>
        <v>1.2473493825620555E-4</v>
      </c>
      <c r="AL270" s="790">
        <f t="shared" si="37"/>
        <v>0</v>
      </c>
      <c r="AM270" s="790">
        <f t="shared" ref="AM270:AN284" si="41">+T270/T$2</f>
        <v>4.755244755244757E-3</v>
      </c>
      <c r="AN270" s="790">
        <f t="shared" si="41"/>
        <v>6.9854788162962604E-3</v>
      </c>
      <c r="AP270" s="790">
        <f t="shared" si="38"/>
        <v>6.5053216000216939E-4</v>
      </c>
      <c r="AR270" s="797">
        <f t="shared" si="39"/>
        <v>7.9810379241516944E-5</v>
      </c>
      <c r="AS270" s="787">
        <f t="shared" si="40"/>
        <v>9.1926578001901631E-5</v>
      </c>
    </row>
    <row r="271" spans="1:45" x14ac:dyDescent="0.25">
      <c r="A271" s="770">
        <v>722000000</v>
      </c>
      <c r="B271" s="770" t="s">
        <v>673</v>
      </c>
      <c r="C271" s="770" t="s">
        <v>676</v>
      </c>
      <c r="D271" s="787">
        <v>0</v>
      </c>
      <c r="E271" s="787">
        <v>0</v>
      </c>
      <c r="F271" s="787">
        <v>1</v>
      </c>
      <c r="G271" s="787">
        <v>0</v>
      </c>
      <c r="H271" s="787">
        <v>0</v>
      </c>
      <c r="I271" s="787">
        <v>0</v>
      </c>
      <c r="J271" s="787">
        <v>0</v>
      </c>
      <c r="K271" s="787">
        <v>0</v>
      </c>
      <c r="L271" s="787">
        <v>35.5</v>
      </c>
      <c r="M271" s="787">
        <v>0</v>
      </c>
      <c r="N271" s="787">
        <v>0</v>
      </c>
      <c r="O271" s="787">
        <v>0</v>
      </c>
      <c r="P271" s="787">
        <v>0</v>
      </c>
      <c r="Q271" s="787">
        <v>0</v>
      </c>
      <c r="R271" s="787">
        <v>434</v>
      </c>
      <c r="S271" s="787">
        <v>0</v>
      </c>
      <c r="T271" s="787">
        <v>0</v>
      </c>
      <c r="U271" s="787">
        <v>0</v>
      </c>
      <c r="W271" s="790">
        <f t="shared" si="37"/>
        <v>0</v>
      </c>
      <c r="X271" s="790">
        <f t="shared" si="37"/>
        <v>0</v>
      </c>
      <c r="Y271" s="790">
        <f t="shared" si="37"/>
        <v>9.9009900990099046E-3</v>
      </c>
      <c r="Z271" s="790">
        <f t="shared" si="37"/>
        <v>0</v>
      </c>
      <c r="AA271" s="790">
        <f t="shared" si="37"/>
        <v>0</v>
      </c>
      <c r="AB271" s="790">
        <f t="shared" si="37"/>
        <v>0</v>
      </c>
      <c r="AC271" s="790">
        <f t="shared" si="37"/>
        <v>0</v>
      </c>
      <c r="AD271" s="790">
        <f t="shared" si="37"/>
        <v>0</v>
      </c>
      <c r="AE271" s="790">
        <f t="shared" si="37"/>
        <v>8.8144009931719423E-3</v>
      </c>
      <c r="AF271" s="790">
        <f t="shared" si="37"/>
        <v>0</v>
      </c>
      <c r="AG271" s="790">
        <f t="shared" si="37"/>
        <v>0</v>
      </c>
      <c r="AH271" s="790">
        <f t="shared" si="37"/>
        <v>0</v>
      </c>
      <c r="AI271" s="790">
        <f t="shared" si="37"/>
        <v>0</v>
      </c>
      <c r="AJ271" s="790">
        <f t="shared" si="37"/>
        <v>0</v>
      </c>
      <c r="AK271" s="790">
        <f t="shared" si="37"/>
        <v>2.7067481601596603E-2</v>
      </c>
      <c r="AL271" s="790">
        <f t="shared" si="37"/>
        <v>0</v>
      </c>
      <c r="AM271" s="790">
        <f t="shared" si="41"/>
        <v>0</v>
      </c>
      <c r="AN271" s="790">
        <f t="shared" si="41"/>
        <v>0</v>
      </c>
      <c r="AP271" s="790">
        <f t="shared" si="38"/>
        <v>1.2551045966679548E-3</v>
      </c>
      <c r="AR271" s="797">
        <f t="shared" si="39"/>
        <v>1.1761936685288641E-3</v>
      </c>
      <c r="AS271" s="787">
        <f t="shared" si="40"/>
        <v>1.3547543570512968E-3</v>
      </c>
    </row>
    <row r="272" spans="1:45" x14ac:dyDescent="0.25">
      <c r="A272" s="770">
        <v>722000000</v>
      </c>
      <c r="B272" s="770" t="s">
        <v>673</v>
      </c>
      <c r="C272" s="770" t="s">
        <v>663</v>
      </c>
      <c r="D272" s="787">
        <v>0</v>
      </c>
      <c r="E272" s="787">
        <v>0</v>
      </c>
      <c r="F272" s="787">
        <v>2.2000000000000002</v>
      </c>
      <c r="G272" s="787">
        <v>0</v>
      </c>
      <c r="H272" s="787">
        <v>0</v>
      </c>
      <c r="I272" s="787">
        <v>0</v>
      </c>
      <c r="J272" s="787">
        <v>0.25</v>
      </c>
      <c r="K272" s="787">
        <v>0</v>
      </c>
      <c r="L272" s="787">
        <v>20.5</v>
      </c>
      <c r="M272" s="787">
        <v>0</v>
      </c>
      <c r="N272" s="787">
        <v>0</v>
      </c>
      <c r="O272" s="787">
        <v>0</v>
      </c>
      <c r="P272" s="787">
        <v>0</v>
      </c>
      <c r="Q272" s="787">
        <v>0</v>
      </c>
      <c r="R272" s="787">
        <v>303</v>
      </c>
      <c r="S272" s="787">
        <v>0</v>
      </c>
      <c r="T272" s="787">
        <v>5</v>
      </c>
      <c r="U272" s="787">
        <v>0</v>
      </c>
      <c r="W272" s="790">
        <f t="shared" si="37"/>
        <v>0</v>
      </c>
      <c r="X272" s="790">
        <f t="shared" si="37"/>
        <v>0</v>
      </c>
      <c r="Y272" s="790">
        <f t="shared" si="37"/>
        <v>2.1782178217821791E-2</v>
      </c>
      <c r="Z272" s="790">
        <f t="shared" si="37"/>
        <v>0</v>
      </c>
      <c r="AA272" s="790">
        <f t="shared" si="37"/>
        <v>0</v>
      </c>
      <c r="AB272" s="790">
        <f t="shared" si="37"/>
        <v>0</v>
      </c>
      <c r="AC272" s="790">
        <f t="shared" si="37"/>
        <v>1.9877554265723141E-5</v>
      </c>
      <c r="AD272" s="790">
        <f t="shared" si="37"/>
        <v>0</v>
      </c>
      <c r="AE272" s="790">
        <f t="shared" si="37"/>
        <v>5.0900062073246429E-3</v>
      </c>
      <c r="AF272" s="790">
        <f t="shared" si="37"/>
        <v>0</v>
      </c>
      <c r="AG272" s="790">
        <f t="shared" si="37"/>
        <v>0</v>
      </c>
      <c r="AH272" s="790">
        <f t="shared" si="37"/>
        <v>0</v>
      </c>
      <c r="AI272" s="790">
        <f t="shared" si="37"/>
        <v>0</v>
      </c>
      <c r="AJ272" s="790">
        <f t="shared" si="37"/>
        <v>0</v>
      </c>
      <c r="AK272" s="790">
        <f t="shared" si="37"/>
        <v>1.8897343145815142E-2</v>
      </c>
      <c r="AL272" s="790">
        <f t="shared" si="37"/>
        <v>0</v>
      </c>
      <c r="AM272" s="790">
        <f t="shared" si="41"/>
        <v>6.0808756460930392E-5</v>
      </c>
      <c r="AN272" s="790">
        <f t="shared" si="41"/>
        <v>0</v>
      </c>
      <c r="AP272" s="790">
        <f t="shared" si="38"/>
        <v>8.0325586789215301E-4</v>
      </c>
      <c r="AR272" s="797">
        <f t="shared" si="39"/>
        <v>6.8526481329387137E-4</v>
      </c>
      <c r="AS272" s="787">
        <f t="shared" si="40"/>
        <v>7.8929645379317338E-4</v>
      </c>
    </row>
    <row r="273" spans="1:46" x14ac:dyDescent="0.25">
      <c r="A273" s="770">
        <v>722000000</v>
      </c>
      <c r="B273" s="770" t="s">
        <v>673</v>
      </c>
      <c r="C273" s="770" t="s">
        <v>593</v>
      </c>
      <c r="D273" s="787">
        <v>0</v>
      </c>
      <c r="E273" s="787">
        <v>0</v>
      </c>
      <c r="F273" s="787">
        <v>0</v>
      </c>
      <c r="G273" s="787">
        <v>0</v>
      </c>
      <c r="H273" s="787">
        <v>1.1000000000000001</v>
      </c>
      <c r="I273" s="787">
        <v>2.5000000000000004</v>
      </c>
      <c r="J273" s="787">
        <v>0</v>
      </c>
      <c r="K273" s="787">
        <v>0</v>
      </c>
      <c r="L273" s="787">
        <v>0</v>
      </c>
      <c r="M273" s="787">
        <v>0</v>
      </c>
      <c r="N273" s="787">
        <v>9.5</v>
      </c>
      <c r="O273" s="787">
        <v>9</v>
      </c>
      <c r="P273" s="787">
        <v>0</v>
      </c>
      <c r="Q273" s="787">
        <v>0</v>
      </c>
      <c r="R273" s="787">
        <v>0</v>
      </c>
      <c r="S273" s="787">
        <v>0</v>
      </c>
      <c r="T273" s="787">
        <v>24</v>
      </c>
      <c r="U273" s="787">
        <v>95</v>
      </c>
      <c r="W273" s="790">
        <f t="shared" si="37"/>
        <v>0</v>
      </c>
      <c r="X273" s="790">
        <f t="shared" si="37"/>
        <v>0</v>
      </c>
      <c r="Y273" s="790">
        <f t="shared" si="37"/>
        <v>0</v>
      </c>
      <c r="Z273" s="790">
        <f t="shared" si="37"/>
        <v>0</v>
      </c>
      <c r="AA273" s="790">
        <f t="shared" si="37"/>
        <v>8.8449322558597674E-4</v>
      </c>
      <c r="AB273" s="790">
        <f t="shared" si="37"/>
        <v>3.6842363806061803E-3</v>
      </c>
      <c r="AC273" s="790">
        <f t="shared" si="37"/>
        <v>0</v>
      </c>
      <c r="AD273" s="790">
        <f t="shared" si="37"/>
        <v>0</v>
      </c>
      <c r="AE273" s="790">
        <f t="shared" si="37"/>
        <v>0</v>
      </c>
      <c r="AF273" s="790">
        <f t="shared" si="37"/>
        <v>0</v>
      </c>
      <c r="AG273" s="790">
        <f t="shared" si="37"/>
        <v>4.8419979612640152E-3</v>
      </c>
      <c r="AH273" s="790">
        <f t="shared" si="37"/>
        <v>1.7964071856287425E-2</v>
      </c>
      <c r="AI273" s="790">
        <f t="shared" si="37"/>
        <v>0</v>
      </c>
      <c r="AJ273" s="790">
        <f t="shared" si="37"/>
        <v>0</v>
      </c>
      <c r="AK273" s="790">
        <f t="shared" si="37"/>
        <v>0</v>
      </c>
      <c r="AL273" s="790">
        <f t="shared" si="37"/>
        <v>0</v>
      </c>
      <c r="AM273" s="790">
        <f t="shared" si="41"/>
        <v>2.9188203101246591E-4</v>
      </c>
      <c r="AN273" s="790">
        <f t="shared" si="41"/>
        <v>4.545345805124279E-3</v>
      </c>
      <c r="AP273" s="790">
        <f t="shared" si="38"/>
        <v>1.3725411831572772E-3</v>
      </c>
      <c r="AR273" s="797">
        <f t="shared" si="39"/>
        <v>1.2155181838158541E-3</v>
      </c>
      <c r="AS273" s="787">
        <f t="shared" si="40"/>
        <v>1.4000488182012317E-3</v>
      </c>
    </row>
    <row r="274" spans="1:46" x14ac:dyDescent="0.25">
      <c r="A274" s="770">
        <v>722000000</v>
      </c>
      <c r="B274" s="770" t="s">
        <v>673</v>
      </c>
      <c r="C274" s="770" t="s">
        <v>462</v>
      </c>
      <c r="D274" s="787">
        <v>0</v>
      </c>
      <c r="E274" s="787">
        <v>0</v>
      </c>
      <c r="F274" s="787">
        <v>0</v>
      </c>
      <c r="G274" s="787">
        <v>0</v>
      </c>
      <c r="H274" s="787">
        <v>0</v>
      </c>
      <c r="I274" s="787">
        <v>0</v>
      </c>
      <c r="J274" s="787">
        <v>0</v>
      </c>
      <c r="K274" s="787">
        <v>0</v>
      </c>
      <c r="L274" s="787">
        <v>0</v>
      </c>
      <c r="M274" s="787">
        <v>0</v>
      </c>
      <c r="N274" s="787">
        <v>0</v>
      </c>
      <c r="O274" s="787">
        <v>0</v>
      </c>
      <c r="P274" s="787">
        <v>0</v>
      </c>
      <c r="Q274" s="787">
        <v>0</v>
      </c>
      <c r="R274" s="787">
        <v>0</v>
      </c>
      <c r="S274" s="787">
        <v>0</v>
      </c>
      <c r="T274" s="787">
        <v>5</v>
      </c>
      <c r="U274" s="787">
        <v>0</v>
      </c>
      <c r="W274" s="790">
        <f t="shared" si="37"/>
        <v>0</v>
      </c>
      <c r="X274" s="790">
        <f t="shared" si="37"/>
        <v>0</v>
      </c>
      <c r="Y274" s="790">
        <f t="shared" si="37"/>
        <v>0</v>
      </c>
      <c r="Z274" s="790">
        <f t="shared" si="37"/>
        <v>0</v>
      </c>
      <c r="AA274" s="790">
        <f t="shared" si="37"/>
        <v>0</v>
      </c>
      <c r="AB274" s="790">
        <f t="shared" si="37"/>
        <v>0</v>
      </c>
      <c r="AC274" s="790">
        <f t="shared" si="37"/>
        <v>0</v>
      </c>
      <c r="AD274" s="790">
        <f t="shared" si="37"/>
        <v>0</v>
      </c>
      <c r="AE274" s="790">
        <f t="shared" si="37"/>
        <v>0</v>
      </c>
      <c r="AF274" s="790">
        <f t="shared" si="37"/>
        <v>0</v>
      </c>
      <c r="AG274" s="790">
        <f t="shared" si="37"/>
        <v>0</v>
      </c>
      <c r="AH274" s="790">
        <f t="shared" ref="AH274:AL284" si="42">+O274/O$2</f>
        <v>0</v>
      </c>
      <c r="AI274" s="790">
        <f t="shared" si="42"/>
        <v>0</v>
      </c>
      <c r="AJ274" s="790">
        <f t="shared" si="42"/>
        <v>0</v>
      </c>
      <c r="AK274" s="790">
        <f t="shared" si="42"/>
        <v>0</v>
      </c>
      <c r="AL274" s="790">
        <f t="shared" si="42"/>
        <v>0</v>
      </c>
      <c r="AM274" s="790">
        <f t="shared" si="41"/>
        <v>6.0808756460930392E-5</v>
      </c>
      <c r="AN274" s="790">
        <f t="shared" si="41"/>
        <v>0</v>
      </c>
      <c r="AP274" s="790">
        <f t="shared" si="38"/>
        <v>8.9206445728184887E-7</v>
      </c>
      <c r="AR274" s="797">
        <f t="shared" si="39"/>
        <v>0</v>
      </c>
      <c r="AS274" s="787">
        <f t="shared" si="40"/>
        <v>0</v>
      </c>
    </row>
    <row r="275" spans="1:46" x14ac:dyDescent="0.25">
      <c r="A275" s="770">
        <v>722000000</v>
      </c>
      <c r="B275" s="770" t="s">
        <v>673</v>
      </c>
      <c r="C275" s="770" t="s">
        <v>605</v>
      </c>
      <c r="D275" s="787">
        <v>2.2000000000000002</v>
      </c>
      <c r="E275" s="787">
        <v>1</v>
      </c>
      <c r="F275" s="787">
        <v>0</v>
      </c>
      <c r="G275" s="787">
        <v>0</v>
      </c>
      <c r="H275" s="787">
        <v>28.300000000000015</v>
      </c>
      <c r="I275" s="787">
        <v>3.5333333333333341</v>
      </c>
      <c r="J275" s="787">
        <v>28.25</v>
      </c>
      <c r="K275" s="787">
        <v>7</v>
      </c>
      <c r="L275" s="787">
        <v>0</v>
      </c>
      <c r="M275" s="787">
        <v>0</v>
      </c>
      <c r="N275" s="787">
        <v>22</v>
      </c>
      <c r="O275" s="787">
        <v>0</v>
      </c>
      <c r="P275" s="787">
        <v>111</v>
      </c>
      <c r="Q275" s="787">
        <v>15</v>
      </c>
      <c r="R275" s="787">
        <v>4</v>
      </c>
      <c r="S275" s="787">
        <v>0</v>
      </c>
      <c r="T275" s="787">
        <v>478</v>
      </c>
      <c r="U275" s="787">
        <v>46.5</v>
      </c>
      <c r="W275" s="790">
        <f t="shared" ref="W275:AG284" si="43">+D275/D$2</f>
        <v>1.1716669625421625E-2</v>
      </c>
      <c r="X275" s="790">
        <f t="shared" si="43"/>
        <v>2.1396476713501176E-3</v>
      </c>
      <c r="Y275" s="790">
        <f t="shared" si="43"/>
        <v>0</v>
      </c>
      <c r="Z275" s="790">
        <f t="shared" si="43"/>
        <v>0</v>
      </c>
      <c r="AA275" s="790">
        <f t="shared" si="43"/>
        <v>2.2755598440075596E-2</v>
      </c>
      <c r="AB275" s="790">
        <f t="shared" si="43"/>
        <v>5.2070540845900676E-3</v>
      </c>
      <c r="AC275" s="790">
        <f t="shared" si="43"/>
        <v>2.2461636320267146E-3</v>
      </c>
      <c r="AD275" s="790">
        <f t="shared" si="43"/>
        <v>1.5050526768436896E-3</v>
      </c>
      <c r="AE275" s="790">
        <f t="shared" si="43"/>
        <v>0</v>
      </c>
      <c r="AF275" s="790">
        <f t="shared" si="43"/>
        <v>0</v>
      </c>
      <c r="AG275" s="790">
        <f t="shared" si="43"/>
        <v>1.1213047910295613E-2</v>
      </c>
      <c r="AH275" s="790">
        <f t="shared" si="42"/>
        <v>0</v>
      </c>
      <c r="AI275" s="790">
        <f t="shared" si="42"/>
        <v>5.6188306757782849E-3</v>
      </c>
      <c r="AJ275" s="790">
        <f t="shared" si="42"/>
        <v>1.8914795152768496E-4</v>
      </c>
      <c r="AK275" s="790">
        <f t="shared" si="42"/>
        <v>2.4946987651241109E-4</v>
      </c>
      <c r="AL275" s="790">
        <f t="shared" si="42"/>
        <v>0</v>
      </c>
      <c r="AM275" s="790">
        <f t="shared" si="41"/>
        <v>5.8133171176649456E-3</v>
      </c>
      <c r="AN275" s="790">
        <f t="shared" si="41"/>
        <v>2.224827157245042E-3</v>
      </c>
      <c r="AP275" s="790">
        <f t="shared" si="38"/>
        <v>3.164687173099041E-3</v>
      </c>
      <c r="AR275" s="797">
        <f t="shared" si="39"/>
        <v>2.1858632323498374E-3</v>
      </c>
      <c r="AS275" s="787">
        <f t="shared" si="40"/>
        <v>2.5177041988740326E-3</v>
      </c>
    </row>
    <row r="276" spans="1:46" x14ac:dyDescent="0.25">
      <c r="A276" s="770">
        <v>722000000</v>
      </c>
      <c r="B276" s="770" t="s">
        <v>673</v>
      </c>
      <c r="C276" s="770" t="s">
        <v>501</v>
      </c>
      <c r="D276" s="787">
        <v>0</v>
      </c>
      <c r="E276" s="787">
        <v>0</v>
      </c>
      <c r="F276" s="787">
        <v>0</v>
      </c>
      <c r="G276" s="787">
        <v>0</v>
      </c>
      <c r="H276" s="787">
        <v>0</v>
      </c>
      <c r="I276" s="787">
        <v>0</v>
      </c>
      <c r="J276" s="787">
        <v>0</v>
      </c>
      <c r="K276" s="787">
        <v>0</v>
      </c>
      <c r="L276" s="787">
        <v>0</v>
      </c>
      <c r="M276" s="787">
        <v>0</v>
      </c>
      <c r="N276" s="787">
        <v>0</v>
      </c>
      <c r="O276" s="787">
        <v>0</v>
      </c>
      <c r="P276" s="787">
        <v>0</v>
      </c>
      <c r="Q276" s="787">
        <v>0</v>
      </c>
      <c r="R276" s="787">
        <v>0</v>
      </c>
      <c r="S276" s="787">
        <v>0</v>
      </c>
      <c r="T276" s="787">
        <v>0</v>
      </c>
      <c r="U276" s="787">
        <v>0</v>
      </c>
      <c r="W276" s="790">
        <f t="shared" si="43"/>
        <v>0</v>
      </c>
      <c r="X276" s="790">
        <f t="shared" si="43"/>
        <v>0</v>
      </c>
      <c r="Y276" s="790">
        <f t="shared" si="43"/>
        <v>0</v>
      </c>
      <c r="Z276" s="790">
        <f t="shared" si="43"/>
        <v>0</v>
      </c>
      <c r="AA276" s="790">
        <f t="shared" si="43"/>
        <v>0</v>
      </c>
      <c r="AB276" s="790">
        <f t="shared" si="43"/>
        <v>0</v>
      </c>
      <c r="AC276" s="790">
        <f t="shared" si="43"/>
        <v>0</v>
      </c>
      <c r="AD276" s="790">
        <f t="shared" si="43"/>
        <v>0</v>
      </c>
      <c r="AE276" s="790">
        <f t="shared" si="43"/>
        <v>0</v>
      </c>
      <c r="AF276" s="790">
        <f t="shared" si="43"/>
        <v>0</v>
      </c>
      <c r="AG276" s="790">
        <f t="shared" si="43"/>
        <v>0</v>
      </c>
      <c r="AH276" s="790">
        <f t="shared" si="42"/>
        <v>0</v>
      </c>
      <c r="AI276" s="790">
        <f t="shared" si="42"/>
        <v>0</v>
      </c>
      <c r="AJ276" s="790">
        <f t="shared" si="42"/>
        <v>0</v>
      </c>
      <c r="AK276" s="790">
        <f t="shared" si="42"/>
        <v>0</v>
      </c>
      <c r="AL276" s="790">
        <f t="shared" si="42"/>
        <v>0</v>
      </c>
      <c r="AM276" s="790">
        <f t="shared" si="41"/>
        <v>0</v>
      </c>
      <c r="AN276" s="790">
        <f t="shared" si="41"/>
        <v>0</v>
      </c>
      <c r="AP276" s="790">
        <f t="shared" si="38"/>
        <v>0</v>
      </c>
      <c r="AR276" s="797">
        <f t="shared" si="39"/>
        <v>0</v>
      </c>
      <c r="AS276" s="787">
        <f t="shared" si="40"/>
        <v>0</v>
      </c>
    </row>
    <row r="277" spans="1:46" x14ac:dyDescent="0.25">
      <c r="A277" s="770">
        <v>722000000</v>
      </c>
      <c r="B277" s="770" t="s">
        <v>673</v>
      </c>
      <c r="C277" s="770" t="s">
        <v>606</v>
      </c>
      <c r="D277" s="787">
        <v>0</v>
      </c>
      <c r="E277" s="787">
        <v>0</v>
      </c>
      <c r="F277" s="787">
        <v>0</v>
      </c>
      <c r="G277" s="787">
        <v>0</v>
      </c>
      <c r="H277" s="787">
        <v>7.5</v>
      </c>
      <c r="I277" s="787">
        <v>19.666666666666668</v>
      </c>
      <c r="J277" s="787">
        <v>0</v>
      </c>
      <c r="K277" s="787">
        <v>0</v>
      </c>
      <c r="L277" s="787">
        <v>0</v>
      </c>
      <c r="M277" s="787">
        <v>0</v>
      </c>
      <c r="N277" s="787">
        <v>1.5</v>
      </c>
      <c r="O277" s="787">
        <v>0</v>
      </c>
      <c r="P277" s="787">
        <v>0</v>
      </c>
      <c r="Q277" s="787">
        <v>0</v>
      </c>
      <c r="R277" s="787">
        <v>0</v>
      </c>
      <c r="S277" s="787">
        <v>0</v>
      </c>
      <c r="T277" s="787">
        <v>166</v>
      </c>
      <c r="U277" s="787">
        <v>182.5</v>
      </c>
      <c r="W277" s="790">
        <f t="shared" si="43"/>
        <v>0</v>
      </c>
      <c r="X277" s="790">
        <f t="shared" si="43"/>
        <v>0</v>
      </c>
      <c r="Y277" s="790">
        <f t="shared" si="43"/>
        <v>0</v>
      </c>
      <c r="Z277" s="790">
        <f t="shared" si="43"/>
        <v>0</v>
      </c>
      <c r="AA277" s="790">
        <f t="shared" si="43"/>
        <v>6.0306356289952954E-3</v>
      </c>
      <c r="AB277" s="790">
        <f t="shared" si="43"/>
        <v>2.898265952743528E-2</v>
      </c>
      <c r="AC277" s="790">
        <f t="shared" si="43"/>
        <v>0</v>
      </c>
      <c r="AD277" s="790">
        <f t="shared" si="43"/>
        <v>0</v>
      </c>
      <c r="AE277" s="790">
        <f t="shared" si="43"/>
        <v>0</v>
      </c>
      <c r="AF277" s="790">
        <f t="shared" si="43"/>
        <v>0</v>
      </c>
      <c r="AG277" s="790">
        <f t="shared" si="43"/>
        <v>7.6452599388379184E-4</v>
      </c>
      <c r="AH277" s="790">
        <f t="shared" si="42"/>
        <v>0</v>
      </c>
      <c r="AI277" s="790">
        <f t="shared" si="42"/>
        <v>0</v>
      </c>
      <c r="AJ277" s="790">
        <f t="shared" si="42"/>
        <v>0</v>
      </c>
      <c r="AK277" s="790">
        <f t="shared" si="42"/>
        <v>0</v>
      </c>
      <c r="AL277" s="790">
        <f t="shared" si="42"/>
        <v>0</v>
      </c>
      <c r="AM277" s="790">
        <f t="shared" si="41"/>
        <v>2.0188507145028891E-3</v>
      </c>
      <c r="AN277" s="790">
        <f t="shared" si="41"/>
        <v>8.7318485203703253E-3</v>
      </c>
      <c r="AP277" s="790">
        <f t="shared" si="38"/>
        <v>1.0860088740670887E-3</v>
      </c>
      <c r="AR277" s="797">
        <f t="shared" si="39"/>
        <v>7.8509174311926577E-5</v>
      </c>
      <c r="AS277" s="787">
        <f t="shared" si="40"/>
        <v>9.0427834134334284E-5</v>
      </c>
    </row>
    <row r="278" spans="1:46" x14ac:dyDescent="0.25">
      <c r="A278" s="770">
        <v>725000000</v>
      </c>
      <c r="B278" s="770" t="s">
        <v>677</v>
      </c>
      <c r="C278" s="770" t="s">
        <v>609</v>
      </c>
      <c r="D278" s="787">
        <v>0</v>
      </c>
      <c r="E278" s="787">
        <v>0</v>
      </c>
      <c r="F278" s="787">
        <v>0</v>
      </c>
      <c r="G278" s="787">
        <v>0</v>
      </c>
      <c r="H278" s="787">
        <v>11</v>
      </c>
      <c r="I278" s="787">
        <v>0</v>
      </c>
      <c r="J278" s="787">
        <v>3.5</v>
      </c>
      <c r="K278" s="787">
        <v>2</v>
      </c>
      <c r="L278" s="787">
        <v>0</v>
      </c>
      <c r="M278" s="787">
        <v>0</v>
      </c>
      <c r="N278" s="787">
        <v>18</v>
      </c>
      <c r="O278" s="787">
        <v>0</v>
      </c>
      <c r="P278" s="787">
        <v>493</v>
      </c>
      <c r="Q278" s="787">
        <v>426</v>
      </c>
      <c r="R278" s="787">
        <v>0</v>
      </c>
      <c r="S278" s="787">
        <v>0</v>
      </c>
      <c r="T278" s="787">
        <v>464</v>
      </c>
      <c r="U278" s="787">
        <v>0</v>
      </c>
      <c r="W278" s="790">
        <f t="shared" si="43"/>
        <v>0</v>
      </c>
      <c r="X278" s="790">
        <f t="shared" si="43"/>
        <v>0</v>
      </c>
      <c r="Y278" s="790">
        <f t="shared" si="43"/>
        <v>0</v>
      </c>
      <c r="Z278" s="790">
        <f t="shared" si="43"/>
        <v>0</v>
      </c>
      <c r="AA278" s="790">
        <f t="shared" si="43"/>
        <v>8.8449322558597672E-3</v>
      </c>
      <c r="AB278" s="790">
        <f t="shared" si="43"/>
        <v>0</v>
      </c>
      <c r="AC278" s="790">
        <f t="shared" si="43"/>
        <v>2.7828575972012396E-4</v>
      </c>
      <c r="AD278" s="790">
        <f t="shared" si="43"/>
        <v>4.3001505052676843E-4</v>
      </c>
      <c r="AE278" s="790">
        <f t="shared" si="43"/>
        <v>0</v>
      </c>
      <c r="AF278" s="790">
        <f t="shared" si="43"/>
        <v>0</v>
      </c>
      <c r="AG278" s="790">
        <f t="shared" si="43"/>
        <v>9.1743119266055016E-3</v>
      </c>
      <c r="AH278" s="790">
        <f t="shared" si="42"/>
        <v>0</v>
      </c>
      <c r="AI278" s="790">
        <f t="shared" si="42"/>
        <v>2.4955707415844096E-2</v>
      </c>
      <c r="AJ278" s="790">
        <f t="shared" si="42"/>
        <v>5.3718018233862531E-3</v>
      </c>
      <c r="AK278" s="790">
        <f t="shared" si="42"/>
        <v>0</v>
      </c>
      <c r="AL278" s="790">
        <f t="shared" si="42"/>
        <v>0</v>
      </c>
      <c r="AM278" s="790">
        <f t="shared" si="41"/>
        <v>5.6430525995743407E-3</v>
      </c>
      <c r="AN278" s="790">
        <f t="shared" si="41"/>
        <v>0</v>
      </c>
      <c r="AP278" s="790">
        <f t="shared" si="38"/>
        <v>1.7066961498261404E-3</v>
      </c>
      <c r="AR278" s="797">
        <f t="shared" si="39"/>
        <v>1.1269428640801006E-3</v>
      </c>
      <c r="AS278" s="787">
        <f t="shared" si="40"/>
        <v>1.2980266737619471E-3</v>
      </c>
    </row>
    <row r="279" spans="1:46" x14ac:dyDescent="0.25">
      <c r="A279" s="770">
        <v>725000000</v>
      </c>
      <c r="B279" s="770" t="s">
        <v>677</v>
      </c>
      <c r="C279" s="770" t="s">
        <v>612</v>
      </c>
      <c r="D279" s="787">
        <v>0</v>
      </c>
      <c r="E279" s="787">
        <v>0</v>
      </c>
      <c r="F279" s="787">
        <v>0</v>
      </c>
      <c r="G279" s="787">
        <v>0</v>
      </c>
      <c r="H279" s="787">
        <v>5</v>
      </c>
      <c r="I279" s="787">
        <v>17.100000000000001</v>
      </c>
      <c r="J279" s="787">
        <v>53.5</v>
      </c>
      <c r="K279" s="787">
        <v>2.5</v>
      </c>
      <c r="L279" s="787">
        <v>0</v>
      </c>
      <c r="M279" s="787">
        <v>0</v>
      </c>
      <c r="N279" s="787">
        <v>2.5</v>
      </c>
      <c r="O279" s="787">
        <v>2</v>
      </c>
      <c r="P279" s="787">
        <v>32</v>
      </c>
      <c r="Q279" s="787">
        <v>0</v>
      </c>
      <c r="R279" s="787">
        <v>0</v>
      </c>
      <c r="S279" s="787">
        <v>0</v>
      </c>
      <c r="T279" s="787">
        <v>398</v>
      </c>
      <c r="U279" s="787">
        <v>355</v>
      </c>
      <c r="W279" s="790">
        <f t="shared" si="43"/>
        <v>0</v>
      </c>
      <c r="X279" s="790">
        <f t="shared" si="43"/>
        <v>0</v>
      </c>
      <c r="Y279" s="790">
        <f t="shared" si="43"/>
        <v>0</v>
      </c>
      <c r="Z279" s="790">
        <f t="shared" si="43"/>
        <v>0</v>
      </c>
      <c r="AA279" s="790">
        <f t="shared" si="43"/>
        <v>4.0204237526635309E-3</v>
      </c>
      <c r="AB279" s="790">
        <f t="shared" si="43"/>
        <v>2.5200176843346269E-2</v>
      </c>
      <c r="AC279" s="790">
        <f t="shared" si="43"/>
        <v>4.2537966128647518E-3</v>
      </c>
      <c r="AD279" s="790">
        <f t="shared" si="43"/>
        <v>5.3751881315846056E-4</v>
      </c>
      <c r="AE279" s="790">
        <f t="shared" si="43"/>
        <v>0</v>
      </c>
      <c r="AF279" s="790">
        <f t="shared" si="43"/>
        <v>0</v>
      </c>
      <c r="AG279" s="790">
        <f t="shared" si="43"/>
        <v>1.2742099898063197E-3</v>
      </c>
      <c r="AH279" s="790">
        <f t="shared" si="42"/>
        <v>3.9920159680638719E-3</v>
      </c>
      <c r="AI279" s="790">
        <f t="shared" si="42"/>
        <v>1.6198430777018479E-3</v>
      </c>
      <c r="AJ279" s="790">
        <f t="shared" si="42"/>
        <v>0</v>
      </c>
      <c r="AK279" s="790">
        <f t="shared" si="42"/>
        <v>0</v>
      </c>
      <c r="AL279" s="790">
        <f t="shared" si="42"/>
        <v>0</v>
      </c>
      <c r="AM279" s="790">
        <f t="shared" si="41"/>
        <v>4.8403770142900595E-3</v>
      </c>
      <c r="AN279" s="790">
        <f t="shared" si="41"/>
        <v>1.6985239587569676E-2</v>
      </c>
      <c r="AP279" s="790">
        <f t="shared" si="38"/>
        <v>2.6699002255608844E-3</v>
      </c>
      <c r="AR279" s="797">
        <f t="shared" si="39"/>
        <v>1.7111969979920268E-3</v>
      </c>
      <c r="AS279" s="787">
        <f t="shared" si="40"/>
        <v>1.9709777826829944E-3</v>
      </c>
    </row>
    <row r="280" spans="1:46" x14ac:dyDescent="0.25">
      <c r="A280" s="770">
        <v>725000000</v>
      </c>
      <c r="B280" s="770" t="s">
        <v>677</v>
      </c>
      <c r="C280" s="770" t="s">
        <v>678</v>
      </c>
      <c r="D280" s="787">
        <v>0</v>
      </c>
      <c r="E280" s="787">
        <v>0</v>
      </c>
      <c r="F280" s="787">
        <v>0</v>
      </c>
      <c r="G280" s="787">
        <v>0</v>
      </c>
      <c r="H280" s="787">
        <v>0</v>
      </c>
      <c r="I280" s="787">
        <v>1</v>
      </c>
      <c r="J280" s="787">
        <v>0</v>
      </c>
      <c r="K280" s="787">
        <v>0</v>
      </c>
      <c r="L280" s="787">
        <v>0</v>
      </c>
      <c r="M280" s="787">
        <v>0</v>
      </c>
      <c r="N280" s="787">
        <v>0</v>
      </c>
      <c r="O280" s="787">
        <v>2.5</v>
      </c>
      <c r="P280" s="787">
        <v>0</v>
      </c>
      <c r="Q280" s="787">
        <v>0</v>
      </c>
      <c r="R280" s="787">
        <v>0</v>
      </c>
      <c r="S280" s="787">
        <v>0</v>
      </c>
      <c r="T280" s="787">
        <v>0</v>
      </c>
      <c r="U280" s="787">
        <v>46</v>
      </c>
      <c r="W280" s="790">
        <f t="shared" si="43"/>
        <v>0</v>
      </c>
      <c r="X280" s="790">
        <f t="shared" si="43"/>
        <v>0</v>
      </c>
      <c r="Y280" s="790">
        <f t="shared" si="43"/>
        <v>0</v>
      </c>
      <c r="Z280" s="790">
        <f t="shared" si="43"/>
        <v>0</v>
      </c>
      <c r="AA280" s="790">
        <f t="shared" si="43"/>
        <v>0</v>
      </c>
      <c r="AB280" s="790">
        <f t="shared" si="43"/>
        <v>1.4736945522424718E-3</v>
      </c>
      <c r="AC280" s="790">
        <f t="shared" si="43"/>
        <v>0</v>
      </c>
      <c r="AD280" s="790">
        <f t="shared" si="43"/>
        <v>0</v>
      </c>
      <c r="AE280" s="790">
        <f t="shared" si="43"/>
        <v>0</v>
      </c>
      <c r="AF280" s="790">
        <f t="shared" si="43"/>
        <v>0</v>
      </c>
      <c r="AG280" s="790">
        <f t="shared" si="43"/>
        <v>0</v>
      </c>
      <c r="AH280" s="790">
        <f t="shared" si="42"/>
        <v>4.9900199600798403E-3</v>
      </c>
      <c r="AI280" s="790">
        <f t="shared" si="42"/>
        <v>0</v>
      </c>
      <c r="AJ280" s="790">
        <f t="shared" si="42"/>
        <v>0</v>
      </c>
      <c r="AK280" s="790">
        <f t="shared" si="42"/>
        <v>0</v>
      </c>
      <c r="AL280" s="790">
        <f t="shared" si="42"/>
        <v>0</v>
      </c>
      <c r="AM280" s="790">
        <f t="shared" si="41"/>
        <v>0</v>
      </c>
      <c r="AN280" s="790">
        <f t="shared" si="41"/>
        <v>2.2009042845864933E-3</v>
      </c>
      <c r="AP280" s="790">
        <f t="shared" si="38"/>
        <v>2.5302468013454587E-4</v>
      </c>
      <c r="AR280" s="797">
        <f t="shared" si="39"/>
        <v>1.9952594810379237E-4</v>
      </c>
      <c r="AS280" s="787">
        <f t="shared" si="40"/>
        <v>2.2981644500475408E-4</v>
      </c>
    </row>
    <row r="281" spans="1:46" x14ac:dyDescent="0.25">
      <c r="A281" s="770">
        <v>725000000</v>
      </c>
      <c r="B281" s="770" t="s">
        <v>677</v>
      </c>
      <c r="C281" s="770" t="s">
        <v>557</v>
      </c>
      <c r="D281" s="787">
        <v>0</v>
      </c>
      <c r="E281" s="787">
        <v>0</v>
      </c>
      <c r="F281" s="787">
        <v>0</v>
      </c>
      <c r="G281" s="787">
        <v>0</v>
      </c>
      <c r="H281" s="787">
        <v>1.2000000000000002</v>
      </c>
      <c r="I281" s="787">
        <v>0</v>
      </c>
      <c r="J281" s="787">
        <v>24.5</v>
      </c>
      <c r="K281" s="787">
        <v>6.5</v>
      </c>
      <c r="L281" s="787">
        <v>0</v>
      </c>
      <c r="M281" s="787">
        <v>0</v>
      </c>
      <c r="N281" s="787">
        <v>17.5</v>
      </c>
      <c r="O281" s="787">
        <v>0</v>
      </c>
      <c r="P281" s="787">
        <v>64</v>
      </c>
      <c r="Q281" s="787">
        <v>39</v>
      </c>
      <c r="R281" s="787">
        <v>0</v>
      </c>
      <c r="S281" s="787">
        <v>2</v>
      </c>
      <c r="T281" s="787">
        <v>519.83333333333326</v>
      </c>
      <c r="U281" s="787">
        <v>4</v>
      </c>
      <c r="W281" s="790">
        <f t="shared" si="43"/>
        <v>0</v>
      </c>
      <c r="X281" s="790">
        <f t="shared" si="43"/>
        <v>0</v>
      </c>
      <c r="Y281" s="790">
        <f t="shared" si="43"/>
        <v>0</v>
      </c>
      <c r="Z281" s="790">
        <f t="shared" si="43"/>
        <v>0</v>
      </c>
      <c r="AA281" s="790">
        <f t="shared" si="43"/>
        <v>9.6490170063924746E-4</v>
      </c>
      <c r="AB281" s="790">
        <f t="shared" si="43"/>
        <v>0</v>
      </c>
      <c r="AC281" s="790">
        <f t="shared" si="43"/>
        <v>1.9480003180408676E-3</v>
      </c>
      <c r="AD281" s="790">
        <f t="shared" si="43"/>
        <v>1.3975489142119973E-3</v>
      </c>
      <c r="AE281" s="790">
        <f t="shared" si="43"/>
        <v>0</v>
      </c>
      <c r="AF281" s="790">
        <f t="shared" si="43"/>
        <v>0</v>
      </c>
      <c r="AG281" s="790">
        <f t="shared" si="43"/>
        <v>8.9194699286442389E-3</v>
      </c>
      <c r="AH281" s="790">
        <f t="shared" si="42"/>
        <v>0</v>
      </c>
      <c r="AI281" s="790">
        <f t="shared" si="42"/>
        <v>3.2396861554036959E-3</v>
      </c>
      <c r="AJ281" s="790">
        <f t="shared" si="42"/>
        <v>4.9178467397198087E-4</v>
      </c>
      <c r="AK281" s="790">
        <f t="shared" si="42"/>
        <v>0</v>
      </c>
      <c r="AL281" s="790">
        <f t="shared" si="42"/>
        <v>2.8855864954552003E-4</v>
      </c>
      <c r="AM281" s="790">
        <f t="shared" si="41"/>
        <v>6.3220837133880622E-3</v>
      </c>
      <c r="AN281" s="790">
        <f t="shared" si="41"/>
        <v>1.9138298126839071E-4</v>
      </c>
      <c r="AP281" s="790">
        <f t="shared" si="38"/>
        <v>1.9825245959199517E-3</v>
      </c>
      <c r="AR281" s="797">
        <f t="shared" si="39"/>
        <v>1.8345020889623956E-3</v>
      </c>
      <c r="AS281" s="787">
        <f t="shared" si="40"/>
        <v>2.1130021054696071E-3</v>
      </c>
    </row>
    <row r="282" spans="1:46" x14ac:dyDescent="0.25">
      <c r="A282" s="770">
        <v>725000000</v>
      </c>
      <c r="B282" s="770" t="s">
        <v>677</v>
      </c>
      <c r="C282" s="770" t="s">
        <v>462</v>
      </c>
      <c r="D282" s="787">
        <v>0</v>
      </c>
      <c r="E282" s="787">
        <v>0</v>
      </c>
      <c r="F282" s="787">
        <v>0</v>
      </c>
      <c r="G282" s="787">
        <v>0</v>
      </c>
      <c r="H282" s="787">
        <v>0</v>
      </c>
      <c r="I282" s="787">
        <v>0</v>
      </c>
      <c r="J282" s="787">
        <v>0</v>
      </c>
      <c r="K282" s="787">
        <v>0</v>
      </c>
      <c r="L282" s="787">
        <v>0</v>
      </c>
      <c r="M282" s="787">
        <v>0</v>
      </c>
      <c r="N282" s="787">
        <v>0</v>
      </c>
      <c r="O282" s="787">
        <v>0</v>
      </c>
      <c r="P282" s="787">
        <v>4</v>
      </c>
      <c r="Q282" s="787">
        <v>4</v>
      </c>
      <c r="R282" s="787">
        <v>0</v>
      </c>
      <c r="S282" s="787">
        <v>0</v>
      </c>
      <c r="T282" s="787">
        <v>15.833333333333334</v>
      </c>
      <c r="U282" s="787">
        <v>0</v>
      </c>
      <c r="W282" s="790">
        <f t="shared" si="43"/>
        <v>0</v>
      </c>
      <c r="X282" s="790">
        <f t="shared" si="43"/>
        <v>0</v>
      </c>
      <c r="Y282" s="790">
        <f t="shared" si="43"/>
        <v>0</v>
      </c>
      <c r="Z282" s="790">
        <f t="shared" si="43"/>
        <v>0</v>
      </c>
      <c r="AA282" s="790">
        <f t="shared" si="43"/>
        <v>0</v>
      </c>
      <c r="AB282" s="790">
        <f t="shared" si="43"/>
        <v>0</v>
      </c>
      <c r="AC282" s="790">
        <f t="shared" si="43"/>
        <v>0</v>
      </c>
      <c r="AD282" s="790">
        <f t="shared" si="43"/>
        <v>0</v>
      </c>
      <c r="AE282" s="790">
        <f t="shared" si="43"/>
        <v>0</v>
      </c>
      <c r="AF282" s="790">
        <f t="shared" si="43"/>
        <v>0</v>
      </c>
      <c r="AG282" s="790">
        <f t="shared" si="43"/>
        <v>0</v>
      </c>
      <c r="AH282" s="790">
        <f t="shared" si="42"/>
        <v>0</v>
      </c>
      <c r="AI282" s="790">
        <f t="shared" si="42"/>
        <v>2.0248038471273099E-4</v>
      </c>
      <c r="AJ282" s="790">
        <f t="shared" si="42"/>
        <v>5.0439453740715989E-5</v>
      </c>
      <c r="AK282" s="790">
        <f t="shared" si="42"/>
        <v>0</v>
      </c>
      <c r="AL282" s="790">
        <f t="shared" si="42"/>
        <v>0</v>
      </c>
      <c r="AM282" s="790">
        <f t="shared" si="41"/>
        <v>1.925610621262796E-4</v>
      </c>
      <c r="AN282" s="790">
        <f t="shared" si="41"/>
        <v>0</v>
      </c>
      <c r="AP282" s="790">
        <f t="shared" si="38"/>
        <v>4.9555605971258417E-6</v>
      </c>
      <c r="AR282" s="797">
        <f t="shared" si="39"/>
        <v>0</v>
      </c>
      <c r="AS282" s="787">
        <f t="shared" si="40"/>
        <v>0</v>
      </c>
    </row>
    <row r="283" spans="1:46" x14ac:dyDescent="0.25">
      <c r="A283" s="770">
        <v>725000000</v>
      </c>
      <c r="B283" s="770" t="s">
        <v>677</v>
      </c>
      <c r="C283" s="770" t="s">
        <v>605</v>
      </c>
      <c r="D283" s="787">
        <v>1</v>
      </c>
      <c r="E283" s="787">
        <v>0</v>
      </c>
      <c r="F283" s="787">
        <v>0</v>
      </c>
      <c r="G283" s="787">
        <v>0</v>
      </c>
      <c r="H283" s="787">
        <v>2.5</v>
      </c>
      <c r="I283" s="787">
        <v>9</v>
      </c>
      <c r="J283" s="787">
        <v>75</v>
      </c>
      <c r="K283" s="787">
        <v>0</v>
      </c>
      <c r="L283" s="787">
        <v>1</v>
      </c>
      <c r="M283" s="787">
        <v>0.5</v>
      </c>
      <c r="N283" s="787">
        <v>1.5</v>
      </c>
      <c r="O283" s="787">
        <v>2</v>
      </c>
      <c r="P283" s="787">
        <v>19</v>
      </c>
      <c r="Q283" s="787">
        <v>0</v>
      </c>
      <c r="R283" s="787">
        <v>0</v>
      </c>
      <c r="S283" s="787">
        <v>1</v>
      </c>
      <c r="T283" s="787">
        <v>153.33333333333334</v>
      </c>
      <c r="U283" s="787">
        <v>413</v>
      </c>
      <c r="W283" s="790">
        <f t="shared" si="43"/>
        <v>5.3257589206461928E-3</v>
      </c>
      <c r="X283" s="790">
        <f t="shared" si="43"/>
        <v>0</v>
      </c>
      <c r="Y283" s="790">
        <f t="shared" si="43"/>
        <v>0</v>
      </c>
      <c r="Z283" s="790">
        <f t="shared" si="43"/>
        <v>0</v>
      </c>
      <c r="AA283" s="790">
        <f t="shared" si="43"/>
        <v>2.0102118763317654E-3</v>
      </c>
      <c r="AB283" s="790">
        <f t="shared" si="43"/>
        <v>1.3263250970182246E-2</v>
      </c>
      <c r="AC283" s="790">
        <f t="shared" si="43"/>
        <v>5.9632662797169415E-3</v>
      </c>
      <c r="AD283" s="790">
        <f t="shared" si="43"/>
        <v>0</v>
      </c>
      <c r="AE283" s="790">
        <f t="shared" si="43"/>
        <v>2.4829298572315333E-4</v>
      </c>
      <c r="AF283" s="790">
        <f t="shared" si="43"/>
        <v>3.6350418029807341E-4</v>
      </c>
      <c r="AG283" s="790">
        <f t="shared" si="43"/>
        <v>7.6452599388379184E-4</v>
      </c>
      <c r="AH283" s="790">
        <f t="shared" si="42"/>
        <v>3.9920159680638719E-3</v>
      </c>
      <c r="AI283" s="790">
        <f t="shared" si="42"/>
        <v>9.6178182738547219E-4</v>
      </c>
      <c r="AJ283" s="790">
        <f t="shared" si="42"/>
        <v>0</v>
      </c>
      <c r="AK283" s="790">
        <f t="shared" si="42"/>
        <v>0</v>
      </c>
      <c r="AL283" s="790">
        <f t="shared" si="42"/>
        <v>1.4427932477276001E-4</v>
      </c>
      <c r="AM283" s="790">
        <f t="shared" si="41"/>
        <v>1.8648018648018657E-3</v>
      </c>
      <c r="AN283" s="790">
        <f t="shared" si="41"/>
        <v>1.9760292815961339E-2</v>
      </c>
      <c r="AP283" s="790">
        <f t="shared" si="38"/>
        <v>2.694944098285244E-3</v>
      </c>
      <c r="AR283" s="797">
        <f t="shared" si="39"/>
        <v>2.1074911313562522E-3</v>
      </c>
      <c r="AS283" s="787">
        <f t="shared" si="40"/>
        <v>2.4274342474763832E-3</v>
      </c>
    </row>
    <row r="284" spans="1:46" x14ac:dyDescent="0.25">
      <c r="A284" s="770">
        <v>725000000</v>
      </c>
      <c r="B284" s="770" t="s">
        <v>677</v>
      </c>
      <c r="C284" s="770" t="s">
        <v>679</v>
      </c>
      <c r="D284" s="787">
        <v>0</v>
      </c>
      <c r="E284" s="787">
        <v>0</v>
      </c>
      <c r="F284" s="787">
        <v>0</v>
      </c>
      <c r="G284" s="787">
        <v>0</v>
      </c>
      <c r="H284" s="787">
        <v>0</v>
      </c>
      <c r="I284" s="787">
        <v>0</v>
      </c>
      <c r="J284" s="787">
        <v>0</v>
      </c>
      <c r="K284" s="787">
        <v>0</v>
      </c>
      <c r="L284" s="787">
        <v>0</v>
      </c>
      <c r="M284" s="787">
        <v>0</v>
      </c>
      <c r="N284" s="787">
        <v>0</v>
      </c>
      <c r="O284" s="787">
        <v>2</v>
      </c>
      <c r="P284" s="787">
        <v>0</v>
      </c>
      <c r="Q284" s="787">
        <v>0</v>
      </c>
      <c r="R284" s="787">
        <v>0</v>
      </c>
      <c r="S284" s="787">
        <v>0</v>
      </c>
      <c r="T284" s="787">
        <v>2</v>
      </c>
      <c r="U284" s="787">
        <v>65</v>
      </c>
      <c r="W284" s="790">
        <f t="shared" si="43"/>
        <v>0</v>
      </c>
      <c r="X284" s="790">
        <f t="shared" si="43"/>
        <v>0</v>
      </c>
      <c r="Y284" s="790">
        <f t="shared" si="43"/>
        <v>0</v>
      </c>
      <c r="Z284" s="790">
        <f t="shared" si="43"/>
        <v>0</v>
      </c>
      <c r="AA284" s="790">
        <f t="shared" si="43"/>
        <v>0</v>
      </c>
      <c r="AB284" s="790">
        <f t="shared" si="43"/>
        <v>0</v>
      </c>
      <c r="AC284" s="790">
        <f t="shared" si="43"/>
        <v>0</v>
      </c>
      <c r="AD284" s="790">
        <f t="shared" si="43"/>
        <v>0</v>
      </c>
      <c r="AE284" s="790">
        <f t="shared" si="43"/>
        <v>0</v>
      </c>
      <c r="AF284" s="790">
        <f t="shared" si="43"/>
        <v>0</v>
      </c>
      <c r="AG284" s="790">
        <f t="shared" si="43"/>
        <v>0</v>
      </c>
      <c r="AH284" s="790">
        <f t="shared" si="42"/>
        <v>3.9920159680638719E-3</v>
      </c>
      <c r="AI284" s="790">
        <f t="shared" si="42"/>
        <v>0</v>
      </c>
      <c r="AJ284" s="790">
        <f t="shared" si="42"/>
        <v>0</v>
      </c>
      <c r="AK284" s="790">
        <f t="shared" si="42"/>
        <v>0</v>
      </c>
      <c r="AL284" s="790">
        <f t="shared" si="42"/>
        <v>0</v>
      </c>
      <c r="AM284" s="790">
        <f t="shared" si="41"/>
        <v>2.4323502584372158E-5</v>
      </c>
      <c r="AN284" s="790">
        <f t="shared" si="41"/>
        <v>3.1099734456113489E-3</v>
      </c>
      <c r="AP284" s="790">
        <f t="shared" si="38"/>
        <v>1.8258709121554115E-4</v>
      </c>
      <c r="AR284" s="797">
        <f t="shared" si="39"/>
        <v>1.5962075848303389E-4</v>
      </c>
      <c r="AS284" s="787">
        <f t="shared" si="40"/>
        <v>1.8385315600380326E-4</v>
      </c>
    </row>
    <row r="287" spans="1:46" x14ac:dyDescent="0.25">
      <c r="A287" s="799" t="s">
        <v>693</v>
      </c>
      <c r="B287" s="800"/>
      <c r="C287" s="801"/>
      <c r="AT287" s="802"/>
    </row>
    <row r="288" spans="1:46" x14ac:dyDescent="0.25">
      <c r="A288" s="803">
        <v>702000000</v>
      </c>
      <c r="B288" s="803" t="s">
        <v>469</v>
      </c>
      <c r="C288" s="803" t="s">
        <v>475</v>
      </c>
      <c r="D288" s="803">
        <v>0</v>
      </c>
      <c r="E288" s="803">
        <v>1</v>
      </c>
      <c r="F288" s="803">
        <v>0</v>
      </c>
      <c r="G288" s="803">
        <v>0</v>
      </c>
      <c r="H288" s="803">
        <v>21</v>
      </c>
      <c r="I288" s="803">
        <v>0</v>
      </c>
      <c r="J288" s="803">
        <v>11</v>
      </c>
      <c r="K288" s="803">
        <v>52</v>
      </c>
      <c r="L288" s="803">
        <v>1</v>
      </c>
      <c r="M288" s="803">
        <v>0</v>
      </c>
      <c r="N288" s="803">
        <v>5.5</v>
      </c>
      <c r="O288" s="803">
        <v>0</v>
      </c>
      <c r="P288" s="803">
        <v>4</v>
      </c>
      <c r="Q288" s="803">
        <v>313</v>
      </c>
      <c r="R288" s="803">
        <v>0</v>
      </c>
      <c r="S288" s="803">
        <v>0</v>
      </c>
      <c r="T288" s="803">
        <v>483</v>
      </c>
      <c r="U288" s="803">
        <v>10</v>
      </c>
      <c r="AT288" s="804"/>
    </row>
    <row r="289" spans="1:46" x14ac:dyDescent="0.25">
      <c r="A289" s="803">
        <v>702000000</v>
      </c>
      <c r="B289" s="803" t="s">
        <v>469</v>
      </c>
      <c r="C289" s="805" t="s">
        <v>10</v>
      </c>
      <c r="D289" s="803">
        <v>0</v>
      </c>
      <c r="E289" s="803">
        <v>1</v>
      </c>
      <c r="F289" s="803">
        <v>0</v>
      </c>
      <c r="G289" s="803">
        <v>0</v>
      </c>
      <c r="H289" s="803">
        <v>21</v>
      </c>
      <c r="I289" s="803">
        <v>0</v>
      </c>
      <c r="J289" s="803">
        <v>0</v>
      </c>
      <c r="K289" s="803">
        <v>1.5</v>
      </c>
      <c r="L289" s="803">
        <v>0</v>
      </c>
      <c r="M289" s="803">
        <v>0</v>
      </c>
      <c r="N289" s="803">
        <v>5.5</v>
      </c>
      <c r="O289" s="803">
        <v>0</v>
      </c>
      <c r="P289" s="803">
        <v>0</v>
      </c>
      <c r="Q289" s="803">
        <v>313</v>
      </c>
      <c r="R289" s="803">
        <v>0</v>
      </c>
      <c r="S289" s="803">
        <v>0</v>
      </c>
      <c r="T289" s="803">
        <v>483</v>
      </c>
      <c r="U289" s="803">
        <v>10</v>
      </c>
      <c r="AT289" s="804"/>
    </row>
    <row r="290" spans="1:46" x14ac:dyDescent="0.25">
      <c r="A290" s="803">
        <v>702000000</v>
      </c>
      <c r="B290" s="803" t="s">
        <v>469</v>
      </c>
      <c r="C290" s="805" t="s">
        <v>135</v>
      </c>
      <c r="D290" s="803">
        <v>0</v>
      </c>
      <c r="E290" s="803">
        <v>0</v>
      </c>
      <c r="F290" s="803">
        <v>0</v>
      </c>
      <c r="G290" s="803">
        <v>0</v>
      </c>
      <c r="H290" s="803">
        <v>0</v>
      </c>
      <c r="I290" s="803">
        <v>0</v>
      </c>
      <c r="J290" s="803">
        <v>11</v>
      </c>
      <c r="K290" s="803">
        <v>50.5</v>
      </c>
      <c r="L290" s="803">
        <v>1</v>
      </c>
      <c r="M290" s="803">
        <v>0</v>
      </c>
      <c r="N290" s="803">
        <v>0</v>
      </c>
      <c r="O290" s="803">
        <v>0</v>
      </c>
      <c r="P290" s="803">
        <v>4</v>
      </c>
      <c r="Q290" s="803">
        <v>0</v>
      </c>
      <c r="R290" s="803">
        <v>0</v>
      </c>
      <c r="S290" s="803">
        <v>0</v>
      </c>
      <c r="T290" s="803">
        <v>0</v>
      </c>
      <c r="U290" s="803">
        <v>0</v>
      </c>
      <c r="AT290" s="804"/>
    </row>
    <row r="291" spans="1:46" ht="14.45" x14ac:dyDescent="0.3">
      <c r="AT291" s="804"/>
    </row>
    <row r="292" spans="1:46" ht="90" x14ac:dyDescent="0.25">
      <c r="AQ292" s="806" t="s">
        <v>694</v>
      </c>
      <c r="AT292" s="806" t="s">
        <v>695</v>
      </c>
    </row>
    <row r="293" spans="1:46" ht="14.45" x14ac:dyDescent="0.3">
      <c r="C293" s="805" t="s">
        <v>3</v>
      </c>
      <c r="D293" s="803">
        <f>D48+D55</f>
        <v>0.5</v>
      </c>
      <c r="E293" s="803">
        <f t="shared" ref="E293:U293" si="44">E48+E55</f>
        <v>19.100000000000001</v>
      </c>
      <c r="F293" s="803">
        <f t="shared" si="44"/>
        <v>0</v>
      </c>
      <c r="G293" s="803">
        <f t="shared" si="44"/>
        <v>0</v>
      </c>
      <c r="H293" s="803">
        <f t="shared" si="44"/>
        <v>0</v>
      </c>
      <c r="I293" s="803">
        <f t="shared" si="44"/>
        <v>0.4</v>
      </c>
      <c r="J293" s="803">
        <f t="shared" si="44"/>
        <v>487</v>
      </c>
      <c r="K293" s="803">
        <f t="shared" si="44"/>
        <v>123.375</v>
      </c>
      <c r="L293" s="803">
        <f t="shared" si="44"/>
        <v>0.5</v>
      </c>
      <c r="M293" s="803">
        <f t="shared" si="44"/>
        <v>0</v>
      </c>
      <c r="N293" s="803">
        <f t="shared" si="44"/>
        <v>1</v>
      </c>
      <c r="O293" s="803">
        <f t="shared" si="44"/>
        <v>0</v>
      </c>
      <c r="P293" s="803">
        <f t="shared" si="44"/>
        <v>1432</v>
      </c>
      <c r="Q293" s="803">
        <f t="shared" si="44"/>
        <v>7909.3333333333339</v>
      </c>
      <c r="R293" s="803">
        <f t="shared" si="44"/>
        <v>0.5</v>
      </c>
      <c r="S293" s="803">
        <f t="shared" si="44"/>
        <v>165</v>
      </c>
      <c r="T293" s="803">
        <f t="shared" si="44"/>
        <v>30</v>
      </c>
      <c r="U293" s="803">
        <f t="shared" si="44"/>
        <v>26</v>
      </c>
      <c r="W293" s="807">
        <f>D293/D$2</f>
        <v>2.6628794603230964E-3</v>
      </c>
      <c r="X293" s="807">
        <f t="shared" ref="X293:AN301" si="45">E293/E$2</f>
        <v>4.0867270522787248E-2</v>
      </c>
      <c r="Y293" s="807">
        <f t="shared" si="45"/>
        <v>0</v>
      </c>
      <c r="Z293" s="807">
        <f t="shared" si="45"/>
        <v>0</v>
      </c>
      <c r="AA293" s="807">
        <f t="shared" si="45"/>
        <v>0</v>
      </c>
      <c r="AB293" s="807">
        <f t="shared" si="45"/>
        <v>5.8947782089698877E-4</v>
      </c>
      <c r="AC293" s="807">
        <f t="shared" si="45"/>
        <v>3.8721475709628674E-2</v>
      </c>
      <c r="AD293" s="807">
        <f t="shared" si="45"/>
        <v>2.6526553429370027E-2</v>
      </c>
      <c r="AE293" s="807">
        <f t="shared" si="45"/>
        <v>1.2414649286157667E-4</v>
      </c>
      <c r="AF293" s="807">
        <f t="shared" si="45"/>
        <v>0</v>
      </c>
      <c r="AG293" s="807">
        <f t="shared" si="45"/>
        <v>5.0968399592252796E-4</v>
      </c>
      <c r="AH293" s="807">
        <f t="shared" si="45"/>
        <v>0</v>
      </c>
      <c r="AI293" s="807">
        <f t="shared" si="45"/>
        <v>7.248797772715769E-2</v>
      </c>
      <c r="AJ293" s="807">
        <f t="shared" si="45"/>
        <v>9.9735613196642425E-2</v>
      </c>
      <c r="AK293" s="807">
        <f t="shared" si="45"/>
        <v>3.1183734564051387E-5</v>
      </c>
      <c r="AL293" s="807">
        <f t="shared" si="45"/>
        <v>2.3806088587505405E-2</v>
      </c>
      <c r="AM293" s="807">
        <f t="shared" si="45"/>
        <v>3.6485253876558237E-4</v>
      </c>
      <c r="AN293" s="807">
        <f t="shared" si="45"/>
        <v>1.2439893782445397E-3</v>
      </c>
      <c r="AO293" s="803"/>
      <c r="AP293" s="807">
        <f t="shared" ref="AP293:AP301" si="46">+SUMPRODUCT(W293:AN293,W$3:AN$3)</f>
        <v>2.1671155676329178E-2</v>
      </c>
      <c r="AQ293" s="808">
        <f>AP293/$AP$302</f>
        <v>0.18037179487898608</v>
      </c>
      <c r="AR293" s="787">
        <f t="shared" ref="AR293:AR301" si="47">+SUMPRODUCT(AC293:AH293,$AC$3:$AH$3)</f>
        <v>1.8036000922959549E-2</v>
      </c>
      <c r="AS293" s="787">
        <f t="shared" ref="AS293:AS301" si="48">+AR293/$AR$3</f>
        <v>2.0774088050246151E-2</v>
      </c>
      <c r="AT293" s="807">
        <f>AQ293*0.9912+0.0088*Patenty!F282</f>
        <v>0.1788892849888129</v>
      </c>
    </row>
    <row r="294" spans="1:46" ht="14.45" x14ac:dyDescent="0.3">
      <c r="C294" s="805" t="s">
        <v>4</v>
      </c>
      <c r="D294" s="803">
        <f>D47+D56</f>
        <v>0</v>
      </c>
      <c r="E294" s="803">
        <f t="shared" ref="E294:U294" si="49">E47+E56</f>
        <v>9</v>
      </c>
      <c r="F294" s="803">
        <f t="shared" si="49"/>
        <v>0</v>
      </c>
      <c r="G294" s="803">
        <f t="shared" si="49"/>
        <v>0</v>
      </c>
      <c r="H294" s="803">
        <f t="shared" si="49"/>
        <v>0</v>
      </c>
      <c r="I294" s="803">
        <f t="shared" si="49"/>
        <v>0</v>
      </c>
      <c r="J294" s="803">
        <f t="shared" si="49"/>
        <v>17.416666666666664</v>
      </c>
      <c r="K294" s="803">
        <f t="shared" si="49"/>
        <v>83.25</v>
      </c>
      <c r="L294" s="803">
        <f t="shared" si="49"/>
        <v>0.5</v>
      </c>
      <c r="M294" s="803">
        <f t="shared" si="49"/>
        <v>0</v>
      </c>
      <c r="N294" s="803">
        <f t="shared" si="49"/>
        <v>4.5</v>
      </c>
      <c r="O294" s="803">
        <f t="shared" si="49"/>
        <v>0.5</v>
      </c>
      <c r="P294" s="803">
        <f t="shared" si="49"/>
        <v>239</v>
      </c>
      <c r="Q294" s="803">
        <f t="shared" si="49"/>
        <v>2299</v>
      </c>
      <c r="R294" s="803">
        <f t="shared" si="49"/>
        <v>1</v>
      </c>
      <c r="S294" s="803">
        <f t="shared" si="49"/>
        <v>0</v>
      </c>
      <c r="T294" s="803">
        <f t="shared" si="49"/>
        <v>21</v>
      </c>
      <c r="U294" s="803">
        <f t="shared" si="49"/>
        <v>5</v>
      </c>
      <c r="W294" s="807">
        <f t="shared" ref="W294:W301" si="50">D294/D$2</f>
        <v>0</v>
      </c>
      <c r="X294" s="807">
        <f t="shared" si="45"/>
        <v>1.925682904215106E-2</v>
      </c>
      <c r="Y294" s="807">
        <f t="shared" si="45"/>
        <v>0</v>
      </c>
      <c r="Z294" s="807">
        <f t="shared" si="45"/>
        <v>0</v>
      </c>
      <c r="AA294" s="807">
        <f t="shared" si="45"/>
        <v>0</v>
      </c>
      <c r="AB294" s="807">
        <f t="shared" si="45"/>
        <v>0</v>
      </c>
      <c r="AC294" s="807">
        <f t="shared" si="45"/>
        <v>1.3848029471787118E-3</v>
      </c>
      <c r="AD294" s="807">
        <f t="shared" si="45"/>
        <v>1.7899376478176736E-2</v>
      </c>
      <c r="AE294" s="807">
        <f t="shared" si="45"/>
        <v>1.2414649286157667E-4</v>
      </c>
      <c r="AF294" s="807">
        <f t="shared" si="45"/>
        <v>0</v>
      </c>
      <c r="AG294" s="807">
        <f t="shared" si="45"/>
        <v>2.2935779816513754E-3</v>
      </c>
      <c r="AH294" s="807">
        <f t="shared" si="45"/>
        <v>9.9800399201596798E-4</v>
      </c>
      <c r="AI294" s="807">
        <f t="shared" si="45"/>
        <v>1.2098202986585677E-2</v>
      </c>
      <c r="AJ294" s="807">
        <f t="shared" si="45"/>
        <v>2.8990076037476515E-2</v>
      </c>
      <c r="AK294" s="807">
        <f t="shared" si="45"/>
        <v>6.2367469128102773E-5</v>
      </c>
      <c r="AL294" s="807">
        <f t="shared" si="45"/>
        <v>0</v>
      </c>
      <c r="AM294" s="807">
        <f t="shared" si="45"/>
        <v>2.5539677713590767E-4</v>
      </c>
      <c r="AN294" s="807">
        <f t="shared" si="45"/>
        <v>2.3922872658548838E-4</v>
      </c>
      <c r="AO294" s="803"/>
      <c r="AP294" s="807">
        <f t="shared" si="46"/>
        <v>5.9416782486458103E-3</v>
      </c>
      <c r="AQ294" s="807">
        <f t="shared" ref="AQ294:AQ301" si="51">AP294/$AP$302</f>
        <v>4.9453346480837511E-2</v>
      </c>
      <c r="AR294" s="787">
        <f t="shared" si="47"/>
        <v>4.8792589379228445E-3</v>
      </c>
      <c r="AS294" s="787">
        <f t="shared" si="48"/>
        <v>5.6199905527464927E-3</v>
      </c>
      <c r="AT294" s="807">
        <f>AQ294*0.9912+0.0088*Patenty!F283</f>
        <v>5.1811807825456933E-2</v>
      </c>
    </row>
    <row r="295" spans="1:46" ht="14.45" x14ac:dyDescent="0.3">
      <c r="C295" s="805" t="s">
        <v>5</v>
      </c>
      <c r="D295" s="803">
        <f>D43+D51</f>
        <v>1.4000000000000004</v>
      </c>
      <c r="E295" s="803">
        <f t="shared" ref="E295:U295" si="52">E43+E51</f>
        <v>33.6</v>
      </c>
      <c r="F295" s="803">
        <f t="shared" si="52"/>
        <v>0</v>
      </c>
      <c r="G295" s="803">
        <f t="shared" si="52"/>
        <v>0</v>
      </c>
      <c r="H295" s="803">
        <f t="shared" si="52"/>
        <v>1</v>
      </c>
      <c r="I295" s="803">
        <f t="shared" si="52"/>
        <v>0</v>
      </c>
      <c r="J295" s="803">
        <f t="shared" si="52"/>
        <v>147.65833333333333</v>
      </c>
      <c r="K295" s="803">
        <f t="shared" si="52"/>
        <v>366.5</v>
      </c>
      <c r="L295" s="803">
        <f t="shared" si="52"/>
        <v>5.5</v>
      </c>
      <c r="M295" s="803">
        <f t="shared" si="52"/>
        <v>0</v>
      </c>
      <c r="N295" s="803">
        <f t="shared" si="52"/>
        <v>14</v>
      </c>
      <c r="O295" s="803">
        <f t="shared" si="52"/>
        <v>0</v>
      </c>
      <c r="P295" s="803">
        <f t="shared" si="52"/>
        <v>710</v>
      </c>
      <c r="Q295" s="803">
        <f t="shared" si="52"/>
        <v>9195.8333333333321</v>
      </c>
      <c r="R295" s="803">
        <f t="shared" si="52"/>
        <v>23.833333333333332</v>
      </c>
      <c r="S295" s="803">
        <f t="shared" si="52"/>
        <v>0</v>
      </c>
      <c r="T295" s="803">
        <f t="shared" si="52"/>
        <v>36</v>
      </c>
      <c r="U295" s="803">
        <f t="shared" si="52"/>
        <v>2</v>
      </c>
      <c r="W295" s="807">
        <f t="shared" si="50"/>
        <v>7.4560624889046714E-3</v>
      </c>
      <c r="X295" s="807">
        <f t="shared" si="45"/>
        <v>7.1892161757363959E-2</v>
      </c>
      <c r="Y295" s="807">
        <f t="shared" si="45"/>
        <v>0</v>
      </c>
      <c r="Z295" s="807">
        <f t="shared" si="45"/>
        <v>0</v>
      </c>
      <c r="AA295" s="807">
        <f t="shared" si="45"/>
        <v>8.0408475053270613E-4</v>
      </c>
      <c r="AB295" s="807">
        <f t="shared" si="45"/>
        <v>0</v>
      </c>
      <c r="AC295" s="807">
        <f t="shared" si="45"/>
        <v>1.1740346134478276E-2</v>
      </c>
      <c r="AD295" s="807">
        <f t="shared" si="45"/>
        <v>7.8800258009030316E-2</v>
      </c>
      <c r="AE295" s="807">
        <f t="shared" si="45"/>
        <v>1.3656114214773433E-3</v>
      </c>
      <c r="AF295" s="807">
        <f t="shared" si="45"/>
        <v>0</v>
      </c>
      <c r="AG295" s="807">
        <f t="shared" si="45"/>
        <v>7.1355759429153906E-3</v>
      </c>
      <c r="AH295" s="807">
        <f t="shared" si="45"/>
        <v>0</v>
      </c>
      <c r="AI295" s="807">
        <f t="shared" si="45"/>
        <v>3.5940268286509751E-2</v>
      </c>
      <c r="AJ295" s="807">
        <f t="shared" si="45"/>
        <v>0.11595820250600018</v>
      </c>
      <c r="AK295" s="807">
        <f t="shared" si="45"/>
        <v>1.4864246808864493E-3</v>
      </c>
      <c r="AL295" s="807">
        <f t="shared" si="45"/>
        <v>0</v>
      </c>
      <c r="AM295" s="807">
        <f t="shared" si="45"/>
        <v>4.3782304651869883E-4</v>
      </c>
      <c r="AN295" s="807">
        <f t="shared" si="45"/>
        <v>9.5691490634195356E-5</v>
      </c>
      <c r="AO295" s="803"/>
      <c r="AP295" s="807">
        <f t="shared" si="46"/>
        <v>2.7031866650619622E-2</v>
      </c>
      <c r="AQ295" s="807">
        <f t="shared" si="51"/>
        <v>0.2249896765785942</v>
      </c>
      <c r="AR295" s="787">
        <f t="shared" si="47"/>
        <v>2.2828981911513349E-2</v>
      </c>
      <c r="AS295" s="787">
        <f t="shared" si="48"/>
        <v>2.6294702598043257E-2</v>
      </c>
      <c r="AT295" s="807">
        <f>AQ295*0.9912+0.0088*Patenty!F284</f>
        <v>0.22393516425009941</v>
      </c>
    </row>
    <row r="296" spans="1:46" ht="14.45" x14ac:dyDescent="0.3">
      <c r="C296" s="805" t="s">
        <v>6</v>
      </c>
      <c r="D296" s="803">
        <f>D42+D50</f>
        <v>13.5</v>
      </c>
      <c r="E296" s="803">
        <f t="shared" ref="E296:U296" si="53">E42+E50</f>
        <v>0</v>
      </c>
      <c r="F296" s="803">
        <f t="shared" si="53"/>
        <v>0</v>
      </c>
      <c r="G296" s="803">
        <f t="shared" si="53"/>
        <v>0</v>
      </c>
      <c r="H296" s="803">
        <f t="shared" si="53"/>
        <v>1</v>
      </c>
      <c r="I296" s="803">
        <f t="shared" si="53"/>
        <v>0</v>
      </c>
      <c r="J296" s="803">
        <f t="shared" si="53"/>
        <v>1390.5916666666669</v>
      </c>
      <c r="K296" s="803">
        <f t="shared" si="53"/>
        <v>77.25</v>
      </c>
      <c r="L296" s="803">
        <f t="shared" si="53"/>
        <v>32</v>
      </c>
      <c r="M296" s="803">
        <f t="shared" si="53"/>
        <v>0</v>
      </c>
      <c r="N296" s="803">
        <f t="shared" si="53"/>
        <v>5</v>
      </c>
      <c r="O296" s="803">
        <f t="shared" si="53"/>
        <v>0</v>
      </c>
      <c r="P296" s="803">
        <f t="shared" si="53"/>
        <v>2890</v>
      </c>
      <c r="Q296" s="803">
        <f t="shared" si="53"/>
        <v>886.33333333333337</v>
      </c>
      <c r="R296" s="803">
        <f t="shared" si="53"/>
        <v>3</v>
      </c>
      <c r="S296" s="803">
        <f t="shared" si="53"/>
        <v>18</v>
      </c>
      <c r="T296" s="803">
        <f t="shared" si="53"/>
        <v>20</v>
      </c>
      <c r="U296" s="803">
        <f t="shared" si="53"/>
        <v>1</v>
      </c>
      <c r="W296" s="807">
        <f t="shared" si="50"/>
        <v>7.1897745428723597E-2</v>
      </c>
      <c r="X296" s="807">
        <f t="shared" si="45"/>
        <v>0</v>
      </c>
      <c r="Y296" s="807">
        <f t="shared" si="45"/>
        <v>0</v>
      </c>
      <c r="Z296" s="807">
        <f t="shared" si="45"/>
        <v>0</v>
      </c>
      <c r="AA296" s="807">
        <f t="shared" si="45"/>
        <v>8.0408475053270613E-4</v>
      </c>
      <c r="AB296" s="807">
        <f t="shared" si="45"/>
        <v>0</v>
      </c>
      <c r="AC296" s="807">
        <f t="shared" si="45"/>
        <v>0.11056624526251622</v>
      </c>
      <c r="AD296" s="807">
        <f t="shared" si="45"/>
        <v>1.6609331326596432E-2</v>
      </c>
      <c r="AE296" s="807">
        <f t="shared" si="45"/>
        <v>7.9453755431409066E-3</v>
      </c>
      <c r="AF296" s="807">
        <f t="shared" si="45"/>
        <v>0</v>
      </c>
      <c r="AG296" s="807">
        <f t="shared" si="45"/>
        <v>2.5484199796126394E-3</v>
      </c>
      <c r="AH296" s="807">
        <f t="shared" si="45"/>
        <v>0</v>
      </c>
      <c r="AI296" s="807">
        <f t="shared" si="45"/>
        <v>0.14629207795494814</v>
      </c>
      <c r="AJ296" s="807">
        <f t="shared" si="45"/>
        <v>1.1176542291380319E-2</v>
      </c>
      <c r="AK296" s="807">
        <f t="shared" si="45"/>
        <v>1.8710240738430833E-4</v>
      </c>
      <c r="AL296" s="807">
        <f t="shared" si="45"/>
        <v>2.5970278459096804E-3</v>
      </c>
      <c r="AM296" s="807">
        <f t="shared" si="45"/>
        <v>2.4323502584372157E-4</v>
      </c>
      <c r="AN296" s="807">
        <f t="shared" si="45"/>
        <v>4.7845745317097678E-5</v>
      </c>
      <c r="AO296" s="803"/>
      <c r="AP296" s="807">
        <f t="shared" si="46"/>
        <v>3.9910294554283951E-2</v>
      </c>
      <c r="AQ296" s="807">
        <f t="shared" si="51"/>
        <v>0.33217847587003207</v>
      </c>
      <c r="AR296" s="787">
        <f t="shared" si="47"/>
        <v>3.8863894556221606E-2</v>
      </c>
      <c r="AS296" s="787">
        <f t="shared" si="48"/>
        <v>4.4763912517806009E-2</v>
      </c>
      <c r="AT296" s="807">
        <f>AQ296*0.9912+0.0088*Patenty!F285</f>
        <v>0.32997117829824879</v>
      </c>
    </row>
    <row r="297" spans="1:46" ht="14.45" x14ac:dyDescent="0.3">
      <c r="C297" s="805" t="s">
        <v>7</v>
      </c>
      <c r="D297" s="803">
        <f>D41+D49</f>
        <v>0</v>
      </c>
      <c r="E297" s="803">
        <f t="shared" ref="E297:U297" si="54">E41+E49</f>
        <v>16.699999999999996</v>
      </c>
      <c r="F297" s="803">
        <f t="shared" si="54"/>
        <v>0</v>
      </c>
      <c r="G297" s="803">
        <f t="shared" si="54"/>
        <v>0</v>
      </c>
      <c r="H297" s="803">
        <f t="shared" si="54"/>
        <v>0</v>
      </c>
      <c r="I297" s="803">
        <f t="shared" si="54"/>
        <v>0</v>
      </c>
      <c r="J297" s="803">
        <f t="shared" si="54"/>
        <v>0</v>
      </c>
      <c r="K297" s="803">
        <f t="shared" si="54"/>
        <v>19.625</v>
      </c>
      <c r="L297" s="803">
        <f t="shared" si="54"/>
        <v>0</v>
      </c>
      <c r="M297" s="803">
        <f t="shared" si="54"/>
        <v>0</v>
      </c>
      <c r="N297" s="803">
        <f t="shared" si="54"/>
        <v>0</v>
      </c>
      <c r="O297" s="803">
        <f t="shared" si="54"/>
        <v>0</v>
      </c>
      <c r="P297" s="803">
        <f t="shared" si="54"/>
        <v>0</v>
      </c>
      <c r="Q297" s="803">
        <f t="shared" si="54"/>
        <v>1458</v>
      </c>
      <c r="R297" s="803">
        <f t="shared" si="54"/>
        <v>0.66666666666666663</v>
      </c>
      <c r="S297" s="803">
        <f t="shared" si="54"/>
        <v>0</v>
      </c>
      <c r="T297" s="803">
        <f t="shared" si="54"/>
        <v>0</v>
      </c>
      <c r="U297" s="803">
        <f t="shared" si="54"/>
        <v>9</v>
      </c>
      <c r="W297" s="807">
        <f t="shared" si="50"/>
        <v>0</v>
      </c>
      <c r="X297" s="807">
        <f t="shared" si="45"/>
        <v>3.5732116111546953E-2</v>
      </c>
      <c r="Y297" s="807">
        <f t="shared" si="45"/>
        <v>0</v>
      </c>
      <c r="Z297" s="807">
        <f t="shared" si="45"/>
        <v>0</v>
      </c>
      <c r="AA297" s="807">
        <f t="shared" si="45"/>
        <v>0</v>
      </c>
      <c r="AB297" s="807">
        <f t="shared" si="45"/>
        <v>0</v>
      </c>
      <c r="AC297" s="807">
        <f t="shared" si="45"/>
        <v>0</v>
      </c>
      <c r="AD297" s="807">
        <f t="shared" si="45"/>
        <v>4.2195226832939152E-3</v>
      </c>
      <c r="AE297" s="807">
        <f t="shared" si="45"/>
        <v>0</v>
      </c>
      <c r="AF297" s="807">
        <f t="shared" si="45"/>
        <v>0</v>
      </c>
      <c r="AG297" s="807">
        <f t="shared" si="45"/>
        <v>0</v>
      </c>
      <c r="AH297" s="807">
        <f t="shared" si="45"/>
        <v>0</v>
      </c>
      <c r="AI297" s="807">
        <f t="shared" si="45"/>
        <v>0</v>
      </c>
      <c r="AJ297" s="807">
        <f t="shared" si="45"/>
        <v>1.8385180888490976E-2</v>
      </c>
      <c r="AK297" s="807">
        <f t="shared" si="45"/>
        <v>4.1578312752068513E-5</v>
      </c>
      <c r="AL297" s="807">
        <f t="shared" si="45"/>
        <v>0</v>
      </c>
      <c r="AM297" s="807">
        <f t="shared" si="45"/>
        <v>0</v>
      </c>
      <c r="AN297" s="807">
        <f t="shared" si="45"/>
        <v>4.306117078538791E-4</v>
      </c>
      <c r="AO297" s="803"/>
      <c r="AP297" s="807">
        <f t="shared" si="46"/>
        <v>1.8224653946566105E-3</v>
      </c>
      <c r="AQ297" s="807">
        <f t="shared" si="51"/>
        <v>1.5168612105818893E-2</v>
      </c>
      <c r="AR297" s="787">
        <f t="shared" si="47"/>
        <v>9.8195044076542686E-4</v>
      </c>
      <c r="AS297" s="787">
        <f t="shared" si="48"/>
        <v>1.1310226144128895E-3</v>
      </c>
      <c r="AT297" s="807">
        <f>AQ297*0.9912+0.0088*Patenty!F286</f>
        <v>1.6187509271668638E-2</v>
      </c>
    </row>
    <row r="298" spans="1:46" ht="14.45" x14ac:dyDescent="0.3">
      <c r="C298" s="805" t="s">
        <v>8</v>
      </c>
      <c r="D298" s="803">
        <f>D45+D53</f>
        <v>0</v>
      </c>
      <c r="E298" s="803">
        <f t="shared" ref="E298:U298" si="55">E45+E53</f>
        <v>42.900000000000006</v>
      </c>
      <c r="F298" s="803">
        <f t="shared" si="55"/>
        <v>0</v>
      </c>
      <c r="G298" s="803">
        <f t="shared" si="55"/>
        <v>0</v>
      </c>
      <c r="H298" s="803">
        <f t="shared" si="55"/>
        <v>1.5</v>
      </c>
      <c r="I298" s="803">
        <f t="shared" si="55"/>
        <v>0.1</v>
      </c>
      <c r="J298" s="803">
        <f t="shared" si="55"/>
        <v>40</v>
      </c>
      <c r="K298" s="803">
        <f t="shared" si="55"/>
        <v>263.58333333333326</v>
      </c>
      <c r="L298" s="803">
        <f t="shared" si="55"/>
        <v>0</v>
      </c>
      <c r="M298" s="803">
        <f t="shared" si="55"/>
        <v>0</v>
      </c>
      <c r="N298" s="803">
        <f t="shared" si="55"/>
        <v>0</v>
      </c>
      <c r="O298" s="803">
        <f t="shared" si="55"/>
        <v>1</v>
      </c>
      <c r="P298" s="803">
        <f t="shared" si="55"/>
        <v>3</v>
      </c>
      <c r="Q298" s="803">
        <f t="shared" si="55"/>
        <v>3830</v>
      </c>
      <c r="R298" s="803">
        <f t="shared" si="55"/>
        <v>0</v>
      </c>
      <c r="S298" s="803">
        <f t="shared" si="55"/>
        <v>0</v>
      </c>
      <c r="T298" s="803">
        <f t="shared" si="55"/>
        <v>1</v>
      </c>
      <c r="U298" s="803">
        <f t="shared" si="55"/>
        <v>58</v>
      </c>
      <c r="W298" s="807">
        <f t="shared" si="50"/>
        <v>0</v>
      </c>
      <c r="X298" s="807">
        <f t="shared" si="45"/>
        <v>9.1790885100920053E-2</v>
      </c>
      <c r="Y298" s="807">
        <f t="shared" si="45"/>
        <v>0</v>
      </c>
      <c r="Z298" s="807">
        <f t="shared" si="45"/>
        <v>0</v>
      </c>
      <c r="AA298" s="807">
        <f t="shared" si="45"/>
        <v>1.2061271257990591E-3</v>
      </c>
      <c r="AB298" s="807">
        <f t="shared" si="45"/>
        <v>1.4736945522424719E-4</v>
      </c>
      <c r="AC298" s="807">
        <f t="shared" si="45"/>
        <v>3.1804086825157024E-3</v>
      </c>
      <c r="AD298" s="807">
        <f t="shared" si="45"/>
        <v>5.6672400200673677E-2</v>
      </c>
      <c r="AE298" s="807">
        <f t="shared" si="45"/>
        <v>0</v>
      </c>
      <c r="AF298" s="807">
        <f t="shared" si="45"/>
        <v>0</v>
      </c>
      <c r="AG298" s="807">
        <f t="shared" si="45"/>
        <v>0</v>
      </c>
      <c r="AH298" s="807">
        <f t="shared" si="45"/>
        <v>1.996007984031936E-3</v>
      </c>
      <c r="AI298" s="807">
        <f t="shared" si="45"/>
        <v>1.5186028853454825E-4</v>
      </c>
      <c r="AJ298" s="807">
        <f t="shared" si="45"/>
        <v>4.8295776956735557E-2</v>
      </c>
      <c r="AK298" s="807">
        <f t="shared" si="45"/>
        <v>0</v>
      </c>
      <c r="AL298" s="807">
        <f t="shared" si="45"/>
        <v>0</v>
      </c>
      <c r="AM298" s="807">
        <f t="shared" si="45"/>
        <v>1.2161751292186079E-5</v>
      </c>
      <c r="AN298" s="807">
        <f t="shared" si="45"/>
        <v>2.7750532283916654E-3</v>
      </c>
      <c r="AO298" s="803"/>
      <c r="AP298" s="807">
        <f t="shared" si="46"/>
        <v>1.6479779381938071E-2</v>
      </c>
      <c r="AQ298" s="807">
        <f t="shared" si="51"/>
        <v>0.1371633073346728</v>
      </c>
      <c r="AR298" s="787">
        <f t="shared" si="47"/>
        <v>1.4237086262496855E-2</v>
      </c>
      <c r="AS298" s="787">
        <f t="shared" si="48"/>
        <v>1.6398451345140404E-2</v>
      </c>
      <c r="AT298" s="807">
        <f>AQ298*0.9912+0.0088*Patenty!F287</f>
        <v>0.13902928610314355</v>
      </c>
    </row>
    <row r="299" spans="1:46" ht="14.45" x14ac:dyDescent="0.3">
      <c r="C299" s="805" t="s">
        <v>9</v>
      </c>
      <c r="D299" s="803">
        <f>D44+D52</f>
        <v>0</v>
      </c>
      <c r="E299" s="803">
        <f t="shared" ref="E299:U299" si="56">E44+E52</f>
        <v>0.1</v>
      </c>
      <c r="F299" s="803">
        <f t="shared" si="56"/>
        <v>0</v>
      </c>
      <c r="G299" s="803">
        <f t="shared" si="56"/>
        <v>0</v>
      </c>
      <c r="H299" s="803">
        <f t="shared" si="56"/>
        <v>0</v>
      </c>
      <c r="I299" s="803">
        <f t="shared" si="56"/>
        <v>0</v>
      </c>
      <c r="J299" s="803">
        <f t="shared" si="56"/>
        <v>0</v>
      </c>
      <c r="K299" s="803">
        <f t="shared" si="56"/>
        <v>24.5</v>
      </c>
      <c r="L299" s="803">
        <f t="shared" si="56"/>
        <v>0</v>
      </c>
      <c r="M299" s="803">
        <f t="shared" si="56"/>
        <v>0</v>
      </c>
      <c r="N299" s="803">
        <f t="shared" si="56"/>
        <v>0</v>
      </c>
      <c r="O299" s="803">
        <f t="shared" si="56"/>
        <v>0</v>
      </c>
      <c r="P299" s="803">
        <f t="shared" si="56"/>
        <v>0</v>
      </c>
      <c r="Q299" s="803">
        <f t="shared" si="56"/>
        <v>1544</v>
      </c>
      <c r="R299" s="803">
        <f t="shared" si="56"/>
        <v>0</v>
      </c>
      <c r="S299" s="803">
        <f t="shared" si="56"/>
        <v>0</v>
      </c>
      <c r="T299" s="803">
        <f t="shared" si="56"/>
        <v>4</v>
      </c>
      <c r="U299" s="803">
        <f t="shared" si="56"/>
        <v>4</v>
      </c>
      <c r="W299" s="807">
        <f t="shared" si="50"/>
        <v>0</v>
      </c>
      <c r="X299" s="807">
        <f t="shared" si="45"/>
        <v>2.1396476713501176E-4</v>
      </c>
      <c r="Y299" s="807">
        <f t="shared" si="45"/>
        <v>0</v>
      </c>
      <c r="Z299" s="807">
        <f t="shared" si="45"/>
        <v>0</v>
      </c>
      <c r="AA299" s="807">
        <f t="shared" si="45"/>
        <v>0</v>
      </c>
      <c r="AB299" s="807">
        <f t="shared" si="45"/>
        <v>0</v>
      </c>
      <c r="AC299" s="807">
        <f t="shared" si="45"/>
        <v>0</v>
      </c>
      <c r="AD299" s="807">
        <f t="shared" si="45"/>
        <v>5.2676843689529133E-3</v>
      </c>
      <c r="AE299" s="807">
        <f t="shared" si="45"/>
        <v>0</v>
      </c>
      <c r="AF299" s="807">
        <f t="shared" si="45"/>
        <v>0</v>
      </c>
      <c r="AG299" s="807">
        <f t="shared" si="45"/>
        <v>0</v>
      </c>
      <c r="AH299" s="807">
        <f t="shared" si="45"/>
        <v>0</v>
      </c>
      <c r="AI299" s="807">
        <f t="shared" si="45"/>
        <v>0</v>
      </c>
      <c r="AJ299" s="807">
        <f t="shared" si="45"/>
        <v>1.9469629143916371E-2</v>
      </c>
      <c r="AK299" s="807">
        <f t="shared" si="45"/>
        <v>0</v>
      </c>
      <c r="AL299" s="807">
        <f t="shared" si="45"/>
        <v>0</v>
      </c>
      <c r="AM299" s="807">
        <f t="shared" si="45"/>
        <v>4.8647005168744315E-5</v>
      </c>
      <c r="AN299" s="807">
        <f t="shared" si="45"/>
        <v>1.9138298126839071E-4</v>
      </c>
      <c r="AO299" s="803"/>
      <c r="AP299" s="807">
        <f t="shared" si="46"/>
        <v>1.8092493885223096E-3</v>
      </c>
      <c r="AQ299" s="807">
        <f t="shared" si="51"/>
        <v>1.5058613599824158E-2</v>
      </c>
      <c r="AR299" s="787">
        <f t="shared" si="47"/>
        <v>1.2258744356052462E-3</v>
      </c>
      <c r="AS299" s="787">
        <f t="shared" si="48"/>
        <v>1.4119772765918872E-3</v>
      </c>
      <c r="AT299" s="807">
        <f>AQ299*0.9912+0.0088*Patenty!F288</f>
        <v>1.4926097800145704E-2</v>
      </c>
    </row>
    <row r="300" spans="1:46" ht="14.45" x14ac:dyDescent="0.3">
      <c r="C300" s="805" t="s">
        <v>10</v>
      </c>
      <c r="D300" s="803">
        <f>D57+D289</f>
        <v>0</v>
      </c>
      <c r="E300" s="803">
        <f t="shared" ref="E300:U300" si="57">E57+E289</f>
        <v>1.1000000000000001</v>
      </c>
      <c r="F300" s="803">
        <f t="shared" si="57"/>
        <v>0</v>
      </c>
      <c r="G300" s="803">
        <f t="shared" si="57"/>
        <v>0</v>
      </c>
      <c r="H300" s="803">
        <f t="shared" si="57"/>
        <v>22.6</v>
      </c>
      <c r="I300" s="803">
        <f t="shared" si="57"/>
        <v>0</v>
      </c>
      <c r="J300" s="803">
        <f t="shared" si="57"/>
        <v>0.33333333333333331</v>
      </c>
      <c r="K300" s="803">
        <f t="shared" si="57"/>
        <v>1.75</v>
      </c>
      <c r="L300" s="803">
        <f t="shared" si="57"/>
        <v>0</v>
      </c>
      <c r="M300" s="803">
        <f t="shared" si="57"/>
        <v>0</v>
      </c>
      <c r="N300" s="803">
        <f t="shared" si="57"/>
        <v>11.5</v>
      </c>
      <c r="O300" s="803">
        <f t="shared" si="57"/>
        <v>0</v>
      </c>
      <c r="P300" s="803">
        <f t="shared" si="57"/>
        <v>0</v>
      </c>
      <c r="Q300" s="803">
        <f t="shared" si="57"/>
        <v>336</v>
      </c>
      <c r="R300" s="803">
        <f t="shared" si="57"/>
        <v>0</v>
      </c>
      <c r="S300" s="803">
        <f t="shared" si="57"/>
        <v>0</v>
      </c>
      <c r="T300" s="803">
        <f t="shared" si="57"/>
        <v>584</v>
      </c>
      <c r="U300" s="803">
        <f t="shared" si="57"/>
        <v>10</v>
      </c>
      <c r="W300" s="807">
        <f t="shared" si="50"/>
        <v>0</v>
      </c>
      <c r="X300" s="807">
        <f t="shared" si="45"/>
        <v>2.3536124384851294E-3</v>
      </c>
      <c r="Y300" s="807">
        <f t="shared" si="45"/>
        <v>0</v>
      </c>
      <c r="Z300" s="807">
        <f t="shared" si="45"/>
        <v>0</v>
      </c>
      <c r="AA300" s="807">
        <f t="shared" si="45"/>
        <v>1.817231536203916E-2</v>
      </c>
      <c r="AB300" s="807">
        <f t="shared" si="45"/>
        <v>0</v>
      </c>
      <c r="AC300" s="807">
        <f t="shared" si="45"/>
        <v>2.6503405687630852E-5</v>
      </c>
      <c r="AD300" s="807">
        <f t="shared" si="45"/>
        <v>3.762631692109224E-4</v>
      </c>
      <c r="AE300" s="807">
        <f t="shared" si="45"/>
        <v>0</v>
      </c>
      <c r="AF300" s="807">
        <f t="shared" si="45"/>
        <v>0</v>
      </c>
      <c r="AG300" s="807">
        <f t="shared" si="45"/>
        <v>5.8613659531090712E-3</v>
      </c>
      <c r="AH300" s="807">
        <f t="shared" si="45"/>
        <v>0</v>
      </c>
      <c r="AI300" s="807">
        <f t="shared" si="45"/>
        <v>0</v>
      </c>
      <c r="AJ300" s="807">
        <f t="shared" si="45"/>
        <v>4.2369141142201434E-3</v>
      </c>
      <c r="AK300" s="807">
        <f t="shared" si="45"/>
        <v>0</v>
      </c>
      <c r="AL300" s="807">
        <f t="shared" si="45"/>
        <v>0</v>
      </c>
      <c r="AM300" s="807">
        <f t="shared" si="45"/>
        <v>7.1024627546366704E-3</v>
      </c>
      <c r="AN300" s="807">
        <f t="shared" si="45"/>
        <v>4.7845745317097677E-4</v>
      </c>
      <c r="AO300" s="803"/>
      <c r="AP300" s="807">
        <f t="shared" si="46"/>
        <v>1.4836085010456219E-3</v>
      </c>
      <c r="AQ300" s="807">
        <f t="shared" si="51"/>
        <v>1.2348262927371911E-2</v>
      </c>
      <c r="AR300" s="787">
        <f t="shared" si="47"/>
        <v>6.9753864272882084E-4</v>
      </c>
      <c r="AS300" s="787">
        <f t="shared" si="48"/>
        <v>8.0343360173880027E-4</v>
      </c>
      <c r="AT300" s="807">
        <f>AQ300*0.9912+0.0088*Patenty!F289</f>
        <v>1.2239598213611038E-2</v>
      </c>
    </row>
    <row r="301" spans="1:46" ht="14.45" x14ac:dyDescent="0.3">
      <c r="C301" s="805" t="s">
        <v>135</v>
      </c>
      <c r="D301" s="803">
        <f>D54+D290</f>
        <v>0</v>
      </c>
      <c r="E301" s="803">
        <f t="shared" ref="E301:U301" si="58">E54+E290</f>
        <v>0</v>
      </c>
      <c r="F301" s="803">
        <f t="shared" si="58"/>
        <v>0</v>
      </c>
      <c r="G301" s="803">
        <f t="shared" si="58"/>
        <v>0</v>
      </c>
      <c r="H301" s="803">
        <f t="shared" si="58"/>
        <v>0</v>
      </c>
      <c r="I301" s="803">
        <f t="shared" si="58"/>
        <v>0</v>
      </c>
      <c r="J301" s="803">
        <f t="shared" si="58"/>
        <v>34</v>
      </c>
      <c r="K301" s="803">
        <f t="shared" si="58"/>
        <v>62.666666666666671</v>
      </c>
      <c r="L301" s="803">
        <f t="shared" si="58"/>
        <v>1</v>
      </c>
      <c r="M301" s="803">
        <f t="shared" si="58"/>
        <v>0</v>
      </c>
      <c r="N301" s="803">
        <f t="shared" si="58"/>
        <v>0</v>
      </c>
      <c r="O301" s="803">
        <f t="shared" si="58"/>
        <v>0</v>
      </c>
      <c r="P301" s="803">
        <f t="shared" si="58"/>
        <v>4</v>
      </c>
      <c r="Q301" s="803">
        <f t="shared" si="58"/>
        <v>11.5</v>
      </c>
      <c r="R301" s="803">
        <f t="shared" si="58"/>
        <v>0</v>
      </c>
      <c r="S301" s="803">
        <f t="shared" si="58"/>
        <v>0</v>
      </c>
      <c r="T301" s="803">
        <f t="shared" si="58"/>
        <v>0</v>
      </c>
      <c r="U301" s="803">
        <f t="shared" si="58"/>
        <v>0</v>
      </c>
      <c r="W301" s="807">
        <f t="shared" si="50"/>
        <v>0</v>
      </c>
      <c r="X301" s="807">
        <f t="shared" si="45"/>
        <v>0</v>
      </c>
      <c r="Y301" s="807">
        <f t="shared" si="45"/>
        <v>0</v>
      </c>
      <c r="Z301" s="807">
        <f t="shared" si="45"/>
        <v>0</v>
      </c>
      <c r="AA301" s="807">
        <f t="shared" si="45"/>
        <v>0</v>
      </c>
      <c r="AB301" s="807">
        <f t="shared" si="45"/>
        <v>0</v>
      </c>
      <c r="AC301" s="807">
        <f t="shared" si="45"/>
        <v>2.7033473801383471E-3</v>
      </c>
      <c r="AD301" s="807">
        <f t="shared" si="45"/>
        <v>1.3473804916505412E-2</v>
      </c>
      <c r="AE301" s="807">
        <f t="shared" si="45"/>
        <v>2.4829298572315333E-4</v>
      </c>
      <c r="AF301" s="807">
        <f t="shared" si="45"/>
        <v>0</v>
      </c>
      <c r="AG301" s="807">
        <f t="shared" si="45"/>
        <v>0</v>
      </c>
      <c r="AH301" s="807">
        <f t="shared" si="45"/>
        <v>0</v>
      </c>
      <c r="AI301" s="807">
        <f t="shared" si="45"/>
        <v>2.0248038471273099E-4</v>
      </c>
      <c r="AJ301" s="807">
        <f t="shared" si="45"/>
        <v>1.4501342950455845E-4</v>
      </c>
      <c r="AK301" s="807">
        <f t="shared" si="45"/>
        <v>0</v>
      </c>
      <c r="AL301" s="807">
        <f t="shared" si="45"/>
        <v>0</v>
      </c>
      <c r="AM301" s="807">
        <f t="shared" si="45"/>
        <v>0</v>
      </c>
      <c r="AN301" s="807">
        <f t="shared" si="45"/>
        <v>0</v>
      </c>
      <c r="AO301" s="803"/>
      <c r="AP301" s="807">
        <f t="shared" si="46"/>
        <v>3.9970443381747494E-3</v>
      </c>
      <c r="AQ301" s="807">
        <f t="shared" si="51"/>
        <v>3.3267910223862558E-2</v>
      </c>
      <c r="AR301" s="787">
        <f t="shared" si="47"/>
        <v>3.9920985593964297E-3</v>
      </c>
      <c r="AS301" s="787">
        <f t="shared" si="48"/>
        <v>4.598148299748135E-3</v>
      </c>
      <c r="AT301" s="807">
        <f>AQ301*0.9912+0.0088*Patenty!F290</f>
        <v>3.3010073248813207E-2</v>
      </c>
    </row>
    <row r="302" spans="1:46" ht="14.45" x14ac:dyDescent="0.3">
      <c r="C302" s="803"/>
      <c r="D302" s="803"/>
      <c r="E302" s="803"/>
      <c r="F302" s="803"/>
      <c r="G302" s="803"/>
      <c r="H302" s="803"/>
      <c r="I302" s="803"/>
      <c r="J302" s="803"/>
      <c r="K302" s="803"/>
      <c r="L302" s="803"/>
      <c r="M302" s="803"/>
      <c r="N302" s="803"/>
      <c r="O302" s="803"/>
      <c r="P302" s="803"/>
      <c r="Q302" s="803"/>
      <c r="R302" s="803"/>
      <c r="S302" s="803"/>
      <c r="T302" s="803"/>
      <c r="U302" s="803"/>
      <c r="W302" s="803"/>
      <c r="X302" s="803"/>
      <c r="Y302" s="803"/>
      <c r="Z302" s="803"/>
      <c r="AA302" s="803"/>
      <c r="AB302" s="803"/>
      <c r="AC302" s="803"/>
      <c r="AD302" s="803"/>
      <c r="AE302" s="803"/>
      <c r="AF302" s="803"/>
      <c r="AG302" s="803"/>
      <c r="AH302" s="803"/>
      <c r="AI302" s="803"/>
      <c r="AJ302" s="803"/>
      <c r="AK302" s="803"/>
      <c r="AL302" s="803"/>
      <c r="AM302" s="803"/>
      <c r="AN302" s="803"/>
      <c r="AO302" s="803"/>
      <c r="AP302" s="807">
        <f>SUM(AP293:AP301)</f>
        <v>0.1201471421342159</v>
      </c>
      <c r="AQ302" s="807">
        <f>SUM(AQ293:AQ301)</f>
        <v>1.0000000000000002</v>
      </c>
      <c r="AT302" s="807">
        <f>SUM(AT293:AT301)</f>
        <v>1.0000000000000002</v>
      </c>
    </row>
    <row r="303" spans="1:46" ht="14.45" x14ac:dyDescent="0.3">
      <c r="C303" s="805" t="s">
        <v>401</v>
      </c>
      <c r="D303" s="803">
        <f>SUM(D41:D57)-SUM(D293:D301)</f>
        <v>0</v>
      </c>
      <c r="E303" s="803">
        <f t="shared" ref="E303:U303" si="59">SUM(E41:E57)-SUM(E293:E301)</f>
        <v>0</v>
      </c>
      <c r="F303" s="803">
        <f t="shared" si="59"/>
        <v>0</v>
      </c>
      <c r="G303" s="803">
        <f t="shared" si="59"/>
        <v>0</v>
      </c>
      <c r="H303" s="803">
        <f t="shared" si="59"/>
        <v>0</v>
      </c>
      <c r="I303" s="803">
        <f t="shared" si="59"/>
        <v>0</v>
      </c>
      <c r="J303" s="803">
        <f t="shared" si="59"/>
        <v>0</v>
      </c>
      <c r="K303" s="803">
        <f t="shared" si="59"/>
        <v>0</v>
      </c>
      <c r="L303" s="803">
        <f t="shared" si="59"/>
        <v>0</v>
      </c>
      <c r="M303" s="803">
        <f t="shared" si="59"/>
        <v>0</v>
      </c>
      <c r="N303" s="803">
        <f t="shared" si="59"/>
        <v>0</v>
      </c>
      <c r="O303" s="803">
        <f t="shared" si="59"/>
        <v>0</v>
      </c>
      <c r="P303" s="803">
        <f t="shared" si="59"/>
        <v>0</v>
      </c>
      <c r="Q303" s="803">
        <f t="shared" si="59"/>
        <v>0</v>
      </c>
      <c r="R303" s="803">
        <f t="shared" si="59"/>
        <v>0</v>
      </c>
      <c r="S303" s="803">
        <f t="shared" si="59"/>
        <v>0</v>
      </c>
      <c r="T303" s="803">
        <f t="shared" si="59"/>
        <v>0</v>
      </c>
      <c r="U303" s="803">
        <f t="shared" si="59"/>
        <v>0</v>
      </c>
      <c r="AP303" s="809"/>
      <c r="AR303" s="787">
        <f t="shared" ref="AR303:AS303" si="60">SUM(AR41:AR57)-SUM(AR293:AR301)</f>
        <v>0</v>
      </c>
      <c r="AS303" s="787">
        <f t="shared" si="60"/>
        <v>0</v>
      </c>
    </row>
  </sheetData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3:Q307"/>
  <sheetViews>
    <sheetView topLeftCell="A276" zoomScale="91" zoomScaleNormal="91" workbookViewId="0">
      <selection activeCell="Q296" sqref="Q296"/>
    </sheetView>
  </sheetViews>
  <sheetFormatPr defaultColWidth="8.85546875" defaultRowHeight="15" x14ac:dyDescent="0.25"/>
  <cols>
    <col min="1" max="1" width="9.85546875" style="770" bestFit="1" customWidth="1"/>
    <col min="2" max="2" width="20.5703125" style="770" customWidth="1"/>
    <col min="3" max="3" width="58.42578125" style="770" bestFit="1" customWidth="1"/>
    <col min="4" max="16" width="8.85546875" style="770"/>
    <col min="17" max="17" width="16.7109375" style="770" customWidth="1"/>
    <col min="18" max="16384" width="8.85546875" style="770"/>
  </cols>
  <sheetData>
    <row r="3" spans="1:16" ht="14.45" x14ac:dyDescent="0.3">
      <c r="D3" s="770">
        <f>+SUM(D8:D284)</f>
        <v>2810.6499999999983</v>
      </c>
      <c r="E3" s="770">
        <f t="shared" ref="E3:H3" si="0">+SUM(E8:E284)</f>
        <v>5920.3499999999985</v>
      </c>
      <c r="F3" s="770">
        <f t="shared" si="0"/>
        <v>245444.00000000003</v>
      </c>
      <c r="G3" s="810">
        <f t="shared" si="0"/>
        <v>0.99999999999999956</v>
      </c>
      <c r="H3" s="810">
        <f t="shared" si="0"/>
        <v>1.0000000000000011</v>
      </c>
      <c r="J3" s="773">
        <f>+SUM(J8:J284)</f>
        <v>1.0000000000000004</v>
      </c>
      <c r="K3" s="773">
        <f t="shared" ref="K3:N3" si="1">+SUM(K8:K284)</f>
        <v>0.99999999999999967</v>
      </c>
      <c r="L3" s="773">
        <f t="shared" si="1"/>
        <v>1</v>
      </c>
      <c r="M3" s="773">
        <f t="shared" si="1"/>
        <v>1</v>
      </c>
      <c r="N3" s="773">
        <f t="shared" si="1"/>
        <v>0.99999999999999978</v>
      </c>
      <c r="P3" s="773">
        <f>+SUM(P8:P284)</f>
        <v>0.99999999999999989</v>
      </c>
    </row>
    <row r="5" spans="1:16" ht="14.45" x14ac:dyDescent="0.3">
      <c r="C5" s="770" t="s">
        <v>696</v>
      </c>
      <c r="D5" s="811">
        <v>0.08</v>
      </c>
      <c r="E5" s="811">
        <v>0.17</v>
      </c>
      <c r="F5" s="811">
        <v>0.08</v>
      </c>
      <c r="G5" s="811">
        <v>0.01</v>
      </c>
      <c r="H5" s="811">
        <f>1-G5-F5-E5-D5</f>
        <v>0.66</v>
      </c>
    </row>
    <row r="7" spans="1:16" ht="14.45" x14ac:dyDescent="0.3">
      <c r="A7" s="793" t="s">
        <v>430</v>
      </c>
      <c r="B7" s="793" t="s">
        <v>431</v>
      </c>
      <c r="C7" s="793" t="s">
        <v>432</v>
      </c>
      <c r="D7" s="812" t="s">
        <v>682</v>
      </c>
      <c r="E7" s="812" t="s">
        <v>697</v>
      </c>
      <c r="F7" s="812" t="s">
        <v>684</v>
      </c>
      <c r="G7" s="812" t="s">
        <v>698</v>
      </c>
      <c r="H7" s="812" t="s">
        <v>683</v>
      </c>
      <c r="J7" s="812" t="s">
        <v>682</v>
      </c>
      <c r="K7" s="812" t="s">
        <v>697</v>
      </c>
      <c r="L7" s="812" t="s">
        <v>684</v>
      </c>
      <c r="M7" s="812" t="s">
        <v>698</v>
      </c>
      <c r="N7" s="812" t="s">
        <v>683</v>
      </c>
      <c r="P7" s="812" t="s">
        <v>144</v>
      </c>
    </row>
    <row r="8" spans="1:16" x14ac:dyDescent="0.25">
      <c r="A8" s="770">
        <v>701000000</v>
      </c>
      <c r="B8" s="770" t="s">
        <v>435</v>
      </c>
      <c r="C8" s="770" t="s">
        <v>436</v>
      </c>
      <c r="D8" s="770">
        <v>1</v>
      </c>
      <c r="E8" s="770">
        <v>0</v>
      </c>
      <c r="F8" s="770">
        <v>15</v>
      </c>
      <c r="G8" s="813">
        <f>+Patenty!E3</f>
        <v>0</v>
      </c>
      <c r="H8" s="770">
        <f>+'Pub_077 12'!AS8</f>
        <v>1.8131139557064411E-4</v>
      </c>
      <c r="J8" s="770">
        <f>+D8/D$3</f>
        <v>3.5578958603881689E-4</v>
      </c>
      <c r="K8" s="770">
        <f t="shared" ref="K8:N23" si="2">+E8/E$3</f>
        <v>0</v>
      </c>
      <c r="L8" s="770">
        <f t="shared" si="2"/>
        <v>6.1113736738319124E-5</v>
      </c>
      <c r="M8" s="770">
        <f t="shared" si="2"/>
        <v>0</v>
      </c>
      <c r="N8" s="770">
        <f>+H8/H$3</f>
        <v>1.8131139557064392E-4</v>
      </c>
      <c r="P8" s="770">
        <f>+SUMPRODUCT(J8:N8,$D$5:$H$5)</f>
        <v>1.5301778689879588E-4</v>
      </c>
    </row>
    <row r="9" spans="1:16" x14ac:dyDescent="0.25">
      <c r="A9" s="770">
        <v>701000000</v>
      </c>
      <c r="B9" s="770" t="s">
        <v>435</v>
      </c>
      <c r="C9" s="770" t="s">
        <v>437</v>
      </c>
      <c r="D9" s="770">
        <v>4.0999999999999996</v>
      </c>
      <c r="E9" s="770">
        <v>9</v>
      </c>
      <c r="F9" s="770">
        <v>196</v>
      </c>
      <c r="G9" s="813">
        <f>+Patenty!E4</f>
        <v>0</v>
      </c>
      <c r="H9" s="770">
        <f>+'Pub_077 12'!AS9</f>
        <v>2.2981644500475408E-4</v>
      </c>
      <c r="J9" s="770">
        <f t="shared" ref="J9:N71" si="3">+D9/D$3</f>
        <v>1.458737302759149E-3</v>
      </c>
      <c r="K9" s="770">
        <f t="shared" si="2"/>
        <v>1.5201803947401762E-3</v>
      </c>
      <c r="L9" s="770">
        <f t="shared" si="2"/>
        <v>7.9855282671403654E-4</v>
      </c>
      <c r="M9" s="770">
        <f t="shared" si="2"/>
        <v>0</v>
      </c>
      <c r="N9" s="770">
        <f t="shared" si="2"/>
        <v>2.2981644500475384E-4</v>
      </c>
      <c r="P9" s="770">
        <f t="shared" ref="P9:P72" si="4">+SUMPRODUCT(J9:N9,$D$5:$H$5)</f>
        <v>5.9069273116682237E-4</v>
      </c>
    </row>
    <row r="10" spans="1:16" x14ac:dyDescent="0.25">
      <c r="A10" s="770">
        <v>701000000</v>
      </c>
      <c r="B10" s="770" t="s">
        <v>435</v>
      </c>
      <c r="C10" s="770" t="s">
        <v>438</v>
      </c>
      <c r="D10" s="770">
        <v>22</v>
      </c>
      <c r="E10" s="770">
        <v>41</v>
      </c>
      <c r="F10" s="770">
        <v>701</v>
      </c>
      <c r="G10" s="813">
        <f>+Patenty!E5</f>
        <v>2.2624434389140274E-3</v>
      </c>
      <c r="H10" s="770">
        <f>+'Pub_077 12'!AS10</f>
        <v>9.1285417954293634E-3</v>
      </c>
      <c r="J10" s="770">
        <f t="shared" si="3"/>
        <v>7.8273708928539715E-3</v>
      </c>
      <c r="K10" s="770">
        <f t="shared" si="2"/>
        <v>6.9252662427052468E-3</v>
      </c>
      <c r="L10" s="770">
        <f t="shared" si="2"/>
        <v>2.8560486302374468E-3</v>
      </c>
      <c r="M10" s="770">
        <f t="shared" si="2"/>
        <v>2.2624434389140282E-3</v>
      </c>
      <c r="N10" s="770">
        <f t="shared" si="2"/>
        <v>9.128541795429353E-3</v>
      </c>
      <c r="P10" s="770">
        <f t="shared" si="4"/>
        <v>8.07943084247972E-3</v>
      </c>
    </row>
    <row r="11" spans="1:16" x14ac:dyDescent="0.25">
      <c r="A11" s="770">
        <v>701000000</v>
      </c>
      <c r="B11" s="770" t="s">
        <v>435</v>
      </c>
      <c r="C11" s="770" t="s">
        <v>439</v>
      </c>
      <c r="D11" s="770">
        <v>70.199999999999932</v>
      </c>
      <c r="E11" s="770">
        <v>128</v>
      </c>
      <c r="F11" s="770">
        <v>3596</v>
      </c>
      <c r="G11" s="813">
        <f>+Patenty!E6</f>
        <v>0</v>
      </c>
      <c r="H11" s="770">
        <f>+'Pub_077 12'!AS11</f>
        <v>5.9031201304536084E-3</v>
      </c>
      <c r="J11" s="770">
        <f t="shared" si="3"/>
        <v>2.4976428939924921E-2</v>
      </c>
      <c r="K11" s="770">
        <f t="shared" si="2"/>
        <v>2.1620343391860284E-2</v>
      </c>
      <c r="L11" s="770">
        <f t="shared" si="2"/>
        <v>1.4650999820733037E-2</v>
      </c>
      <c r="M11" s="770">
        <f t="shared" si="2"/>
        <v>0</v>
      </c>
      <c r="N11" s="770">
        <f t="shared" si="2"/>
        <v>5.9031201304536015E-3</v>
      </c>
      <c r="P11" s="770">
        <f t="shared" si="4"/>
        <v>1.0741711963568263E-2</v>
      </c>
    </row>
    <row r="12" spans="1:16" x14ac:dyDescent="0.25">
      <c r="A12" s="770">
        <v>701000000</v>
      </c>
      <c r="B12" s="770" t="s">
        <v>435</v>
      </c>
      <c r="C12" s="770" t="s">
        <v>440</v>
      </c>
      <c r="D12" s="770">
        <v>4.4999999999999982</v>
      </c>
      <c r="E12" s="770">
        <v>17</v>
      </c>
      <c r="F12" s="770">
        <v>378</v>
      </c>
      <c r="G12" s="813">
        <f>+Patenty!E7</f>
        <v>0</v>
      </c>
      <c r="H12" s="770">
        <f>+'Pub_077 12'!AS12</f>
        <v>9.6456356409956577E-4</v>
      </c>
      <c r="J12" s="770">
        <f t="shared" si="3"/>
        <v>1.6010531371746753E-3</v>
      </c>
      <c r="K12" s="770">
        <f t="shared" si="2"/>
        <v>2.8714518567314442E-3</v>
      </c>
      <c r="L12" s="770">
        <f t="shared" si="2"/>
        <v>1.5400661658056419E-3</v>
      </c>
      <c r="M12" s="770">
        <f t="shared" si="2"/>
        <v>0</v>
      </c>
      <c r="N12" s="770">
        <f t="shared" si="2"/>
        <v>9.6456356409956468E-4</v>
      </c>
      <c r="P12" s="770">
        <f t="shared" si="4"/>
        <v>1.3760483121884838E-3</v>
      </c>
    </row>
    <row r="13" spans="1:16" x14ac:dyDescent="0.25">
      <c r="A13" s="770">
        <v>701000000</v>
      </c>
      <c r="B13" s="770" t="s">
        <v>435</v>
      </c>
      <c r="C13" s="770" t="s">
        <v>441</v>
      </c>
      <c r="D13" s="770">
        <v>7.9999999999999964</v>
      </c>
      <c r="E13" s="770">
        <v>85</v>
      </c>
      <c r="F13" s="770">
        <v>3861</v>
      </c>
      <c r="G13" s="813">
        <f>+Patenty!E8</f>
        <v>0</v>
      </c>
      <c r="H13" s="770">
        <f>+'Pub_077 12'!AS13</f>
        <v>2.4519145757900228E-2</v>
      </c>
      <c r="J13" s="770">
        <f t="shared" si="3"/>
        <v>2.8463166883105338E-3</v>
      </c>
      <c r="K13" s="770">
        <f t="shared" si="2"/>
        <v>1.435725928365722E-2</v>
      </c>
      <c r="L13" s="770">
        <f t="shared" si="2"/>
        <v>1.5730675836443341E-2</v>
      </c>
      <c r="M13" s="770">
        <f t="shared" si="2"/>
        <v>0</v>
      </c>
      <c r="N13" s="770">
        <f t="shared" si="2"/>
        <v>2.45191457579002E-2</v>
      </c>
      <c r="P13" s="770">
        <f t="shared" si="4"/>
        <v>2.0109529680416172E-2</v>
      </c>
    </row>
    <row r="14" spans="1:16" x14ac:dyDescent="0.25">
      <c r="A14" s="770">
        <v>701000000</v>
      </c>
      <c r="B14" s="770" t="s">
        <v>435</v>
      </c>
      <c r="C14" s="770" t="s">
        <v>442</v>
      </c>
      <c r="D14" s="770">
        <v>6.4999999999999982</v>
      </c>
      <c r="E14" s="770">
        <v>49</v>
      </c>
      <c r="F14" s="770">
        <v>1915</v>
      </c>
      <c r="G14" s="813">
        <f>+Patenty!E9</f>
        <v>0</v>
      </c>
      <c r="H14" s="770">
        <f>+'Pub_077 12'!AS14</f>
        <v>1.2021059787919957E-2</v>
      </c>
      <c r="J14" s="770">
        <f t="shared" si="3"/>
        <v>2.3126323092523089E-3</v>
      </c>
      <c r="K14" s="770">
        <f t="shared" si="2"/>
        <v>8.2765377046965152E-3</v>
      </c>
      <c r="L14" s="770">
        <f t="shared" si="2"/>
        <v>7.8021870569254075E-3</v>
      </c>
      <c r="M14" s="770">
        <f t="shared" si="2"/>
        <v>0</v>
      </c>
      <c r="N14" s="770">
        <f t="shared" si="2"/>
        <v>1.2021059787919943E-2</v>
      </c>
      <c r="P14" s="770">
        <f t="shared" si="4"/>
        <v>1.0150096419119788E-2</v>
      </c>
    </row>
    <row r="15" spans="1:16" x14ac:dyDescent="0.25">
      <c r="A15" s="770">
        <v>701000000</v>
      </c>
      <c r="B15" s="770" t="s">
        <v>435</v>
      </c>
      <c r="C15" s="770" t="s">
        <v>443</v>
      </c>
      <c r="D15" s="770">
        <v>3</v>
      </c>
      <c r="E15" s="770">
        <v>9</v>
      </c>
      <c r="F15" s="770">
        <v>3745</v>
      </c>
      <c r="G15" s="813">
        <f>+Patenty!E10</f>
        <v>0</v>
      </c>
      <c r="H15" s="770">
        <f>+'Pub_077 12'!AS15</f>
        <v>2.3209810761145797E-3</v>
      </c>
      <c r="J15" s="770">
        <f t="shared" si="3"/>
        <v>1.0673687581164507E-3</v>
      </c>
      <c r="K15" s="770">
        <f t="shared" si="2"/>
        <v>1.5201803947401762E-3</v>
      </c>
      <c r="L15" s="770">
        <f t="shared" si="2"/>
        <v>1.525806293900034E-2</v>
      </c>
      <c r="M15" s="770">
        <f t="shared" si="2"/>
        <v>0</v>
      </c>
      <c r="N15" s="770">
        <f t="shared" si="2"/>
        <v>2.3209810761145771E-3</v>
      </c>
      <c r="P15" s="770">
        <f t="shared" si="4"/>
        <v>3.0963127131107943E-3</v>
      </c>
    </row>
    <row r="16" spans="1:16" x14ac:dyDescent="0.25">
      <c r="A16" s="770">
        <v>701000000</v>
      </c>
      <c r="B16" s="770" t="s">
        <v>435</v>
      </c>
      <c r="C16" s="770" t="s">
        <v>444</v>
      </c>
      <c r="D16" s="770">
        <v>22</v>
      </c>
      <c r="E16" s="770">
        <v>24</v>
      </c>
      <c r="F16" s="770">
        <v>2337</v>
      </c>
      <c r="G16" s="813">
        <f>+Patenty!E11</f>
        <v>9.0497737556561094E-3</v>
      </c>
      <c r="H16" s="770">
        <f>+'Pub_077 12'!AS16</f>
        <v>3.7542280503350144E-2</v>
      </c>
      <c r="J16" s="770">
        <f t="shared" si="3"/>
        <v>7.8273708928539715E-3</v>
      </c>
      <c r="K16" s="770">
        <f t="shared" si="2"/>
        <v>4.0538143859738035E-3</v>
      </c>
      <c r="L16" s="770">
        <f t="shared" si="2"/>
        <v>9.5215201838301181E-3</v>
      </c>
      <c r="M16" s="770">
        <f t="shared" si="2"/>
        <v>9.0497737556561129E-3</v>
      </c>
      <c r="N16" s="770">
        <f t="shared" si="2"/>
        <v>3.7542280503350102E-2</v>
      </c>
      <c r="P16" s="770">
        <f t="shared" si="4"/>
        <v>2.6945462601517901E-2</v>
      </c>
    </row>
    <row r="17" spans="1:16" x14ac:dyDescent="0.25">
      <c r="A17" s="770">
        <v>701000000</v>
      </c>
      <c r="B17" s="770" t="s">
        <v>435</v>
      </c>
      <c r="C17" s="770" t="s">
        <v>445</v>
      </c>
      <c r="D17" s="770">
        <v>81.199999999999989</v>
      </c>
      <c r="E17" s="770">
        <v>38</v>
      </c>
      <c r="F17" s="770">
        <v>1981</v>
      </c>
      <c r="G17" s="813">
        <f>+Patenty!E12</f>
        <v>0</v>
      </c>
      <c r="H17" s="770">
        <f>+'Pub_077 12'!AS17</f>
        <v>5.1242439342789425E-4</v>
      </c>
      <c r="J17" s="770">
        <f t="shared" si="3"/>
        <v>2.8890114386351924E-2</v>
      </c>
      <c r="K17" s="770">
        <f t="shared" si="2"/>
        <v>6.4185394444585221E-3</v>
      </c>
      <c r="L17" s="770">
        <f t="shared" si="2"/>
        <v>8.0710874985740113E-3</v>
      </c>
      <c r="M17" s="770">
        <f t="shared" si="2"/>
        <v>0</v>
      </c>
      <c r="N17" s="770">
        <f t="shared" si="2"/>
        <v>5.1242439342789371E-4</v>
      </c>
      <c r="P17" s="770">
        <f t="shared" si="4"/>
        <v>4.3862479560144337E-3</v>
      </c>
    </row>
    <row r="18" spans="1:16" x14ac:dyDescent="0.25">
      <c r="A18" s="770">
        <v>701000000</v>
      </c>
      <c r="B18" s="770" t="s">
        <v>435</v>
      </c>
      <c r="C18" s="770" t="s">
        <v>446</v>
      </c>
      <c r="D18" s="770">
        <v>28.000000000000014</v>
      </c>
      <c r="E18" s="770">
        <v>72</v>
      </c>
      <c r="F18" s="770">
        <v>1620</v>
      </c>
      <c r="G18" s="813">
        <f>+Patenty!E13</f>
        <v>0</v>
      </c>
      <c r="H18" s="770">
        <f>+'Pub_077 12'!AS18</f>
        <v>1.593727676357605E-3</v>
      </c>
      <c r="J18" s="770">
        <f t="shared" si="3"/>
        <v>9.962108409086878E-3</v>
      </c>
      <c r="K18" s="770">
        <f t="shared" si="2"/>
        <v>1.216144315792141E-2</v>
      </c>
      <c r="L18" s="770">
        <f t="shared" si="2"/>
        <v>6.6002835677384649E-3</v>
      </c>
      <c r="M18" s="770">
        <f t="shared" si="2"/>
        <v>0</v>
      </c>
      <c r="N18" s="770">
        <f t="shared" si="2"/>
        <v>1.5937276763576032E-3</v>
      </c>
      <c r="P18" s="770">
        <f t="shared" si="4"/>
        <v>4.444296961388686E-3</v>
      </c>
    </row>
    <row r="19" spans="1:16" x14ac:dyDescent="0.25">
      <c r="A19" s="770">
        <v>701000000</v>
      </c>
      <c r="B19" s="770" t="s">
        <v>435</v>
      </c>
      <c r="C19" s="770" t="s">
        <v>447</v>
      </c>
      <c r="D19" s="770">
        <v>55.800000000000011</v>
      </c>
      <c r="E19" s="770">
        <v>35</v>
      </c>
      <c r="F19" s="770">
        <v>2187</v>
      </c>
      <c r="G19" s="813">
        <f>+Patenty!E14</f>
        <v>0</v>
      </c>
      <c r="H19" s="770">
        <f>+'Pub_077 12'!AS19</f>
        <v>2.686456939059997E-2</v>
      </c>
      <c r="J19" s="770">
        <f t="shared" si="3"/>
        <v>1.9853058900965986E-2</v>
      </c>
      <c r="K19" s="770">
        <f t="shared" si="2"/>
        <v>5.9118126462117965E-3</v>
      </c>
      <c r="L19" s="770">
        <f t="shared" si="2"/>
        <v>8.9103828164469271E-3</v>
      </c>
      <c r="M19" s="770">
        <f t="shared" si="2"/>
        <v>0</v>
      </c>
      <c r="N19" s="770">
        <f t="shared" si="2"/>
        <v>2.6864569390599939E-2</v>
      </c>
      <c r="P19" s="770">
        <f t="shared" si="4"/>
        <v>2.1036699285044997E-2</v>
      </c>
    </row>
    <row r="20" spans="1:16" x14ac:dyDescent="0.25">
      <c r="A20" s="770">
        <v>701000000</v>
      </c>
      <c r="B20" s="770" t="s">
        <v>435</v>
      </c>
      <c r="C20" s="770" t="s">
        <v>448</v>
      </c>
      <c r="D20" s="770">
        <v>0</v>
      </c>
      <c r="E20" s="770">
        <v>2</v>
      </c>
      <c r="F20" s="770">
        <v>15</v>
      </c>
      <c r="G20" s="813">
        <f>+Patenty!E15</f>
        <v>0</v>
      </c>
      <c r="H20" s="770">
        <f>+'Pub_077 12'!AS20</f>
        <v>0</v>
      </c>
      <c r="J20" s="770">
        <f t="shared" si="3"/>
        <v>0</v>
      </c>
      <c r="K20" s="770">
        <f t="shared" si="2"/>
        <v>3.3781786549781694E-4</v>
      </c>
      <c r="L20" s="770">
        <f t="shared" si="2"/>
        <v>6.1113736738319124E-5</v>
      </c>
      <c r="M20" s="770">
        <f t="shared" si="2"/>
        <v>0</v>
      </c>
      <c r="N20" s="770">
        <f t="shared" si="2"/>
        <v>0</v>
      </c>
      <c r="P20" s="770">
        <f t="shared" si="4"/>
        <v>6.2318136073694408E-5</v>
      </c>
    </row>
    <row r="21" spans="1:16" x14ac:dyDescent="0.25">
      <c r="A21" s="770">
        <v>701000000</v>
      </c>
      <c r="B21" s="770" t="s">
        <v>435</v>
      </c>
      <c r="C21" s="770" t="s">
        <v>449</v>
      </c>
      <c r="D21" s="770">
        <v>8</v>
      </c>
      <c r="E21" s="770">
        <v>7</v>
      </c>
      <c r="F21" s="770">
        <v>96</v>
      </c>
      <c r="G21" s="813">
        <f>+Patenty!E16</f>
        <v>0</v>
      </c>
      <c r="H21" s="770">
        <f>+'Pub_077 12'!AS21</f>
        <v>4.5963289000950816E-5</v>
      </c>
      <c r="J21" s="770">
        <f t="shared" si="3"/>
        <v>2.8463166883105351E-3</v>
      </c>
      <c r="K21" s="770">
        <f t="shared" si="2"/>
        <v>1.1823625292423593E-3</v>
      </c>
      <c r="L21" s="770">
        <f t="shared" si="2"/>
        <v>3.9112791512524236E-4</v>
      </c>
      <c r="M21" s="770">
        <f t="shared" si="2"/>
        <v>0</v>
      </c>
      <c r="N21" s="770">
        <f t="shared" si="2"/>
        <v>4.5963289000950761E-5</v>
      </c>
      <c r="P21" s="770">
        <f t="shared" si="4"/>
        <v>4.9033296898669081E-4</v>
      </c>
    </row>
    <row r="22" spans="1:16" x14ac:dyDescent="0.25">
      <c r="A22" s="770">
        <v>701000000</v>
      </c>
      <c r="B22" s="770" t="s">
        <v>435</v>
      </c>
      <c r="C22" s="770" t="s">
        <v>450</v>
      </c>
      <c r="D22" s="770">
        <v>6</v>
      </c>
      <c r="E22" s="770">
        <v>23</v>
      </c>
      <c r="F22" s="770">
        <v>553</v>
      </c>
      <c r="G22" s="813">
        <f>+Patenty!E17</f>
        <v>2.2624434389140274E-3</v>
      </c>
      <c r="H22" s="770">
        <f>+'Pub_077 12'!AS22</f>
        <v>3.1348315833235885E-3</v>
      </c>
      <c r="J22" s="770">
        <f t="shared" si="3"/>
        <v>2.1347375162329013E-3</v>
      </c>
      <c r="K22" s="770">
        <f t="shared" si="2"/>
        <v>3.8849054532248948E-3</v>
      </c>
      <c r="L22" s="770">
        <f t="shared" si="2"/>
        <v>2.2530597610860314E-3</v>
      </c>
      <c r="M22" s="770">
        <f t="shared" si="2"/>
        <v>2.2624434389140282E-3</v>
      </c>
      <c r="N22" s="770">
        <f t="shared" si="2"/>
        <v>3.134831583323585E-3</v>
      </c>
      <c r="P22" s="770">
        <f t="shared" si="4"/>
        <v>3.1030709886164538E-3</v>
      </c>
    </row>
    <row r="23" spans="1:16" x14ac:dyDescent="0.25">
      <c r="A23" s="770">
        <v>701000000</v>
      </c>
      <c r="B23" s="770" t="s">
        <v>435</v>
      </c>
      <c r="C23" s="770" t="s">
        <v>451</v>
      </c>
      <c r="D23" s="770">
        <v>0</v>
      </c>
      <c r="E23" s="770">
        <v>0</v>
      </c>
      <c r="F23" s="770">
        <v>16</v>
      </c>
      <c r="G23" s="813">
        <f>+Patenty!E18</f>
        <v>0</v>
      </c>
      <c r="H23" s="770">
        <f>+'Pub_077 12'!AS23</f>
        <v>4.1841091285533265E-5</v>
      </c>
      <c r="J23" s="770">
        <f t="shared" si="3"/>
        <v>0</v>
      </c>
      <c r="K23" s="770">
        <f t="shared" si="2"/>
        <v>0</v>
      </c>
      <c r="L23" s="770">
        <f t="shared" si="2"/>
        <v>6.5187985854207065E-5</v>
      </c>
      <c r="M23" s="770">
        <f t="shared" si="2"/>
        <v>0</v>
      </c>
      <c r="N23" s="770">
        <f t="shared" si="2"/>
        <v>4.1841091285533218E-5</v>
      </c>
      <c r="P23" s="770">
        <f t="shared" si="4"/>
        <v>3.2830159116788494E-5</v>
      </c>
    </row>
    <row r="24" spans="1:16" x14ac:dyDescent="0.25">
      <c r="A24" s="770">
        <v>701000000</v>
      </c>
      <c r="B24" s="770" t="s">
        <v>435</v>
      </c>
      <c r="C24" s="770" t="s">
        <v>452</v>
      </c>
      <c r="D24" s="770">
        <v>0.1</v>
      </c>
      <c r="E24" s="770">
        <v>0</v>
      </c>
      <c r="F24" s="770">
        <v>25</v>
      </c>
      <c r="G24" s="813">
        <f>+Patenty!E19</f>
        <v>0</v>
      </c>
      <c r="H24" s="770">
        <f>+'Pub_077 12'!AS24</f>
        <v>9.9472816860712331E-5</v>
      </c>
      <c r="J24" s="770">
        <f t="shared" si="3"/>
        <v>3.5578958603881689E-5</v>
      </c>
      <c r="K24" s="770">
        <f t="shared" si="3"/>
        <v>0</v>
      </c>
      <c r="L24" s="770">
        <f t="shared" si="3"/>
        <v>1.0185622789719853E-4</v>
      </c>
      <c r="M24" s="770">
        <f t="shared" si="3"/>
        <v>0</v>
      </c>
      <c r="N24" s="770">
        <f t="shared" si="3"/>
        <v>9.9472816860712222E-5</v>
      </c>
      <c r="P24" s="770">
        <f t="shared" si="4"/>
        <v>7.6646874048156495E-5</v>
      </c>
    </row>
    <row r="25" spans="1:16" x14ac:dyDescent="0.25">
      <c r="A25" s="770">
        <v>701000000</v>
      </c>
      <c r="B25" s="770" t="s">
        <v>435</v>
      </c>
      <c r="C25" s="770" t="s">
        <v>453</v>
      </c>
      <c r="D25" s="770">
        <v>2.3333333333333335</v>
      </c>
      <c r="E25" s="770">
        <v>10</v>
      </c>
      <c r="F25" s="770">
        <v>37</v>
      </c>
      <c r="G25" s="813">
        <f>+Patenty!E20</f>
        <v>0</v>
      </c>
      <c r="H25" s="770">
        <f>+'Pub_077 12'!AS25</f>
        <v>4.5963289000950816E-5</v>
      </c>
      <c r="J25" s="770">
        <f t="shared" si="3"/>
        <v>8.301757007572394E-4</v>
      </c>
      <c r="K25" s="770">
        <f t="shared" si="3"/>
        <v>1.6890893274890846E-3</v>
      </c>
      <c r="L25" s="770">
        <f t="shared" si="3"/>
        <v>1.5074721728785382E-4</v>
      </c>
      <c r="M25" s="770">
        <f t="shared" si="3"/>
        <v>0</v>
      </c>
      <c r="N25" s="770">
        <f t="shared" si="3"/>
        <v>4.5963289000950761E-5</v>
      </c>
      <c r="P25" s="770">
        <f t="shared" si="4"/>
        <v>3.9595478985737938E-4</v>
      </c>
    </row>
    <row r="26" spans="1:16" x14ac:dyDescent="0.25">
      <c r="A26" s="770">
        <v>701000000</v>
      </c>
      <c r="B26" s="770" t="s">
        <v>435</v>
      </c>
      <c r="C26" s="770" t="s">
        <v>454</v>
      </c>
      <c r="D26" s="770">
        <v>4</v>
      </c>
      <c r="E26" s="770">
        <v>17</v>
      </c>
      <c r="F26" s="770">
        <v>1906.0000000000002</v>
      </c>
      <c r="G26" s="813">
        <f>+Patenty!E21</f>
        <v>0</v>
      </c>
      <c r="H26" s="770">
        <f>+'Pub_077 12'!AS26</f>
        <v>2.2252503235833838E-3</v>
      </c>
      <c r="J26" s="770">
        <f t="shared" si="3"/>
        <v>1.4231583441552675E-3</v>
      </c>
      <c r="K26" s="770">
        <f t="shared" si="3"/>
        <v>2.8714518567314442E-3</v>
      </c>
      <c r="L26" s="770">
        <f t="shared" si="3"/>
        <v>7.7655188148824175E-3</v>
      </c>
      <c r="M26" s="770">
        <f t="shared" si="3"/>
        <v>0</v>
      </c>
      <c r="N26" s="770">
        <f t="shared" si="3"/>
        <v>2.2252503235833812E-3</v>
      </c>
      <c r="P26" s="770">
        <f t="shared" si="4"/>
        <v>2.6919062019323918E-3</v>
      </c>
    </row>
    <row r="27" spans="1:16" x14ac:dyDescent="0.25">
      <c r="A27" s="770">
        <v>701000000</v>
      </c>
      <c r="B27" s="770" t="s">
        <v>435</v>
      </c>
      <c r="C27" s="770" t="s">
        <v>455</v>
      </c>
      <c r="D27" s="770">
        <v>15.533333333333333</v>
      </c>
      <c r="E27" s="770">
        <v>11</v>
      </c>
      <c r="F27" s="770">
        <v>1038.0000000000005</v>
      </c>
      <c r="G27" s="813">
        <f>+Patenty!E22</f>
        <v>2.2624434389140274E-3</v>
      </c>
      <c r="H27" s="770">
        <f>+'Pub_077 12'!AS27</f>
        <v>4.1978348221745648E-2</v>
      </c>
      <c r="J27" s="770">
        <f t="shared" si="3"/>
        <v>5.5265982364696223E-3</v>
      </c>
      <c r="K27" s="770">
        <f t="shared" si="3"/>
        <v>1.8579982602379931E-3</v>
      </c>
      <c r="L27" s="770">
        <f t="shared" si="3"/>
        <v>4.2290705822916851E-3</v>
      </c>
      <c r="M27" s="770">
        <f t="shared" si="3"/>
        <v>2.2624434389140282E-3</v>
      </c>
      <c r="N27" s="770">
        <f t="shared" si="3"/>
        <v>4.19783482217456E-2</v>
      </c>
      <c r="P27" s="770">
        <f t="shared" si="4"/>
        <v>2.8824647470482599E-2</v>
      </c>
    </row>
    <row r="28" spans="1:16" x14ac:dyDescent="0.25">
      <c r="A28" s="770">
        <v>701000000</v>
      </c>
      <c r="B28" s="770" t="s">
        <v>435</v>
      </c>
      <c r="C28" s="770" t="s">
        <v>456</v>
      </c>
      <c r="D28" s="770">
        <v>1.4</v>
      </c>
      <c r="E28" s="770">
        <v>6</v>
      </c>
      <c r="F28" s="770">
        <v>221</v>
      </c>
      <c r="G28" s="813">
        <f>+Patenty!E23</f>
        <v>0</v>
      </c>
      <c r="H28" s="770">
        <f>+'Pub_077 12'!AS28</f>
        <v>2.3360523818036355E-3</v>
      </c>
      <c r="J28" s="770">
        <f t="shared" si="3"/>
        <v>4.9810542045434353E-4</v>
      </c>
      <c r="K28" s="770">
        <f t="shared" si="3"/>
        <v>1.0134535964934509E-3</v>
      </c>
      <c r="L28" s="770">
        <f t="shared" si="3"/>
        <v>9.0040905461123504E-4</v>
      </c>
      <c r="M28" s="770">
        <f t="shared" si="3"/>
        <v>0</v>
      </c>
      <c r="N28" s="770">
        <f t="shared" si="3"/>
        <v>2.3360523818036329E-3</v>
      </c>
      <c r="P28" s="770">
        <f t="shared" si="4"/>
        <v>1.8259628413995308E-3</v>
      </c>
    </row>
    <row r="29" spans="1:16" x14ac:dyDescent="0.25">
      <c r="A29" s="770">
        <v>701000000</v>
      </c>
      <c r="B29" s="770" t="s">
        <v>435</v>
      </c>
      <c r="C29" s="770" t="s">
        <v>457</v>
      </c>
      <c r="D29" s="770">
        <v>5.85</v>
      </c>
      <c r="E29" s="770">
        <v>12</v>
      </c>
      <c r="F29" s="770">
        <v>353.7833333333333</v>
      </c>
      <c r="G29" s="813">
        <f>+Patenty!E24</f>
        <v>2.2624434389140274E-3</v>
      </c>
      <c r="H29" s="770">
        <f>+'Pub_077 12'!AS29</f>
        <v>2.4528833911544993E-3</v>
      </c>
      <c r="J29" s="770">
        <f t="shared" si="3"/>
        <v>2.0813690783270783E-3</v>
      </c>
      <c r="K29" s="770">
        <f t="shared" si="3"/>
        <v>2.0269071929869017E-3</v>
      </c>
      <c r="L29" s="770">
        <f t="shared" si="3"/>
        <v>1.4414014330492221E-3</v>
      </c>
      <c r="M29" s="770">
        <f t="shared" si="3"/>
        <v>2.2624434389140282E-3</v>
      </c>
      <c r="N29" s="770">
        <f t="shared" si="3"/>
        <v>2.4528833911544967E-3</v>
      </c>
      <c r="P29" s="770">
        <f t="shared" si="4"/>
        <v>2.2679233362689856E-3</v>
      </c>
    </row>
    <row r="30" spans="1:16" x14ac:dyDescent="0.25">
      <c r="A30" s="770">
        <v>701000000</v>
      </c>
      <c r="B30" s="770" t="s">
        <v>435</v>
      </c>
      <c r="C30" s="770" t="s">
        <v>458</v>
      </c>
      <c r="D30" s="770">
        <v>2.0333333333333332</v>
      </c>
      <c r="E30" s="770">
        <v>4</v>
      </c>
      <c r="F30" s="770">
        <v>323.70238095238096</v>
      </c>
      <c r="G30" s="813">
        <f>+Patenty!E25</f>
        <v>0</v>
      </c>
      <c r="H30" s="770">
        <f>+'Pub_077 12'!AS30</f>
        <v>8.1611978348755075E-3</v>
      </c>
      <c r="J30" s="770">
        <f t="shared" si="3"/>
        <v>7.2343882494559422E-4</v>
      </c>
      <c r="K30" s="770">
        <f t="shared" si="3"/>
        <v>6.7563573099563388E-4</v>
      </c>
      <c r="L30" s="770">
        <f t="shared" si="3"/>
        <v>1.3188441394060598E-3</v>
      </c>
      <c r="M30" s="770">
        <f t="shared" si="3"/>
        <v>0</v>
      </c>
      <c r="N30" s="770">
        <f t="shared" si="3"/>
        <v>8.1611978348754988E-3</v>
      </c>
      <c r="P30" s="770">
        <f t="shared" si="4"/>
        <v>5.66463128243522E-3</v>
      </c>
    </row>
    <row r="31" spans="1:16" x14ac:dyDescent="0.25">
      <c r="A31" s="770">
        <v>701000000</v>
      </c>
      <c r="B31" s="770" t="s">
        <v>435</v>
      </c>
      <c r="C31" s="770" t="s">
        <v>459</v>
      </c>
      <c r="D31" s="770">
        <v>39.333333333333336</v>
      </c>
      <c r="E31" s="770">
        <v>98</v>
      </c>
      <c r="F31" s="770">
        <v>1587.333333333333</v>
      </c>
      <c r="G31" s="813">
        <f>+Patenty!E26</f>
        <v>0</v>
      </c>
      <c r="H31" s="770">
        <f>+'Pub_077 12'!AS31</f>
        <v>6.3811586404079329E-3</v>
      </c>
      <c r="J31" s="770">
        <f t="shared" si="3"/>
        <v>1.3994390384193464E-2</v>
      </c>
      <c r="K31" s="770">
        <f t="shared" si="3"/>
        <v>1.655307540939303E-2</v>
      </c>
      <c r="L31" s="770">
        <f t="shared" si="3"/>
        <v>6.467191429952791E-3</v>
      </c>
      <c r="M31" s="770">
        <f t="shared" si="3"/>
        <v>0</v>
      </c>
      <c r="N31" s="770">
        <f t="shared" si="3"/>
        <v>6.381158640407926E-3</v>
      </c>
      <c r="P31" s="770">
        <f t="shared" si="4"/>
        <v>8.6625140673977467E-3</v>
      </c>
    </row>
    <row r="32" spans="1:16" x14ac:dyDescent="0.25">
      <c r="A32" s="770">
        <v>701000000</v>
      </c>
      <c r="B32" s="770" t="s">
        <v>435</v>
      </c>
      <c r="C32" s="770" t="s">
        <v>460</v>
      </c>
      <c r="D32" s="770">
        <v>7.1999999999999993</v>
      </c>
      <c r="E32" s="770">
        <v>21.4</v>
      </c>
      <c r="F32" s="770">
        <v>1164.4642857142883</v>
      </c>
      <c r="G32" s="813">
        <f>+Patenty!E27</f>
        <v>2.2624434389140274E-3</v>
      </c>
      <c r="H32" s="770">
        <f>+'Pub_077 12'!AS32</f>
        <v>1.4067616368314332E-2</v>
      </c>
      <c r="J32" s="770">
        <f t="shared" si="3"/>
        <v>2.5616850194794811E-3</v>
      </c>
      <c r="K32" s="770">
        <f t="shared" si="3"/>
        <v>3.614651160826641E-3</v>
      </c>
      <c r="L32" s="770">
        <f t="shared" si="3"/>
        <v>4.7443175865545225E-3</v>
      </c>
      <c r="M32" s="770">
        <f t="shared" si="3"/>
        <v>2.2624434389140282E-3</v>
      </c>
      <c r="N32" s="770">
        <f t="shared" si="3"/>
        <v>1.4067616368314316E-2</v>
      </c>
      <c r="P32" s="770">
        <f t="shared" si="4"/>
        <v>1.050622214329984E-2</v>
      </c>
    </row>
    <row r="33" spans="1:16" x14ac:dyDescent="0.25">
      <c r="A33" s="770">
        <v>701000000</v>
      </c>
      <c r="B33" s="770" t="s">
        <v>435</v>
      </c>
      <c r="C33" s="770" t="s">
        <v>461</v>
      </c>
      <c r="D33" s="770">
        <v>8.1499999999999986</v>
      </c>
      <c r="E33" s="770">
        <v>42.1</v>
      </c>
      <c r="F33" s="770">
        <v>2486.5166666666696</v>
      </c>
      <c r="G33" s="813">
        <f>+Patenty!E28</f>
        <v>0</v>
      </c>
      <c r="H33" s="770">
        <f>+'Pub_077 12'!AS33</f>
        <v>2.580473515051835E-2</v>
      </c>
      <c r="J33" s="770">
        <f t="shared" si="3"/>
        <v>2.8996851262163567E-3</v>
      </c>
      <c r="K33" s="770">
        <f t="shared" si="3"/>
        <v>7.1110660687290468E-3</v>
      </c>
      <c r="L33" s="770">
        <f t="shared" si="3"/>
        <v>1.0130688330807309E-2</v>
      </c>
      <c r="M33" s="770">
        <f t="shared" si="3"/>
        <v>0</v>
      </c>
      <c r="N33" s="770">
        <f t="shared" si="3"/>
        <v>2.5804735150518322E-2</v>
      </c>
      <c r="P33" s="770">
        <f t="shared" si="4"/>
        <v>1.9282436307587924E-2</v>
      </c>
    </row>
    <row r="34" spans="1:16" x14ac:dyDescent="0.25">
      <c r="A34" s="770">
        <v>701000000</v>
      </c>
      <c r="B34" s="770" t="s">
        <v>435</v>
      </c>
      <c r="C34" s="770" t="s">
        <v>462</v>
      </c>
      <c r="D34" s="770">
        <v>1</v>
      </c>
      <c r="E34" s="770">
        <v>0</v>
      </c>
      <c r="F34" s="770">
        <v>191</v>
      </c>
      <c r="G34" s="813">
        <f>+Patenty!E29</f>
        <v>0</v>
      </c>
      <c r="H34" s="770">
        <f>+'Pub_077 12'!AS34</f>
        <v>5.6370129767321767E-4</v>
      </c>
      <c r="J34" s="770">
        <f t="shared" si="3"/>
        <v>3.5578958603881689E-4</v>
      </c>
      <c r="K34" s="770">
        <f t="shared" si="3"/>
        <v>0</v>
      </c>
      <c r="L34" s="770">
        <f t="shared" si="3"/>
        <v>7.7818158113459679E-4</v>
      </c>
      <c r="M34" s="770">
        <f t="shared" si="3"/>
        <v>0</v>
      </c>
      <c r="N34" s="770">
        <f t="shared" si="3"/>
        <v>5.6370129767321702E-4</v>
      </c>
      <c r="P34" s="770">
        <f t="shared" si="4"/>
        <v>4.6276054983819634E-4</v>
      </c>
    </row>
    <row r="35" spans="1:16" x14ac:dyDescent="0.25">
      <c r="A35" s="770">
        <v>701000000</v>
      </c>
      <c r="B35" s="770" t="s">
        <v>435</v>
      </c>
      <c r="C35" s="770" t="s">
        <v>463</v>
      </c>
      <c r="D35" s="770">
        <v>32.733333333333334</v>
      </c>
      <c r="E35" s="770">
        <v>39.5</v>
      </c>
      <c r="F35" s="770">
        <v>1174.6666666666665</v>
      </c>
      <c r="G35" s="813">
        <f>+Patenty!E30</f>
        <v>0</v>
      </c>
      <c r="H35" s="770">
        <f>+'Pub_077 12'!AS35</f>
        <v>1.4804401089821219E-3</v>
      </c>
      <c r="J35" s="770">
        <f t="shared" si="3"/>
        <v>1.1646179116337273E-2</v>
      </c>
      <c r="K35" s="770">
        <f t="shared" si="3"/>
        <v>6.6719028435818844E-3</v>
      </c>
      <c r="L35" s="770">
        <f t="shared" si="3"/>
        <v>4.7858846281297008E-3</v>
      </c>
      <c r="M35" s="770">
        <f t="shared" si="3"/>
        <v>0</v>
      </c>
      <c r="N35" s="770">
        <f t="shared" si="3"/>
        <v>1.4804401089821202E-3</v>
      </c>
      <c r="P35" s="770">
        <f t="shared" si="4"/>
        <v>3.4258790548944776E-3</v>
      </c>
    </row>
    <row r="36" spans="1:16" x14ac:dyDescent="0.25">
      <c r="A36" s="770">
        <v>701000000</v>
      </c>
      <c r="B36" s="770" t="s">
        <v>435</v>
      </c>
      <c r="C36" s="770" t="s">
        <v>464</v>
      </c>
      <c r="D36" s="770">
        <v>43.466666666666683</v>
      </c>
      <c r="E36" s="770">
        <v>39.999999999999972</v>
      </c>
      <c r="F36" s="770">
        <v>1944.3333333333335</v>
      </c>
      <c r="G36" s="813">
        <f>+Patenty!E31</f>
        <v>0</v>
      </c>
      <c r="H36" s="770">
        <f>+'Pub_077 12'!AS36</f>
        <v>3.7125186017854342E-4</v>
      </c>
      <c r="J36" s="770">
        <f t="shared" si="3"/>
        <v>1.5464987339820579E-2</v>
      </c>
      <c r="K36" s="770">
        <f t="shared" si="3"/>
        <v>6.7563573099563342E-3</v>
      </c>
      <c r="L36" s="770">
        <f t="shared" si="3"/>
        <v>7.9216983643247887E-3</v>
      </c>
      <c r="M36" s="770">
        <f t="shared" si="3"/>
        <v>0</v>
      </c>
      <c r="N36" s="770">
        <f t="shared" si="3"/>
        <v>3.7125186017854299E-4</v>
      </c>
      <c r="P36" s="770">
        <f t="shared" si="4"/>
        <v>3.2645418267420448E-3</v>
      </c>
    </row>
    <row r="37" spans="1:16" x14ac:dyDescent="0.25">
      <c r="A37" s="770">
        <v>701000000</v>
      </c>
      <c r="B37" s="770" t="s">
        <v>435</v>
      </c>
      <c r="C37" s="770" t="s">
        <v>465</v>
      </c>
      <c r="D37" s="770">
        <v>40.20000000000001</v>
      </c>
      <c r="E37" s="770">
        <v>22</v>
      </c>
      <c r="F37" s="770">
        <v>1255.2000000000007</v>
      </c>
      <c r="G37" s="813">
        <f>+Patenty!E32</f>
        <v>0</v>
      </c>
      <c r="H37" s="770">
        <f>+'Pub_077 12'!AS37</f>
        <v>3.7493374319319955E-2</v>
      </c>
      <c r="J37" s="770">
        <f t="shared" si="3"/>
        <v>1.4302741358760442E-2</v>
      </c>
      <c r="K37" s="770">
        <f t="shared" si="3"/>
        <v>3.7159965204759862E-3</v>
      </c>
      <c r="L37" s="770">
        <f t="shared" si="3"/>
        <v>5.113997490262547E-3</v>
      </c>
      <c r="M37" s="770">
        <f t="shared" si="3"/>
        <v>0</v>
      </c>
      <c r="N37" s="770">
        <f t="shared" si="3"/>
        <v>3.7493374319319914E-2</v>
      </c>
      <c r="P37" s="770">
        <f t="shared" si="4"/>
        <v>2.6930685567153903E-2</v>
      </c>
    </row>
    <row r="38" spans="1:16" x14ac:dyDescent="0.25">
      <c r="A38" s="770">
        <v>701000000</v>
      </c>
      <c r="B38" s="770" t="s">
        <v>435</v>
      </c>
      <c r="C38" s="770" t="s">
        <v>466</v>
      </c>
      <c r="D38" s="770">
        <v>0</v>
      </c>
      <c r="E38" s="770">
        <v>0.5</v>
      </c>
      <c r="F38" s="770">
        <v>3</v>
      </c>
      <c r="G38" s="813">
        <f>+Patenty!E33</f>
        <v>0</v>
      </c>
      <c r="H38" s="770">
        <f>+'Pub_077 12'!AS38</f>
        <v>0</v>
      </c>
      <c r="J38" s="770">
        <f t="shared" si="3"/>
        <v>0</v>
      </c>
      <c r="K38" s="770">
        <f t="shared" si="3"/>
        <v>8.4454466374454234E-5</v>
      </c>
      <c r="L38" s="770">
        <f t="shared" si="3"/>
        <v>1.2222747347663824E-5</v>
      </c>
      <c r="M38" s="770">
        <f t="shared" si="3"/>
        <v>0</v>
      </c>
      <c r="N38" s="770">
        <f t="shared" si="3"/>
        <v>0</v>
      </c>
      <c r="P38" s="770">
        <f t="shared" si="4"/>
        <v>1.5335079071470327E-5</v>
      </c>
    </row>
    <row r="39" spans="1:16" x14ac:dyDescent="0.25">
      <c r="A39" s="770">
        <v>701000000</v>
      </c>
      <c r="B39" s="770" t="s">
        <v>435</v>
      </c>
      <c r="C39" s="770" t="s">
        <v>467</v>
      </c>
      <c r="D39" s="770">
        <v>2.8333333333333335</v>
      </c>
      <c r="E39" s="770">
        <v>4.3333333333333339</v>
      </c>
      <c r="F39" s="770">
        <v>111</v>
      </c>
      <c r="G39" s="813">
        <f>+Patenty!E34</f>
        <v>0</v>
      </c>
      <c r="H39" s="770">
        <f>+'Pub_077 12'!AS39</f>
        <v>4.5963289000950816E-5</v>
      </c>
      <c r="J39" s="770">
        <f t="shared" si="3"/>
        <v>1.0080704937766478E-3</v>
      </c>
      <c r="K39" s="770">
        <f t="shared" si="3"/>
        <v>7.3193870857860346E-4</v>
      </c>
      <c r="L39" s="770">
        <f t="shared" si="3"/>
        <v>4.5224165186356148E-4</v>
      </c>
      <c r="M39" s="770">
        <f t="shared" si="3"/>
        <v>0</v>
      </c>
      <c r="N39" s="770">
        <f t="shared" si="3"/>
        <v>4.5963289000950761E-5</v>
      </c>
      <c r="P39" s="770">
        <f t="shared" si="4"/>
        <v>2.7159032285020685E-4</v>
      </c>
    </row>
    <row r="40" spans="1:16" x14ac:dyDescent="0.25">
      <c r="A40" s="770">
        <v>701000000</v>
      </c>
      <c r="B40" s="770" t="s">
        <v>435</v>
      </c>
      <c r="C40" s="770" t="s">
        <v>468</v>
      </c>
      <c r="D40" s="770">
        <v>0</v>
      </c>
      <c r="E40" s="770">
        <v>0</v>
      </c>
      <c r="F40" s="770">
        <v>33</v>
      </c>
      <c r="G40" s="813">
        <f>+Patenty!E35</f>
        <v>0</v>
      </c>
      <c r="H40" s="770">
        <f>+'Pub_077 12'!AS40</f>
        <v>8.2531364430005151E-4</v>
      </c>
      <c r="J40" s="770">
        <f t="shared" si="3"/>
        <v>0</v>
      </c>
      <c r="K40" s="770">
        <f t="shared" si="3"/>
        <v>0</v>
      </c>
      <c r="L40" s="770">
        <f t="shared" si="3"/>
        <v>1.3445022082430206E-4</v>
      </c>
      <c r="M40" s="770">
        <f t="shared" si="3"/>
        <v>0</v>
      </c>
      <c r="N40" s="770">
        <f t="shared" si="3"/>
        <v>8.2531364430005064E-4</v>
      </c>
      <c r="P40" s="770">
        <f t="shared" si="4"/>
        <v>5.5546302290397761E-4</v>
      </c>
    </row>
    <row r="41" spans="1:16" x14ac:dyDescent="0.25">
      <c r="A41" s="770">
        <v>702000000</v>
      </c>
      <c r="B41" s="770" t="s">
        <v>469</v>
      </c>
      <c r="C41" s="770" t="s">
        <v>470</v>
      </c>
      <c r="D41" s="770">
        <v>11.499999999999998</v>
      </c>
      <c r="E41" s="770">
        <v>42</v>
      </c>
      <c r="F41" s="770">
        <v>1282</v>
      </c>
      <c r="G41" s="813">
        <f>+Patenty!E36</f>
        <v>6.7873303167420816E-3</v>
      </c>
      <c r="H41" s="770">
        <f>+'Pub_077 12'!AS41</f>
        <v>4.8986966738902217E-4</v>
      </c>
      <c r="J41" s="770">
        <f t="shared" si="3"/>
        <v>4.0915802394463933E-3</v>
      </c>
      <c r="K41" s="770">
        <f t="shared" si="3"/>
        <v>7.0941751754541559E-3</v>
      </c>
      <c r="L41" s="770">
        <f t="shared" si="3"/>
        <v>5.2231873665683406E-3</v>
      </c>
      <c r="M41" s="770">
        <f t="shared" si="3"/>
        <v>6.7873303167420842E-3</v>
      </c>
      <c r="N41" s="770">
        <f t="shared" si="3"/>
        <v>4.8986966738902163E-4</v>
      </c>
      <c r="P41" s="770">
        <f t="shared" si="4"/>
        <v>2.3423784719525608E-3</v>
      </c>
    </row>
    <row r="42" spans="1:16" x14ac:dyDescent="0.25">
      <c r="A42" s="770">
        <v>702000000</v>
      </c>
      <c r="B42" s="770" t="s">
        <v>469</v>
      </c>
      <c r="C42" s="770" t="s">
        <v>471</v>
      </c>
      <c r="D42" s="770">
        <v>13</v>
      </c>
      <c r="E42" s="770">
        <v>50</v>
      </c>
      <c r="F42" s="770">
        <v>3092</v>
      </c>
      <c r="G42" s="813">
        <f>+Patenty!E37</f>
        <v>6.7873303167420816E-3</v>
      </c>
      <c r="H42" s="770">
        <f>+'Pub_077 12'!AS42</f>
        <v>2.2819389432483114E-2</v>
      </c>
      <c r="J42" s="770">
        <f t="shared" si="3"/>
        <v>4.6252646185046195E-3</v>
      </c>
      <c r="K42" s="770">
        <f t="shared" si="3"/>
        <v>8.4454466374454234E-3</v>
      </c>
      <c r="L42" s="770">
        <f t="shared" si="3"/>
        <v>1.2597578266325515E-2</v>
      </c>
      <c r="M42" s="770">
        <f t="shared" si="3"/>
        <v>6.7873303167420842E-3</v>
      </c>
      <c r="N42" s="770">
        <f t="shared" si="3"/>
        <v>2.281938943248309E-2</v>
      </c>
      <c r="P42" s="770">
        <f t="shared" si="4"/>
        <v>1.7942223687758392E-2</v>
      </c>
    </row>
    <row r="43" spans="1:16" x14ac:dyDescent="0.25">
      <c r="A43" s="770">
        <v>702000000</v>
      </c>
      <c r="B43" s="770" t="s">
        <v>469</v>
      </c>
      <c r="C43" s="770" t="s">
        <v>472</v>
      </c>
      <c r="D43" s="770">
        <v>33</v>
      </c>
      <c r="E43" s="770">
        <v>35</v>
      </c>
      <c r="F43" s="770">
        <v>5312</v>
      </c>
      <c r="G43" s="813">
        <f>+Patenty!E38</f>
        <v>6.7873303167420816E-3</v>
      </c>
      <c r="H43" s="770">
        <f>+'Pub_077 12'!AS43</f>
        <v>1.5537203571388152E-2</v>
      </c>
      <c r="J43" s="770">
        <f t="shared" si="3"/>
        <v>1.1741056339280957E-2</v>
      </c>
      <c r="K43" s="770">
        <f t="shared" si="3"/>
        <v>5.9118126462117965E-3</v>
      </c>
      <c r="L43" s="770">
        <f t="shared" si="3"/>
        <v>2.1642411303596745E-2</v>
      </c>
      <c r="M43" s="770">
        <f t="shared" si="3"/>
        <v>6.7873303167420842E-3</v>
      </c>
      <c r="N43" s="770">
        <f t="shared" si="3"/>
        <v>1.5537203571388134E-2</v>
      </c>
      <c r="P43" s="770">
        <f t="shared" si="4"/>
        <v>1.3998113221569812E-2</v>
      </c>
    </row>
    <row r="44" spans="1:16" x14ac:dyDescent="0.25">
      <c r="A44" s="770">
        <v>702000000</v>
      </c>
      <c r="B44" s="770" t="s">
        <v>469</v>
      </c>
      <c r="C44" s="770" t="s">
        <v>473</v>
      </c>
      <c r="D44" s="770">
        <v>0</v>
      </c>
      <c r="E44" s="770">
        <v>6</v>
      </c>
      <c r="F44" s="770">
        <v>1182</v>
      </c>
      <c r="G44" s="813">
        <f>+Patenty!E39</f>
        <v>0</v>
      </c>
      <c r="H44" s="770">
        <f>+'Pub_077 12'!AS44</f>
        <v>5.1868553017661166E-4</v>
      </c>
      <c r="J44" s="770">
        <f t="shared" si="3"/>
        <v>0</v>
      </c>
      <c r="K44" s="770">
        <f t="shared" si="3"/>
        <v>1.0134535964934509E-3</v>
      </c>
      <c r="L44" s="770">
        <f t="shared" si="3"/>
        <v>4.8157624549795466E-3</v>
      </c>
      <c r="M44" s="770">
        <f t="shared" si="3"/>
        <v>0</v>
      </c>
      <c r="N44" s="770">
        <f t="shared" si="3"/>
        <v>5.1868553017661112E-4</v>
      </c>
      <c r="P44" s="770">
        <f t="shared" si="4"/>
        <v>8.9988055771881366E-4</v>
      </c>
    </row>
    <row r="45" spans="1:16" x14ac:dyDescent="0.25">
      <c r="A45" s="770">
        <v>702000000</v>
      </c>
      <c r="B45" s="770" t="s">
        <v>469</v>
      </c>
      <c r="C45" s="770" t="s">
        <v>474</v>
      </c>
      <c r="D45" s="770">
        <v>35.300000000000004</v>
      </c>
      <c r="E45" s="770">
        <v>20</v>
      </c>
      <c r="F45" s="770">
        <v>2835</v>
      </c>
      <c r="G45" s="813">
        <f>+Patenty!E40</f>
        <v>3.6199095022624438E-2</v>
      </c>
      <c r="H45" s="770">
        <f>+'Pub_077 12'!AS45</f>
        <v>7.7710131113992303E-3</v>
      </c>
      <c r="J45" s="770">
        <f t="shared" si="3"/>
        <v>1.2559372387170236E-2</v>
      </c>
      <c r="K45" s="770">
        <f t="shared" si="3"/>
        <v>3.3781786549781693E-3</v>
      </c>
      <c r="L45" s="770">
        <f t="shared" si="3"/>
        <v>1.1550496243542313E-2</v>
      </c>
      <c r="M45" s="770">
        <f t="shared" si="3"/>
        <v>3.6199095022624452E-2</v>
      </c>
      <c r="N45" s="770">
        <f t="shared" si="3"/>
        <v>7.7710131113992217E-3</v>
      </c>
      <c r="P45" s="770">
        <f t="shared" si="4"/>
        <v>7.9939394655530235E-3</v>
      </c>
    </row>
    <row r="46" spans="1:16" x14ac:dyDescent="0.25">
      <c r="A46" s="770">
        <v>702000000</v>
      </c>
      <c r="B46" s="770" t="s">
        <v>469</v>
      </c>
      <c r="C46" s="770" t="s">
        <v>475</v>
      </c>
      <c r="D46" s="770">
        <v>22</v>
      </c>
      <c r="E46" s="770">
        <v>13</v>
      </c>
      <c r="F46" s="770">
        <v>830</v>
      </c>
      <c r="G46" s="813">
        <f>+Patenty!E41</f>
        <v>0</v>
      </c>
      <c r="H46" s="770">
        <f>+'Pub_077 12'!AS46</f>
        <v>3.6734152190606066E-3</v>
      </c>
      <c r="J46" s="770">
        <f t="shared" si="3"/>
        <v>7.8273708928539715E-3</v>
      </c>
      <c r="K46" s="770">
        <f t="shared" si="3"/>
        <v>2.19581612573581E-3</v>
      </c>
      <c r="L46" s="770">
        <f t="shared" si="3"/>
        <v>3.3816267661869914E-3</v>
      </c>
      <c r="M46" s="770">
        <f t="shared" si="3"/>
        <v>0</v>
      </c>
      <c r="N46" s="770">
        <f t="shared" si="3"/>
        <v>3.6734152190606027E-3</v>
      </c>
      <c r="P46" s="770">
        <f t="shared" si="4"/>
        <v>3.6944625986783629E-3</v>
      </c>
    </row>
    <row r="47" spans="1:16" x14ac:dyDescent="0.25">
      <c r="A47" s="770">
        <v>702000000</v>
      </c>
      <c r="B47" s="770" t="s">
        <v>469</v>
      </c>
      <c r="C47" s="770" t="s">
        <v>476</v>
      </c>
      <c r="D47" s="770">
        <v>2</v>
      </c>
      <c r="E47" s="770">
        <v>20</v>
      </c>
      <c r="F47" s="770">
        <v>1920</v>
      </c>
      <c r="G47" s="813">
        <f>+Patenty!E42</f>
        <v>4.2986425339366516E-2</v>
      </c>
      <c r="H47" s="770">
        <f>+'Pub_077 12'!AS47</f>
        <v>3.1203667106520982E-3</v>
      </c>
      <c r="J47" s="770">
        <f t="shared" si="3"/>
        <v>7.1157917207763377E-4</v>
      </c>
      <c r="K47" s="770">
        <f t="shared" si="3"/>
        <v>3.3781786549781693E-3</v>
      </c>
      <c r="L47" s="770">
        <f t="shared" si="3"/>
        <v>7.8225583025048478E-3</v>
      </c>
      <c r="M47" s="770">
        <f t="shared" si="3"/>
        <v>4.2986425339366537E-2</v>
      </c>
      <c r="N47" s="770">
        <f t="shared" si="3"/>
        <v>3.1203667106520947E-3</v>
      </c>
      <c r="P47" s="770">
        <f t="shared" si="4"/>
        <v>3.7463276517369351E-3</v>
      </c>
    </row>
    <row r="48" spans="1:16" x14ac:dyDescent="0.25">
      <c r="A48" s="770">
        <v>702000000</v>
      </c>
      <c r="B48" s="770" t="s">
        <v>469</v>
      </c>
      <c r="C48" s="770" t="s">
        <v>477</v>
      </c>
      <c r="D48" s="770">
        <v>7.5999999999999979</v>
      </c>
      <c r="E48" s="770">
        <v>255</v>
      </c>
      <c r="F48" s="770">
        <v>7182</v>
      </c>
      <c r="G48" s="813">
        <f>+Patenty!E43</f>
        <v>0</v>
      </c>
      <c r="H48" s="770">
        <f>+'Pub_077 12'!AS48</f>
        <v>9.4306429723762571E-3</v>
      </c>
      <c r="J48" s="770">
        <f t="shared" si="3"/>
        <v>2.7040008538950075E-3</v>
      </c>
      <c r="K48" s="770">
        <f t="shared" si="3"/>
        <v>4.307177785097166E-2</v>
      </c>
      <c r="L48" s="770">
        <f t="shared" si="3"/>
        <v>2.9261257150307196E-2</v>
      </c>
      <c r="M48" s="770">
        <f t="shared" si="3"/>
        <v>0</v>
      </c>
      <c r="N48" s="770">
        <f t="shared" si="3"/>
        <v>9.4306429723762467E-3</v>
      </c>
      <c r="P48" s="770">
        <f t="shared" si="4"/>
        <v>1.6103647236769682E-2</v>
      </c>
    </row>
    <row r="49" spans="1:16" x14ac:dyDescent="0.25">
      <c r="A49" s="770">
        <v>702000000</v>
      </c>
      <c r="B49" s="770" t="s">
        <v>469</v>
      </c>
      <c r="C49" s="770" t="s">
        <v>478</v>
      </c>
      <c r="D49" s="770">
        <v>5.1999999999999993</v>
      </c>
      <c r="E49" s="770">
        <v>19</v>
      </c>
      <c r="F49" s="770">
        <v>537.91666666666674</v>
      </c>
      <c r="G49" s="813">
        <f>+Patenty!E44</f>
        <v>1.8099547511312219E-2</v>
      </c>
      <c r="H49" s="770">
        <f>+'Pub_077 12'!AS49</f>
        <v>6.4115294702386729E-4</v>
      </c>
      <c r="J49" s="770">
        <f t="shared" si="3"/>
        <v>1.8501058474018474E-3</v>
      </c>
      <c r="K49" s="770">
        <f t="shared" si="3"/>
        <v>3.209269722229261E-3</v>
      </c>
      <c r="L49" s="770">
        <f t="shared" si="3"/>
        <v>2.1916065035880554E-3</v>
      </c>
      <c r="M49" s="770">
        <f t="shared" si="3"/>
        <v>1.8099547511312226E-2</v>
      </c>
      <c r="N49" s="770">
        <f t="shared" si="3"/>
        <v>6.4115294702386653E-4</v>
      </c>
      <c r="P49" s="770">
        <f t="shared" si="4"/>
        <v>1.4730692610070411E-3</v>
      </c>
    </row>
    <row r="50" spans="1:16" x14ac:dyDescent="0.25">
      <c r="A50" s="770">
        <v>702000000</v>
      </c>
      <c r="B50" s="770" t="s">
        <v>469</v>
      </c>
      <c r="C50" s="770" t="s">
        <v>357</v>
      </c>
      <c r="D50" s="770">
        <v>1.5000000000000002</v>
      </c>
      <c r="E50" s="770">
        <v>16</v>
      </c>
      <c r="F50" s="770">
        <v>1386.6666666666674</v>
      </c>
      <c r="G50" s="813">
        <f>+Patenty!E45</f>
        <v>8.6726998491704361E-3</v>
      </c>
      <c r="H50" s="770">
        <f>+'Pub_077 12'!AS50</f>
        <v>2.1944523085322899E-2</v>
      </c>
      <c r="J50" s="770">
        <f t="shared" si="3"/>
        <v>5.3368437905822533E-4</v>
      </c>
      <c r="K50" s="770">
        <f t="shared" si="3"/>
        <v>2.7025429239825355E-3</v>
      </c>
      <c r="L50" s="770">
        <f t="shared" si="3"/>
        <v>5.6496254406979488E-3</v>
      </c>
      <c r="M50" s="770">
        <f t="shared" si="3"/>
        <v>8.6726998491704396E-3</v>
      </c>
      <c r="N50" s="770">
        <f t="shared" si="3"/>
        <v>2.1944523085322874E-2</v>
      </c>
      <c r="P50" s="770">
        <f t="shared" si="4"/>
        <v>1.5524209317462326E-2</v>
      </c>
    </row>
    <row r="51" spans="1:16" x14ac:dyDescent="0.25">
      <c r="A51" s="770">
        <v>702000000</v>
      </c>
      <c r="B51" s="770" t="s">
        <v>469</v>
      </c>
      <c r="C51" s="770" t="s">
        <v>362</v>
      </c>
      <c r="D51" s="770">
        <v>3.0000000000000009</v>
      </c>
      <c r="E51" s="770">
        <v>23</v>
      </c>
      <c r="F51" s="770">
        <v>5071.6166666666668</v>
      </c>
      <c r="G51" s="813">
        <f>+Patenty!E46</f>
        <v>1.3197586726998492E-2</v>
      </c>
      <c r="H51" s="770">
        <f>+'Pub_077 12'!AS51</f>
        <v>1.0757499026655104E-2</v>
      </c>
      <c r="J51" s="770">
        <f t="shared" si="3"/>
        <v>1.0673687581164509E-3</v>
      </c>
      <c r="K51" s="770">
        <f t="shared" si="3"/>
        <v>3.8849054532248948E-3</v>
      </c>
      <c r="L51" s="770">
        <f t="shared" si="3"/>
        <v>2.0663029720289217E-2</v>
      </c>
      <c r="M51" s="770">
        <f t="shared" si="3"/>
        <v>1.3197586726998497E-2</v>
      </c>
      <c r="N51" s="770">
        <f t="shared" si="3"/>
        <v>1.0757499026655092E-2</v>
      </c>
      <c r="P51" s="770">
        <f t="shared" si="4"/>
        <v>9.6307910301830311E-3</v>
      </c>
    </row>
    <row r="52" spans="1:16" x14ac:dyDescent="0.25">
      <c r="A52" s="770">
        <v>702000000</v>
      </c>
      <c r="B52" s="770" t="s">
        <v>469</v>
      </c>
      <c r="C52" s="770" t="s">
        <v>479</v>
      </c>
      <c r="D52" s="770">
        <v>0.1</v>
      </c>
      <c r="E52" s="770">
        <v>4</v>
      </c>
      <c r="F52" s="770">
        <v>370</v>
      </c>
      <c r="G52" s="813">
        <f>+Patenty!E47</f>
        <v>0</v>
      </c>
      <c r="H52" s="770">
        <f>+'Pub_077 12'!AS52</f>
        <v>8.9329174641527567E-4</v>
      </c>
      <c r="J52" s="770">
        <f t="shared" si="3"/>
        <v>3.5578958603881689E-5</v>
      </c>
      <c r="K52" s="770">
        <f t="shared" si="3"/>
        <v>6.7563573099563388E-4</v>
      </c>
      <c r="L52" s="770">
        <f t="shared" si="3"/>
        <v>1.5074721728785382E-3</v>
      </c>
      <c r="M52" s="770">
        <f t="shared" si="3"/>
        <v>0</v>
      </c>
      <c r="N52" s="770">
        <f t="shared" si="3"/>
        <v>8.9329174641527469E-4</v>
      </c>
      <c r="P52" s="770">
        <f t="shared" si="4"/>
        <v>8.2787471742193266E-4</v>
      </c>
    </row>
    <row r="53" spans="1:16" x14ac:dyDescent="0.25">
      <c r="A53" s="770">
        <v>702000000</v>
      </c>
      <c r="B53" s="770" t="s">
        <v>469</v>
      </c>
      <c r="C53" s="770" t="s">
        <v>480</v>
      </c>
      <c r="D53" s="770">
        <v>9.1999999999999975</v>
      </c>
      <c r="E53" s="770">
        <v>14</v>
      </c>
      <c r="F53" s="770">
        <v>1217.4333333333341</v>
      </c>
      <c r="G53" s="813">
        <f>+Patenty!E48</f>
        <v>3.0165912518853699E-2</v>
      </c>
      <c r="H53" s="770">
        <f>+'Pub_077 12'!AS53</f>
        <v>8.6274382337411734E-3</v>
      </c>
      <c r="J53" s="770">
        <f t="shared" si="3"/>
        <v>3.273264191557114E-3</v>
      </c>
      <c r="K53" s="770">
        <f t="shared" si="3"/>
        <v>2.3647250584847186E-3</v>
      </c>
      <c r="L53" s="770">
        <f t="shared" si="3"/>
        <v>4.9601266819858459E-3</v>
      </c>
      <c r="M53" s="770">
        <f t="shared" si="3"/>
        <v>3.0165912518853713E-2</v>
      </c>
      <c r="N53" s="770">
        <f t="shared" si="3"/>
        <v>8.627438233741163E-3</v>
      </c>
      <c r="P53" s="770">
        <f t="shared" si="4"/>
        <v>7.0564428892835439E-3</v>
      </c>
    </row>
    <row r="54" spans="1:16" x14ac:dyDescent="0.25">
      <c r="A54" s="770">
        <v>702000000</v>
      </c>
      <c r="B54" s="770" t="s">
        <v>469</v>
      </c>
      <c r="C54" s="770" t="s">
        <v>481</v>
      </c>
      <c r="D54" s="770">
        <v>0</v>
      </c>
      <c r="E54" s="770">
        <v>0</v>
      </c>
      <c r="F54" s="770">
        <v>14.783333333333333</v>
      </c>
      <c r="G54" s="813">
        <f>+Patenty!E49</f>
        <v>7.5414781297134231E-4</v>
      </c>
      <c r="H54" s="770">
        <f>+'Pub_077 12'!AS54</f>
        <v>1.3427493942095221E-3</v>
      </c>
      <c r="J54" s="770">
        <f t="shared" si="3"/>
        <v>0</v>
      </c>
      <c r="K54" s="770">
        <f t="shared" si="3"/>
        <v>0</v>
      </c>
      <c r="L54" s="770">
        <f t="shared" si="3"/>
        <v>6.0230982763210069E-5</v>
      </c>
      <c r="M54" s="770">
        <f t="shared" si="3"/>
        <v>7.5414781297134263E-4</v>
      </c>
      <c r="N54" s="770">
        <f t="shared" si="3"/>
        <v>1.3427493942095206E-3</v>
      </c>
      <c r="P54" s="770">
        <f t="shared" si="4"/>
        <v>8.9857455692905395E-4</v>
      </c>
    </row>
    <row r="55" spans="1:16" x14ac:dyDescent="0.25">
      <c r="A55" s="770">
        <v>702000000</v>
      </c>
      <c r="B55" s="770" t="s">
        <v>469</v>
      </c>
      <c r="C55" s="770" t="s">
        <v>482</v>
      </c>
      <c r="D55" s="770">
        <v>12.399999999999999</v>
      </c>
      <c r="E55" s="770">
        <v>53.5</v>
      </c>
      <c r="F55" s="770">
        <v>3093.8333333333335</v>
      </c>
      <c r="G55" s="813">
        <f>+Patenty!E50</f>
        <v>2.2624434389140274E-3</v>
      </c>
      <c r="H55" s="770">
        <f>+'Pub_077 12'!AS55</f>
        <v>1.1343445077869895E-2</v>
      </c>
      <c r="J55" s="770">
        <f t="shared" si="3"/>
        <v>4.4117908668813285E-3</v>
      </c>
      <c r="K55" s="770">
        <f t="shared" si="3"/>
        <v>9.0366279020666022E-3</v>
      </c>
      <c r="L55" s="770">
        <f t="shared" si="3"/>
        <v>1.2605047723037976E-2</v>
      </c>
      <c r="M55" s="770">
        <f t="shared" si="3"/>
        <v>2.2624434389140282E-3</v>
      </c>
      <c r="N55" s="770">
        <f t="shared" si="3"/>
        <v>1.1343445077869883E-2</v>
      </c>
      <c r="P55" s="770">
        <f t="shared" si="4"/>
        <v>1.0406872016328131E-2</v>
      </c>
    </row>
    <row r="56" spans="1:16" x14ac:dyDescent="0.25">
      <c r="A56" s="770">
        <v>702000000</v>
      </c>
      <c r="B56" s="770" t="s">
        <v>469</v>
      </c>
      <c r="C56" s="770" t="s">
        <v>483</v>
      </c>
      <c r="D56" s="770">
        <v>7</v>
      </c>
      <c r="E56" s="770">
        <v>14</v>
      </c>
      <c r="F56" s="770">
        <v>792.74999999999989</v>
      </c>
      <c r="G56" s="813">
        <f>+Patenty!E51</f>
        <v>1.7345399698340876E-2</v>
      </c>
      <c r="H56" s="770">
        <f>+'Pub_077 12'!AS56</f>
        <v>2.4996238420943962E-3</v>
      </c>
      <c r="J56" s="770">
        <f t="shared" si="3"/>
        <v>2.4905271022717182E-3</v>
      </c>
      <c r="K56" s="770">
        <f t="shared" si="3"/>
        <v>2.3647250584847186E-3</v>
      </c>
      <c r="L56" s="770">
        <f t="shared" si="3"/>
        <v>3.2298609866201651E-3</v>
      </c>
      <c r="M56" s="770">
        <f t="shared" si="3"/>
        <v>1.7345399698340883E-2</v>
      </c>
      <c r="N56" s="770">
        <f t="shared" si="3"/>
        <v>2.4996238420943936E-3</v>
      </c>
      <c r="P56" s="770">
        <f t="shared" si="4"/>
        <v>2.6828400398194617E-3</v>
      </c>
    </row>
    <row r="57" spans="1:16" x14ac:dyDescent="0.25">
      <c r="A57" s="770">
        <v>702000000</v>
      </c>
      <c r="B57" s="770" t="s">
        <v>469</v>
      </c>
      <c r="C57" s="770" t="s">
        <v>484</v>
      </c>
      <c r="D57" s="770">
        <v>1.7</v>
      </c>
      <c r="E57" s="770">
        <v>6</v>
      </c>
      <c r="F57" s="770">
        <v>133</v>
      </c>
      <c r="G57" s="813">
        <f>+Patenty!E52</f>
        <v>0</v>
      </c>
      <c r="H57" s="770">
        <f>+'Pub_077 12'!AS57</f>
        <v>3.8541728821680593E-4</v>
      </c>
      <c r="J57" s="770">
        <f t="shared" si="3"/>
        <v>6.048422962659887E-4</v>
      </c>
      <c r="K57" s="770">
        <f t="shared" si="3"/>
        <v>1.0134535964934509E-3</v>
      </c>
      <c r="L57" s="770">
        <f t="shared" si="3"/>
        <v>5.4187513241309615E-4</v>
      </c>
      <c r="M57" s="770">
        <f t="shared" si="3"/>
        <v>0</v>
      </c>
      <c r="N57" s="770">
        <f t="shared" si="3"/>
        <v>3.854172882168055E-4</v>
      </c>
      <c r="P57" s="770">
        <f t="shared" si="4"/>
        <v>5.1839991592130506E-4</v>
      </c>
    </row>
    <row r="58" spans="1:16" x14ac:dyDescent="0.25">
      <c r="A58" s="770">
        <v>703000000</v>
      </c>
      <c r="B58" s="770" t="s">
        <v>485</v>
      </c>
      <c r="C58" s="770" t="s">
        <v>486</v>
      </c>
      <c r="D58" s="770">
        <v>11.599999999999998</v>
      </c>
      <c r="E58" s="770">
        <v>19</v>
      </c>
      <c r="F58" s="770">
        <v>654</v>
      </c>
      <c r="G58" s="813">
        <f>+Patenty!E53</f>
        <v>0</v>
      </c>
      <c r="H58" s="770">
        <f>+'Pub_077 12'!AS58</f>
        <v>4.5963289000950816E-5</v>
      </c>
      <c r="J58" s="770">
        <f t="shared" si="3"/>
        <v>4.127159198050275E-3</v>
      </c>
      <c r="K58" s="770">
        <f t="shared" si="3"/>
        <v>3.209269722229261E-3</v>
      </c>
      <c r="L58" s="770">
        <f t="shared" si="3"/>
        <v>2.6645589217907137E-3</v>
      </c>
      <c r="M58" s="770">
        <f t="shared" si="3"/>
        <v>0</v>
      </c>
      <c r="N58" s="770">
        <f t="shared" si="3"/>
        <v>4.5963289000950761E-5</v>
      </c>
      <c r="P58" s="770">
        <f t="shared" si="4"/>
        <v>1.1192490731068809E-3</v>
      </c>
    </row>
    <row r="59" spans="1:16" x14ac:dyDescent="0.25">
      <c r="A59" s="770">
        <v>703000000</v>
      </c>
      <c r="B59" s="770" t="s">
        <v>485</v>
      </c>
      <c r="C59" s="770" t="s">
        <v>487</v>
      </c>
      <c r="D59" s="770">
        <v>17</v>
      </c>
      <c r="E59" s="770">
        <v>22</v>
      </c>
      <c r="F59" s="770">
        <v>1594</v>
      </c>
      <c r="G59" s="813">
        <f>+Patenty!E54</f>
        <v>0</v>
      </c>
      <c r="H59" s="770">
        <f>+'Pub_077 12'!AS59</f>
        <v>4.6475945250966057E-4</v>
      </c>
      <c r="J59" s="770">
        <f t="shared" si="3"/>
        <v>6.048422962659887E-3</v>
      </c>
      <c r="K59" s="770">
        <f t="shared" si="3"/>
        <v>3.7159965204759862E-3</v>
      </c>
      <c r="L59" s="770">
        <f t="shared" si="3"/>
        <v>6.4943530907253782E-3</v>
      </c>
      <c r="M59" s="770">
        <f t="shared" si="3"/>
        <v>0</v>
      </c>
      <c r="N59" s="770">
        <f t="shared" si="3"/>
        <v>4.6475945250966003E-4</v>
      </c>
      <c r="P59" s="770">
        <f t="shared" si="4"/>
        <v>1.9418827314081144E-3</v>
      </c>
    </row>
    <row r="60" spans="1:16" x14ac:dyDescent="0.25">
      <c r="A60" s="770">
        <v>703000000</v>
      </c>
      <c r="B60" s="770" t="s">
        <v>485</v>
      </c>
      <c r="C60" s="770" t="s">
        <v>488</v>
      </c>
      <c r="D60" s="770">
        <v>0</v>
      </c>
      <c r="E60" s="770">
        <v>10</v>
      </c>
      <c r="F60" s="770">
        <v>508</v>
      </c>
      <c r="G60" s="813">
        <f>+Patenty!E55</f>
        <v>0</v>
      </c>
      <c r="H60" s="770">
        <f>+'Pub_077 12'!AS60</f>
        <v>6.8045687180885803E-4</v>
      </c>
      <c r="J60" s="770">
        <f t="shared" si="3"/>
        <v>0</v>
      </c>
      <c r="K60" s="770">
        <f t="shared" si="3"/>
        <v>1.6890893274890846E-3</v>
      </c>
      <c r="L60" s="770">
        <f t="shared" si="3"/>
        <v>2.0697185508710744E-3</v>
      </c>
      <c r="M60" s="770">
        <f t="shared" si="3"/>
        <v>0</v>
      </c>
      <c r="N60" s="770">
        <f t="shared" si="3"/>
        <v>6.8045687180885728E-4</v>
      </c>
      <c r="P60" s="770">
        <f t="shared" si="4"/>
        <v>9.0182420513667616E-4</v>
      </c>
    </row>
    <row r="61" spans="1:16" x14ac:dyDescent="0.25">
      <c r="A61" s="770">
        <v>703000000</v>
      </c>
      <c r="B61" s="770" t="s">
        <v>485</v>
      </c>
      <c r="C61" s="770" t="s">
        <v>489</v>
      </c>
      <c r="D61" s="770">
        <v>18</v>
      </c>
      <c r="E61" s="770">
        <v>47</v>
      </c>
      <c r="F61" s="770">
        <v>2182</v>
      </c>
      <c r="G61" s="813">
        <f>+Patenty!E56</f>
        <v>0</v>
      </c>
      <c r="H61" s="770">
        <f>+'Pub_077 12'!AS61</f>
        <v>2.049697573711577E-3</v>
      </c>
      <c r="J61" s="770">
        <f t="shared" si="3"/>
        <v>6.4042125486987039E-3</v>
      </c>
      <c r="K61" s="770">
        <f t="shared" si="3"/>
        <v>7.9387198391986987E-3</v>
      </c>
      <c r="L61" s="770">
        <f t="shared" si="3"/>
        <v>8.8900115708674884E-3</v>
      </c>
      <c r="M61" s="770">
        <f t="shared" si="3"/>
        <v>0</v>
      </c>
      <c r="N61" s="770">
        <f t="shared" si="3"/>
        <v>2.0496975737115748E-3</v>
      </c>
      <c r="P61" s="770">
        <f t="shared" si="4"/>
        <v>3.9259207008787139E-3</v>
      </c>
    </row>
    <row r="62" spans="1:16" x14ac:dyDescent="0.25">
      <c r="A62" s="770">
        <v>703000000</v>
      </c>
      <c r="B62" s="770" t="s">
        <v>485</v>
      </c>
      <c r="C62" s="770" t="s">
        <v>490</v>
      </c>
      <c r="D62" s="770">
        <v>55</v>
      </c>
      <c r="E62" s="770">
        <v>43</v>
      </c>
      <c r="F62" s="770">
        <v>2504</v>
      </c>
      <c r="G62" s="813">
        <f>+Patenty!E57</f>
        <v>0</v>
      </c>
      <c r="H62" s="770">
        <f>+'Pub_077 12'!AS62</f>
        <v>8.7413572996523133E-4</v>
      </c>
      <c r="J62" s="770">
        <f t="shared" si="3"/>
        <v>1.9568427232134929E-2</v>
      </c>
      <c r="K62" s="770">
        <f t="shared" si="3"/>
        <v>7.2630841082030641E-3</v>
      </c>
      <c r="L62" s="770">
        <f t="shared" si="3"/>
        <v>1.0201919786183405E-2</v>
      </c>
      <c r="M62" s="770">
        <f t="shared" si="3"/>
        <v>0</v>
      </c>
      <c r="N62" s="770">
        <f t="shared" si="3"/>
        <v>8.7413572996523036E-4</v>
      </c>
      <c r="P62" s="770">
        <f t="shared" si="4"/>
        <v>4.1932816416370396E-3</v>
      </c>
    </row>
    <row r="63" spans="1:16" x14ac:dyDescent="0.25">
      <c r="A63" s="770">
        <v>703000000</v>
      </c>
      <c r="B63" s="770" t="s">
        <v>485</v>
      </c>
      <c r="C63" s="770" t="s">
        <v>491</v>
      </c>
      <c r="D63" s="770">
        <v>14</v>
      </c>
      <c r="E63" s="770">
        <v>29</v>
      </c>
      <c r="F63" s="770">
        <v>984</v>
      </c>
      <c r="G63" s="813">
        <f>+Patenty!E58</f>
        <v>0</v>
      </c>
      <c r="H63" s="770">
        <f>+'Pub_077 12'!AS63</f>
        <v>3.3156872515922566E-4</v>
      </c>
      <c r="J63" s="770">
        <f t="shared" si="3"/>
        <v>4.9810542045434364E-3</v>
      </c>
      <c r="K63" s="770">
        <f t="shared" si="3"/>
        <v>4.8983590497183455E-3</v>
      </c>
      <c r="L63" s="770">
        <f t="shared" si="3"/>
        <v>4.0090611300337342E-3</v>
      </c>
      <c r="M63" s="770">
        <f t="shared" si="3"/>
        <v>0</v>
      </c>
      <c r="N63" s="770">
        <f t="shared" si="3"/>
        <v>3.3156872515922528E-4</v>
      </c>
      <c r="P63" s="770">
        <f t="shared" si="4"/>
        <v>1.7707656238233811E-3</v>
      </c>
    </row>
    <row r="64" spans="1:16" x14ac:dyDescent="0.25">
      <c r="A64" s="770">
        <v>703000000</v>
      </c>
      <c r="B64" s="770" t="s">
        <v>485</v>
      </c>
      <c r="C64" s="770" t="s">
        <v>492</v>
      </c>
      <c r="D64" s="770">
        <v>47</v>
      </c>
      <c r="E64" s="770">
        <v>8</v>
      </c>
      <c r="F64" s="770">
        <v>1976</v>
      </c>
      <c r="G64" s="813">
        <f>+Patenty!E59</f>
        <v>0</v>
      </c>
      <c r="H64" s="770">
        <f>+'Pub_077 12'!AS64</f>
        <v>9.6456356409956577E-4</v>
      </c>
      <c r="J64" s="770">
        <f t="shared" si="3"/>
        <v>1.6722110543824394E-2</v>
      </c>
      <c r="K64" s="770">
        <f t="shared" si="3"/>
        <v>1.3512714619912678E-3</v>
      </c>
      <c r="L64" s="770">
        <f t="shared" si="3"/>
        <v>8.0507162529945726E-3</v>
      </c>
      <c r="M64" s="770">
        <f t="shared" si="3"/>
        <v>0</v>
      </c>
      <c r="N64" s="770">
        <f t="shared" si="3"/>
        <v>9.6456356409956468E-4</v>
      </c>
      <c r="P64" s="770">
        <f t="shared" si="4"/>
        <v>2.8481542445897455E-3</v>
      </c>
    </row>
    <row r="65" spans="1:16" x14ac:dyDescent="0.25">
      <c r="A65" s="770">
        <v>703000000</v>
      </c>
      <c r="B65" s="770" t="s">
        <v>485</v>
      </c>
      <c r="C65" s="770" t="s">
        <v>493</v>
      </c>
      <c r="D65" s="770">
        <v>3.1</v>
      </c>
      <c r="E65" s="770">
        <v>1</v>
      </c>
      <c r="F65" s="770">
        <v>7.5</v>
      </c>
      <c r="G65" s="813">
        <f>+Patenty!E60</f>
        <v>0</v>
      </c>
      <c r="H65" s="770">
        <f>+'Pub_077 12'!AS65</f>
        <v>4.5213917067167141E-4</v>
      </c>
      <c r="J65" s="770">
        <f t="shared" si="3"/>
        <v>1.1029477167203323E-3</v>
      </c>
      <c r="K65" s="770">
        <f t="shared" si="3"/>
        <v>1.6890893274890847E-4</v>
      </c>
      <c r="L65" s="770">
        <f t="shared" si="3"/>
        <v>3.0556868369159562E-5</v>
      </c>
      <c r="M65" s="770">
        <f t="shared" si="3"/>
        <v>0</v>
      </c>
      <c r="N65" s="770">
        <f t="shared" si="3"/>
        <v>4.5213917067167092E-4</v>
      </c>
      <c r="P65" s="770">
        <f t="shared" si="4"/>
        <v>4.1780673801777662E-4</v>
      </c>
    </row>
    <row r="66" spans="1:16" x14ac:dyDescent="0.25">
      <c r="A66" s="770">
        <v>703000000</v>
      </c>
      <c r="B66" s="770" t="s">
        <v>485</v>
      </c>
      <c r="C66" s="770" t="s">
        <v>494</v>
      </c>
      <c r="D66" s="770">
        <v>7.9833333333333263</v>
      </c>
      <c r="E66" s="770">
        <v>25.09090909090909</v>
      </c>
      <c r="F66" s="770">
        <v>298.33333333333331</v>
      </c>
      <c r="G66" s="813">
        <f>+Patenty!E61</f>
        <v>0</v>
      </c>
      <c r="H66" s="770">
        <f>+'Pub_077 12'!AS66</f>
        <v>2.5995905638286554E-4</v>
      </c>
      <c r="J66" s="770">
        <f t="shared" si="3"/>
        <v>2.8403868618765522E-3</v>
      </c>
      <c r="K66" s="770">
        <f t="shared" si="3"/>
        <v>4.2380786762453394E-3</v>
      </c>
      <c r="L66" s="770">
        <f t="shared" si="3"/>
        <v>1.2154843195732357E-3</v>
      </c>
      <c r="M66" s="770">
        <f t="shared" si="3"/>
        <v>0</v>
      </c>
      <c r="N66" s="770">
        <f t="shared" si="3"/>
        <v>2.5995905638286526E-4</v>
      </c>
      <c r="P66" s="770">
        <f t="shared" si="4"/>
        <v>1.2165160466903818E-3</v>
      </c>
    </row>
    <row r="67" spans="1:16" x14ac:dyDescent="0.25">
      <c r="A67" s="770">
        <v>703000000</v>
      </c>
      <c r="B67" s="770" t="s">
        <v>485</v>
      </c>
      <c r="C67" s="770" t="s">
        <v>495</v>
      </c>
      <c r="D67" s="770">
        <v>3.5</v>
      </c>
      <c r="E67" s="770">
        <v>27.09090909090909</v>
      </c>
      <c r="F67" s="770">
        <v>1222</v>
      </c>
      <c r="G67" s="813">
        <f>+Patenty!E62</f>
        <v>0</v>
      </c>
      <c r="H67" s="770">
        <f>+'Pub_077 12'!AS67</f>
        <v>8.0135313054640082E-4</v>
      </c>
      <c r="J67" s="770">
        <f t="shared" si="3"/>
        <v>1.2452635511358591E-3</v>
      </c>
      <c r="K67" s="770">
        <f t="shared" si="3"/>
        <v>4.5758965417431567E-3</v>
      </c>
      <c r="L67" s="770">
        <f t="shared" si="3"/>
        <v>4.9787324196150645E-3</v>
      </c>
      <c r="M67" s="770">
        <f t="shared" si="3"/>
        <v>0</v>
      </c>
      <c r="N67" s="770">
        <f t="shared" si="3"/>
        <v>8.0135313054639995E-4</v>
      </c>
      <c r="P67" s="770">
        <f t="shared" si="4"/>
        <v>1.8047151559170346E-3</v>
      </c>
    </row>
    <row r="68" spans="1:16" x14ac:dyDescent="0.25">
      <c r="A68" s="770">
        <v>703000000</v>
      </c>
      <c r="B68" s="770" t="s">
        <v>485</v>
      </c>
      <c r="C68" s="770" t="s">
        <v>496</v>
      </c>
      <c r="D68" s="770">
        <v>4.0999999999999996</v>
      </c>
      <c r="E68" s="770">
        <v>5.0909090909090908</v>
      </c>
      <c r="F68" s="770">
        <v>587.5</v>
      </c>
      <c r="G68" s="813">
        <f>+Patenty!E63</f>
        <v>0</v>
      </c>
      <c r="H68" s="770">
        <f>+'Pub_077 12'!AS68</f>
        <v>4.0842399747207156E-4</v>
      </c>
      <c r="J68" s="770">
        <f t="shared" si="3"/>
        <v>1.458737302759149E-3</v>
      </c>
      <c r="K68" s="770">
        <f t="shared" si="3"/>
        <v>8.5990002126717035E-4</v>
      </c>
      <c r="L68" s="770">
        <f t="shared" si="3"/>
        <v>2.3936213555841657E-3</v>
      </c>
      <c r="M68" s="770">
        <f t="shared" si="3"/>
        <v>0</v>
      </c>
      <c r="N68" s="770">
        <f t="shared" si="3"/>
        <v>4.0842399747207113E-4</v>
      </c>
      <c r="P68" s="770">
        <f t="shared" si="4"/>
        <v>7.2393153461445116E-4</v>
      </c>
    </row>
    <row r="69" spans="1:16" x14ac:dyDescent="0.25">
      <c r="A69" s="770">
        <v>703000000</v>
      </c>
      <c r="B69" s="770" t="s">
        <v>485</v>
      </c>
      <c r="C69" s="770" t="s">
        <v>497</v>
      </c>
      <c r="D69" s="770">
        <v>20.399999999999999</v>
      </c>
      <c r="E69" s="770">
        <v>38.090909090909093</v>
      </c>
      <c r="F69" s="770">
        <v>855</v>
      </c>
      <c r="G69" s="813">
        <f>+Patenty!E64</f>
        <v>0</v>
      </c>
      <c r="H69" s="770">
        <f>+'Pub_077 12'!AS69</f>
        <v>1.4317740404602927E-3</v>
      </c>
      <c r="J69" s="770">
        <f t="shared" si="3"/>
        <v>7.2581075551918636E-3</v>
      </c>
      <c r="K69" s="770">
        <f t="shared" si="3"/>
        <v>6.4338948019811507E-3</v>
      </c>
      <c r="L69" s="770">
        <f t="shared" si="3"/>
        <v>3.4834829940841899E-3</v>
      </c>
      <c r="M69" s="770">
        <f t="shared" si="3"/>
        <v>0</v>
      </c>
      <c r="N69" s="770">
        <f t="shared" si="3"/>
        <v>1.4317740404602912E-3</v>
      </c>
      <c r="P69" s="770">
        <f t="shared" si="4"/>
        <v>2.8980602269826723E-3</v>
      </c>
    </row>
    <row r="70" spans="1:16" x14ac:dyDescent="0.25">
      <c r="A70" s="770">
        <v>703000000</v>
      </c>
      <c r="B70" s="770" t="s">
        <v>485</v>
      </c>
      <c r="C70" s="770" t="s">
        <v>498</v>
      </c>
      <c r="D70" s="770">
        <v>10.399999999999999</v>
      </c>
      <c r="E70" s="770">
        <v>17.59090909090909</v>
      </c>
      <c r="F70" s="770">
        <v>854</v>
      </c>
      <c r="G70" s="813">
        <f>+Patenty!E65</f>
        <v>0</v>
      </c>
      <c r="H70" s="770">
        <f>+'Pub_077 12'!AS70</f>
        <v>3.8431829507092063E-3</v>
      </c>
      <c r="J70" s="770">
        <f t="shared" si="3"/>
        <v>3.7002116948036947E-3</v>
      </c>
      <c r="K70" s="770">
        <f t="shared" si="3"/>
        <v>2.971261680628526E-3</v>
      </c>
      <c r="L70" s="770">
        <f t="shared" si="3"/>
        <v>3.4794087449683021E-3</v>
      </c>
      <c r="M70" s="770">
        <f t="shared" si="3"/>
        <v>0</v>
      </c>
      <c r="N70" s="770">
        <f t="shared" si="3"/>
        <v>3.843182950709202E-3</v>
      </c>
      <c r="P70" s="770">
        <f t="shared" si="4"/>
        <v>3.6159848683566826E-3</v>
      </c>
    </row>
    <row r="71" spans="1:16" x14ac:dyDescent="0.25">
      <c r="A71" s="770">
        <v>703000000</v>
      </c>
      <c r="B71" s="770" t="s">
        <v>485</v>
      </c>
      <c r="C71" s="770" t="s">
        <v>462</v>
      </c>
      <c r="D71" s="770">
        <v>2.8000000000000003</v>
      </c>
      <c r="E71" s="770">
        <v>2.5</v>
      </c>
      <c r="F71" s="770">
        <v>21.5</v>
      </c>
      <c r="G71" s="813">
        <f>+Patenty!E66</f>
        <v>0</v>
      </c>
      <c r="H71" s="770">
        <f>+'Pub_077 12'!AS71</f>
        <v>3.6171133653733713E-4</v>
      </c>
      <c r="J71" s="770">
        <f t="shared" si="3"/>
        <v>9.9621084090868728E-4</v>
      </c>
      <c r="K71" s="770">
        <f t="shared" si="3"/>
        <v>4.2227233187227116E-4</v>
      </c>
      <c r="L71" s="770">
        <f t="shared" si="3"/>
        <v>8.7596355991590745E-5</v>
      </c>
      <c r="M71" s="770">
        <f t="shared" si="3"/>
        <v>0</v>
      </c>
      <c r="N71" s="770">
        <f t="shared" si="3"/>
        <v>3.6171133653733676E-4</v>
      </c>
      <c r="P71" s="770">
        <f t="shared" si="4"/>
        <v>3.972203542849506E-4</v>
      </c>
    </row>
    <row r="72" spans="1:16" x14ac:dyDescent="0.25">
      <c r="A72" s="770">
        <v>703000000</v>
      </c>
      <c r="B72" s="770" t="s">
        <v>485</v>
      </c>
      <c r="C72" s="770" t="s">
        <v>499</v>
      </c>
      <c r="D72" s="770">
        <v>11.116666666666664</v>
      </c>
      <c r="E72" s="770">
        <v>16.272727272727273</v>
      </c>
      <c r="F72" s="770">
        <v>828.16666666666663</v>
      </c>
      <c r="G72" s="813">
        <f>+Patenty!E67</f>
        <v>2.2624434389140274E-3</v>
      </c>
      <c r="H72" s="770">
        <f>+'Pub_077 12'!AS72</f>
        <v>5.7046106566302783E-4</v>
      </c>
      <c r="J72" s="770">
        <f t="shared" ref="J72:N122" si="5">+D72/D$3</f>
        <v>3.955194231464846E-3</v>
      </c>
      <c r="K72" s="770">
        <f t="shared" si="5"/>
        <v>2.7486089965504199E-3</v>
      </c>
      <c r="L72" s="770">
        <f t="shared" si="5"/>
        <v>3.3741573094745298E-3</v>
      </c>
      <c r="M72" s="770">
        <f t="shared" si="5"/>
        <v>2.2624434389140282E-3</v>
      </c>
      <c r="N72" s="770">
        <f t="shared" si="5"/>
        <v>5.7046106566302718E-4</v>
      </c>
      <c r="P72" s="770">
        <f t="shared" si="4"/>
        <v>1.4527403904154596E-3</v>
      </c>
    </row>
    <row r="73" spans="1:16" x14ac:dyDescent="0.25">
      <c r="A73" s="770">
        <v>703000000</v>
      </c>
      <c r="B73" s="770" t="s">
        <v>485</v>
      </c>
      <c r="C73" s="770" t="s">
        <v>500</v>
      </c>
      <c r="D73" s="770">
        <v>8</v>
      </c>
      <c r="E73" s="770">
        <v>9.0909090909090899</v>
      </c>
      <c r="F73" s="770">
        <v>522.99999999999989</v>
      </c>
      <c r="G73" s="813">
        <f>+Patenty!E68</f>
        <v>0</v>
      </c>
      <c r="H73" s="770">
        <f>+'Pub_077 12'!AS73</f>
        <v>1.9952582527886105E-3</v>
      </c>
      <c r="J73" s="770">
        <f t="shared" si="5"/>
        <v>2.8463166883105351E-3</v>
      </c>
      <c r="K73" s="770">
        <f t="shared" si="5"/>
        <v>1.5355357522628041E-3</v>
      </c>
      <c r="L73" s="770">
        <f t="shared" si="5"/>
        <v>2.1308322876093929E-3</v>
      </c>
      <c r="M73" s="770">
        <f t="shared" si="5"/>
        <v>0</v>
      </c>
      <c r="N73" s="770">
        <f t="shared" si="5"/>
        <v>1.9952582527886084E-3</v>
      </c>
      <c r="P73" s="770">
        <f t="shared" ref="P73:P136" si="6">+SUMPRODUCT(J73:N73,$D$5:$H$5)</f>
        <v>1.9760834427987525E-3</v>
      </c>
    </row>
    <row r="74" spans="1:16" x14ac:dyDescent="0.25">
      <c r="A74" s="770">
        <v>703000000</v>
      </c>
      <c r="B74" s="770" t="s">
        <v>485</v>
      </c>
      <c r="C74" s="770" t="s">
        <v>501</v>
      </c>
      <c r="D74" s="770">
        <v>0</v>
      </c>
      <c r="E74" s="770">
        <v>1.1818181818181819</v>
      </c>
      <c r="F74" s="770">
        <v>1</v>
      </c>
      <c r="G74" s="813">
        <f>+Patenty!E69</f>
        <v>0</v>
      </c>
      <c r="H74" s="770">
        <f>+'Pub_077 12'!AS74</f>
        <v>0</v>
      </c>
      <c r="J74" s="770">
        <f t="shared" si="5"/>
        <v>0</v>
      </c>
      <c r="K74" s="770">
        <f t="shared" si="5"/>
        <v>1.9961964779416456E-4</v>
      </c>
      <c r="L74" s="770">
        <f t="shared" si="5"/>
        <v>4.0742491158879415E-6</v>
      </c>
      <c r="M74" s="770">
        <f t="shared" si="5"/>
        <v>0</v>
      </c>
      <c r="N74" s="770">
        <f t="shared" si="5"/>
        <v>0</v>
      </c>
      <c r="P74" s="770">
        <f t="shared" si="6"/>
        <v>3.4261280054279012E-5</v>
      </c>
    </row>
    <row r="75" spans="1:16" x14ac:dyDescent="0.25">
      <c r="A75" s="770">
        <v>704000000</v>
      </c>
      <c r="B75" s="770" t="s">
        <v>502</v>
      </c>
      <c r="C75" s="770" t="s">
        <v>503</v>
      </c>
      <c r="D75" s="770">
        <v>35.1</v>
      </c>
      <c r="E75" s="770">
        <v>37</v>
      </c>
      <c r="F75" s="770">
        <v>1088</v>
      </c>
      <c r="G75" s="813">
        <f>+Patenty!E70</f>
        <v>0</v>
      </c>
      <c r="H75" s="770">
        <f>+'Pub_077 12'!AS75</f>
        <v>5.612123321218989E-3</v>
      </c>
      <c r="J75" s="770">
        <f t="shared" si="5"/>
        <v>1.2488214469962473E-2</v>
      </c>
      <c r="K75" s="770">
        <f t="shared" si="5"/>
        <v>6.249630511709613E-3</v>
      </c>
      <c r="L75" s="770">
        <f t="shared" si="5"/>
        <v>4.4327830380860803E-3</v>
      </c>
      <c r="M75" s="770">
        <f t="shared" si="5"/>
        <v>0</v>
      </c>
      <c r="N75" s="770">
        <f t="shared" si="5"/>
        <v>5.6121233212189829E-3</v>
      </c>
      <c r="P75" s="770">
        <f t="shared" si="6"/>
        <v>6.1201183796390467E-3</v>
      </c>
    </row>
    <row r="76" spans="1:16" x14ac:dyDescent="0.25">
      <c r="A76" s="770">
        <v>704000000</v>
      </c>
      <c r="B76" s="770" t="s">
        <v>502</v>
      </c>
      <c r="C76" s="770" t="s">
        <v>504</v>
      </c>
      <c r="D76" s="770">
        <v>11</v>
      </c>
      <c r="E76" s="770">
        <v>59</v>
      </c>
      <c r="F76" s="770">
        <v>945</v>
      </c>
      <c r="G76" s="813">
        <f>+Patenty!E71</f>
        <v>4.5248868778280547E-3</v>
      </c>
      <c r="H76" s="770">
        <f>+'Pub_077 12'!AS76</f>
        <v>6.5378587403653607E-3</v>
      </c>
      <c r="J76" s="770">
        <f t="shared" si="5"/>
        <v>3.9136854464269857E-3</v>
      </c>
      <c r="K76" s="770">
        <f t="shared" si="5"/>
        <v>9.9656270321855991E-3</v>
      </c>
      <c r="L76" s="770">
        <f t="shared" si="5"/>
        <v>3.8501654145141045E-3</v>
      </c>
      <c r="M76" s="770">
        <f t="shared" si="5"/>
        <v>4.5248868778280564E-3</v>
      </c>
      <c r="N76" s="770">
        <f t="shared" si="5"/>
        <v>6.5378587403653538E-3</v>
      </c>
      <c r="P76" s="770">
        <f t="shared" si="6"/>
        <v>6.6755003017662535E-3</v>
      </c>
    </row>
    <row r="77" spans="1:16" x14ac:dyDescent="0.25">
      <c r="A77" s="770">
        <v>704000000</v>
      </c>
      <c r="B77" s="770" t="s">
        <v>502</v>
      </c>
      <c r="C77" s="770" t="s">
        <v>505</v>
      </c>
      <c r="D77" s="770">
        <v>6.1</v>
      </c>
      <c r="E77" s="770">
        <v>37</v>
      </c>
      <c r="F77" s="770">
        <v>2675</v>
      </c>
      <c r="G77" s="813">
        <f>+Patenty!E72</f>
        <v>2.2624434389140274E-3</v>
      </c>
      <c r="H77" s="770">
        <f>+'Pub_077 12'!AS77</f>
        <v>1.6519561727674685E-3</v>
      </c>
      <c r="J77" s="770">
        <f t="shared" si="5"/>
        <v>2.1703164748367826E-3</v>
      </c>
      <c r="K77" s="770">
        <f t="shared" si="5"/>
        <v>6.249630511709613E-3</v>
      </c>
      <c r="L77" s="770">
        <f t="shared" si="5"/>
        <v>1.0898616385000243E-2</v>
      </c>
      <c r="M77" s="770">
        <f t="shared" si="5"/>
        <v>2.2624434389140282E-3</v>
      </c>
      <c r="N77" s="770">
        <f t="shared" si="5"/>
        <v>1.6519561727674668E-3</v>
      </c>
      <c r="P77" s="770">
        <f t="shared" si="6"/>
        <v>3.2208673241932643E-3</v>
      </c>
    </row>
    <row r="78" spans="1:16" x14ac:dyDescent="0.25">
      <c r="A78" s="770">
        <v>704000000</v>
      </c>
      <c r="B78" s="770" t="s">
        <v>502</v>
      </c>
      <c r="C78" s="770" t="s">
        <v>506</v>
      </c>
      <c r="D78" s="770">
        <v>13.1</v>
      </c>
      <c r="E78" s="770">
        <v>33</v>
      </c>
      <c r="F78" s="770">
        <v>381</v>
      </c>
      <c r="G78" s="813">
        <f>+Patenty!E73</f>
        <v>2.2624434389140274E-3</v>
      </c>
      <c r="H78" s="770">
        <f>+'Pub_077 12'!AS78</f>
        <v>4.4756208875787825E-4</v>
      </c>
      <c r="J78" s="770">
        <f t="shared" si="5"/>
        <v>4.6608435771085012E-3</v>
      </c>
      <c r="K78" s="770">
        <f t="shared" si="5"/>
        <v>5.5739947807139792E-3</v>
      </c>
      <c r="L78" s="770">
        <f t="shared" si="5"/>
        <v>1.5522889131533058E-3</v>
      </c>
      <c r="M78" s="770">
        <f t="shared" si="5"/>
        <v>2.2624434389140282E-3</v>
      </c>
      <c r="N78" s="770">
        <f t="shared" si="5"/>
        <v>4.4756208875787777E-4</v>
      </c>
      <c r="P78" s="770">
        <f t="shared" si="6"/>
        <v>1.7626451249116608E-3</v>
      </c>
    </row>
    <row r="79" spans="1:16" x14ac:dyDescent="0.25">
      <c r="A79" s="770">
        <v>704000000</v>
      </c>
      <c r="B79" s="770" t="s">
        <v>502</v>
      </c>
      <c r="C79" s="770" t="s">
        <v>507</v>
      </c>
      <c r="D79" s="770">
        <v>2</v>
      </c>
      <c r="E79" s="770">
        <v>26</v>
      </c>
      <c r="F79" s="770">
        <v>509</v>
      </c>
      <c r="G79" s="813">
        <f>+Patenty!E74</f>
        <v>2.2624434389140274E-3</v>
      </c>
      <c r="H79" s="770">
        <f>+'Pub_077 12'!AS79</f>
        <v>1.2026780952261447E-3</v>
      </c>
      <c r="J79" s="770">
        <f t="shared" si="5"/>
        <v>7.1157917207763377E-4</v>
      </c>
      <c r="K79" s="770">
        <f t="shared" si="5"/>
        <v>4.3916322514716199E-3</v>
      </c>
      <c r="L79" s="770">
        <f t="shared" si="5"/>
        <v>2.0737927999869622E-3</v>
      </c>
      <c r="M79" s="770">
        <f t="shared" si="5"/>
        <v>2.2624434389140282E-3</v>
      </c>
      <c r="N79" s="770">
        <f t="shared" si="5"/>
        <v>1.2026780952261434E-3</v>
      </c>
      <c r="P79" s="770">
        <f t="shared" si="6"/>
        <v>1.785799217753738E-3</v>
      </c>
    </row>
    <row r="80" spans="1:16" x14ac:dyDescent="0.25">
      <c r="A80" s="770">
        <v>704000000</v>
      </c>
      <c r="B80" s="770" t="s">
        <v>502</v>
      </c>
      <c r="C80" s="770" t="s">
        <v>508</v>
      </c>
      <c r="D80" s="770">
        <v>2.1</v>
      </c>
      <c r="E80" s="770">
        <v>0</v>
      </c>
      <c r="F80" s="770">
        <v>64</v>
      </c>
      <c r="G80" s="813">
        <f>+Patenty!E75</f>
        <v>0</v>
      </c>
      <c r="H80" s="770">
        <f>+'Pub_077 12'!AS80</f>
        <v>6.7236736928731177E-4</v>
      </c>
      <c r="J80" s="770">
        <f t="shared" si="5"/>
        <v>7.4715813068151546E-4</v>
      </c>
      <c r="K80" s="770">
        <f t="shared" si="5"/>
        <v>0</v>
      </c>
      <c r="L80" s="770">
        <f t="shared" si="5"/>
        <v>2.6075194341682826E-4</v>
      </c>
      <c r="M80" s="770">
        <f t="shared" si="5"/>
        <v>0</v>
      </c>
      <c r="N80" s="770">
        <f t="shared" si="5"/>
        <v>6.7236736928731101E-4</v>
      </c>
      <c r="P80" s="770">
        <f t="shared" si="6"/>
        <v>5.2439526965749272E-4</v>
      </c>
    </row>
    <row r="81" spans="1:16" x14ac:dyDescent="0.25">
      <c r="A81" s="770">
        <v>704000000</v>
      </c>
      <c r="B81" s="770" t="s">
        <v>502</v>
      </c>
      <c r="C81" s="770" t="s">
        <v>509</v>
      </c>
      <c r="D81" s="770">
        <v>24</v>
      </c>
      <c r="E81" s="770">
        <v>17</v>
      </c>
      <c r="F81" s="770">
        <v>651</v>
      </c>
      <c r="G81" s="813">
        <f>+Patenty!E76</f>
        <v>3.6199095022624438E-2</v>
      </c>
      <c r="H81" s="770">
        <f>+'Pub_077 12'!AS81</f>
        <v>1.6149239110632675E-3</v>
      </c>
      <c r="J81" s="770">
        <f t="shared" si="5"/>
        <v>8.5389500649316052E-3</v>
      </c>
      <c r="K81" s="770">
        <f t="shared" si="5"/>
        <v>2.8714518567314442E-3</v>
      </c>
      <c r="L81" s="770">
        <f t="shared" si="5"/>
        <v>2.6523361744430498E-3</v>
      </c>
      <c r="M81" s="770">
        <f t="shared" si="5"/>
        <v>3.6199095022624452E-2</v>
      </c>
      <c r="N81" s="770">
        <f t="shared" si="5"/>
        <v>1.6149239110632657E-3</v>
      </c>
      <c r="P81" s="770">
        <f t="shared" si="6"/>
        <v>2.8112904463223178E-3</v>
      </c>
    </row>
    <row r="82" spans="1:16" x14ac:dyDescent="0.25">
      <c r="A82" s="770">
        <v>704000000</v>
      </c>
      <c r="B82" s="770" t="s">
        <v>502</v>
      </c>
      <c r="C82" s="770" t="s">
        <v>510</v>
      </c>
      <c r="D82" s="770">
        <v>0</v>
      </c>
      <c r="E82" s="770">
        <v>0.5</v>
      </c>
      <c r="F82" s="770">
        <v>15.666666666666666</v>
      </c>
      <c r="G82" s="813">
        <f>+Patenty!E77</f>
        <v>0</v>
      </c>
      <c r="H82" s="770">
        <f>+'Pub_077 12'!AS82</f>
        <v>0</v>
      </c>
      <c r="J82" s="770">
        <f t="shared" si="5"/>
        <v>0</v>
      </c>
      <c r="K82" s="770">
        <f t="shared" si="5"/>
        <v>8.4454466374454234E-5</v>
      </c>
      <c r="L82" s="770">
        <f t="shared" si="5"/>
        <v>6.3829902815577751E-5</v>
      </c>
      <c r="M82" s="770">
        <f t="shared" si="5"/>
        <v>0</v>
      </c>
      <c r="N82" s="770">
        <f t="shared" si="5"/>
        <v>0</v>
      </c>
      <c r="P82" s="770">
        <f t="shared" si="6"/>
        <v>1.946365150890344E-5</v>
      </c>
    </row>
    <row r="83" spans="1:16" x14ac:dyDescent="0.25">
      <c r="A83" s="770">
        <v>704000000</v>
      </c>
      <c r="B83" s="770" t="s">
        <v>502</v>
      </c>
      <c r="C83" s="770" t="s">
        <v>511</v>
      </c>
      <c r="D83" s="770">
        <v>0.5</v>
      </c>
      <c r="E83" s="770">
        <v>1.3928571428571428</v>
      </c>
      <c r="F83" s="770">
        <v>21.816666666666666</v>
      </c>
      <c r="G83" s="813">
        <f>+Patenty!E78</f>
        <v>0</v>
      </c>
      <c r="H83" s="770">
        <f>+'Pub_077 12'!AS83</f>
        <v>7.1754264919565486E-4</v>
      </c>
      <c r="J83" s="770">
        <f t="shared" si="5"/>
        <v>1.7789479301940844E-4</v>
      </c>
      <c r="K83" s="770">
        <f t="shared" si="5"/>
        <v>2.3526601347169393E-4</v>
      </c>
      <c r="L83" s="770">
        <f t="shared" si="5"/>
        <v>8.8886534878288581E-5</v>
      </c>
      <c r="M83" s="770">
        <f t="shared" si="5"/>
        <v>0</v>
      </c>
      <c r="N83" s="770">
        <f t="shared" si="5"/>
        <v>7.175426491956541E-4</v>
      </c>
      <c r="P83" s="770">
        <f t="shared" si="6"/>
        <v>5.3491587699113548E-4</v>
      </c>
    </row>
    <row r="84" spans="1:16" x14ac:dyDescent="0.25">
      <c r="A84" s="770">
        <v>704000000</v>
      </c>
      <c r="B84" s="770" t="s">
        <v>502</v>
      </c>
      <c r="C84" s="770" t="s">
        <v>512</v>
      </c>
      <c r="D84" s="770">
        <v>13.5</v>
      </c>
      <c r="E84" s="770">
        <v>26.083333333333332</v>
      </c>
      <c r="F84" s="770">
        <v>755.16666666666617</v>
      </c>
      <c r="G84" s="813">
        <f>+Patenty!E79</f>
        <v>0</v>
      </c>
      <c r="H84" s="770">
        <f>+'Pub_077 12'!AS84</f>
        <v>8.1898323600572559E-3</v>
      </c>
      <c r="J84" s="770">
        <f t="shared" si="5"/>
        <v>4.8031594115240279E-3</v>
      </c>
      <c r="K84" s="770">
        <f t="shared" si="5"/>
        <v>4.4057079958673626E-3</v>
      </c>
      <c r="L84" s="770">
        <f t="shared" si="5"/>
        <v>3.0767371240147082E-3</v>
      </c>
      <c r="M84" s="770">
        <f t="shared" si="5"/>
        <v>0</v>
      </c>
      <c r="N84" s="770">
        <f t="shared" si="5"/>
        <v>8.1898323600572472E-3</v>
      </c>
      <c r="P84" s="770">
        <f t="shared" si="6"/>
        <v>6.7846514397783345E-3</v>
      </c>
    </row>
    <row r="85" spans="1:16" x14ac:dyDescent="0.25">
      <c r="A85" s="770">
        <v>704000000</v>
      </c>
      <c r="B85" s="770" t="s">
        <v>502</v>
      </c>
      <c r="C85" s="770" t="s">
        <v>513</v>
      </c>
      <c r="D85" s="770">
        <v>12.6</v>
      </c>
      <c r="E85" s="770">
        <v>23.773809523809522</v>
      </c>
      <c r="F85" s="770">
        <v>575.09999999999991</v>
      </c>
      <c r="G85" s="813">
        <f>+Patenty!E80</f>
        <v>0</v>
      </c>
      <c r="H85" s="770">
        <f>+'Pub_077 12'!AS85</f>
        <v>4.8980075584506219E-3</v>
      </c>
      <c r="J85" s="770">
        <f t="shared" si="5"/>
        <v>4.4829487840890928E-3</v>
      </c>
      <c r="K85" s="770">
        <f t="shared" si="5"/>
        <v>4.0156087940425023E-3</v>
      </c>
      <c r="L85" s="770">
        <f t="shared" si="5"/>
        <v>2.3431006665471546E-3</v>
      </c>
      <c r="M85" s="770">
        <f t="shared" si="5"/>
        <v>0</v>
      </c>
      <c r="N85" s="770">
        <f t="shared" si="5"/>
        <v>4.8980075584506167E-3</v>
      </c>
      <c r="P85" s="770">
        <f t="shared" si="6"/>
        <v>4.4614224396155328E-3</v>
      </c>
    </row>
    <row r="86" spans="1:16" x14ac:dyDescent="0.25">
      <c r="A86" s="770">
        <v>704000000</v>
      </c>
      <c r="B86" s="770" t="s">
        <v>502</v>
      </c>
      <c r="C86" s="770" t="s">
        <v>514</v>
      </c>
      <c r="D86" s="770">
        <v>5.7666666666666657</v>
      </c>
      <c r="E86" s="770">
        <v>17.500000000000004</v>
      </c>
      <c r="F86" s="770">
        <v>673.58333333333348</v>
      </c>
      <c r="G86" s="813">
        <f>+Patenty!E81</f>
        <v>4.5248868778280547E-3</v>
      </c>
      <c r="H86" s="770">
        <f>+'Pub_077 12'!AS86</f>
        <v>1.8583574912576914E-3</v>
      </c>
      <c r="J86" s="770">
        <f t="shared" si="5"/>
        <v>2.0517199461571769E-3</v>
      </c>
      <c r="K86" s="770">
        <f t="shared" si="5"/>
        <v>2.9559063231058987E-3</v>
      </c>
      <c r="L86" s="770">
        <f t="shared" si="5"/>
        <v>2.7443463003101864E-3</v>
      </c>
      <c r="M86" s="770">
        <f t="shared" si="5"/>
        <v>4.5248868778280564E-3</v>
      </c>
      <c r="N86" s="770">
        <f t="shared" si="5"/>
        <v>1.8583574912576892E-3</v>
      </c>
      <c r="P86" s="770">
        <f t="shared" si="6"/>
        <v>2.1579541876537473E-3</v>
      </c>
    </row>
    <row r="87" spans="1:16" x14ac:dyDescent="0.25">
      <c r="A87" s="770">
        <v>704000000</v>
      </c>
      <c r="B87" s="770" t="s">
        <v>502</v>
      </c>
      <c r="C87" s="770" t="s">
        <v>515</v>
      </c>
      <c r="D87" s="770">
        <v>5.333333333333333</v>
      </c>
      <c r="E87" s="770">
        <v>11.249999999999998</v>
      </c>
      <c r="F87" s="770">
        <v>142.5</v>
      </c>
      <c r="G87" s="813">
        <f>+Patenty!E82</f>
        <v>0</v>
      </c>
      <c r="H87" s="770">
        <f>+'Pub_077 12'!AS87</f>
        <v>3.5297339819014825E-4</v>
      </c>
      <c r="J87" s="770">
        <f t="shared" si="5"/>
        <v>1.8975444588736898E-3</v>
      </c>
      <c r="K87" s="770">
        <f t="shared" si="5"/>
        <v>1.9002254934252199E-3</v>
      </c>
      <c r="L87" s="770">
        <f t="shared" si="5"/>
        <v>5.8058049901403162E-4</v>
      </c>
      <c r="M87" s="770">
        <f t="shared" si="5"/>
        <v>0</v>
      </c>
      <c r="N87" s="770">
        <f t="shared" si="5"/>
        <v>3.5297339819014787E-4</v>
      </c>
      <c r="P87" s="770">
        <f t="shared" si="6"/>
        <v>7.542507733188028E-4</v>
      </c>
    </row>
    <row r="88" spans="1:16" x14ac:dyDescent="0.25">
      <c r="A88" s="770">
        <v>704000000</v>
      </c>
      <c r="B88" s="770" t="s">
        <v>502</v>
      </c>
      <c r="C88" s="770" t="s">
        <v>516</v>
      </c>
      <c r="D88" s="770">
        <v>1</v>
      </c>
      <c r="E88" s="770">
        <v>14.5</v>
      </c>
      <c r="F88" s="770">
        <v>298</v>
      </c>
      <c r="G88" s="813">
        <f>+Patenty!E83</f>
        <v>0</v>
      </c>
      <c r="H88" s="770">
        <f>+'Pub_077 12'!AS88</f>
        <v>1.5921500808101252E-3</v>
      </c>
      <c r="J88" s="770">
        <f t="shared" si="5"/>
        <v>3.5578958603881689E-4</v>
      </c>
      <c r="K88" s="770">
        <f t="shared" si="5"/>
        <v>2.4491795248591727E-3</v>
      </c>
      <c r="L88" s="770">
        <f t="shared" si="5"/>
        <v>1.2141262365346066E-3</v>
      </c>
      <c r="M88" s="770">
        <f t="shared" si="5"/>
        <v>0</v>
      </c>
      <c r="N88" s="770">
        <f t="shared" si="5"/>
        <v>1.5921500808101234E-3</v>
      </c>
      <c r="P88" s="770">
        <f t="shared" si="6"/>
        <v>1.5927728383666147E-3</v>
      </c>
    </row>
    <row r="89" spans="1:16" x14ac:dyDescent="0.25">
      <c r="A89" s="770">
        <v>704000000</v>
      </c>
      <c r="B89" s="770" t="s">
        <v>502</v>
      </c>
      <c r="C89" s="770" t="s">
        <v>462</v>
      </c>
      <c r="D89" s="770">
        <v>0</v>
      </c>
      <c r="E89" s="770">
        <v>0</v>
      </c>
      <c r="F89" s="770">
        <v>21</v>
      </c>
      <c r="G89" s="813">
        <f>+Patenty!E84</f>
        <v>0</v>
      </c>
      <c r="H89" s="770">
        <f>+'Pub_077 12'!AS89</f>
        <v>0</v>
      </c>
      <c r="J89" s="770">
        <f t="shared" si="5"/>
        <v>0</v>
      </c>
      <c r="K89" s="770">
        <f t="shared" si="5"/>
        <v>0</v>
      </c>
      <c r="L89" s="770">
        <f t="shared" si="5"/>
        <v>8.5559231433646768E-5</v>
      </c>
      <c r="M89" s="770">
        <f t="shared" si="5"/>
        <v>0</v>
      </c>
      <c r="N89" s="770">
        <f t="shared" si="5"/>
        <v>0</v>
      </c>
      <c r="P89" s="770">
        <f t="shared" si="6"/>
        <v>6.8447385146917418E-6</v>
      </c>
    </row>
    <row r="90" spans="1:16" x14ac:dyDescent="0.25">
      <c r="A90" s="770">
        <v>704000000</v>
      </c>
      <c r="B90" s="770" t="s">
        <v>502</v>
      </c>
      <c r="C90" s="770" t="s">
        <v>501</v>
      </c>
      <c r="D90" s="770">
        <v>0</v>
      </c>
      <c r="E90" s="770">
        <v>0</v>
      </c>
      <c r="F90" s="770">
        <v>2.333333333333333</v>
      </c>
      <c r="G90" s="813">
        <f>+Patenty!E85</f>
        <v>0</v>
      </c>
      <c r="H90" s="770">
        <f>+'Pub_077 12'!AS90</f>
        <v>0</v>
      </c>
      <c r="J90" s="770">
        <f t="shared" si="5"/>
        <v>0</v>
      </c>
      <c r="K90" s="770">
        <f t="shared" si="5"/>
        <v>0</v>
      </c>
      <c r="L90" s="770">
        <f t="shared" si="5"/>
        <v>9.5065812704051949E-6</v>
      </c>
      <c r="M90" s="770">
        <f t="shared" si="5"/>
        <v>0</v>
      </c>
      <c r="N90" s="770">
        <f t="shared" si="5"/>
        <v>0</v>
      </c>
      <c r="P90" s="770">
        <f t="shared" si="6"/>
        <v>7.6052650163241561E-7</v>
      </c>
    </row>
    <row r="91" spans="1:16" x14ac:dyDescent="0.25">
      <c r="A91" s="770">
        <v>704000000</v>
      </c>
      <c r="B91" s="770" t="s">
        <v>502</v>
      </c>
      <c r="C91" s="770" t="s">
        <v>517</v>
      </c>
      <c r="D91" s="770">
        <v>5.5</v>
      </c>
      <c r="E91" s="770">
        <v>13</v>
      </c>
      <c r="F91" s="770">
        <v>619.83333333333337</v>
      </c>
      <c r="G91" s="813">
        <f>+Patenty!E86</f>
        <v>2.9411764705882356E-2</v>
      </c>
      <c r="H91" s="770">
        <f>+'Pub_077 12'!AS91</f>
        <v>2.0555027924107007E-3</v>
      </c>
      <c r="J91" s="770">
        <f t="shared" si="5"/>
        <v>1.9568427232134929E-3</v>
      </c>
      <c r="K91" s="770">
        <f t="shared" si="5"/>
        <v>2.19581612573581E-3</v>
      </c>
      <c r="L91" s="770">
        <f t="shared" si="5"/>
        <v>2.5253554103312091E-3</v>
      </c>
      <c r="M91" s="770">
        <f t="shared" si="5"/>
        <v>2.941176470588237E-2</v>
      </c>
      <c r="N91" s="770">
        <f t="shared" si="5"/>
        <v>2.0555027924106985E-3</v>
      </c>
      <c r="P91" s="770">
        <f t="shared" si="6"/>
        <v>2.3826140821085486E-3</v>
      </c>
    </row>
    <row r="92" spans="1:16" x14ac:dyDescent="0.25">
      <c r="A92" s="770">
        <v>705000000</v>
      </c>
      <c r="B92" s="770" t="s">
        <v>518</v>
      </c>
      <c r="C92" s="770" t="s">
        <v>519</v>
      </c>
      <c r="D92" s="770">
        <v>30</v>
      </c>
      <c r="E92" s="770">
        <v>109</v>
      </c>
      <c r="F92" s="770">
        <v>2024</v>
      </c>
      <c r="G92" s="813">
        <f>+Patenty!E87</f>
        <v>9.0497737556561094E-3</v>
      </c>
      <c r="H92" s="770">
        <f>+'Pub_077 12'!AS92</f>
        <v>1.0150525721890109E-2</v>
      </c>
      <c r="J92" s="770">
        <f t="shared" si="5"/>
        <v>1.0673687581164507E-2</v>
      </c>
      <c r="K92" s="770">
        <f t="shared" si="5"/>
        <v>1.8411073669631024E-2</v>
      </c>
      <c r="L92" s="770">
        <f t="shared" si="5"/>
        <v>8.2462802105571931E-3</v>
      </c>
      <c r="M92" s="770">
        <f t="shared" si="5"/>
        <v>9.0497737556561129E-3</v>
      </c>
      <c r="N92" s="770">
        <f t="shared" si="5"/>
        <v>1.0150525721890099E-2</v>
      </c>
      <c r="P92" s="770">
        <f t="shared" si="6"/>
        <v>1.1433324661179037E-2</v>
      </c>
    </row>
    <row r="93" spans="1:16" x14ac:dyDescent="0.25">
      <c r="A93" s="770">
        <v>705000000</v>
      </c>
      <c r="B93" s="770" t="s">
        <v>518</v>
      </c>
      <c r="C93" s="770" t="s">
        <v>520</v>
      </c>
      <c r="D93" s="770">
        <v>4.1999999999999993</v>
      </c>
      <c r="E93" s="770">
        <v>23</v>
      </c>
      <c r="F93" s="770">
        <v>306</v>
      </c>
      <c r="G93" s="813">
        <f>+Patenty!E88</f>
        <v>0</v>
      </c>
      <c r="H93" s="770">
        <f>+'Pub_077 12'!AS93</f>
        <v>3.9189573391121774E-3</v>
      </c>
      <c r="J93" s="770">
        <f t="shared" si="5"/>
        <v>1.4943162613630305E-3</v>
      </c>
      <c r="K93" s="770">
        <f t="shared" si="5"/>
        <v>3.8849054532248948E-3</v>
      </c>
      <c r="L93" s="770">
        <f t="shared" si="5"/>
        <v>1.24672022946171E-3</v>
      </c>
      <c r="M93" s="770">
        <f t="shared" si="5"/>
        <v>0</v>
      </c>
      <c r="N93" s="770">
        <f t="shared" si="5"/>
        <v>3.9189573391121731E-3</v>
      </c>
      <c r="P93" s="770">
        <f t="shared" si="6"/>
        <v>3.4662286901282458E-3</v>
      </c>
    </row>
    <row r="94" spans="1:16" x14ac:dyDescent="0.25">
      <c r="A94" s="770">
        <v>705000000</v>
      </c>
      <c r="B94" s="770" t="s">
        <v>518</v>
      </c>
      <c r="C94" s="770" t="s">
        <v>521</v>
      </c>
      <c r="D94" s="770">
        <v>0</v>
      </c>
      <c r="E94" s="770">
        <v>25</v>
      </c>
      <c r="F94" s="770">
        <v>371</v>
      </c>
      <c r="G94" s="813">
        <f>+Patenty!E89</f>
        <v>1.3574660633484163E-2</v>
      </c>
      <c r="H94" s="770">
        <f>+'Pub_077 12'!AS94</f>
        <v>1.9882945323436781E-3</v>
      </c>
      <c r="J94" s="770">
        <f t="shared" si="5"/>
        <v>0</v>
      </c>
      <c r="K94" s="770">
        <f t="shared" si="5"/>
        <v>4.2227233187227117E-3</v>
      </c>
      <c r="L94" s="770">
        <f t="shared" si="5"/>
        <v>1.5115464219944263E-3</v>
      </c>
      <c r="M94" s="770">
        <f t="shared" si="5"/>
        <v>1.3574660633484168E-2</v>
      </c>
      <c r="N94" s="770">
        <f t="shared" si="5"/>
        <v>1.9882945323436759E-3</v>
      </c>
      <c r="P94" s="770">
        <f t="shared" si="6"/>
        <v>2.2868076756240828E-3</v>
      </c>
    </row>
    <row r="95" spans="1:16" x14ac:dyDescent="0.25">
      <c r="A95" s="770">
        <v>705000000</v>
      </c>
      <c r="B95" s="770" t="s">
        <v>518</v>
      </c>
      <c r="C95" s="770" t="s">
        <v>522</v>
      </c>
      <c r="D95" s="770">
        <v>8.2999999999999989</v>
      </c>
      <c r="E95" s="770">
        <v>52</v>
      </c>
      <c r="F95" s="770">
        <v>692</v>
      </c>
      <c r="G95" s="813">
        <f>+Patenty!E90</f>
        <v>2.2624434389140274E-3</v>
      </c>
      <c r="H95" s="770">
        <f>+'Pub_077 12'!AS95</f>
        <v>1.2409428720209253E-2</v>
      </c>
      <c r="J95" s="770">
        <f t="shared" si="5"/>
        <v>2.9530535641221797E-3</v>
      </c>
      <c r="K95" s="770">
        <f t="shared" si="5"/>
        <v>8.7832645029432398E-3</v>
      </c>
      <c r="L95" s="770">
        <f t="shared" si="5"/>
        <v>2.8193803881944556E-3</v>
      </c>
      <c r="M95" s="770">
        <f t="shared" si="5"/>
        <v>2.2624434389140282E-3</v>
      </c>
      <c r="N95" s="770">
        <f t="shared" si="5"/>
        <v>1.240942872020924E-2</v>
      </c>
      <c r="P95" s="770">
        <f t="shared" si="6"/>
        <v>1.0167797071412922E-2</v>
      </c>
    </row>
    <row r="96" spans="1:16" x14ac:dyDescent="0.25">
      <c r="A96" s="770">
        <v>705000000</v>
      </c>
      <c r="B96" s="770" t="s">
        <v>518</v>
      </c>
      <c r="C96" s="770" t="s">
        <v>523</v>
      </c>
      <c r="D96" s="770">
        <v>1.5</v>
      </c>
      <c r="E96" s="770">
        <v>1</v>
      </c>
      <c r="F96" s="770">
        <v>43.5</v>
      </c>
      <c r="G96" s="813">
        <f>+Patenty!E91</f>
        <v>0</v>
      </c>
      <c r="H96" s="770">
        <f>+'Pub_077 12'!AS96</f>
        <v>2.2936598496757147E-5</v>
      </c>
      <c r="J96" s="770">
        <f t="shared" si="5"/>
        <v>5.3368437905822533E-4</v>
      </c>
      <c r="K96" s="770">
        <f t="shared" si="5"/>
        <v>1.6890893274890847E-4</v>
      </c>
      <c r="L96" s="770">
        <f t="shared" si="5"/>
        <v>1.7722983654112545E-4</v>
      </c>
      <c r="M96" s="770">
        <f t="shared" si="5"/>
        <v>0</v>
      </c>
      <c r="N96" s="770">
        <f t="shared" si="5"/>
        <v>2.293659849675712E-5</v>
      </c>
      <c r="P96" s="770">
        <f t="shared" si="6"/>
        <v>1.0072581082312221E-4</v>
      </c>
    </row>
    <row r="97" spans="1:16" x14ac:dyDescent="0.25">
      <c r="A97" s="770">
        <v>705000000</v>
      </c>
      <c r="B97" s="770" t="s">
        <v>518</v>
      </c>
      <c r="C97" s="770" t="s">
        <v>524</v>
      </c>
      <c r="D97" s="770">
        <v>6.7666666666666666</v>
      </c>
      <c r="E97" s="770">
        <v>36.066666666666663</v>
      </c>
      <c r="F97" s="770">
        <v>1253.1666666666667</v>
      </c>
      <c r="G97" s="813">
        <f>+Patenty!E92</f>
        <v>4.6003016591251888E-2</v>
      </c>
      <c r="H97" s="770">
        <f>+'Pub_077 12'!AS97</f>
        <v>1.2173250503244399E-2</v>
      </c>
      <c r="J97" s="770">
        <f t="shared" si="5"/>
        <v>2.4075095321959943E-3</v>
      </c>
      <c r="K97" s="770">
        <f t="shared" si="5"/>
        <v>6.0919821744772982E-3</v>
      </c>
      <c r="L97" s="770">
        <f t="shared" si="5"/>
        <v>5.1057131837269057E-3</v>
      </c>
      <c r="M97" s="770">
        <f t="shared" si="5"/>
        <v>4.6003016591251909E-2</v>
      </c>
      <c r="N97" s="770">
        <f t="shared" si="5"/>
        <v>1.2173250503244385E-2</v>
      </c>
      <c r="P97" s="770">
        <f t="shared" si="6"/>
        <v>1.0131070284988787E-2</v>
      </c>
    </row>
    <row r="98" spans="1:16" x14ac:dyDescent="0.25">
      <c r="A98" s="770">
        <v>705000000</v>
      </c>
      <c r="B98" s="770" t="s">
        <v>518</v>
      </c>
      <c r="C98" s="770" t="s">
        <v>525</v>
      </c>
      <c r="D98" s="770">
        <v>8.1999999999999993</v>
      </c>
      <c r="E98" s="770">
        <v>8.9499999999999993</v>
      </c>
      <c r="F98" s="770">
        <v>225.33333333333334</v>
      </c>
      <c r="G98" s="813">
        <f>+Patenty!E93</f>
        <v>0</v>
      </c>
      <c r="H98" s="770">
        <f>+'Pub_077 12'!AS98</f>
        <v>3.3194709543526955E-3</v>
      </c>
      <c r="J98" s="770">
        <f t="shared" si="5"/>
        <v>2.917474605518298E-3</v>
      </c>
      <c r="K98" s="770">
        <f t="shared" si="5"/>
        <v>1.5117349481027307E-3</v>
      </c>
      <c r="L98" s="770">
        <f t="shared" si="5"/>
        <v>9.1806413411341613E-4</v>
      </c>
      <c r="M98" s="770">
        <f t="shared" si="5"/>
        <v>0</v>
      </c>
      <c r="N98" s="770">
        <f t="shared" si="5"/>
        <v>3.3194709543526921E-3</v>
      </c>
      <c r="P98" s="770">
        <f t="shared" si="6"/>
        <v>2.7546888702207782E-3</v>
      </c>
    </row>
    <row r="99" spans="1:16" x14ac:dyDescent="0.25">
      <c r="A99" s="770">
        <v>705000000</v>
      </c>
      <c r="B99" s="770" t="s">
        <v>518</v>
      </c>
      <c r="C99" s="770" t="s">
        <v>526</v>
      </c>
      <c r="D99" s="770">
        <v>3.5</v>
      </c>
      <c r="E99" s="770">
        <v>12</v>
      </c>
      <c r="F99" s="770">
        <v>251.83333333333334</v>
      </c>
      <c r="G99" s="813">
        <f>+Patenty!E94</f>
        <v>1.3574660633484163E-2</v>
      </c>
      <c r="H99" s="770">
        <f>+'Pub_077 12'!AS99</f>
        <v>1.4421198879699987E-3</v>
      </c>
      <c r="J99" s="770">
        <f t="shared" si="5"/>
        <v>1.2452635511358591E-3</v>
      </c>
      <c r="K99" s="770">
        <f t="shared" si="5"/>
        <v>2.0269071929869017E-3</v>
      </c>
      <c r="L99" s="770">
        <f t="shared" si="5"/>
        <v>1.0260317356844467E-3</v>
      </c>
      <c r="M99" s="770">
        <f t="shared" si="5"/>
        <v>1.3574660633484168E-2</v>
      </c>
      <c r="N99" s="770">
        <f t="shared" si="5"/>
        <v>1.4421198879699972E-3</v>
      </c>
      <c r="P99" s="770">
        <f t="shared" si="6"/>
        <v>1.6138235781484377E-3</v>
      </c>
    </row>
    <row r="100" spans="1:16" x14ac:dyDescent="0.25">
      <c r="A100" s="770">
        <v>705000000</v>
      </c>
      <c r="B100" s="770" t="s">
        <v>518</v>
      </c>
      <c r="C100" s="770" t="s">
        <v>527</v>
      </c>
      <c r="D100" s="770">
        <v>6.1333333333333337</v>
      </c>
      <c r="E100" s="770">
        <v>14.25</v>
      </c>
      <c r="F100" s="770">
        <v>510.08333333333331</v>
      </c>
      <c r="G100" s="813">
        <f>+Patenty!E95</f>
        <v>7.5414781297134231E-4</v>
      </c>
      <c r="H100" s="770">
        <f>+'Pub_077 12'!AS100</f>
        <v>1.0178808081543903E-2</v>
      </c>
      <c r="J100" s="770">
        <f t="shared" si="5"/>
        <v>2.1821761277047436E-3</v>
      </c>
      <c r="K100" s="770">
        <f t="shared" si="5"/>
        <v>2.4069522916719457E-3</v>
      </c>
      <c r="L100" s="770">
        <f t="shared" si="5"/>
        <v>2.0782065698625074E-3</v>
      </c>
      <c r="M100" s="770">
        <f t="shared" si="5"/>
        <v>7.5414781297134263E-4</v>
      </c>
      <c r="N100" s="770">
        <f t="shared" si="5"/>
        <v>1.0178808081543891E-2</v>
      </c>
      <c r="P100" s="770">
        <f t="shared" si="6"/>
        <v>7.4755673173382926E-3</v>
      </c>
    </row>
    <row r="101" spans="1:16" x14ac:dyDescent="0.25">
      <c r="A101" s="770">
        <v>705000000</v>
      </c>
      <c r="B101" s="770" t="s">
        <v>518</v>
      </c>
      <c r="C101" s="770" t="s">
        <v>462</v>
      </c>
      <c r="D101" s="770">
        <v>0</v>
      </c>
      <c r="E101" s="770">
        <v>5</v>
      </c>
      <c r="F101" s="770">
        <v>194</v>
      </c>
      <c r="G101" s="813">
        <f>+Patenty!E96</f>
        <v>0</v>
      </c>
      <c r="H101" s="770">
        <f>+'Pub_077 12'!AS101</f>
        <v>1.377096829879794E-4</v>
      </c>
      <c r="J101" s="770">
        <f t="shared" si="5"/>
        <v>0</v>
      </c>
      <c r="K101" s="770">
        <f t="shared" si="5"/>
        <v>8.4454466374454232E-4</v>
      </c>
      <c r="L101" s="770">
        <f t="shared" si="5"/>
        <v>7.9040432848226057E-4</v>
      </c>
      <c r="M101" s="770">
        <f t="shared" si="5"/>
        <v>0</v>
      </c>
      <c r="N101" s="770">
        <f t="shared" si="5"/>
        <v>1.3770968298797923E-4</v>
      </c>
      <c r="P101" s="770">
        <f t="shared" si="6"/>
        <v>2.9769332988721935E-4</v>
      </c>
    </row>
    <row r="102" spans="1:16" x14ac:dyDescent="0.25">
      <c r="A102" s="770">
        <v>705000000</v>
      </c>
      <c r="B102" s="770" t="s">
        <v>518</v>
      </c>
      <c r="C102" s="770" t="s">
        <v>528</v>
      </c>
      <c r="D102" s="770">
        <v>1.0333333333333334</v>
      </c>
      <c r="E102" s="770">
        <v>1</v>
      </c>
      <c r="F102" s="770">
        <v>26.333333333333332</v>
      </c>
      <c r="G102" s="813">
        <f>+Patenty!E97</f>
        <v>0</v>
      </c>
      <c r="H102" s="770">
        <f>+'Pub_077 12'!AS102</f>
        <v>8.4592663484964724E-4</v>
      </c>
      <c r="J102" s="770">
        <f t="shared" si="5"/>
        <v>3.6764923890677745E-4</v>
      </c>
      <c r="K102" s="770">
        <f t="shared" si="5"/>
        <v>1.6890893274890847E-4</v>
      </c>
      <c r="L102" s="770">
        <f t="shared" si="5"/>
        <v>1.0728856005171578E-4</v>
      </c>
      <c r="M102" s="770">
        <f t="shared" si="5"/>
        <v>0</v>
      </c>
      <c r="N102" s="770">
        <f t="shared" si="5"/>
        <v>8.4592663484964626E-4</v>
      </c>
      <c r="P102" s="770">
        <f t="shared" si="6"/>
        <v>6.2502112148476042E-4</v>
      </c>
    </row>
    <row r="103" spans="1:16" x14ac:dyDescent="0.25">
      <c r="A103" s="770">
        <v>705000000</v>
      </c>
      <c r="B103" s="770" t="s">
        <v>518</v>
      </c>
      <c r="C103" s="770" t="s">
        <v>529</v>
      </c>
      <c r="D103" s="770">
        <v>0</v>
      </c>
      <c r="E103" s="770">
        <v>2</v>
      </c>
      <c r="F103" s="770">
        <v>40</v>
      </c>
      <c r="G103" s="813">
        <f>+Patenty!E98</f>
        <v>0</v>
      </c>
      <c r="H103" s="770">
        <f>+'Pub_077 12'!AS103</f>
        <v>0</v>
      </c>
      <c r="J103" s="770">
        <f t="shared" si="5"/>
        <v>0</v>
      </c>
      <c r="K103" s="770">
        <f t="shared" si="5"/>
        <v>3.3781786549781694E-4</v>
      </c>
      <c r="L103" s="770">
        <f t="shared" si="5"/>
        <v>1.6296996463551765E-4</v>
      </c>
      <c r="M103" s="770">
        <f t="shared" si="5"/>
        <v>0</v>
      </c>
      <c r="N103" s="770">
        <f t="shared" si="5"/>
        <v>0</v>
      </c>
      <c r="P103" s="770">
        <f t="shared" si="6"/>
        <v>7.0466634305470303E-5</v>
      </c>
    </row>
    <row r="104" spans="1:16" x14ac:dyDescent="0.25">
      <c r="A104" s="770">
        <v>705000000</v>
      </c>
      <c r="B104" s="770" t="s">
        <v>518</v>
      </c>
      <c r="C104" s="770" t="s">
        <v>530</v>
      </c>
      <c r="D104" s="770">
        <v>0</v>
      </c>
      <c r="E104" s="770">
        <v>0</v>
      </c>
      <c r="F104" s="770">
        <v>2.75</v>
      </c>
      <c r="G104" s="813">
        <f>+Patenty!E99</f>
        <v>0</v>
      </c>
      <c r="H104" s="770">
        <f>+'Pub_077 12'!AS104</f>
        <v>0</v>
      </c>
      <c r="J104" s="770">
        <f t="shared" si="5"/>
        <v>0</v>
      </c>
      <c r="K104" s="770">
        <f t="shared" si="5"/>
        <v>0</v>
      </c>
      <c r="L104" s="770">
        <f t="shared" si="5"/>
        <v>1.1204185068691839E-5</v>
      </c>
      <c r="M104" s="770">
        <f t="shared" si="5"/>
        <v>0</v>
      </c>
      <c r="N104" s="770">
        <f t="shared" si="5"/>
        <v>0</v>
      </c>
      <c r="P104" s="770">
        <f t="shared" si="6"/>
        <v>8.9633480549534714E-7</v>
      </c>
    </row>
    <row r="105" spans="1:16" x14ac:dyDescent="0.25">
      <c r="A105" s="770">
        <v>705000000</v>
      </c>
      <c r="B105" s="770" t="s">
        <v>518</v>
      </c>
      <c r="C105" s="770" t="s">
        <v>531</v>
      </c>
      <c r="D105" s="770">
        <v>0</v>
      </c>
      <c r="E105" s="770">
        <v>0</v>
      </c>
      <c r="F105" s="770">
        <v>0</v>
      </c>
      <c r="G105" s="813">
        <f>+Patenty!E100</f>
        <v>7.5414781297134231E-4</v>
      </c>
      <c r="H105" s="770">
        <f>+'Pub_077 12'!AS105</f>
        <v>0</v>
      </c>
      <c r="J105" s="770">
        <f t="shared" si="5"/>
        <v>0</v>
      </c>
      <c r="K105" s="770">
        <f t="shared" si="5"/>
        <v>0</v>
      </c>
      <c r="L105" s="770">
        <f t="shared" si="5"/>
        <v>0</v>
      </c>
      <c r="M105" s="770">
        <f t="shared" si="5"/>
        <v>7.5414781297134263E-4</v>
      </c>
      <c r="N105" s="770">
        <f t="shared" si="5"/>
        <v>0</v>
      </c>
      <c r="P105" s="770">
        <f t="shared" si="6"/>
        <v>7.5414781297134265E-6</v>
      </c>
    </row>
    <row r="106" spans="1:16" x14ac:dyDescent="0.25">
      <c r="A106" s="770">
        <v>706000000</v>
      </c>
      <c r="B106" s="770" t="s">
        <v>532</v>
      </c>
      <c r="C106" s="770" t="s">
        <v>462</v>
      </c>
      <c r="D106" s="770">
        <v>3.2</v>
      </c>
      <c r="E106" s="770">
        <v>28</v>
      </c>
      <c r="F106" s="770">
        <v>319</v>
      </c>
      <c r="G106" s="813">
        <f>+Patenty!E101</f>
        <v>4.5248868778280547E-3</v>
      </c>
      <c r="H106" s="770">
        <f>+'Pub_077 12'!AS106</f>
        <v>9.1926578001901631E-5</v>
      </c>
      <c r="J106" s="770">
        <f t="shared" si="5"/>
        <v>1.138526675324214E-3</v>
      </c>
      <c r="K106" s="770">
        <f t="shared" si="5"/>
        <v>4.7294501169694372E-3</v>
      </c>
      <c r="L106" s="770">
        <f t="shared" si="5"/>
        <v>1.2996854679682532E-3</v>
      </c>
      <c r="M106" s="770">
        <f t="shared" si="5"/>
        <v>4.5248868778280564E-3</v>
      </c>
      <c r="N106" s="770">
        <f t="shared" si="5"/>
        <v>9.1926578001901523E-5</v>
      </c>
      <c r="P106" s="770">
        <f t="shared" si="6"/>
        <v>1.1049839016077374E-3</v>
      </c>
    </row>
    <row r="107" spans="1:16" x14ac:dyDescent="0.25">
      <c r="A107" s="770">
        <v>706000000</v>
      </c>
      <c r="B107" s="770" t="s">
        <v>532</v>
      </c>
      <c r="C107" s="770" t="s">
        <v>533</v>
      </c>
      <c r="D107" s="770">
        <v>6.1999999999999993</v>
      </c>
      <c r="E107" s="770">
        <v>8</v>
      </c>
      <c r="F107" s="770">
        <v>140</v>
      </c>
      <c r="G107" s="813">
        <f>+Patenty!E102</f>
        <v>0</v>
      </c>
      <c r="H107" s="770">
        <f>+'Pub_077 12'!AS107</f>
        <v>1.1754204500464097E-4</v>
      </c>
      <c r="J107" s="770">
        <f t="shared" si="5"/>
        <v>2.2058954334406643E-3</v>
      </c>
      <c r="K107" s="770">
        <f t="shared" si="5"/>
        <v>1.3512714619912678E-3</v>
      </c>
      <c r="L107" s="770">
        <f t="shared" si="5"/>
        <v>5.7039487622431175E-4</v>
      </c>
      <c r="M107" s="770">
        <f t="shared" si="5"/>
        <v>0</v>
      </c>
      <c r="N107" s="770">
        <f t="shared" si="5"/>
        <v>1.1754204500464084E-4</v>
      </c>
      <c r="P107" s="770">
        <f t="shared" si="6"/>
        <v>5.2939712301477656E-4</v>
      </c>
    </row>
    <row r="108" spans="1:16" x14ac:dyDescent="0.25">
      <c r="A108" s="770">
        <v>707000000</v>
      </c>
      <c r="B108" s="770" t="s">
        <v>534</v>
      </c>
      <c r="C108" s="770" t="s">
        <v>535</v>
      </c>
      <c r="D108" s="770">
        <v>2</v>
      </c>
      <c r="E108" s="770">
        <v>3</v>
      </c>
      <c r="F108" s="770">
        <v>62</v>
      </c>
      <c r="G108" s="813">
        <f>+Patenty!E103</f>
        <v>0</v>
      </c>
      <c r="H108" s="770">
        <f>+'Pub_077 12'!AS108</f>
        <v>0</v>
      </c>
      <c r="J108" s="770">
        <f t="shared" si="5"/>
        <v>7.1157917207763377E-4</v>
      </c>
      <c r="K108" s="770">
        <f t="shared" si="5"/>
        <v>5.0672679824672543E-4</v>
      </c>
      <c r="L108" s="770">
        <f t="shared" si="5"/>
        <v>2.5260344518505235E-4</v>
      </c>
      <c r="M108" s="770">
        <f t="shared" si="5"/>
        <v>0</v>
      </c>
      <c r="N108" s="770">
        <f t="shared" si="5"/>
        <v>0</v>
      </c>
      <c r="P108" s="770">
        <f t="shared" si="6"/>
        <v>1.6327816508295823E-4</v>
      </c>
    </row>
    <row r="109" spans="1:16" x14ac:dyDescent="0.25">
      <c r="A109" s="770">
        <v>707000000</v>
      </c>
      <c r="B109" s="770" t="s">
        <v>534</v>
      </c>
      <c r="C109" s="770" t="s">
        <v>536</v>
      </c>
      <c r="D109" s="770">
        <v>1</v>
      </c>
      <c r="E109" s="770">
        <v>6</v>
      </c>
      <c r="F109" s="770">
        <v>21</v>
      </c>
      <c r="G109" s="813">
        <f>+Patenty!E104</f>
        <v>0</v>
      </c>
      <c r="H109" s="770">
        <f>+'Pub_077 12'!AS109</f>
        <v>0</v>
      </c>
      <c r="J109" s="770">
        <f t="shared" si="5"/>
        <v>3.5578958603881689E-4</v>
      </c>
      <c r="K109" s="770">
        <f t="shared" si="5"/>
        <v>1.0134535964934509E-3</v>
      </c>
      <c r="L109" s="770">
        <f t="shared" si="5"/>
        <v>8.5559231433646768E-5</v>
      </c>
      <c r="M109" s="770">
        <f t="shared" si="5"/>
        <v>0</v>
      </c>
      <c r="N109" s="770">
        <f t="shared" si="5"/>
        <v>0</v>
      </c>
      <c r="P109" s="770">
        <f t="shared" si="6"/>
        <v>2.0759501680168375E-4</v>
      </c>
    </row>
    <row r="110" spans="1:16" x14ac:dyDescent="0.25">
      <c r="A110" s="770">
        <v>707000000</v>
      </c>
      <c r="B110" s="770" t="s">
        <v>534</v>
      </c>
      <c r="C110" s="770" t="s">
        <v>537</v>
      </c>
      <c r="D110" s="770">
        <v>0</v>
      </c>
      <c r="E110" s="770">
        <v>3</v>
      </c>
      <c r="F110" s="770">
        <v>63</v>
      </c>
      <c r="G110" s="813">
        <f>+Patenty!E105</f>
        <v>0</v>
      </c>
      <c r="H110" s="770">
        <f>+'Pub_077 12'!AS110</f>
        <v>0</v>
      </c>
      <c r="J110" s="770">
        <f t="shared" si="5"/>
        <v>0</v>
      </c>
      <c r="K110" s="770">
        <f t="shared" si="5"/>
        <v>5.0672679824672543E-4</v>
      </c>
      <c r="L110" s="770">
        <f t="shared" si="5"/>
        <v>2.5667769430094033E-4</v>
      </c>
      <c r="M110" s="770">
        <f t="shared" si="5"/>
        <v>0</v>
      </c>
      <c r="N110" s="770">
        <f t="shared" si="5"/>
        <v>0</v>
      </c>
      <c r="P110" s="770">
        <f t="shared" si="6"/>
        <v>1.0667777124601856E-4</v>
      </c>
    </row>
    <row r="111" spans="1:16" x14ac:dyDescent="0.25">
      <c r="A111" s="770">
        <v>707000000</v>
      </c>
      <c r="B111" s="770" t="s">
        <v>534</v>
      </c>
      <c r="C111" s="770" t="s">
        <v>538</v>
      </c>
      <c r="D111" s="770">
        <v>3</v>
      </c>
      <c r="E111" s="770">
        <v>8</v>
      </c>
      <c r="F111" s="770">
        <v>81</v>
      </c>
      <c r="G111" s="813">
        <f>+Patenty!E106</f>
        <v>0</v>
      </c>
      <c r="H111" s="770">
        <f>+'Pub_077 12'!AS111</f>
        <v>9.1926578001901631E-5</v>
      </c>
      <c r="J111" s="770">
        <f t="shared" si="5"/>
        <v>1.0673687581164507E-3</v>
      </c>
      <c r="K111" s="770">
        <f t="shared" si="5"/>
        <v>1.3512714619912678E-3</v>
      </c>
      <c r="L111" s="770">
        <f t="shared" si="5"/>
        <v>3.3001417838692324E-4</v>
      </c>
      <c r="M111" s="770">
        <f t="shared" si="5"/>
        <v>0</v>
      </c>
      <c r="N111" s="770">
        <f t="shared" si="5"/>
        <v>9.1926578001901523E-5</v>
      </c>
      <c r="P111" s="770">
        <f t="shared" si="6"/>
        <v>4.0217832494004042E-4</v>
      </c>
    </row>
    <row r="112" spans="1:16" x14ac:dyDescent="0.25">
      <c r="A112" s="770">
        <v>707000000</v>
      </c>
      <c r="B112" s="770" t="s">
        <v>534</v>
      </c>
      <c r="C112" s="770" t="s">
        <v>539</v>
      </c>
      <c r="D112" s="770">
        <v>0</v>
      </c>
      <c r="E112" s="770">
        <v>8.5</v>
      </c>
      <c r="F112" s="770">
        <v>49</v>
      </c>
      <c r="G112" s="813">
        <f>+Patenty!E107</f>
        <v>0</v>
      </c>
      <c r="H112" s="770">
        <f>+'Pub_077 12'!AS112</f>
        <v>0</v>
      </c>
      <c r="J112" s="770">
        <f t="shared" si="5"/>
        <v>0</v>
      </c>
      <c r="K112" s="770">
        <f t="shared" si="5"/>
        <v>1.4357259283657221E-3</v>
      </c>
      <c r="L112" s="770">
        <f t="shared" si="5"/>
        <v>1.9963820667850913E-4</v>
      </c>
      <c r="M112" s="770">
        <f t="shared" si="5"/>
        <v>0</v>
      </c>
      <c r="N112" s="770">
        <f t="shared" si="5"/>
        <v>0</v>
      </c>
      <c r="P112" s="770">
        <f t="shared" si="6"/>
        <v>2.6004446435645348E-4</v>
      </c>
    </row>
    <row r="113" spans="1:16" x14ac:dyDescent="0.25">
      <c r="A113" s="770">
        <v>707000000</v>
      </c>
      <c r="B113" s="770" t="s">
        <v>534</v>
      </c>
      <c r="C113" s="770" t="s">
        <v>540</v>
      </c>
      <c r="D113" s="770">
        <v>5.0999999999999996</v>
      </c>
      <c r="E113" s="770">
        <v>1</v>
      </c>
      <c r="F113" s="770">
        <v>66</v>
      </c>
      <c r="G113" s="813">
        <f>+Patenty!E108</f>
        <v>0</v>
      </c>
      <c r="H113" s="770">
        <f>+'Pub_077 12'!AS113</f>
        <v>0</v>
      </c>
      <c r="J113" s="770">
        <f t="shared" si="5"/>
        <v>1.8145268887979659E-3</v>
      </c>
      <c r="K113" s="770">
        <f t="shared" si="5"/>
        <v>1.6890893274890847E-4</v>
      </c>
      <c r="L113" s="770">
        <f t="shared" si="5"/>
        <v>2.6890044164860411E-4</v>
      </c>
      <c r="M113" s="770">
        <f t="shared" si="5"/>
        <v>0</v>
      </c>
      <c r="N113" s="770">
        <f t="shared" si="5"/>
        <v>0</v>
      </c>
      <c r="P113" s="770">
        <f t="shared" si="6"/>
        <v>1.9538870500304003E-4</v>
      </c>
    </row>
    <row r="114" spans="1:16" x14ac:dyDescent="0.25">
      <c r="A114" s="770">
        <v>707000000</v>
      </c>
      <c r="B114" s="770" t="s">
        <v>534</v>
      </c>
      <c r="C114" s="770" t="s">
        <v>541</v>
      </c>
      <c r="D114" s="770">
        <v>0</v>
      </c>
      <c r="E114" s="770">
        <v>2.5</v>
      </c>
      <c r="F114" s="770">
        <v>0</v>
      </c>
      <c r="G114" s="813">
        <f>+Patenty!E109</f>
        <v>0</v>
      </c>
      <c r="H114" s="770">
        <f>+'Pub_077 12'!AS114</f>
        <v>0</v>
      </c>
      <c r="J114" s="770">
        <f t="shared" si="5"/>
        <v>0</v>
      </c>
      <c r="K114" s="770">
        <f t="shared" si="5"/>
        <v>4.2227233187227116E-4</v>
      </c>
      <c r="L114" s="770">
        <f t="shared" si="5"/>
        <v>0</v>
      </c>
      <c r="M114" s="770">
        <f t="shared" si="5"/>
        <v>0</v>
      </c>
      <c r="N114" s="770">
        <f t="shared" si="5"/>
        <v>0</v>
      </c>
      <c r="P114" s="770">
        <f t="shared" si="6"/>
        <v>7.1786296418286096E-5</v>
      </c>
    </row>
    <row r="115" spans="1:16" x14ac:dyDescent="0.25">
      <c r="A115" s="770">
        <v>708000000</v>
      </c>
      <c r="B115" s="770" t="s">
        <v>542</v>
      </c>
      <c r="C115" s="770" t="s">
        <v>543</v>
      </c>
      <c r="D115" s="770">
        <v>0</v>
      </c>
      <c r="E115" s="770">
        <v>0</v>
      </c>
      <c r="F115" s="770">
        <v>3.5</v>
      </c>
      <c r="G115" s="813">
        <f>+Patenty!E110</f>
        <v>0</v>
      </c>
      <c r="H115" s="770">
        <f>+'Pub_077 12'!AS115</f>
        <v>0</v>
      </c>
      <c r="J115" s="770">
        <f t="shared" si="5"/>
        <v>0</v>
      </c>
      <c r="K115" s="770">
        <f t="shared" si="5"/>
        <v>0</v>
      </c>
      <c r="L115" s="770">
        <f t="shared" si="5"/>
        <v>1.4259871905607794E-5</v>
      </c>
      <c r="M115" s="770">
        <f t="shared" si="5"/>
        <v>0</v>
      </c>
      <c r="N115" s="770">
        <f t="shared" si="5"/>
        <v>0</v>
      </c>
      <c r="P115" s="770">
        <f t="shared" si="6"/>
        <v>1.1407897524486236E-6</v>
      </c>
    </row>
    <row r="116" spans="1:16" x14ac:dyDescent="0.25">
      <c r="A116" s="770">
        <v>708000000</v>
      </c>
      <c r="B116" s="770" t="s">
        <v>544</v>
      </c>
      <c r="C116" s="770" t="s">
        <v>462</v>
      </c>
      <c r="D116" s="770">
        <v>11</v>
      </c>
      <c r="E116" s="770">
        <v>131</v>
      </c>
      <c r="F116" s="770">
        <v>1604.3333333333333</v>
      </c>
      <c r="G116" s="813">
        <f>+Patenty!E111</f>
        <v>2.2624434389140274E-3</v>
      </c>
      <c r="H116" s="770">
        <f>+'Pub_077 12'!AS116</f>
        <v>1.0438449234704193E-2</v>
      </c>
      <c r="J116" s="770">
        <f t="shared" si="5"/>
        <v>3.9136854464269857E-3</v>
      </c>
      <c r="K116" s="770">
        <f t="shared" si="5"/>
        <v>2.2127070190107009E-2</v>
      </c>
      <c r="L116" s="770">
        <f t="shared" si="5"/>
        <v>6.5364536649228869E-3</v>
      </c>
      <c r="M116" s="770">
        <f t="shared" si="5"/>
        <v>2.2624434389140282E-3</v>
      </c>
      <c r="N116" s="770">
        <f t="shared" si="5"/>
        <v>1.043844923470418E-2</v>
      </c>
      <c r="P116" s="770">
        <f t="shared" si="6"/>
        <v>1.1509613990520081E-2</v>
      </c>
    </row>
    <row r="117" spans="1:16" x14ac:dyDescent="0.25">
      <c r="A117" s="770">
        <v>708000000</v>
      </c>
      <c r="B117" s="770" t="s">
        <v>542</v>
      </c>
      <c r="C117" s="770" t="s">
        <v>545</v>
      </c>
      <c r="D117" s="770">
        <v>1.9000000000000008</v>
      </c>
      <c r="E117" s="770">
        <v>44</v>
      </c>
      <c r="F117" s="770">
        <v>1204.166666666667</v>
      </c>
      <c r="G117" s="813">
        <f>+Patenty!E112</f>
        <v>4.5248868778280547E-3</v>
      </c>
      <c r="H117" s="770">
        <f>+'Pub_077 12'!AS117</f>
        <v>1.0284296396246782E-2</v>
      </c>
      <c r="J117" s="770">
        <f t="shared" si="5"/>
        <v>6.760002134737523E-4</v>
      </c>
      <c r="K117" s="770">
        <f t="shared" si="5"/>
        <v>7.4319930409519723E-3</v>
      </c>
      <c r="L117" s="770">
        <f t="shared" si="5"/>
        <v>4.9060749770483969E-3</v>
      </c>
      <c r="M117" s="770">
        <f t="shared" si="5"/>
        <v>4.5248868778280564E-3</v>
      </c>
      <c r="N117" s="770">
        <f t="shared" si="5"/>
        <v>1.028429639624677E-2</v>
      </c>
      <c r="P117" s="770">
        <f t="shared" si="6"/>
        <v>8.542889322504757E-3</v>
      </c>
    </row>
    <row r="118" spans="1:16" x14ac:dyDescent="0.25">
      <c r="A118" s="770">
        <v>709000000</v>
      </c>
      <c r="B118" s="770" t="s">
        <v>546</v>
      </c>
      <c r="C118" s="770" t="s">
        <v>547</v>
      </c>
      <c r="D118" s="770">
        <v>46</v>
      </c>
      <c r="E118" s="770">
        <v>15</v>
      </c>
      <c r="F118" s="770">
        <v>1554</v>
      </c>
      <c r="G118" s="813">
        <f>+Patenty!E113</f>
        <v>2.2624434389140274E-3</v>
      </c>
      <c r="H118" s="770">
        <f>+'Pub_077 12'!AS118</f>
        <v>5.7462363040763778E-3</v>
      </c>
      <c r="J118" s="770">
        <f t="shared" si="5"/>
        <v>1.6366320957785577E-2</v>
      </c>
      <c r="K118" s="770">
        <f t="shared" si="5"/>
        <v>2.5336339912336268E-3</v>
      </c>
      <c r="L118" s="770">
        <f t="shared" si="5"/>
        <v>6.3313831260898611E-3</v>
      </c>
      <c r="M118" s="770">
        <f t="shared" si="5"/>
        <v>2.2624434389140282E-3</v>
      </c>
      <c r="N118" s="770">
        <f t="shared" si="5"/>
        <v>5.7462363040763718E-3</v>
      </c>
      <c r="P118" s="770">
        <f t="shared" si="6"/>
        <v>6.0616745002992981E-3</v>
      </c>
    </row>
    <row r="119" spans="1:16" x14ac:dyDescent="0.25">
      <c r="A119" s="770">
        <v>709000000</v>
      </c>
      <c r="B119" s="770" t="s">
        <v>546</v>
      </c>
      <c r="C119" s="770" t="s">
        <v>548</v>
      </c>
      <c r="D119" s="770">
        <v>0.1</v>
      </c>
      <c r="E119" s="770">
        <v>13</v>
      </c>
      <c r="F119" s="770">
        <v>740</v>
      </c>
      <c r="G119" s="813">
        <f>+Patenty!E114</f>
        <v>2.2624434389140274E-3</v>
      </c>
      <c r="H119" s="770">
        <f>+'Pub_077 12'!AS119</f>
        <v>5.3393589274085135E-3</v>
      </c>
      <c r="J119" s="770">
        <f t="shared" si="5"/>
        <v>3.5578958603881689E-5</v>
      </c>
      <c r="K119" s="770">
        <f t="shared" si="5"/>
        <v>2.19581612573581E-3</v>
      </c>
      <c r="L119" s="770">
        <f t="shared" si="5"/>
        <v>3.0149443457570765E-3</v>
      </c>
      <c r="M119" s="770">
        <f t="shared" si="5"/>
        <v>2.2624434389140282E-3</v>
      </c>
      <c r="N119" s="770">
        <f t="shared" si="5"/>
        <v>5.3393589274085074E-3</v>
      </c>
      <c r="P119" s="770">
        <f t="shared" si="6"/>
        <v>4.1639319322027196E-3</v>
      </c>
    </row>
    <row r="120" spans="1:16" x14ac:dyDescent="0.25">
      <c r="A120" s="770">
        <v>709000000</v>
      </c>
      <c r="B120" s="770" t="s">
        <v>546</v>
      </c>
      <c r="C120" s="770" t="s">
        <v>549</v>
      </c>
      <c r="D120" s="770">
        <v>31</v>
      </c>
      <c r="E120" s="770">
        <v>28</v>
      </c>
      <c r="F120" s="770">
        <v>1565</v>
      </c>
      <c r="G120" s="813">
        <f>+Patenty!E115</f>
        <v>3.8461538461538464E-2</v>
      </c>
      <c r="H120" s="770">
        <f>+'Pub_077 12'!AS120</f>
        <v>7.9360688984249968E-3</v>
      </c>
      <c r="J120" s="770">
        <f t="shared" si="5"/>
        <v>1.1029477167203323E-2</v>
      </c>
      <c r="K120" s="770">
        <f t="shared" si="5"/>
        <v>4.7294501169694372E-3</v>
      </c>
      <c r="L120" s="770">
        <f t="shared" si="5"/>
        <v>6.3761998663646284E-3</v>
      </c>
      <c r="M120" s="770">
        <f t="shared" si="5"/>
        <v>3.8461538461538478E-2</v>
      </c>
      <c r="N120" s="770">
        <f t="shared" si="5"/>
        <v>7.9360688984249882E-3</v>
      </c>
      <c r="P120" s="770">
        <f t="shared" si="6"/>
        <v>7.8188815401461186E-3</v>
      </c>
    </row>
    <row r="121" spans="1:16" x14ac:dyDescent="0.25">
      <c r="A121" s="770">
        <v>709000000</v>
      </c>
      <c r="B121" s="770" t="s">
        <v>546</v>
      </c>
      <c r="C121" s="770" t="s">
        <v>550</v>
      </c>
      <c r="D121" s="770">
        <v>13</v>
      </c>
      <c r="E121" s="770">
        <v>73</v>
      </c>
      <c r="F121" s="770">
        <v>5809</v>
      </c>
      <c r="G121" s="813">
        <f>+Patenty!E116</f>
        <v>6.7873303167420816E-3</v>
      </c>
      <c r="H121" s="770">
        <f>+'Pub_077 12'!AS121</f>
        <v>2.4650827914827003E-2</v>
      </c>
      <c r="J121" s="770">
        <f t="shared" si="5"/>
        <v>4.6252646185046195E-3</v>
      </c>
      <c r="K121" s="770">
        <f t="shared" si="5"/>
        <v>1.2330352090670318E-2</v>
      </c>
      <c r="L121" s="770">
        <f t="shared" si="5"/>
        <v>2.366731311419305E-2</v>
      </c>
      <c r="M121" s="770">
        <f t="shared" si="5"/>
        <v>6.7873303167420842E-3</v>
      </c>
      <c r="N121" s="770">
        <f t="shared" si="5"/>
        <v>2.4650827914826975E-2</v>
      </c>
      <c r="P121" s="770">
        <f t="shared" si="6"/>
        <v>2.0696985800982993E-2</v>
      </c>
    </row>
    <row r="122" spans="1:16" x14ac:dyDescent="0.25">
      <c r="A122" s="770">
        <v>709000000</v>
      </c>
      <c r="B122" s="770" t="s">
        <v>546</v>
      </c>
      <c r="C122" s="770" t="s">
        <v>551</v>
      </c>
      <c r="D122" s="770">
        <v>23</v>
      </c>
      <c r="E122" s="770">
        <v>34</v>
      </c>
      <c r="F122" s="770">
        <v>3408</v>
      </c>
      <c r="G122" s="813">
        <f>+Patenty!E117</f>
        <v>4.5248868778280547E-3</v>
      </c>
      <c r="H122" s="770">
        <f>+'Pub_077 12'!AS122</f>
        <v>4.4088270065011995E-3</v>
      </c>
      <c r="J122" s="770">
        <f t="shared" si="5"/>
        <v>8.1831604788927884E-3</v>
      </c>
      <c r="K122" s="770">
        <f t="shared" si="5"/>
        <v>5.7429037134628883E-3</v>
      </c>
      <c r="L122" s="770">
        <f t="shared" si="5"/>
        <v>1.3885040986946104E-2</v>
      </c>
      <c r="M122" s="770">
        <f t="shared" si="5"/>
        <v>4.5248868778280564E-3</v>
      </c>
      <c r="N122" s="770">
        <f t="shared" si="5"/>
        <v>4.4088270065011943E-3</v>
      </c>
      <c r="P122" s="770">
        <f t="shared" si="6"/>
        <v>5.6968244416248717E-3</v>
      </c>
    </row>
    <row r="123" spans="1:16" x14ac:dyDescent="0.25">
      <c r="A123" s="770">
        <v>709000000</v>
      </c>
      <c r="B123" s="770" t="s">
        <v>546</v>
      </c>
      <c r="C123" s="770" t="s">
        <v>552</v>
      </c>
      <c r="D123" s="770">
        <v>21</v>
      </c>
      <c r="E123" s="770">
        <v>48</v>
      </c>
      <c r="F123" s="770">
        <v>1887</v>
      </c>
      <c r="G123" s="813">
        <f>+Patenty!E118</f>
        <v>0.11085972850678733</v>
      </c>
      <c r="H123" s="770">
        <f>+'Pub_077 12'!AS123</f>
        <v>5.579935692808664E-3</v>
      </c>
      <c r="J123" s="770">
        <f t="shared" ref="J123:N173" si="7">+D123/D$3</f>
        <v>7.4715813068151537E-3</v>
      </c>
      <c r="K123" s="770">
        <f t="shared" si="7"/>
        <v>8.1076287719476069E-3</v>
      </c>
      <c r="L123" s="770">
        <f t="shared" si="7"/>
        <v>7.6881080816805451E-3</v>
      </c>
      <c r="M123" s="770">
        <f t="shared" si="7"/>
        <v>0.11085972850678738</v>
      </c>
      <c r="N123" s="770">
        <f t="shared" si="7"/>
        <v>5.5799356928086579E-3</v>
      </c>
      <c r="P123" s="770">
        <f t="shared" si="6"/>
        <v>7.3824268846323371E-3</v>
      </c>
    </row>
    <row r="124" spans="1:16" x14ac:dyDescent="0.25">
      <c r="A124" s="770">
        <v>709000000</v>
      </c>
      <c r="B124" s="770" t="s">
        <v>546</v>
      </c>
      <c r="C124" s="770" t="s">
        <v>553</v>
      </c>
      <c r="D124" s="770">
        <v>1</v>
      </c>
      <c r="E124" s="770">
        <v>19</v>
      </c>
      <c r="F124" s="770">
        <v>1324</v>
      </c>
      <c r="G124" s="813">
        <f>+Patenty!E119</f>
        <v>0</v>
      </c>
      <c r="H124" s="770">
        <f>+'Pub_077 12'!AS124</f>
        <v>5.5453694722839564E-3</v>
      </c>
      <c r="J124" s="770">
        <f t="shared" si="7"/>
        <v>3.5578958603881689E-4</v>
      </c>
      <c r="K124" s="770">
        <f t="shared" si="7"/>
        <v>3.209269722229261E-3</v>
      </c>
      <c r="L124" s="770">
        <f t="shared" si="7"/>
        <v>5.3943058294356342E-3</v>
      </c>
      <c r="M124" s="770">
        <f t="shared" si="7"/>
        <v>0</v>
      </c>
      <c r="N124" s="770">
        <f t="shared" si="7"/>
        <v>5.5453694722839503E-3</v>
      </c>
      <c r="P124" s="770">
        <f t="shared" si="6"/>
        <v>4.6655273377243381E-3</v>
      </c>
    </row>
    <row r="125" spans="1:16" x14ac:dyDescent="0.25">
      <c r="A125" s="770">
        <v>709000000</v>
      </c>
      <c r="B125" s="770" t="s">
        <v>546</v>
      </c>
      <c r="C125" s="770" t="s">
        <v>554</v>
      </c>
      <c r="D125" s="770">
        <v>0</v>
      </c>
      <c r="E125" s="770">
        <v>19</v>
      </c>
      <c r="F125" s="770">
        <v>63</v>
      </c>
      <c r="G125" s="813">
        <f>+Patenty!E120</f>
        <v>1.5837104072398189E-2</v>
      </c>
      <c r="H125" s="770">
        <f>+'Pub_077 12'!AS125</f>
        <v>1.8385315600380326E-4</v>
      </c>
      <c r="J125" s="770">
        <f t="shared" si="7"/>
        <v>0</v>
      </c>
      <c r="K125" s="770">
        <f t="shared" si="7"/>
        <v>3.209269722229261E-3</v>
      </c>
      <c r="L125" s="770">
        <f t="shared" si="7"/>
        <v>2.5667769430094033E-4</v>
      </c>
      <c r="M125" s="770">
        <f t="shared" si="7"/>
        <v>1.5837104072398196E-2</v>
      </c>
      <c r="N125" s="770">
        <f t="shared" si="7"/>
        <v>1.8385315600380305E-4</v>
      </c>
      <c r="P125" s="770">
        <f t="shared" si="6"/>
        <v>8.4582419200954163E-4</v>
      </c>
    </row>
    <row r="126" spans="1:16" x14ac:dyDescent="0.25">
      <c r="A126" s="770">
        <v>709000000</v>
      </c>
      <c r="B126" s="770" t="s">
        <v>546</v>
      </c>
      <c r="C126" s="770" t="s">
        <v>555</v>
      </c>
      <c r="D126" s="770">
        <v>3</v>
      </c>
      <c r="E126" s="770">
        <v>26</v>
      </c>
      <c r="F126" s="770">
        <v>1194</v>
      </c>
      <c r="G126" s="813">
        <f>+Patenty!E121</f>
        <v>6.7873303167420816E-3</v>
      </c>
      <c r="H126" s="770">
        <f>+'Pub_077 12'!AS126</f>
        <v>7.2039656968973841E-4</v>
      </c>
      <c r="J126" s="770">
        <f t="shared" si="7"/>
        <v>1.0673687581164507E-3</v>
      </c>
      <c r="K126" s="770">
        <f t="shared" si="7"/>
        <v>4.3916322514716199E-3</v>
      </c>
      <c r="L126" s="770">
        <f t="shared" si="7"/>
        <v>4.8646534443702021E-3</v>
      </c>
      <c r="M126" s="770">
        <f t="shared" si="7"/>
        <v>6.7873303167420842E-3</v>
      </c>
      <c r="N126" s="770">
        <f t="shared" si="7"/>
        <v>7.2039656968973765E-4</v>
      </c>
      <c r="P126" s="770">
        <f t="shared" si="6"/>
        <v>1.7644742981117554E-3</v>
      </c>
    </row>
    <row r="127" spans="1:16" x14ac:dyDescent="0.25">
      <c r="A127" s="770">
        <v>709000000</v>
      </c>
      <c r="B127" s="770" t="s">
        <v>546</v>
      </c>
      <c r="C127" s="770" t="s">
        <v>556</v>
      </c>
      <c r="D127" s="770">
        <v>1</v>
      </c>
      <c r="E127" s="770">
        <v>10</v>
      </c>
      <c r="F127" s="770">
        <v>407</v>
      </c>
      <c r="G127" s="813">
        <f>+Patenty!E122</f>
        <v>0</v>
      </c>
      <c r="H127" s="770">
        <f>+'Pub_077 12'!AS127</f>
        <v>1.095088814167469E-4</v>
      </c>
      <c r="J127" s="770">
        <f t="shared" si="7"/>
        <v>3.5578958603881689E-4</v>
      </c>
      <c r="K127" s="770">
        <f t="shared" si="7"/>
        <v>1.6890893274890846E-3</v>
      </c>
      <c r="L127" s="770">
        <f t="shared" si="7"/>
        <v>1.6582193901663921E-3</v>
      </c>
      <c r="M127" s="770">
        <f t="shared" si="7"/>
        <v>0</v>
      </c>
      <c r="N127" s="770">
        <f t="shared" si="7"/>
        <v>1.0950888141674678E-4</v>
      </c>
      <c r="P127" s="770">
        <f t="shared" si="6"/>
        <v>5.2054176550461403E-4</v>
      </c>
    </row>
    <row r="128" spans="1:16" x14ac:dyDescent="0.25">
      <c r="A128" s="770">
        <v>709000000</v>
      </c>
      <c r="B128" s="770" t="s">
        <v>546</v>
      </c>
      <c r="C128" s="770" t="s">
        <v>557</v>
      </c>
      <c r="D128" s="770">
        <v>6.3999999999999995</v>
      </c>
      <c r="E128" s="770">
        <v>7</v>
      </c>
      <c r="F128" s="770">
        <v>285.99999999999994</v>
      </c>
      <c r="G128" s="813">
        <f>+Patenty!E123</f>
        <v>0</v>
      </c>
      <c r="H128" s="770">
        <f>+'Pub_077 12'!AS128</f>
        <v>5.3413447577567467E-3</v>
      </c>
      <c r="J128" s="770">
        <f t="shared" si="7"/>
        <v>2.2770533506484276E-3</v>
      </c>
      <c r="K128" s="770">
        <f t="shared" si="7"/>
        <v>1.1823625292423593E-3</v>
      </c>
      <c r="L128" s="770">
        <f t="shared" si="7"/>
        <v>1.1652352471439511E-3</v>
      </c>
      <c r="M128" s="770">
        <f t="shared" si="7"/>
        <v>0</v>
      </c>
      <c r="N128" s="770">
        <f t="shared" si="7"/>
        <v>5.3413447577567406E-3</v>
      </c>
      <c r="P128" s="770">
        <f t="shared" si="6"/>
        <v>4.0016722579140403E-3</v>
      </c>
    </row>
    <row r="129" spans="1:16" x14ac:dyDescent="0.25">
      <c r="A129" s="770">
        <v>709000000</v>
      </c>
      <c r="B129" s="770" t="s">
        <v>546</v>
      </c>
      <c r="C129" s="770" t="s">
        <v>558</v>
      </c>
      <c r="D129" s="770">
        <v>11.066666666666663</v>
      </c>
      <c r="E129" s="770">
        <v>20.5</v>
      </c>
      <c r="F129" s="770">
        <v>596.49999999999989</v>
      </c>
      <c r="G129" s="813">
        <f>+Patenty!E124</f>
        <v>2.4132730015082957E-2</v>
      </c>
      <c r="H129" s="770">
        <f>+'Pub_077 12'!AS129</f>
        <v>7.7080616597880146E-3</v>
      </c>
      <c r="J129" s="770">
        <f t="shared" si="7"/>
        <v>3.9374047521629051E-3</v>
      </c>
      <c r="K129" s="770">
        <f t="shared" si="7"/>
        <v>3.4626331213526234E-3</v>
      </c>
      <c r="L129" s="770">
        <f t="shared" si="7"/>
        <v>2.4302895976271565E-3</v>
      </c>
      <c r="M129" s="770">
        <f t="shared" si="7"/>
        <v>2.4132730015082968E-2</v>
      </c>
      <c r="N129" s="770">
        <f t="shared" si="7"/>
        <v>7.7080616597880059E-3</v>
      </c>
      <c r="P129" s="770">
        <f t="shared" si="6"/>
        <v>6.4267111742240647E-3</v>
      </c>
    </row>
    <row r="130" spans="1:16" x14ac:dyDescent="0.25">
      <c r="A130" s="770">
        <v>709000000</v>
      </c>
      <c r="B130" s="770" t="s">
        <v>546</v>
      </c>
      <c r="C130" s="770" t="s">
        <v>362</v>
      </c>
      <c r="D130" s="770">
        <v>6.6</v>
      </c>
      <c r="E130" s="770">
        <v>52</v>
      </c>
      <c r="F130" s="770">
        <v>2329.166666666667</v>
      </c>
      <c r="G130" s="813">
        <f>+Patenty!E125</f>
        <v>1.9230769230769232E-2</v>
      </c>
      <c r="H130" s="770">
        <f>+'Pub_077 12'!AS130</f>
        <v>1.6458547331147853E-2</v>
      </c>
      <c r="J130" s="770">
        <f t="shared" si="7"/>
        <v>2.348211267856191E-3</v>
      </c>
      <c r="K130" s="770">
        <f t="shared" si="7"/>
        <v>8.7832645029432398E-3</v>
      </c>
      <c r="L130" s="770">
        <f t="shared" si="7"/>
        <v>9.4896052324223313E-3</v>
      </c>
      <c r="M130" s="770">
        <f t="shared" si="7"/>
        <v>1.9230769230769239E-2</v>
      </c>
      <c r="N130" s="770">
        <f t="shared" si="7"/>
        <v>1.6458547331147835E-2</v>
      </c>
      <c r="P130" s="770">
        <f t="shared" si="6"/>
        <v>1.3495129216387897E-2</v>
      </c>
    </row>
    <row r="131" spans="1:16" x14ac:dyDescent="0.25">
      <c r="A131" s="770">
        <v>709000000</v>
      </c>
      <c r="B131" s="770" t="s">
        <v>546</v>
      </c>
      <c r="C131" s="770" t="s">
        <v>559</v>
      </c>
      <c r="D131" s="770">
        <v>5.3</v>
      </c>
      <c r="E131" s="770">
        <v>5.5</v>
      </c>
      <c r="F131" s="770">
        <v>226.00000000000003</v>
      </c>
      <c r="G131" s="813">
        <f>+Patenty!E126</f>
        <v>4.1478129713423831E-3</v>
      </c>
      <c r="H131" s="770">
        <f>+'Pub_077 12'!AS131</f>
        <v>4.4369147015033165E-3</v>
      </c>
      <c r="J131" s="770">
        <f t="shared" si="7"/>
        <v>1.8856848060057293E-3</v>
      </c>
      <c r="K131" s="770">
        <f t="shared" si="7"/>
        <v>9.2899913011899654E-4</v>
      </c>
      <c r="L131" s="770">
        <f t="shared" si="7"/>
        <v>9.2078030019067489E-4</v>
      </c>
      <c r="M131" s="770">
        <f t="shared" si="7"/>
        <v>4.1478129713423849E-3</v>
      </c>
      <c r="N131" s="770">
        <f t="shared" si="7"/>
        <v>4.4369147015033113E-3</v>
      </c>
      <c r="P131" s="770">
        <f t="shared" si="6"/>
        <v>3.352288893321551E-3</v>
      </c>
    </row>
    <row r="132" spans="1:16" x14ac:dyDescent="0.25">
      <c r="A132" s="770">
        <v>709000000</v>
      </c>
      <c r="B132" s="770" t="s">
        <v>546</v>
      </c>
      <c r="C132" s="770" t="s">
        <v>560</v>
      </c>
      <c r="D132" s="770">
        <v>0</v>
      </c>
      <c r="E132" s="770">
        <v>8</v>
      </c>
      <c r="F132" s="770">
        <v>40.833333333333329</v>
      </c>
      <c r="G132" s="813">
        <f>+Patenty!E127</f>
        <v>1.3574660633484163E-2</v>
      </c>
      <c r="H132" s="770">
        <f>+'Pub_077 12'!AS132</f>
        <v>1.1490822250237704E-4</v>
      </c>
      <c r="J132" s="770">
        <f t="shared" si="7"/>
        <v>0</v>
      </c>
      <c r="K132" s="770">
        <f t="shared" si="7"/>
        <v>1.3512714619912678E-3</v>
      </c>
      <c r="L132" s="770">
        <f t="shared" si="7"/>
        <v>1.6636517223209092E-4</v>
      </c>
      <c r="M132" s="770">
        <f t="shared" si="7"/>
        <v>1.3574660633484168E-2</v>
      </c>
      <c r="N132" s="770">
        <f t="shared" si="7"/>
        <v>1.1490822250237692E-4</v>
      </c>
      <c r="P132" s="770">
        <f t="shared" si="6"/>
        <v>4.5461139550349324E-4</v>
      </c>
    </row>
    <row r="133" spans="1:16" x14ac:dyDescent="0.25">
      <c r="A133" s="770">
        <v>709000000</v>
      </c>
      <c r="B133" s="770" t="s">
        <v>546</v>
      </c>
      <c r="C133" s="770" t="s">
        <v>561</v>
      </c>
      <c r="D133" s="770">
        <v>17.600000000000001</v>
      </c>
      <c r="E133" s="770">
        <v>13.666666666666666</v>
      </c>
      <c r="F133" s="770">
        <v>964.6666666666672</v>
      </c>
      <c r="G133" s="813">
        <f>+Patenty!E128</f>
        <v>7.1266968325791838E-2</v>
      </c>
      <c r="H133" s="770">
        <f>+'Pub_077 12'!AS133</f>
        <v>7.649212633727023E-3</v>
      </c>
      <c r="J133" s="770">
        <f t="shared" si="7"/>
        <v>6.2618967142831772E-3</v>
      </c>
      <c r="K133" s="770">
        <f t="shared" si="7"/>
        <v>2.3084220809017489E-3</v>
      </c>
      <c r="L133" s="770">
        <f t="shared" si="7"/>
        <v>3.9302923137932363E-3</v>
      </c>
      <c r="M133" s="770">
        <f t="shared" si="7"/>
        <v>7.1266968325791866E-2</v>
      </c>
      <c r="N133" s="770">
        <f t="shared" si="7"/>
        <v>7.6492126337270143E-3</v>
      </c>
      <c r="P133" s="770">
        <f t="shared" si="6"/>
        <v>6.9689568975171597E-3</v>
      </c>
    </row>
    <row r="134" spans="1:16" x14ac:dyDescent="0.25">
      <c r="A134" s="770">
        <v>709000000</v>
      </c>
      <c r="B134" s="770" t="s">
        <v>546</v>
      </c>
      <c r="C134" s="770" t="s">
        <v>562</v>
      </c>
      <c r="D134" s="770">
        <v>10.333333333333334</v>
      </c>
      <c r="E134" s="770">
        <v>22</v>
      </c>
      <c r="F134" s="770">
        <v>1069.3333333333344</v>
      </c>
      <c r="G134" s="813">
        <f>+Patenty!E129</f>
        <v>3.7707390648567115E-3</v>
      </c>
      <c r="H134" s="770">
        <f>+'Pub_077 12'!AS134</f>
        <v>1.0220089865727987E-3</v>
      </c>
      <c r="J134" s="770">
        <f t="shared" si="7"/>
        <v>3.6764923890677745E-3</v>
      </c>
      <c r="K134" s="770">
        <f t="shared" si="7"/>
        <v>3.7159965204759862E-3</v>
      </c>
      <c r="L134" s="770">
        <f t="shared" si="7"/>
        <v>4.3567303879228428E-3</v>
      </c>
      <c r="M134" s="770">
        <f t="shared" si="7"/>
        <v>3.7707390648567133E-3</v>
      </c>
      <c r="N134" s="770">
        <f t="shared" si="7"/>
        <v>1.0220089865727977E-3</v>
      </c>
      <c r="P134" s="770">
        <f t="shared" si="6"/>
        <v>1.9866105524267807E-3</v>
      </c>
    </row>
    <row r="135" spans="1:16" x14ac:dyDescent="0.25">
      <c r="A135" s="770">
        <v>709000000</v>
      </c>
      <c r="B135" s="770" t="s">
        <v>546</v>
      </c>
      <c r="C135" s="770" t="s">
        <v>462</v>
      </c>
      <c r="D135" s="770">
        <v>0</v>
      </c>
      <c r="E135" s="770">
        <v>1.5</v>
      </c>
      <c r="F135" s="770">
        <v>28.833333333333332</v>
      </c>
      <c r="G135" s="813">
        <f>+Patenty!E130</f>
        <v>0</v>
      </c>
      <c r="H135" s="770">
        <f>+'Pub_077 12'!AS135</f>
        <v>2.5118842815092855E-5</v>
      </c>
      <c r="J135" s="770">
        <f t="shared" si="7"/>
        <v>0</v>
      </c>
      <c r="K135" s="770">
        <f t="shared" si="7"/>
        <v>2.5336339912336272E-4</v>
      </c>
      <c r="L135" s="770">
        <f t="shared" si="7"/>
        <v>1.1747418284143564E-4</v>
      </c>
      <c r="M135" s="770">
        <f t="shared" si="7"/>
        <v>0</v>
      </c>
      <c r="N135" s="770">
        <f t="shared" si="7"/>
        <v>2.5118842815092828E-5</v>
      </c>
      <c r="P135" s="770">
        <f t="shared" si="6"/>
        <v>6.9048148736247785E-5</v>
      </c>
    </row>
    <row r="136" spans="1:16" x14ac:dyDescent="0.25">
      <c r="A136" s="770">
        <v>709000000</v>
      </c>
      <c r="B136" s="770" t="s">
        <v>546</v>
      </c>
      <c r="C136" s="770" t="s">
        <v>501</v>
      </c>
      <c r="D136" s="770">
        <v>0.1</v>
      </c>
      <c r="E136" s="770">
        <v>7</v>
      </c>
      <c r="F136" s="770">
        <v>264.66666666666663</v>
      </c>
      <c r="G136" s="813">
        <f>+Patenty!E131</f>
        <v>0</v>
      </c>
      <c r="H136" s="770">
        <f>+'Pub_077 12'!AS136</f>
        <v>2.6734887803541406E-4</v>
      </c>
      <c r="J136" s="770">
        <f t="shared" si="7"/>
        <v>3.5578958603881689E-5</v>
      </c>
      <c r="K136" s="770">
        <f t="shared" si="7"/>
        <v>1.1823625292423593E-3</v>
      </c>
      <c r="L136" s="770">
        <f t="shared" si="7"/>
        <v>1.078317932671675E-3</v>
      </c>
      <c r="M136" s="770">
        <f t="shared" si="7"/>
        <v>0</v>
      </c>
      <c r="N136" s="770">
        <f t="shared" si="7"/>
        <v>2.6734887803541379E-4</v>
      </c>
      <c r="P136" s="770">
        <f t="shared" si="6"/>
        <v>4.6656364077661875E-4</v>
      </c>
    </row>
    <row r="137" spans="1:16" x14ac:dyDescent="0.25">
      <c r="A137" s="770">
        <v>709000000</v>
      </c>
      <c r="B137" s="770" t="s">
        <v>546</v>
      </c>
      <c r="C137" s="770" t="s">
        <v>365</v>
      </c>
      <c r="D137" s="770">
        <v>13.4</v>
      </c>
      <c r="E137" s="770">
        <v>23</v>
      </c>
      <c r="F137" s="770">
        <v>878.83333333333326</v>
      </c>
      <c r="G137" s="813">
        <f>+Patenty!E132</f>
        <v>3.3936651583710408E-3</v>
      </c>
      <c r="H137" s="770">
        <f>+'Pub_077 12'!AS137</f>
        <v>6.8926522856689902E-3</v>
      </c>
      <c r="J137" s="770">
        <f t="shared" si="7"/>
        <v>4.7675804529201463E-3</v>
      </c>
      <c r="K137" s="770">
        <f t="shared" si="7"/>
        <v>3.8849054532248948E-3</v>
      </c>
      <c r="L137" s="770">
        <f t="shared" si="7"/>
        <v>3.5805859313461853E-3</v>
      </c>
      <c r="M137" s="770">
        <f t="shared" si="7"/>
        <v>3.3936651583710421E-3</v>
      </c>
      <c r="N137" s="770">
        <f t="shared" si="7"/>
        <v>6.8926522856689824E-3</v>
      </c>
      <c r="P137" s="770">
        <f t="shared" ref="P137:P200" si="8">+SUMPRODUCT(J137:N137,$D$5:$H$5)</f>
        <v>5.911374397914778E-3</v>
      </c>
    </row>
    <row r="138" spans="1:16" x14ac:dyDescent="0.25">
      <c r="A138" s="770">
        <v>709000000</v>
      </c>
      <c r="B138" s="770" t="s">
        <v>546</v>
      </c>
      <c r="C138" s="770" t="s">
        <v>563</v>
      </c>
      <c r="D138" s="770">
        <v>11.1</v>
      </c>
      <c r="E138" s="770">
        <v>21.833333333333336</v>
      </c>
      <c r="F138" s="770">
        <v>827.16666666666686</v>
      </c>
      <c r="G138" s="813">
        <f>+Patenty!E133</f>
        <v>5.5052790346907993E-2</v>
      </c>
      <c r="H138" s="770">
        <f>+'Pub_077 12'!AS138</f>
        <v>9.0218714912423427E-3</v>
      </c>
      <c r="J138" s="770">
        <f t="shared" si="7"/>
        <v>3.9492644050308674E-3</v>
      </c>
      <c r="K138" s="770">
        <f t="shared" si="7"/>
        <v>3.6878450316845017E-3</v>
      </c>
      <c r="L138" s="770">
        <f t="shared" si="7"/>
        <v>3.3700830603586428E-3</v>
      </c>
      <c r="M138" s="770">
        <f t="shared" si="7"/>
        <v>5.505279034690802E-2</v>
      </c>
      <c r="N138" s="770">
        <f t="shared" si="7"/>
        <v>9.0218714912423323E-3</v>
      </c>
      <c r="P138" s="770">
        <f t="shared" si="8"/>
        <v>7.7174445403065464E-3</v>
      </c>
    </row>
    <row r="139" spans="1:16" x14ac:dyDescent="0.25">
      <c r="A139" s="770">
        <v>710000000</v>
      </c>
      <c r="B139" s="770" t="s">
        <v>564</v>
      </c>
      <c r="C139" s="770" t="s">
        <v>565</v>
      </c>
      <c r="D139" s="770">
        <v>0.5</v>
      </c>
      <c r="E139" s="770">
        <v>5.083333333333333</v>
      </c>
      <c r="F139" s="770">
        <v>669.66666666666663</v>
      </c>
      <c r="G139" s="813">
        <f>+Patenty!E134</f>
        <v>0</v>
      </c>
      <c r="H139" s="770">
        <f>+'Pub_077 12'!AS139</f>
        <v>2.447663164657833E-3</v>
      </c>
      <c r="J139" s="770">
        <f t="shared" si="7"/>
        <v>1.7789479301940844E-4</v>
      </c>
      <c r="K139" s="770">
        <f t="shared" si="7"/>
        <v>8.5862040814028463E-4</v>
      </c>
      <c r="L139" s="770">
        <f t="shared" si="7"/>
        <v>2.7283888246062912E-3</v>
      </c>
      <c r="M139" s="770">
        <f t="shared" si="7"/>
        <v>0</v>
      </c>
      <c r="N139" s="770">
        <f t="shared" si="7"/>
        <v>2.4476631646578304E-3</v>
      </c>
      <c r="P139" s="770">
        <f t="shared" si="8"/>
        <v>1.9939258474680724E-3</v>
      </c>
    </row>
    <row r="140" spans="1:16" x14ac:dyDescent="0.25">
      <c r="A140" s="770">
        <v>710000000</v>
      </c>
      <c r="B140" s="770" t="s">
        <v>564</v>
      </c>
      <c r="C140" s="770" t="s">
        <v>566</v>
      </c>
      <c r="D140" s="770">
        <v>3.3000000000000003</v>
      </c>
      <c r="E140" s="770">
        <v>12.5</v>
      </c>
      <c r="F140" s="770">
        <v>934.16666666666686</v>
      </c>
      <c r="G140" s="813">
        <f>+Patenty!E135</f>
        <v>0</v>
      </c>
      <c r="H140" s="770">
        <f>+'Pub_077 12'!AS140</f>
        <v>1.1303479266791786E-3</v>
      </c>
      <c r="J140" s="770">
        <f t="shared" si="7"/>
        <v>1.1741056339280957E-3</v>
      </c>
      <c r="K140" s="770">
        <f t="shared" si="7"/>
        <v>2.1113616593613558E-3</v>
      </c>
      <c r="L140" s="770">
        <f t="shared" si="7"/>
        <v>3.8060277157586525E-3</v>
      </c>
      <c r="M140" s="770">
        <f t="shared" si="7"/>
        <v>0</v>
      </c>
      <c r="N140" s="770">
        <f t="shared" si="7"/>
        <v>1.1303479266791773E-3</v>
      </c>
      <c r="P140" s="770">
        <f t="shared" si="8"/>
        <v>1.5033717816746275E-3</v>
      </c>
    </row>
    <row r="141" spans="1:16" x14ac:dyDescent="0.25">
      <c r="A141" s="770">
        <v>710000000</v>
      </c>
      <c r="B141" s="770" t="s">
        <v>564</v>
      </c>
      <c r="C141" s="770" t="s">
        <v>567</v>
      </c>
      <c r="D141" s="770">
        <v>23</v>
      </c>
      <c r="E141" s="770">
        <v>16</v>
      </c>
      <c r="F141" s="770">
        <v>2743</v>
      </c>
      <c r="G141" s="813">
        <f>+Patenty!E136</f>
        <v>0</v>
      </c>
      <c r="H141" s="770">
        <f>+'Pub_077 12'!AS141</f>
        <v>8.2011164395772579E-4</v>
      </c>
      <c r="J141" s="770">
        <f t="shared" si="7"/>
        <v>8.1831604788927884E-3</v>
      </c>
      <c r="K141" s="770">
        <f t="shared" si="7"/>
        <v>2.7025429239825355E-3</v>
      </c>
      <c r="L141" s="770">
        <f t="shared" si="7"/>
        <v>1.1175665324880624E-2</v>
      </c>
      <c r="M141" s="770">
        <f t="shared" si="7"/>
        <v>0</v>
      </c>
      <c r="N141" s="770">
        <f t="shared" si="7"/>
        <v>8.2011164395772492E-4</v>
      </c>
      <c r="P141" s="770">
        <f t="shared" si="8"/>
        <v>2.5494120463910026E-3</v>
      </c>
    </row>
    <row r="142" spans="1:16" x14ac:dyDescent="0.25">
      <c r="A142" s="770">
        <v>710000000</v>
      </c>
      <c r="B142" s="770" t="s">
        <v>564</v>
      </c>
      <c r="C142" s="770" t="s">
        <v>568</v>
      </c>
      <c r="D142" s="770">
        <v>11</v>
      </c>
      <c r="E142" s="770">
        <v>11</v>
      </c>
      <c r="F142" s="770">
        <v>2990</v>
      </c>
      <c r="G142" s="813">
        <f>+Patenty!E137</f>
        <v>1.5837104072398189E-2</v>
      </c>
      <c r="H142" s="770">
        <f>+'Pub_077 12'!AS142</f>
        <v>6.8540912819234287E-3</v>
      </c>
      <c r="J142" s="770">
        <f t="shared" si="7"/>
        <v>3.9136854464269857E-3</v>
      </c>
      <c r="K142" s="770">
        <f t="shared" si="7"/>
        <v>1.8579982602379931E-3</v>
      </c>
      <c r="L142" s="770">
        <f t="shared" si="7"/>
        <v>1.2182004856504945E-2</v>
      </c>
      <c r="M142" s="770">
        <f t="shared" si="7"/>
        <v>1.5837104072398196E-2</v>
      </c>
      <c r="N142" s="770">
        <f t="shared" si="7"/>
        <v>6.8540912819234209E-3</v>
      </c>
      <c r="P142" s="770">
        <f t="shared" si="8"/>
        <v>6.2855862152684534E-3</v>
      </c>
    </row>
    <row r="143" spans="1:16" x14ac:dyDescent="0.25">
      <c r="A143" s="770">
        <v>710000000</v>
      </c>
      <c r="B143" s="770" t="s">
        <v>564</v>
      </c>
      <c r="C143" s="770" t="s">
        <v>569</v>
      </c>
      <c r="D143" s="770">
        <v>1.4000000000000004</v>
      </c>
      <c r="E143" s="770">
        <v>6</v>
      </c>
      <c r="F143" s="770">
        <v>4909.1666666666661</v>
      </c>
      <c r="G143" s="813">
        <f>+Patenty!E138</f>
        <v>3.6199095022624438E-2</v>
      </c>
      <c r="H143" s="770">
        <f>+'Pub_077 12'!AS143</f>
        <v>6.3012269813371175E-3</v>
      </c>
      <c r="J143" s="770">
        <f t="shared" si="7"/>
        <v>4.9810542045434375E-4</v>
      </c>
      <c r="K143" s="770">
        <f t="shared" si="7"/>
        <v>1.0134535964934509E-3</v>
      </c>
      <c r="L143" s="770">
        <f t="shared" si="7"/>
        <v>2.0001167951413216E-2</v>
      </c>
      <c r="M143" s="770">
        <f t="shared" si="7"/>
        <v>3.6199095022624452E-2</v>
      </c>
      <c r="N143" s="770">
        <f t="shared" si="7"/>
        <v>6.3012269813371106E-3</v>
      </c>
      <c r="P143" s="770">
        <f t="shared" si="8"/>
        <v>6.333029739062029E-3</v>
      </c>
    </row>
    <row r="144" spans="1:16" x14ac:dyDescent="0.25">
      <c r="A144" s="770">
        <v>710000000</v>
      </c>
      <c r="B144" s="770" t="s">
        <v>564</v>
      </c>
      <c r="C144" s="770" t="s">
        <v>570</v>
      </c>
      <c r="D144" s="770">
        <v>14.299999999999999</v>
      </c>
      <c r="E144" s="770">
        <v>31</v>
      </c>
      <c r="F144" s="770">
        <v>393</v>
      </c>
      <c r="G144" s="813">
        <f>+Patenty!E139</f>
        <v>0</v>
      </c>
      <c r="H144" s="770">
        <f>+'Pub_077 12'!AS144</f>
        <v>1.8715040323994132E-3</v>
      </c>
      <c r="J144" s="770">
        <f t="shared" si="7"/>
        <v>5.0877910803550806E-3</v>
      </c>
      <c r="K144" s="770">
        <f t="shared" si="7"/>
        <v>5.2361769152161628E-3</v>
      </c>
      <c r="L144" s="770">
        <f t="shared" si="7"/>
        <v>1.6011799025439609E-3</v>
      </c>
      <c r="M144" s="770">
        <f t="shared" si="7"/>
        <v>0</v>
      </c>
      <c r="N144" s="770">
        <f t="shared" si="7"/>
        <v>1.871504032399411E-3</v>
      </c>
      <c r="P144" s="770">
        <f t="shared" si="8"/>
        <v>2.6604604156022825E-3</v>
      </c>
    </row>
    <row r="145" spans="1:16" x14ac:dyDescent="0.25">
      <c r="A145" s="770">
        <v>710000000</v>
      </c>
      <c r="B145" s="770" t="s">
        <v>564</v>
      </c>
      <c r="C145" s="770" t="s">
        <v>571</v>
      </c>
      <c r="D145" s="770">
        <v>15</v>
      </c>
      <c r="E145" s="770">
        <v>16</v>
      </c>
      <c r="F145" s="770">
        <v>5414</v>
      </c>
      <c r="G145" s="813">
        <f>+Patenty!E140</f>
        <v>2.2624434389140274E-3</v>
      </c>
      <c r="H145" s="770">
        <f>+'Pub_077 12'!AS145</f>
        <v>2.1990838820116119E-3</v>
      </c>
      <c r="J145" s="770">
        <f t="shared" si="7"/>
        <v>5.3368437905822533E-3</v>
      </c>
      <c r="K145" s="770">
        <f t="shared" si="7"/>
        <v>2.7025429239825355E-3</v>
      </c>
      <c r="L145" s="770">
        <f t="shared" si="7"/>
        <v>2.2057984713417314E-2</v>
      </c>
      <c r="M145" s="770">
        <f t="shared" si="7"/>
        <v>2.2624434389140282E-3</v>
      </c>
      <c r="N145" s="770">
        <f t="shared" si="7"/>
        <v>2.1990838820116093E-3</v>
      </c>
      <c r="P145" s="770">
        <f t="shared" si="8"/>
        <v>4.1250383739137985E-3</v>
      </c>
    </row>
    <row r="146" spans="1:16" x14ac:dyDescent="0.25">
      <c r="A146" s="770">
        <v>710000000</v>
      </c>
      <c r="B146" s="770" t="s">
        <v>564</v>
      </c>
      <c r="C146" s="770" t="s">
        <v>572</v>
      </c>
      <c r="D146" s="770">
        <v>3.6</v>
      </c>
      <c r="E146" s="770">
        <v>32</v>
      </c>
      <c r="F146" s="770">
        <v>3613.6666666666665</v>
      </c>
      <c r="G146" s="813">
        <f>+Patenty!E141</f>
        <v>2.2624434389140274E-3</v>
      </c>
      <c r="H146" s="770">
        <f>+'Pub_077 12'!AS146</f>
        <v>4.4804978434358194E-3</v>
      </c>
      <c r="J146" s="770">
        <f t="shared" si="7"/>
        <v>1.2808425097397408E-3</v>
      </c>
      <c r="K146" s="770">
        <f t="shared" si="7"/>
        <v>5.405085847965071E-3</v>
      </c>
      <c r="L146" s="770">
        <f t="shared" si="7"/>
        <v>1.472297822178039E-2</v>
      </c>
      <c r="M146" s="770">
        <f t="shared" si="7"/>
        <v>2.2624434389140282E-3</v>
      </c>
      <c r="N146" s="770">
        <f t="shared" si="7"/>
        <v>4.4804978434358142E-3</v>
      </c>
      <c r="P146" s="770">
        <f t="shared" si="8"/>
        <v>5.1789232637324501E-3</v>
      </c>
    </row>
    <row r="147" spans="1:16" x14ac:dyDescent="0.25">
      <c r="A147" s="770">
        <v>710000000</v>
      </c>
      <c r="B147" s="770" t="s">
        <v>564</v>
      </c>
      <c r="C147" s="770" t="s">
        <v>573</v>
      </c>
      <c r="D147" s="770">
        <v>0</v>
      </c>
      <c r="E147" s="770">
        <v>0</v>
      </c>
      <c r="F147" s="770">
        <v>4</v>
      </c>
      <c r="G147" s="813">
        <f>+Patenty!E142</f>
        <v>0</v>
      </c>
      <c r="H147" s="770">
        <f>+'Pub_077 12'!AS147</f>
        <v>0</v>
      </c>
      <c r="J147" s="770">
        <f t="shared" si="7"/>
        <v>0</v>
      </c>
      <c r="K147" s="770">
        <f t="shared" si="7"/>
        <v>0</v>
      </c>
      <c r="L147" s="770">
        <f t="shared" si="7"/>
        <v>1.6296996463551766E-5</v>
      </c>
      <c r="M147" s="770">
        <f t="shared" si="7"/>
        <v>0</v>
      </c>
      <c r="N147" s="770">
        <f t="shared" si="7"/>
        <v>0</v>
      </c>
      <c r="P147" s="770">
        <f t="shared" si="8"/>
        <v>1.3037597170841413E-6</v>
      </c>
    </row>
    <row r="148" spans="1:16" x14ac:dyDescent="0.25">
      <c r="A148" s="770">
        <v>710000000</v>
      </c>
      <c r="B148" s="770" t="s">
        <v>564</v>
      </c>
      <c r="C148" s="770" t="s">
        <v>574</v>
      </c>
      <c r="D148" s="770">
        <v>10.1</v>
      </c>
      <c r="E148" s="770">
        <v>27</v>
      </c>
      <c r="F148" s="770">
        <v>4197.5</v>
      </c>
      <c r="G148" s="813">
        <f>+Patenty!E143</f>
        <v>0</v>
      </c>
      <c r="H148" s="770">
        <f>+'Pub_077 12'!AS148</f>
        <v>5.5719681380341527E-3</v>
      </c>
      <c r="J148" s="770">
        <f t="shared" si="7"/>
        <v>3.5934748189920501E-3</v>
      </c>
      <c r="K148" s="770">
        <f t="shared" si="7"/>
        <v>4.560541184220529E-3</v>
      </c>
      <c r="L148" s="770">
        <f t="shared" si="7"/>
        <v>1.7101660663939634E-2</v>
      </c>
      <c r="M148" s="770">
        <f t="shared" si="7"/>
        <v>0</v>
      </c>
      <c r="N148" s="770">
        <f t="shared" si="7"/>
        <v>5.5719681380341467E-3</v>
      </c>
      <c r="P148" s="770">
        <f t="shared" si="8"/>
        <v>6.1084018110545615E-3</v>
      </c>
    </row>
    <row r="149" spans="1:16" x14ac:dyDescent="0.25">
      <c r="A149" s="770">
        <v>710000000</v>
      </c>
      <c r="B149" s="770" t="s">
        <v>564</v>
      </c>
      <c r="C149" s="770" t="s">
        <v>575</v>
      </c>
      <c r="D149" s="770">
        <v>2</v>
      </c>
      <c r="E149" s="770">
        <v>6</v>
      </c>
      <c r="F149" s="770">
        <v>2563</v>
      </c>
      <c r="G149" s="813">
        <f>+Patenty!E144</f>
        <v>0</v>
      </c>
      <c r="H149" s="770">
        <f>+'Pub_077 12'!AS149</f>
        <v>1.207905777947013E-3</v>
      </c>
      <c r="J149" s="770">
        <f t="shared" si="7"/>
        <v>7.1157917207763377E-4</v>
      </c>
      <c r="K149" s="770">
        <f t="shared" si="7"/>
        <v>1.0134535964934509E-3</v>
      </c>
      <c r="L149" s="770">
        <f t="shared" si="7"/>
        <v>1.0442300484020794E-2</v>
      </c>
      <c r="M149" s="770">
        <f t="shared" si="7"/>
        <v>0</v>
      </c>
      <c r="N149" s="770">
        <f t="shared" si="7"/>
        <v>1.2079057779470117E-3</v>
      </c>
      <c r="P149" s="770">
        <f t="shared" si="8"/>
        <v>1.8618152973367886E-3</v>
      </c>
    </row>
    <row r="150" spans="1:16" x14ac:dyDescent="0.25">
      <c r="A150" s="770">
        <v>710000000</v>
      </c>
      <c r="B150" s="770" t="s">
        <v>564</v>
      </c>
      <c r="C150" s="770" t="s">
        <v>576</v>
      </c>
      <c r="D150" s="770">
        <v>10</v>
      </c>
      <c r="E150" s="770">
        <v>11</v>
      </c>
      <c r="F150" s="770">
        <v>4475</v>
      </c>
      <c r="G150" s="813">
        <f>+Patenty!E145</f>
        <v>7.6923076923076927E-2</v>
      </c>
      <c r="H150" s="770">
        <f>+'Pub_077 12'!AS150</f>
        <v>6.0940940786099029E-3</v>
      </c>
      <c r="J150" s="770">
        <f t="shared" si="7"/>
        <v>3.5578958603881684E-3</v>
      </c>
      <c r="K150" s="770">
        <f t="shared" si="7"/>
        <v>1.8579982602379931E-3</v>
      </c>
      <c r="L150" s="770">
        <f t="shared" si="7"/>
        <v>1.8232264793598539E-2</v>
      </c>
      <c r="M150" s="770">
        <f t="shared" si="7"/>
        <v>7.6923076923076955E-2</v>
      </c>
      <c r="N150" s="770">
        <f t="shared" si="7"/>
        <v>6.0940940786098959E-3</v>
      </c>
      <c r="P150" s="770">
        <f t="shared" si="8"/>
        <v>6.8504054176726963E-3</v>
      </c>
    </row>
    <row r="151" spans="1:16" x14ac:dyDescent="0.25">
      <c r="A151" s="770">
        <v>710000000</v>
      </c>
      <c r="B151" s="770" t="s">
        <v>564</v>
      </c>
      <c r="C151" s="770" t="s">
        <v>577</v>
      </c>
      <c r="D151" s="770">
        <v>0</v>
      </c>
      <c r="E151" s="770">
        <v>0</v>
      </c>
      <c r="F151" s="770">
        <v>6</v>
      </c>
      <c r="G151" s="813">
        <f>+Patenty!E146</f>
        <v>0</v>
      </c>
      <c r="H151" s="770">
        <f>+'Pub_077 12'!AS151</f>
        <v>0</v>
      </c>
      <c r="J151" s="770">
        <f t="shared" si="7"/>
        <v>0</v>
      </c>
      <c r="K151" s="770">
        <f t="shared" si="7"/>
        <v>0</v>
      </c>
      <c r="L151" s="770">
        <f t="shared" si="7"/>
        <v>2.4445494695327647E-5</v>
      </c>
      <c r="M151" s="770">
        <f t="shared" si="7"/>
        <v>0</v>
      </c>
      <c r="N151" s="770">
        <f t="shared" si="7"/>
        <v>0</v>
      </c>
      <c r="P151" s="770">
        <f t="shared" si="8"/>
        <v>1.9556395756262119E-6</v>
      </c>
    </row>
    <row r="152" spans="1:16" x14ac:dyDescent="0.25">
      <c r="A152" s="770">
        <v>710000000</v>
      </c>
      <c r="B152" s="770" t="s">
        <v>564</v>
      </c>
      <c r="C152" s="770" t="s">
        <v>462</v>
      </c>
      <c r="D152" s="770">
        <v>0</v>
      </c>
      <c r="E152" s="770">
        <v>1</v>
      </c>
      <c r="F152" s="770">
        <v>4</v>
      </c>
      <c r="G152" s="813">
        <f>+Patenty!E147</f>
        <v>1.1312217194570137E-3</v>
      </c>
      <c r="H152" s="770">
        <f>+'Pub_077 12'!AS152</f>
        <v>3.4579035345107446E-4</v>
      </c>
      <c r="J152" s="770">
        <f t="shared" si="7"/>
        <v>0</v>
      </c>
      <c r="K152" s="770">
        <f t="shared" si="7"/>
        <v>1.6890893274890847E-4</v>
      </c>
      <c r="L152" s="770">
        <f t="shared" si="7"/>
        <v>1.6296996463551766E-5</v>
      </c>
      <c r="M152" s="770">
        <f t="shared" si="7"/>
        <v>1.1312217194570141E-3</v>
      </c>
      <c r="N152" s="770">
        <f t="shared" si="7"/>
        <v>3.4579035345107408E-4</v>
      </c>
      <c r="P152" s="770">
        <f t="shared" si="8"/>
        <v>2.6955212875667763E-4</v>
      </c>
    </row>
    <row r="153" spans="1:16" x14ac:dyDescent="0.25">
      <c r="A153" s="770">
        <v>710000000</v>
      </c>
      <c r="B153" s="770" t="s">
        <v>564</v>
      </c>
      <c r="C153" s="770" t="s">
        <v>501</v>
      </c>
      <c r="D153" s="770">
        <v>0</v>
      </c>
      <c r="E153" s="770">
        <v>0</v>
      </c>
      <c r="F153" s="770">
        <v>1</v>
      </c>
      <c r="G153" s="813">
        <f>+Patenty!E148</f>
        <v>0</v>
      </c>
      <c r="H153" s="770">
        <f>+'Pub_077 12'!AS153</f>
        <v>0</v>
      </c>
      <c r="J153" s="770">
        <f t="shared" si="7"/>
        <v>0</v>
      </c>
      <c r="K153" s="770">
        <f t="shared" si="7"/>
        <v>0</v>
      </c>
      <c r="L153" s="770">
        <f t="shared" si="7"/>
        <v>4.0742491158879415E-6</v>
      </c>
      <c r="M153" s="770">
        <f t="shared" si="7"/>
        <v>0</v>
      </c>
      <c r="N153" s="770">
        <f t="shared" si="7"/>
        <v>0</v>
      </c>
      <c r="P153" s="770">
        <f t="shared" si="8"/>
        <v>3.2593992927103532E-7</v>
      </c>
    </row>
    <row r="154" spans="1:16" x14ac:dyDescent="0.25">
      <c r="A154" s="770">
        <v>710000000</v>
      </c>
      <c r="B154" s="770" t="s">
        <v>564</v>
      </c>
      <c r="C154" s="770" t="s">
        <v>365</v>
      </c>
      <c r="D154" s="770">
        <v>1.2</v>
      </c>
      <c r="E154" s="770">
        <v>11.916666666666668</v>
      </c>
      <c r="F154" s="770">
        <v>937.66666666666674</v>
      </c>
      <c r="G154" s="813">
        <f>+Patenty!E149</f>
        <v>0</v>
      </c>
      <c r="H154" s="770">
        <f>+'Pub_077 12'!AS154</f>
        <v>1.2269909307302063E-3</v>
      </c>
      <c r="J154" s="770">
        <f t="shared" si="7"/>
        <v>4.2694750324658021E-4</v>
      </c>
      <c r="K154" s="770">
        <f t="shared" si="7"/>
        <v>2.0128314485911595E-3</v>
      </c>
      <c r="L154" s="770">
        <f t="shared" si="7"/>
        <v>3.82028758766426E-3</v>
      </c>
      <c r="M154" s="770">
        <f t="shared" si="7"/>
        <v>0</v>
      </c>
      <c r="N154" s="770">
        <f t="shared" si="7"/>
        <v>1.226990930730205E-3</v>
      </c>
      <c r="P154" s="770">
        <f t="shared" si="8"/>
        <v>1.4917741678152998E-3</v>
      </c>
    </row>
    <row r="155" spans="1:16" x14ac:dyDescent="0.25">
      <c r="A155" s="770">
        <v>710000000</v>
      </c>
      <c r="B155" s="770" t="s">
        <v>564</v>
      </c>
      <c r="C155" s="770" t="s">
        <v>563</v>
      </c>
      <c r="D155" s="770">
        <v>2.5000000000000004</v>
      </c>
      <c r="E155" s="770">
        <v>27.5</v>
      </c>
      <c r="F155" s="770">
        <v>3629.1666666666661</v>
      </c>
      <c r="G155" s="813">
        <f>+Patenty!E150</f>
        <v>7.1266968325791852E-2</v>
      </c>
      <c r="H155" s="770">
        <f>+'Pub_077 12'!AS155</f>
        <v>5.3078845479448645E-3</v>
      </c>
      <c r="J155" s="770">
        <f t="shared" si="7"/>
        <v>8.8947396509704232E-4</v>
      </c>
      <c r="K155" s="770">
        <f t="shared" si="7"/>
        <v>4.6449956505949831E-3</v>
      </c>
      <c r="L155" s="770">
        <f t="shared" si="7"/>
        <v>1.4786129083076652E-2</v>
      </c>
      <c r="M155" s="770">
        <f t="shared" si="7"/>
        <v>7.126696832579188E-2</v>
      </c>
      <c r="N155" s="770">
        <f t="shared" si="7"/>
        <v>5.3078845479448584E-3</v>
      </c>
      <c r="P155" s="770">
        <f t="shared" si="8"/>
        <v>6.2595709893565688E-3</v>
      </c>
    </row>
    <row r="156" spans="1:16" x14ac:dyDescent="0.25">
      <c r="A156" s="770">
        <v>710000000</v>
      </c>
      <c r="B156" s="770" t="s">
        <v>564</v>
      </c>
      <c r="C156" s="770" t="s">
        <v>578</v>
      </c>
      <c r="D156" s="770">
        <v>0</v>
      </c>
      <c r="E156" s="770">
        <v>1</v>
      </c>
      <c r="F156" s="770">
        <v>323</v>
      </c>
      <c r="G156" s="813">
        <f>+Patenty!E151</f>
        <v>0</v>
      </c>
      <c r="H156" s="770">
        <f>+'Pub_077 12'!AS156</f>
        <v>3.014261137811143E-5</v>
      </c>
      <c r="J156" s="770">
        <f t="shared" si="7"/>
        <v>0</v>
      </c>
      <c r="K156" s="770">
        <f t="shared" si="7"/>
        <v>1.6890893274890847E-4</v>
      </c>
      <c r="L156" s="770">
        <f t="shared" si="7"/>
        <v>1.3159824644318051E-3</v>
      </c>
      <c r="M156" s="770">
        <f t="shared" si="7"/>
        <v>0</v>
      </c>
      <c r="N156" s="770">
        <f t="shared" si="7"/>
        <v>3.0142611378111396E-5</v>
      </c>
      <c r="P156" s="770">
        <f t="shared" si="8"/>
        <v>1.5388723923141239E-4</v>
      </c>
    </row>
    <row r="157" spans="1:16" x14ac:dyDescent="0.25">
      <c r="A157" s="770">
        <v>710000000</v>
      </c>
      <c r="B157" s="770" t="s">
        <v>564</v>
      </c>
      <c r="C157" s="770" t="s">
        <v>579</v>
      </c>
      <c r="D157" s="770">
        <v>0</v>
      </c>
      <c r="E157" s="770">
        <v>1</v>
      </c>
      <c r="F157" s="770">
        <v>104</v>
      </c>
      <c r="G157" s="813">
        <f>+Patenty!E152</f>
        <v>0</v>
      </c>
      <c r="H157" s="770">
        <f>+'Pub_077 12'!AS157</f>
        <v>0</v>
      </c>
      <c r="J157" s="770">
        <f t="shared" si="7"/>
        <v>0</v>
      </c>
      <c r="K157" s="770">
        <f t="shared" si="7"/>
        <v>1.6890893274890847E-4</v>
      </c>
      <c r="L157" s="770">
        <f t="shared" si="7"/>
        <v>4.2372190805234589E-4</v>
      </c>
      <c r="M157" s="770">
        <f t="shared" si="7"/>
        <v>0</v>
      </c>
      <c r="N157" s="770">
        <f t="shared" si="7"/>
        <v>0</v>
      </c>
      <c r="P157" s="770">
        <f t="shared" si="8"/>
        <v>6.2612271211502112E-5</v>
      </c>
    </row>
    <row r="158" spans="1:16" x14ac:dyDescent="0.25">
      <c r="A158" s="770">
        <v>710000000</v>
      </c>
      <c r="B158" s="770" t="s">
        <v>564</v>
      </c>
      <c r="C158" s="770" t="s">
        <v>580</v>
      </c>
      <c r="D158" s="770">
        <v>0</v>
      </c>
      <c r="E158" s="770">
        <v>0</v>
      </c>
      <c r="F158" s="770">
        <v>11</v>
      </c>
      <c r="G158" s="813">
        <f>+Patenty!E153</f>
        <v>0</v>
      </c>
      <c r="H158" s="770">
        <f>+'Pub_077 12'!AS158</f>
        <v>0</v>
      </c>
      <c r="J158" s="770">
        <f t="shared" si="7"/>
        <v>0</v>
      </c>
      <c r="K158" s="770">
        <f t="shared" si="7"/>
        <v>0</v>
      </c>
      <c r="L158" s="770">
        <f t="shared" si="7"/>
        <v>4.4816740274767354E-5</v>
      </c>
      <c r="M158" s="770">
        <f t="shared" si="7"/>
        <v>0</v>
      </c>
      <c r="N158" s="770">
        <f t="shared" si="7"/>
        <v>0</v>
      </c>
      <c r="P158" s="770">
        <f t="shared" si="8"/>
        <v>3.5853392219813885E-6</v>
      </c>
    </row>
    <row r="159" spans="1:16" x14ac:dyDescent="0.25">
      <c r="A159" s="770">
        <v>710000000</v>
      </c>
      <c r="B159" s="770" t="s">
        <v>564</v>
      </c>
      <c r="C159" s="770" t="s">
        <v>581</v>
      </c>
      <c r="D159" s="770">
        <v>0</v>
      </c>
      <c r="E159" s="770">
        <v>0</v>
      </c>
      <c r="F159" s="770">
        <v>10</v>
      </c>
      <c r="G159" s="813">
        <f>+Patenty!E154</f>
        <v>0</v>
      </c>
      <c r="H159" s="770">
        <f>+'Pub_077 12'!AS159</f>
        <v>0</v>
      </c>
      <c r="J159" s="770">
        <f t="shared" si="7"/>
        <v>0</v>
      </c>
      <c r="K159" s="770">
        <f t="shared" si="7"/>
        <v>0</v>
      </c>
      <c r="L159" s="770">
        <f t="shared" si="7"/>
        <v>4.0742491158879414E-5</v>
      </c>
      <c r="M159" s="770">
        <f t="shared" si="7"/>
        <v>0</v>
      </c>
      <c r="N159" s="770">
        <f t="shared" si="7"/>
        <v>0</v>
      </c>
      <c r="P159" s="770">
        <f t="shared" si="8"/>
        <v>3.2593992927103532E-6</v>
      </c>
    </row>
    <row r="160" spans="1:16" x14ac:dyDescent="0.25">
      <c r="A160" s="770">
        <v>710000000</v>
      </c>
      <c r="B160" s="770" t="s">
        <v>564</v>
      </c>
      <c r="C160" s="770" t="s">
        <v>582</v>
      </c>
      <c r="D160" s="770">
        <v>0</v>
      </c>
      <c r="E160" s="770">
        <v>0</v>
      </c>
      <c r="F160" s="770">
        <v>290</v>
      </c>
      <c r="G160" s="813">
        <f>+Patenty!E155</f>
        <v>0</v>
      </c>
      <c r="H160" s="770">
        <f>+'Pub_077 12'!AS160</f>
        <v>1.1619807432808173E-3</v>
      </c>
      <c r="J160" s="770">
        <f t="shared" si="7"/>
        <v>0</v>
      </c>
      <c r="K160" s="770">
        <f t="shared" si="7"/>
        <v>0</v>
      </c>
      <c r="L160" s="770">
        <f t="shared" si="7"/>
        <v>1.181532243607503E-3</v>
      </c>
      <c r="M160" s="770">
        <f t="shared" si="7"/>
        <v>0</v>
      </c>
      <c r="N160" s="770">
        <f t="shared" si="7"/>
        <v>1.161980743280816E-3</v>
      </c>
      <c r="P160" s="770">
        <f t="shared" si="8"/>
        <v>8.6142987005393876E-4</v>
      </c>
    </row>
    <row r="161" spans="1:16" x14ac:dyDescent="0.25">
      <c r="A161" s="770">
        <v>710000000</v>
      </c>
      <c r="B161" s="770" t="s">
        <v>564</v>
      </c>
      <c r="C161" s="770" t="s">
        <v>583</v>
      </c>
      <c r="D161" s="770">
        <v>0</v>
      </c>
      <c r="E161" s="770">
        <v>0</v>
      </c>
      <c r="F161" s="770">
        <v>17</v>
      </c>
      <c r="G161" s="813">
        <f>+Patenty!E156</f>
        <v>0</v>
      </c>
      <c r="H161" s="770">
        <f>+'Pub_077 12'!AS161</f>
        <v>2.4447393272922739E-4</v>
      </c>
      <c r="J161" s="770">
        <f t="shared" si="7"/>
        <v>0</v>
      </c>
      <c r="K161" s="770">
        <f t="shared" si="7"/>
        <v>0</v>
      </c>
      <c r="L161" s="770">
        <f t="shared" si="7"/>
        <v>6.9262234970095005E-5</v>
      </c>
      <c r="M161" s="770">
        <f t="shared" si="7"/>
        <v>0</v>
      </c>
      <c r="N161" s="770">
        <f t="shared" si="7"/>
        <v>2.4447393272922712E-4</v>
      </c>
      <c r="P161" s="770">
        <f t="shared" si="8"/>
        <v>1.6689377439889751E-4</v>
      </c>
    </row>
    <row r="162" spans="1:16" x14ac:dyDescent="0.25">
      <c r="A162" s="770">
        <v>711000000</v>
      </c>
      <c r="B162" s="770" t="s">
        <v>584</v>
      </c>
      <c r="C162" s="770" t="s">
        <v>585</v>
      </c>
      <c r="D162" s="770">
        <v>2</v>
      </c>
      <c r="E162" s="770">
        <v>51</v>
      </c>
      <c r="F162" s="770">
        <v>1294</v>
      </c>
      <c r="G162" s="813">
        <f>+Patenty!E157</f>
        <v>0</v>
      </c>
      <c r="H162" s="770">
        <f>+'Pub_077 12'!AS162</f>
        <v>1.4268521327055554E-2</v>
      </c>
      <c r="J162" s="770">
        <f t="shared" si="7"/>
        <v>7.1157917207763377E-4</v>
      </c>
      <c r="K162" s="770">
        <f t="shared" si="7"/>
        <v>8.6143555701943316E-3</v>
      </c>
      <c r="L162" s="770">
        <f t="shared" si="7"/>
        <v>5.2720783559589961E-3</v>
      </c>
      <c r="M162" s="770">
        <f t="shared" si="7"/>
        <v>0</v>
      </c>
      <c r="N162" s="770">
        <f t="shared" si="7"/>
        <v>1.4268521327055538E-2</v>
      </c>
      <c r="P162" s="770">
        <f t="shared" si="8"/>
        <v>1.1360357125032623E-2</v>
      </c>
    </row>
    <row r="163" spans="1:16" x14ac:dyDescent="0.25">
      <c r="A163" s="770">
        <v>711000000</v>
      </c>
      <c r="B163" s="770" t="s">
        <v>584</v>
      </c>
      <c r="C163" s="770" t="s">
        <v>586</v>
      </c>
      <c r="D163" s="770">
        <v>15.299999999999999</v>
      </c>
      <c r="E163" s="770">
        <v>40</v>
      </c>
      <c r="F163" s="770">
        <v>1525</v>
      </c>
      <c r="G163" s="813">
        <f>+Patenty!E158</f>
        <v>0</v>
      </c>
      <c r="H163" s="770">
        <f>+'Pub_077 12'!AS163</f>
        <v>1.3269404055573043E-3</v>
      </c>
      <c r="J163" s="770">
        <f t="shared" si="7"/>
        <v>5.4435806663938975E-3</v>
      </c>
      <c r="K163" s="770">
        <f t="shared" si="7"/>
        <v>6.7563573099563385E-3</v>
      </c>
      <c r="L163" s="770">
        <f t="shared" si="7"/>
        <v>6.2132299017291105E-3</v>
      </c>
      <c r="M163" s="770">
        <f t="shared" si="7"/>
        <v>0</v>
      </c>
      <c r="N163" s="770">
        <f t="shared" si="7"/>
        <v>1.3269404055573028E-3</v>
      </c>
      <c r="P163" s="770">
        <f t="shared" si="8"/>
        <v>2.956906255810238E-3</v>
      </c>
    </row>
    <row r="164" spans="1:16" x14ac:dyDescent="0.25">
      <c r="A164" s="770">
        <v>711000000</v>
      </c>
      <c r="B164" s="770" t="s">
        <v>584</v>
      </c>
      <c r="C164" s="770" t="s">
        <v>587</v>
      </c>
      <c r="D164" s="770">
        <v>13.299999999999999</v>
      </c>
      <c r="E164" s="770">
        <v>14</v>
      </c>
      <c r="F164" s="770">
        <v>438</v>
      </c>
      <c r="G164" s="813">
        <f>+Patenty!E159</f>
        <v>0</v>
      </c>
      <c r="H164" s="770">
        <f>+'Pub_077 12'!AS164</f>
        <v>1.9817508975907531E-4</v>
      </c>
      <c r="J164" s="770">
        <f t="shared" si="7"/>
        <v>4.7320014943162637E-3</v>
      </c>
      <c r="K164" s="770">
        <f t="shared" si="7"/>
        <v>2.3647250584847186E-3</v>
      </c>
      <c r="L164" s="770">
        <f t="shared" si="7"/>
        <v>1.7845211127589184E-3</v>
      </c>
      <c r="M164" s="770">
        <f t="shared" si="7"/>
        <v>0</v>
      </c>
      <c r="N164" s="770">
        <f t="shared" si="7"/>
        <v>1.981750897590751E-4</v>
      </c>
      <c r="P164" s="770">
        <f t="shared" si="8"/>
        <v>1.0541206277494065E-3</v>
      </c>
    </row>
    <row r="165" spans="1:16" x14ac:dyDescent="0.25">
      <c r="A165" s="770">
        <v>711000000</v>
      </c>
      <c r="B165" s="770" t="s">
        <v>584</v>
      </c>
      <c r="C165" s="770" t="s">
        <v>588</v>
      </c>
      <c r="D165" s="770">
        <v>6.1999999999999957</v>
      </c>
      <c r="E165" s="770">
        <v>27</v>
      </c>
      <c r="F165" s="770">
        <v>3006</v>
      </c>
      <c r="G165" s="813">
        <f>+Patenty!E160</f>
        <v>0</v>
      </c>
      <c r="H165" s="770">
        <f>+'Pub_077 12'!AS165</f>
        <v>6.125016177654455E-3</v>
      </c>
      <c r="J165" s="770">
        <f t="shared" si="7"/>
        <v>2.205895433440663E-3</v>
      </c>
      <c r="K165" s="770">
        <f t="shared" si="7"/>
        <v>4.560541184220529E-3</v>
      </c>
      <c r="L165" s="770">
        <f t="shared" si="7"/>
        <v>1.2247192842359152E-2</v>
      </c>
      <c r="M165" s="770">
        <f t="shared" si="7"/>
        <v>0</v>
      </c>
      <c r="N165" s="770">
        <f t="shared" si="7"/>
        <v>6.1250161776544481E-3</v>
      </c>
      <c r="P165" s="770">
        <f t="shared" si="8"/>
        <v>5.9740497406334109E-3</v>
      </c>
    </row>
    <row r="166" spans="1:16" x14ac:dyDescent="0.25">
      <c r="A166" s="770">
        <v>711000000</v>
      </c>
      <c r="B166" s="770" t="s">
        <v>584</v>
      </c>
      <c r="C166" s="770" t="s">
        <v>589</v>
      </c>
      <c r="D166" s="770">
        <v>4</v>
      </c>
      <c r="E166" s="770">
        <v>12</v>
      </c>
      <c r="F166" s="770">
        <v>1067</v>
      </c>
      <c r="G166" s="813">
        <f>+Patenty!E161</f>
        <v>0</v>
      </c>
      <c r="H166" s="770">
        <f>+'Pub_077 12'!AS166</f>
        <v>3.014261137811143E-5</v>
      </c>
      <c r="J166" s="770">
        <f t="shared" si="7"/>
        <v>1.4231583441552675E-3</v>
      </c>
      <c r="K166" s="770">
        <f t="shared" si="7"/>
        <v>2.0269071929869017E-3</v>
      </c>
      <c r="L166" s="770">
        <f t="shared" si="7"/>
        <v>4.3472238066524331E-3</v>
      </c>
      <c r="M166" s="770">
        <f t="shared" si="7"/>
        <v>0</v>
      </c>
      <c r="N166" s="770">
        <f t="shared" si="7"/>
        <v>3.0142611378111396E-5</v>
      </c>
      <c r="P166" s="770">
        <f t="shared" si="8"/>
        <v>8.2609891838194291E-4</v>
      </c>
    </row>
    <row r="167" spans="1:16" x14ac:dyDescent="0.25">
      <c r="A167" s="770">
        <v>711000000</v>
      </c>
      <c r="B167" s="770" t="s">
        <v>584</v>
      </c>
      <c r="C167" s="770" t="s">
        <v>590</v>
      </c>
      <c r="D167" s="770">
        <v>1</v>
      </c>
      <c r="E167" s="770">
        <v>10</v>
      </c>
      <c r="F167" s="770">
        <v>36</v>
      </c>
      <c r="G167" s="813">
        <f>+Patenty!E162</f>
        <v>0</v>
      </c>
      <c r="H167" s="770">
        <f>+'Pub_077 12'!AS167</f>
        <v>1.0624851175717367E-4</v>
      </c>
      <c r="J167" s="770">
        <f t="shared" si="7"/>
        <v>3.5578958603881689E-4</v>
      </c>
      <c r="K167" s="770">
        <f t="shared" si="7"/>
        <v>1.6890893274890846E-3</v>
      </c>
      <c r="L167" s="770">
        <f t="shared" si="7"/>
        <v>1.4667296817196589E-4</v>
      </c>
      <c r="M167" s="770">
        <f t="shared" si="7"/>
        <v>0</v>
      </c>
      <c r="N167" s="770">
        <f t="shared" si="7"/>
        <v>1.0624851175717355E-4</v>
      </c>
      <c r="P167" s="770">
        <f t="shared" si="8"/>
        <v>3.9746620776974159E-4</v>
      </c>
    </row>
    <row r="168" spans="1:16" x14ac:dyDescent="0.25">
      <c r="A168" s="770">
        <v>711000000</v>
      </c>
      <c r="B168" s="770" t="s">
        <v>584</v>
      </c>
      <c r="C168" s="770" t="s">
        <v>591</v>
      </c>
      <c r="D168" s="770">
        <v>1.2</v>
      </c>
      <c r="E168" s="770">
        <v>5</v>
      </c>
      <c r="F168" s="770">
        <v>94.833333333333343</v>
      </c>
      <c r="G168" s="813">
        <f>+Patenty!E163</f>
        <v>0</v>
      </c>
      <c r="H168" s="770">
        <f>+'Pub_077 12'!AS168</f>
        <v>2.1132601829520698E-3</v>
      </c>
      <c r="J168" s="770">
        <f t="shared" si="7"/>
        <v>4.2694750324658021E-4</v>
      </c>
      <c r="K168" s="770">
        <f t="shared" si="7"/>
        <v>8.4454466374454232E-4</v>
      </c>
      <c r="L168" s="770">
        <f t="shared" si="7"/>
        <v>3.863746244900398E-4</v>
      </c>
      <c r="M168" s="770">
        <f t="shared" si="7"/>
        <v>0</v>
      </c>
      <c r="N168" s="770">
        <f t="shared" si="7"/>
        <v>2.1132601829520676E-3</v>
      </c>
      <c r="P168" s="770">
        <f t="shared" si="8"/>
        <v>1.6033900838038665E-3</v>
      </c>
    </row>
    <row r="169" spans="1:16" x14ac:dyDescent="0.25">
      <c r="A169" s="770">
        <v>711000000</v>
      </c>
      <c r="B169" s="770" t="s">
        <v>584</v>
      </c>
      <c r="C169" s="770" t="s">
        <v>592</v>
      </c>
      <c r="D169" s="770">
        <v>5</v>
      </c>
      <c r="E169" s="770">
        <v>6</v>
      </c>
      <c r="F169" s="770">
        <v>261.75</v>
      </c>
      <c r="G169" s="813">
        <f>+Patenty!E164</f>
        <v>0</v>
      </c>
      <c r="H169" s="770">
        <f>+'Pub_077 12'!AS169</f>
        <v>1.1924369692192381E-4</v>
      </c>
      <c r="J169" s="770">
        <f t="shared" si="7"/>
        <v>1.7789479301940842E-3</v>
      </c>
      <c r="K169" s="770">
        <f t="shared" si="7"/>
        <v>1.0134535964934509E-3</v>
      </c>
      <c r="L169" s="770">
        <f t="shared" si="7"/>
        <v>1.0664347060836687E-3</v>
      </c>
      <c r="M169" s="770">
        <f t="shared" si="7"/>
        <v>0</v>
      </c>
      <c r="N169" s="770">
        <f t="shared" si="7"/>
        <v>1.1924369692192368E-4</v>
      </c>
      <c r="P169" s="770">
        <f t="shared" si="8"/>
        <v>4.786185622745765E-4</v>
      </c>
    </row>
    <row r="170" spans="1:16" x14ac:dyDescent="0.25">
      <c r="A170" s="770">
        <v>711000000</v>
      </c>
      <c r="B170" s="770" t="s">
        <v>584</v>
      </c>
      <c r="C170" s="770" t="s">
        <v>593</v>
      </c>
      <c r="D170" s="770">
        <v>23.199999999999996</v>
      </c>
      <c r="E170" s="770">
        <v>40.666666666666664</v>
      </c>
      <c r="F170" s="770">
        <v>669.08333333333326</v>
      </c>
      <c r="G170" s="813">
        <f>+Patenty!E165</f>
        <v>0</v>
      </c>
      <c r="H170" s="770">
        <f>+'Pub_077 12'!AS170</f>
        <v>2.4610351919054012E-3</v>
      </c>
      <c r="J170" s="770">
        <f t="shared" si="7"/>
        <v>8.25431839610055E-3</v>
      </c>
      <c r="K170" s="770">
        <f t="shared" si="7"/>
        <v>6.8689632651222771E-3</v>
      </c>
      <c r="L170" s="770">
        <f t="shared" si="7"/>
        <v>2.7260121792886897E-3</v>
      </c>
      <c r="M170" s="770">
        <f t="shared" si="7"/>
        <v>0</v>
      </c>
      <c r="N170" s="770">
        <f t="shared" si="7"/>
        <v>2.4610351919053986E-3</v>
      </c>
      <c r="P170" s="770">
        <f t="shared" si="8"/>
        <v>3.6704334277594896E-3</v>
      </c>
    </row>
    <row r="171" spans="1:16" x14ac:dyDescent="0.25">
      <c r="A171" s="770">
        <v>711000000</v>
      </c>
      <c r="B171" s="770" t="s">
        <v>584</v>
      </c>
      <c r="C171" s="770" t="s">
        <v>594</v>
      </c>
      <c r="D171" s="770">
        <v>6.1499999999999995</v>
      </c>
      <c r="E171" s="770">
        <v>11.975609756097526</v>
      </c>
      <c r="F171" s="770">
        <v>1073.8833333333341</v>
      </c>
      <c r="G171" s="813">
        <f>+Patenty!E166</f>
        <v>0</v>
      </c>
      <c r="H171" s="770">
        <f>+'Pub_077 12'!AS171</f>
        <v>1.7931604270952972E-2</v>
      </c>
      <c r="J171" s="770">
        <f t="shared" si="7"/>
        <v>2.1881059541387234E-3</v>
      </c>
      <c r="K171" s="770">
        <f t="shared" si="7"/>
        <v>2.022787462919849E-3</v>
      </c>
      <c r="L171" s="770">
        <f t="shared" si="7"/>
        <v>4.3752682214001316E-3</v>
      </c>
      <c r="M171" s="770">
        <f t="shared" si="7"/>
        <v>0</v>
      </c>
      <c r="N171" s="770">
        <f t="shared" si="7"/>
        <v>1.7931604270952951E-2</v>
      </c>
      <c r="P171" s="770">
        <f t="shared" si="8"/>
        <v>1.2703802621568432E-2</v>
      </c>
    </row>
    <row r="172" spans="1:16" x14ac:dyDescent="0.25">
      <c r="A172" s="770">
        <v>711000000</v>
      </c>
      <c r="B172" s="770" t="s">
        <v>584</v>
      </c>
      <c r="C172" s="770" t="s">
        <v>462</v>
      </c>
      <c r="D172" s="770">
        <v>13.05</v>
      </c>
      <c r="E172" s="770">
        <v>20.524390243902438</v>
      </c>
      <c r="F172" s="770">
        <v>1334.4499999999991</v>
      </c>
      <c r="G172" s="813">
        <f>+Patenty!E167</f>
        <v>2.2624434389140274E-3</v>
      </c>
      <c r="H172" s="770">
        <f>+'Pub_077 12'!AS172</f>
        <v>6.2531608203405836E-2</v>
      </c>
      <c r="J172" s="770">
        <f t="shared" si="7"/>
        <v>4.6430540978065604E-3</v>
      </c>
      <c r="K172" s="770">
        <f t="shared" si="7"/>
        <v>3.46675285141967E-3</v>
      </c>
      <c r="L172" s="770">
        <f t="shared" si="7"/>
        <v>5.4368817326966596E-3</v>
      </c>
      <c r="M172" s="770">
        <f t="shared" si="7"/>
        <v>2.2624434389140282E-3</v>
      </c>
      <c r="N172" s="770">
        <f t="shared" si="7"/>
        <v>6.2531608203405767E-2</v>
      </c>
      <c r="P172" s="770">
        <f t="shared" si="8"/>
        <v>4.2689228699818553E-2</v>
      </c>
    </row>
    <row r="173" spans="1:16" x14ac:dyDescent="0.25">
      <c r="A173" s="770">
        <v>711000000</v>
      </c>
      <c r="B173" s="770" t="s">
        <v>584</v>
      </c>
      <c r="C173" s="770" t="s">
        <v>595</v>
      </c>
      <c r="D173" s="770">
        <v>22.400000000000002</v>
      </c>
      <c r="E173" s="770">
        <v>18</v>
      </c>
      <c r="F173" s="770">
        <v>748</v>
      </c>
      <c r="G173" s="813">
        <f>+Patenty!E168</f>
        <v>0</v>
      </c>
      <c r="H173" s="770">
        <f>+'Pub_077 12'!AS173</f>
        <v>3.014261137811143E-5</v>
      </c>
      <c r="J173" s="770">
        <f t="shared" si="7"/>
        <v>7.9696867272694982E-3</v>
      </c>
      <c r="K173" s="770">
        <f t="shared" si="7"/>
        <v>3.0403607894803524E-3</v>
      </c>
      <c r="L173" s="770">
        <f t="shared" si="7"/>
        <v>3.0475383386841803E-3</v>
      </c>
      <c r="M173" s="770">
        <f t="shared" si="7"/>
        <v>0</v>
      </c>
      <c r="N173" s="770">
        <f t="shared" si="7"/>
        <v>3.0142611378111396E-5</v>
      </c>
      <c r="P173" s="770">
        <f t="shared" si="8"/>
        <v>1.418133462997508E-3</v>
      </c>
    </row>
    <row r="174" spans="1:16" x14ac:dyDescent="0.25">
      <c r="A174" s="770">
        <v>711000000</v>
      </c>
      <c r="B174" s="770" t="s">
        <v>584</v>
      </c>
      <c r="C174" s="770" t="s">
        <v>596</v>
      </c>
      <c r="D174" s="770">
        <v>3.4</v>
      </c>
      <c r="E174" s="770">
        <v>15.833333333333334</v>
      </c>
      <c r="F174" s="770">
        <v>881.99999999999966</v>
      </c>
      <c r="G174" s="813">
        <f>+Patenty!E169</f>
        <v>0</v>
      </c>
      <c r="H174" s="770">
        <f>+'Pub_077 12'!AS174</f>
        <v>4.4840872769333281E-2</v>
      </c>
      <c r="J174" s="770">
        <f t="shared" ref="J174:N224" si="9">+D174/D$3</f>
        <v>1.2096845925319774E-3</v>
      </c>
      <c r="K174" s="770">
        <f t="shared" si="9"/>
        <v>2.6743914351910507E-3</v>
      </c>
      <c r="L174" s="770">
        <f t="shared" si="9"/>
        <v>3.5934877202131628E-3</v>
      </c>
      <c r="M174" s="770">
        <f t="shared" si="9"/>
        <v>0</v>
      </c>
      <c r="N174" s="770">
        <f t="shared" si="9"/>
        <v>4.4840872769333233E-2</v>
      </c>
      <c r="P174" s="770">
        <f t="shared" si="8"/>
        <v>3.0433876356762025E-2</v>
      </c>
    </row>
    <row r="175" spans="1:16" x14ac:dyDescent="0.25">
      <c r="A175" s="770">
        <v>713000000</v>
      </c>
      <c r="B175" s="770" t="s">
        <v>597</v>
      </c>
      <c r="C175" s="770" t="s">
        <v>598</v>
      </c>
      <c r="D175" s="770">
        <v>25.1</v>
      </c>
      <c r="E175" s="770">
        <v>19</v>
      </c>
      <c r="F175" s="770">
        <v>862</v>
      </c>
      <c r="G175" s="813">
        <f>+Patenty!E170</f>
        <v>0</v>
      </c>
      <c r="H175" s="770">
        <f>+'Pub_077 12'!AS175</f>
        <v>9.9237419266294384E-4</v>
      </c>
      <c r="J175" s="770">
        <f t="shared" si="9"/>
        <v>8.9303186095743038E-3</v>
      </c>
      <c r="K175" s="770">
        <f t="shared" si="9"/>
        <v>3.209269722229261E-3</v>
      </c>
      <c r="L175" s="770">
        <f t="shared" si="9"/>
        <v>3.5120027378954055E-3</v>
      </c>
      <c r="M175" s="770">
        <f t="shared" si="9"/>
        <v>0</v>
      </c>
      <c r="N175" s="770">
        <f t="shared" si="9"/>
        <v>9.9237419266294275E-4</v>
      </c>
      <c r="P175" s="770">
        <f t="shared" si="8"/>
        <v>2.1959285277340936E-3</v>
      </c>
    </row>
    <row r="176" spans="1:16" x14ac:dyDescent="0.25">
      <c r="A176" s="770">
        <v>713000000</v>
      </c>
      <c r="B176" s="770" t="s">
        <v>597</v>
      </c>
      <c r="C176" s="770" t="s">
        <v>599</v>
      </c>
      <c r="D176" s="770">
        <v>19.600000000000009</v>
      </c>
      <c r="E176" s="770">
        <v>114</v>
      </c>
      <c r="F176" s="770">
        <v>718</v>
      </c>
      <c r="G176" s="813">
        <f>+Patenty!E171</f>
        <v>0</v>
      </c>
      <c r="H176" s="770">
        <f>+'Pub_077 12'!AS176</f>
        <v>3.3144728406491312E-3</v>
      </c>
      <c r="J176" s="770">
        <f t="shared" si="9"/>
        <v>6.9734758863608136E-3</v>
      </c>
      <c r="K176" s="770">
        <f t="shared" si="9"/>
        <v>1.9255618333375565E-2</v>
      </c>
      <c r="L176" s="770">
        <f t="shared" si="9"/>
        <v>2.9253108652075419E-3</v>
      </c>
      <c r="M176" s="770">
        <f t="shared" si="9"/>
        <v>0</v>
      </c>
      <c r="N176" s="770">
        <f t="shared" si="9"/>
        <v>3.3144728406491277E-3</v>
      </c>
      <c r="P176" s="770">
        <f t="shared" si="8"/>
        <v>6.2529101316277395E-3</v>
      </c>
    </row>
    <row r="177" spans="1:16" x14ac:dyDescent="0.25">
      <c r="A177" s="770">
        <v>713000000</v>
      </c>
      <c r="B177" s="770" t="s">
        <v>597</v>
      </c>
      <c r="C177" s="770" t="s">
        <v>600</v>
      </c>
      <c r="D177" s="770">
        <v>89.599999999999966</v>
      </c>
      <c r="E177" s="770">
        <v>23</v>
      </c>
      <c r="F177" s="770">
        <v>949</v>
      </c>
      <c r="G177" s="813">
        <f>+Patenty!E172</f>
        <v>0</v>
      </c>
      <c r="H177" s="770">
        <f>+'Pub_077 12'!AS177</f>
        <v>2.7128350240300281E-4</v>
      </c>
      <c r="J177" s="770">
        <f t="shared" si="9"/>
        <v>3.1878746909077979E-2</v>
      </c>
      <c r="K177" s="770">
        <f t="shared" si="9"/>
        <v>3.8849054532248948E-3</v>
      </c>
      <c r="L177" s="770">
        <f t="shared" si="9"/>
        <v>3.8664624109776562E-3</v>
      </c>
      <c r="M177" s="770">
        <f t="shared" si="9"/>
        <v>0</v>
      </c>
      <c r="N177" s="770">
        <f t="shared" si="9"/>
        <v>2.7128350240300249E-4</v>
      </c>
      <c r="P177" s="770">
        <f t="shared" si="8"/>
        <v>3.6990977842386646E-3</v>
      </c>
    </row>
    <row r="178" spans="1:16" x14ac:dyDescent="0.25">
      <c r="A178" s="770">
        <v>713000000</v>
      </c>
      <c r="B178" s="770" t="s">
        <v>597</v>
      </c>
      <c r="C178" s="770" t="s">
        <v>601</v>
      </c>
      <c r="D178" s="770">
        <v>25</v>
      </c>
      <c r="E178" s="770">
        <v>45</v>
      </c>
      <c r="F178" s="770">
        <v>174</v>
      </c>
      <c r="G178" s="813">
        <f>+Patenty!E173</f>
        <v>0</v>
      </c>
      <c r="H178" s="770">
        <f>+'Pub_077 12'!AS178</f>
        <v>5.5155946801140976E-4</v>
      </c>
      <c r="J178" s="770">
        <f t="shared" si="9"/>
        <v>8.8947396509704221E-3</v>
      </c>
      <c r="K178" s="770">
        <f t="shared" si="9"/>
        <v>7.6009019737008814E-3</v>
      </c>
      <c r="L178" s="770">
        <f t="shared" si="9"/>
        <v>7.0891934616450181E-4</v>
      </c>
      <c r="M178" s="770">
        <f t="shared" si="9"/>
        <v>0</v>
      </c>
      <c r="N178" s="770">
        <f t="shared" si="9"/>
        <v>5.5155946801140911E-4</v>
      </c>
      <c r="P178" s="770">
        <f t="shared" si="8"/>
        <v>2.424475304187474E-3</v>
      </c>
    </row>
    <row r="179" spans="1:16" x14ac:dyDescent="0.25">
      <c r="A179" s="770">
        <v>713000000</v>
      </c>
      <c r="B179" s="770" t="s">
        <v>597</v>
      </c>
      <c r="C179" s="770" t="s">
        <v>602</v>
      </c>
      <c r="D179" s="770">
        <v>11</v>
      </c>
      <c r="E179" s="770">
        <v>2</v>
      </c>
      <c r="F179" s="770">
        <v>18</v>
      </c>
      <c r="G179" s="813">
        <f>+Patenty!E174</f>
        <v>0</v>
      </c>
      <c r="H179" s="770">
        <f>+'Pub_077 12'!AS179</f>
        <v>0</v>
      </c>
      <c r="J179" s="770">
        <f t="shared" si="9"/>
        <v>3.9136854464269857E-3</v>
      </c>
      <c r="K179" s="770">
        <f t="shared" si="9"/>
        <v>3.3781786549781694E-4</v>
      </c>
      <c r="L179" s="770">
        <f t="shared" si="9"/>
        <v>7.3336484085982946E-5</v>
      </c>
      <c r="M179" s="770">
        <f t="shared" si="9"/>
        <v>0</v>
      </c>
      <c r="N179" s="770">
        <f t="shared" si="9"/>
        <v>0</v>
      </c>
      <c r="P179" s="770">
        <f t="shared" si="8"/>
        <v>3.7639079157566639E-4</v>
      </c>
    </row>
    <row r="180" spans="1:16" x14ac:dyDescent="0.25">
      <c r="A180" s="770">
        <v>713000000</v>
      </c>
      <c r="B180" s="770" t="s">
        <v>597</v>
      </c>
      <c r="C180" s="770" t="s">
        <v>603</v>
      </c>
      <c r="D180" s="770">
        <v>5.1999999999999993</v>
      </c>
      <c r="E180" s="770">
        <v>14</v>
      </c>
      <c r="F180" s="770">
        <v>630</v>
      </c>
      <c r="G180" s="813">
        <f>+Patenty!E175</f>
        <v>0</v>
      </c>
      <c r="H180" s="770">
        <f>+'Pub_077 12'!AS180</f>
        <v>3.8162094564825264E-3</v>
      </c>
      <c r="J180" s="770">
        <f t="shared" si="9"/>
        <v>1.8501058474018474E-3</v>
      </c>
      <c r="K180" s="770">
        <f t="shared" si="9"/>
        <v>2.3647250584847186E-3</v>
      </c>
      <c r="L180" s="770">
        <f t="shared" si="9"/>
        <v>2.566776943009403E-3</v>
      </c>
      <c r="M180" s="770">
        <f t="shared" si="9"/>
        <v>0</v>
      </c>
      <c r="N180" s="770">
        <f t="shared" si="9"/>
        <v>3.816209456482522E-3</v>
      </c>
      <c r="P180" s="770">
        <f t="shared" si="8"/>
        <v>3.2740521244537671E-3</v>
      </c>
    </row>
    <row r="181" spans="1:16" x14ac:dyDescent="0.25">
      <c r="A181" s="770">
        <v>713000000</v>
      </c>
      <c r="B181" s="770" t="s">
        <v>597</v>
      </c>
      <c r="C181" s="770" t="s">
        <v>604</v>
      </c>
      <c r="D181" s="770">
        <v>5.0999999999999996</v>
      </c>
      <c r="E181" s="770">
        <v>9</v>
      </c>
      <c r="F181" s="770">
        <v>312.5</v>
      </c>
      <c r="G181" s="813">
        <f>+Patenty!E176</f>
        <v>0</v>
      </c>
      <c r="H181" s="770">
        <f>+'Pub_077 12'!AS181</f>
        <v>6.0215914580556773E-3</v>
      </c>
      <c r="J181" s="770">
        <f t="shared" si="9"/>
        <v>1.8145268887979659E-3</v>
      </c>
      <c r="K181" s="770">
        <f t="shared" si="9"/>
        <v>1.5201803947401762E-3</v>
      </c>
      <c r="L181" s="770">
        <f t="shared" si="9"/>
        <v>1.2732028487149817E-3</v>
      </c>
      <c r="M181" s="770">
        <f t="shared" si="9"/>
        <v>0</v>
      </c>
      <c r="N181" s="770">
        <f t="shared" si="9"/>
        <v>6.0215914580556704E-3</v>
      </c>
      <c r="P181" s="770">
        <f t="shared" si="8"/>
        <v>4.4796994084236085E-3</v>
      </c>
    </row>
    <row r="182" spans="1:16" x14ac:dyDescent="0.25">
      <c r="A182" s="770">
        <v>713000000</v>
      </c>
      <c r="B182" s="770" t="s">
        <v>597</v>
      </c>
      <c r="C182" s="770" t="s">
        <v>593</v>
      </c>
      <c r="D182" s="770">
        <v>12.699999999999998</v>
      </c>
      <c r="E182" s="770">
        <v>20.5</v>
      </c>
      <c r="F182" s="770">
        <v>459.5</v>
      </c>
      <c r="G182" s="813">
        <f>+Patenty!E177</f>
        <v>0</v>
      </c>
      <c r="H182" s="770">
        <f>+'Pub_077 12'!AS182</f>
        <v>1.0180205724383534E-3</v>
      </c>
      <c r="J182" s="770">
        <f t="shared" si="9"/>
        <v>4.5185277426929736E-3</v>
      </c>
      <c r="K182" s="770">
        <f t="shared" si="9"/>
        <v>3.4626331213526234E-3</v>
      </c>
      <c r="L182" s="770">
        <f t="shared" si="9"/>
        <v>1.8721174687505091E-3</v>
      </c>
      <c r="M182" s="770">
        <f t="shared" si="9"/>
        <v>0</v>
      </c>
      <c r="N182" s="770">
        <f t="shared" si="9"/>
        <v>1.0180205724383523E-3</v>
      </c>
      <c r="P182" s="770">
        <f t="shared" si="8"/>
        <v>1.7717928253547374E-3</v>
      </c>
    </row>
    <row r="183" spans="1:16" x14ac:dyDescent="0.25">
      <c r="A183" s="770">
        <v>713000000</v>
      </c>
      <c r="B183" s="770" t="s">
        <v>597</v>
      </c>
      <c r="C183" s="770" t="s">
        <v>462</v>
      </c>
      <c r="D183" s="770">
        <v>0</v>
      </c>
      <c r="E183" s="770">
        <v>0</v>
      </c>
      <c r="F183" s="770">
        <v>1</v>
      </c>
      <c r="G183" s="813">
        <f>+Patenty!E178</f>
        <v>0</v>
      </c>
      <c r="H183" s="770">
        <f>+'Pub_077 12'!AS183</f>
        <v>0</v>
      </c>
      <c r="J183" s="770">
        <f t="shared" si="9"/>
        <v>0</v>
      </c>
      <c r="K183" s="770">
        <f t="shared" si="9"/>
        <v>0</v>
      </c>
      <c r="L183" s="770">
        <f t="shared" si="9"/>
        <v>4.0742491158879415E-6</v>
      </c>
      <c r="M183" s="770">
        <f t="shared" si="9"/>
        <v>0</v>
      </c>
      <c r="N183" s="770">
        <f t="shared" si="9"/>
        <v>0</v>
      </c>
      <c r="P183" s="770">
        <f t="shared" si="8"/>
        <v>3.2593992927103532E-7</v>
      </c>
    </row>
    <row r="184" spans="1:16" x14ac:dyDescent="0.25">
      <c r="A184" s="770">
        <v>713000000</v>
      </c>
      <c r="B184" s="770" t="s">
        <v>597</v>
      </c>
      <c r="C184" s="770" t="s">
        <v>605</v>
      </c>
      <c r="D184" s="770">
        <v>12.799999999999997</v>
      </c>
      <c r="E184" s="770">
        <v>42</v>
      </c>
      <c r="F184" s="770">
        <v>622</v>
      </c>
      <c r="G184" s="813">
        <f>+Patenty!E179</f>
        <v>0</v>
      </c>
      <c r="H184" s="770">
        <f>+'Pub_077 12'!AS184</f>
        <v>5.3760927541450405E-3</v>
      </c>
      <c r="J184" s="770">
        <f t="shared" si="9"/>
        <v>4.5541067012968553E-3</v>
      </c>
      <c r="K184" s="770">
        <f t="shared" si="9"/>
        <v>7.0941751754541559E-3</v>
      </c>
      <c r="L184" s="770">
        <f t="shared" si="9"/>
        <v>2.5341829500822996E-3</v>
      </c>
      <c r="M184" s="770">
        <f t="shared" si="9"/>
        <v>0</v>
      </c>
      <c r="N184" s="770">
        <f t="shared" si="9"/>
        <v>5.3760927541450345E-3</v>
      </c>
      <c r="P184" s="770">
        <f t="shared" si="8"/>
        <v>5.3212941696732623E-3</v>
      </c>
    </row>
    <row r="185" spans="1:16" x14ac:dyDescent="0.25">
      <c r="A185" s="770">
        <v>713000000</v>
      </c>
      <c r="B185" s="770" t="s">
        <v>597</v>
      </c>
      <c r="C185" s="770" t="s">
        <v>595</v>
      </c>
      <c r="D185" s="770">
        <v>23.1</v>
      </c>
      <c r="E185" s="770">
        <v>23</v>
      </c>
      <c r="F185" s="770">
        <v>660</v>
      </c>
      <c r="G185" s="813">
        <f>+Patenty!E180</f>
        <v>0</v>
      </c>
      <c r="H185" s="770">
        <f>+'Pub_077 12'!AS185</f>
        <v>2.1099827964677999E-4</v>
      </c>
      <c r="J185" s="770">
        <f t="shared" si="9"/>
        <v>8.21873943749667E-3</v>
      </c>
      <c r="K185" s="770">
        <f t="shared" si="9"/>
        <v>3.8849054532248948E-3</v>
      </c>
      <c r="L185" s="770">
        <f t="shared" si="9"/>
        <v>2.6890044164860414E-3</v>
      </c>
      <c r="M185" s="770">
        <f t="shared" si="9"/>
        <v>0</v>
      </c>
      <c r="N185" s="770">
        <f t="shared" si="9"/>
        <v>2.1099827964677975E-4</v>
      </c>
      <c r="P185" s="770">
        <f t="shared" si="8"/>
        <v>1.6723122999337239E-3</v>
      </c>
    </row>
    <row r="186" spans="1:16" x14ac:dyDescent="0.25">
      <c r="A186" s="770">
        <v>713000000</v>
      </c>
      <c r="B186" s="770" t="s">
        <v>597</v>
      </c>
      <c r="C186" s="770" t="s">
        <v>606</v>
      </c>
      <c r="D186" s="770">
        <v>11</v>
      </c>
      <c r="E186" s="770">
        <v>26</v>
      </c>
      <c r="F186" s="770">
        <v>157</v>
      </c>
      <c r="G186" s="813">
        <f>+Patenty!E181</f>
        <v>0</v>
      </c>
      <c r="H186" s="770">
        <f>+'Pub_077 12'!AS186</f>
        <v>3.9784892338571795E-4</v>
      </c>
      <c r="J186" s="770">
        <f t="shared" si="9"/>
        <v>3.9136854464269857E-3</v>
      </c>
      <c r="K186" s="770">
        <f t="shared" si="9"/>
        <v>4.3916322514716199E-3</v>
      </c>
      <c r="L186" s="770">
        <f t="shared" si="9"/>
        <v>6.3965711119440684E-4</v>
      </c>
      <c r="M186" s="770">
        <f t="shared" si="9"/>
        <v>0</v>
      </c>
      <c r="N186" s="770">
        <f t="shared" si="9"/>
        <v>3.9784892338571751E-4</v>
      </c>
      <c r="P186" s="770">
        <f t="shared" si="8"/>
        <v>1.3734251767944605E-3</v>
      </c>
    </row>
    <row r="187" spans="1:16" x14ac:dyDescent="0.25">
      <c r="A187" s="770">
        <v>713000000</v>
      </c>
      <c r="B187" s="770" t="s">
        <v>597</v>
      </c>
      <c r="C187" s="770" t="s">
        <v>607</v>
      </c>
      <c r="D187" s="770">
        <v>1.1000000000000001</v>
      </c>
      <c r="E187" s="770">
        <v>1</v>
      </c>
      <c r="F187" s="770">
        <v>13</v>
      </c>
      <c r="G187" s="813">
        <f>+Patenty!E182</f>
        <v>0</v>
      </c>
      <c r="H187" s="770">
        <f>+'Pub_077 12'!AS187</f>
        <v>0</v>
      </c>
      <c r="J187" s="770">
        <f t="shared" si="9"/>
        <v>3.9136854464269857E-4</v>
      </c>
      <c r="K187" s="770">
        <f t="shared" si="9"/>
        <v>1.6890893274890847E-4</v>
      </c>
      <c r="L187" s="770">
        <f t="shared" si="9"/>
        <v>5.2965238506543236E-5</v>
      </c>
      <c r="M187" s="770">
        <f t="shared" si="9"/>
        <v>0</v>
      </c>
      <c r="N187" s="770">
        <f t="shared" si="9"/>
        <v>0</v>
      </c>
      <c r="P187" s="770">
        <f t="shared" si="8"/>
        <v>6.4261221219253799E-5</v>
      </c>
    </row>
    <row r="188" spans="1:16" x14ac:dyDescent="0.25">
      <c r="A188" s="770">
        <v>714000000</v>
      </c>
      <c r="B188" s="770" t="s">
        <v>608</v>
      </c>
      <c r="C188" s="770" t="s">
        <v>609</v>
      </c>
      <c r="D188" s="770">
        <v>11</v>
      </c>
      <c r="E188" s="770">
        <v>49</v>
      </c>
      <c r="F188" s="770">
        <v>2689</v>
      </c>
      <c r="G188" s="813">
        <f>+Patenty!E183</f>
        <v>0</v>
      </c>
      <c r="H188" s="770">
        <f>+'Pub_077 12'!AS188</f>
        <v>3.1205096495683167E-3</v>
      </c>
      <c r="J188" s="770">
        <f t="shared" si="9"/>
        <v>3.9136854464269857E-3</v>
      </c>
      <c r="K188" s="770">
        <f t="shared" si="9"/>
        <v>8.2765377046965152E-3</v>
      </c>
      <c r="L188" s="770">
        <f t="shared" si="9"/>
        <v>1.0955655872622674E-2</v>
      </c>
      <c r="M188" s="770">
        <f t="shared" si="9"/>
        <v>0</v>
      </c>
      <c r="N188" s="770">
        <f t="shared" si="9"/>
        <v>3.1205096495683132E-3</v>
      </c>
      <c r="P188" s="770">
        <f t="shared" si="8"/>
        <v>4.6560950840374678E-3</v>
      </c>
    </row>
    <row r="189" spans="1:16" x14ac:dyDescent="0.25">
      <c r="A189" s="770">
        <v>714000000</v>
      </c>
      <c r="B189" s="770" t="s">
        <v>608</v>
      </c>
      <c r="C189" s="770" t="s">
        <v>610</v>
      </c>
      <c r="D189" s="770">
        <v>64.999999999999943</v>
      </c>
      <c r="E189" s="770">
        <v>79</v>
      </c>
      <c r="F189" s="770">
        <v>1227</v>
      </c>
      <c r="G189" s="813">
        <f>+Patenty!E184</f>
        <v>0</v>
      </c>
      <c r="H189" s="770">
        <f>+'Pub_077 12'!AS189</f>
        <v>2.5129934563766216E-3</v>
      </c>
      <c r="J189" s="770">
        <f t="shared" si="9"/>
        <v>2.3126323092523077E-2</v>
      </c>
      <c r="K189" s="770">
        <f t="shared" si="9"/>
        <v>1.3343805687163769E-2</v>
      </c>
      <c r="L189" s="770">
        <f t="shared" si="9"/>
        <v>4.999103665194504E-3</v>
      </c>
      <c r="M189" s="770">
        <f t="shared" si="9"/>
        <v>0</v>
      </c>
      <c r="N189" s="770">
        <f t="shared" si="9"/>
        <v>2.512993456376619E-3</v>
      </c>
      <c r="P189" s="770">
        <f t="shared" si="8"/>
        <v>6.1770567886438163E-3</v>
      </c>
    </row>
    <row r="190" spans="1:16" x14ac:dyDescent="0.25">
      <c r="A190" s="770">
        <v>714000000</v>
      </c>
      <c r="B190" s="770" t="s">
        <v>608</v>
      </c>
      <c r="C190" s="770" t="s">
        <v>611</v>
      </c>
      <c r="D190" s="770">
        <v>10</v>
      </c>
      <c r="E190" s="770">
        <v>22</v>
      </c>
      <c r="F190" s="770">
        <v>919</v>
      </c>
      <c r="G190" s="813">
        <f>+Patenty!E185</f>
        <v>0</v>
      </c>
      <c r="H190" s="770">
        <f>+'Pub_077 12'!AS190</f>
        <v>8.0924745551838474E-3</v>
      </c>
      <c r="J190" s="770">
        <f t="shared" si="9"/>
        <v>3.5578958603881684E-3</v>
      </c>
      <c r="K190" s="770">
        <f t="shared" si="9"/>
        <v>3.7159965204759862E-3</v>
      </c>
      <c r="L190" s="770">
        <f t="shared" si="9"/>
        <v>3.7442349375010182E-3</v>
      </c>
      <c r="M190" s="770">
        <f t="shared" si="9"/>
        <v>0</v>
      </c>
      <c r="N190" s="770">
        <f t="shared" si="9"/>
        <v>8.0924745551838387E-3</v>
      </c>
      <c r="P190" s="770">
        <f t="shared" si="8"/>
        <v>6.5569230787333862E-3</v>
      </c>
    </row>
    <row r="191" spans="1:16" x14ac:dyDescent="0.25">
      <c r="A191" s="770">
        <v>714000000</v>
      </c>
      <c r="B191" s="770" t="s">
        <v>608</v>
      </c>
      <c r="C191" s="770" t="s">
        <v>612</v>
      </c>
      <c r="D191" s="770">
        <v>38.200000000000003</v>
      </c>
      <c r="E191" s="770">
        <v>45</v>
      </c>
      <c r="F191" s="770">
        <v>1268</v>
      </c>
      <c r="G191" s="813">
        <f>+Patenty!E186</f>
        <v>0</v>
      </c>
      <c r="H191" s="770">
        <f>+'Pub_077 12'!AS191</f>
        <v>8.3116992869941531E-4</v>
      </c>
      <c r="J191" s="770">
        <f t="shared" si="9"/>
        <v>1.3591162186682805E-2</v>
      </c>
      <c r="K191" s="770">
        <f t="shared" si="9"/>
        <v>7.6009019737008814E-3</v>
      </c>
      <c r="L191" s="770">
        <f t="shared" si="9"/>
        <v>5.1661478789459094E-3</v>
      </c>
      <c r="M191" s="770">
        <f t="shared" si="9"/>
        <v>0</v>
      </c>
      <c r="N191" s="770">
        <f t="shared" si="9"/>
        <v>8.3116992869941434E-4</v>
      </c>
      <c r="P191" s="770">
        <f t="shared" si="8"/>
        <v>3.3413102937210606E-3</v>
      </c>
    </row>
    <row r="192" spans="1:16" x14ac:dyDescent="0.25">
      <c r="A192" s="770">
        <v>714000000</v>
      </c>
      <c r="B192" s="770" t="s">
        <v>608</v>
      </c>
      <c r="C192" s="770" t="s">
        <v>613</v>
      </c>
      <c r="D192" s="770">
        <v>18</v>
      </c>
      <c r="E192" s="770">
        <v>19</v>
      </c>
      <c r="F192" s="770">
        <v>271</v>
      </c>
      <c r="G192" s="813">
        <f>+Patenty!E187</f>
        <v>0</v>
      </c>
      <c r="H192" s="770">
        <f>+'Pub_077 12'!AS192</f>
        <v>3.4738940278206506E-4</v>
      </c>
      <c r="J192" s="770">
        <f t="shared" si="9"/>
        <v>6.4042125486987039E-3</v>
      </c>
      <c r="K192" s="770">
        <f t="shared" si="9"/>
        <v>3.209269722229261E-3</v>
      </c>
      <c r="L192" s="770">
        <f t="shared" si="9"/>
        <v>1.104121510405632E-3</v>
      </c>
      <c r="M192" s="770">
        <f t="shared" si="9"/>
        <v>0</v>
      </c>
      <c r="N192" s="770">
        <f t="shared" si="9"/>
        <v>3.4738940278206468E-4</v>
      </c>
      <c r="P192" s="770">
        <f t="shared" si="8"/>
        <v>1.3755195833434839E-3</v>
      </c>
    </row>
    <row r="193" spans="1:16" x14ac:dyDescent="0.25">
      <c r="A193" s="770">
        <v>714000000</v>
      </c>
      <c r="B193" s="770" t="s">
        <v>608</v>
      </c>
      <c r="C193" s="770" t="s">
        <v>614</v>
      </c>
      <c r="D193" s="770">
        <v>10</v>
      </c>
      <c r="E193" s="770">
        <v>10</v>
      </c>
      <c r="F193" s="770">
        <v>415</v>
      </c>
      <c r="G193" s="813">
        <f>+Patenty!E188</f>
        <v>0</v>
      </c>
      <c r="H193" s="770">
        <f>+'Pub_077 12'!AS193</f>
        <v>0</v>
      </c>
      <c r="J193" s="770">
        <f t="shared" si="9"/>
        <v>3.5578958603881684E-3</v>
      </c>
      <c r="K193" s="770">
        <f t="shared" si="9"/>
        <v>1.6890893274890846E-3</v>
      </c>
      <c r="L193" s="770">
        <f t="shared" si="9"/>
        <v>1.6908133830934957E-3</v>
      </c>
      <c r="M193" s="770">
        <f t="shared" si="9"/>
        <v>0</v>
      </c>
      <c r="N193" s="770">
        <f t="shared" si="9"/>
        <v>0</v>
      </c>
      <c r="P193" s="770">
        <f t="shared" si="8"/>
        <v>7.0704192515167754E-4</v>
      </c>
    </row>
    <row r="194" spans="1:16" x14ac:dyDescent="0.25">
      <c r="A194" s="770">
        <v>714000000</v>
      </c>
      <c r="B194" s="770" t="s">
        <v>608</v>
      </c>
      <c r="C194" s="770" t="s">
        <v>557</v>
      </c>
      <c r="D194" s="770">
        <v>4.9333333333333318</v>
      </c>
      <c r="E194" s="770">
        <v>18.2</v>
      </c>
      <c r="F194" s="770">
        <v>1455.9999999999993</v>
      </c>
      <c r="G194" s="813">
        <f>+Patenty!E189</f>
        <v>0</v>
      </c>
      <c r="H194" s="770">
        <f>+'Pub_077 12'!AS194</f>
        <v>3.6218409274255845E-3</v>
      </c>
      <c r="J194" s="770">
        <f t="shared" si="9"/>
        <v>1.7552286244581626E-3</v>
      </c>
      <c r="K194" s="770">
        <f t="shared" si="9"/>
        <v>3.0741425760301339E-3</v>
      </c>
      <c r="L194" s="770">
        <f t="shared" si="9"/>
        <v>5.9321067127328401E-3</v>
      </c>
      <c r="M194" s="770">
        <f t="shared" si="9"/>
        <v>0</v>
      </c>
      <c r="N194" s="770">
        <f t="shared" si="9"/>
        <v>3.6218409274255806E-3</v>
      </c>
      <c r="P194" s="770">
        <f t="shared" si="8"/>
        <v>3.5280060770012862E-3</v>
      </c>
    </row>
    <row r="195" spans="1:16" x14ac:dyDescent="0.25">
      <c r="A195" s="770">
        <v>714000000</v>
      </c>
      <c r="B195" s="770" t="s">
        <v>608</v>
      </c>
      <c r="C195" s="770" t="s">
        <v>615</v>
      </c>
      <c r="D195" s="770">
        <v>9.86666666666666</v>
      </c>
      <c r="E195" s="770">
        <v>12.5</v>
      </c>
      <c r="F195" s="770">
        <v>352.5</v>
      </c>
      <c r="G195" s="813">
        <f>+Patenty!E190</f>
        <v>0</v>
      </c>
      <c r="H195" s="770">
        <f>+'Pub_077 12'!AS195</f>
        <v>5.1242439342789425E-4</v>
      </c>
      <c r="J195" s="770">
        <f t="shared" si="9"/>
        <v>3.510457248916324E-3</v>
      </c>
      <c r="K195" s="770">
        <f t="shared" si="9"/>
        <v>2.1113616593613558E-3</v>
      </c>
      <c r="L195" s="770">
        <f t="shared" si="9"/>
        <v>1.4361728133504992E-3</v>
      </c>
      <c r="M195" s="770">
        <f t="shared" si="9"/>
        <v>0</v>
      </c>
      <c r="N195" s="770">
        <f t="shared" si="9"/>
        <v>5.1242439342789371E-4</v>
      </c>
      <c r="P195" s="770">
        <f t="shared" si="8"/>
        <v>1.0928619867351863E-3</v>
      </c>
    </row>
    <row r="196" spans="1:16" x14ac:dyDescent="0.25">
      <c r="A196" s="770">
        <v>714000000</v>
      </c>
      <c r="B196" s="770" t="s">
        <v>608</v>
      </c>
      <c r="C196" s="770" t="s">
        <v>616</v>
      </c>
      <c r="D196" s="770">
        <v>5.3999999999999995</v>
      </c>
      <c r="E196" s="770">
        <v>17</v>
      </c>
      <c r="F196" s="770">
        <v>573.83333333333337</v>
      </c>
      <c r="G196" s="813">
        <f>+Patenty!E191</f>
        <v>2.2624434389140274E-3</v>
      </c>
      <c r="H196" s="770">
        <f>+'Pub_077 12'!AS196</f>
        <v>6.7161185390491561E-3</v>
      </c>
      <c r="J196" s="770">
        <f t="shared" si="9"/>
        <v>1.921263764609611E-3</v>
      </c>
      <c r="K196" s="770">
        <f t="shared" si="9"/>
        <v>2.8714518567314442E-3</v>
      </c>
      <c r="L196" s="770">
        <f t="shared" si="9"/>
        <v>2.3379399510003638E-3</v>
      </c>
      <c r="M196" s="770">
        <f t="shared" si="9"/>
        <v>2.2624434389140282E-3</v>
      </c>
      <c r="N196" s="770">
        <f t="shared" si="9"/>
        <v>6.7161185390491483E-3</v>
      </c>
      <c r="P196" s="770">
        <f t="shared" si="8"/>
        <v>5.2841457830547223E-3</v>
      </c>
    </row>
    <row r="197" spans="1:16" x14ac:dyDescent="0.25">
      <c r="A197" s="770">
        <v>714000000</v>
      </c>
      <c r="B197" s="770" t="s">
        <v>608</v>
      </c>
      <c r="C197" s="770" t="s">
        <v>593</v>
      </c>
      <c r="D197" s="770">
        <v>26.400000000000006</v>
      </c>
      <c r="E197" s="770">
        <v>52.2</v>
      </c>
      <c r="F197" s="770">
        <v>956.33333333333337</v>
      </c>
      <c r="G197" s="813">
        <f>+Patenty!E192</f>
        <v>0</v>
      </c>
      <c r="H197" s="770">
        <f>+'Pub_077 12'!AS197</f>
        <v>2.0981578639606975E-3</v>
      </c>
      <c r="J197" s="770">
        <f t="shared" si="9"/>
        <v>9.3928450714247675E-3</v>
      </c>
      <c r="K197" s="770">
        <f t="shared" si="9"/>
        <v>8.8170462894930218E-3</v>
      </c>
      <c r="L197" s="770">
        <f t="shared" si="9"/>
        <v>3.8963402378275015E-3</v>
      </c>
      <c r="M197" s="770">
        <f t="shared" si="9"/>
        <v>0</v>
      </c>
      <c r="N197" s="770">
        <f t="shared" si="9"/>
        <v>2.0981578639606953E-3</v>
      </c>
      <c r="P197" s="770">
        <f t="shared" si="8"/>
        <v>3.9468168841680536E-3</v>
      </c>
    </row>
    <row r="198" spans="1:16" x14ac:dyDescent="0.25">
      <c r="A198" s="770">
        <v>714000000</v>
      </c>
      <c r="B198" s="770" t="s">
        <v>608</v>
      </c>
      <c r="C198" s="770" t="s">
        <v>462</v>
      </c>
      <c r="D198" s="770">
        <v>0.33333333333333331</v>
      </c>
      <c r="E198" s="770">
        <v>0</v>
      </c>
      <c r="F198" s="770">
        <v>4</v>
      </c>
      <c r="G198" s="813">
        <f>+Patenty!E193</f>
        <v>0</v>
      </c>
      <c r="H198" s="770">
        <f>+'Pub_077 12'!AS198</f>
        <v>0</v>
      </c>
      <c r="J198" s="770">
        <f t="shared" si="9"/>
        <v>1.1859652867960561E-4</v>
      </c>
      <c r="K198" s="770">
        <f t="shared" si="9"/>
        <v>0</v>
      </c>
      <c r="L198" s="770">
        <f t="shared" si="9"/>
        <v>1.6296996463551766E-5</v>
      </c>
      <c r="M198" s="770">
        <f t="shared" si="9"/>
        <v>0</v>
      </c>
      <c r="N198" s="770">
        <f t="shared" si="9"/>
        <v>0</v>
      </c>
      <c r="P198" s="770">
        <f t="shared" si="8"/>
        <v>1.0791482011452591E-5</v>
      </c>
    </row>
    <row r="199" spans="1:16" x14ac:dyDescent="0.25">
      <c r="A199" s="770">
        <v>714000000</v>
      </c>
      <c r="B199" s="770" t="s">
        <v>608</v>
      </c>
      <c r="C199" s="770" t="s">
        <v>605</v>
      </c>
      <c r="D199" s="770">
        <v>22.750000000000021</v>
      </c>
      <c r="E199" s="770">
        <v>27.35</v>
      </c>
      <c r="F199" s="770">
        <v>538.66666666666674</v>
      </c>
      <c r="G199" s="813">
        <f>+Patenty!E194</f>
        <v>0</v>
      </c>
      <c r="H199" s="770">
        <f>+'Pub_077 12'!AS199</f>
        <v>9.0727582907847756E-4</v>
      </c>
      <c r="J199" s="770">
        <f t="shared" si="9"/>
        <v>8.0942130823830911E-3</v>
      </c>
      <c r="K199" s="770">
        <f t="shared" si="9"/>
        <v>4.6196593106826471E-3</v>
      </c>
      <c r="L199" s="770">
        <f t="shared" si="9"/>
        <v>2.1946621904249714E-3</v>
      </c>
      <c r="M199" s="770">
        <f t="shared" si="9"/>
        <v>0</v>
      </c>
      <c r="N199" s="770">
        <f t="shared" si="9"/>
        <v>9.0727582907847658E-4</v>
      </c>
      <c r="P199" s="770">
        <f t="shared" si="8"/>
        <v>2.2072541518324898E-3</v>
      </c>
    </row>
    <row r="200" spans="1:16" x14ac:dyDescent="0.25">
      <c r="A200" s="770">
        <v>714000000</v>
      </c>
      <c r="B200" s="770" t="s">
        <v>608</v>
      </c>
      <c r="C200" s="770" t="s">
        <v>595</v>
      </c>
      <c r="D200" s="770">
        <v>16.066666666666666</v>
      </c>
      <c r="E200" s="770">
        <v>14</v>
      </c>
      <c r="F200" s="770">
        <v>476.66666666666663</v>
      </c>
      <c r="G200" s="813">
        <f>+Patenty!E195</f>
        <v>0</v>
      </c>
      <c r="H200" s="770">
        <f>+'Pub_077 12'!AS200</f>
        <v>6.028522275622286E-5</v>
      </c>
      <c r="J200" s="770">
        <f t="shared" si="9"/>
        <v>5.7163526823569904E-3</v>
      </c>
      <c r="K200" s="770">
        <f t="shared" si="9"/>
        <v>2.3647250584847186E-3</v>
      </c>
      <c r="L200" s="770">
        <f t="shared" si="9"/>
        <v>1.9420587452399186E-3</v>
      </c>
      <c r="M200" s="770">
        <f t="shared" si="9"/>
        <v>0</v>
      </c>
      <c r="N200" s="770">
        <f t="shared" si="9"/>
        <v>6.0285222756222793E-5</v>
      </c>
      <c r="P200" s="770">
        <f t="shared" si="8"/>
        <v>1.0544644211692618E-3</v>
      </c>
    </row>
    <row r="201" spans="1:16" x14ac:dyDescent="0.25">
      <c r="A201" s="770">
        <v>714000000</v>
      </c>
      <c r="B201" s="770" t="s">
        <v>608</v>
      </c>
      <c r="C201" s="770" t="s">
        <v>501</v>
      </c>
      <c r="D201" s="770">
        <v>0</v>
      </c>
      <c r="E201" s="770">
        <v>0</v>
      </c>
      <c r="F201" s="770">
        <v>0</v>
      </c>
      <c r="G201" s="813">
        <f>+Patenty!E196</f>
        <v>0</v>
      </c>
      <c r="H201" s="770">
        <f>+'Pub_077 12'!AS201</f>
        <v>1.5071305689055715E-5</v>
      </c>
      <c r="J201" s="770">
        <f t="shared" si="9"/>
        <v>0</v>
      </c>
      <c r="K201" s="770">
        <f t="shared" si="9"/>
        <v>0</v>
      </c>
      <c r="L201" s="770">
        <f t="shared" si="9"/>
        <v>0</v>
      </c>
      <c r="M201" s="770">
        <f t="shared" si="9"/>
        <v>0</v>
      </c>
      <c r="N201" s="770">
        <f t="shared" si="9"/>
        <v>1.5071305689055698E-5</v>
      </c>
      <c r="P201" s="770">
        <f t="shared" ref="P201:P264" si="10">+SUMPRODUCT(J201:N201,$D$5:$H$5)</f>
        <v>9.9470617547767614E-6</v>
      </c>
    </row>
    <row r="202" spans="1:16" x14ac:dyDescent="0.25">
      <c r="A202" s="770">
        <v>714000000</v>
      </c>
      <c r="B202" s="770" t="s">
        <v>608</v>
      </c>
      <c r="C202" s="770" t="s">
        <v>617</v>
      </c>
      <c r="D202" s="770">
        <v>0</v>
      </c>
      <c r="E202" s="770">
        <v>0</v>
      </c>
      <c r="F202" s="770">
        <v>0</v>
      </c>
      <c r="G202" s="813">
        <f>+Patenty!E197</f>
        <v>0</v>
      </c>
      <c r="H202" s="770">
        <f>+'Pub_077 12'!AS202</f>
        <v>0</v>
      </c>
      <c r="J202" s="770">
        <f t="shared" si="9"/>
        <v>0</v>
      </c>
      <c r="K202" s="770">
        <f t="shared" si="9"/>
        <v>0</v>
      </c>
      <c r="L202" s="770">
        <f t="shared" si="9"/>
        <v>0</v>
      </c>
      <c r="M202" s="770">
        <f t="shared" si="9"/>
        <v>0</v>
      </c>
      <c r="N202" s="770">
        <f t="shared" si="9"/>
        <v>0</v>
      </c>
      <c r="P202" s="770">
        <f t="shared" si="10"/>
        <v>0</v>
      </c>
    </row>
    <row r="203" spans="1:16" x14ac:dyDescent="0.25">
      <c r="A203" s="770">
        <v>716000000</v>
      </c>
      <c r="B203" s="770" t="s">
        <v>618</v>
      </c>
      <c r="C203" s="770" t="s">
        <v>619</v>
      </c>
      <c r="D203" s="770">
        <v>31.600000000000009</v>
      </c>
      <c r="E203" s="770">
        <v>87</v>
      </c>
      <c r="F203" s="770">
        <v>2072</v>
      </c>
      <c r="G203" s="813">
        <f>+Patenty!E198</f>
        <v>0</v>
      </c>
      <c r="H203" s="770">
        <f>+'Pub_077 12'!AS203</f>
        <v>5.8343402153856186E-3</v>
      </c>
      <c r="J203" s="770">
        <f t="shared" si="9"/>
        <v>1.1242950918826615E-2</v>
      </c>
      <c r="K203" s="770">
        <f t="shared" si="9"/>
        <v>1.4695077149155036E-2</v>
      </c>
      <c r="L203" s="770">
        <f t="shared" si="9"/>
        <v>8.4418441681198154E-3</v>
      </c>
      <c r="M203" s="770">
        <f t="shared" si="9"/>
        <v>0</v>
      </c>
      <c r="N203" s="770">
        <f t="shared" si="9"/>
        <v>5.8343402153856125E-3</v>
      </c>
      <c r="P203" s="770">
        <f t="shared" si="10"/>
        <v>7.9236112644665742E-3</v>
      </c>
    </row>
    <row r="204" spans="1:16" x14ac:dyDescent="0.25">
      <c r="A204" s="770">
        <v>716000000</v>
      </c>
      <c r="B204" s="770" t="s">
        <v>618</v>
      </c>
      <c r="C204" s="770" t="s">
        <v>620</v>
      </c>
      <c r="D204" s="770">
        <v>6.7999999999999972</v>
      </c>
      <c r="E204" s="770">
        <v>48</v>
      </c>
      <c r="F204" s="770">
        <v>2688</v>
      </c>
      <c r="G204" s="813">
        <f>+Patenty!E199</f>
        <v>0</v>
      </c>
      <c r="H204" s="770">
        <f>+'Pub_077 12'!AS204</f>
        <v>6.8945688062091361E-3</v>
      </c>
      <c r="J204" s="770">
        <f t="shared" si="9"/>
        <v>2.4193691850639535E-3</v>
      </c>
      <c r="K204" s="770">
        <f t="shared" si="9"/>
        <v>8.1076287719476069E-3</v>
      </c>
      <c r="L204" s="770">
        <f t="shared" si="9"/>
        <v>1.0951581623506786E-2</v>
      </c>
      <c r="M204" s="770">
        <f t="shared" si="9"/>
        <v>0</v>
      </c>
      <c r="N204" s="770">
        <f t="shared" si="9"/>
        <v>6.8945688062091283E-3</v>
      </c>
      <c r="P204" s="770">
        <f t="shared" si="10"/>
        <v>6.9983883680147779E-3</v>
      </c>
    </row>
    <row r="205" spans="1:16" x14ac:dyDescent="0.25">
      <c r="A205" s="770">
        <v>716000000</v>
      </c>
      <c r="B205" s="770" t="s">
        <v>618</v>
      </c>
      <c r="C205" s="770" t="s">
        <v>621</v>
      </c>
      <c r="D205" s="770">
        <v>3</v>
      </c>
      <c r="E205" s="770">
        <v>14</v>
      </c>
      <c r="F205" s="770">
        <v>464</v>
      </c>
      <c r="G205" s="813">
        <f>+Patenty!E200</f>
        <v>0</v>
      </c>
      <c r="H205" s="770">
        <f>+'Pub_077 12'!AS205</f>
        <v>6.3449358280790727E-4</v>
      </c>
      <c r="J205" s="770">
        <f t="shared" si="9"/>
        <v>1.0673687581164507E-3</v>
      </c>
      <c r="K205" s="770">
        <f t="shared" si="9"/>
        <v>2.3647250584847186E-3</v>
      </c>
      <c r="L205" s="770">
        <f t="shared" si="9"/>
        <v>1.8904515897720047E-3</v>
      </c>
      <c r="M205" s="770">
        <f t="shared" si="9"/>
        <v>0</v>
      </c>
      <c r="N205" s="770">
        <f t="shared" si="9"/>
        <v>6.3449358280790662E-4</v>
      </c>
      <c r="P205" s="770">
        <f t="shared" si="10"/>
        <v>1.057394652426697E-3</v>
      </c>
    </row>
    <row r="206" spans="1:16" x14ac:dyDescent="0.25">
      <c r="A206" s="770">
        <v>716000000</v>
      </c>
      <c r="B206" s="770" t="s">
        <v>618</v>
      </c>
      <c r="C206" s="770" t="s">
        <v>622</v>
      </c>
      <c r="D206" s="770">
        <v>9</v>
      </c>
      <c r="E206" s="770">
        <v>22</v>
      </c>
      <c r="F206" s="770">
        <v>1189</v>
      </c>
      <c r="G206" s="813">
        <f>+Patenty!E201</f>
        <v>0</v>
      </c>
      <c r="H206" s="770">
        <f>+'Pub_077 12'!AS206</f>
        <v>1.2423232126478648E-3</v>
      </c>
      <c r="J206" s="770">
        <f t="shared" si="9"/>
        <v>3.202106274349352E-3</v>
      </c>
      <c r="K206" s="770">
        <f t="shared" si="9"/>
        <v>3.7159965204759862E-3</v>
      </c>
      <c r="L206" s="770">
        <f t="shared" si="9"/>
        <v>4.8442821987907626E-3</v>
      </c>
      <c r="M206" s="770">
        <f t="shared" si="9"/>
        <v>0</v>
      </c>
      <c r="N206" s="770">
        <f t="shared" si="9"/>
        <v>1.2423232126478635E-3</v>
      </c>
      <c r="P206" s="770">
        <f t="shared" si="10"/>
        <v>2.0953638066797168E-3</v>
      </c>
    </row>
    <row r="207" spans="1:16" x14ac:dyDescent="0.25">
      <c r="A207" s="770">
        <v>716000000</v>
      </c>
      <c r="B207" s="770" t="s">
        <v>618</v>
      </c>
      <c r="C207" s="770" t="s">
        <v>623</v>
      </c>
      <c r="D207" s="770">
        <v>22</v>
      </c>
      <c r="E207" s="770">
        <v>32</v>
      </c>
      <c r="F207" s="770">
        <v>1161</v>
      </c>
      <c r="G207" s="813">
        <f>+Patenty!E202</f>
        <v>0</v>
      </c>
      <c r="H207" s="770">
        <f>+'Pub_077 12'!AS207</f>
        <v>1.0341041319856311E-3</v>
      </c>
      <c r="J207" s="770">
        <f t="shared" si="9"/>
        <v>7.8273708928539715E-3</v>
      </c>
      <c r="K207" s="770">
        <f t="shared" si="9"/>
        <v>5.405085847965071E-3</v>
      </c>
      <c r="L207" s="770">
        <f t="shared" si="9"/>
        <v>4.7302032235459002E-3</v>
      </c>
      <c r="M207" s="770">
        <f t="shared" si="9"/>
        <v>0</v>
      </c>
      <c r="N207" s="770">
        <f t="shared" si="9"/>
        <v>1.03410413198563E-3</v>
      </c>
      <c r="P207" s="770">
        <f t="shared" si="10"/>
        <v>2.6059792505765678E-3</v>
      </c>
    </row>
    <row r="208" spans="1:16" x14ac:dyDescent="0.25">
      <c r="A208" s="770">
        <v>716000000</v>
      </c>
      <c r="B208" s="770" t="s">
        <v>618</v>
      </c>
      <c r="C208" s="770" t="s">
        <v>624</v>
      </c>
      <c r="D208" s="770">
        <v>0.35</v>
      </c>
      <c r="E208" s="770">
        <v>0</v>
      </c>
      <c r="F208" s="770">
        <v>0</v>
      </c>
      <c r="G208" s="813">
        <f>+Patenty!E203</f>
        <v>0</v>
      </c>
      <c r="H208" s="770">
        <f>+'Pub_077 12'!AS208</f>
        <v>0</v>
      </c>
      <c r="J208" s="770">
        <f t="shared" si="9"/>
        <v>1.2452635511358588E-4</v>
      </c>
      <c r="K208" s="770">
        <f t="shared" si="9"/>
        <v>0</v>
      </c>
      <c r="L208" s="770">
        <f t="shared" si="9"/>
        <v>0</v>
      </c>
      <c r="M208" s="770">
        <f t="shared" si="9"/>
        <v>0</v>
      </c>
      <c r="N208" s="770">
        <f t="shared" si="9"/>
        <v>0</v>
      </c>
      <c r="P208" s="770">
        <f t="shared" si="10"/>
        <v>9.9621084090868702E-6</v>
      </c>
    </row>
    <row r="209" spans="1:16" x14ac:dyDescent="0.25">
      <c r="A209" s="770">
        <v>716000000</v>
      </c>
      <c r="B209" s="770" t="s">
        <v>618</v>
      </c>
      <c r="C209" s="770" t="s">
        <v>625</v>
      </c>
      <c r="D209" s="770">
        <v>0</v>
      </c>
      <c r="E209" s="770">
        <v>0</v>
      </c>
      <c r="F209" s="770">
        <v>0</v>
      </c>
      <c r="G209" s="813">
        <f>+Patenty!E204</f>
        <v>0</v>
      </c>
      <c r="H209" s="770">
        <f>+'Pub_077 12'!AS209</f>
        <v>0</v>
      </c>
      <c r="J209" s="770">
        <f t="shared" si="9"/>
        <v>0</v>
      </c>
      <c r="K209" s="770">
        <f t="shared" si="9"/>
        <v>0</v>
      </c>
      <c r="L209" s="770">
        <f t="shared" si="9"/>
        <v>0</v>
      </c>
      <c r="M209" s="770">
        <f t="shared" si="9"/>
        <v>0</v>
      </c>
      <c r="N209" s="770">
        <f t="shared" si="9"/>
        <v>0</v>
      </c>
      <c r="P209" s="770">
        <f t="shared" si="10"/>
        <v>0</v>
      </c>
    </row>
    <row r="210" spans="1:16" x14ac:dyDescent="0.25">
      <c r="A210" s="770">
        <v>716000000</v>
      </c>
      <c r="B210" s="770" t="s">
        <v>618</v>
      </c>
      <c r="C210" s="770" t="s">
        <v>616</v>
      </c>
      <c r="D210" s="770">
        <v>9.7666666666666604</v>
      </c>
      <c r="E210" s="770">
        <v>36</v>
      </c>
      <c r="F210" s="770">
        <v>1650.8166666666662</v>
      </c>
      <c r="G210" s="813">
        <f>+Patenty!E205</f>
        <v>0</v>
      </c>
      <c r="H210" s="770">
        <f>+'Pub_077 12'!AS210</f>
        <v>7.5557905163241334E-3</v>
      </c>
      <c r="J210" s="770">
        <f t="shared" si="9"/>
        <v>3.4748782903124423E-3</v>
      </c>
      <c r="K210" s="770">
        <f t="shared" si="9"/>
        <v>6.0807215789607048E-3</v>
      </c>
      <c r="L210" s="770">
        <f t="shared" si="9"/>
        <v>6.7258383446597431E-3</v>
      </c>
      <c r="M210" s="770">
        <f t="shared" si="9"/>
        <v>0</v>
      </c>
      <c r="N210" s="770">
        <f t="shared" si="9"/>
        <v>7.5557905163241247E-3</v>
      </c>
      <c r="P210" s="770">
        <f t="shared" si="10"/>
        <v>6.8366017399950178E-3</v>
      </c>
    </row>
    <row r="211" spans="1:16" x14ac:dyDescent="0.25">
      <c r="A211" s="770">
        <v>716000000</v>
      </c>
      <c r="B211" s="770" t="s">
        <v>618</v>
      </c>
      <c r="C211" s="770" t="s">
        <v>626</v>
      </c>
      <c r="D211" s="770">
        <v>14.999999999999998</v>
      </c>
      <c r="E211" s="770">
        <v>10.5</v>
      </c>
      <c r="F211" s="770">
        <v>532.69999999999993</v>
      </c>
      <c r="G211" s="813">
        <f>+Patenty!E206</f>
        <v>0</v>
      </c>
      <c r="H211" s="770">
        <f>+'Pub_077 12'!AS211</f>
        <v>1.5962638256207487E-3</v>
      </c>
      <c r="J211" s="770">
        <f t="shared" si="9"/>
        <v>5.3368437905822524E-3</v>
      </c>
      <c r="K211" s="770">
        <f t="shared" si="9"/>
        <v>1.773543793863539E-3</v>
      </c>
      <c r="L211" s="770">
        <f t="shared" si="9"/>
        <v>2.1703525040335063E-3</v>
      </c>
      <c r="M211" s="770">
        <f t="shared" si="9"/>
        <v>0</v>
      </c>
      <c r="N211" s="770">
        <f t="shared" si="9"/>
        <v>1.596263825620747E-3</v>
      </c>
      <c r="P211" s="770">
        <f t="shared" si="10"/>
        <v>1.9556122734357556E-3</v>
      </c>
    </row>
    <row r="212" spans="1:16" x14ac:dyDescent="0.25">
      <c r="A212" s="770">
        <v>716000000</v>
      </c>
      <c r="B212" s="770" t="s">
        <v>618</v>
      </c>
      <c r="C212" s="770" t="s">
        <v>627</v>
      </c>
      <c r="D212" s="770">
        <v>3.5</v>
      </c>
      <c r="E212" s="770">
        <v>17</v>
      </c>
      <c r="F212" s="770">
        <v>393.7</v>
      </c>
      <c r="G212" s="813">
        <f>+Patenty!E207</f>
        <v>0</v>
      </c>
      <c r="H212" s="770">
        <f>+'Pub_077 12'!AS212</f>
        <v>7.363897161906201E-4</v>
      </c>
      <c r="J212" s="770">
        <f t="shared" si="9"/>
        <v>1.2452635511358591E-3</v>
      </c>
      <c r="K212" s="770">
        <f t="shared" si="9"/>
        <v>2.8714518567314442E-3</v>
      </c>
      <c r="L212" s="770">
        <f t="shared" si="9"/>
        <v>1.6040318769250824E-3</v>
      </c>
      <c r="M212" s="770">
        <f t="shared" si="9"/>
        <v>0</v>
      </c>
      <c r="N212" s="770">
        <f t="shared" si="9"/>
        <v>7.3638971619061923E-4</v>
      </c>
      <c r="P212" s="770">
        <f t="shared" si="10"/>
        <v>1.2021076625750296E-3</v>
      </c>
    </row>
    <row r="213" spans="1:16" x14ac:dyDescent="0.25">
      <c r="A213" s="770">
        <v>716000000</v>
      </c>
      <c r="B213" s="770" t="s">
        <v>618</v>
      </c>
      <c r="C213" s="770" t="s">
        <v>593</v>
      </c>
      <c r="D213" s="770">
        <v>41.083333333333378</v>
      </c>
      <c r="E213" s="770">
        <v>53.833333333333336</v>
      </c>
      <c r="F213" s="770">
        <v>1102.25</v>
      </c>
      <c r="G213" s="813">
        <f>+Patenty!E208</f>
        <v>0</v>
      </c>
      <c r="H213" s="770">
        <f>+'Pub_077 12'!AS213</f>
        <v>4.6152804591275704E-3</v>
      </c>
      <c r="J213" s="770">
        <f t="shared" si="9"/>
        <v>1.4617022159761409E-2</v>
      </c>
      <c r="K213" s="770">
        <f t="shared" si="9"/>
        <v>9.0929308796495727E-3</v>
      </c>
      <c r="L213" s="770">
        <f t="shared" si="9"/>
        <v>4.4908410879874834E-3</v>
      </c>
      <c r="M213" s="770">
        <f t="shared" si="9"/>
        <v>0</v>
      </c>
      <c r="N213" s="770">
        <f t="shared" si="9"/>
        <v>4.6152804591275652E-3</v>
      </c>
      <c r="P213" s="770">
        <f t="shared" si="10"/>
        <v>6.1205124123845326E-3</v>
      </c>
    </row>
    <row r="214" spans="1:16" x14ac:dyDescent="0.25">
      <c r="A214" s="770">
        <v>716000000</v>
      </c>
      <c r="B214" s="770" t="s">
        <v>618</v>
      </c>
      <c r="C214" s="770" t="s">
        <v>462</v>
      </c>
      <c r="D214" s="770">
        <v>0</v>
      </c>
      <c r="E214" s="770">
        <v>1</v>
      </c>
      <c r="F214" s="770">
        <v>2.5</v>
      </c>
      <c r="G214" s="813">
        <f>+Patenty!E209</f>
        <v>0</v>
      </c>
      <c r="H214" s="770">
        <f>+'Pub_077 12'!AS214</f>
        <v>5.0612299143787841E-5</v>
      </c>
      <c r="J214" s="770">
        <f t="shared" si="9"/>
        <v>0</v>
      </c>
      <c r="K214" s="770">
        <f t="shared" si="9"/>
        <v>1.6890893274890847E-4</v>
      </c>
      <c r="L214" s="770">
        <f t="shared" si="9"/>
        <v>1.0185622789719853E-5</v>
      </c>
      <c r="M214" s="770">
        <f t="shared" si="9"/>
        <v>0</v>
      </c>
      <c r="N214" s="770">
        <f t="shared" si="9"/>
        <v>5.0612299143787787E-5</v>
      </c>
      <c r="P214" s="770">
        <f t="shared" si="10"/>
        <v>6.2933485825391976E-5</v>
      </c>
    </row>
    <row r="215" spans="1:16" x14ac:dyDescent="0.25">
      <c r="A215" s="770">
        <v>716000000</v>
      </c>
      <c r="B215" s="770" t="s">
        <v>618</v>
      </c>
      <c r="C215" s="770" t="s">
        <v>628</v>
      </c>
      <c r="D215" s="770">
        <v>9.0999999999999961</v>
      </c>
      <c r="E215" s="770">
        <v>11.666666666666668</v>
      </c>
      <c r="F215" s="770">
        <v>743.7833333333333</v>
      </c>
      <c r="G215" s="813">
        <f>+Patenty!E210</f>
        <v>0</v>
      </c>
      <c r="H215" s="770">
        <f>+'Pub_077 12'!AS215</f>
        <v>2.008159576094464E-3</v>
      </c>
      <c r="J215" s="770">
        <f t="shared" si="9"/>
        <v>3.2376852329532319E-3</v>
      </c>
      <c r="K215" s="770">
        <f t="shared" si="9"/>
        <v>1.9706042154039325E-3</v>
      </c>
      <c r="L215" s="770">
        <f t="shared" si="9"/>
        <v>3.0303585882455191E-3</v>
      </c>
      <c r="M215" s="770">
        <f t="shared" si="9"/>
        <v>0</v>
      </c>
      <c r="N215" s="770">
        <f t="shared" si="9"/>
        <v>2.0081595760944619E-3</v>
      </c>
      <c r="P215" s="770">
        <f t="shared" si="10"/>
        <v>2.1618315425369133E-3</v>
      </c>
    </row>
    <row r="216" spans="1:16" x14ac:dyDescent="0.25">
      <c r="A216" s="770">
        <v>716000000</v>
      </c>
      <c r="B216" s="770" t="s">
        <v>618</v>
      </c>
      <c r="C216" s="770" t="s">
        <v>501</v>
      </c>
      <c r="D216" s="770">
        <v>0</v>
      </c>
      <c r="E216" s="770">
        <v>0</v>
      </c>
      <c r="F216" s="770">
        <v>16.25</v>
      </c>
      <c r="G216" s="813">
        <f>+Patenty!E211</f>
        <v>0</v>
      </c>
      <c r="H216" s="770">
        <f>+'Pub_077 12'!AS216</f>
        <v>2.2981644500475408E-5</v>
      </c>
      <c r="J216" s="770">
        <f t="shared" si="9"/>
        <v>0</v>
      </c>
      <c r="K216" s="770">
        <f t="shared" si="9"/>
        <v>0</v>
      </c>
      <c r="L216" s="770">
        <f t="shared" si="9"/>
        <v>6.6206548133179046E-5</v>
      </c>
      <c r="M216" s="770">
        <f t="shared" si="9"/>
        <v>0</v>
      </c>
      <c r="N216" s="770">
        <f t="shared" si="9"/>
        <v>2.2981644500475381E-5</v>
      </c>
      <c r="P216" s="770">
        <f t="shared" si="10"/>
        <v>2.0464409220968075E-5</v>
      </c>
    </row>
    <row r="217" spans="1:16" x14ac:dyDescent="0.25">
      <c r="A217" s="770">
        <v>717000000</v>
      </c>
      <c r="B217" s="770" t="s">
        <v>629</v>
      </c>
      <c r="C217" s="770" t="s">
        <v>630</v>
      </c>
      <c r="D217" s="770">
        <v>0</v>
      </c>
      <c r="E217" s="770">
        <v>1</v>
      </c>
      <c r="F217" s="770">
        <v>78</v>
      </c>
      <c r="G217" s="813">
        <f>+Patenty!E212</f>
        <v>0</v>
      </c>
      <c r="H217" s="770">
        <f>+'Pub_077 12'!AS217</f>
        <v>0</v>
      </c>
      <c r="J217" s="770">
        <f t="shared" si="9"/>
        <v>0</v>
      </c>
      <c r="K217" s="770">
        <f t="shared" si="9"/>
        <v>1.6890893274890847E-4</v>
      </c>
      <c r="L217" s="770">
        <f t="shared" si="9"/>
        <v>3.177914310392594E-4</v>
      </c>
      <c r="M217" s="770">
        <f t="shared" si="9"/>
        <v>0</v>
      </c>
      <c r="N217" s="770">
        <f t="shared" si="9"/>
        <v>0</v>
      </c>
      <c r="P217" s="770">
        <f t="shared" si="10"/>
        <v>5.4137833050455197E-5</v>
      </c>
    </row>
    <row r="218" spans="1:16" x14ac:dyDescent="0.25">
      <c r="A218" s="770">
        <v>717000000</v>
      </c>
      <c r="B218" s="770" t="s">
        <v>629</v>
      </c>
      <c r="C218" s="770" t="s">
        <v>631</v>
      </c>
      <c r="D218" s="770">
        <v>1</v>
      </c>
      <c r="E218" s="770">
        <v>4</v>
      </c>
      <c r="F218" s="770">
        <v>48</v>
      </c>
      <c r="G218" s="813">
        <f>+Patenty!E213</f>
        <v>0</v>
      </c>
      <c r="H218" s="770">
        <f>+'Pub_077 12'!AS218</f>
        <v>1.6803247838096389E-4</v>
      </c>
      <c r="J218" s="770">
        <f t="shared" si="9"/>
        <v>3.5578958603881689E-4</v>
      </c>
      <c r="K218" s="770">
        <f t="shared" si="9"/>
        <v>6.7563573099563388E-4</v>
      </c>
      <c r="L218" s="770">
        <f t="shared" si="9"/>
        <v>1.9556395756262118E-4</v>
      </c>
      <c r="M218" s="770">
        <f t="shared" si="9"/>
        <v>0</v>
      </c>
      <c r="N218" s="770">
        <f t="shared" si="9"/>
        <v>1.680324783809637E-4</v>
      </c>
      <c r="P218" s="770">
        <f t="shared" si="10"/>
        <v>2.6986779348880886E-4</v>
      </c>
    </row>
    <row r="219" spans="1:16" x14ac:dyDescent="0.25">
      <c r="A219" s="770">
        <v>717000000</v>
      </c>
      <c r="B219" s="770" t="s">
        <v>629</v>
      </c>
      <c r="C219" s="770" t="s">
        <v>439</v>
      </c>
      <c r="D219" s="770">
        <v>56</v>
      </c>
      <c r="E219" s="770">
        <v>137</v>
      </c>
      <c r="F219" s="770">
        <v>2068</v>
      </c>
      <c r="G219" s="813">
        <f>+Patenty!E214</f>
        <v>0</v>
      </c>
      <c r="H219" s="770">
        <f>+'Pub_077 12'!AS219</f>
        <v>3.8142874821585166E-3</v>
      </c>
      <c r="J219" s="770">
        <f t="shared" si="9"/>
        <v>1.9924216818173746E-2</v>
      </c>
      <c r="K219" s="770">
        <f t="shared" si="9"/>
        <v>2.3140523786600461E-2</v>
      </c>
      <c r="L219" s="770">
        <f t="shared" si="9"/>
        <v>8.4255471716562624E-3</v>
      </c>
      <c r="M219" s="770">
        <f t="shared" si="9"/>
        <v>0</v>
      </c>
      <c r="N219" s="770">
        <f t="shared" si="9"/>
        <v>3.8142874821585123E-3</v>
      </c>
      <c r="P219" s="770">
        <f t="shared" si="10"/>
        <v>8.7192999011330985E-3</v>
      </c>
    </row>
    <row r="220" spans="1:16" x14ac:dyDescent="0.25">
      <c r="A220" s="770">
        <v>717000000</v>
      </c>
      <c r="B220" s="770" t="s">
        <v>629</v>
      </c>
      <c r="C220" s="770" t="s">
        <v>632</v>
      </c>
      <c r="D220" s="770">
        <v>35.70000000000001</v>
      </c>
      <c r="E220" s="770">
        <v>147</v>
      </c>
      <c r="F220" s="770">
        <v>2137</v>
      </c>
      <c r="G220" s="813">
        <f>+Patenty!E215</f>
        <v>0</v>
      </c>
      <c r="H220" s="770">
        <f>+'Pub_077 12'!AS220</f>
        <v>1.6295725252872908E-3</v>
      </c>
      <c r="J220" s="770">
        <f t="shared" si="9"/>
        <v>1.2701688221585766E-2</v>
      </c>
      <c r="K220" s="770">
        <f t="shared" si="9"/>
        <v>2.4829613114089544E-2</v>
      </c>
      <c r="L220" s="770">
        <f t="shared" si="9"/>
        <v>8.7066703606525301E-3</v>
      </c>
      <c r="M220" s="770">
        <f t="shared" si="9"/>
        <v>0</v>
      </c>
      <c r="N220" s="770">
        <f t="shared" si="9"/>
        <v>1.6295725252872891E-3</v>
      </c>
      <c r="P220" s="770">
        <f t="shared" si="10"/>
        <v>7.0092207826638973E-3</v>
      </c>
    </row>
    <row r="221" spans="1:16" x14ac:dyDescent="0.25">
      <c r="A221" s="770">
        <v>717000000</v>
      </c>
      <c r="B221" s="770" t="s">
        <v>629</v>
      </c>
      <c r="C221" s="770" t="s">
        <v>633</v>
      </c>
      <c r="D221" s="770">
        <v>3.1</v>
      </c>
      <c r="E221" s="770">
        <v>5</v>
      </c>
      <c r="F221" s="770">
        <v>82</v>
      </c>
      <c r="G221" s="813">
        <f>+Patenty!E216</f>
        <v>2.2624434389140274E-3</v>
      </c>
      <c r="H221" s="770">
        <f>+'Pub_077 12'!AS221</f>
        <v>6.028522275622286E-5</v>
      </c>
      <c r="J221" s="770">
        <f t="shared" si="9"/>
        <v>1.1029477167203323E-3</v>
      </c>
      <c r="K221" s="770">
        <f t="shared" si="9"/>
        <v>8.4454466374454232E-4</v>
      </c>
      <c r="L221" s="770">
        <f t="shared" si="9"/>
        <v>3.3408842750281122E-4</v>
      </c>
      <c r="M221" s="770">
        <f t="shared" si="9"/>
        <v>2.2624434389140282E-3</v>
      </c>
      <c r="N221" s="770">
        <f t="shared" si="9"/>
        <v>6.0285222756222793E-5</v>
      </c>
      <c r="P221" s="770">
        <f t="shared" si="10"/>
        <v>3.20948165782671E-4</v>
      </c>
    </row>
    <row r="222" spans="1:16" x14ac:dyDescent="0.25">
      <c r="A222" s="770">
        <v>717000000</v>
      </c>
      <c r="B222" s="770" t="s">
        <v>629</v>
      </c>
      <c r="C222" s="770" t="s">
        <v>634</v>
      </c>
      <c r="D222" s="770">
        <v>3</v>
      </c>
      <c r="E222" s="770">
        <v>31</v>
      </c>
      <c r="F222" s="770">
        <v>593</v>
      </c>
      <c r="G222" s="813">
        <f>+Patenty!E217</f>
        <v>0</v>
      </c>
      <c r="H222" s="770">
        <f>+'Pub_077 12'!AS222</f>
        <v>2.7123308059612975E-3</v>
      </c>
      <c r="J222" s="770">
        <f t="shared" si="9"/>
        <v>1.0673687581164507E-3</v>
      </c>
      <c r="K222" s="770">
        <f t="shared" si="9"/>
        <v>5.2361769152161628E-3</v>
      </c>
      <c r="L222" s="770">
        <f t="shared" si="9"/>
        <v>2.4160297257215494E-3</v>
      </c>
      <c r="M222" s="770">
        <f t="shared" si="9"/>
        <v>0</v>
      </c>
      <c r="N222" s="770">
        <f t="shared" si="9"/>
        <v>2.7123308059612944E-3</v>
      </c>
      <c r="P222" s="770">
        <f t="shared" si="10"/>
        <v>2.9589602862282421E-3</v>
      </c>
    </row>
    <row r="223" spans="1:16" x14ac:dyDescent="0.25">
      <c r="A223" s="770">
        <v>717000000</v>
      </c>
      <c r="B223" s="770" t="s">
        <v>629</v>
      </c>
      <c r="C223" s="770" t="s">
        <v>635</v>
      </c>
      <c r="D223" s="770">
        <v>17</v>
      </c>
      <c r="E223" s="770">
        <v>23</v>
      </c>
      <c r="F223" s="770">
        <v>579</v>
      </c>
      <c r="G223" s="813">
        <f>+Patenty!E218</f>
        <v>0</v>
      </c>
      <c r="H223" s="770">
        <f>+'Pub_077 12'!AS223</f>
        <v>1.3788986700285244E-4</v>
      </c>
      <c r="J223" s="770">
        <f t="shared" si="9"/>
        <v>6.048422962659887E-3</v>
      </c>
      <c r="K223" s="770">
        <f t="shared" si="9"/>
        <v>3.8849054532248948E-3</v>
      </c>
      <c r="L223" s="770">
        <f t="shared" si="9"/>
        <v>2.3589902380991182E-3</v>
      </c>
      <c r="M223" s="770">
        <f t="shared" si="9"/>
        <v>0</v>
      </c>
      <c r="N223" s="770">
        <f t="shared" si="9"/>
        <v>1.3788986700285228E-4</v>
      </c>
      <c r="P223" s="770">
        <f t="shared" si="10"/>
        <v>1.4240342953308351E-3</v>
      </c>
    </row>
    <row r="224" spans="1:16" x14ac:dyDescent="0.25">
      <c r="A224" s="770">
        <v>717000000</v>
      </c>
      <c r="B224" s="770" t="s">
        <v>629</v>
      </c>
      <c r="C224" s="770" t="s">
        <v>636</v>
      </c>
      <c r="D224" s="770">
        <v>9.5999999999999979</v>
      </c>
      <c r="E224" s="770">
        <v>16</v>
      </c>
      <c r="F224" s="770">
        <v>708</v>
      </c>
      <c r="G224" s="813">
        <f>+Patenty!E219</f>
        <v>2.2624434389140274E-3</v>
      </c>
      <c r="H224" s="770">
        <f>+'Pub_077 12'!AS224</f>
        <v>2.2163504718461331E-3</v>
      </c>
      <c r="J224" s="770">
        <f t="shared" si="9"/>
        <v>3.4155800259726412E-3</v>
      </c>
      <c r="K224" s="770">
        <f t="shared" si="9"/>
        <v>2.7025429239825355E-3</v>
      </c>
      <c r="L224" s="770">
        <f t="shared" si="9"/>
        <v>2.8845683740486624E-3</v>
      </c>
      <c r="M224" s="770">
        <f t="shared" si="9"/>
        <v>2.2624434389140282E-3</v>
      </c>
      <c r="N224" s="770">
        <f t="shared" si="9"/>
        <v>2.2163504718461305E-3</v>
      </c>
      <c r="P224" s="770">
        <f t="shared" si="10"/>
        <v>2.4488599148863215E-3</v>
      </c>
    </row>
    <row r="225" spans="1:16" x14ac:dyDescent="0.25">
      <c r="A225" s="770">
        <v>717000000</v>
      </c>
      <c r="B225" s="770" t="s">
        <v>629</v>
      </c>
      <c r="C225" s="770" t="s">
        <v>637</v>
      </c>
      <c r="D225" s="770">
        <v>9.1</v>
      </c>
      <c r="E225" s="770">
        <v>34</v>
      </c>
      <c r="F225" s="770">
        <v>377</v>
      </c>
      <c r="G225" s="813">
        <f>+Patenty!E220</f>
        <v>0</v>
      </c>
      <c r="H225" s="770">
        <f>+'Pub_077 12'!AS225</f>
        <v>2.1099827964677999E-4</v>
      </c>
      <c r="J225" s="770">
        <f t="shared" ref="J225:N275" si="11">+D225/D$3</f>
        <v>3.2376852329532332E-3</v>
      </c>
      <c r="K225" s="770">
        <f t="shared" si="11"/>
        <v>5.7429037134628883E-3</v>
      </c>
      <c r="L225" s="770">
        <f t="shared" si="11"/>
        <v>1.5359919166897538E-3</v>
      </c>
      <c r="M225" s="770">
        <f t="shared" si="11"/>
        <v>0</v>
      </c>
      <c r="N225" s="770">
        <f t="shared" si="11"/>
        <v>2.1099827964677975E-4</v>
      </c>
      <c r="P225" s="770">
        <f t="shared" si="10"/>
        <v>1.4974466678270048E-3</v>
      </c>
    </row>
    <row r="226" spans="1:16" x14ac:dyDescent="0.25">
      <c r="A226" s="770">
        <v>717000000</v>
      </c>
      <c r="B226" s="770" t="s">
        <v>629</v>
      </c>
      <c r="C226" s="770" t="s">
        <v>638</v>
      </c>
      <c r="D226" s="770">
        <v>5</v>
      </c>
      <c r="E226" s="770">
        <v>14</v>
      </c>
      <c r="F226" s="770">
        <v>644</v>
      </c>
      <c r="G226" s="813">
        <f>+Patenty!E221</f>
        <v>0</v>
      </c>
      <c r="H226" s="770">
        <f>+'Pub_077 12'!AS226</f>
        <v>1.5221180075812449E-4</v>
      </c>
      <c r="J226" s="770">
        <f t="shared" si="11"/>
        <v>1.7789479301940842E-3</v>
      </c>
      <c r="K226" s="770">
        <f t="shared" si="11"/>
        <v>2.3647250584847186E-3</v>
      </c>
      <c r="L226" s="770">
        <f t="shared" si="11"/>
        <v>2.6238164306318342E-3</v>
      </c>
      <c r="M226" s="770">
        <f t="shared" si="11"/>
        <v>0</v>
      </c>
      <c r="N226" s="770">
        <f t="shared" si="11"/>
        <v>1.5221180075812433E-4</v>
      </c>
      <c r="P226" s="770">
        <f t="shared" si="10"/>
        <v>8.5468419730883776E-4</v>
      </c>
    </row>
    <row r="227" spans="1:16" x14ac:dyDescent="0.25">
      <c r="A227" s="770">
        <v>717000000</v>
      </c>
      <c r="B227" s="770" t="s">
        <v>629</v>
      </c>
      <c r="C227" s="770" t="s">
        <v>639</v>
      </c>
      <c r="D227" s="770">
        <v>0</v>
      </c>
      <c r="E227" s="770">
        <v>3.625</v>
      </c>
      <c r="F227" s="770">
        <v>42.5</v>
      </c>
      <c r="G227" s="813">
        <f>+Patenty!E222</f>
        <v>0</v>
      </c>
      <c r="H227" s="770">
        <f>+'Pub_077 12'!AS227</f>
        <v>0</v>
      </c>
      <c r="J227" s="770">
        <f t="shared" si="11"/>
        <v>0</v>
      </c>
      <c r="K227" s="770">
        <f t="shared" si="11"/>
        <v>6.1229488121479318E-4</v>
      </c>
      <c r="L227" s="770">
        <f t="shared" si="11"/>
        <v>1.731555874252375E-4</v>
      </c>
      <c r="M227" s="770">
        <f t="shared" si="11"/>
        <v>0</v>
      </c>
      <c r="N227" s="770">
        <f t="shared" si="11"/>
        <v>0</v>
      </c>
      <c r="P227" s="770">
        <f t="shared" si="10"/>
        <v>1.1794257680053385E-4</v>
      </c>
    </row>
    <row r="228" spans="1:16" x14ac:dyDescent="0.25">
      <c r="A228" s="770">
        <v>717000000</v>
      </c>
      <c r="B228" s="770" t="s">
        <v>629</v>
      </c>
      <c r="C228" s="770" t="s">
        <v>640</v>
      </c>
      <c r="D228" s="770">
        <v>0</v>
      </c>
      <c r="E228" s="770">
        <v>5</v>
      </c>
      <c r="F228" s="770">
        <v>47.333333333333329</v>
      </c>
      <c r="G228" s="813">
        <f>+Patenty!E223</f>
        <v>0</v>
      </c>
      <c r="H228" s="770">
        <f>+'Pub_077 12'!AS228</f>
        <v>6.2234824500880412E-5</v>
      </c>
      <c r="J228" s="770">
        <f t="shared" si="11"/>
        <v>0</v>
      </c>
      <c r="K228" s="770">
        <f t="shared" si="11"/>
        <v>8.4454466374454232E-4</v>
      </c>
      <c r="L228" s="770">
        <f t="shared" si="11"/>
        <v>1.9284779148536253E-4</v>
      </c>
      <c r="M228" s="770">
        <f t="shared" si="11"/>
        <v>0</v>
      </c>
      <c r="N228" s="770">
        <f t="shared" si="11"/>
        <v>6.2234824500880345E-5</v>
      </c>
      <c r="P228" s="770">
        <f t="shared" si="10"/>
        <v>2.0007540032598224E-4</v>
      </c>
    </row>
    <row r="229" spans="1:16" x14ac:dyDescent="0.25">
      <c r="A229" s="770">
        <v>717000000</v>
      </c>
      <c r="B229" s="770" t="s">
        <v>629</v>
      </c>
      <c r="C229" s="770" t="s">
        <v>641</v>
      </c>
      <c r="D229" s="770">
        <v>8.75</v>
      </c>
      <c r="E229" s="770">
        <v>11.958333333333334</v>
      </c>
      <c r="F229" s="770">
        <v>455.16666666666657</v>
      </c>
      <c r="G229" s="813">
        <f>+Patenty!E224</f>
        <v>4.5248868778280547E-3</v>
      </c>
      <c r="H229" s="770">
        <f>+'Pub_077 12'!AS229</f>
        <v>6.432456197569463E-3</v>
      </c>
      <c r="J229" s="770">
        <f t="shared" si="11"/>
        <v>3.1131588778396477E-3</v>
      </c>
      <c r="K229" s="770">
        <f t="shared" si="11"/>
        <v>2.0198693207890304E-3</v>
      </c>
      <c r="L229" s="770">
        <f t="shared" si="11"/>
        <v>1.8544623892483277E-3</v>
      </c>
      <c r="M229" s="770">
        <f t="shared" si="11"/>
        <v>4.5248868778280564E-3</v>
      </c>
      <c r="N229" s="770">
        <f t="shared" si="11"/>
        <v>6.432456197569456E-3</v>
      </c>
      <c r="P229" s="770">
        <f t="shared" si="10"/>
        <v>5.0314574450752948E-3</v>
      </c>
    </row>
    <row r="230" spans="1:16" x14ac:dyDescent="0.25">
      <c r="A230" s="770">
        <v>717000000</v>
      </c>
      <c r="B230" s="770" t="s">
        <v>629</v>
      </c>
      <c r="C230" s="770" t="s">
        <v>642</v>
      </c>
      <c r="D230" s="770">
        <v>21.299999999999994</v>
      </c>
      <c r="E230" s="770">
        <v>33.833333333333329</v>
      </c>
      <c r="F230" s="770">
        <v>788.00000000000057</v>
      </c>
      <c r="G230" s="813">
        <f>+Patenty!E225</f>
        <v>0</v>
      </c>
      <c r="H230" s="770">
        <f>+'Pub_077 12'!AS230</f>
        <v>3.3514571212456159E-3</v>
      </c>
      <c r="J230" s="770">
        <f t="shared" si="11"/>
        <v>7.5783181826267971E-3</v>
      </c>
      <c r="K230" s="770">
        <f t="shared" si="11"/>
        <v>5.7147522246714022E-3</v>
      </c>
      <c r="L230" s="770">
        <f t="shared" si="11"/>
        <v>3.2105083033197E-3</v>
      </c>
      <c r="M230" s="770">
        <f t="shared" si="11"/>
        <v>0</v>
      </c>
      <c r="N230" s="770">
        <f t="shared" si="11"/>
        <v>3.351457121245612E-3</v>
      </c>
      <c r="P230" s="770">
        <f t="shared" si="10"/>
        <v>4.0465756970919625E-3</v>
      </c>
    </row>
    <row r="231" spans="1:16" x14ac:dyDescent="0.25">
      <c r="A231" s="770">
        <v>717000000</v>
      </c>
      <c r="B231" s="770" t="s">
        <v>629</v>
      </c>
      <c r="C231" s="770" t="s">
        <v>643</v>
      </c>
      <c r="D231" s="770">
        <v>3</v>
      </c>
      <c r="E231" s="770">
        <v>7.4999999999999991</v>
      </c>
      <c r="F231" s="770">
        <v>148.16666666666671</v>
      </c>
      <c r="G231" s="813">
        <f>+Patenty!E226</f>
        <v>0</v>
      </c>
      <c r="H231" s="770">
        <f>+'Pub_077 12'!AS231</f>
        <v>2.2494531007529107E-4</v>
      </c>
      <c r="J231" s="770">
        <f t="shared" si="11"/>
        <v>1.0673687581164507E-3</v>
      </c>
      <c r="K231" s="770">
        <f t="shared" si="11"/>
        <v>1.2668169956168134E-3</v>
      </c>
      <c r="L231" s="770">
        <f t="shared" si="11"/>
        <v>6.0366791067073013E-4</v>
      </c>
      <c r="M231" s="770">
        <f t="shared" si="11"/>
        <v>0</v>
      </c>
      <c r="N231" s="770">
        <f t="shared" si="11"/>
        <v>2.2494531007529082E-4</v>
      </c>
      <c r="P231" s="770">
        <f t="shared" si="10"/>
        <v>4.975057274075247E-4</v>
      </c>
    </row>
    <row r="232" spans="1:16" x14ac:dyDescent="0.25">
      <c r="A232" s="770">
        <v>717000000</v>
      </c>
      <c r="B232" s="770" t="s">
        <v>629</v>
      </c>
      <c r="C232" s="770" t="s">
        <v>644</v>
      </c>
      <c r="D232" s="770">
        <v>2</v>
      </c>
      <c r="E232" s="770">
        <v>11.5</v>
      </c>
      <c r="F232" s="770">
        <v>242.33333333333334</v>
      </c>
      <c r="G232" s="813">
        <f>+Patenty!E227</f>
        <v>0</v>
      </c>
      <c r="H232" s="770">
        <f>+'Pub_077 12'!AS232</f>
        <v>1.3016752186358314E-3</v>
      </c>
      <c r="J232" s="770">
        <f t="shared" si="11"/>
        <v>7.1157917207763377E-4</v>
      </c>
      <c r="K232" s="770">
        <f t="shared" si="11"/>
        <v>1.9424527266124474E-3</v>
      </c>
      <c r="L232" s="770">
        <f t="shared" si="11"/>
        <v>9.8732636908351111E-4</v>
      </c>
      <c r="M232" s="770">
        <f t="shared" si="11"/>
        <v>0</v>
      </c>
      <c r="N232" s="770">
        <f t="shared" si="11"/>
        <v>1.3016752186358299E-3</v>
      </c>
      <c r="P232" s="770">
        <f t="shared" si="10"/>
        <v>1.3252350511166555E-3</v>
      </c>
    </row>
    <row r="233" spans="1:16" x14ac:dyDescent="0.25">
      <c r="A233" s="770">
        <v>717000000</v>
      </c>
      <c r="B233" s="770" t="s">
        <v>629</v>
      </c>
      <c r="C233" s="770" t="s">
        <v>593</v>
      </c>
      <c r="D233" s="770">
        <v>36.949999999999996</v>
      </c>
      <c r="E233" s="770">
        <v>82.25</v>
      </c>
      <c r="F233" s="770">
        <v>1213.6666666666667</v>
      </c>
      <c r="G233" s="813">
        <f>+Patenty!E228</f>
        <v>0</v>
      </c>
      <c r="H233" s="770">
        <f>+'Pub_077 12'!AS233</f>
        <v>3.6505711165536092E-3</v>
      </c>
      <c r="J233" s="770">
        <f t="shared" si="11"/>
        <v>1.3146425204134282E-2</v>
      </c>
      <c r="K233" s="770">
        <f t="shared" si="11"/>
        <v>1.3892759718597722E-2</v>
      </c>
      <c r="L233" s="770">
        <f t="shared" si="11"/>
        <v>4.9447803436493314E-3</v>
      </c>
      <c r="M233" s="770">
        <f t="shared" si="11"/>
        <v>0</v>
      </c>
      <c r="N233" s="770">
        <f t="shared" si="11"/>
        <v>3.6505711165536053E-3</v>
      </c>
      <c r="P233" s="770">
        <f t="shared" si="10"/>
        <v>6.2184425329096819E-3</v>
      </c>
    </row>
    <row r="234" spans="1:16" x14ac:dyDescent="0.25">
      <c r="A234" s="770">
        <v>717000000</v>
      </c>
      <c r="B234" s="770" t="s">
        <v>629</v>
      </c>
      <c r="C234" s="770" t="s">
        <v>645</v>
      </c>
      <c r="D234" s="770">
        <v>13.45</v>
      </c>
      <c r="E234" s="770">
        <v>23.708333333333332</v>
      </c>
      <c r="F234" s="770">
        <v>324.5</v>
      </c>
      <c r="G234" s="813">
        <f>+Patenty!E229</f>
        <v>0</v>
      </c>
      <c r="H234" s="770">
        <f>+'Pub_077 12'!AS234</f>
        <v>5.3573879038857047E-4</v>
      </c>
      <c r="J234" s="770">
        <f t="shared" si="11"/>
        <v>4.7853699322220862E-3</v>
      </c>
      <c r="K234" s="770">
        <f t="shared" si="11"/>
        <v>4.0045492805887047E-3</v>
      </c>
      <c r="L234" s="770">
        <f t="shared" si="11"/>
        <v>1.3220938381056371E-3</v>
      </c>
      <c r="M234" s="770">
        <f t="shared" si="11"/>
        <v>0</v>
      </c>
      <c r="N234" s="770">
        <f t="shared" si="11"/>
        <v>5.3573879038856993E-4</v>
      </c>
      <c r="P234" s="770">
        <f t="shared" si="10"/>
        <v>1.522958080982754E-3</v>
      </c>
    </row>
    <row r="235" spans="1:16" x14ac:dyDescent="0.25">
      <c r="A235" s="770">
        <v>717000000</v>
      </c>
      <c r="B235" s="770" t="s">
        <v>629</v>
      </c>
      <c r="C235" s="770" t="s">
        <v>462</v>
      </c>
      <c r="D235" s="770">
        <v>0</v>
      </c>
      <c r="E235" s="770">
        <v>2</v>
      </c>
      <c r="F235" s="770">
        <v>15.833333333333334</v>
      </c>
      <c r="G235" s="813">
        <f>+Patenty!E230</f>
        <v>0</v>
      </c>
      <c r="H235" s="770">
        <f>+'Pub_077 12'!AS235</f>
        <v>1.0047537126037142E-5</v>
      </c>
      <c r="J235" s="770">
        <f t="shared" si="11"/>
        <v>0</v>
      </c>
      <c r="K235" s="770">
        <f t="shared" si="11"/>
        <v>3.3781786549781694E-4</v>
      </c>
      <c r="L235" s="770">
        <f t="shared" si="11"/>
        <v>6.4508944334892401E-5</v>
      </c>
      <c r="M235" s="770">
        <f t="shared" si="11"/>
        <v>0</v>
      </c>
      <c r="N235" s="770">
        <f t="shared" si="11"/>
        <v>1.004753712603713E-5</v>
      </c>
      <c r="P235" s="770">
        <f t="shared" si="10"/>
        <v>6.9221127184604787E-5</v>
      </c>
    </row>
    <row r="236" spans="1:16" x14ac:dyDescent="0.25">
      <c r="A236" s="770">
        <v>717000000</v>
      </c>
      <c r="B236" s="770" t="s">
        <v>629</v>
      </c>
      <c r="C236" s="770" t="s">
        <v>605</v>
      </c>
      <c r="D236" s="770">
        <v>12.4</v>
      </c>
      <c r="E236" s="770">
        <v>16.125</v>
      </c>
      <c r="F236" s="770">
        <v>499.49999999999994</v>
      </c>
      <c r="G236" s="813">
        <f>+Patenty!E231</f>
        <v>0</v>
      </c>
      <c r="H236" s="770">
        <f>+'Pub_077 12'!AS236</f>
        <v>3.6661752549331235E-4</v>
      </c>
      <c r="J236" s="770">
        <f t="shared" si="11"/>
        <v>4.4117908668813294E-3</v>
      </c>
      <c r="K236" s="770">
        <f t="shared" si="11"/>
        <v>2.723656540576149E-3</v>
      </c>
      <c r="L236" s="770">
        <f t="shared" si="11"/>
        <v>2.0350874333860264E-3</v>
      </c>
      <c r="M236" s="770">
        <f t="shared" si="11"/>
        <v>0</v>
      </c>
      <c r="N236" s="770">
        <f t="shared" si="11"/>
        <v>3.6661752549331191E-4</v>
      </c>
      <c r="P236" s="770">
        <f t="shared" si="10"/>
        <v>1.2207394427449197E-3</v>
      </c>
    </row>
    <row r="237" spans="1:16" x14ac:dyDescent="0.25">
      <c r="A237" s="770">
        <v>717000000</v>
      </c>
      <c r="B237" s="770" t="s">
        <v>629</v>
      </c>
      <c r="C237" s="770" t="s">
        <v>646</v>
      </c>
      <c r="D237" s="770">
        <v>7.25</v>
      </c>
      <c r="E237" s="770">
        <v>19</v>
      </c>
      <c r="F237" s="770">
        <v>459</v>
      </c>
      <c r="G237" s="813">
        <f>+Patenty!E232</f>
        <v>0</v>
      </c>
      <c r="H237" s="770">
        <f>+'Pub_077 12'!AS237</f>
        <v>1.5221180075812449E-4</v>
      </c>
      <c r="J237" s="770">
        <f t="shared" si="11"/>
        <v>2.5794744987814224E-3</v>
      </c>
      <c r="K237" s="770">
        <f t="shared" si="11"/>
        <v>3.209269722229261E-3</v>
      </c>
      <c r="L237" s="770">
        <f t="shared" si="11"/>
        <v>1.8700803441925652E-3</v>
      </c>
      <c r="M237" s="770">
        <f t="shared" si="11"/>
        <v>0</v>
      </c>
      <c r="N237" s="770">
        <f t="shared" si="11"/>
        <v>1.5221180075812433E-4</v>
      </c>
      <c r="P237" s="770">
        <f t="shared" si="10"/>
        <v>1.0020000287172556E-3</v>
      </c>
    </row>
    <row r="238" spans="1:16" x14ac:dyDescent="0.25">
      <c r="A238" s="770">
        <v>717000000</v>
      </c>
      <c r="B238" s="770" t="s">
        <v>629</v>
      </c>
      <c r="C238" s="770" t="s">
        <v>617</v>
      </c>
      <c r="D238" s="770">
        <v>0</v>
      </c>
      <c r="E238" s="770">
        <v>1</v>
      </c>
      <c r="F238" s="770">
        <v>3</v>
      </c>
      <c r="G238" s="813">
        <f>+Patenty!E233</f>
        <v>0</v>
      </c>
      <c r="H238" s="770">
        <f>+'Pub_077 12'!AS238</f>
        <v>0</v>
      </c>
      <c r="J238" s="770">
        <f t="shared" si="11"/>
        <v>0</v>
      </c>
      <c r="K238" s="770">
        <f t="shared" si="11"/>
        <v>1.6890893274890847E-4</v>
      </c>
      <c r="L238" s="770">
        <f t="shared" si="11"/>
        <v>1.2222747347663824E-5</v>
      </c>
      <c r="M238" s="770">
        <f t="shared" si="11"/>
        <v>0</v>
      </c>
      <c r="N238" s="770">
        <f t="shared" si="11"/>
        <v>0</v>
      </c>
      <c r="P238" s="770">
        <f t="shared" si="10"/>
        <v>2.9692338355127546E-5</v>
      </c>
    </row>
    <row r="239" spans="1:16" x14ac:dyDescent="0.25">
      <c r="A239" s="770">
        <v>718000000</v>
      </c>
      <c r="B239" s="770" t="s">
        <v>647</v>
      </c>
      <c r="C239" s="770" t="s">
        <v>648</v>
      </c>
      <c r="D239" s="770">
        <v>2</v>
      </c>
      <c r="E239" s="770">
        <v>6</v>
      </c>
      <c r="F239" s="770">
        <v>52</v>
      </c>
      <c r="G239" s="813">
        <f>+Patenty!E234</f>
        <v>0</v>
      </c>
      <c r="H239" s="770">
        <f>+'Pub_077 12'!AS239</f>
        <v>0</v>
      </c>
      <c r="J239" s="770">
        <f t="shared" si="11"/>
        <v>7.1157917207763377E-4</v>
      </c>
      <c r="K239" s="770">
        <f t="shared" si="11"/>
        <v>1.0134535964934509E-3</v>
      </c>
      <c r="L239" s="770">
        <f t="shared" si="11"/>
        <v>2.1186095402617294E-4</v>
      </c>
      <c r="M239" s="770">
        <f t="shared" si="11"/>
        <v>0</v>
      </c>
      <c r="N239" s="770">
        <f t="shared" si="11"/>
        <v>0</v>
      </c>
      <c r="P239" s="770">
        <f t="shared" si="10"/>
        <v>2.4616232149219123E-4</v>
      </c>
    </row>
    <row r="240" spans="1:16" x14ac:dyDescent="0.25">
      <c r="A240" s="770">
        <v>718000000</v>
      </c>
      <c r="B240" s="770" t="s">
        <v>647</v>
      </c>
      <c r="C240" s="770" t="s">
        <v>649</v>
      </c>
      <c r="D240" s="770">
        <v>1</v>
      </c>
      <c r="E240" s="770">
        <v>3</v>
      </c>
      <c r="F240" s="770">
        <v>132</v>
      </c>
      <c r="G240" s="813">
        <f>+Patenty!E235</f>
        <v>0</v>
      </c>
      <c r="H240" s="770">
        <f>+'Pub_077 12'!AS240</f>
        <v>0</v>
      </c>
      <c r="J240" s="770">
        <f t="shared" si="11"/>
        <v>3.5578958603881689E-4</v>
      </c>
      <c r="K240" s="770">
        <f t="shared" si="11"/>
        <v>5.0672679824672543E-4</v>
      </c>
      <c r="L240" s="770">
        <f t="shared" si="11"/>
        <v>5.3780088329720822E-4</v>
      </c>
      <c r="M240" s="770">
        <f t="shared" si="11"/>
        <v>0</v>
      </c>
      <c r="N240" s="770">
        <f t="shared" si="11"/>
        <v>0</v>
      </c>
      <c r="P240" s="770">
        <f t="shared" si="10"/>
        <v>1.5763079324882534E-4</v>
      </c>
    </row>
    <row r="241" spans="1:16" x14ac:dyDescent="0.25">
      <c r="A241" s="770">
        <v>718000000</v>
      </c>
      <c r="B241" s="770" t="s">
        <v>647</v>
      </c>
      <c r="C241" s="770" t="s">
        <v>650</v>
      </c>
      <c r="D241" s="770">
        <v>0</v>
      </c>
      <c r="E241" s="770">
        <v>14</v>
      </c>
      <c r="F241" s="770">
        <v>143</v>
      </c>
      <c r="G241" s="813">
        <f>+Patenty!E236</f>
        <v>0</v>
      </c>
      <c r="H241" s="770">
        <f>+'Pub_077 12'!AS241</f>
        <v>0</v>
      </c>
      <c r="J241" s="770">
        <f t="shared" si="11"/>
        <v>0</v>
      </c>
      <c r="K241" s="770">
        <f t="shared" si="11"/>
        <v>2.3647250584847186E-3</v>
      </c>
      <c r="L241" s="770">
        <f t="shared" si="11"/>
        <v>5.8261762357197564E-4</v>
      </c>
      <c r="M241" s="770">
        <f t="shared" si="11"/>
        <v>0</v>
      </c>
      <c r="N241" s="770">
        <f t="shared" si="11"/>
        <v>0</v>
      </c>
      <c r="P241" s="770">
        <f t="shared" si="10"/>
        <v>4.4861266982816026E-4</v>
      </c>
    </row>
    <row r="242" spans="1:16" x14ac:dyDescent="0.25">
      <c r="A242" s="770">
        <v>718000000</v>
      </c>
      <c r="B242" s="770" t="s">
        <v>651</v>
      </c>
      <c r="C242" s="770" t="s">
        <v>652</v>
      </c>
      <c r="D242" s="770">
        <v>1.1000000000000001</v>
      </c>
      <c r="E242" s="770">
        <v>5</v>
      </c>
      <c r="F242" s="770">
        <v>55</v>
      </c>
      <c r="G242" s="813">
        <f>+Patenty!E237</f>
        <v>0</v>
      </c>
      <c r="H242" s="770">
        <f>+'Pub_077 12'!AS242</f>
        <v>0</v>
      </c>
      <c r="J242" s="770">
        <f t="shared" si="11"/>
        <v>3.9136854464269857E-4</v>
      </c>
      <c r="K242" s="770">
        <f t="shared" si="11"/>
        <v>8.4454466374454232E-4</v>
      </c>
      <c r="L242" s="770">
        <f t="shared" si="11"/>
        <v>2.2408370137383678E-4</v>
      </c>
      <c r="M242" s="770">
        <f t="shared" si="11"/>
        <v>0</v>
      </c>
      <c r="N242" s="770">
        <f t="shared" si="11"/>
        <v>0</v>
      </c>
      <c r="P242" s="770">
        <f t="shared" si="10"/>
        <v>1.9280877251789502E-4</v>
      </c>
    </row>
    <row r="243" spans="1:16" x14ac:dyDescent="0.25">
      <c r="A243" s="770">
        <v>718000000</v>
      </c>
      <c r="B243" s="770" t="s">
        <v>651</v>
      </c>
      <c r="C243" s="770" t="s">
        <v>653</v>
      </c>
      <c r="D243" s="770">
        <v>1</v>
      </c>
      <c r="E243" s="770">
        <v>7</v>
      </c>
      <c r="F243" s="770">
        <v>54</v>
      </c>
      <c r="G243" s="813">
        <f>+Patenty!E238</f>
        <v>0</v>
      </c>
      <c r="H243" s="770">
        <f>+'Pub_077 12'!AS243</f>
        <v>0</v>
      </c>
      <c r="J243" s="770">
        <f t="shared" si="11"/>
        <v>3.5578958603881689E-4</v>
      </c>
      <c r="K243" s="770">
        <f t="shared" si="11"/>
        <v>1.1823625292423593E-3</v>
      </c>
      <c r="L243" s="770">
        <f t="shared" si="11"/>
        <v>2.2000945225794882E-4</v>
      </c>
      <c r="M243" s="770">
        <f t="shared" si="11"/>
        <v>0</v>
      </c>
      <c r="N243" s="770">
        <f t="shared" si="11"/>
        <v>0</v>
      </c>
      <c r="P243" s="770">
        <f t="shared" si="10"/>
        <v>2.4706555303494237E-4</v>
      </c>
    </row>
    <row r="244" spans="1:16" x14ac:dyDescent="0.25">
      <c r="A244" s="770">
        <v>718000000</v>
      </c>
      <c r="B244" s="770" t="s">
        <v>651</v>
      </c>
      <c r="C244" s="770" t="s">
        <v>654</v>
      </c>
      <c r="D244" s="770">
        <v>3</v>
      </c>
      <c r="E244" s="770">
        <v>8</v>
      </c>
      <c r="F244" s="770">
        <v>38</v>
      </c>
      <c r="G244" s="813">
        <f>+Patenty!E239</f>
        <v>0</v>
      </c>
      <c r="H244" s="770">
        <f>+'Pub_077 12'!AS244</f>
        <v>0</v>
      </c>
      <c r="J244" s="770">
        <f t="shared" si="11"/>
        <v>1.0673687581164507E-3</v>
      </c>
      <c r="K244" s="770">
        <f t="shared" si="11"/>
        <v>1.3512714619912678E-3</v>
      </c>
      <c r="L244" s="770">
        <f t="shared" si="11"/>
        <v>1.5482146640374177E-4</v>
      </c>
      <c r="M244" s="770">
        <f t="shared" si="11"/>
        <v>0</v>
      </c>
      <c r="N244" s="770">
        <f t="shared" si="11"/>
        <v>0</v>
      </c>
      <c r="P244" s="770">
        <f t="shared" si="10"/>
        <v>3.2749136650013093E-4</v>
      </c>
    </row>
    <row r="245" spans="1:16" x14ac:dyDescent="0.25">
      <c r="A245" s="770">
        <v>719000000</v>
      </c>
      <c r="B245" s="770" t="s">
        <v>655</v>
      </c>
      <c r="C245" s="770" t="s">
        <v>656</v>
      </c>
      <c r="D245" s="770">
        <v>12</v>
      </c>
      <c r="E245" s="770">
        <v>0</v>
      </c>
      <c r="F245" s="770">
        <v>301</v>
      </c>
      <c r="G245" s="813">
        <f>+Patenty!E240</f>
        <v>0</v>
      </c>
      <c r="H245" s="770">
        <f>+'Pub_077 12'!AS245</f>
        <v>1.33947671865763E-3</v>
      </c>
      <c r="J245" s="770">
        <f t="shared" si="11"/>
        <v>4.2694750324658026E-3</v>
      </c>
      <c r="K245" s="770">
        <f t="shared" si="11"/>
        <v>0</v>
      </c>
      <c r="L245" s="770">
        <f t="shared" si="11"/>
        <v>1.2263489838822703E-3</v>
      </c>
      <c r="M245" s="770">
        <f t="shared" si="11"/>
        <v>0</v>
      </c>
      <c r="N245" s="770">
        <f t="shared" si="11"/>
        <v>1.3394767186576285E-3</v>
      </c>
      <c r="P245" s="770">
        <f t="shared" si="10"/>
        <v>1.3237205556218806E-3</v>
      </c>
    </row>
    <row r="246" spans="1:16" x14ac:dyDescent="0.25">
      <c r="A246" s="770">
        <v>719000000</v>
      </c>
      <c r="B246" s="770" t="s">
        <v>655</v>
      </c>
      <c r="C246" s="770" t="s">
        <v>657</v>
      </c>
      <c r="D246" s="770">
        <v>14</v>
      </c>
      <c r="E246" s="770">
        <v>27</v>
      </c>
      <c r="F246" s="770">
        <v>619</v>
      </c>
      <c r="G246" s="813">
        <f>+Patenty!E241</f>
        <v>0</v>
      </c>
      <c r="H246" s="770">
        <f>+'Pub_077 12'!AS246</f>
        <v>9.6456356409956577E-4</v>
      </c>
      <c r="J246" s="770">
        <f t="shared" si="11"/>
        <v>4.9810542045434364E-3</v>
      </c>
      <c r="K246" s="770">
        <f t="shared" si="11"/>
        <v>4.560541184220529E-3</v>
      </c>
      <c r="L246" s="770">
        <f t="shared" si="11"/>
        <v>2.5219602027346357E-3</v>
      </c>
      <c r="M246" s="770">
        <f t="shared" si="11"/>
        <v>0</v>
      </c>
      <c r="N246" s="770">
        <f t="shared" si="11"/>
        <v>9.6456356409956468E-4</v>
      </c>
      <c r="P246" s="770">
        <f t="shared" si="10"/>
        <v>2.0121451062054484E-3</v>
      </c>
    </row>
    <row r="247" spans="1:16" x14ac:dyDescent="0.25">
      <c r="A247" s="770">
        <v>719000000</v>
      </c>
      <c r="B247" s="770" t="s">
        <v>655</v>
      </c>
      <c r="C247" s="770" t="s">
        <v>658</v>
      </c>
      <c r="D247" s="770">
        <v>0</v>
      </c>
      <c r="E247" s="770">
        <v>8</v>
      </c>
      <c r="F247" s="770">
        <v>271</v>
      </c>
      <c r="G247" s="813">
        <f>+Patenty!E242</f>
        <v>0</v>
      </c>
      <c r="H247" s="770">
        <f>+'Pub_077 12'!AS247</f>
        <v>5.7243141847237891E-4</v>
      </c>
      <c r="J247" s="770">
        <f t="shared" si="11"/>
        <v>0</v>
      </c>
      <c r="K247" s="770">
        <f t="shared" si="11"/>
        <v>1.3512714619912678E-3</v>
      </c>
      <c r="L247" s="770">
        <f t="shared" si="11"/>
        <v>1.104121510405632E-3</v>
      </c>
      <c r="M247" s="770">
        <f t="shared" si="11"/>
        <v>0</v>
      </c>
      <c r="N247" s="770">
        <f t="shared" si="11"/>
        <v>5.7243141847237826E-4</v>
      </c>
      <c r="P247" s="770">
        <f t="shared" si="10"/>
        <v>6.9585060556273583E-4</v>
      </c>
    </row>
    <row r="248" spans="1:16" x14ac:dyDescent="0.25">
      <c r="A248" s="770">
        <v>719000000</v>
      </c>
      <c r="B248" s="770" t="s">
        <v>655</v>
      </c>
      <c r="C248" s="770" t="s">
        <v>659</v>
      </c>
      <c r="D248" s="770">
        <v>4</v>
      </c>
      <c r="E248" s="770">
        <v>4</v>
      </c>
      <c r="F248" s="770">
        <v>412</v>
      </c>
      <c r="G248" s="813">
        <f>+Patenty!E243</f>
        <v>0</v>
      </c>
      <c r="H248" s="770">
        <f>+'Pub_077 12'!AS248</f>
        <v>1.8822122511083835E-3</v>
      </c>
      <c r="J248" s="770">
        <f t="shared" si="11"/>
        <v>1.4231583441552675E-3</v>
      </c>
      <c r="K248" s="770">
        <f t="shared" si="11"/>
        <v>6.7563573099563388E-4</v>
      </c>
      <c r="L248" s="770">
        <f t="shared" si="11"/>
        <v>1.6785906357458318E-3</v>
      </c>
      <c r="M248" s="770">
        <f t="shared" si="11"/>
        <v>0</v>
      </c>
      <c r="N248" s="770">
        <f t="shared" si="11"/>
        <v>1.8822122511083813E-3</v>
      </c>
      <c r="P248" s="770">
        <f t="shared" si="10"/>
        <v>1.6052580783928775E-3</v>
      </c>
    </row>
    <row r="249" spans="1:16" x14ac:dyDescent="0.25">
      <c r="A249" s="770">
        <v>719000000</v>
      </c>
      <c r="B249" s="770" t="s">
        <v>655</v>
      </c>
      <c r="C249" s="770" t="s">
        <v>660</v>
      </c>
      <c r="D249" s="770">
        <v>0</v>
      </c>
      <c r="E249" s="770">
        <v>4</v>
      </c>
      <c r="F249" s="770">
        <v>226</v>
      </c>
      <c r="G249" s="813">
        <f>+Patenty!E244</f>
        <v>0</v>
      </c>
      <c r="H249" s="770">
        <f>+'Pub_077 12'!AS249</f>
        <v>1.4668435963753642E-3</v>
      </c>
      <c r="J249" s="770">
        <f t="shared" si="11"/>
        <v>0</v>
      </c>
      <c r="K249" s="770">
        <f t="shared" si="11"/>
        <v>6.7563573099563388E-4</v>
      </c>
      <c r="L249" s="770">
        <f t="shared" si="11"/>
        <v>9.2078030019067478E-4</v>
      </c>
      <c r="M249" s="770">
        <f t="shared" si="11"/>
        <v>0</v>
      </c>
      <c r="N249" s="770">
        <f t="shared" si="11"/>
        <v>1.4668435963753625E-3</v>
      </c>
      <c r="P249" s="770">
        <f t="shared" si="10"/>
        <v>1.156637271892251E-3</v>
      </c>
    </row>
    <row r="250" spans="1:16" x14ac:dyDescent="0.25">
      <c r="A250" s="770">
        <v>719000000</v>
      </c>
      <c r="B250" s="770" t="s">
        <v>655</v>
      </c>
      <c r="C250" s="770" t="s">
        <v>661</v>
      </c>
      <c r="D250" s="770">
        <v>5</v>
      </c>
      <c r="E250" s="770">
        <v>6</v>
      </c>
      <c r="F250" s="770">
        <v>615</v>
      </c>
      <c r="G250" s="813">
        <f>+Patenty!E245</f>
        <v>0</v>
      </c>
      <c r="H250" s="770">
        <f>+'Pub_077 12'!AS250</f>
        <v>1.2057044551244569E-3</v>
      </c>
      <c r="J250" s="770">
        <f t="shared" si="11"/>
        <v>1.7789479301940842E-3</v>
      </c>
      <c r="K250" s="770">
        <f t="shared" si="11"/>
        <v>1.0134535964934509E-3</v>
      </c>
      <c r="L250" s="770">
        <f t="shared" si="11"/>
        <v>2.505663206271084E-3</v>
      </c>
      <c r="M250" s="770">
        <f t="shared" si="11"/>
        <v>0</v>
      </c>
      <c r="N250" s="770">
        <f t="shared" si="11"/>
        <v>1.2057044551244556E-3</v>
      </c>
      <c r="P250" s="770">
        <f t="shared" si="10"/>
        <v>1.3108209427032409E-3</v>
      </c>
    </row>
    <row r="251" spans="1:16" x14ac:dyDescent="0.25">
      <c r="A251" s="770">
        <v>719000000</v>
      </c>
      <c r="B251" s="770" t="s">
        <v>655</v>
      </c>
      <c r="C251" s="770" t="s">
        <v>662</v>
      </c>
      <c r="D251" s="770">
        <v>0</v>
      </c>
      <c r="E251" s="770">
        <v>11</v>
      </c>
      <c r="F251" s="770">
        <v>185</v>
      </c>
      <c r="G251" s="813">
        <f>+Patenty!E246</f>
        <v>4.5248868778280547E-3</v>
      </c>
      <c r="H251" s="770">
        <f>+'Pub_077 12'!AS251</f>
        <v>1.2390820998663501E-3</v>
      </c>
      <c r="J251" s="770">
        <f t="shared" si="11"/>
        <v>0</v>
      </c>
      <c r="K251" s="770">
        <f t="shared" si="11"/>
        <v>1.8579982602379931E-3</v>
      </c>
      <c r="L251" s="770">
        <f t="shared" si="11"/>
        <v>7.5373608643926912E-4</v>
      </c>
      <c r="M251" s="770">
        <f t="shared" si="11"/>
        <v>4.5248868778280564E-3</v>
      </c>
      <c r="N251" s="770">
        <f t="shared" si="11"/>
        <v>1.2390820998663488E-3</v>
      </c>
      <c r="P251" s="770">
        <f t="shared" si="10"/>
        <v>1.2392016458456713E-3</v>
      </c>
    </row>
    <row r="252" spans="1:16" x14ac:dyDescent="0.25">
      <c r="A252" s="770">
        <v>719000000</v>
      </c>
      <c r="B252" s="770" t="s">
        <v>655</v>
      </c>
      <c r="C252" s="770" t="s">
        <v>663</v>
      </c>
      <c r="D252" s="770">
        <v>0</v>
      </c>
      <c r="E252" s="770">
        <v>6</v>
      </c>
      <c r="F252" s="770">
        <v>157.66666666666669</v>
      </c>
      <c r="G252" s="813">
        <f>+Patenty!E247</f>
        <v>0</v>
      </c>
      <c r="H252" s="770">
        <f>+'Pub_077 12'!AS252</f>
        <v>1.0303765532502819E-3</v>
      </c>
      <c r="J252" s="770">
        <f t="shared" si="11"/>
        <v>0</v>
      </c>
      <c r="K252" s="770">
        <f t="shared" si="11"/>
        <v>1.0134535964934509E-3</v>
      </c>
      <c r="L252" s="770">
        <f t="shared" si="11"/>
        <v>6.4237327727166549E-4</v>
      </c>
      <c r="M252" s="770">
        <f t="shared" si="11"/>
        <v>0</v>
      </c>
      <c r="N252" s="770">
        <f t="shared" si="11"/>
        <v>1.0303765532502808E-3</v>
      </c>
      <c r="P252" s="770">
        <f t="shared" si="10"/>
        <v>9.0372549873080532E-4</v>
      </c>
    </row>
    <row r="253" spans="1:16" x14ac:dyDescent="0.25">
      <c r="A253" s="770">
        <v>719000000</v>
      </c>
      <c r="B253" s="770" t="s">
        <v>655</v>
      </c>
      <c r="C253" s="770" t="s">
        <v>664</v>
      </c>
      <c r="D253" s="770">
        <v>0</v>
      </c>
      <c r="E253" s="770">
        <v>0</v>
      </c>
      <c r="F253" s="770">
        <v>92.000000000000014</v>
      </c>
      <c r="G253" s="813">
        <f>+Patenty!E248</f>
        <v>0</v>
      </c>
      <c r="H253" s="770">
        <f>+'Pub_077 12'!AS253</f>
        <v>1.8689020774204864E-3</v>
      </c>
      <c r="J253" s="770">
        <f t="shared" si="11"/>
        <v>0</v>
      </c>
      <c r="K253" s="770">
        <f t="shared" si="11"/>
        <v>0</v>
      </c>
      <c r="L253" s="770">
        <f t="shared" si="11"/>
        <v>3.7483091866169065E-4</v>
      </c>
      <c r="M253" s="770">
        <f t="shared" si="11"/>
        <v>0</v>
      </c>
      <c r="N253" s="770">
        <f t="shared" si="11"/>
        <v>1.8689020774204843E-3</v>
      </c>
      <c r="P253" s="770">
        <f t="shared" si="10"/>
        <v>1.2634618445904549E-3</v>
      </c>
    </row>
    <row r="254" spans="1:16" x14ac:dyDescent="0.25">
      <c r="A254" s="770">
        <v>719000000</v>
      </c>
      <c r="B254" s="770" t="s">
        <v>655</v>
      </c>
      <c r="C254" s="770" t="s">
        <v>462</v>
      </c>
      <c r="D254" s="770">
        <v>1</v>
      </c>
      <c r="E254" s="770">
        <v>3</v>
      </c>
      <c r="F254" s="770">
        <v>366.33333333333331</v>
      </c>
      <c r="G254" s="813">
        <f>+Patenty!E249</f>
        <v>0</v>
      </c>
      <c r="H254" s="770">
        <f>+'Pub_077 12'!AS254</f>
        <v>5.4750139296420126E-4</v>
      </c>
      <c r="J254" s="770">
        <f t="shared" si="11"/>
        <v>3.5578958603881689E-4</v>
      </c>
      <c r="K254" s="770">
        <f t="shared" si="11"/>
        <v>5.0672679824672543E-4</v>
      </c>
      <c r="L254" s="770">
        <f t="shared" si="11"/>
        <v>1.4925332594536158E-3</v>
      </c>
      <c r="M254" s="770">
        <f t="shared" si="11"/>
        <v>0</v>
      </c>
      <c r="N254" s="770">
        <f t="shared" si="11"/>
        <v>5.4750139296420061E-4</v>
      </c>
      <c r="P254" s="770">
        <f t="shared" si="10"/>
        <v>5.9536030269771039E-4</v>
      </c>
    </row>
    <row r="255" spans="1:16" x14ac:dyDescent="0.25">
      <c r="A255" s="770">
        <v>719000000</v>
      </c>
      <c r="B255" s="770" t="s">
        <v>655</v>
      </c>
      <c r="C255" s="770" t="s">
        <v>501</v>
      </c>
      <c r="D255" s="770">
        <v>3.2</v>
      </c>
      <c r="E255" s="770">
        <v>3</v>
      </c>
      <c r="F255" s="770">
        <v>403</v>
      </c>
      <c r="G255" s="813">
        <f>+Patenty!E250</f>
        <v>0</v>
      </c>
      <c r="H255" s="770">
        <f>+'Pub_077 12'!AS255</f>
        <v>3.014261137811143E-5</v>
      </c>
      <c r="J255" s="770">
        <f t="shared" si="11"/>
        <v>1.138526675324214E-3</v>
      </c>
      <c r="K255" s="770">
        <f t="shared" si="11"/>
        <v>5.0672679824672543E-4</v>
      </c>
      <c r="L255" s="770">
        <f t="shared" si="11"/>
        <v>1.6419223937028404E-3</v>
      </c>
      <c r="M255" s="770">
        <f t="shared" si="11"/>
        <v>0</v>
      </c>
      <c r="N255" s="770">
        <f t="shared" si="11"/>
        <v>3.0142611378111396E-5</v>
      </c>
      <c r="P255" s="770">
        <f t="shared" si="10"/>
        <v>3.2847360473366117E-4</v>
      </c>
    </row>
    <row r="256" spans="1:16" x14ac:dyDescent="0.25">
      <c r="A256" s="770">
        <v>720000000</v>
      </c>
      <c r="B256" s="770" t="s">
        <v>665</v>
      </c>
      <c r="C256" s="770" t="s">
        <v>666</v>
      </c>
      <c r="D256" s="770">
        <v>10.1</v>
      </c>
      <c r="E256" s="770">
        <v>26</v>
      </c>
      <c r="F256" s="770">
        <v>799</v>
      </c>
      <c r="G256" s="813">
        <f>+Patenty!E251</f>
        <v>0</v>
      </c>
      <c r="H256" s="770">
        <f>+'Pub_077 12'!AS256</f>
        <v>1.6991429491676126E-3</v>
      </c>
      <c r="J256" s="770">
        <f t="shared" si="11"/>
        <v>3.5934748189920501E-3</v>
      </c>
      <c r="K256" s="770">
        <f t="shared" si="11"/>
        <v>4.3916322514716199E-3</v>
      </c>
      <c r="L256" s="770">
        <f t="shared" si="11"/>
        <v>3.2553250435944652E-3</v>
      </c>
      <c r="M256" s="770">
        <f t="shared" si="11"/>
        <v>0</v>
      </c>
      <c r="N256" s="770">
        <f t="shared" si="11"/>
        <v>1.6991429491676107E-3</v>
      </c>
      <c r="P256" s="770">
        <f t="shared" si="10"/>
        <v>2.4159158182077197E-3</v>
      </c>
    </row>
    <row r="257" spans="1:16" x14ac:dyDescent="0.25">
      <c r="A257" s="770">
        <v>720000000</v>
      </c>
      <c r="B257" s="770" t="s">
        <v>665</v>
      </c>
      <c r="C257" s="770" t="s">
        <v>667</v>
      </c>
      <c r="D257" s="770">
        <v>29</v>
      </c>
      <c r="E257" s="770">
        <v>37</v>
      </c>
      <c r="F257" s="770">
        <v>2271</v>
      </c>
      <c r="G257" s="813">
        <f>+Patenty!E252</f>
        <v>0</v>
      </c>
      <c r="H257" s="770">
        <f>+'Pub_077 12'!AS257</f>
        <v>1.4248619590294753E-3</v>
      </c>
      <c r="J257" s="770">
        <f t="shared" si="11"/>
        <v>1.031789799512569E-2</v>
      </c>
      <c r="K257" s="770">
        <f t="shared" si="11"/>
        <v>6.249630511709613E-3</v>
      </c>
      <c r="L257" s="770">
        <f t="shared" si="11"/>
        <v>9.2526197421815143E-3</v>
      </c>
      <c r="M257" s="770">
        <f t="shared" si="11"/>
        <v>0</v>
      </c>
      <c r="N257" s="770">
        <f t="shared" si="11"/>
        <v>1.4248619590294738E-3</v>
      </c>
      <c r="P257" s="770">
        <f t="shared" si="10"/>
        <v>3.5684874989346635E-3</v>
      </c>
    </row>
    <row r="258" spans="1:16" x14ac:dyDescent="0.25">
      <c r="A258" s="770">
        <v>720000000</v>
      </c>
      <c r="B258" s="770" t="s">
        <v>665</v>
      </c>
      <c r="C258" s="770" t="s">
        <v>620</v>
      </c>
      <c r="D258" s="770">
        <v>12</v>
      </c>
      <c r="E258" s="770">
        <v>10</v>
      </c>
      <c r="F258" s="770">
        <v>312</v>
      </c>
      <c r="G258" s="813">
        <f>+Patenty!E253</f>
        <v>2.2624434389140274E-3</v>
      </c>
      <c r="H258" s="770">
        <f>+'Pub_077 12'!AS258</f>
        <v>7.069180821923985E-3</v>
      </c>
      <c r="J258" s="770">
        <f t="shared" si="11"/>
        <v>4.2694750324658026E-3</v>
      </c>
      <c r="K258" s="770">
        <f t="shared" si="11"/>
        <v>1.6890893274890846E-3</v>
      </c>
      <c r="L258" s="770">
        <f t="shared" si="11"/>
        <v>1.2711657241570376E-3</v>
      </c>
      <c r="M258" s="770">
        <f t="shared" si="11"/>
        <v>2.2624434389140282E-3</v>
      </c>
      <c r="N258" s="770">
        <f t="shared" si="11"/>
        <v>7.0691808219239772E-3</v>
      </c>
      <c r="P258" s="770">
        <f t="shared" si="10"/>
        <v>5.4186802230619373E-3</v>
      </c>
    </row>
    <row r="259" spans="1:16" x14ac:dyDescent="0.25">
      <c r="A259" s="770">
        <v>720000000</v>
      </c>
      <c r="B259" s="770" t="s">
        <v>665</v>
      </c>
      <c r="C259" s="770" t="s">
        <v>668</v>
      </c>
      <c r="D259" s="770">
        <v>25.600000000000009</v>
      </c>
      <c r="E259" s="770">
        <v>14</v>
      </c>
      <c r="F259" s="770">
        <v>1204</v>
      </c>
      <c r="G259" s="813">
        <f>+Patenty!E254</f>
        <v>0</v>
      </c>
      <c r="H259" s="770">
        <f>+'Pub_077 12'!AS259</f>
        <v>3.0142611378111423E-4</v>
      </c>
      <c r="J259" s="770">
        <f t="shared" si="11"/>
        <v>9.108213402593714E-3</v>
      </c>
      <c r="K259" s="770">
        <f t="shared" si="11"/>
        <v>2.3647250584847186E-3</v>
      </c>
      <c r="L259" s="770">
        <f t="shared" si="11"/>
        <v>4.9053959355290812E-3</v>
      </c>
      <c r="M259" s="770">
        <f t="shared" si="11"/>
        <v>0</v>
      </c>
      <c r="N259" s="770">
        <f t="shared" si="11"/>
        <v>3.0142611378111391E-4</v>
      </c>
      <c r="P259" s="770">
        <f t="shared" si="10"/>
        <v>1.7220332420877611E-3</v>
      </c>
    </row>
    <row r="260" spans="1:16" x14ac:dyDescent="0.25">
      <c r="A260" s="770">
        <v>720000000</v>
      </c>
      <c r="B260" s="770" t="s">
        <v>665</v>
      </c>
      <c r="C260" s="770" t="s">
        <v>669</v>
      </c>
      <c r="D260" s="770">
        <v>1</v>
      </c>
      <c r="E260" s="770">
        <v>9</v>
      </c>
      <c r="F260" s="770">
        <v>672</v>
      </c>
      <c r="G260" s="813">
        <f>+Patenty!E255</f>
        <v>0</v>
      </c>
      <c r="H260" s="770">
        <f>+'Pub_077 12'!AS260</f>
        <v>4.3886408749549047E-4</v>
      </c>
      <c r="J260" s="770">
        <f t="shared" si="11"/>
        <v>3.5578958603881689E-4</v>
      </c>
      <c r="K260" s="770">
        <f t="shared" si="11"/>
        <v>1.5201803947401762E-3</v>
      </c>
      <c r="L260" s="770">
        <f t="shared" si="11"/>
        <v>2.7378954058766966E-3</v>
      </c>
      <c r="M260" s="770">
        <f t="shared" si="11"/>
        <v>0</v>
      </c>
      <c r="N260" s="770">
        <f t="shared" si="11"/>
        <v>4.3886408749548998E-4</v>
      </c>
      <c r="P260" s="770">
        <f t="shared" si="10"/>
        <v>7.9557576420609443E-4</v>
      </c>
    </row>
    <row r="261" spans="1:16" x14ac:dyDescent="0.25">
      <c r="A261" s="770">
        <v>720000000</v>
      </c>
      <c r="B261" s="770" t="s">
        <v>665</v>
      </c>
      <c r="C261" s="770" t="s">
        <v>670</v>
      </c>
      <c r="D261" s="770">
        <v>10.199999999999999</v>
      </c>
      <c r="E261" s="770">
        <v>42</v>
      </c>
      <c r="F261" s="770">
        <v>1310.9999999999998</v>
      </c>
      <c r="G261" s="813">
        <f>+Patenty!E256</f>
        <v>0</v>
      </c>
      <c r="H261" s="770">
        <f>+'Pub_077 12'!AS261</f>
        <v>5.6588140176668184E-4</v>
      </c>
      <c r="J261" s="770">
        <f t="shared" si="11"/>
        <v>3.6290537775959318E-3</v>
      </c>
      <c r="K261" s="770">
        <f t="shared" si="11"/>
        <v>7.0941751754541559E-3</v>
      </c>
      <c r="L261" s="770">
        <f t="shared" si="11"/>
        <v>5.3413405909290904E-3</v>
      </c>
      <c r="M261" s="770">
        <f t="shared" si="11"/>
        <v>0</v>
      </c>
      <c r="N261" s="770">
        <f t="shared" si="11"/>
        <v>5.6588140176668119E-4</v>
      </c>
      <c r="P261" s="770">
        <f t="shared" si="10"/>
        <v>2.2971230544752176E-3</v>
      </c>
    </row>
    <row r="262" spans="1:16" x14ac:dyDescent="0.25">
      <c r="A262" s="770">
        <v>720000000</v>
      </c>
      <c r="B262" s="770" t="s">
        <v>665</v>
      </c>
      <c r="C262" s="770" t="s">
        <v>616</v>
      </c>
      <c r="D262" s="770">
        <v>1</v>
      </c>
      <c r="E262" s="770">
        <v>3</v>
      </c>
      <c r="F262" s="770">
        <v>360</v>
      </c>
      <c r="G262" s="813">
        <f>+Patenty!E257</f>
        <v>0</v>
      </c>
      <c r="H262" s="770">
        <f>+'Pub_077 12'!AS262</f>
        <v>3.8215485892025376E-3</v>
      </c>
      <c r="J262" s="770">
        <f t="shared" si="11"/>
        <v>3.5578958603881689E-4</v>
      </c>
      <c r="K262" s="770">
        <f t="shared" si="11"/>
        <v>5.0672679824672543E-4</v>
      </c>
      <c r="L262" s="770">
        <f t="shared" si="11"/>
        <v>1.466729681719659E-3</v>
      </c>
      <c r="M262" s="770">
        <f t="shared" si="11"/>
        <v>0</v>
      </c>
      <c r="N262" s="770">
        <f t="shared" si="11"/>
        <v>3.8215485892025332E-3</v>
      </c>
      <c r="P262" s="770">
        <f t="shared" si="10"/>
        <v>2.7541671659962936E-3</v>
      </c>
    </row>
    <row r="263" spans="1:16" x14ac:dyDescent="0.25">
      <c r="A263" s="770">
        <v>720000000</v>
      </c>
      <c r="B263" s="770" t="s">
        <v>665</v>
      </c>
      <c r="C263" s="770" t="s">
        <v>671</v>
      </c>
      <c r="D263" s="770">
        <v>6.3999999999999986</v>
      </c>
      <c r="E263" s="770">
        <v>11</v>
      </c>
      <c r="F263" s="770">
        <v>830</v>
      </c>
      <c r="G263" s="813">
        <f>+Patenty!E258</f>
        <v>0</v>
      </c>
      <c r="H263" s="770">
        <f>+'Pub_077 12'!AS263</f>
        <v>1.3262749006369026E-3</v>
      </c>
      <c r="J263" s="770">
        <f t="shared" si="11"/>
        <v>2.2770533506484276E-3</v>
      </c>
      <c r="K263" s="770">
        <f t="shared" si="11"/>
        <v>1.8579982602379931E-3</v>
      </c>
      <c r="L263" s="770">
        <f t="shared" si="11"/>
        <v>3.3816267661869914E-3</v>
      </c>
      <c r="M263" s="770">
        <f t="shared" si="11"/>
        <v>0</v>
      </c>
      <c r="N263" s="770">
        <f t="shared" si="11"/>
        <v>1.3262749006369011E-3</v>
      </c>
      <c r="P263" s="770">
        <f t="shared" si="10"/>
        <v>1.6438955480076473E-3</v>
      </c>
    </row>
    <row r="264" spans="1:16" x14ac:dyDescent="0.25">
      <c r="A264" s="770">
        <v>720000000</v>
      </c>
      <c r="B264" s="770" t="s">
        <v>665</v>
      </c>
      <c r="C264" s="770" t="s">
        <v>593</v>
      </c>
      <c r="D264" s="770">
        <v>11.799999999999997</v>
      </c>
      <c r="E264" s="770">
        <v>21</v>
      </c>
      <c r="F264" s="770">
        <v>632</v>
      </c>
      <c r="G264" s="813">
        <f>+Patenty!E259</f>
        <v>0</v>
      </c>
      <c r="H264" s="770">
        <f>+'Pub_077 12'!AS264</f>
        <v>1.7295484424701627E-3</v>
      </c>
      <c r="J264" s="770">
        <f t="shared" si="11"/>
        <v>4.1983171152580384E-3</v>
      </c>
      <c r="K264" s="770">
        <f t="shared" si="11"/>
        <v>3.5470875877270779E-3</v>
      </c>
      <c r="L264" s="770">
        <f t="shared" si="11"/>
        <v>2.5749254412411791E-3</v>
      </c>
      <c r="M264" s="770">
        <f t="shared" si="11"/>
        <v>0</v>
      </c>
      <c r="N264" s="770">
        <f t="shared" si="11"/>
        <v>1.7295484424701608E-3</v>
      </c>
      <c r="P264" s="770">
        <f t="shared" si="10"/>
        <v>2.2863662664638468E-3</v>
      </c>
    </row>
    <row r="265" spans="1:16" x14ac:dyDescent="0.25">
      <c r="A265" s="770">
        <v>720000000</v>
      </c>
      <c r="B265" s="770" t="s">
        <v>665</v>
      </c>
      <c r="C265" s="770" t="s">
        <v>672</v>
      </c>
      <c r="D265" s="770">
        <v>1</v>
      </c>
      <c r="E265" s="770">
        <v>2</v>
      </c>
      <c r="F265" s="770">
        <v>63</v>
      </c>
      <c r="G265" s="813">
        <f>+Patenty!E260</f>
        <v>0</v>
      </c>
      <c r="H265" s="770">
        <f>+'Pub_077 12'!AS265</f>
        <v>6.869177021668546E-4</v>
      </c>
      <c r="J265" s="770">
        <f t="shared" si="11"/>
        <v>3.5578958603881689E-4</v>
      </c>
      <c r="K265" s="770">
        <f t="shared" si="11"/>
        <v>3.3781786549781694E-4</v>
      </c>
      <c r="L265" s="770">
        <f t="shared" si="11"/>
        <v>2.5667769430094033E-4</v>
      </c>
      <c r="M265" s="770">
        <f t="shared" si="11"/>
        <v>0</v>
      </c>
      <c r="N265" s="770">
        <f t="shared" si="11"/>
        <v>6.8691770216685385E-4</v>
      </c>
      <c r="P265" s="770">
        <f t="shared" ref="P265:P284" si="12">+SUMPRODUCT(J265:N265,$D$5:$H$5)</f>
        <v>5.5979210299193305E-4</v>
      </c>
    </row>
    <row r="266" spans="1:16" x14ac:dyDescent="0.25">
      <c r="A266" s="770">
        <v>720000000</v>
      </c>
      <c r="B266" s="770" t="s">
        <v>665</v>
      </c>
      <c r="C266" s="770" t="s">
        <v>462</v>
      </c>
      <c r="D266" s="770">
        <v>0</v>
      </c>
      <c r="E266" s="770">
        <v>0</v>
      </c>
      <c r="F266" s="770">
        <v>1</v>
      </c>
      <c r="G266" s="813">
        <f>+Patenty!E261</f>
        <v>0</v>
      </c>
      <c r="H266" s="770">
        <f>+'Pub_077 12'!AS266</f>
        <v>0</v>
      </c>
      <c r="J266" s="770">
        <f t="shared" si="11"/>
        <v>0</v>
      </c>
      <c r="K266" s="770">
        <f t="shared" si="11"/>
        <v>0</v>
      </c>
      <c r="L266" s="770">
        <f t="shared" si="11"/>
        <v>4.0742491158879415E-6</v>
      </c>
      <c r="M266" s="770">
        <f t="shared" si="11"/>
        <v>0</v>
      </c>
      <c r="N266" s="770">
        <f t="shared" si="11"/>
        <v>0</v>
      </c>
      <c r="P266" s="770">
        <f t="shared" si="12"/>
        <v>3.2593992927103532E-7</v>
      </c>
    </row>
    <row r="267" spans="1:16" x14ac:dyDescent="0.25">
      <c r="A267" s="770">
        <v>722000000</v>
      </c>
      <c r="B267" s="770" t="s">
        <v>673</v>
      </c>
      <c r="C267" s="770" t="s">
        <v>439</v>
      </c>
      <c r="D267" s="770">
        <v>14</v>
      </c>
      <c r="E267" s="770">
        <v>28</v>
      </c>
      <c r="F267" s="770">
        <v>372</v>
      </c>
      <c r="G267" s="813">
        <f>+Patenty!E262</f>
        <v>0</v>
      </c>
      <c r="H267" s="770">
        <f>+'Pub_077 12'!AS267</f>
        <v>2.3374672586578206E-3</v>
      </c>
      <c r="J267" s="770">
        <f t="shared" si="11"/>
        <v>4.9810542045434364E-3</v>
      </c>
      <c r="K267" s="770">
        <f t="shared" si="11"/>
        <v>4.7294501169694372E-3</v>
      </c>
      <c r="L267" s="770">
        <f t="shared" si="11"/>
        <v>1.5156206711103141E-3</v>
      </c>
      <c r="M267" s="770">
        <f t="shared" si="11"/>
        <v>0</v>
      </c>
      <c r="N267" s="770">
        <f t="shared" si="11"/>
        <v>2.337467258657818E-3</v>
      </c>
      <c r="P267" s="770">
        <f t="shared" si="12"/>
        <v>2.8664689006512646E-3</v>
      </c>
    </row>
    <row r="268" spans="1:16" x14ac:dyDescent="0.25">
      <c r="A268" s="770">
        <v>722000000</v>
      </c>
      <c r="B268" s="770" t="s">
        <v>673</v>
      </c>
      <c r="C268" s="770" t="s">
        <v>637</v>
      </c>
      <c r="D268" s="770">
        <v>34.400000000000006</v>
      </c>
      <c r="E268" s="770">
        <v>53</v>
      </c>
      <c r="F268" s="770">
        <v>1795</v>
      </c>
      <c r="G268" s="813">
        <f>+Patenty!E263</f>
        <v>0</v>
      </c>
      <c r="H268" s="770">
        <f>+'Pub_077 12'!AS268</f>
        <v>1.5426125662111392E-3</v>
      </c>
      <c r="J268" s="770">
        <f t="shared" si="11"/>
        <v>1.2239161759735303E-2</v>
      </c>
      <c r="K268" s="770">
        <f t="shared" si="11"/>
        <v>8.9521734356921481E-3</v>
      </c>
      <c r="L268" s="770">
        <f t="shared" si="11"/>
        <v>7.3132771630188545E-3</v>
      </c>
      <c r="M268" s="770">
        <f t="shared" si="11"/>
        <v>0</v>
      </c>
      <c r="N268" s="770">
        <f t="shared" si="11"/>
        <v>1.5426125662111375E-3</v>
      </c>
      <c r="P268" s="770">
        <f t="shared" si="12"/>
        <v>4.1041888915873482E-3</v>
      </c>
    </row>
    <row r="269" spans="1:16" x14ac:dyDescent="0.25">
      <c r="A269" s="770">
        <v>722000000</v>
      </c>
      <c r="B269" s="770" t="s">
        <v>673</v>
      </c>
      <c r="C269" s="770" t="s">
        <v>674</v>
      </c>
      <c r="D269" s="770">
        <v>0</v>
      </c>
      <c r="E269" s="770">
        <v>0</v>
      </c>
      <c r="F269" s="770">
        <v>4</v>
      </c>
      <c r="G269" s="813">
        <f>+Patenty!E264</f>
        <v>0</v>
      </c>
      <c r="H269" s="770">
        <f>+'Pub_077 12'!AS269</f>
        <v>0</v>
      </c>
      <c r="J269" s="770">
        <f t="shared" si="11"/>
        <v>0</v>
      </c>
      <c r="K269" s="770">
        <f t="shared" si="11"/>
        <v>0</v>
      </c>
      <c r="L269" s="770">
        <f t="shared" si="11"/>
        <v>1.6296996463551766E-5</v>
      </c>
      <c r="M269" s="770">
        <f t="shared" si="11"/>
        <v>0</v>
      </c>
      <c r="N269" s="770">
        <f t="shared" si="11"/>
        <v>0</v>
      </c>
      <c r="P269" s="770">
        <f t="shared" si="12"/>
        <v>1.3037597170841413E-6</v>
      </c>
    </row>
    <row r="270" spans="1:16" x14ac:dyDescent="0.25">
      <c r="A270" s="770">
        <v>722000000</v>
      </c>
      <c r="B270" s="770" t="s">
        <v>673</v>
      </c>
      <c r="C270" s="770" t="s">
        <v>675</v>
      </c>
      <c r="D270" s="770">
        <v>14.299999999999999</v>
      </c>
      <c r="E270" s="770">
        <v>51</v>
      </c>
      <c r="F270" s="770">
        <v>561</v>
      </c>
      <c r="G270" s="813">
        <f>+Patenty!E265</f>
        <v>0</v>
      </c>
      <c r="H270" s="770">
        <f>+'Pub_077 12'!AS270</f>
        <v>9.1926578001901631E-5</v>
      </c>
      <c r="J270" s="770">
        <f t="shared" si="11"/>
        <v>5.0877910803550806E-3</v>
      </c>
      <c r="K270" s="770">
        <f t="shared" si="11"/>
        <v>8.6143555701943316E-3</v>
      </c>
      <c r="L270" s="770">
        <f t="shared" si="11"/>
        <v>2.2856537540131353E-3</v>
      </c>
      <c r="M270" s="770">
        <f t="shared" si="11"/>
        <v>0</v>
      </c>
      <c r="N270" s="770">
        <f t="shared" si="11"/>
        <v>9.1926578001901523E-5</v>
      </c>
      <c r="P270" s="770">
        <f t="shared" si="12"/>
        <v>2.1149875751637487E-3</v>
      </c>
    </row>
    <row r="271" spans="1:16" x14ac:dyDescent="0.25">
      <c r="A271" s="770">
        <v>722000000</v>
      </c>
      <c r="B271" s="770" t="s">
        <v>673</v>
      </c>
      <c r="C271" s="770" t="s">
        <v>676</v>
      </c>
      <c r="D271" s="770">
        <v>1</v>
      </c>
      <c r="E271" s="770">
        <v>7</v>
      </c>
      <c r="F271" s="770">
        <v>441</v>
      </c>
      <c r="G271" s="813">
        <f>+Patenty!E266</f>
        <v>0</v>
      </c>
      <c r="H271" s="770">
        <f>+'Pub_077 12'!AS271</f>
        <v>1.3547543570512968E-3</v>
      </c>
      <c r="J271" s="770">
        <f t="shared" si="11"/>
        <v>3.5578958603881689E-4</v>
      </c>
      <c r="K271" s="770">
        <f t="shared" si="11"/>
        <v>1.1823625292423593E-3</v>
      </c>
      <c r="L271" s="770">
        <f t="shared" si="11"/>
        <v>1.796743860106582E-3</v>
      </c>
      <c r="M271" s="770">
        <f t="shared" si="11"/>
        <v>0</v>
      </c>
      <c r="N271" s="770">
        <f t="shared" si="11"/>
        <v>1.3547543570512953E-3</v>
      </c>
      <c r="P271" s="770">
        <f t="shared" si="12"/>
        <v>1.2673421813166879E-3</v>
      </c>
    </row>
    <row r="272" spans="1:16" x14ac:dyDescent="0.25">
      <c r="A272" s="770">
        <v>722000000</v>
      </c>
      <c r="B272" s="770" t="s">
        <v>673</v>
      </c>
      <c r="C272" s="770" t="s">
        <v>663</v>
      </c>
      <c r="D272" s="770">
        <v>2.2000000000000002</v>
      </c>
      <c r="E272" s="770">
        <v>12.000000000000002</v>
      </c>
      <c r="F272" s="770">
        <v>326</v>
      </c>
      <c r="G272" s="813">
        <f>+Patenty!E267</f>
        <v>0</v>
      </c>
      <c r="H272" s="770">
        <f>+'Pub_077 12'!AS272</f>
        <v>7.8929645379317338E-4</v>
      </c>
      <c r="J272" s="770">
        <f t="shared" si="11"/>
        <v>7.8273708928539715E-4</v>
      </c>
      <c r="K272" s="770">
        <f t="shared" si="11"/>
        <v>2.0269071929869017E-3</v>
      </c>
      <c r="L272" s="770">
        <f t="shared" si="11"/>
        <v>1.3282052117794688E-3</v>
      </c>
      <c r="M272" s="770">
        <f t="shared" si="11"/>
        <v>0</v>
      </c>
      <c r="N272" s="770">
        <f t="shared" si="11"/>
        <v>7.8929645379317251E-4</v>
      </c>
      <c r="P272" s="770">
        <f t="shared" si="12"/>
        <v>1.0343852663964564E-3</v>
      </c>
    </row>
    <row r="273" spans="1:16" x14ac:dyDescent="0.25">
      <c r="A273" s="770">
        <v>722000000</v>
      </c>
      <c r="B273" s="770" t="s">
        <v>673</v>
      </c>
      <c r="C273" s="770" t="s">
        <v>593</v>
      </c>
      <c r="D273" s="770">
        <v>3.6000000000000005</v>
      </c>
      <c r="E273" s="770">
        <v>7</v>
      </c>
      <c r="F273" s="770">
        <v>123</v>
      </c>
      <c r="G273" s="813">
        <f>+Patenty!E268</f>
        <v>0</v>
      </c>
      <c r="H273" s="770">
        <f>+'Pub_077 12'!AS273</f>
        <v>1.4000488182012317E-3</v>
      </c>
      <c r="J273" s="770">
        <f t="shared" si="11"/>
        <v>1.2808425097397408E-3</v>
      </c>
      <c r="K273" s="770">
        <f t="shared" si="11"/>
        <v>1.1823625292423593E-3</v>
      </c>
      <c r="L273" s="770">
        <f t="shared" si="11"/>
        <v>5.0113264125421677E-4</v>
      </c>
      <c r="M273" s="770">
        <f t="shared" si="11"/>
        <v>0</v>
      </c>
      <c r="N273" s="770">
        <f t="shared" si="11"/>
        <v>1.4000488182012302E-3</v>
      </c>
      <c r="P273" s="770">
        <f t="shared" si="12"/>
        <v>1.2675918620635297E-3</v>
      </c>
    </row>
    <row r="274" spans="1:16" x14ac:dyDescent="0.25">
      <c r="A274" s="770">
        <v>722000000</v>
      </c>
      <c r="B274" s="770" t="s">
        <v>673</v>
      </c>
      <c r="C274" s="770" t="s">
        <v>462</v>
      </c>
      <c r="D274" s="770">
        <v>0</v>
      </c>
      <c r="E274" s="770">
        <v>0</v>
      </c>
      <c r="F274" s="770">
        <v>5</v>
      </c>
      <c r="G274" s="813">
        <f>+Patenty!E269</f>
        <v>0</v>
      </c>
      <c r="H274" s="770">
        <f>+'Pub_077 12'!AS274</f>
        <v>0</v>
      </c>
      <c r="J274" s="770">
        <f t="shared" si="11"/>
        <v>0</v>
      </c>
      <c r="K274" s="770">
        <f t="shared" si="11"/>
        <v>0</v>
      </c>
      <c r="L274" s="770">
        <f t="shared" si="11"/>
        <v>2.0371245579439707E-5</v>
      </c>
      <c r="M274" s="770">
        <f t="shared" si="11"/>
        <v>0</v>
      </c>
      <c r="N274" s="770">
        <f t="shared" si="11"/>
        <v>0</v>
      </c>
      <c r="P274" s="770">
        <f t="shared" si="12"/>
        <v>1.6296996463551766E-6</v>
      </c>
    </row>
    <row r="275" spans="1:16" x14ac:dyDescent="0.25">
      <c r="A275" s="770">
        <v>722000000</v>
      </c>
      <c r="B275" s="770" t="s">
        <v>673</v>
      </c>
      <c r="C275" s="770" t="s">
        <v>605</v>
      </c>
      <c r="D275" s="770">
        <v>35.033333333333374</v>
      </c>
      <c r="E275" s="770">
        <v>51.5</v>
      </c>
      <c r="F275" s="770">
        <v>787.5</v>
      </c>
      <c r="G275" s="813">
        <f>+Patenty!E270</f>
        <v>0</v>
      </c>
      <c r="H275" s="770">
        <f>+'Pub_077 12'!AS275</f>
        <v>2.5177041988740326E-3</v>
      </c>
      <c r="J275" s="770">
        <f t="shared" si="11"/>
        <v>1.2464495164226565E-2</v>
      </c>
      <c r="K275" s="770">
        <f t="shared" si="11"/>
        <v>8.6988100365687857E-3</v>
      </c>
      <c r="L275" s="770">
        <f t="shared" si="11"/>
        <v>3.2084711787617537E-3</v>
      </c>
      <c r="M275" s="770">
        <f t="shared" si="11"/>
        <v>0</v>
      </c>
      <c r="N275" s="770">
        <f t="shared" si="11"/>
        <v>2.51770419887403E-3</v>
      </c>
      <c r="P275" s="770">
        <f t="shared" si="12"/>
        <v>4.3943197849126191E-3</v>
      </c>
    </row>
    <row r="276" spans="1:16" x14ac:dyDescent="0.25">
      <c r="A276" s="770">
        <v>722000000</v>
      </c>
      <c r="B276" s="770" t="s">
        <v>673</v>
      </c>
      <c r="C276" s="770" t="s">
        <v>501</v>
      </c>
      <c r="D276" s="770">
        <v>0</v>
      </c>
      <c r="E276" s="770">
        <v>0</v>
      </c>
      <c r="F276" s="770">
        <v>1</v>
      </c>
      <c r="G276" s="813">
        <f>+Patenty!E271</f>
        <v>0</v>
      </c>
      <c r="H276" s="770">
        <f>+'Pub_077 12'!AS276</f>
        <v>0</v>
      </c>
      <c r="J276" s="770">
        <f t="shared" ref="J276:N284" si="13">+D276/D$3</f>
        <v>0</v>
      </c>
      <c r="K276" s="770">
        <f t="shared" si="13"/>
        <v>0</v>
      </c>
      <c r="L276" s="770">
        <f t="shared" si="13"/>
        <v>4.0742491158879415E-6</v>
      </c>
      <c r="M276" s="770">
        <f t="shared" si="13"/>
        <v>0</v>
      </c>
      <c r="N276" s="770">
        <f t="shared" si="13"/>
        <v>0</v>
      </c>
      <c r="P276" s="770">
        <f t="shared" si="12"/>
        <v>3.2593992927103532E-7</v>
      </c>
    </row>
    <row r="277" spans="1:16" x14ac:dyDescent="0.25">
      <c r="A277" s="770">
        <v>722000000</v>
      </c>
      <c r="B277" s="770" t="s">
        <v>673</v>
      </c>
      <c r="C277" s="770" t="s">
        <v>606</v>
      </c>
      <c r="D277" s="770">
        <v>27.166666666666668</v>
      </c>
      <c r="E277" s="770">
        <v>39</v>
      </c>
      <c r="F277" s="770">
        <v>371.5</v>
      </c>
      <c r="G277" s="813">
        <f>+Patenty!E272</f>
        <v>0</v>
      </c>
      <c r="H277" s="770">
        <f>+'Pub_077 12'!AS277</f>
        <v>9.0427834134334284E-5</v>
      </c>
      <c r="J277" s="770">
        <f t="shared" si="13"/>
        <v>9.6656170873878587E-3</v>
      </c>
      <c r="K277" s="770">
        <f t="shared" si="13"/>
        <v>6.5874483772074303E-3</v>
      </c>
      <c r="L277" s="770">
        <f t="shared" si="13"/>
        <v>1.5135835465523702E-3</v>
      </c>
      <c r="M277" s="770">
        <f t="shared" si="13"/>
        <v>0</v>
      </c>
      <c r="N277" s="770">
        <f t="shared" si="13"/>
        <v>9.0427834134334189E-5</v>
      </c>
      <c r="P277" s="770">
        <f t="shared" si="12"/>
        <v>2.073884645369142E-3</v>
      </c>
    </row>
    <row r="278" spans="1:16" x14ac:dyDescent="0.25">
      <c r="A278" s="770">
        <v>725000000</v>
      </c>
      <c r="B278" s="770" t="s">
        <v>677</v>
      </c>
      <c r="C278" s="770" t="s">
        <v>609</v>
      </c>
      <c r="D278" s="770">
        <v>11</v>
      </c>
      <c r="E278" s="770">
        <v>12</v>
      </c>
      <c r="F278" s="770">
        <v>1404</v>
      </c>
      <c r="G278" s="813">
        <f>+Patenty!E273</f>
        <v>0</v>
      </c>
      <c r="H278" s="770">
        <f>+'Pub_077 12'!AS278</f>
        <v>1.2980266737619471E-3</v>
      </c>
      <c r="J278" s="770">
        <f t="shared" si="13"/>
        <v>3.9136854464269857E-3</v>
      </c>
      <c r="K278" s="770">
        <f t="shared" si="13"/>
        <v>2.0269071929869017E-3</v>
      </c>
      <c r="L278" s="770">
        <f t="shared" si="13"/>
        <v>5.7202457587066701E-3</v>
      </c>
      <c r="M278" s="770">
        <f t="shared" si="13"/>
        <v>0</v>
      </c>
      <c r="N278" s="770">
        <f t="shared" si="13"/>
        <v>1.2980266737619456E-3</v>
      </c>
      <c r="P278" s="770">
        <f t="shared" si="12"/>
        <v>1.97198632390135E-3</v>
      </c>
    </row>
    <row r="279" spans="1:16" x14ac:dyDescent="0.25">
      <c r="A279" s="770">
        <v>725000000</v>
      </c>
      <c r="B279" s="770" t="s">
        <v>677</v>
      </c>
      <c r="C279" s="770" t="s">
        <v>612</v>
      </c>
      <c r="D279" s="770">
        <v>22.1</v>
      </c>
      <c r="E279" s="770">
        <v>31</v>
      </c>
      <c r="F279" s="770">
        <v>875</v>
      </c>
      <c r="G279" s="813">
        <f>+Patenty!E274</f>
        <v>0</v>
      </c>
      <c r="H279" s="770">
        <f>+'Pub_077 12'!AS279</f>
        <v>1.9709777826829944E-3</v>
      </c>
      <c r="J279" s="770">
        <f t="shared" si="13"/>
        <v>7.8629498514578532E-3</v>
      </c>
      <c r="K279" s="770">
        <f t="shared" si="13"/>
        <v>5.2361769152161628E-3</v>
      </c>
      <c r="L279" s="770">
        <f t="shared" si="13"/>
        <v>3.5649679764019485E-3</v>
      </c>
      <c r="M279" s="770">
        <f t="shared" si="13"/>
        <v>0</v>
      </c>
      <c r="N279" s="770">
        <f t="shared" si="13"/>
        <v>1.9709777826829923E-3</v>
      </c>
      <c r="P279" s="770">
        <f t="shared" si="12"/>
        <v>3.1052288383863068E-3</v>
      </c>
    </row>
    <row r="280" spans="1:16" x14ac:dyDescent="0.25">
      <c r="A280" s="770">
        <v>725000000</v>
      </c>
      <c r="B280" s="770" t="s">
        <v>677</v>
      </c>
      <c r="C280" s="770" t="s">
        <v>678</v>
      </c>
      <c r="D280" s="770">
        <v>1</v>
      </c>
      <c r="E280" s="770">
        <v>40</v>
      </c>
      <c r="F280" s="770">
        <v>72</v>
      </c>
      <c r="G280" s="813">
        <f>+Patenty!E275</f>
        <v>0</v>
      </c>
      <c r="H280" s="770">
        <f>+'Pub_077 12'!AS280</f>
        <v>2.2981644500475408E-4</v>
      </c>
      <c r="J280" s="770">
        <f t="shared" si="13"/>
        <v>3.5578958603881689E-4</v>
      </c>
      <c r="K280" s="770">
        <f t="shared" si="13"/>
        <v>6.7563573099563385E-3</v>
      </c>
      <c r="L280" s="770">
        <f t="shared" si="13"/>
        <v>2.9334593634393178E-4</v>
      </c>
      <c r="M280" s="770">
        <f t="shared" si="13"/>
        <v>0</v>
      </c>
      <c r="N280" s="770">
        <f t="shared" si="13"/>
        <v>2.2981644500475384E-4</v>
      </c>
      <c r="P280" s="770">
        <f t="shared" si="12"/>
        <v>1.3521904381863349E-3</v>
      </c>
    </row>
    <row r="281" spans="1:16" x14ac:dyDescent="0.25">
      <c r="A281" s="770">
        <v>725000000</v>
      </c>
      <c r="B281" s="770" t="s">
        <v>677</v>
      </c>
      <c r="C281" s="770" t="s">
        <v>557</v>
      </c>
      <c r="D281" s="770">
        <v>1.2000000000000002</v>
      </c>
      <c r="E281" s="770">
        <v>14.166666666666668</v>
      </c>
      <c r="F281" s="770">
        <v>643.83333333333337</v>
      </c>
      <c r="G281" s="813">
        <f>+Patenty!E276</f>
        <v>0</v>
      </c>
      <c r="H281" s="770">
        <f>+'Pub_077 12'!AS281</f>
        <v>2.1130021054696071E-3</v>
      </c>
      <c r="J281" s="770">
        <f t="shared" si="13"/>
        <v>4.2694750324658032E-4</v>
      </c>
      <c r="K281" s="770">
        <f t="shared" si="13"/>
        <v>2.3928765472762035E-3</v>
      </c>
      <c r="L281" s="770">
        <f t="shared" si="13"/>
        <v>2.6231373891125198E-3</v>
      </c>
      <c r="M281" s="770">
        <f t="shared" si="13"/>
        <v>0</v>
      </c>
      <c r="N281" s="770">
        <f t="shared" si="13"/>
        <v>2.1130021054696049E-3</v>
      </c>
      <c r="P281" s="770">
        <f t="shared" si="12"/>
        <v>2.0453771940356219E-3</v>
      </c>
    </row>
    <row r="282" spans="1:16" x14ac:dyDescent="0.25">
      <c r="A282" s="770">
        <v>725000000</v>
      </c>
      <c r="B282" s="770" t="s">
        <v>677</v>
      </c>
      <c r="C282" s="770" t="s">
        <v>462</v>
      </c>
      <c r="D282" s="770">
        <v>0</v>
      </c>
      <c r="E282" s="770">
        <v>0.5</v>
      </c>
      <c r="F282" s="770">
        <v>27.833333333333336</v>
      </c>
      <c r="G282" s="813">
        <f>+Patenty!E277</f>
        <v>0</v>
      </c>
      <c r="H282" s="770">
        <f>+'Pub_077 12'!AS282</f>
        <v>0</v>
      </c>
      <c r="J282" s="770">
        <f t="shared" si="13"/>
        <v>0</v>
      </c>
      <c r="K282" s="770">
        <f t="shared" si="13"/>
        <v>8.4454466374454234E-5</v>
      </c>
      <c r="L282" s="770">
        <f t="shared" si="13"/>
        <v>1.1339993372554772E-4</v>
      </c>
      <c r="M282" s="770">
        <f t="shared" si="13"/>
        <v>0</v>
      </c>
      <c r="N282" s="770">
        <f t="shared" si="13"/>
        <v>0</v>
      </c>
      <c r="P282" s="770">
        <f t="shared" si="12"/>
        <v>2.3429253981701036E-5</v>
      </c>
    </row>
    <row r="283" spans="1:16" x14ac:dyDescent="0.25">
      <c r="A283" s="770">
        <v>725000000</v>
      </c>
      <c r="B283" s="770" t="s">
        <v>677</v>
      </c>
      <c r="C283" s="770" t="s">
        <v>605</v>
      </c>
      <c r="D283" s="770">
        <v>12.499999999999996</v>
      </c>
      <c r="E283" s="770">
        <v>27.833333333333329</v>
      </c>
      <c r="F283" s="770">
        <v>648.33333333333337</v>
      </c>
      <c r="G283" s="813">
        <f>+Patenty!E278</f>
        <v>0</v>
      </c>
      <c r="H283" s="770">
        <f>+'Pub_077 12'!AS283</f>
        <v>2.4274342474763832E-3</v>
      </c>
      <c r="J283" s="770">
        <f t="shared" si="13"/>
        <v>4.4473698254852093E-3</v>
      </c>
      <c r="K283" s="770">
        <f t="shared" si="13"/>
        <v>4.701298628177952E-3</v>
      </c>
      <c r="L283" s="770">
        <f t="shared" si="13"/>
        <v>2.6414715101340156E-3</v>
      </c>
      <c r="M283" s="770">
        <f t="shared" si="13"/>
        <v>0</v>
      </c>
      <c r="N283" s="770">
        <f t="shared" si="13"/>
        <v>2.4274342474763805E-3</v>
      </c>
      <c r="P283" s="770">
        <f t="shared" si="12"/>
        <v>2.9684346769742014E-3</v>
      </c>
    </row>
    <row r="284" spans="1:16" x14ac:dyDescent="0.25">
      <c r="A284" s="770">
        <v>725000000</v>
      </c>
      <c r="B284" s="770" t="s">
        <v>677</v>
      </c>
      <c r="C284" s="770" t="s">
        <v>679</v>
      </c>
      <c r="D284" s="770">
        <v>0</v>
      </c>
      <c r="E284" s="770">
        <v>7.5</v>
      </c>
      <c r="F284" s="770">
        <v>74</v>
      </c>
      <c r="G284" s="813">
        <f>+Patenty!E279</f>
        <v>0</v>
      </c>
      <c r="H284" s="770">
        <f>+'Pub_077 12'!AS284</f>
        <v>1.8385315600380326E-4</v>
      </c>
      <c r="J284" s="770">
        <f t="shared" si="13"/>
        <v>0</v>
      </c>
      <c r="K284" s="770">
        <f t="shared" si="13"/>
        <v>1.2668169956168134E-3</v>
      </c>
      <c r="L284" s="770">
        <f t="shared" si="13"/>
        <v>3.0149443457570764E-4</v>
      </c>
      <c r="M284" s="770">
        <f t="shared" si="13"/>
        <v>0</v>
      </c>
      <c r="N284" s="770">
        <f t="shared" si="13"/>
        <v>1.8385315600380305E-4</v>
      </c>
      <c r="P284" s="770">
        <f t="shared" si="12"/>
        <v>3.6082152698342494E-4</v>
      </c>
    </row>
    <row r="287" spans="1:16" ht="14.45" x14ac:dyDescent="0.3">
      <c r="A287" s="793" t="s">
        <v>430</v>
      </c>
      <c r="B287" s="793" t="s">
        <v>431</v>
      </c>
      <c r="C287" s="793" t="s">
        <v>432</v>
      </c>
      <c r="D287" s="812" t="s">
        <v>682</v>
      </c>
      <c r="E287" s="812" t="s">
        <v>697</v>
      </c>
      <c r="F287" s="812" t="s">
        <v>684</v>
      </c>
      <c r="G287" s="812" t="s">
        <v>698</v>
      </c>
      <c r="H287" s="812" t="s">
        <v>683</v>
      </c>
      <c r="J287" s="812" t="s">
        <v>682</v>
      </c>
      <c r="K287" s="812" t="s">
        <v>697</v>
      </c>
      <c r="L287" s="812" t="s">
        <v>684</v>
      </c>
      <c r="M287" s="812" t="s">
        <v>698</v>
      </c>
      <c r="N287" s="812" t="s">
        <v>683</v>
      </c>
      <c r="P287" s="812" t="s">
        <v>144</v>
      </c>
    </row>
    <row r="290" spans="1:17" x14ac:dyDescent="0.25">
      <c r="A290" s="782" t="s">
        <v>693</v>
      </c>
      <c r="B290" s="782"/>
      <c r="C290" s="782"/>
      <c r="D290" s="782"/>
      <c r="E290" s="782"/>
      <c r="F290" s="782"/>
    </row>
    <row r="291" spans="1:17" x14ac:dyDescent="0.25">
      <c r="A291" s="782">
        <v>702000000</v>
      </c>
      <c r="B291" s="782" t="s">
        <v>469</v>
      </c>
      <c r="C291" s="782" t="s">
        <v>475</v>
      </c>
      <c r="D291" s="782">
        <v>22</v>
      </c>
      <c r="E291" s="782">
        <v>13</v>
      </c>
      <c r="F291" s="782">
        <v>830</v>
      </c>
    </row>
    <row r="292" spans="1:17" x14ac:dyDescent="0.25">
      <c r="A292" s="782">
        <v>702000000</v>
      </c>
      <c r="B292" s="782" t="s">
        <v>469</v>
      </c>
      <c r="C292" s="782" t="s">
        <v>10</v>
      </c>
      <c r="D292" s="782">
        <v>22</v>
      </c>
      <c r="E292" s="782">
        <v>13</v>
      </c>
      <c r="F292" s="782">
        <v>822</v>
      </c>
    </row>
    <row r="293" spans="1:17" x14ac:dyDescent="0.25">
      <c r="A293" s="782">
        <v>702000000</v>
      </c>
      <c r="B293" s="782" t="s">
        <v>469</v>
      </c>
      <c r="C293" s="782" t="s">
        <v>135</v>
      </c>
      <c r="D293" s="782">
        <v>0</v>
      </c>
      <c r="E293" s="782">
        <v>0</v>
      </c>
      <c r="F293" s="782">
        <v>8</v>
      </c>
    </row>
    <row r="295" spans="1:17" x14ac:dyDescent="0.25">
      <c r="Q295" s="782" t="s">
        <v>680</v>
      </c>
    </row>
    <row r="296" spans="1:17" ht="14.45" x14ac:dyDescent="0.3">
      <c r="C296" s="805" t="s">
        <v>3</v>
      </c>
      <c r="D296" s="782">
        <f>D48+D55</f>
        <v>19.999999999999996</v>
      </c>
      <c r="E296" s="782">
        <f t="shared" ref="E296:F296" si="14">E48+E55</f>
        <v>308.5</v>
      </c>
      <c r="F296" s="782">
        <f t="shared" si="14"/>
        <v>10275.833333333334</v>
      </c>
      <c r="G296" s="785">
        <f>Patenty!E282</f>
        <v>2.2624434389140274E-3</v>
      </c>
      <c r="H296" s="782">
        <f>'Pub_077 12'!AS293</f>
        <v>2.0774088050246151E-2</v>
      </c>
      <c r="J296" s="782">
        <f>+D296/D$3</f>
        <v>7.115791720776336E-3</v>
      </c>
      <c r="K296" s="782">
        <f t="shared" ref="K296:N304" si="15">+E296/E$3</f>
        <v>5.210840575303826E-2</v>
      </c>
      <c r="L296" s="782">
        <f t="shared" si="15"/>
        <v>4.1866304873345174E-2</v>
      </c>
      <c r="M296" s="782">
        <f t="shared" si="15"/>
        <v>2.2624434389140282E-3</v>
      </c>
      <c r="N296" s="782">
        <f>+H296/H$3</f>
        <v>2.0774088050246126E-2</v>
      </c>
      <c r="P296" s="782">
        <f t="shared" ref="P296:P304" si="16">+SUMPRODUCT(J296:N296,$D$5:$H$5)</f>
        <v>2.651051925309781E-2</v>
      </c>
      <c r="Q296" s="785">
        <f>P296/$P$307</f>
        <v>0.22905225998786266</v>
      </c>
    </row>
    <row r="297" spans="1:17" ht="14.45" x14ac:dyDescent="0.3">
      <c r="C297" s="805" t="s">
        <v>4</v>
      </c>
      <c r="D297" s="782">
        <f>D47+D56</f>
        <v>9</v>
      </c>
      <c r="E297" s="782">
        <f t="shared" ref="E297:F297" si="17">E47+E56</f>
        <v>34</v>
      </c>
      <c r="F297" s="782">
        <f t="shared" si="17"/>
        <v>2712.75</v>
      </c>
      <c r="G297" s="785">
        <f>Patenty!E283</f>
        <v>6.0331825037707391E-2</v>
      </c>
      <c r="H297" s="782">
        <f>'Pub_077 12'!AS294</f>
        <v>5.6199905527464927E-3</v>
      </c>
      <c r="J297" s="782">
        <f t="shared" ref="J297:J304" si="18">+D297/D$3</f>
        <v>3.202106274349352E-3</v>
      </c>
      <c r="K297" s="782">
        <f t="shared" si="15"/>
        <v>5.7429037134628883E-3</v>
      </c>
      <c r="L297" s="782">
        <f t="shared" si="15"/>
        <v>1.1052419289125013E-2</v>
      </c>
      <c r="M297" s="782">
        <f t="shared" si="15"/>
        <v>6.0331825037707419E-2</v>
      </c>
      <c r="N297" s="782">
        <f t="shared" si="15"/>
        <v>5.6199905527464867E-3</v>
      </c>
      <c r="P297" s="782">
        <f t="shared" si="16"/>
        <v>6.4291676915563967E-3</v>
      </c>
      <c r="Q297" s="785">
        <f t="shared" ref="Q297:Q304" si="19">P297/$P$307</f>
        <v>5.5548341982017732E-2</v>
      </c>
    </row>
    <row r="298" spans="1:17" ht="14.45" x14ac:dyDescent="0.3">
      <c r="C298" s="805" t="s">
        <v>5</v>
      </c>
      <c r="D298" s="782">
        <f>D43+D51</f>
        <v>36</v>
      </c>
      <c r="E298" s="782">
        <f t="shared" ref="E298:F298" si="20">E43+E51</f>
        <v>58</v>
      </c>
      <c r="F298" s="782">
        <f t="shared" si="20"/>
        <v>10383.616666666667</v>
      </c>
      <c r="G298" s="785">
        <f>Patenty!E284</f>
        <v>1.9984917043740572E-2</v>
      </c>
      <c r="H298" s="782">
        <f>'Pub_077 12'!AS295</f>
        <v>2.6294702598043257E-2</v>
      </c>
      <c r="J298" s="782">
        <f t="shared" si="18"/>
        <v>1.2808425097397408E-2</v>
      </c>
      <c r="K298" s="782">
        <f t="shared" si="15"/>
        <v>9.7967180994366909E-3</v>
      </c>
      <c r="L298" s="782">
        <f t="shared" si="15"/>
        <v>4.2305441023885962E-2</v>
      </c>
      <c r="M298" s="782">
        <f t="shared" si="15"/>
        <v>1.9984917043740582E-2</v>
      </c>
      <c r="N298" s="782">
        <f t="shared" si="15"/>
        <v>2.6294702598043229E-2</v>
      </c>
      <c r="P298" s="782">
        <f t="shared" si="16"/>
        <v>2.3628904251752847E-2</v>
      </c>
      <c r="Q298" s="785">
        <f t="shared" si="19"/>
        <v>0.20415495706551931</v>
      </c>
    </row>
    <row r="299" spans="1:17" ht="14.45" x14ac:dyDescent="0.3">
      <c r="C299" s="805" t="s">
        <v>6</v>
      </c>
      <c r="D299" s="782">
        <f>D42+D50</f>
        <v>14.5</v>
      </c>
      <c r="E299" s="782">
        <f t="shared" ref="E299:F299" si="21">E42+E50</f>
        <v>66</v>
      </c>
      <c r="F299" s="782">
        <f t="shared" si="21"/>
        <v>4478.6666666666679</v>
      </c>
      <c r="G299" s="785">
        <f>Patenty!E285</f>
        <v>1.5460030165912518E-2</v>
      </c>
      <c r="H299" s="782">
        <f>'Pub_077 12'!AS296</f>
        <v>4.4763912517806009E-2</v>
      </c>
      <c r="J299" s="782">
        <f t="shared" si="18"/>
        <v>5.1589489975628448E-3</v>
      </c>
      <c r="K299" s="782">
        <f t="shared" si="15"/>
        <v>1.1147989561427958E-2</v>
      </c>
      <c r="L299" s="782">
        <f t="shared" si="15"/>
        <v>1.8247203707023464E-2</v>
      </c>
      <c r="M299" s="782">
        <f t="shared" si="15"/>
        <v>1.5460030165912525E-2</v>
      </c>
      <c r="N299" s="782">
        <f t="shared" si="15"/>
        <v>4.4763912517805961E-2</v>
      </c>
      <c r="P299" s="782">
        <f t="shared" si="16"/>
        <v>3.3466433005220717E-2</v>
      </c>
      <c r="Q299" s="785">
        <f t="shared" si="19"/>
        <v>0.28915171522649319</v>
      </c>
    </row>
    <row r="300" spans="1:17" ht="14.45" x14ac:dyDescent="0.3">
      <c r="C300" s="805" t="s">
        <v>7</v>
      </c>
      <c r="D300" s="782">
        <f>D41+D49</f>
        <v>16.699999999999996</v>
      </c>
      <c r="E300" s="782">
        <f t="shared" ref="E300:F300" si="22">E41+E49</f>
        <v>61</v>
      </c>
      <c r="F300" s="782">
        <f t="shared" si="22"/>
        <v>1819.9166666666667</v>
      </c>
      <c r="G300" s="785">
        <f>Patenty!E286</f>
        <v>2.4886877828054297E-2</v>
      </c>
      <c r="H300" s="782">
        <f>'Pub_077 12'!AS297</f>
        <v>1.1310226144128895E-3</v>
      </c>
      <c r="J300" s="782">
        <f t="shared" si="18"/>
        <v>5.9416860868482402E-3</v>
      </c>
      <c r="K300" s="782">
        <f t="shared" si="15"/>
        <v>1.0303444897683417E-2</v>
      </c>
      <c r="L300" s="782">
        <f t="shared" si="15"/>
        <v>7.414793870156396E-3</v>
      </c>
      <c r="M300" s="782">
        <f t="shared" si="15"/>
        <v>2.4886877828054307E-2</v>
      </c>
      <c r="N300" s="782">
        <f t="shared" si="15"/>
        <v>1.1310226144128882E-3</v>
      </c>
      <c r="P300" s="782">
        <f t="shared" si="16"/>
        <v>3.8154477329596015E-3</v>
      </c>
      <c r="Q300" s="785">
        <f t="shared" si="19"/>
        <v>3.296566610998547E-2</v>
      </c>
    </row>
    <row r="301" spans="1:17" ht="14.45" x14ac:dyDescent="0.3">
      <c r="C301" s="805" t="s">
        <v>8</v>
      </c>
      <c r="D301" s="782">
        <f>D45+D53</f>
        <v>44.5</v>
      </c>
      <c r="E301" s="782">
        <f t="shared" ref="E301:F301" si="23">E45+E53</f>
        <v>34</v>
      </c>
      <c r="F301" s="782">
        <f t="shared" si="23"/>
        <v>4052.4333333333343</v>
      </c>
      <c r="G301" s="785">
        <f>Patenty!E287</f>
        <v>6.636500754147813E-2</v>
      </c>
      <c r="H301" s="782">
        <f>'Pub_077 12'!AS298</f>
        <v>1.6398451345140404E-2</v>
      </c>
      <c r="J301" s="782">
        <f t="shared" si="18"/>
        <v>1.5832636578727351E-2</v>
      </c>
      <c r="K301" s="782">
        <f t="shared" si="15"/>
        <v>5.7429037134628883E-3</v>
      </c>
      <c r="L301" s="782">
        <f t="shared" si="15"/>
        <v>1.651062292552816E-2</v>
      </c>
      <c r="M301" s="782">
        <f t="shared" si="15"/>
        <v>6.6365007541478158E-2</v>
      </c>
      <c r="N301" s="782">
        <f t="shared" si="15"/>
        <v>1.6398451345140386E-2</v>
      </c>
      <c r="P301" s="782">
        <f t="shared" si="16"/>
        <v>1.5050382354836569E-2</v>
      </c>
      <c r="Q301" s="785">
        <f t="shared" si="19"/>
        <v>0.13003608338052222</v>
      </c>
    </row>
    <row r="302" spans="1:17" ht="14.45" x14ac:dyDescent="0.3">
      <c r="C302" s="805" t="s">
        <v>9</v>
      </c>
      <c r="D302" s="782">
        <f>D44+D52</f>
        <v>0.1</v>
      </c>
      <c r="E302" s="782">
        <f t="shared" ref="E302:F302" si="24">E44+E52</f>
        <v>10</v>
      </c>
      <c r="F302" s="782">
        <f t="shared" si="24"/>
        <v>1552</v>
      </c>
      <c r="G302" s="785">
        <f>Patenty!E288</f>
        <v>0</v>
      </c>
      <c r="H302" s="782">
        <f>'Pub_077 12'!AS299</f>
        <v>1.4119772765918872E-3</v>
      </c>
      <c r="J302" s="782">
        <f t="shared" si="18"/>
        <v>3.5578958603881689E-5</v>
      </c>
      <c r="K302" s="782">
        <f t="shared" si="15"/>
        <v>1.6890893274890846E-3</v>
      </c>
      <c r="L302" s="782">
        <f t="shared" si="15"/>
        <v>6.3232346278580846E-3</v>
      </c>
      <c r="M302" s="782">
        <f t="shared" si="15"/>
        <v>0</v>
      </c>
      <c r="N302" s="782">
        <f t="shared" si="15"/>
        <v>1.4119772765918857E-3</v>
      </c>
      <c r="P302" s="782">
        <f t="shared" si="16"/>
        <v>1.7277552751407462E-3</v>
      </c>
      <c r="Q302" s="785">
        <f t="shared" si="19"/>
        <v>1.4927895100760638E-2</v>
      </c>
    </row>
    <row r="303" spans="1:17" ht="14.45" x14ac:dyDescent="0.3">
      <c r="C303" s="805" t="s">
        <v>10</v>
      </c>
      <c r="D303" s="782">
        <f>D292+D57</f>
        <v>23.7</v>
      </c>
      <c r="E303" s="782">
        <f t="shared" ref="E303:F303" si="25">E292+E57</f>
        <v>19</v>
      </c>
      <c r="F303" s="782">
        <f t="shared" si="25"/>
        <v>955</v>
      </c>
      <c r="G303" s="785">
        <f>Patenty!E289</f>
        <v>0</v>
      </c>
      <c r="H303" s="782">
        <f>'Pub_077 12'!AS300</f>
        <v>8.0343360173880027E-4</v>
      </c>
      <c r="J303" s="782">
        <f t="shared" si="18"/>
        <v>8.4322131891199602E-3</v>
      </c>
      <c r="K303" s="782">
        <f t="shared" si="15"/>
        <v>3.209269722229261E-3</v>
      </c>
      <c r="L303" s="782">
        <f t="shared" si="15"/>
        <v>3.890907905672984E-3</v>
      </c>
      <c r="M303" s="782">
        <f t="shared" si="15"/>
        <v>0</v>
      </c>
      <c r="N303" s="782">
        <f t="shared" si="15"/>
        <v>8.034336017387994E-4</v>
      </c>
      <c r="P303" s="782">
        <f t="shared" si="16"/>
        <v>2.0616917175100176E-3</v>
      </c>
      <c r="Q303" s="785">
        <f t="shared" si="19"/>
        <v>1.7813123265729546E-2</v>
      </c>
    </row>
    <row r="304" spans="1:17" ht="14.45" x14ac:dyDescent="0.3">
      <c r="C304" s="805" t="s">
        <v>135</v>
      </c>
      <c r="D304" s="782">
        <f>D54+D293</f>
        <v>0</v>
      </c>
      <c r="E304" s="782">
        <f t="shared" ref="E304:F304" si="26">E54+E293</f>
        <v>0</v>
      </c>
      <c r="F304" s="782">
        <f t="shared" si="26"/>
        <v>22.783333333333331</v>
      </c>
      <c r="G304" s="785">
        <f>Patenty!E290</f>
        <v>7.5414781297134231E-4</v>
      </c>
      <c r="H304" s="782">
        <f>'Pub_077 12'!AS301</f>
        <v>4.598148299748135E-3</v>
      </c>
      <c r="J304" s="782">
        <f t="shared" si="18"/>
        <v>0</v>
      </c>
      <c r="K304" s="782">
        <f t="shared" si="15"/>
        <v>0</v>
      </c>
      <c r="L304" s="782">
        <f t="shared" si="15"/>
        <v>9.2824975690313595E-5</v>
      </c>
      <c r="M304" s="782">
        <f t="shared" si="15"/>
        <v>7.5414781297134263E-4</v>
      </c>
      <c r="N304" s="782">
        <f t="shared" si="15"/>
        <v>4.5981482997481298E-3</v>
      </c>
      <c r="P304" s="782">
        <f t="shared" si="16"/>
        <v>3.0497453540187045E-3</v>
      </c>
      <c r="Q304" s="785">
        <f t="shared" si="19"/>
        <v>2.6349957881109453E-2</v>
      </c>
    </row>
    <row r="305" spans="3:17" ht="14.45" x14ac:dyDescent="0.3">
      <c r="C305" s="803"/>
      <c r="D305" s="782"/>
      <c r="E305" s="782"/>
      <c r="F305" s="782"/>
      <c r="G305" s="782"/>
      <c r="H305" s="782"/>
      <c r="J305" s="782"/>
      <c r="K305" s="782"/>
      <c r="L305" s="782"/>
      <c r="M305" s="782"/>
      <c r="N305" s="782"/>
      <c r="P305" s="782"/>
      <c r="Q305" s="785"/>
    </row>
    <row r="306" spans="3:17" x14ac:dyDescent="0.25">
      <c r="C306" s="805" t="s">
        <v>401</v>
      </c>
      <c r="D306" s="782">
        <f>SUM(D41:D57)-SUM(D296:D304)</f>
        <v>0</v>
      </c>
      <c r="E306" s="782">
        <f t="shared" ref="E306:P306" si="27">SUM(E41:E57)-SUM(E296:E304)</f>
        <v>0</v>
      </c>
      <c r="F306" s="782">
        <f t="shared" si="27"/>
        <v>0</v>
      </c>
      <c r="G306" s="782">
        <f t="shared" si="27"/>
        <v>0</v>
      </c>
      <c r="H306" s="782">
        <f t="shared" si="27"/>
        <v>0</v>
      </c>
      <c r="J306" s="782">
        <f t="shared" si="27"/>
        <v>0</v>
      </c>
      <c r="K306" s="782">
        <f t="shared" si="27"/>
        <v>0</v>
      </c>
      <c r="L306" s="782">
        <f t="shared" si="27"/>
        <v>0</v>
      </c>
      <c r="M306" s="782">
        <f t="shared" si="27"/>
        <v>0</v>
      </c>
      <c r="N306" s="782">
        <f t="shared" si="27"/>
        <v>0</v>
      </c>
      <c r="P306" s="782">
        <f t="shared" si="27"/>
        <v>0</v>
      </c>
      <c r="Q306" s="785">
        <f>SUM(Q296:Q304)</f>
        <v>1.0000000000000002</v>
      </c>
    </row>
    <row r="307" spans="3:17" x14ac:dyDescent="0.25">
      <c r="P307" s="770">
        <f>SUM(P296:P304)</f>
        <v>0.11574004663609339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G62"/>
  <sheetViews>
    <sheetView topLeftCell="A5" workbookViewId="0">
      <selection activeCell="L16" sqref="L16"/>
    </sheetView>
  </sheetViews>
  <sheetFormatPr defaultRowHeight="15" x14ac:dyDescent="0.25"/>
  <cols>
    <col min="1" max="1" width="35.5703125" customWidth="1"/>
    <col min="2" max="2" width="11.5703125" customWidth="1"/>
    <col min="4" max="4" width="11.42578125" customWidth="1"/>
    <col min="6" max="6" width="10.42578125" customWidth="1"/>
    <col min="7" max="7" width="11" customWidth="1"/>
  </cols>
  <sheetData>
    <row r="1" spans="1:7" ht="14.45" hidden="1" x14ac:dyDescent="0.3">
      <c r="A1" s="1626" t="s">
        <v>925</v>
      </c>
      <c r="B1" s="1626"/>
      <c r="C1" s="1626"/>
      <c r="D1" s="1626"/>
      <c r="E1" s="1626"/>
      <c r="F1" s="1550"/>
      <c r="G1" s="1550"/>
    </row>
    <row r="2" spans="1:7" ht="14.45" hidden="1" x14ac:dyDescent="0.3">
      <c r="A2" s="1628" t="s">
        <v>926</v>
      </c>
      <c r="B2" s="1629">
        <v>561120</v>
      </c>
      <c r="C2" s="1550"/>
      <c r="D2" s="1552"/>
      <c r="E2" s="1552"/>
      <c r="F2" s="1552"/>
      <c r="G2" s="1552"/>
    </row>
    <row r="3" spans="1:7" ht="14.45" hidden="1" x14ac:dyDescent="0.3">
      <c r="A3" s="1628" t="s">
        <v>927</v>
      </c>
      <c r="B3" s="1630">
        <v>616750</v>
      </c>
      <c r="C3" s="1556"/>
      <c r="D3" s="1556"/>
      <c r="E3" s="1554"/>
      <c r="F3" s="1554"/>
      <c r="G3" s="1554"/>
    </row>
    <row r="4" spans="1:7" ht="14.45" hidden="1" x14ac:dyDescent="0.3">
      <c r="A4" s="1628" t="s">
        <v>928</v>
      </c>
      <c r="B4" s="1630">
        <v>553400</v>
      </c>
      <c r="C4" s="1556"/>
      <c r="D4" s="1556"/>
      <c r="E4" s="1556"/>
      <c r="F4" s="1556"/>
      <c r="G4" s="1556"/>
    </row>
    <row r="5" spans="1:7" x14ac:dyDescent="0.25">
      <c r="A5" s="1611" t="s">
        <v>929</v>
      </c>
      <c r="B5" s="1555">
        <v>517400</v>
      </c>
      <c r="C5" s="1556"/>
      <c r="D5" s="1556"/>
      <c r="E5" s="1554"/>
      <c r="F5" s="1554"/>
      <c r="G5" s="1554"/>
    </row>
    <row r="6" spans="1:7" x14ac:dyDescent="0.25">
      <c r="A6" s="1611" t="s">
        <v>930</v>
      </c>
      <c r="B6" s="1633">
        <v>-36000</v>
      </c>
      <c r="C6" s="1615" t="s">
        <v>931</v>
      </c>
      <c r="D6" s="1556"/>
      <c r="E6" s="1554"/>
      <c r="F6" s="1554"/>
      <c r="G6" s="1554"/>
    </row>
    <row r="7" spans="1:7" ht="45.75" customHeight="1" x14ac:dyDescent="0.25">
      <c r="A7" s="1596" t="s">
        <v>932</v>
      </c>
      <c r="B7" s="1597">
        <v>452725</v>
      </c>
      <c r="C7" s="1612">
        <v>452725</v>
      </c>
      <c r="D7" s="1554"/>
      <c r="E7" s="1556"/>
      <c r="F7" s="1556"/>
      <c r="G7" s="1556"/>
    </row>
    <row r="8" spans="1:7" ht="26.25" x14ac:dyDescent="0.25">
      <c r="A8" s="1598" t="s">
        <v>933</v>
      </c>
      <c r="B8" s="1599">
        <v>64675</v>
      </c>
      <c r="C8" s="1613">
        <v>64675</v>
      </c>
      <c r="D8" s="1557"/>
      <c r="E8" s="1556"/>
      <c r="F8" s="1556"/>
      <c r="G8" s="1556"/>
    </row>
    <row r="9" spans="1:7" x14ac:dyDescent="0.25">
      <c r="A9" s="1600" t="s">
        <v>934</v>
      </c>
      <c r="B9" s="1601">
        <v>50302.777777777781</v>
      </c>
      <c r="C9" s="1614">
        <v>50303</v>
      </c>
      <c r="D9" s="1557"/>
      <c r="E9" s="1554"/>
      <c r="F9" s="1558"/>
      <c r="G9" s="1595"/>
    </row>
    <row r="10" spans="1:7" ht="14.45" x14ac:dyDescent="0.3">
      <c r="A10" s="1600" t="s">
        <v>935</v>
      </c>
      <c r="B10" s="1601">
        <v>14372.222222222223</v>
      </c>
      <c r="C10" s="1614">
        <v>14372</v>
      </c>
      <c r="D10" s="1557"/>
      <c r="E10" s="1554"/>
      <c r="F10" s="1558"/>
      <c r="G10" s="1595"/>
    </row>
    <row r="11" spans="1:7" ht="14.45" x14ac:dyDescent="0.3">
      <c r="A11" s="1608" t="s">
        <v>190</v>
      </c>
      <c r="B11" s="1559">
        <v>517400</v>
      </c>
      <c r="C11" s="1609">
        <v>517400</v>
      </c>
      <c r="D11" s="1557"/>
      <c r="E11" s="1557"/>
      <c r="F11" s="1557"/>
      <c r="G11" s="1595"/>
    </row>
    <row r="12" spans="1:7" ht="51" customHeight="1" x14ac:dyDescent="0.25">
      <c r="A12" s="1560" t="s">
        <v>936</v>
      </c>
      <c r="B12" s="1561">
        <v>471.39212827988331</v>
      </c>
      <c r="C12" s="1621">
        <v>480</v>
      </c>
      <c r="D12" s="1620"/>
      <c r="E12" s="1562"/>
      <c r="F12" s="1562"/>
      <c r="G12" s="1563"/>
    </row>
    <row r="13" spans="1:7" ht="14.45" x14ac:dyDescent="0.3">
      <c r="A13" s="1550"/>
      <c r="B13" s="1551"/>
      <c r="C13" s="1564"/>
      <c r="D13" s="1562"/>
      <c r="E13" s="1562"/>
      <c r="F13" s="1562"/>
      <c r="G13" s="1563"/>
    </row>
    <row r="14" spans="1:7" ht="38.25" x14ac:dyDescent="0.25">
      <c r="A14" s="2068" t="s">
        <v>937</v>
      </c>
      <c r="B14" s="2069"/>
      <c r="C14" s="2070"/>
      <c r="D14" s="1565" t="s">
        <v>938</v>
      </c>
      <c r="E14" s="1566" t="s">
        <v>939</v>
      </c>
      <c r="F14" s="1562"/>
      <c r="G14" s="1567" t="s">
        <v>940</v>
      </c>
    </row>
    <row r="15" spans="1:7" ht="64.5" x14ac:dyDescent="0.25">
      <c r="A15" s="1568"/>
      <c r="B15" s="1569" t="s">
        <v>941</v>
      </c>
      <c r="C15" s="1570" t="s">
        <v>942</v>
      </c>
      <c r="D15" s="1569" t="s">
        <v>943</v>
      </c>
      <c r="E15" s="1569" t="s">
        <v>943</v>
      </c>
      <c r="F15" s="1570" t="s">
        <v>190</v>
      </c>
      <c r="G15" s="1571" t="s">
        <v>944</v>
      </c>
    </row>
    <row r="16" spans="1:7" ht="14.45" x14ac:dyDescent="0.3">
      <c r="A16" s="1572" t="s">
        <v>3</v>
      </c>
      <c r="B16" s="1573">
        <v>2142</v>
      </c>
      <c r="C16" s="1574">
        <v>0.1951530612244898</v>
      </c>
      <c r="D16" s="1575">
        <v>88350.669642857145</v>
      </c>
      <c r="E16" s="1575">
        <v>9816.7844387755104</v>
      </c>
      <c r="F16" s="1576">
        <v>98167.454081632663</v>
      </c>
      <c r="G16" s="1577">
        <v>98168</v>
      </c>
    </row>
    <row r="17" spans="1:7" ht="14.45" x14ac:dyDescent="0.3">
      <c r="A17" s="1578" t="s">
        <v>4</v>
      </c>
      <c r="B17" s="1573">
        <v>850</v>
      </c>
      <c r="C17" s="1574">
        <v>7.744169096209913E-2</v>
      </c>
      <c r="D17" s="1575">
        <v>35059.789540816331</v>
      </c>
      <c r="E17" s="1575">
        <v>3895.5493804664725</v>
      </c>
      <c r="F17" s="1576">
        <v>38955.338921282804</v>
      </c>
      <c r="G17" s="1577">
        <v>38955</v>
      </c>
    </row>
    <row r="18" spans="1:7" ht="14.45" x14ac:dyDescent="0.3">
      <c r="A18" s="1578" t="s">
        <v>5</v>
      </c>
      <c r="B18" s="1573">
        <v>2284</v>
      </c>
      <c r="C18" s="1574">
        <v>0.20809037900874636</v>
      </c>
      <c r="D18" s="1575">
        <v>94207.716836734689</v>
      </c>
      <c r="E18" s="1575">
        <v>10467.570335276969</v>
      </c>
      <c r="F18" s="1576">
        <v>104675.28717201165</v>
      </c>
      <c r="G18" s="1577">
        <v>104675</v>
      </c>
    </row>
    <row r="19" spans="1:7" ht="14.45" x14ac:dyDescent="0.3">
      <c r="A19" s="1578" t="s">
        <v>6</v>
      </c>
      <c r="B19" s="1573">
        <v>1474</v>
      </c>
      <c r="C19" s="1574">
        <v>0.1342930029154519</v>
      </c>
      <c r="D19" s="1575">
        <v>60797.799744897966</v>
      </c>
      <c r="E19" s="1575">
        <v>6755.3409256559771</v>
      </c>
      <c r="F19" s="1576">
        <v>67553.140670553941</v>
      </c>
      <c r="G19" s="1577">
        <v>67553</v>
      </c>
    </row>
    <row r="20" spans="1:7" ht="14.45" x14ac:dyDescent="0.3">
      <c r="A20" s="1578" t="s">
        <v>7</v>
      </c>
      <c r="B20" s="1573">
        <v>915</v>
      </c>
      <c r="C20" s="1574">
        <v>8.3363702623906702E-2</v>
      </c>
      <c r="D20" s="1575">
        <v>37740.832270408158</v>
      </c>
      <c r="E20" s="1575">
        <v>4193.4443330903787</v>
      </c>
      <c r="F20" s="1576">
        <v>41934.27660349854</v>
      </c>
      <c r="G20" s="1577">
        <v>41934</v>
      </c>
    </row>
    <row r="21" spans="1:7" ht="14.45" x14ac:dyDescent="0.3">
      <c r="A21" s="1578" t="s">
        <v>8</v>
      </c>
      <c r="B21" s="1573">
        <v>1872</v>
      </c>
      <c r="C21" s="1574">
        <v>0.17055393586005832</v>
      </c>
      <c r="D21" s="1575">
        <v>77214.030612244896</v>
      </c>
      <c r="E21" s="1575">
        <v>8579.3746355685143</v>
      </c>
      <c r="F21" s="1576">
        <v>85793.405247813411</v>
      </c>
      <c r="G21" s="1577">
        <v>85794</v>
      </c>
    </row>
    <row r="22" spans="1:7" x14ac:dyDescent="0.25">
      <c r="A22" s="1578" t="s">
        <v>9</v>
      </c>
      <c r="B22" s="1573">
        <v>1298</v>
      </c>
      <c r="C22" s="1574">
        <v>0.11825801749271136</v>
      </c>
      <c r="D22" s="1575">
        <v>53538.360969387752</v>
      </c>
      <c r="E22" s="1575">
        <v>5948.73305393586</v>
      </c>
      <c r="F22" s="1576">
        <v>59487.094023323611</v>
      </c>
      <c r="G22" s="1577">
        <v>59487</v>
      </c>
    </row>
    <row r="23" spans="1:7" x14ac:dyDescent="0.25">
      <c r="A23" s="1578" t="s">
        <v>945</v>
      </c>
      <c r="B23" s="1573">
        <v>141</v>
      </c>
      <c r="C23" s="1574">
        <v>1.2846209912536443E-2</v>
      </c>
      <c r="D23" s="1575">
        <v>5815.8003826530612</v>
      </c>
      <c r="E23" s="1575">
        <v>646.20289723032067</v>
      </c>
      <c r="F23" s="1576">
        <v>6462.0032798833818</v>
      </c>
      <c r="G23" s="1577">
        <v>6462</v>
      </c>
    </row>
    <row r="24" spans="1:7" x14ac:dyDescent="0.25">
      <c r="A24" s="1578" t="s">
        <v>946</v>
      </c>
      <c r="B24" s="1568">
        <v>0</v>
      </c>
      <c r="C24" s="1574">
        <v>0</v>
      </c>
      <c r="D24" s="1618">
        <v>0</v>
      </c>
      <c r="E24" s="1575">
        <v>14372</v>
      </c>
      <c r="F24" s="1576">
        <v>14372</v>
      </c>
      <c r="G24" s="1577">
        <v>14372</v>
      </c>
    </row>
    <row r="25" spans="1:7" x14ac:dyDescent="0.25">
      <c r="A25" s="1578" t="s">
        <v>48</v>
      </c>
      <c r="B25" s="1581">
        <v>10976</v>
      </c>
      <c r="C25" s="1582">
        <v>1</v>
      </c>
      <c r="D25" s="1583">
        <v>452725.00000000006</v>
      </c>
      <c r="E25" s="1583">
        <v>64675.000000000007</v>
      </c>
      <c r="F25" s="1584">
        <v>517399.99999999994</v>
      </c>
      <c r="G25" s="1577">
        <v>517400</v>
      </c>
    </row>
    <row r="26" spans="1:7" x14ac:dyDescent="0.25">
      <c r="A26" s="1553"/>
      <c r="B26" s="1602"/>
      <c r="C26" s="1585"/>
      <c r="D26" s="1592"/>
      <c r="E26" s="1592"/>
      <c r="F26" s="1603"/>
      <c r="G26" s="1580"/>
    </row>
    <row r="27" spans="1:7" ht="24" customHeight="1" x14ac:dyDescent="0.25">
      <c r="A27" s="2071" t="s">
        <v>947</v>
      </c>
      <c r="B27" s="2071"/>
      <c r="C27" s="2071"/>
      <c r="D27" s="1579"/>
      <c r="E27" s="2072" t="s">
        <v>948</v>
      </c>
      <c r="F27" s="2072"/>
      <c r="G27" s="2072"/>
    </row>
    <row r="28" spans="1:7" ht="14.45" hidden="1" x14ac:dyDescent="0.3">
      <c r="A28" s="1556" t="s">
        <v>926</v>
      </c>
      <c r="B28" s="1593"/>
      <c r="C28" s="1585">
        <v>1418400</v>
      </c>
      <c r="D28" s="1579"/>
      <c r="E28" s="2073" t="s">
        <v>926</v>
      </c>
      <c r="F28" s="2073"/>
      <c r="G28" s="1580">
        <v>1979520</v>
      </c>
    </row>
    <row r="29" spans="1:7" ht="14.45" hidden="1" x14ac:dyDescent="0.3">
      <c r="A29" s="1556" t="s">
        <v>927</v>
      </c>
      <c r="B29" s="1593"/>
      <c r="C29" s="1585">
        <v>1345950</v>
      </c>
      <c r="D29" s="1585"/>
      <c r="E29" s="2066" t="s">
        <v>927</v>
      </c>
      <c r="F29" s="2066"/>
      <c r="G29" s="1619">
        <v>1962700</v>
      </c>
    </row>
    <row r="30" spans="1:7" ht="14.45" hidden="1" x14ac:dyDescent="0.3">
      <c r="A30" s="1554" t="s">
        <v>928</v>
      </c>
      <c r="B30" s="1627"/>
      <c r="C30" s="1602">
        <v>1238250</v>
      </c>
      <c r="D30" s="1585"/>
      <c r="E30" s="2066" t="s">
        <v>928</v>
      </c>
      <c r="F30" s="2066"/>
      <c r="G30" s="1619">
        <v>1791650</v>
      </c>
    </row>
    <row r="31" spans="1:7" x14ac:dyDescent="0.25">
      <c r="A31" s="1605" t="s">
        <v>929</v>
      </c>
      <c r="B31" s="1606"/>
      <c r="C31" s="1607">
        <v>1621980</v>
      </c>
      <c r="D31" s="1585"/>
      <c r="E31" s="2066" t="s">
        <v>929</v>
      </c>
      <c r="F31" s="2066"/>
      <c r="G31" s="1619">
        <v>2139380</v>
      </c>
    </row>
    <row r="32" spans="1:7" ht="15.75" x14ac:dyDescent="0.25">
      <c r="A32" s="1605" t="s">
        <v>949</v>
      </c>
      <c r="B32" s="1606"/>
      <c r="C32" s="1632">
        <v>383730</v>
      </c>
      <c r="D32" s="1585"/>
      <c r="E32" s="2067" t="s">
        <v>949</v>
      </c>
      <c r="F32" s="2067"/>
      <c r="G32" s="1631">
        <v>347730</v>
      </c>
    </row>
    <row r="33" spans="1:7" ht="58.5" customHeight="1" x14ac:dyDescent="0.25">
      <c r="A33" s="1586" t="s">
        <v>950</v>
      </c>
      <c r="B33" s="1610">
        <v>339.71724787935909</v>
      </c>
      <c r="C33" s="1610">
        <v>340</v>
      </c>
      <c r="D33" s="1587"/>
      <c r="E33" s="1550"/>
      <c r="F33" s="1550"/>
      <c r="G33" s="1550"/>
    </row>
    <row r="34" spans="1:7" ht="15.75" thickBot="1" x14ac:dyDescent="0.3">
      <c r="A34" s="1594"/>
      <c r="B34" s="1553"/>
      <c r="C34" s="1553"/>
      <c r="D34" s="1587"/>
      <c r="E34" s="1588"/>
      <c r="F34" s="1562"/>
      <c r="G34" s="1589"/>
    </row>
    <row r="35" spans="1:7" ht="84.75" customHeight="1" x14ac:dyDescent="0.25">
      <c r="A35" s="1617" t="s">
        <v>951</v>
      </c>
      <c r="B35" s="1634" t="s">
        <v>952</v>
      </c>
      <c r="C35" s="1635" t="s">
        <v>953</v>
      </c>
      <c r="D35" s="1636" t="s">
        <v>943</v>
      </c>
      <c r="E35" s="1636" t="s">
        <v>944</v>
      </c>
      <c r="F35" s="1637"/>
      <c r="G35" s="1638" t="s">
        <v>954</v>
      </c>
    </row>
    <row r="36" spans="1:7" x14ac:dyDescent="0.25">
      <c r="A36" s="1572" t="s">
        <v>3</v>
      </c>
      <c r="B36" s="1622">
        <v>1896</v>
      </c>
      <c r="C36" s="1623">
        <v>0.19855482249450204</v>
      </c>
      <c r="D36" s="1590">
        <v>322051.9509896324</v>
      </c>
      <c r="E36" s="1639">
        <v>322052</v>
      </c>
      <c r="F36" s="1550"/>
      <c r="G36" s="1604">
        <v>420220</v>
      </c>
    </row>
    <row r="37" spans="1:7" x14ac:dyDescent="0.25">
      <c r="A37" s="1578" t="s">
        <v>4</v>
      </c>
      <c r="B37" s="1622">
        <v>850</v>
      </c>
      <c r="C37" s="1623">
        <v>8.9014556498062627E-2</v>
      </c>
      <c r="D37" s="1590">
        <v>144379.83034872761</v>
      </c>
      <c r="E37" s="1640">
        <v>144380</v>
      </c>
      <c r="F37" s="1550"/>
      <c r="G37" s="1604">
        <v>183335</v>
      </c>
    </row>
    <row r="38" spans="1:7" x14ac:dyDescent="0.25">
      <c r="A38" s="1578" t="s">
        <v>5</v>
      </c>
      <c r="B38" s="1622">
        <v>2284</v>
      </c>
      <c r="C38" s="1623">
        <v>0.23918734946067652</v>
      </c>
      <c r="D38" s="1590">
        <v>387957.09707822808</v>
      </c>
      <c r="E38" s="1640">
        <v>387957</v>
      </c>
      <c r="F38" s="1550"/>
      <c r="G38" s="1604">
        <v>492632</v>
      </c>
    </row>
    <row r="39" spans="1:7" x14ac:dyDescent="0.25">
      <c r="A39" s="1578" t="s">
        <v>6</v>
      </c>
      <c r="B39" s="1622">
        <v>1474</v>
      </c>
      <c r="C39" s="1623">
        <v>0.15436171326840506</v>
      </c>
      <c r="D39" s="1590">
        <v>250371.61168708763</v>
      </c>
      <c r="E39" s="1640">
        <v>250372</v>
      </c>
      <c r="F39" s="1550"/>
      <c r="G39" s="1604">
        <v>317925</v>
      </c>
    </row>
    <row r="40" spans="1:7" x14ac:dyDescent="0.25">
      <c r="A40" s="1578" t="s">
        <v>7</v>
      </c>
      <c r="B40" s="1622">
        <v>0</v>
      </c>
      <c r="C40" s="1623">
        <v>0</v>
      </c>
      <c r="D40" s="1590">
        <v>0</v>
      </c>
      <c r="E40" s="1640">
        <v>0</v>
      </c>
      <c r="F40" s="1550"/>
      <c r="G40" s="1604">
        <v>41934</v>
      </c>
    </row>
    <row r="41" spans="1:7" x14ac:dyDescent="0.25">
      <c r="A41" s="1578" t="s">
        <v>8</v>
      </c>
      <c r="B41" s="1622">
        <v>1747</v>
      </c>
      <c r="C41" s="1623">
        <v>0.18295109435542989</v>
      </c>
      <c r="D41" s="1590">
        <v>296743.0160226202</v>
      </c>
      <c r="E41" s="1640">
        <v>296743</v>
      </c>
      <c r="F41" s="1550"/>
      <c r="G41" s="1604">
        <v>382537</v>
      </c>
    </row>
    <row r="42" spans="1:7" x14ac:dyDescent="0.25">
      <c r="A42" s="1578" t="s">
        <v>9</v>
      </c>
      <c r="B42" s="1622">
        <v>1298</v>
      </c>
      <c r="C42" s="1623">
        <v>0.13593046392292388</v>
      </c>
      <c r="D42" s="1590">
        <v>220476.49387370408</v>
      </c>
      <c r="E42" s="1640">
        <v>220476</v>
      </c>
      <c r="F42" s="1550"/>
      <c r="G42" s="1604">
        <v>279963</v>
      </c>
    </row>
    <row r="43" spans="1:7" x14ac:dyDescent="0.25">
      <c r="A43" s="1578" t="s">
        <v>945</v>
      </c>
      <c r="B43" s="1622">
        <v>0</v>
      </c>
      <c r="C43" s="1623">
        <v>0</v>
      </c>
      <c r="D43" s="1590">
        <v>0</v>
      </c>
      <c r="E43" s="1640">
        <v>0</v>
      </c>
      <c r="F43" s="1550"/>
      <c r="G43" s="1604">
        <v>6462</v>
      </c>
    </row>
    <row r="44" spans="1:7" x14ac:dyDescent="0.25">
      <c r="A44" s="1578" t="s">
        <v>946</v>
      </c>
      <c r="B44" s="1624">
        <v>0</v>
      </c>
      <c r="C44" s="1623">
        <v>0</v>
      </c>
      <c r="D44" s="1590">
        <v>0</v>
      </c>
      <c r="E44" s="1640">
        <v>0</v>
      </c>
      <c r="F44" s="1550"/>
      <c r="G44" s="1604">
        <v>14372</v>
      </c>
    </row>
    <row r="45" spans="1:7" x14ac:dyDescent="0.25">
      <c r="A45" s="1578" t="s">
        <v>48</v>
      </c>
      <c r="B45" s="1625">
        <v>9549</v>
      </c>
      <c r="C45" s="1623">
        <v>1</v>
      </c>
      <c r="D45" s="1591">
        <v>1621980</v>
      </c>
      <c r="E45" s="1616">
        <v>1621980</v>
      </c>
      <c r="F45" s="1550"/>
      <c r="G45" s="1604">
        <v>2139380</v>
      </c>
    </row>
    <row r="47" spans="1:7" x14ac:dyDescent="0.25">
      <c r="A47" s="1551" t="s">
        <v>955</v>
      </c>
      <c r="B47" s="1550"/>
      <c r="C47" s="1550"/>
      <c r="D47" s="1550"/>
      <c r="E47" s="1550"/>
      <c r="F47" s="1550"/>
      <c r="G47" s="1550"/>
    </row>
    <row r="52" spans="1:4" ht="15.75" thickBot="1" x14ac:dyDescent="0.3">
      <c r="A52" s="4" t="s">
        <v>958</v>
      </c>
    </row>
    <row r="53" spans="1:4" ht="45" x14ac:dyDescent="0.25">
      <c r="A53" s="1641"/>
      <c r="B53" s="1642" t="s">
        <v>956</v>
      </c>
      <c r="C53" s="1643" t="s">
        <v>880</v>
      </c>
      <c r="D53" s="1644" t="s">
        <v>957</v>
      </c>
    </row>
    <row r="54" spans="1:4" x14ac:dyDescent="0.25">
      <c r="A54" s="1463" t="s">
        <v>3</v>
      </c>
      <c r="B54" s="1645">
        <v>160030</v>
      </c>
      <c r="C54" s="1646">
        <f>B54/B62</f>
        <v>0.26957642322302428</v>
      </c>
      <c r="D54" s="1647">
        <f>C54*D62</f>
        <v>148474.60661854508</v>
      </c>
    </row>
    <row r="55" spans="1:4" x14ac:dyDescent="0.25">
      <c r="A55" s="1463" t="s">
        <v>4</v>
      </c>
      <c r="B55" s="1645">
        <v>28045</v>
      </c>
      <c r="C55" s="1646">
        <f>B55/B62</f>
        <v>4.7242834401610416E-2</v>
      </c>
      <c r="D55" s="1647">
        <f>C55*D62</f>
        <v>26019.935903374968</v>
      </c>
    </row>
    <row r="56" spans="1:4" x14ac:dyDescent="0.25">
      <c r="A56" s="1463" t="s">
        <v>5</v>
      </c>
      <c r="B56" s="1646">
        <v>105285</v>
      </c>
      <c r="C56" s="1646">
        <f>B56/B62</f>
        <v>0.17735645640839909</v>
      </c>
      <c r="D56" s="1647">
        <f>C56*D62</f>
        <v>97682.615496053972</v>
      </c>
    </row>
    <row r="57" spans="1:4" x14ac:dyDescent="0.25">
      <c r="A57" s="1463" t="s">
        <v>6</v>
      </c>
      <c r="B57" s="1646">
        <v>102050</v>
      </c>
      <c r="C57" s="1646">
        <f>B57/B62</f>
        <v>0.17190697987820799</v>
      </c>
      <c r="D57" s="1647">
        <f>C57*D62</f>
        <v>94681.207307520614</v>
      </c>
    </row>
    <row r="58" spans="1:4" x14ac:dyDescent="0.25">
      <c r="A58" s="1463" t="s">
        <v>7</v>
      </c>
      <c r="B58" s="1646">
        <v>71000</v>
      </c>
      <c r="C58" s="1646">
        <f>B58/B62</f>
        <v>0.1196021124091403</v>
      </c>
      <c r="D58" s="1647">
        <f>C58*D62</f>
        <v>65873.255451582198</v>
      </c>
    </row>
    <row r="59" spans="1:4" x14ac:dyDescent="0.25">
      <c r="A59" s="1463" t="s">
        <v>8</v>
      </c>
      <c r="B59" s="1646">
        <v>49500</v>
      </c>
      <c r="C59" s="1646">
        <f>B59/B62</f>
        <v>8.3384571327499227E-2</v>
      </c>
      <c r="D59" s="1647">
        <f>C59*D62</f>
        <v>45925.720350046751</v>
      </c>
    </row>
    <row r="60" spans="1:4" x14ac:dyDescent="0.25">
      <c r="A60" s="1463" t="s">
        <v>9</v>
      </c>
      <c r="B60" s="1646">
        <v>73625</v>
      </c>
      <c r="C60" s="1646">
        <f>B60/B62</f>
        <v>0.1240240214946895</v>
      </c>
      <c r="D60" s="1647">
        <f>C60*D62</f>
        <v>68308.710318630139</v>
      </c>
    </row>
    <row r="61" spans="1:4" x14ac:dyDescent="0.25">
      <c r="A61" s="1463" t="s">
        <v>10</v>
      </c>
      <c r="B61" s="1646">
        <v>4100</v>
      </c>
      <c r="C61" s="1646">
        <f>B61/B62</f>
        <v>6.906600857429228E-3</v>
      </c>
      <c r="D61" s="1647">
        <f>C61*D62</f>
        <v>3803.9485542462958</v>
      </c>
    </row>
    <row r="62" spans="1:4" ht="15.75" thickBot="1" x14ac:dyDescent="0.3">
      <c r="A62" s="1648" t="s">
        <v>38</v>
      </c>
      <c r="B62" s="1649">
        <f>SUM(B54:B61)</f>
        <v>593635</v>
      </c>
      <c r="C62" s="1650">
        <f>SUM(C54:C61)</f>
        <v>1</v>
      </c>
      <c r="D62" s="1651">
        <v>550770</v>
      </c>
    </row>
  </sheetData>
  <mergeCells count="8">
    <mergeCell ref="E31:F31"/>
    <mergeCell ref="E32:F32"/>
    <mergeCell ref="E30:F30"/>
    <mergeCell ref="E29:F29"/>
    <mergeCell ref="A14:C14"/>
    <mergeCell ref="A27:C27"/>
    <mergeCell ref="E27:G27"/>
    <mergeCell ref="E28:F2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FF"/>
    <pageSetUpPr fitToPage="1"/>
  </sheetPr>
  <dimension ref="A1:J120"/>
  <sheetViews>
    <sheetView topLeftCell="A109" zoomScaleNormal="100" zoomScaleSheetLayoutView="80" workbookViewId="0">
      <selection activeCell="D15" sqref="D15"/>
    </sheetView>
  </sheetViews>
  <sheetFormatPr defaultRowHeight="15" x14ac:dyDescent="0.25"/>
  <cols>
    <col min="1" max="1" width="10.140625" customWidth="1"/>
    <col min="2" max="2" width="14.140625" customWidth="1"/>
    <col min="3" max="3" width="14.28515625" customWidth="1"/>
    <col min="4" max="4" width="13.42578125" customWidth="1"/>
    <col min="5" max="5" width="12.28515625" customWidth="1"/>
    <col min="6" max="6" width="9.140625" customWidth="1"/>
    <col min="7" max="7" width="14.28515625" customWidth="1"/>
    <col min="12" max="12" width="10" bestFit="1" customWidth="1"/>
  </cols>
  <sheetData>
    <row r="1" spans="1:8" ht="18" customHeight="1" x14ac:dyDescent="0.3"/>
    <row r="2" spans="1:8" ht="28.5" x14ac:dyDescent="0.45">
      <c r="A2" t="s">
        <v>31</v>
      </c>
      <c r="B2" s="15" t="s">
        <v>986</v>
      </c>
    </row>
    <row r="3" spans="1:8" ht="18" customHeight="1" x14ac:dyDescent="0.3">
      <c r="B3" s="14"/>
    </row>
    <row r="4" spans="1:8" ht="14.45" x14ac:dyDescent="0.3">
      <c r="B4" s="3"/>
      <c r="C4" s="8">
        <v>2019</v>
      </c>
      <c r="D4" s="8" t="s">
        <v>983</v>
      </c>
      <c r="E4" s="8" t="s">
        <v>987</v>
      </c>
      <c r="F4" s="3" t="s">
        <v>985</v>
      </c>
    </row>
    <row r="5" spans="1:8" ht="14.45" x14ac:dyDescent="0.3">
      <c r="B5" s="3" t="s">
        <v>3</v>
      </c>
      <c r="C5" s="6">
        <v>5839580.0537090451</v>
      </c>
      <c r="D5" s="6">
        <f>SD_2020!D13*1.352+SD_2020!D19</f>
        <v>6240105.272174472</v>
      </c>
      <c r="E5" s="6">
        <f>D5-C5</f>
        <v>400525.21846542694</v>
      </c>
      <c r="F5" s="1704">
        <f t="shared" ref="F5:F18" si="0">(D5/C5-1)*100</f>
        <v>6.8588017422765102</v>
      </c>
    </row>
    <row r="6" spans="1:8" ht="14.45" x14ac:dyDescent="0.3">
      <c r="B6" s="3" t="s">
        <v>4</v>
      </c>
      <c r="C6" s="6">
        <v>2373905.1986668045</v>
      </c>
      <c r="D6" s="6">
        <f>SD_2020!E13*1.352+SD_2020!E19</f>
        <v>2531203.2162699224</v>
      </c>
      <c r="E6" s="6">
        <f t="shared" ref="E6:E17" si="1">D6-C6</f>
        <v>157298.01760311797</v>
      </c>
      <c r="F6" s="1704">
        <f t="shared" si="0"/>
        <v>6.6261288652747163</v>
      </c>
    </row>
    <row r="7" spans="1:8" ht="14.45" x14ac:dyDescent="0.3">
      <c r="B7" s="3" t="s">
        <v>5</v>
      </c>
      <c r="C7" s="6">
        <v>4400390.8575400505</v>
      </c>
      <c r="D7" s="6">
        <f>SD_2020!F13*1.352+SD_2020!F19</f>
        <v>5135618.7127571171</v>
      </c>
      <c r="E7" s="6">
        <f t="shared" si="1"/>
        <v>735227.85521706659</v>
      </c>
      <c r="F7" s="1704">
        <f t="shared" si="0"/>
        <v>16.708239768230058</v>
      </c>
    </row>
    <row r="8" spans="1:8" ht="14.45" x14ac:dyDescent="0.3">
      <c r="B8" s="3" t="s">
        <v>6</v>
      </c>
      <c r="C8" s="6">
        <v>5036519.8669604901</v>
      </c>
      <c r="D8" s="6">
        <f>SD_2020!G13*1.352+SD_2020!G19</f>
        <v>5684047.015800477</v>
      </c>
      <c r="E8" s="6">
        <f t="shared" si="1"/>
        <v>647527.14883998688</v>
      </c>
      <c r="F8" s="1704">
        <f t="shared" si="0"/>
        <v>12.856638431782175</v>
      </c>
    </row>
    <row r="9" spans="1:8" ht="14.45" x14ac:dyDescent="0.3">
      <c r="B9" s="3" t="s">
        <v>7</v>
      </c>
      <c r="C9" s="6">
        <v>2537986.8534844043</v>
      </c>
      <c r="D9" s="6">
        <f>SD_2020!H13*1.352+SD_2020!H19</f>
        <v>2800315.2848523431</v>
      </c>
      <c r="E9" s="6">
        <f t="shared" si="1"/>
        <v>262328.43136793887</v>
      </c>
      <c r="F9" s="1704">
        <f t="shared" si="0"/>
        <v>10.336083144315268</v>
      </c>
    </row>
    <row r="10" spans="1:8" ht="14.45" x14ac:dyDescent="0.3">
      <c r="B10" s="3" t="s">
        <v>8</v>
      </c>
      <c r="C10" s="6">
        <v>4789990.8877617465</v>
      </c>
      <c r="D10" s="6">
        <f>SD_2020!I13*1.352+SD_2020!I19</f>
        <v>5048541.2034612242</v>
      </c>
      <c r="E10" s="6">
        <f t="shared" si="1"/>
        <v>258550.31569947768</v>
      </c>
      <c r="F10" s="1704">
        <f t="shared" si="0"/>
        <v>5.3977204081966823</v>
      </c>
      <c r="H10" t="s">
        <v>31</v>
      </c>
    </row>
    <row r="11" spans="1:8" ht="14.45" x14ac:dyDescent="0.3">
      <c r="B11" s="3" t="s">
        <v>9</v>
      </c>
      <c r="C11" s="6">
        <v>2115130.5367535204</v>
      </c>
      <c r="D11" s="6">
        <f>SD_2020!J13*1.352+SD_2020!J19</f>
        <v>2482809.6557698068</v>
      </c>
      <c r="E11" s="6">
        <f t="shared" si="1"/>
        <v>367679.11901628645</v>
      </c>
      <c r="F11" s="1704">
        <f t="shared" si="0"/>
        <v>17.383282621441953</v>
      </c>
    </row>
    <row r="12" spans="1:8" ht="14.45" x14ac:dyDescent="0.3">
      <c r="B12" s="3" t="s">
        <v>10</v>
      </c>
      <c r="C12" s="6">
        <v>489972.18724087806</v>
      </c>
      <c r="D12" s="6">
        <f>SD_2020!K13*1.352+SD_2020!K19</f>
        <v>516286.97847848578</v>
      </c>
      <c r="E12" s="6">
        <f t="shared" si="1"/>
        <v>26314.791237607715</v>
      </c>
      <c r="F12" s="1704">
        <f t="shared" si="0"/>
        <v>5.3706704018836371</v>
      </c>
    </row>
    <row r="13" spans="1:8" ht="14.45" x14ac:dyDescent="0.3">
      <c r="B13" s="3" t="s">
        <v>135</v>
      </c>
      <c r="C13" s="6">
        <v>84072.754908193281</v>
      </c>
      <c r="D13" s="6">
        <f>SD_2020!L13*1.352+SD_2020!L19</f>
        <v>94811.194377924068</v>
      </c>
      <c r="E13" s="6">
        <f t="shared" si="1"/>
        <v>10738.439469730787</v>
      </c>
      <c r="F13" s="1704"/>
    </row>
    <row r="14" spans="1:8" ht="14.45" x14ac:dyDescent="0.3">
      <c r="B14" s="3" t="s">
        <v>41</v>
      </c>
      <c r="C14" s="6">
        <v>1896056.2989722025</v>
      </c>
      <c r="D14" s="6">
        <f>SD_2020!P13*1.352+SD_2020!P19</f>
        <v>2056890.6260582269</v>
      </c>
      <c r="E14" s="6">
        <f t="shared" si="1"/>
        <v>160834.32708602445</v>
      </c>
      <c r="F14" s="1704">
        <f t="shared" si="0"/>
        <v>8.482571280884855</v>
      </c>
    </row>
    <row r="15" spans="1:8" x14ac:dyDescent="0.25">
      <c r="B15" s="7" t="s">
        <v>40</v>
      </c>
      <c r="C15" s="6">
        <v>1110784.32</v>
      </c>
      <c r="D15" s="1652">
        <f>SD_2020!Q11</f>
        <v>1153044.72</v>
      </c>
      <c r="E15" s="6">
        <f t="shared" si="1"/>
        <v>42260.399999999907</v>
      </c>
      <c r="F15" s="1704">
        <f t="shared" si="0"/>
        <v>3.8045549652699462</v>
      </c>
    </row>
    <row r="16" spans="1:8" ht="14.45" x14ac:dyDescent="0.3">
      <c r="B16" s="7" t="s">
        <v>39</v>
      </c>
      <c r="C16" s="6">
        <v>708500</v>
      </c>
      <c r="D16" s="6">
        <f>SD_2020!R11</f>
        <v>0</v>
      </c>
      <c r="E16" s="6">
        <f t="shared" si="1"/>
        <v>-708500</v>
      </c>
      <c r="F16" s="1704">
        <f t="shared" si="0"/>
        <v>-100</v>
      </c>
    </row>
    <row r="17" spans="2:6" ht="14.45" x14ac:dyDescent="0.3">
      <c r="B17" s="7" t="s">
        <v>42</v>
      </c>
      <c r="C17" s="713">
        <v>10000</v>
      </c>
      <c r="D17" s="6">
        <f>SD_2020!O11</f>
        <v>10000</v>
      </c>
      <c r="E17" s="6">
        <f t="shared" si="1"/>
        <v>0</v>
      </c>
      <c r="F17" s="1704"/>
    </row>
    <row r="18" spans="2:6" ht="19.5" customHeight="1" x14ac:dyDescent="0.3">
      <c r="C18" s="5">
        <f>SUM(C5:C17)</f>
        <v>31392889.815997332</v>
      </c>
      <c r="D18" s="5">
        <f>SUM(D5:D17)</f>
        <v>33753673.88000001</v>
      </c>
      <c r="E18" s="5">
        <f>SUM(E5:E17)</f>
        <v>2360784.0640026643</v>
      </c>
      <c r="F18" s="1705">
        <f t="shared" si="0"/>
        <v>7.5201234350832591</v>
      </c>
    </row>
    <row r="19" spans="2:6" ht="19.5" customHeight="1" x14ac:dyDescent="0.3">
      <c r="C19" s="5"/>
      <c r="D19" s="5"/>
      <c r="E19" s="5"/>
    </row>
    <row r="20" spans="2:6" ht="19.5" customHeight="1" x14ac:dyDescent="0.3">
      <c r="C20" s="5"/>
      <c r="D20" s="5"/>
      <c r="E20" s="5"/>
    </row>
    <row r="21" spans="2:6" ht="19.5" customHeight="1" x14ac:dyDescent="0.3">
      <c r="C21" s="5"/>
      <c r="D21" s="5"/>
      <c r="E21" s="5"/>
    </row>
    <row r="22" spans="2:6" ht="44.25" customHeight="1" x14ac:dyDescent="0.3"/>
    <row r="23" spans="2:6" ht="18" x14ac:dyDescent="0.35">
      <c r="B23" s="9"/>
    </row>
    <row r="24" spans="2:6" ht="6.75" customHeight="1" x14ac:dyDescent="0.3"/>
    <row r="25" spans="2:6" ht="14.45" x14ac:dyDescent="0.3">
      <c r="B25" s="12"/>
      <c r="C25" s="13"/>
      <c r="D25" s="13"/>
      <c r="E25" s="13"/>
    </row>
    <row r="26" spans="2:6" ht="14.45" x14ac:dyDescent="0.3">
      <c r="B26" s="12"/>
      <c r="C26" s="10"/>
      <c r="D26" s="10"/>
      <c r="E26" s="10"/>
    </row>
    <row r="27" spans="2:6" ht="14.45" x14ac:dyDescent="0.3">
      <c r="B27" s="12"/>
      <c r="C27" s="10"/>
      <c r="D27" s="10"/>
      <c r="E27" s="10"/>
    </row>
    <row r="28" spans="2:6" ht="14.45" x14ac:dyDescent="0.3">
      <c r="B28" s="11"/>
      <c r="C28" s="10"/>
      <c r="D28" s="10"/>
      <c r="E28" s="10"/>
    </row>
    <row r="29" spans="2:6" ht="14.45" x14ac:dyDescent="0.3">
      <c r="B29" s="11"/>
      <c r="C29" s="10"/>
      <c r="D29" s="10"/>
      <c r="E29" s="10"/>
    </row>
    <row r="30" spans="2:6" ht="14.45" x14ac:dyDescent="0.3">
      <c r="B30" s="11"/>
      <c r="C30" s="10"/>
      <c r="D30" s="10"/>
      <c r="E30" s="10"/>
    </row>
    <row r="31" spans="2:6" ht="14.45" x14ac:dyDescent="0.3">
      <c r="B31" s="11"/>
      <c r="C31" s="10"/>
      <c r="D31" s="10"/>
      <c r="E31" s="10"/>
    </row>
    <row r="32" spans="2:6" ht="14.45" x14ac:dyDescent="0.3">
      <c r="B32" s="11"/>
      <c r="C32" s="10"/>
      <c r="D32" s="10"/>
      <c r="E32" s="10"/>
    </row>
    <row r="33" spans="2:10" ht="14.45" x14ac:dyDescent="0.3">
      <c r="B33" s="11"/>
      <c r="C33" s="10"/>
      <c r="D33" s="10"/>
      <c r="E33" s="10"/>
    </row>
    <row r="34" spans="2:10" ht="14.45" x14ac:dyDescent="0.3">
      <c r="B34" s="11"/>
      <c r="C34" s="10"/>
      <c r="D34" s="10"/>
      <c r="E34" s="10"/>
    </row>
    <row r="35" spans="2:10" ht="14.45" x14ac:dyDescent="0.3">
      <c r="B35" s="11"/>
      <c r="C35" s="10"/>
      <c r="D35" s="10"/>
      <c r="E35" s="10"/>
    </row>
    <row r="36" spans="2:10" ht="14.45" x14ac:dyDescent="0.3">
      <c r="B36" s="11"/>
      <c r="C36" s="10"/>
      <c r="D36" s="10"/>
      <c r="E36" s="10"/>
    </row>
    <row r="37" spans="2:10" ht="14.45" x14ac:dyDescent="0.3">
      <c r="B37" s="11"/>
      <c r="C37" s="10"/>
      <c r="D37" s="10"/>
      <c r="E37" s="10"/>
    </row>
    <row r="38" spans="2:10" ht="14.45" x14ac:dyDescent="0.3">
      <c r="B38" s="11"/>
      <c r="C38" s="10"/>
      <c r="D38" s="10"/>
      <c r="E38" s="10"/>
    </row>
    <row r="39" spans="2:10" ht="14.45" x14ac:dyDescent="0.3">
      <c r="B39" s="11"/>
      <c r="C39" s="10"/>
      <c r="D39" s="10"/>
      <c r="E39" s="10"/>
    </row>
    <row r="40" spans="2:10" ht="14.45" x14ac:dyDescent="0.3">
      <c r="B40" s="11"/>
      <c r="C40" s="10"/>
      <c r="D40" s="10"/>
      <c r="E40" s="10"/>
    </row>
    <row r="41" spans="2:10" ht="14.45" x14ac:dyDescent="0.3">
      <c r="B41" s="11"/>
      <c r="C41" s="10"/>
      <c r="D41" s="10"/>
      <c r="E41" s="10"/>
    </row>
    <row r="42" spans="2:10" ht="14.45" x14ac:dyDescent="0.3">
      <c r="B42" s="11"/>
      <c r="C42" s="10"/>
      <c r="D42" s="10"/>
      <c r="E42" s="10"/>
    </row>
    <row r="43" spans="2:10" ht="14.45" x14ac:dyDescent="0.3">
      <c r="B43" s="11"/>
      <c r="C43" s="10"/>
      <c r="D43" s="10"/>
      <c r="E43" s="10"/>
    </row>
    <row r="44" spans="2:10" ht="14.45" x14ac:dyDescent="0.3">
      <c r="B44" s="11"/>
      <c r="C44" s="10"/>
      <c r="D44" s="10"/>
      <c r="E44" s="10"/>
    </row>
    <row r="45" spans="2:10" ht="18.75" customHeight="1" x14ac:dyDescent="0.3"/>
    <row r="46" spans="2:10" ht="21.75" customHeight="1" x14ac:dyDescent="0.25">
      <c r="B46" s="1703" t="s">
        <v>982</v>
      </c>
    </row>
    <row r="47" spans="2:10" x14ac:dyDescent="0.25">
      <c r="H47">
        <v>2019</v>
      </c>
      <c r="J47" t="s">
        <v>1074</v>
      </c>
    </row>
    <row r="48" spans="2:10" x14ac:dyDescent="0.25">
      <c r="B48" s="3"/>
      <c r="C48" s="8">
        <v>2019</v>
      </c>
      <c r="D48" s="8" t="s">
        <v>983</v>
      </c>
      <c r="E48" s="8" t="s">
        <v>984</v>
      </c>
      <c r="F48" s="3" t="s">
        <v>985</v>
      </c>
      <c r="H48" s="1953" t="s">
        <v>1072</v>
      </c>
      <c r="I48" s="1953" t="s">
        <v>1073</v>
      </c>
    </row>
    <row r="49" spans="2:9" ht="14.45" x14ac:dyDescent="0.3">
      <c r="B49" s="3" t="s">
        <v>3</v>
      </c>
      <c r="C49" s="1952">
        <f>H49+I49+3848535.51635881</f>
        <v>3969335.51635881</v>
      </c>
      <c r="D49" s="6">
        <f>SD_2020!D34-SUM(SD_2020!D37:'SD_2020'!D40)</f>
        <v>4176114.7651445</v>
      </c>
      <c r="E49" s="6">
        <f t="shared" ref="E49:E62" si="2">D49-C49</f>
        <v>206779.24878568994</v>
      </c>
      <c r="F49" s="1704">
        <f t="shared" ref="F49:F63" si="3">(D49/C49-1)*100</f>
        <v>5.2094172420923179</v>
      </c>
      <c r="H49" s="1646">
        <v>64500</v>
      </c>
      <c r="I49" s="1646">
        <v>56300</v>
      </c>
    </row>
    <row r="50" spans="2:9" ht="14.45" x14ac:dyDescent="0.3">
      <c r="B50" s="3" t="s">
        <v>4</v>
      </c>
      <c r="C50" s="1952">
        <f>H50+I50+1620366.00273312</f>
        <v>1684417.00273312</v>
      </c>
      <c r="D50" s="6">
        <f>SD_2020!E34-SUM(SD_2020!E37:'SD_2020'!E40)</f>
        <v>1742886.0008037819</v>
      </c>
      <c r="E50" s="6">
        <f t="shared" si="2"/>
        <v>58468.99807066191</v>
      </c>
      <c r="F50" s="1704">
        <f t="shared" si="3"/>
        <v>3.4711712109169346</v>
      </c>
      <c r="H50" s="1646">
        <v>26478</v>
      </c>
      <c r="I50" s="1646">
        <v>37573</v>
      </c>
    </row>
    <row r="51" spans="2:9" ht="14.45" x14ac:dyDescent="0.3">
      <c r="B51" s="3" t="s">
        <v>5</v>
      </c>
      <c r="C51" s="1952">
        <f>H51+I51+4261990.23773348</f>
        <v>4385387.2377334796</v>
      </c>
      <c r="D51" s="6">
        <f>SD_2020!F34-SUM(SD_2020!F37:'SD_2020'!F40)</f>
        <v>4570554.68558372</v>
      </c>
      <c r="E51" s="6">
        <f t="shared" si="2"/>
        <v>185167.44785024039</v>
      </c>
      <c r="F51" s="1704">
        <f t="shared" si="3"/>
        <v>4.222373938998869</v>
      </c>
      <c r="H51" s="1646">
        <v>70537</v>
      </c>
      <c r="I51" s="1646">
        <v>52860</v>
      </c>
    </row>
    <row r="52" spans="2:9" ht="14.45" x14ac:dyDescent="0.3">
      <c r="B52" s="3" t="s">
        <v>6</v>
      </c>
      <c r="C52" s="1952">
        <f>H52+I52+4482263.16214779</f>
        <v>4616729.1621477902</v>
      </c>
      <c r="D52" s="6">
        <f>SD_2020!G34-SUM(SD_2020!G37:'SD_2020'!G40)</f>
        <v>4791170.0623353198</v>
      </c>
      <c r="E52" s="6">
        <f t="shared" si="2"/>
        <v>174440.90018752962</v>
      </c>
      <c r="F52" s="1704">
        <f t="shared" si="3"/>
        <v>3.7784521045279629</v>
      </c>
      <c r="H52" s="1646">
        <v>70586</v>
      </c>
      <c r="I52" s="1646">
        <v>63880</v>
      </c>
    </row>
    <row r="53" spans="2:9" ht="14.45" x14ac:dyDescent="0.3">
      <c r="B53" s="3" t="s">
        <v>7</v>
      </c>
      <c r="C53" s="1952">
        <f>H53+I53+905851.004180236</f>
        <v>940031.00418023602</v>
      </c>
      <c r="D53" s="6">
        <f>SD_2020!H34-SUM(SD_2020!H37:'SD_2020'!H40)</f>
        <v>994428.22920903529</v>
      </c>
      <c r="E53" s="6">
        <f t="shared" si="2"/>
        <v>54397.225028799265</v>
      </c>
      <c r="F53" s="1704">
        <f t="shared" si="3"/>
        <v>5.7867479675563382</v>
      </c>
      <c r="H53" s="1646">
        <v>15412</v>
      </c>
      <c r="I53" s="1646">
        <v>18768</v>
      </c>
    </row>
    <row r="54" spans="2:9" ht="14.45" x14ac:dyDescent="0.3">
      <c r="B54" s="3" t="s">
        <v>8</v>
      </c>
      <c r="C54" s="1952">
        <f>H54+I54+2045886.85807467</f>
        <v>2117317.8580746697</v>
      </c>
      <c r="D54" s="6">
        <f>SD_2020!I34-SUM(SD_2020!I37:'SD_2020'!I40)</f>
        <v>2261024.6374057774</v>
      </c>
      <c r="E54" s="6">
        <f t="shared" si="2"/>
        <v>143706.77933110762</v>
      </c>
      <c r="F54" s="1704">
        <f t="shared" si="3"/>
        <v>6.7872085800940507</v>
      </c>
      <c r="H54" s="1646">
        <v>33899</v>
      </c>
      <c r="I54" s="1646">
        <v>37532</v>
      </c>
    </row>
    <row r="55" spans="2:9" ht="14.45" x14ac:dyDescent="0.3">
      <c r="B55" s="3" t="s">
        <v>9</v>
      </c>
      <c r="C55" s="1952">
        <f>H55+I55+558484.668419469</f>
        <v>588003.66841946903</v>
      </c>
      <c r="D55" s="6">
        <f>SD_2020!J34-SUM(SD_2020!J37:'SD_2020'!J40)</f>
        <v>643095.45453072211</v>
      </c>
      <c r="E55" s="6">
        <f t="shared" si="2"/>
        <v>55091.786111253081</v>
      </c>
      <c r="F55" s="1704">
        <f t="shared" si="3"/>
        <v>9.3692929262393356</v>
      </c>
      <c r="H55" s="1646">
        <v>10752</v>
      </c>
      <c r="I55" s="1646">
        <v>18767</v>
      </c>
    </row>
    <row r="56" spans="2:9" ht="14.45" x14ac:dyDescent="0.3">
      <c r="B56" s="3" t="s">
        <v>10</v>
      </c>
      <c r="C56" s="1952">
        <f>H56+I56+248079.685850948</f>
        <v>268031.68585094798</v>
      </c>
      <c r="D56" s="6">
        <f>SD_2020!K34-SUM(SD_2020!K37:'SD_2020'!K40)</f>
        <v>335485.58700048679</v>
      </c>
      <c r="E56" s="6">
        <f t="shared" si="2"/>
        <v>67453.901149538811</v>
      </c>
      <c r="F56" s="1704">
        <f t="shared" si="3"/>
        <v>25.166390658397695</v>
      </c>
      <c r="H56" s="1646">
        <v>5632</v>
      </c>
      <c r="I56" s="1646">
        <v>14320</v>
      </c>
    </row>
    <row r="57" spans="2:9" ht="14.45" x14ac:dyDescent="0.3">
      <c r="B57" s="3" t="s">
        <v>135</v>
      </c>
      <c r="C57" s="1952">
        <f>H57+I57+164238.380130148</f>
        <v>166442.380130148</v>
      </c>
      <c r="D57" s="6">
        <f>SD_2020!L34-SUM(SD_2020!L37:'SD_2020'!L40)</f>
        <v>154927.34237236861</v>
      </c>
      <c r="E57" s="6">
        <f t="shared" si="2"/>
        <v>-11515.037757779384</v>
      </c>
      <c r="F57" s="1704">
        <f t="shared" si="3"/>
        <v>-6.9183327880647401</v>
      </c>
      <c r="H57" s="1646">
        <v>2204</v>
      </c>
      <c r="I57" s="1646">
        <v>0</v>
      </c>
    </row>
    <row r="58" spans="2:9" ht="14.45" x14ac:dyDescent="0.3">
      <c r="B58" s="7" t="s">
        <v>41</v>
      </c>
      <c r="C58" s="6">
        <v>923806.4843713243</v>
      </c>
      <c r="D58" s="6">
        <f>SD_2020!P34-SUM(SD_2020!P37:'SD_2020'!P40)</f>
        <v>882140.23561428627</v>
      </c>
      <c r="E58" s="6">
        <f t="shared" si="2"/>
        <v>-41666.248757038033</v>
      </c>
      <c r="F58" s="1704">
        <f t="shared" si="3"/>
        <v>-4.510278880039797</v>
      </c>
      <c r="H58">
        <f>SUM(H49:H57)</f>
        <v>300000</v>
      </c>
      <c r="I58">
        <f>SUM(I49:I57)</f>
        <v>300000</v>
      </c>
    </row>
    <row r="59" spans="2:9" x14ac:dyDescent="0.25">
      <c r="B59" s="7" t="s">
        <v>40</v>
      </c>
      <c r="C59" s="6">
        <f>1936496-600000</f>
        <v>1336496</v>
      </c>
      <c r="D59" s="6">
        <f>SD_2020!Q34</f>
        <v>1478571</v>
      </c>
      <c r="E59" s="6">
        <f t="shared" si="2"/>
        <v>142075</v>
      </c>
      <c r="F59" s="1704">
        <f t="shared" si="3"/>
        <v>10.630409668266871</v>
      </c>
    </row>
    <row r="60" spans="2:9" x14ac:dyDescent="0.25">
      <c r="B60" s="7" t="s">
        <v>904</v>
      </c>
      <c r="C60" s="6">
        <v>30356</v>
      </c>
      <c r="D60" s="6">
        <v>0</v>
      </c>
      <c r="E60" s="6">
        <f t="shared" si="2"/>
        <v>-30356</v>
      </c>
      <c r="F60" s="1704">
        <f t="shared" si="3"/>
        <v>-100</v>
      </c>
    </row>
    <row r="61" spans="2:9" ht="14.45" x14ac:dyDescent="0.3">
      <c r="B61" s="7" t="s">
        <v>39</v>
      </c>
      <c r="C61" s="6">
        <v>708500</v>
      </c>
      <c r="D61" s="6">
        <f>SD_2020!R34</f>
        <v>0</v>
      </c>
      <c r="E61" s="6">
        <f t="shared" si="2"/>
        <v>-708500</v>
      </c>
      <c r="F61" s="1704">
        <f t="shared" si="3"/>
        <v>-100</v>
      </c>
    </row>
    <row r="62" spans="2:9" ht="14.45" x14ac:dyDescent="0.3">
      <c r="B62" s="1862" t="s">
        <v>1071</v>
      </c>
      <c r="C62" s="1645">
        <v>0</v>
      </c>
      <c r="D62" s="1645">
        <f>SD_2020!S34</f>
        <v>500000</v>
      </c>
      <c r="E62" s="6">
        <f t="shared" si="2"/>
        <v>500000</v>
      </c>
      <c r="F62" s="1704"/>
    </row>
    <row r="63" spans="2:9" ht="14.45" x14ac:dyDescent="0.3">
      <c r="C63" s="5">
        <f>SUM(C49:C62)</f>
        <v>21734853.999999996</v>
      </c>
      <c r="D63" s="5">
        <f>SUM(D49:D62)</f>
        <v>22530398</v>
      </c>
      <c r="E63" s="5">
        <f>SUM(E49:E62)</f>
        <v>795544.00000000326</v>
      </c>
      <c r="F63" s="1950">
        <f t="shared" si="3"/>
        <v>3.6602224243144299</v>
      </c>
    </row>
    <row r="64" spans="2:9" ht="14.45" x14ac:dyDescent="0.3">
      <c r="C64" s="5"/>
      <c r="D64" s="5"/>
      <c r="E64" s="5"/>
    </row>
    <row r="65" spans="3:5" ht="14.45" x14ac:dyDescent="0.3">
      <c r="C65" s="5"/>
      <c r="D65" s="5"/>
      <c r="E65" s="5"/>
    </row>
    <row r="66" spans="3:5" ht="14.45" x14ac:dyDescent="0.3">
      <c r="C66" s="5"/>
      <c r="D66" s="5"/>
      <c r="E66" s="5"/>
    </row>
    <row r="67" spans="3:5" ht="14.45" x14ac:dyDescent="0.3">
      <c r="C67" s="5"/>
      <c r="D67" s="5"/>
      <c r="E67" s="5"/>
    </row>
    <row r="68" spans="3:5" ht="14.45" x14ac:dyDescent="0.3">
      <c r="C68" s="5"/>
      <c r="D68" s="5"/>
      <c r="E68" s="5"/>
    </row>
    <row r="69" spans="3:5" ht="14.45" x14ac:dyDescent="0.3">
      <c r="C69" s="5"/>
      <c r="D69" s="5"/>
      <c r="E69" s="5"/>
    </row>
    <row r="70" spans="3:5" ht="14.45" x14ac:dyDescent="0.3">
      <c r="C70" s="5"/>
      <c r="D70" s="5"/>
      <c r="E70" s="5"/>
    </row>
    <row r="71" spans="3:5" ht="14.45" x14ac:dyDescent="0.3">
      <c r="C71" s="5"/>
      <c r="D71" s="5"/>
      <c r="E71" s="5"/>
    </row>
    <row r="72" spans="3:5" ht="14.45" x14ac:dyDescent="0.3">
      <c r="C72" s="5"/>
      <c r="D72" s="5"/>
      <c r="E72" s="5"/>
    </row>
    <row r="73" spans="3:5" ht="14.45" x14ac:dyDescent="0.3">
      <c r="C73" s="5"/>
      <c r="D73" s="5"/>
      <c r="E73" s="5"/>
    </row>
    <row r="74" spans="3:5" ht="14.45" x14ac:dyDescent="0.3">
      <c r="C74" s="5"/>
      <c r="D74" s="5"/>
      <c r="E74" s="5"/>
    </row>
    <row r="75" spans="3:5" ht="14.45" x14ac:dyDescent="0.3">
      <c r="C75" s="5"/>
      <c r="D75" s="5"/>
      <c r="E75" s="5"/>
    </row>
    <row r="76" spans="3:5" ht="14.45" x14ac:dyDescent="0.3">
      <c r="C76" s="5"/>
      <c r="D76" s="5"/>
      <c r="E76" s="5"/>
    </row>
    <row r="77" spans="3:5" ht="14.45" x14ac:dyDescent="0.3">
      <c r="C77" s="5"/>
      <c r="D77" s="5"/>
      <c r="E77" s="5"/>
    </row>
    <row r="78" spans="3:5" ht="14.45" x14ac:dyDescent="0.3">
      <c r="C78" s="5"/>
      <c r="D78" s="5"/>
      <c r="E78" s="5"/>
    </row>
    <row r="79" spans="3:5" ht="14.45" x14ac:dyDescent="0.3">
      <c r="C79" s="5"/>
      <c r="D79" s="5"/>
      <c r="E79" s="5"/>
    </row>
    <row r="80" spans="3:5" ht="14.45" x14ac:dyDescent="0.3">
      <c r="C80" s="5"/>
      <c r="D80" s="5"/>
      <c r="E80" s="5"/>
    </row>
    <row r="81" spans="2:7" ht="14.45" x14ac:dyDescent="0.3">
      <c r="C81" s="5"/>
      <c r="D81" s="5"/>
      <c r="E81" s="5"/>
    </row>
    <row r="82" spans="2:7" ht="14.45" x14ac:dyDescent="0.3">
      <c r="C82" s="5"/>
      <c r="D82" s="5"/>
      <c r="E82" s="5"/>
    </row>
    <row r="83" spans="2:7" ht="14.45" x14ac:dyDescent="0.3">
      <c r="C83" s="5"/>
      <c r="D83" s="5"/>
      <c r="E83" s="5"/>
    </row>
    <row r="84" spans="2:7" ht="14.45" x14ac:dyDescent="0.3">
      <c r="C84" s="5"/>
      <c r="D84" s="5"/>
      <c r="E84" s="5"/>
    </row>
    <row r="85" spans="2:7" ht="14.45" x14ac:dyDescent="0.3">
      <c r="C85" s="5"/>
      <c r="D85" s="5"/>
      <c r="E85" s="5"/>
    </row>
    <row r="86" spans="2:7" ht="14.45" x14ac:dyDescent="0.3">
      <c r="C86" s="5"/>
      <c r="D86" s="5"/>
      <c r="E86" s="5"/>
    </row>
    <row r="87" spans="2:7" ht="14.45" x14ac:dyDescent="0.3">
      <c r="C87" s="5"/>
      <c r="D87" s="5"/>
      <c r="E87" s="5"/>
    </row>
    <row r="88" spans="2:7" ht="14.45" x14ac:dyDescent="0.3">
      <c r="C88" s="5"/>
      <c r="D88" s="5"/>
      <c r="E88" s="5"/>
    </row>
    <row r="89" spans="2:7" ht="14.45" x14ac:dyDescent="0.3">
      <c r="C89" s="5"/>
      <c r="D89" s="5"/>
      <c r="E89" s="5"/>
    </row>
    <row r="90" spans="2:7" ht="28.5" x14ac:dyDescent="0.45">
      <c r="B90" s="15" t="s">
        <v>988</v>
      </c>
    </row>
    <row r="91" spans="2:7" ht="6" customHeight="1" x14ac:dyDescent="0.3"/>
    <row r="92" spans="2:7" ht="14.45" x14ac:dyDescent="0.3">
      <c r="B92" s="3"/>
      <c r="C92" s="8">
        <v>2019</v>
      </c>
      <c r="D92" s="8" t="s">
        <v>983</v>
      </c>
      <c r="E92" s="8" t="s">
        <v>989</v>
      </c>
      <c r="F92" s="3" t="s">
        <v>985</v>
      </c>
    </row>
    <row r="93" spans="2:7" ht="14.45" x14ac:dyDescent="0.3">
      <c r="B93" s="3" t="s">
        <v>3</v>
      </c>
      <c r="C93" s="6">
        <f t="shared" ref="C93:C103" si="4">C5+C49</f>
        <v>9808915.5700678546</v>
      </c>
      <c r="D93" s="6">
        <f>D49+D5</f>
        <v>10416220.037318971</v>
      </c>
      <c r="E93" s="6">
        <f t="shared" ref="E93:E107" si="5">D93-C93</f>
        <v>607304.46725111641</v>
      </c>
      <c r="F93" s="1706">
        <f t="shared" ref="F93:F108" si="6">(D93/C93-1)*100</f>
        <v>6.1913517647590011</v>
      </c>
      <c r="G93" s="5"/>
    </row>
    <row r="94" spans="2:7" ht="14.45" x14ac:dyDescent="0.3">
      <c r="B94" s="3" t="s">
        <v>4</v>
      </c>
      <c r="C94" s="6">
        <f t="shared" si="4"/>
        <v>4058322.2013999242</v>
      </c>
      <c r="D94" s="6">
        <f t="shared" ref="D94:D102" si="7">D6+D50</f>
        <v>4274089.2170737041</v>
      </c>
      <c r="E94" s="6">
        <f t="shared" si="5"/>
        <v>215767.01567377988</v>
      </c>
      <c r="F94" s="1706">
        <f t="shared" si="6"/>
        <v>5.3166556267846499</v>
      </c>
    </row>
    <row r="95" spans="2:7" ht="14.45" x14ac:dyDescent="0.3">
      <c r="B95" s="3" t="s">
        <v>5</v>
      </c>
      <c r="C95" s="6">
        <f t="shared" si="4"/>
        <v>8785778.0952735301</v>
      </c>
      <c r="D95" s="6">
        <f t="shared" si="7"/>
        <v>9706173.3983408362</v>
      </c>
      <c r="E95" s="6">
        <f t="shared" si="5"/>
        <v>920395.30306730606</v>
      </c>
      <c r="F95" s="1706">
        <f t="shared" si="6"/>
        <v>10.475968014289471</v>
      </c>
    </row>
    <row r="96" spans="2:7" ht="14.45" x14ac:dyDescent="0.3">
      <c r="B96" s="3" t="s">
        <v>6</v>
      </c>
      <c r="C96" s="6">
        <f t="shared" si="4"/>
        <v>9653249.0291082803</v>
      </c>
      <c r="D96" s="6">
        <f t="shared" si="7"/>
        <v>10475217.078135796</v>
      </c>
      <c r="E96" s="6">
        <f t="shared" si="5"/>
        <v>821968.04902751558</v>
      </c>
      <c r="F96" s="1706">
        <f t="shared" si="6"/>
        <v>8.5149367487460825</v>
      </c>
    </row>
    <row r="97" spans="2:6" ht="14.45" x14ac:dyDescent="0.3">
      <c r="B97" s="3" t="s">
        <v>7</v>
      </c>
      <c r="C97" s="6">
        <f t="shared" si="4"/>
        <v>3478017.8576646401</v>
      </c>
      <c r="D97" s="6">
        <f t="shared" si="7"/>
        <v>3794743.5140613783</v>
      </c>
      <c r="E97" s="6">
        <f t="shared" si="5"/>
        <v>316725.65639673825</v>
      </c>
      <c r="F97" s="1706">
        <f t="shared" si="6"/>
        <v>9.1064988553396287</v>
      </c>
    </row>
    <row r="98" spans="2:6" ht="14.45" x14ac:dyDescent="0.3">
      <c r="B98" s="3" t="s">
        <v>8</v>
      </c>
      <c r="C98" s="6">
        <f t="shared" si="4"/>
        <v>6907308.7458364163</v>
      </c>
      <c r="D98" s="6">
        <f t="shared" si="7"/>
        <v>7309565.8408670016</v>
      </c>
      <c r="E98" s="6">
        <f t="shared" si="5"/>
        <v>402257.0950305853</v>
      </c>
      <c r="F98" s="1706">
        <f t="shared" si="6"/>
        <v>5.8236443430019991</v>
      </c>
    </row>
    <row r="99" spans="2:6" ht="14.45" x14ac:dyDescent="0.3">
      <c r="B99" s="3" t="s">
        <v>9</v>
      </c>
      <c r="C99" s="6">
        <f t="shared" si="4"/>
        <v>2703134.2051729895</v>
      </c>
      <c r="D99" s="6">
        <f t="shared" si="7"/>
        <v>3125905.1103005288</v>
      </c>
      <c r="E99" s="6">
        <f t="shared" si="5"/>
        <v>422770.9051275393</v>
      </c>
      <c r="F99" s="1706">
        <f t="shared" si="6"/>
        <v>15.640026466998291</v>
      </c>
    </row>
    <row r="100" spans="2:6" ht="14.45" x14ac:dyDescent="0.3">
      <c r="B100" s="3" t="s">
        <v>10</v>
      </c>
      <c r="C100" s="6">
        <f t="shared" si="4"/>
        <v>758003.87309182598</v>
      </c>
      <c r="D100" s="6">
        <f t="shared" si="7"/>
        <v>851772.56547897262</v>
      </c>
      <c r="E100" s="6">
        <f t="shared" si="5"/>
        <v>93768.692387146642</v>
      </c>
      <c r="F100" s="1706">
        <f t="shared" si="6"/>
        <v>12.370476684330512</v>
      </c>
    </row>
    <row r="101" spans="2:6" ht="14.45" x14ac:dyDescent="0.3">
      <c r="B101" s="3" t="s">
        <v>135</v>
      </c>
      <c r="C101" s="6">
        <f t="shared" si="4"/>
        <v>250515.13503834128</v>
      </c>
      <c r="D101" s="6">
        <f t="shared" si="7"/>
        <v>249738.5367502927</v>
      </c>
      <c r="E101" s="6">
        <f t="shared" si="5"/>
        <v>-776.59828804858262</v>
      </c>
      <c r="F101" s="1706">
        <f t="shared" si="6"/>
        <v>-0.3100005466455058</v>
      </c>
    </row>
    <row r="102" spans="2:6" ht="14.45" x14ac:dyDescent="0.3">
      <c r="B102" s="7" t="s">
        <v>41</v>
      </c>
      <c r="C102" s="6">
        <f t="shared" si="4"/>
        <v>2819862.7833435265</v>
      </c>
      <c r="D102" s="6">
        <f t="shared" si="7"/>
        <v>2939030.8616725132</v>
      </c>
      <c r="E102" s="6">
        <f t="shared" si="5"/>
        <v>119168.07832898665</v>
      </c>
      <c r="F102" s="1706">
        <f t="shared" si="6"/>
        <v>4.2260240119800674</v>
      </c>
    </row>
    <row r="103" spans="2:6" x14ac:dyDescent="0.25">
      <c r="B103" s="7" t="s">
        <v>40</v>
      </c>
      <c r="C103" s="6">
        <f t="shared" si="4"/>
        <v>2447280.3200000003</v>
      </c>
      <c r="D103" s="6">
        <f>D15+D59</f>
        <v>2631615.7199999997</v>
      </c>
      <c r="E103" s="1740">
        <f t="shared" si="5"/>
        <v>184335.39999999944</v>
      </c>
      <c r="F103" s="1704">
        <f t="shared" si="6"/>
        <v>7.5322552342512061</v>
      </c>
    </row>
    <row r="104" spans="2:6" ht="14.45" x14ac:dyDescent="0.3">
      <c r="B104" s="7" t="s">
        <v>39</v>
      </c>
      <c r="C104" s="6">
        <f>C16+C61</f>
        <v>1417000</v>
      </c>
      <c r="D104" s="6">
        <f>D16+D61</f>
        <v>0</v>
      </c>
      <c r="E104" s="6">
        <f t="shared" si="5"/>
        <v>-1417000</v>
      </c>
      <c r="F104" s="1704">
        <f t="shared" si="6"/>
        <v>-100</v>
      </c>
    </row>
    <row r="105" spans="2:6" ht="14.45" x14ac:dyDescent="0.3">
      <c r="B105" s="1862" t="s">
        <v>1071</v>
      </c>
      <c r="C105" s="6">
        <v>0</v>
      </c>
      <c r="D105" s="6">
        <f>D62</f>
        <v>500000</v>
      </c>
      <c r="E105" s="6">
        <f t="shared" si="5"/>
        <v>500000</v>
      </c>
      <c r="F105" s="1704"/>
    </row>
    <row r="106" spans="2:6" ht="14.45" x14ac:dyDescent="0.3">
      <c r="B106" s="7" t="s">
        <v>42</v>
      </c>
      <c r="C106" s="6">
        <f>C17</f>
        <v>10000</v>
      </c>
      <c r="D106" s="6">
        <f>D17</f>
        <v>10000</v>
      </c>
      <c r="E106" s="6">
        <f t="shared" si="5"/>
        <v>0</v>
      </c>
      <c r="F106" s="1704">
        <f t="shared" si="6"/>
        <v>0</v>
      </c>
    </row>
    <row r="107" spans="2:6" ht="14.45" x14ac:dyDescent="0.3">
      <c r="B107" s="7" t="s">
        <v>46</v>
      </c>
      <c r="C107" s="6">
        <f>C60</f>
        <v>30356</v>
      </c>
      <c r="D107" s="6">
        <v>0</v>
      </c>
      <c r="E107" s="6">
        <f t="shared" si="5"/>
        <v>-30356</v>
      </c>
      <c r="F107" s="1704">
        <f t="shared" si="6"/>
        <v>-100</v>
      </c>
    </row>
    <row r="108" spans="2:6" ht="14.45" x14ac:dyDescent="0.3">
      <c r="C108" s="5">
        <f>SUM(C93:C107)</f>
        <v>53127743.81599731</v>
      </c>
      <c r="D108" s="5">
        <f>SUM(D93:D107)</f>
        <v>56284071.879999988</v>
      </c>
      <c r="E108" s="5">
        <f>SUM(E93:E107)</f>
        <v>3156328.0640026652</v>
      </c>
      <c r="F108" s="1704">
        <f t="shared" si="6"/>
        <v>5.9410165711804241</v>
      </c>
    </row>
    <row r="109" spans="2:6" ht="192" customHeight="1" x14ac:dyDescent="0.3"/>
    <row r="111" spans="2:6" ht="14.45" x14ac:dyDescent="0.3">
      <c r="B111" s="4"/>
      <c r="C111" s="4"/>
    </row>
    <row r="113" spans="7:10" ht="52.15" customHeight="1" x14ac:dyDescent="0.3"/>
    <row r="118" spans="7:10" ht="14.45" x14ac:dyDescent="0.3">
      <c r="J118" t="s">
        <v>31</v>
      </c>
    </row>
    <row r="119" spans="7:10" ht="14.45" x14ac:dyDescent="0.3">
      <c r="G119" s="5"/>
    </row>
    <row r="120" spans="7:10" ht="14.45" x14ac:dyDescent="0.3">
      <c r="G120" s="16"/>
    </row>
  </sheetData>
  <pageMargins left="0.7" right="0.7" top="0.75" bottom="0.75" header="0.3" footer="0.3"/>
  <pageSetup paperSize="9" scale="72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J120"/>
  <sheetViews>
    <sheetView topLeftCell="A93" zoomScaleNormal="100" zoomScaleSheetLayoutView="80" workbookViewId="0">
      <selection activeCell="F93" sqref="F93"/>
    </sheetView>
  </sheetViews>
  <sheetFormatPr defaultRowHeight="15" x14ac:dyDescent="0.25"/>
  <cols>
    <col min="1" max="1" width="10.140625" customWidth="1"/>
    <col min="2" max="2" width="14.140625" customWidth="1"/>
    <col min="3" max="3" width="14.28515625" customWidth="1"/>
    <col min="4" max="4" width="13.42578125" customWidth="1"/>
    <col min="5" max="5" width="12.28515625" customWidth="1"/>
    <col min="6" max="6" width="9.140625" customWidth="1"/>
    <col min="7" max="7" width="14.28515625" customWidth="1"/>
    <col min="12" max="12" width="10" bestFit="1" customWidth="1"/>
  </cols>
  <sheetData>
    <row r="1" spans="1:8" ht="18" customHeight="1" x14ac:dyDescent="0.3"/>
    <row r="2" spans="1:8" ht="28.5" x14ac:dyDescent="0.45">
      <c r="A2" t="s">
        <v>31</v>
      </c>
      <c r="B2" s="15" t="s">
        <v>1085</v>
      </c>
    </row>
    <row r="3" spans="1:8" ht="18" customHeight="1" x14ac:dyDescent="0.3">
      <c r="B3" s="14"/>
    </row>
    <row r="4" spans="1:8" ht="14.45" x14ac:dyDescent="0.3">
      <c r="B4" s="3"/>
      <c r="C4" s="8" t="s">
        <v>1069</v>
      </c>
      <c r="D4" s="8" t="s">
        <v>1086</v>
      </c>
      <c r="E4" s="8" t="s">
        <v>1087</v>
      </c>
      <c r="F4" s="3" t="s">
        <v>1088</v>
      </c>
    </row>
    <row r="5" spans="1:8" ht="14.45" x14ac:dyDescent="0.3">
      <c r="B5" s="3" t="s">
        <v>3</v>
      </c>
      <c r="C5" s="6">
        <f>'[44]Graf 2020,2019_bez val.'!$D5</f>
        <v>6063164.6109387241</v>
      </c>
      <c r="D5" s="6">
        <f>SD_2020!D13*1.352+SD_2020!D19</f>
        <v>6240105.272174472</v>
      </c>
      <c r="E5" s="6">
        <f>D5-C5</f>
        <v>176940.66123574786</v>
      </c>
      <c r="F5" s="1704">
        <f t="shared" ref="F5:F18" si="0">(D5/C5-1)*100</f>
        <v>2.9182889231891274</v>
      </c>
    </row>
    <row r="6" spans="1:8" ht="14.45" x14ac:dyDescent="0.3">
      <c r="B6" s="3" t="s">
        <v>4</v>
      </c>
      <c r="C6" s="6">
        <f>'[44]Graf 2020,2019_bez val.'!$D6</f>
        <v>2459236.7729117004</v>
      </c>
      <c r="D6" s="6">
        <f>SD_2020!E13*1.352+SD_2020!E19</f>
        <v>2531203.2162699224</v>
      </c>
      <c r="E6" s="6">
        <f t="shared" ref="E6:E17" si="1">D6-C6</f>
        <v>71966.443358222023</v>
      </c>
      <c r="F6" s="1704">
        <f t="shared" si="0"/>
        <v>2.926373098797419</v>
      </c>
    </row>
    <row r="7" spans="1:8" ht="14.45" x14ac:dyDescent="0.3">
      <c r="B7" s="3" t="s">
        <v>5</v>
      </c>
      <c r="C7" s="6">
        <f>'[44]Graf 2020,2019_bez val.'!$D7</f>
        <v>4983540.0995184174</v>
      </c>
      <c r="D7" s="6">
        <f>SD_2020!F13*1.352+SD_2020!F19</f>
        <v>5135618.7127571171</v>
      </c>
      <c r="E7" s="6">
        <f t="shared" si="1"/>
        <v>152078.61323869973</v>
      </c>
      <c r="F7" s="1704">
        <f t="shared" si="0"/>
        <v>3.0516181309225399</v>
      </c>
    </row>
    <row r="8" spans="1:8" ht="14.45" x14ac:dyDescent="0.3">
      <c r="B8" s="3" t="s">
        <v>6</v>
      </c>
      <c r="C8" s="6">
        <f>'[44]Graf 2020,2019_bez val.'!$D8</f>
        <v>5548520.835563398</v>
      </c>
      <c r="D8" s="6">
        <f>SD_2020!G13*1.352+SD_2020!G19</f>
        <v>5684047.015800477</v>
      </c>
      <c r="E8" s="6">
        <f t="shared" si="1"/>
        <v>135526.18023707904</v>
      </c>
      <c r="F8" s="1704">
        <f t="shared" si="0"/>
        <v>2.4425641401293774</v>
      </c>
    </row>
    <row r="9" spans="1:8" ht="14.45" x14ac:dyDescent="0.3">
      <c r="B9" s="3" t="s">
        <v>7</v>
      </c>
      <c r="C9" s="6">
        <f>'[44]Graf 2020,2019_bez val.'!$D9</f>
        <v>2721479.4095366234</v>
      </c>
      <c r="D9" s="6">
        <f>SD_2020!H13*1.352+SD_2020!H19</f>
        <v>2800315.2848523431</v>
      </c>
      <c r="E9" s="6">
        <f t="shared" si="1"/>
        <v>78835.87531571975</v>
      </c>
      <c r="F9" s="1704">
        <f t="shared" si="0"/>
        <v>2.8968021966090385</v>
      </c>
    </row>
    <row r="10" spans="1:8" ht="14.45" x14ac:dyDescent="0.3">
      <c r="B10" s="3" t="s">
        <v>8</v>
      </c>
      <c r="C10" s="6">
        <f>'[44]Graf 2020,2019_bez val.'!$D10</f>
        <v>4900366.2367441878</v>
      </c>
      <c r="D10" s="6">
        <f>SD_2020!I13*1.352+SD_2020!I19</f>
        <v>5048541.2034612242</v>
      </c>
      <c r="E10" s="6">
        <f t="shared" si="1"/>
        <v>148174.96671703644</v>
      </c>
      <c r="F10" s="1704">
        <f t="shared" si="0"/>
        <v>3.0237529106698746</v>
      </c>
      <c r="H10" t="s">
        <v>31</v>
      </c>
    </row>
    <row r="11" spans="1:8" ht="14.45" x14ac:dyDescent="0.3">
      <c r="B11" s="3" t="s">
        <v>9</v>
      </c>
      <c r="C11" s="6">
        <f>'[44]Graf 2020,2019_bez val.'!$D11</f>
        <v>2393637.9968669913</v>
      </c>
      <c r="D11" s="6">
        <f>SD_2020!J13*1.352+SD_2020!J19</f>
        <v>2482809.6557698068</v>
      </c>
      <c r="E11" s="6">
        <f t="shared" si="1"/>
        <v>89171.658902815543</v>
      </c>
      <c r="F11" s="1704">
        <f t="shared" si="0"/>
        <v>3.725361103873337</v>
      </c>
    </row>
    <row r="12" spans="1:8" ht="14.45" x14ac:dyDescent="0.3">
      <c r="B12" s="3" t="s">
        <v>10</v>
      </c>
      <c r="C12" s="6">
        <f>'[44]Graf 2020,2019_bez val.'!$D12</f>
        <v>502344.77608917514</v>
      </c>
      <c r="D12" s="6">
        <f>SD_2020!K13*1.352+SD_2020!K19</f>
        <v>516286.97847848578</v>
      </c>
      <c r="E12" s="6">
        <f t="shared" si="1"/>
        <v>13942.202389310638</v>
      </c>
      <c r="F12" s="1704">
        <f t="shared" si="0"/>
        <v>2.7754249776125173</v>
      </c>
    </row>
    <row r="13" spans="1:8" ht="14.45" x14ac:dyDescent="0.3">
      <c r="B13" s="3" t="s">
        <v>135</v>
      </c>
      <c r="C13" s="6">
        <f>'[44]Graf 2020,2019_bez val.'!$D13</f>
        <v>94724.653895849784</v>
      </c>
      <c r="D13" s="6">
        <f>SD_2020!L13*1.352+SD_2020!L19</f>
        <v>94811.194377924068</v>
      </c>
      <c r="E13" s="6">
        <f t="shared" si="1"/>
        <v>86.540482074284228</v>
      </c>
      <c r="F13" s="1704"/>
    </row>
    <row r="14" spans="1:8" ht="14.45" x14ac:dyDescent="0.3">
      <c r="B14" s="3" t="s">
        <v>41</v>
      </c>
      <c r="C14" s="6">
        <f>'[44]Graf 2020,2019_bez val.'!$D14</f>
        <v>2039181.711934932</v>
      </c>
      <c r="D14" s="6">
        <f>SD_2020!P13*1.352+SD_2020!P19</f>
        <v>2056890.6260582269</v>
      </c>
      <c r="E14" s="6">
        <f t="shared" si="1"/>
        <v>17708.914123294875</v>
      </c>
      <c r="F14" s="1704">
        <f t="shared" si="0"/>
        <v>0.86843237263496409</v>
      </c>
    </row>
    <row r="15" spans="1:8" x14ac:dyDescent="0.25">
      <c r="B15" s="7" t="s">
        <v>40</v>
      </c>
      <c r="C15" s="6">
        <f>'[44]Graf 2020,2019_bez val.'!$D15</f>
        <v>1328976.7760000001</v>
      </c>
      <c r="D15" s="1652">
        <f>SD_2020!Q11</f>
        <v>1153044.72</v>
      </c>
      <c r="E15" s="6">
        <f t="shared" si="1"/>
        <v>-175932.0560000001</v>
      </c>
      <c r="F15" s="1704">
        <f t="shared" si="0"/>
        <v>-13.238158798344578</v>
      </c>
    </row>
    <row r="16" spans="1:8" ht="14.45" x14ac:dyDescent="0.3">
      <c r="B16" s="7" t="s">
        <v>39</v>
      </c>
      <c r="C16" s="6">
        <f>'[44]Graf 2020,2019_bez val.'!$D16</f>
        <v>708500</v>
      </c>
      <c r="D16" s="6">
        <f>SD_2020!R11</f>
        <v>0</v>
      </c>
      <c r="E16" s="6">
        <f t="shared" si="1"/>
        <v>-708500</v>
      </c>
      <c r="F16" s="1704">
        <f t="shared" si="0"/>
        <v>-100</v>
      </c>
    </row>
    <row r="17" spans="2:6" ht="14.45" x14ac:dyDescent="0.3">
      <c r="B17" s="7" t="s">
        <v>42</v>
      </c>
      <c r="C17" s="6">
        <f>'[44]Graf 2020,2019_bez val.'!$D17</f>
        <v>10000</v>
      </c>
      <c r="D17" s="6">
        <f>SD_2020!O11</f>
        <v>10000</v>
      </c>
      <c r="E17" s="6">
        <f t="shared" si="1"/>
        <v>0</v>
      </c>
      <c r="F17" s="1704"/>
    </row>
    <row r="18" spans="2:6" ht="19.5" customHeight="1" x14ac:dyDescent="0.3">
      <c r="C18" s="5">
        <f>SUM(C5:C17)</f>
        <v>33753673.880000003</v>
      </c>
      <c r="D18" s="5">
        <f>SUM(D5:D17)</f>
        <v>33753673.88000001</v>
      </c>
      <c r="E18" s="5">
        <f>SUM(E5:E17)</f>
        <v>0</v>
      </c>
      <c r="F18" s="1705">
        <f t="shared" si="0"/>
        <v>2.2204460492503131E-14</v>
      </c>
    </row>
    <row r="19" spans="2:6" ht="19.5" customHeight="1" x14ac:dyDescent="0.3">
      <c r="C19" s="5"/>
      <c r="D19" s="5"/>
      <c r="E19" s="5"/>
    </row>
    <row r="20" spans="2:6" ht="19.5" customHeight="1" x14ac:dyDescent="0.3">
      <c r="C20" s="5"/>
      <c r="D20" s="5"/>
      <c r="E20" s="5"/>
    </row>
    <row r="21" spans="2:6" ht="19.5" customHeight="1" x14ac:dyDescent="0.3">
      <c r="C21" s="5"/>
      <c r="D21" s="5"/>
      <c r="E21" s="5"/>
    </row>
    <row r="22" spans="2:6" ht="44.25" customHeight="1" x14ac:dyDescent="0.3"/>
    <row r="23" spans="2:6" ht="18" x14ac:dyDescent="0.35">
      <c r="B23" s="9"/>
    </row>
    <row r="24" spans="2:6" ht="6.75" customHeight="1" x14ac:dyDescent="0.3"/>
    <row r="25" spans="2:6" ht="14.45" x14ac:dyDescent="0.3">
      <c r="B25" s="12"/>
      <c r="C25" s="13"/>
      <c r="D25" s="13"/>
      <c r="E25" s="13"/>
    </row>
    <row r="26" spans="2:6" ht="14.45" x14ac:dyDescent="0.3">
      <c r="B26" s="12"/>
      <c r="C26" s="10"/>
      <c r="D26" s="10"/>
      <c r="E26" s="10"/>
    </row>
    <row r="27" spans="2:6" ht="14.45" x14ac:dyDescent="0.3">
      <c r="B27" s="12"/>
      <c r="C27" s="10"/>
      <c r="D27" s="10"/>
      <c r="E27" s="10"/>
    </row>
    <row r="28" spans="2:6" ht="14.45" x14ac:dyDescent="0.3">
      <c r="B28" s="11"/>
      <c r="C28" s="10"/>
      <c r="D28" s="10"/>
      <c r="E28" s="10"/>
    </row>
    <row r="29" spans="2:6" ht="14.45" x14ac:dyDescent="0.3">
      <c r="B29" s="11"/>
      <c r="C29" s="10"/>
      <c r="D29" s="10"/>
      <c r="E29" s="10"/>
    </row>
    <row r="30" spans="2:6" ht="14.45" x14ac:dyDescent="0.3">
      <c r="B30" s="11"/>
      <c r="C30" s="10"/>
      <c r="D30" s="10"/>
      <c r="E30" s="10"/>
    </row>
    <row r="31" spans="2:6" ht="14.45" x14ac:dyDescent="0.3">
      <c r="B31" s="11"/>
      <c r="C31" s="10"/>
      <c r="D31" s="10"/>
      <c r="E31" s="10"/>
    </row>
    <row r="32" spans="2:6" ht="14.45" x14ac:dyDescent="0.3">
      <c r="B32" s="11"/>
      <c r="C32" s="10"/>
      <c r="D32" s="10"/>
      <c r="E32" s="10"/>
    </row>
    <row r="33" spans="2:6" ht="14.45" x14ac:dyDescent="0.3">
      <c r="B33" s="11"/>
      <c r="C33" s="10"/>
      <c r="D33" s="10"/>
      <c r="E33" s="10"/>
    </row>
    <row r="34" spans="2:6" ht="14.45" x14ac:dyDescent="0.3">
      <c r="B34" s="11"/>
      <c r="C34" s="10"/>
      <c r="D34" s="10"/>
      <c r="E34" s="10"/>
    </row>
    <row r="35" spans="2:6" ht="14.45" x14ac:dyDescent="0.3">
      <c r="B35" s="11"/>
      <c r="C35" s="10"/>
      <c r="D35" s="10"/>
      <c r="E35" s="10"/>
    </row>
    <row r="36" spans="2:6" ht="14.45" x14ac:dyDescent="0.3">
      <c r="B36" s="11"/>
      <c r="C36" s="10"/>
      <c r="D36" s="10"/>
      <c r="E36" s="10"/>
    </row>
    <row r="37" spans="2:6" ht="14.45" x14ac:dyDescent="0.3">
      <c r="B37" s="11"/>
      <c r="C37" s="10"/>
      <c r="D37" s="10"/>
      <c r="E37" s="10"/>
    </row>
    <row r="38" spans="2:6" ht="14.45" x14ac:dyDescent="0.3">
      <c r="B38" s="11"/>
      <c r="C38" s="10"/>
      <c r="D38" s="10"/>
      <c r="E38" s="10"/>
    </row>
    <row r="39" spans="2:6" ht="14.45" x14ac:dyDescent="0.3">
      <c r="B39" s="11"/>
      <c r="C39" s="10"/>
      <c r="D39" s="10"/>
      <c r="E39" s="10"/>
    </row>
    <row r="40" spans="2:6" ht="14.45" x14ac:dyDescent="0.3">
      <c r="B40" s="11"/>
      <c r="C40" s="10"/>
      <c r="D40" s="10"/>
      <c r="E40" s="10"/>
    </row>
    <row r="41" spans="2:6" ht="14.45" x14ac:dyDescent="0.3">
      <c r="B41" s="11"/>
      <c r="C41" s="10"/>
      <c r="D41" s="10"/>
      <c r="E41" s="10"/>
    </row>
    <row r="42" spans="2:6" ht="14.45" x14ac:dyDescent="0.3">
      <c r="B42" s="11"/>
      <c r="C42" s="10"/>
      <c r="D42" s="10"/>
      <c r="E42" s="10"/>
    </row>
    <row r="43" spans="2:6" ht="14.45" x14ac:dyDescent="0.3">
      <c r="B43" s="11"/>
      <c r="C43" s="10"/>
      <c r="D43" s="10"/>
      <c r="E43" s="10"/>
    </row>
    <row r="44" spans="2:6" ht="14.45" x14ac:dyDescent="0.3">
      <c r="B44" s="11"/>
      <c r="C44" s="10"/>
      <c r="D44" s="10"/>
      <c r="E44" s="10"/>
    </row>
    <row r="45" spans="2:6" ht="18.75" customHeight="1" x14ac:dyDescent="0.3"/>
    <row r="46" spans="2:6" ht="21.75" customHeight="1" x14ac:dyDescent="0.25">
      <c r="B46" s="1703" t="s">
        <v>1089</v>
      </c>
    </row>
    <row r="48" spans="2:6" ht="14.45" x14ac:dyDescent="0.3">
      <c r="B48" s="3"/>
      <c r="C48" s="8" t="s">
        <v>1070</v>
      </c>
      <c r="D48" s="8" t="s">
        <v>1086</v>
      </c>
      <c r="E48" s="8" t="s">
        <v>1090</v>
      </c>
      <c r="F48" s="3" t="s">
        <v>1088</v>
      </c>
    </row>
    <row r="49" spans="2:6" ht="14.45" x14ac:dyDescent="0.3">
      <c r="B49" s="3" t="s">
        <v>3</v>
      </c>
      <c r="C49" s="6">
        <f>'[44]Graf 2020,2019_bez val.'!$D49</f>
        <v>4008336.6729226951</v>
      </c>
      <c r="D49" s="6">
        <f>SD_2020!D34-SUM(SD_2020!D37:'SD_2020'!D40)</f>
        <v>4176114.7651445</v>
      </c>
      <c r="E49" s="6">
        <f t="shared" ref="E49:E62" si="2">D49-C49</f>
        <v>167778.09222180489</v>
      </c>
      <c r="F49" s="1704">
        <f t="shared" ref="F49:F63" si="3">(D49/C49-1)*100</f>
        <v>4.185728543093381</v>
      </c>
    </row>
    <row r="50" spans="2:6" ht="14.45" x14ac:dyDescent="0.3">
      <c r="B50" s="3" t="s">
        <v>4</v>
      </c>
      <c r="C50" s="6">
        <f>'[44]Graf 2020,2019_bez val.'!$D50</f>
        <v>1670796.7322996364</v>
      </c>
      <c r="D50" s="6">
        <f>SD_2020!E34-SUM(SD_2020!E37:'SD_2020'!E40)</f>
        <v>1742886.0008037819</v>
      </c>
      <c r="E50" s="6">
        <f t="shared" si="2"/>
        <v>72089.268504145555</v>
      </c>
      <c r="F50" s="1704">
        <f t="shared" si="3"/>
        <v>4.3146642024445514</v>
      </c>
    </row>
    <row r="51" spans="2:6" ht="14.45" x14ac:dyDescent="0.3">
      <c r="B51" s="3" t="s">
        <v>5</v>
      </c>
      <c r="C51" s="6">
        <f>'[44]Graf 2020,2019_bez val.'!$D51</f>
        <v>4416500.6658020625</v>
      </c>
      <c r="D51" s="6">
        <f>SD_2020!F34-SUM(SD_2020!F37:'SD_2020'!F40)</f>
        <v>4570554.68558372</v>
      </c>
      <c r="E51" s="6">
        <f t="shared" si="2"/>
        <v>154054.01978165749</v>
      </c>
      <c r="F51" s="1704">
        <f t="shared" si="3"/>
        <v>3.4881466445716214</v>
      </c>
    </row>
    <row r="52" spans="2:6" ht="14.45" x14ac:dyDescent="0.3">
      <c r="B52" s="3" t="s">
        <v>6</v>
      </c>
      <c r="C52" s="6">
        <f>'[44]Graf 2020,2019_bez val.'!$D52</f>
        <v>4730194.1078759711</v>
      </c>
      <c r="D52" s="6">
        <f>SD_2020!G34-SUM(SD_2020!G37:'SD_2020'!G40)</f>
        <v>4791170.0623353198</v>
      </c>
      <c r="E52" s="6">
        <f t="shared" si="2"/>
        <v>60975.954459348693</v>
      </c>
      <c r="F52" s="1704">
        <f t="shared" si="3"/>
        <v>1.2890793288550473</v>
      </c>
    </row>
    <row r="53" spans="2:6" ht="14.45" x14ac:dyDescent="0.3">
      <c r="B53" s="3" t="s">
        <v>7</v>
      </c>
      <c r="C53" s="6">
        <f>'[44]Graf 2020,2019_bez val.'!$D53</f>
        <v>961300.53336838924</v>
      </c>
      <c r="D53" s="6">
        <f>SD_2020!H34-SUM(SD_2020!H37:'SD_2020'!H40)</f>
        <v>994428.22920903529</v>
      </c>
      <c r="E53" s="6">
        <f t="shared" si="2"/>
        <v>33127.695840646047</v>
      </c>
      <c r="F53" s="1704">
        <f t="shared" si="3"/>
        <v>3.4461330968544202</v>
      </c>
    </row>
    <row r="54" spans="2:6" ht="14.45" x14ac:dyDescent="0.3">
      <c r="B54" s="3" t="s">
        <v>8</v>
      </c>
      <c r="C54" s="6">
        <f>'[44]Graf 2020,2019_bez val.'!$D54</f>
        <v>2420698.8642191971</v>
      </c>
      <c r="D54" s="6">
        <f>SD_2020!I34-SUM(SD_2020!I37:'SD_2020'!I40)</f>
        <v>2261024.6374057774</v>
      </c>
      <c r="E54" s="6">
        <f t="shared" si="2"/>
        <v>-159674.22681341972</v>
      </c>
      <c r="F54" s="1704">
        <f t="shared" si="3"/>
        <v>-6.5962036490203051</v>
      </c>
    </row>
    <row r="55" spans="2:6" ht="14.45" x14ac:dyDescent="0.3">
      <c r="B55" s="3" t="s">
        <v>9</v>
      </c>
      <c r="C55" s="6">
        <f>'[44]Graf 2020,2019_bez val.'!$D55</f>
        <v>604383.97045518947</v>
      </c>
      <c r="D55" s="6">
        <f>SD_2020!J34-SUM(SD_2020!J37:'SD_2020'!J40)</f>
        <v>643095.45453072211</v>
      </c>
      <c r="E55" s="6">
        <f t="shared" si="2"/>
        <v>38711.484075532644</v>
      </c>
      <c r="F55" s="1704">
        <f t="shared" si="3"/>
        <v>6.4051142928852389</v>
      </c>
    </row>
    <row r="56" spans="2:6" ht="14.45" x14ac:dyDescent="0.3">
      <c r="B56" s="3" t="s">
        <v>10</v>
      </c>
      <c r="C56" s="6">
        <f>'[44]Graf 2020,2019_bez val.'!$D56</f>
        <v>334694.23059805029</v>
      </c>
      <c r="D56" s="6">
        <f>SD_2020!K34-SUM(SD_2020!K37:'SD_2020'!K40)</f>
        <v>335485.58700048679</v>
      </c>
      <c r="E56" s="6">
        <f t="shared" si="2"/>
        <v>791.35640243650414</v>
      </c>
      <c r="F56" s="1704">
        <f t="shared" si="3"/>
        <v>0.23644160254046032</v>
      </c>
    </row>
    <row r="57" spans="2:6" ht="14.45" x14ac:dyDescent="0.3">
      <c r="B57" s="3" t="s">
        <v>135</v>
      </c>
      <c r="C57" s="6">
        <f>'[44]Graf 2020,2019_bez val.'!$D57</f>
        <v>179827.05645188125</v>
      </c>
      <c r="D57" s="6">
        <f>SD_2020!L34-SUM(SD_2020!L37:'SD_2020'!L40)</f>
        <v>154927.34237236861</v>
      </c>
      <c r="E57" s="6">
        <f t="shared" si="2"/>
        <v>-24899.714079512632</v>
      </c>
      <c r="F57" s="1704">
        <f t="shared" si="3"/>
        <v>-13.846478150063801</v>
      </c>
    </row>
    <row r="58" spans="2:6" ht="14.45" x14ac:dyDescent="0.3">
      <c r="B58" s="7" t="s">
        <v>41</v>
      </c>
      <c r="C58" s="6">
        <f>'[44]Graf 2020,2019_bez val.'!$D58</f>
        <v>887146.1660069261</v>
      </c>
      <c r="D58" s="6">
        <f>SD_2020!P34-SUM(SD_2020!P37:'SD_2020'!P40)</f>
        <v>882140.23561428627</v>
      </c>
      <c r="E58" s="6">
        <f t="shared" si="2"/>
        <v>-5005.9303926398279</v>
      </c>
      <c r="F58" s="1704">
        <f t="shared" si="3"/>
        <v>-0.56427346298205672</v>
      </c>
    </row>
    <row r="59" spans="2:6" x14ac:dyDescent="0.25">
      <c r="B59" s="7" t="s">
        <v>40</v>
      </c>
      <c r="C59" s="6">
        <f>'[44]Graf 2020,2019_bez val.'!$D59</f>
        <v>1608019</v>
      </c>
      <c r="D59" s="6">
        <f>SD_2020!Q34</f>
        <v>1478571</v>
      </c>
      <c r="E59" s="6">
        <f t="shared" si="2"/>
        <v>-129448</v>
      </c>
      <c r="F59" s="1704">
        <f t="shared" si="3"/>
        <v>-8.0501536362443495</v>
      </c>
    </row>
    <row r="60" spans="2:6" x14ac:dyDescent="0.25">
      <c r="B60" s="7" t="s">
        <v>904</v>
      </c>
      <c r="C60" s="6">
        <f>'[44]Graf 2020,2019_bez val.'!$D60</f>
        <v>0</v>
      </c>
      <c r="D60" s="6">
        <v>0</v>
      </c>
      <c r="E60" s="6">
        <f t="shared" si="2"/>
        <v>0</v>
      </c>
      <c r="F60" s="1704"/>
    </row>
    <row r="61" spans="2:6" ht="14.45" x14ac:dyDescent="0.3">
      <c r="B61" s="7" t="s">
        <v>39</v>
      </c>
      <c r="C61" s="6">
        <f>'[44]Graf 2020,2019_bez val.'!$D61</f>
        <v>708500</v>
      </c>
      <c r="D61" s="6">
        <f>SD_2020!R34</f>
        <v>0</v>
      </c>
      <c r="E61" s="6">
        <f t="shared" si="2"/>
        <v>-708500</v>
      </c>
      <c r="F61" s="1704">
        <f t="shared" si="3"/>
        <v>-100</v>
      </c>
    </row>
    <row r="62" spans="2:6" ht="14.45" x14ac:dyDescent="0.3">
      <c r="B62" s="1862" t="s">
        <v>1071</v>
      </c>
      <c r="C62" s="1645">
        <v>0</v>
      </c>
      <c r="D62" s="1645">
        <f>SD_2020!S34</f>
        <v>500000</v>
      </c>
      <c r="E62" s="6">
        <f t="shared" si="2"/>
        <v>500000</v>
      </c>
      <c r="F62" s="1704"/>
    </row>
    <row r="63" spans="2:6" ht="14.45" x14ac:dyDescent="0.3">
      <c r="C63" s="5">
        <f>SUM(C49:C61)</f>
        <v>22530397.999999996</v>
      </c>
      <c r="D63" s="5">
        <f>SUM(D49:D62)</f>
        <v>22530398</v>
      </c>
      <c r="E63" s="5">
        <f>SUM(E49:E62)</f>
        <v>0</v>
      </c>
      <c r="F63" s="1950">
        <f t="shared" si="3"/>
        <v>2.2204460492503131E-14</v>
      </c>
    </row>
    <row r="64" spans="2:6" ht="14.45" x14ac:dyDescent="0.3">
      <c r="C64" s="5"/>
      <c r="D64" s="5"/>
      <c r="E64" s="5"/>
    </row>
    <row r="65" spans="3:5" ht="14.45" x14ac:dyDescent="0.3">
      <c r="C65" s="5"/>
      <c r="D65" s="5"/>
      <c r="E65" s="5"/>
    </row>
    <row r="66" spans="3:5" ht="14.45" x14ac:dyDescent="0.3">
      <c r="C66" s="5"/>
      <c r="D66" s="5"/>
      <c r="E66" s="5"/>
    </row>
    <row r="67" spans="3:5" ht="14.45" x14ac:dyDescent="0.3">
      <c r="C67" s="5"/>
      <c r="D67" s="5"/>
      <c r="E67" s="5"/>
    </row>
    <row r="68" spans="3:5" ht="14.45" x14ac:dyDescent="0.3">
      <c r="C68" s="5"/>
      <c r="D68" s="5"/>
      <c r="E68" s="5"/>
    </row>
    <row r="69" spans="3:5" ht="14.45" x14ac:dyDescent="0.3">
      <c r="C69" s="5"/>
      <c r="D69" s="5"/>
      <c r="E69" s="5"/>
    </row>
    <row r="70" spans="3:5" ht="14.45" x14ac:dyDescent="0.3">
      <c r="C70" s="5"/>
      <c r="D70" s="5"/>
      <c r="E70" s="5"/>
    </row>
    <row r="71" spans="3:5" ht="14.45" x14ac:dyDescent="0.3">
      <c r="C71" s="5"/>
      <c r="D71" s="5"/>
      <c r="E71" s="5"/>
    </row>
    <row r="72" spans="3:5" ht="14.45" x14ac:dyDescent="0.3">
      <c r="C72" s="5"/>
      <c r="D72" s="5"/>
      <c r="E72" s="5"/>
    </row>
    <row r="73" spans="3:5" ht="14.45" x14ac:dyDescent="0.3">
      <c r="C73" s="5"/>
      <c r="D73" s="5"/>
      <c r="E73" s="5"/>
    </row>
    <row r="74" spans="3:5" ht="14.45" x14ac:dyDescent="0.3">
      <c r="C74" s="5"/>
      <c r="D74" s="5"/>
      <c r="E74" s="5"/>
    </row>
    <row r="75" spans="3:5" ht="14.45" x14ac:dyDescent="0.3">
      <c r="C75" s="5"/>
      <c r="D75" s="5"/>
      <c r="E75" s="5"/>
    </row>
    <row r="76" spans="3:5" ht="14.45" x14ac:dyDescent="0.3">
      <c r="C76" s="5"/>
      <c r="D76" s="5"/>
      <c r="E76" s="5"/>
    </row>
    <row r="77" spans="3:5" ht="14.45" x14ac:dyDescent="0.3">
      <c r="C77" s="5"/>
      <c r="D77" s="5"/>
      <c r="E77" s="5"/>
    </row>
    <row r="78" spans="3:5" ht="14.45" x14ac:dyDescent="0.3">
      <c r="C78" s="5"/>
      <c r="D78" s="5"/>
      <c r="E78" s="5"/>
    </row>
    <row r="79" spans="3:5" ht="14.45" x14ac:dyDescent="0.3">
      <c r="C79" s="5"/>
      <c r="D79" s="5"/>
      <c r="E79" s="5"/>
    </row>
    <row r="80" spans="3:5" ht="14.45" x14ac:dyDescent="0.3">
      <c r="C80" s="5"/>
      <c r="D80" s="5"/>
      <c r="E80" s="5"/>
    </row>
    <row r="81" spans="2:7" ht="14.45" x14ac:dyDescent="0.3">
      <c r="C81" s="5"/>
      <c r="D81" s="5"/>
      <c r="E81" s="5"/>
    </row>
    <row r="82" spans="2:7" ht="14.45" x14ac:dyDescent="0.3">
      <c r="C82" s="5"/>
      <c r="D82" s="5"/>
      <c r="E82" s="5"/>
    </row>
    <row r="83" spans="2:7" ht="14.45" x14ac:dyDescent="0.3">
      <c r="C83" s="5"/>
      <c r="D83" s="5"/>
      <c r="E83" s="5"/>
    </row>
    <row r="84" spans="2:7" ht="14.45" x14ac:dyDescent="0.3">
      <c r="C84" s="5"/>
      <c r="D84" s="5"/>
      <c r="E84" s="5"/>
    </row>
    <row r="85" spans="2:7" ht="14.45" x14ac:dyDescent="0.3">
      <c r="C85" s="5"/>
      <c r="D85" s="5"/>
      <c r="E85" s="5"/>
    </row>
    <row r="86" spans="2:7" ht="14.45" x14ac:dyDescent="0.3">
      <c r="C86" s="5"/>
      <c r="D86" s="5"/>
      <c r="E86" s="5"/>
    </row>
    <row r="87" spans="2:7" ht="14.45" x14ac:dyDescent="0.3">
      <c r="C87" s="5"/>
      <c r="D87" s="5"/>
      <c r="E87" s="5"/>
    </row>
    <row r="88" spans="2:7" ht="14.45" x14ac:dyDescent="0.3">
      <c r="C88" s="5"/>
      <c r="D88" s="5"/>
      <c r="E88" s="5"/>
    </row>
    <row r="89" spans="2:7" ht="14.45" x14ac:dyDescent="0.3">
      <c r="C89" s="5"/>
      <c r="D89" s="5"/>
      <c r="E89" s="5"/>
    </row>
    <row r="90" spans="2:7" ht="28.5" x14ac:dyDescent="0.45">
      <c r="B90" s="15" t="s">
        <v>1091</v>
      </c>
    </row>
    <row r="91" spans="2:7" ht="6" customHeight="1" x14ac:dyDescent="0.3"/>
    <row r="92" spans="2:7" ht="14.45" x14ac:dyDescent="0.3">
      <c r="B92" s="3"/>
      <c r="C92" s="8" t="s">
        <v>1070</v>
      </c>
      <c r="D92" s="8" t="s">
        <v>1086</v>
      </c>
      <c r="E92" s="8" t="s">
        <v>1090</v>
      </c>
      <c r="F92" s="3" t="s">
        <v>1088</v>
      </c>
    </row>
    <row r="93" spans="2:7" ht="14.45" x14ac:dyDescent="0.3">
      <c r="B93" s="3" t="s">
        <v>3</v>
      </c>
      <c r="C93" s="6">
        <f t="shared" ref="C93:C103" si="4">C5+C49</f>
        <v>10071501.283861419</v>
      </c>
      <c r="D93" s="6">
        <f>D49+D5</f>
        <v>10416220.037318971</v>
      </c>
      <c r="E93" s="6">
        <f t="shared" ref="E93:E107" si="5">D93-C93</f>
        <v>344718.75345755182</v>
      </c>
      <c r="F93" s="1706">
        <f t="shared" ref="F93:F108" si="6">(D93/C93-1)*100</f>
        <v>3.4227146851475876</v>
      </c>
      <c r="G93" s="5"/>
    </row>
    <row r="94" spans="2:7" ht="14.45" x14ac:dyDescent="0.3">
      <c r="B94" s="3" t="s">
        <v>4</v>
      </c>
      <c r="C94" s="6">
        <f t="shared" si="4"/>
        <v>4130033.5052113365</v>
      </c>
      <c r="D94" s="6">
        <f t="shared" ref="D94:D104" si="7">D6+D50</f>
        <v>4274089.2170737041</v>
      </c>
      <c r="E94" s="6">
        <f t="shared" si="5"/>
        <v>144055.71186236758</v>
      </c>
      <c r="F94" s="1706">
        <f t="shared" si="6"/>
        <v>3.4880034672986504</v>
      </c>
    </row>
    <row r="95" spans="2:7" ht="14.45" x14ac:dyDescent="0.3">
      <c r="B95" s="3" t="s">
        <v>5</v>
      </c>
      <c r="C95" s="6">
        <f t="shared" si="4"/>
        <v>9400040.7653204799</v>
      </c>
      <c r="D95" s="6">
        <f t="shared" si="7"/>
        <v>9706173.3983408362</v>
      </c>
      <c r="E95" s="6">
        <f t="shared" si="5"/>
        <v>306132.6330203563</v>
      </c>
      <c r="F95" s="1706">
        <f t="shared" si="6"/>
        <v>3.2567160149961305</v>
      </c>
    </row>
    <row r="96" spans="2:7" ht="14.45" x14ac:dyDescent="0.3">
      <c r="B96" s="3" t="s">
        <v>6</v>
      </c>
      <c r="C96" s="6">
        <f t="shared" si="4"/>
        <v>10278714.943439368</v>
      </c>
      <c r="D96" s="6">
        <f t="shared" si="7"/>
        <v>10475217.078135796</v>
      </c>
      <c r="E96" s="6">
        <f t="shared" si="5"/>
        <v>196502.13469642773</v>
      </c>
      <c r="F96" s="1706">
        <f t="shared" si="6"/>
        <v>1.9117383425624634</v>
      </c>
    </row>
    <row r="97" spans="2:6" ht="14.45" x14ac:dyDescent="0.3">
      <c r="B97" s="3" t="s">
        <v>7</v>
      </c>
      <c r="C97" s="6">
        <f t="shared" si="4"/>
        <v>3682779.9429050125</v>
      </c>
      <c r="D97" s="6">
        <f t="shared" si="7"/>
        <v>3794743.5140613783</v>
      </c>
      <c r="E97" s="6">
        <f t="shared" si="5"/>
        <v>111963.5711563658</v>
      </c>
      <c r="F97" s="1706">
        <f t="shared" si="6"/>
        <v>3.0401917272322221</v>
      </c>
    </row>
    <row r="98" spans="2:6" ht="14.45" x14ac:dyDescent="0.3">
      <c r="B98" s="3" t="s">
        <v>8</v>
      </c>
      <c r="C98" s="6">
        <f t="shared" si="4"/>
        <v>7321065.1009633848</v>
      </c>
      <c r="D98" s="6">
        <f t="shared" si="7"/>
        <v>7309565.8408670016</v>
      </c>
      <c r="E98" s="6">
        <f t="shared" si="5"/>
        <v>-11499.260096383281</v>
      </c>
      <c r="F98" s="1706">
        <f t="shared" si="6"/>
        <v>-0.15707086247422897</v>
      </c>
    </row>
    <row r="99" spans="2:6" ht="14.45" x14ac:dyDescent="0.3">
      <c r="B99" s="3" t="s">
        <v>9</v>
      </c>
      <c r="C99" s="6">
        <f t="shared" si="4"/>
        <v>2998021.967322181</v>
      </c>
      <c r="D99" s="6">
        <f t="shared" si="7"/>
        <v>3125905.1103005288</v>
      </c>
      <c r="E99" s="6">
        <f t="shared" si="5"/>
        <v>127883.14297834784</v>
      </c>
      <c r="F99" s="1706">
        <f t="shared" si="6"/>
        <v>4.2655839207399904</v>
      </c>
    </row>
    <row r="100" spans="2:6" ht="14.45" x14ac:dyDescent="0.3">
      <c r="B100" s="3" t="s">
        <v>10</v>
      </c>
      <c r="C100" s="6">
        <f t="shared" si="4"/>
        <v>837039.00668722542</v>
      </c>
      <c r="D100" s="6">
        <f t="shared" si="7"/>
        <v>851772.56547897262</v>
      </c>
      <c r="E100" s="6">
        <f t="shared" si="5"/>
        <v>14733.5587917472</v>
      </c>
      <c r="F100" s="1706">
        <f t="shared" si="6"/>
        <v>1.7601997844830075</v>
      </c>
    </row>
    <row r="101" spans="2:6" ht="14.45" x14ac:dyDescent="0.3">
      <c r="B101" s="3" t="s">
        <v>135</v>
      </c>
      <c r="C101" s="6">
        <f t="shared" si="4"/>
        <v>274551.71034773102</v>
      </c>
      <c r="D101" s="6">
        <f t="shared" si="7"/>
        <v>249738.5367502927</v>
      </c>
      <c r="E101" s="6">
        <f t="shared" si="5"/>
        <v>-24813.173597438319</v>
      </c>
      <c r="F101" s="1706">
        <f t="shared" si="6"/>
        <v>-9.037704979514217</v>
      </c>
    </row>
    <row r="102" spans="2:6" ht="14.45" x14ac:dyDescent="0.3">
      <c r="B102" s="7" t="s">
        <v>41</v>
      </c>
      <c r="C102" s="6">
        <f t="shared" si="4"/>
        <v>2926327.877941858</v>
      </c>
      <c r="D102" s="6">
        <f t="shared" si="7"/>
        <v>2939030.8616725132</v>
      </c>
      <c r="E102" s="6">
        <f t="shared" si="5"/>
        <v>12702.983730655164</v>
      </c>
      <c r="F102" s="1706">
        <f t="shared" si="6"/>
        <v>0.43409297455723195</v>
      </c>
    </row>
    <row r="103" spans="2:6" x14ac:dyDescent="0.25">
      <c r="B103" s="7" t="s">
        <v>40</v>
      </c>
      <c r="C103" s="6">
        <f t="shared" si="4"/>
        <v>2936995.7760000001</v>
      </c>
      <c r="D103" s="6">
        <f t="shared" si="7"/>
        <v>2631615.7199999997</v>
      </c>
      <c r="E103" s="1951">
        <f t="shared" si="5"/>
        <v>-305380.05600000033</v>
      </c>
      <c r="F103" s="1704">
        <f t="shared" si="6"/>
        <v>-10.397701572996754</v>
      </c>
    </row>
    <row r="104" spans="2:6" ht="14.45" x14ac:dyDescent="0.3">
      <c r="B104" s="7" t="s">
        <v>39</v>
      </c>
      <c r="C104" s="6">
        <f>C16+C61</f>
        <v>1417000</v>
      </c>
      <c r="D104" s="6">
        <f t="shared" si="7"/>
        <v>0</v>
      </c>
      <c r="E104" s="6">
        <f t="shared" si="5"/>
        <v>-1417000</v>
      </c>
      <c r="F104" s="1704">
        <f t="shared" si="6"/>
        <v>-100</v>
      </c>
    </row>
    <row r="105" spans="2:6" ht="14.45" x14ac:dyDescent="0.3">
      <c r="B105" s="1862" t="s">
        <v>1071</v>
      </c>
      <c r="C105" s="1645">
        <v>0</v>
      </c>
      <c r="D105" s="6">
        <f>D62</f>
        <v>500000</v>
      </c>
      <c r="E105" s="6">
        <f t="shared" si="5"/>
        <v>500000</v>
      </c>
      <c r="F105" s="1949"/>
    </row>
    <row r="106" spans="2:6" ht="14.45" x14ac:dyDescent="0.3">
      <c r="B106" s="7" t="s">
        <v>42</v>
      </c>
      <c r="C106" s="6">
        <f>C17</f>
        <v>10000</v>
      </c>
      <c r="D106" s="6">
        <f>D17</f>
        <v>10000</v>
      </c>
      <c r="E106" s="6">
        <f t="shared" si="5"/>
        <v>0</v>
      </c>
      <c r="F106" s="1704">
        <f t="shared" si="6"/>
        <v>0</v>
      </c>
    </row>
    <row r="107" spans="2:6" ht="14.45" x14ac:dyDescent="0.3">
      <c r="B107" s="7" t="s">
        <v>46</v>
      </c>
      <c r="C107" s="6">
        <f>C60</f>
        <v>0</v>
      </c>
      <c r="D107" s="6">
        <v>0</v>
      </c>
      <c r="E107" s="6">
        <f t="shared" si="5"/>
        <v>0</v>
      </c>
      <c r="F107" s="1704"/>
    </row>
    <row r="108" spans="2:6" ht="14.45" x14ac:dyDescent="0.3">
      <c r="C108" s="5">
        <f>SUM(C93:C107)</f>
        <v>56284071.880000003</v>
      </c>
      <c r="D108" s="5">
        <f>SUM(D93:D107)</f>
        <v>56284071.879999988</v>
      </c>
      <c r="E108" s="5">
        <f>SUM(E93:E107)</f>
        <v>-2.3283064365386963E-9</v>
      </c>
      <c r="F108" s="1704">
        <f t="shared" si="6"/>
        <v>-2.2204460492503131E-14</v>
      </c>
    </row>
    <row r="109" spans="2:6" ht="192" customHeight="1" x14ac:dyDescent="0.3"/>
    <row r="111" spans="2:6" x14ac:dyDescent="0.25">
      <c r="B111" s="4"/>
      <c r="C111" s="4"/>
    </row>
    <row r="113" spans="7:10" ht="52.15" customHeight="1" x14ac:dyDescent="0.25"/>
    <row r="118" spans="7:10" x14ac:dyDescent="0.25">
      <c r="J118" t="s">
        <v>31</v>
      </c>
    </row>
    <row r="119" spans="7:10" x14ac:dyDescent="0.25">
      <c r="G119" s="5"/>
    </row>
    <row r="120" spans="7:10" x14ac:dyDescent="0.25">
      <c r="G120" s="16"/>
    </row>
  </sheetData>
  <pageMargins left="0.7" right="0.7" top="0.75" bottom="0.75" header="0.3" footer="0.3"/>
  <pageSetup paperSize="9" scale="72" fitToHeight="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V34"/>
  <sheetViews>
    <sheetView zoomScale="90" zoomScaleNormal="90" zoomScaleSheetLayoutView="80" workbookViewId="0"/>
  </sheetViews>
  <sheetFormatPr defaultColWidth="9.140625" defaultRowHeight="12.75" x14ac:dyDescent="0.2"/>
  <cols>
    <col min="1" max="1" width="15.85546875" style="987" customWidth="1"/>
    <col min="2" max="2" width="13.28515625" style="987" customWidth="1"/>
    <col min="3" max="3" width="6.7109375" style="987" customWidth="1"/>
    <col min="4" max="4" width="11.28515625" style="987" hidden="1" customWidth="1"/>
    <col min="5" max="5" width="10.28515625" style="987" bestFit="1" customWidth="1"/>
    <col min="6" max="6" width="11.7109375" style="987" customWidth="1"/>
    <col min="7" max="7" width="6.7109375" style="987" customWidth="1"/>
    <col min="8" max="8" width="10.42578125" style="987" customWidth="1"/>
    <col min="9" max="9" width="11.28515625" style="987" customWidth="1"/>
    <col min="10" max="10" width="6.7109375" style="987" customWidth="1"/>
    <col min="11" max="11" width="11.42578125" style="987" customWidth="1"/>
    <col min="12" max="12" width="14.42578125" style="987" customWidth="1"/>
    <col min="13" max="13" width="4.42578125" style="987" customWidth="1"/>
    <col min="14" max="14" width="8.42578125" style="987" hidden="1" customWidth="1"/>
    <col min="15" max="15" width="12.28515625" style="987" customWidth="1"/>
    <col min="16" max="16" width="12.140625" style="987" customWidth="1"/>
    <col min="17" max="17" width="12.5703125" style="987" customWidth="1"/>
    <col min="18" max="18" width="3.7109375" style="987" customWidth="1"/>
    <col min="19" max="19" width="11.7109375" style="987" customWidth="1"/>
    <col min="20" max="20" width="6.85546875" style="987" customWidth="1"/>
    <col min="21" max="21" width="9.7109375" style="987" customWidth="1"/>
    <col min="22" max="22" width="10.140625" style="987" bestFit="1" customWidth="1"/>
    <col min="23" max="16384" width="9.140625" style="987"/>
  </cols>
  <sheetData>
    <row r="1" spans="1:22" ht="24" customHeight="1" x14ac:dyDescent="0.3">
      <c r="A1" s="1064" t="s">
        <v>821</v>
      </c>
      <c r="H1" s="1065"/>
      <c r="I1" s="986"/>
      <c r="J1" s="1014"/>
    </row>
    <row r="2" spans="1:22" ht="13.15" x14ac:dyDescent="0.25">
      <c r="H2" s="1066"/>
      <c r="I2" s="1067"/>
      <c r="J2" s="1014"/>
    </row>
    <row r="3" spans="1:22" ht="19.5" customHeight="1" x14ac:dyDescent="0.25">
      <c r="A3" s="1068" t="s">
        <v>797</v>
      </c>
      <c r="B3" s="1069">
        <f>I22</f>
        <v>20196485.773389108</v>
      </c>
      <c r="H3" s="1070"/>
      <c r="I3" s="1067"/>
      <c r="J3" s="1014"/>
      <c r="O3" s="1071"/>
      <c r="P3" s="1071"/>
    </row>
    <row r="4" spans="1:22" ht="13.15" x14ac:dyDescent="0.25">
      <c r="B4" s="991"/>
      <c r="H4" s="1066"/>
      <c r="I4" s="1067"/>
      <c r="J4" s="1072"/>
      <c r="L4" s="1073"/>
      <c r="M4" s="1072"/>
      <c r="S4" s="1074"/>
      <c r="T4" s="1074"/>
      <c r="U4" s="1074"/>
    </row>
    <row r="5" spans="1:22" ht="13.15" x14ac:dyDescent="0.25">
      <c r="B5" s="991"/>
      <c r="H5" s="1066"/>
      <c r="I5" s="1067"/>
      <c r="J5" s="1072"/>
      <c r="L5" s="1074"/>
      <c r="M5" s="1074"/>
      <c r="N5" s="1074"/>
      <c r="O5" s="1074"/>
      <c r="P5" s="1074"/>
      <c r="Q5" s="1074"/>
      <c r="R5" s="1074"/>
      <c r="S5" s="1074"/>
      <c r="T5" s="1074"/>
      <c r="U5" s="1074"/>
    </row>
    <row r="6" spans="1:22" x14ac:dyDescent="0.2">
      <c r="A6" s="987">
        <v>0.2</v>
      </c>
      <c r="B6" s="991">
        <f>A6*B3</f>
        <v>4039297.1546778218</v>
      </c>
      <c r="C6" s="1072"/>
      <c r="D6" s="1072" t="s">
        <v>798</v>
      </c>
      <c r="E6" s="1072" t="s">
        <v>829</v>
      </c>
      <c r="H6" s="1066"/>
      <c r="I6" s="1067"/>
    </row>
    <row r="7" spans="1:22" x14ac:dyDescent="0.2">
      <c r="A7" s="987">
        <v>0.3</v>
      </c>
      <c r="B7" s="991">
        <f>A7*B3</f>
        <v>6058945.732016732</v>
      </c>
      <c r="E7" s="1072" t="s">
        <v>828</v>
      </c>
      <c r="H7" s="1051"/>
      <c r="I7" s="1051"/>
      <c r="U7" s="1074"/>
    </row>
    <row r="8" spans="1:22" x14ac:dyDescent="0.2">
      <c r="A8" s="987">
        <v>0.5</v>
      </c>
      <c r="B8" s="991">
        <f>A8*B3</f>
        <v>10098242.886694554</v>
      </c>
      <c r="E8" s="1072" t="s">
        <v>827</v>
      </c>
      <c r="H8" s="1075"/>
      <c r="I8" s="1076"/>
    </row>
    <row r="9" spans="1:22" ht="13.15" x14ac:dyDescent="0.25">
      <c r="B9" s="991"/>
    </row>
    <row r="10" spans="1:22" ht="13.5" thickBot="1" x14ac:dyDescent="0.25">
      <c r="B10" s="1077"/>
      <c r="C10" s="992"/>
      <c r="D10" s="992"/>
      <c r="E10" s="1013"/>
      <c r="F10" s="992"/>
      <c r="G10" s="992"/>
      <c r="H10" s="1013"/>
      <c r="I10" s="992"/>
      <c r="J10" s="992"/>
      <c r="K10" s="1013"/>
      <c r="L10" s="1078"/>
      <c r="M10" s="1078"/>
      <c r="N10" s="1078"/>
      <c r="O10" s="1079" t="s">
        <v>814</v>
      </c>
      <c r="P10" s="1078"/>
      <c r="Q10" s="1078"/>
      <c r="R10" s="1078"/>
      <c r="S10" s="986" t="s">
        <v>799</v>
      </c>
      <c r="T10" s="1080"/>
      <c r="U10" s="993"/>
    </row>
    <row r="11" spans="1:22" s="1081" customFormat="1" ht="71.45" customHeight="1" thickBot="1" x14ac:dyDescent="0.25">
      <c r="B11" s="1164" t="s">
        <v>801</v>
      </c>
      <c r="C11" s="1165" t="s">
        <v>800</v>
      </c>
      <c r="D11" s="1166"/>
      <c r="E11" s="1167">
        <v>0.2</v>
      </c>
      <c r="F11" s="1157" t="s">
        <v>822</v>
      </c>
      <c r="G11" s="1158"/>
      <c r="H11" s="1159">
        <v>0.3</v>
      </c>
      <c r="I11" s="1187" t="s">
        <v>823</v>
      </c>
      <c r="J11" s="1177"/>
      <c r="K11" s="1178">
        <v>0.5</v>
      </c>
      <c r="L11" s="1183" t="s">
        <v>824</v>
      </c>
      <c r="M11" s="1082"/>
      <c r="N11" s="1082"/>
      <c r="O11" s="1083" t="s">
        <v>822</v>
      </c>
      <c r="P11" s="1083" t="s">
        <v>825</v>
      </c>
      <c r="Q11" s="1084" t="s">
        <v>826</v>
      </c>
      <c r="R11" s="1085"/>
      <c r="S11" s="1086" t="s">
        <v>830</v>
      </c>
      <c r="T11" s="1346" t="s">
        <v>803</v>
      </c>
      <c r="U11" s="1354" t="s">
        <v>804</v>
      </c>
      <c r="V11" s="1361" t="s">
        <v>852</v>
      </c>
    </row>
    <row r="12" spans="1:22" ht="13.15" x14ac:dyDescent="0.25">
      <c r="A12" s="1087" t="s">
        <v>3</v>
      </c>
      <c r="B12" s="1168">
        <v>3750383</v>
      </c>
      <c r="C12" s="1169">
        <f t="shared" ref="C12:C19" si="0">B12/$B$22</f>
        <v>0.19974833215192042</v>
      </c>
      <c r="D12" s="1170"/>
      <c r="E12" s="1171">
        <f t="shared" ref="E12:E19" si="1">B12/$B$22*$B$6</f>
        <v>806842.86971289257</v>
      </c>
      <c r="F12" s="1160">
        <v>3650409.347093042</v>
      </c>
      <c r="G12" s="1161">
        <f t="shared" ref="G12:G19" si="2">F12/$F$22</f>
        <v>0.19923466079035379</v>
      </c>
      <c r="H12" s="1162">
        <f t="shared" ref="H12:H19" si="3">F12/$F$22*$B$7</f>
        <v>1207151.9976655154</v>
      </c>
      <c r="I12" s="1179">
        <f>Mzdy_2020_ZVD!J18</f>
        <v>3771414.3338632504</v>
      </c>
      <c r="J12" s="1181">
        <f t="shared" ref="J12:J19" si="4">I12/$I$22</f>
        <v>0.18673616668660575</v>
      </c>
      <c r="K12" s="1188">
        <f t="shared" ref="K12:K19" si="5">I12/$I$22*$B$8</f>
        <v>1885707.1669316252</v>
      </c>
      <c r="L12" s="1184">
        <f>E12+H12+K12</f>
        <v>3899702.0343100335</v>
      </c>
      <c r="M12" s="1089"/>
      <c r="N12" s="1090"/>
      <c r="O12" s="1042">
        <v>3650409.347093042</v>
      </c>
      <c r="P12" s="1042">
        <f t="shared" ref="P12:P25" si="6">L12-O12</f>
        <v>249292.68721699156</v>
      </c>
      <c r="Q12" s="1091">
        <f t="shared" ref="Q12:Q25" si="7">L12/O12</f>
        <v>1.0682917074534428</v>
      </c>
      <c r="R12" s="1092"/>
      <c r="S12" s="1343">
        <f>L12</f>
        <v>3899702.0343100335</v>
      </c>
      <c r="T12" s="1347"/>
      <c r="U12" s="1355">
        <f>Mzdy_2020_ZVD!P15</f>
        <v>14400</v>
      </c>
      <c r="V12" s="1362">
        <f>SUM(S12:U12)</f>
        <v>3914102.0343100335</v>
      </c>
    </row>
    <row r="13" spans="1:22" ht="13.15" x14ac:dyDescent="0.25">
      <c r="A13" s="1087" t="s">
        <v>4</v>
      </c>
      <c r="B13" s="1168">
        <v>1548305</v>
      </c>
      <c r="C13" s="1169">
        <f t="shared" si="0"/>
        <v>8.2463935393392931E-2</v>
      </c>
      <c r="D13" s="1170"/>
      <c r="E13" s="1171">
        <f t="shared" si="1"/>
        <v>333096.3395980678</v>
      </c>
      <c r="F13" s="1160">
        <v>1448189.6415525232</v>
      </c>
      <c r="G13" s="1161">
        <f t="shared" si="2"/>
        <v>7.9040333442217364E-2</v>
      </c>
      <c r="H13" s="1162">
        <f t="shared" si="3"/>
        <v>478901.09096690227</v>
      </c>
      <c r="I13" s="1179">
        <f>Mzdy_2020_ZVD!J19</f>
        <v>1419492.0643285534</v>
      </c>
      <c r="J13" s="1181">
        <f t="shared" si="4"/>
        <v>7.0284111813099501E-2</v>
      </c>
      <c r="K13" s="1188">
        <f t="shared" si="5"/>
        <v>709746.03216427669</v>
      </c>
      <c r="L13" s="1185">
        <f t="shared" ref="L13:L22" si="8">E13+H13+K13</f>
        <v>1521743.4627292468</v>
      </c>
      <c r="M13" s="1089"/>
      <c r="N13" s="1090"/>
      <c r="O13" s="1042">
        <v>1448189.6415525232</v>
      </c>
      <c r="P13" s="1042">
        <f t="shared" si="6"/>
        <v>73553.821176723577</v>
      </c>
      <c r="Q13" s="1093">
        <f t="shared" si="7"/>
        <v>1.0507901859440665</v>
      </c>
      <c r="R13" s="1092"/>
      <c r="S13" s="1343">
        <f t="shared" ref="S13:S21" si="9">L13</f>
        <v>1521743.4627292468</v>
      </c>
      <c r="T13" s="1347"/>
      <c r="U13" s="1355">
        <v>0</v>
      </c>
      <c r="V13" s="1362">
        <f t="shared" ref="V13:V21" si="10">SUM(S13:U13)</f>
        <v>1521743.4627292468</v>
      </c>
    </row>
    <row r="14" spans="1:22" ht="15.6" customHeight="1" x14ac:dyDescent="0.25">
      <c r="A14" s="1087" t="s">
        <v>5</v>
      </c>
      <c r="B14" s="1168">
        <v>2721102</v>
      </c>
      <c r="C14" s="1169">
        <f t="shared" si="0"/>
        <v>0.14492802098219168</v>
      </c>
      <c r="D14" s="1170"/>
      <c r="E14" s="1171">
        <f t="shared" si="1"/>
        <v>585407.34278645448</v>
      </c>
      <c r="F14" s="1160">
        <v>2725758.6650948967</v>
      </c>
      <c r="G14" s="1161">
        <f t="shared" si="2"/>
        <v>0.14876841236148294</v>
      </c>
      <c r="H14" s="1162">
        <f t="shared" si="3"/>
        <v>901379.7371365123</v>
      </c>
      <c r="I14" s="1179">
        <f>Mzdy_2020_ZVD!J20</f>
        <v>3382939.5268610632</v>
      </c>
      <c r="J14" s="1181">
        <f t="shared" si="4"/>
        <v>0.16750139429298264</v>
      </c>
      <c r="K14" s="1188">
        <f t="shared" si="5"/>
        <v>1691469.7634305316</v>
      </c>
      <c r="L14" s="1185">
        <f t="shared" si="8"/>
        <v>3178256.8433534983</v>
      </c>
      <c r="M14" s="1089"/>
      <c r="N14" s="1090"/>
      <c r="O14" s="1042">
        <v>2725758.6650948967</v>
      </c>
      <c r="P14" s="1042">
        <f t="shared" si="6"/>
        <v>452498.17825860158</v>
      </c>
      <c r="Q14" s="1093">
        <f t="shared" si="7"/>
        <v>1.166008159142309</v>
      </c>
      <c r="R14" s="1094"/>
      <c r="S14" s="1343">
        <f t="shared" si="9"/>
        <v>3178256.8433534983</v>
      </c>
      <c r="T14" s="1347"/>
      <c r="U14" s="1355">
        <f>Mzdy_2020_ZVD!P17</f>
        <v>14400</v>
      </c>
      <c r="V14" s="1362">
        <f t="shared" si="10"/>
        <v>3192656.8433534983</v>
      </c>
    </row>
    <row r="15" spans="1:22" ht="12.6" customHeight="1" x14ac:dyDescent="0.25">
      <c r="A15" s="1087" t="s">
        <v>6</v>
      </c>
      <c r="B15" s="1168">
        <v>3339600</v>
      </c>
      <c r="C15" s="1169">
        <f t="shared" si="0"/>
        <v>0.17786970825501114</v>
      </c>
      <c r="D15" s="1170"/>
      <c r="E15" s="1171">
        <f t="shared" si="1"/>
        <v>718468.60645784077</v>
      </c>
      <c r="F15" s="1160">
        <v>3237283.9569200873</v>
      </c>
      <c r="G15" s="1161">
        <f t="shared" si="2"/>
        <v>0.17668680679679091</v>
      </c>
      <c r="H15" s="1162">
        <f t="shared" si="3"/>
        <v>1070535.7739450813</v>
      </c>
      <c r="I15" s="1179">
        <f>Mzdy_2020_ZVD!J21</f>
        <v>3777044.3775303573</v>
      </c>
      <c r="J15" s="1181">
        <f t="shared" si="4"/>
        <v>0.1870149302165722</v>
      </c>
      <c r="K15" s="1188">
        <f t="shared" si="5"/>
        <v>1888522.1887651787</v>
      </c>
      <c r="L15" s="1185">
        <f t="shared" si="8"/>
        <v>3677526.5691681011</v>
      </c>
      <c r="M15" s="1089"/>
      <c r="N15" s="1090"/>
      <c r="O15" s="1042">
        <v>3237283.9569200873</v>
      </c>
      <c r="P15" s="1042">
        <f t="shared" si="6"/>
        <v>440242.61224801373</v>
      </c>
      <c r="Q15" s="1093">
        <f t="shared" si="7"/>
        <v>1.1359913489537863</v>
      </c>
      <c r="R15" s="1094"/>
      <c r="S15" s="1343">
        <f t="shared" si="9"/>
        <v>3677526.5691681011</v>
      </c>
      <c r="T15" s="1347"/>
      <c r="U15" s="1355">
        <v>0</v>
      </c>
      <c r="V15" s="1362">
        <f t="shared" si="10"/>
        <v>3677526.5691681011</v>
      </c>
    </row>
    <row r="16" spans="1:22" ht="13.15" x14ac:dyDescent="0.25">
      <c r="A16" s="1087" t="s">
        <v>7</v>
      </c>
      <c r="B16" s="1168">
        <v>1598662</v>
      </c>
      <c r="C16" s="1169">
        <f t="shared" si="0"/>
        <v>8.5145988602938261E-2</v>
      </c>
      <c r="D16" s="1170"/>
      <c r="E16" s="1171">
        <f t="shared" si="1"/>
        <v>343929.94949607877</v>
      </c>
      <c r="F16" s="1160">
        <v>1604664.940920481</v>
      </c>
      <c r="G16" s="1161">
        <f t="shared" si="2"/>
        <v>8.7580554613979983E-2</v>
      </c>
      <c r="H16" s="1162">
        <f t="shared" si="3"/>
        <v>530645.82758603233</v>
      </c>
      <c r="I16" s="1179">
        <f>Mzdy_2020_ZVD!J22</f>
        <v>1780398.9534614971</v>
      </c>
      <c r="J16" s="1181">
        <f t="shared" si="4"/>
        <v>8.8153898328557287E-2</v>
      </c>
      <c r="K16" s="1188">
        <f t="shared" si="5"/>
        <v>890199.47673074855</v>
      </c>
      <c r="L16" s="1185">
        <f t="shared" si="8"/>
        <v>1764775.2538128598</v>
      </c>
      <c r="M16" s="1089"/>
      <c r="N16" s="1090"/>
      <c r="O16" s="1042">
        <v>1604664.940920481</v>
      </c>
      <c r="P16" s="1042">
        <f t="shared" si="6"/>
        <v>160110.31289237877</v>
      </c>
      <c r="Q16" s="1093">
        <f t="shared" si="7"/>
        <v>1.0997780339118863</v>
      </c>
      <c r="R16" s="1092"/>
      <c r="S16" s="1343">
        <f t="shared" si="9"/>
        <v>1764775.2538128598</v>
      </c>
      <c r="T16" s="1347"/>
      <c r="U16" s="1355">
        <v>0</v>
      </c>
      <c r="V16" s="1362">
        <f t="shared" si="10"/>
        <v>1764775.2538128598</v>
      </c>
    </row>
    <row r="17" spans="1:22" ht="13.15" x14ac:dyDescent="0.25">
      <c r="A17" s="1087" t="s">
        <v>8</v>
      </c>
      <c r="B17" s="1168">
        <v>3109185</v>
      </c>
      <c r="C17" s="1169">
        <f t="shared" si="0"/>
        <v>0.16559762512302575</v>
      </c>
      <c r="D17" s="1170"/>
      <c r="E17" s="1171">
        <f t="shared" si="1"/>
        <v>668898.01598084252</v>
      </c>
      <c r="F17" s="1160">
        <v>2974007.8629680886</v>
      </c>
      <c r="G17" s="1161">
        <f t="shared" si="2"/>
        <v>0.16231753522057529</v>
      </c>
      <c r="H17" s="1162">
        <f t="shared" si="3"/>
        <v>983473.13725618029</v>
      </c>
      <c r="I17" s="1179">
        <f>Mzdy_2020_ZVD!J23</f>
        <v>2967849.6292457902</v>
      </c>
      <c r="J17" s="1181">
        <f t="shared" si="4"/>
        <v>0.14694881389495143</v>
      </c>
      <c r="K17" s="1188">
        <f t="shared" si="5"/>
        <v>1483924.8146228951</v>
      </c>
      <c r="L17" s="1185">
        <f t="shared" si="8"/>
        <v>3136295.9678599183</v>
      </c>
      <c r="M17" s="1089"/>
      <c r="N17" s="1090"/>
      <c r="O17" s="1042">
        <v>2974007.8629680886</v>
      </c>
      <c r="P17" s="1042">
        <f t="shared" si="6"/>
        <v>162288.10489182966</v>
      </c>
      <c r="Q17" s="1091">
        <f t="shared" si="7"/>
        <v>1.0545688217279507</v>
      </c>
      <c r="R17" s="1092"/>
      <c r="S17" s="1343">
        <f t="shared" si="9"/>
        <v>3136295.9678599183</v>
      </c>
      <c r="T17" s="1347"/>
      <c r="U17" s="1355">
        <f>Mzdy_2020_ZVD!P20</f>
        <v>14400</v>
      </c>
      <c r="V17" s="1362">
        <f t="shared" si="10"/>
        <v>3150695.9678599183</v>
      </c>
    </row>
    <row r="18" spans="1:22" ht="13.15" x14ac:dyDescent="0.25">
      <c r="A18" s="1087" t="s">
        <v>9</v>
      </c>
      <c r="B18" s="1168">
        <v>1218022</v>
      </c>
      <c r="C18" s="1169">
        <f t="shared" si="0"/>
        <v>6.4872804464063114E-2</v>
      </c>
      <c r="D18" s="1170"/>
      <c r="E18" s="1171">
        <f t="shared" si="1"/>
        <v>262040.53448766083</v>
      </c>
      <c r="F18" s="1160">
        <v>1253192.0695677495</v>
      </c>
      <c r="G18" s="1161">
        <f t="shared" si="2"/>
        <v>6.8397616032930944E-2</v>
      </c>
      <c r="H18" s="1162">
        <f t="shared" si="3"/>
        <v>414417.44374284614</v>
      </c>
      <c r="I18" s="1179">
        <f>Mzdy_2020_ZVD!J24</f>
        <v>1565110.6354826025</v>
      </c>
      <c r="J18" s="1181">
        <f t="shared" si="4"/>
        <v>7.7494206321022066E-2</v>
      </c>
      <c r="K18" s="1188">
        <f t="shared" si="5"/>
        <v>782555.31774130126</v>
      </c>
      <c r="L18" s="1185">
        <f t="shared" si="8"/>
        <v>1459013.2959718083</v>
      </c>
      <c r="M18" s="1089"/>
      <c r="N18" s="1090"/>
      <c r="O18" s="1042">
        <v>1253192.0695677495</v>
      </c>
      <c r="P18" s="1042">
        <f t="shared" si="6"/>
        <v>205821.22640405875</v>
      </c>
      <c r="Q18" s="1091">
        <f t="shared" si="7"/>
        <v>1.1642375749114424</v>
      </c>
      <c r="R18" s="1092"/>
      <c r="S18" s="1343">
        <f t="shared" si="9"/>
        <v>1459013.2959718083</v>
      </c>
      <c r="T18" s="1347"/>
      <c r="U18" s="1355">
        <f>Mzdy_2020_ZVD!P21</f>
        <v>14400</v>
      </c>
      <c r="V18" s="1362">
        <f t="shared" si="10"/>
        <v>1473413.2959718083</v>
      </c>
    </row>
    <row r="19" spans="1:22" ht="15" x14ac:dyDescent="0.25">
      <c r="A19" s="1087" t="s">
        <v>10</v>
      </c>
      <c r="B19" s="1168">
        <v>331152</v>
      </c>
      <c r="C19" s="1169">
        <f t="shared" si="0"/>
        <v>1.7637414549066789E-2</v>
      </c>
      <c r="D19" s="1170"/>
      <c r="E19" s="1171">
        <f t="shared" si="1"/>
        <v>71242.758403918691</v>
      </c>
      <c r="F19" s="1160">
        <v>306973.26875493268</v>
      </c>
      <c r="G19" s="1161">
        <f t="shared" si="2"/>
        <v>1.6754207338636942E-2</v>
      </c>
      <c r="H19" s="1162">
        <f t="shared" si="3"/>
        <v>101512.83304775771</v>
      </c>
      <c r="I19" s="1179">
        <f>Mzdy_2020_ZVD!J25</f>
        <v>309032.25261599419</v>
      </c>
      <c r="J19" s="1181">
        <f t="shared" si="4"/>
        <v>1.5301288356966295E-2</v>
      </c>
      <c r="K19" s="1188">
        <f t="shared" si="5"/>
        <v>154516.1263079971</v>
      </c>
      <c r="L19" s="1185">
        <f t="shared" si="8"/>
        <v>327271.71775967348</v>
      </c>
      <c r="M19" s="1095"/>
      <c r="N19" s="1090"/>
      <c r="O19" s="1042">
        <v>306973.26875493268</v>
      </c>
      <c r="P19" s="1042">
        <f t="shared" si="6"/>
        <v>20298.449004740804</v>
      </c>
      <c r="Q19" s="1091">
        <f t="shared" si="7"/>
        <v>1.0661244840212643</v>
      </c>
      <c r="R19" s="1092"/>
      <c r="S19" s="1343">
        <f t="shared" si="9"/>
        <v>327271.71775967348</v>
      </c>
      <c r="T19" s="1347"/>
      <c r="U19" s="1355">
        <v>0</v>
      </c>
      <c r="V19" s="1362">
        <f t="shared" si="10"/>
        <v>327271.71775967348</v>
      </c>
    </row>
    <row r="20" spans="1:22" ht="13.15" x14ac:dyDescent="0.25">
      <c r="A20" s="1087" t="s">
        <v>135</v>
      </c>
      <c r="B20" s="1168"/>
      <c r="C20" s="1169"/>
      <c r="D20" s="1170"/>
      <c r="E20" s="1171"/>
      <c r="F20" s="1160"/>
      <c r="G20" s="1161"/>
      <c r="H20" s="1162"/>
      <c r="I20" s="1179"/>
      <c r="J20" s="1181"/>
      <c r="K20" s="1188"/>
      <c r="L20" s="1185">
        <f>Mzdy_2020_ZVD!J26</f>
        <v>69244.226610890575</v>
      </c>
      <c r="M20" s="1190" t="s">
        <v>805</v>
      </c>
      <c r="N20" s="1090"/>
      <c r="O20" s="1042">
        <v>62088</v>
      </c>
      <c r="P20" s="1042">
        <f t="shared" si="6"/>
        <v>7156.2266108905751</v>
      </c>
      <c r="Q20" s="1091">
        <f t="shared" si="7"/>
        <v>1.1152594158434894</v>
      </c>
      <c r="R20" s="1092"/>
      <c r="S20" s="1343">
        <f t="shared" si="9"/>
        <v>69244.226610890575</v>
      </c>
      <c r="T20" s="1348"/>
      <c r="U20" s="1356"/>
      <c r="V20" s="1362">
        <f t="shared" si="10"/>
        <v>69244.226610890575</v>
      </c>
    </row>
    <row r="21" spans="1:22" ht="13.9" thickBot="1" x14ac:dyDescent="0.3">
      <c r="A21" s="1087" t="s">
        <v>41</v>
      </c>
      <c r="B21" s="1168">
        <v>1159130</v>
      </c>
      <c r="C21" s="1169">
        <f>B21/$B$22</f>
        <v>6.1736170478389946E-2</v>
      </c>
      <c r="D21" s="1170"/>
      <c r="E21" s="1171">
        <f>B21/$B$22*$B$6</f>
        <v>249370.73775406546</v>
      </c>
      <c r="F21" s="1160">
        <v>1121680.3201398542</v>
      </c>
      <c r="G21" s="1161">
        <f>F21/$F$22</f>
        <v>6.1219873403031609E-2</v>
      </c>
      <c r="H21" s="1162">
        <f>F21/$F$22*$B$7</f>
        <v>370927.89066990302</v>
      </c>
      <c r="I21" s="1179">
        <f>Mzdy_2020_ZVD!J29</f>
        <v>1223204</v>
      </c>
      <c r="J21" s="1181">
        <f>I21/$I$22</f>
        <v>6.056519008924284E-2</v>
      </c>
      <c r="K21" s="1188">
        <f>I21/$I$22*$B$8</f>
        <v>611602</v>
      </c>
      <c r="L21" s="1185">
        <f t="shared" si="8"/>
        <v>1231900.6284239683</v>
      </c>
      <c r="M21" s="1089"/>
      <c r="N21" s="1090"/>
      <c r="O21" s="1042">
        <v>1121680.3201398542</v>
      </c>
      <c r="P21" s="1042">
        <f t="shared" si="6"/>
        <v>110220.30828411411</v>
      </c>
      <c r="Q21" s="1091">
        <f t="shared" si="7"/>
        <v>1.098263566102659</v>
      </c>
      <c r="R21" s="1092"/>
      <c r="S21" s="1343">
        <f t="shared" si="9"/>
        <v>1231900.6284239683</v>
      </c>
      <c r="T21" s="1349"/>
      <c r="U21" s="1357"/>
      <c r="V21" s="1362">
        <f t="shared" si="10"/>
        <v>1231900.6284239683</v>
      </c>
    </row>
    <row r="22" spans="1:22" ht="13.5" customHeight="1" thickBot="1" x14ac:dyDescent="0.25">
      <c r="A22" s="1087" t="s">
        <v>806</v>
      </c>
      <c r="B22" s="1172">
        <f>SUM(B12:B21)</f>
        <v>18775541</v>
      </c>
      <c r="C22" s="1173">
        <f>SUM(C12:C21)</f>
        <v>1</v>
      </c>
      <c r="D22" s="1174"/>
      <c r="E22" s="1175">
        <f t="shared" ref="E22:K22" si="11">SUM(E12:E21)</f>
        <v>4039297.1546778223</v>
      </c>
      <c r="F22" s="1176">
        <f>SUM(F12:F21)</f>
        <v>18322160.073011659</v>
      </c>
      <c r="G22" s="1096">
        <f>SUM(G12:G21)</f>
        <v>0.99999999999999989</v>
      </c>
      <c r="H22" s="1163">
        <f t="shared" si="11"/>
        <v>6058945.7320167301</v>
      </c>
      <c r="I22" s="1180">
        <f t="shared" si="11"/>
        <v>20196485.773389108</v>
      </c>
      <c r="J22" s="1182">
        <f t="shared" si="11"/>
        <v>1</v>
      </c>
      <c r="K22" s="1189">
        <f t="shared" si="11"/>
        <v>10098242.886694554</v>
      </c>
      <c r="L22" s="1186">
        <f t="shared" si="8"/>
        <v>20196485.773389108</v>
      </c>
      <c r="M22" s="1089"/>
      <c r="N22" s="1090"/>
      <c r="O22" s="1042"/>
      <c r="P22" s="1042"/>
      <c r="Q22" s="1091"/>
      <c r="R22" s="1092"/>
      <c r="S22" s="1097"/>
      <c r="T22" s="1350"/>
      <c r="U22" s="1358"/>
      <c r="V22" s="1362">
        <f>SUM(S22:U22)</f>
        <v>0</v>
      </c>
    </row>
    <row r="23" spans="1:22" ht="13.15" x14ac:dyDescent="0.25">
      <c r="A23" s="987" t="s">
        <v>807</v>
      </c>
      <c r="B23" s="1098">
        <v>79628</v>
      </c>
      <c r="E23" s="1099" t="s">
        <v>807</v>
      </c>
      <c r="F23" s="1098">
        <v>78035</v>
      </c>
      <c r="I23" s="1100" t="s">
        <v>783</v>
      </c>
      <c r="J23" s="1101"/>
      <c r="K23" s="1102"/>
      <c r="L23" s="1103">
        <f>Mzdy_2020_ZVD!J28</f>
        <v>81860</v>
      </c>
      <c r="M23" s="1076"/>
      <c r="N23" s="1090"/>
      <c r="O23" s="1042">
        <f t="shared" ref="O23:O25" si="12">F23</f>
        <v>78035</v>
      </c>
      <c r="P23" s="1042">
        <f t="shared" si="6"/>
        <v>3825</v>
      </c>
      <c r="Q23" s="1091">
        <f t="shared" si="7"/>
        <v>1.0490164669699493</v>
      </c>
      <c r="R23" s="1092"/>
      <c r="S23" s="1344">
        <f>L23</f>
        <v>81860</v>
      </c>
      <c r="T23" s="1351"/>
      <c r="U23" s="1359">
        <f>S23</f>
        <v>81860</v>
      </c>
      <c r="V23" s="1362">
        <f>U23</f>
        <v>81860</v>
      </c>
    </row>
    <row r="24" spans="1:22" x14ac:dyDescent="0.2">
      <c r="A24" s="987" t="s">
        <v>161</v>
      </c>
      <c r="B24" s="1106">
        <v>0</v>
      </c>
      <c r="E24" s="1099" t="s">
        <v>161</v>
      </c>
      <c r="F24" s="1098"/>
      <c r="I24" s="1105" t="s">
        <v>831</v>
      </c>
      <c r="J24" s="1107"/>
      <c r="K24" s="1108"/>
      <c r="L24" s="1109">
        <f>Mzdy_2020_ZVD!J27</f>
        <v>0</v>
      </c>
      <c r="M24" s="1076"/>
      <c r="N24" s="1090"/>
      <c r="O24" s="1042">
        <f t="shared" si="12"/>
        <v>0</v>
      </c>
      <c r="P24" s="1042">
        <f t="shared" si="6"/>
        <v>0</v>
      </c>
      <c r="Q24" s="1091"/>
      <c r="R24" s="1092"/>
      <c r="S24" s="1344">
        <f t="shared" ref="S24:S25" si="13">L24</f>
        <v>0</v>
      </c>
      <c r="T24" s="1351"/>
      <c r="U24" s="1359">
        <f>S24</f>
        <v>0</v>
      </c>
      <c r="V24" s="1362">
        <f t="shared" ref="V24:V25" si="14">U24</f>
        <v>0</v>
      </c>
    </row>
    <row r="25" spans="1:22" ht="13.5" thickBot="1" x14ac:dyDescent="0.25">
      <c r="A25" s="987" t="s">
        <v>808</v>
      </c>
      <c r="B25" s="1098">
        <v>103920</v>
      </c>
      <c r="E25" s="1099" t="s">
        <v>809</v>
      </c>
      <c r="F25" s="1098">
        <v>117600</v>
      </c>
      <c r="I25" s="1110" t="s">
        <v>784</v>
      </c>
      <c r="J25" s="1111"/>
      <c r="K25" s="1112"/>
      <c r="L25" s="1109">
        <f>Mzdy_2020_ZVD!J30</f>
        <v>117600</v>
      </c>
      <c r="M25" s="1076"/>
      <c r="N25" s="1090"/>
      <c r="O25" s="1042">
        <f t="shared" si="12"/>
        <v>117600</v>
      </c>
      <c r="P25" s="1042">
        <f t="shared" si="6"/>
        <v>0</v>
      </c>
      <c r="Q25" s="1091">
        <f t="shared" si="7"/>
        <v>1</v>
      </c>
      <c r="R25" s="1092"/>
      <c r="S25" s="1345">
        <f t="shared" si="13"/>
        <v>117600</v>
      </c>
      <c r="T25" s="1352"/>
      <c r="U25" s="1360">
        <f>Mzdy_2020_ZVD!Q24</f>
        <v>60000</v>
      </c>
      <c r="V25" s="1363">
        <f t="shared" si="14"/>
        <v>60000</v>
      </c>
    </row>
    <row r="26" spans="1:22" ht="13.5" thickBot="1" x14ac:dyDescent="0.25">
      <c r="A26" s="987" t="s">
        <v>810</v>
      </c>
      <c r="B26" s="1088">
        <f>SUM(B22:B25)</f>
        <v>18959089</v>
      </c>
      <c r="E26" s="1099"/>
      <c r="F26" s="1191">
        <f>SUM(F22:F25)</f>
        <v>18517795.073011659</v>
      </c>
      <c r="G26" s="991"/>
      <c r="H26" s="991"/>
      <c r="I26" s="1105"/>
      <c r="J26" s="1107"/>
      <c r="K26" s="1108"/>
      <c r="L26" s="1113">
        <f>SUM(L12:L21)+L23+L24+L25</f>
        <v>20465190</v>
      </c>
      <c r="M26" s="1076"/>
      <c r="N26" s="1090"/>
      <c r="O26" s="1114">
        <f>SUM(O12:O25)</f>
        <v>18579883.073011659</v>
      </c>
      <c r="P26" s="1114">
        <f>SUM(P12:P25)</f>
        <v>1885306.9269883432</v>
      </c>
      <c r="Q26" s="1115">
        <f>L26/O26</f>
        <v>1.1014703332405174</v>
      </c>
      <c r="R26" s="1116"/>
      <c r="S26" s="1117"/>
      <c r="T26" s="1005"/>
      <c r="U26" s="1118"/>
    </row>
    <row r="27" spans="1:22" ht="22.5" customHeight="1" x14ac:dyDescent="0.25">
      <c r="B27" s="1119"/>
      <c r="E27" s="987" t="s">
        <v>135</v>
      </c>
      <c r="F27" s="1192">
        <v>62088</v>
      </c>
      <c r="L27" s="1120"/>
      <c r="M27" s="1120"/>
      <c r="N27" s="1120"/>
      <c r="O27" s="1067"/>
      <c r="P27" s="1067"/>
      <c r="Q27" s="1067"/>
      <c r="R27" s="1067"/>
      <c r="S27" s="991">
        <f>SUM(S12:S26)</f>
        <v>20465190</v>
      </c>
      <c r="T27" s="1014"/>
      <c r="U27" s="1014"/>
      <c r="V27" s="991">
        <f>SUM(V12:V25)</f>
        <v>20465190</v>
      </c>
    </row>
    <row r="28" spans="1:22" x14ac:dyDescent="0.2">
      <c r="E28" s="987" t="s">
        <v>832</v>
      </c>
      <c r="F28" s="1191">
        <f>SUM(F26:F27)</f>
        <v>18579883.073011659</v>
      </c>
      <c r="L28" s="1121"/>
      <c r="M28" s="1072" t="s">
        <v>833</v>
      </c>
    </row>
    <row r="29" spans="1:22" ht="13.15" x14ac:dyDescent="0.25">
      <c r="A29" s="1074"/>
      <c r="L29" s="1065"/>
      <c r="M29" s="1072"/>
      <c r="N29" s="1065"/>
      <c r="O29" s="1065"/>
      <c r="P29" s="1065"/>
      <c r="Q29" s="1065"/>
      <c r="R29" s="1065"/>
    </row>
    <row r="30" spans="1:22" x14ac:dyDescent="0.2">
      <c r="M30" s="1072"/>
      <c r="U30" s="992"/>
    </row>
    <row r="31" spans="1:22" x14ac:dyDescent="0.2">
      <c r="K31" s="991"/>
      <c r="L31" s="991"/>
      <c r="M31" s="991"/>
      <c r="N31" s="991"/>
    </row>
    <row r="32" spans="1:22" x14ac:dyDescent="0.2">
      <c r="L32" s="1122"/>
      <c r="M32" s="1122"/>
      <c r="N32" s="1122"/>
      <c r="O32" s="991"/>
      <c r="P32" s="1122"/>
      <c r="Q32" s="1122"/>
      <c r="R32" s="1122"/>
    </row>
    <row r="33" spans="12:18" x14ac:dyDescent="0.2">
      <c r="L33" s="991"/>
      <c r="M33" s="991"/>
      <c r="N33" s="991"/>
      <c r="P33" s="991"/>
      <c r="Q33" s="991"/>
      <c r="R33" s="991"/>
    </row>
    <row r="34" spans="12:18" x14ac:dyDescent="0.2">
      <c r="L34" s="984"/>
      <c r="M34" s="984"/>
      <c r="N34" s="984"/>
      <c r="O34" s="984"/>
      <c r="P34" s="984"/>
      <c r="Q34" s="984"/>
      <c r="R34" s="984"/>
    </row>
  </sheetData>
  <pageMargins left="0.56000000000000005" right="0.28000000000000003" top="1" bottom="1" header="0.4921259845" footer="0.4921259845"/>
  <pageSetup paperSize="9" scale="67" fitToHeight="0" orientation="landscape" r:id="rId1"/>
  <headerFooter alignWithMargins="0">
    <oddFooter>&amp;L&amp;Z&amp;F&amp;A&amp;R&amp;D</oddFooter>
  </headerFooter>
  <rowBreaks count="1" manualBreakCount="1">
    <brk id="38" max="1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T52"/>
  <sheetViews>
    <sheetView topLeftCell="B1" zoomScale="80" zoomScaleNormal="80" zoomScaleSheetLayoutView="75" zoomScalePageLayoutView="80" workbookViewId="0">
      <selection activeCell="E4" sqref="E4"/>
    </sheetView>
  </sheetViews>
  <sheetFormatPr defaultColWidth="9.140625" defaultRowHeight="12.75" x14ac:dyDescent="0.2"/>
  <cols>
    <col min="1" max="1" width="6.85546875" style="1072" hidden="1" customWidth="1"/>
    <col min="2" max="2" width="23.5703125" style="1072" customWidth="1"/>
    <col min="3" max="3" width="15" style="1072" customWidth="1"/>
    <col min="4" max="4" width="12.5703125" style="1072" customWidth="1"/>
    <col min="5" max="5" width="11.140625" style="1072" customWidth="1"/>
    <col min="6" max="6" width="12.85546875" style="1072" customWidth="1"/>
    <col min="7" max="7" width="13.28515625" style="1072" customWidth="1"/>
    <col min="8" max="8" width="9.85546875" style="1072" customWidth="1"/>
    <col min="9" max="9" width="11.28515625" style="1072" customWidth="1"/>
    <col min="10" max="10" width="12.28515625" style="1072" customWidth="1"/>
    <col min="11" max="11" width="8.28515625" style="1072" customWidth="1"/>
    <col min="12" max="12" width="11.140625" style="1072" customWidth="1"/>
    <col min="13" max="13" width="11" style="1072" customWidth="1"/>
    <col min="14" max="14" width="8.5703125" style="1072" customWidth="1"/>
    <col min="15" max="15" width="21.28515625" style="1072" customWidth="1"/>
    <col min="16" max="16" width="11.28515625" style="1072" customWidth="1"/>
    <col min="17" max="17" width="10.85546875" style="1072" customWidth="1"/>
    <col min="18" max="18" width="9.85546875" style="1072" customWidth="1"/>
    <col min="19" max="19" width="10.42578125" style="1072" customWidth="1"/>
    <col min="20" max="20" width="9.140625" style="1072"/>
    <col min="21" max="21" width="11.140625" style="1072" bestFit="1" customWidth="1"/>
    <col min="22" max="22" width="8.7109375" style="1072" customWidth="1"/>
    <col min="23" max="23" width="10" style="1072" bestFit="1" customWidth="1"/>
    <col min="24" max="24" width="9.7109375" style="1072" bestFit="1" customWidth="1"/>
    <col min="25" max="16384" width="9.140625" style="1072"/>
  </cols>
  <sheetData>
    <row r="1" spans="1:20" ht="44.25" customHeight="1" x14ac:dyDescent="0.2">
      <c r="A1" s="984">
        <v>2007</v>
      </c>
      <c r="B1" s="985" t="s">
        <v>812</v>
      </c>
      <c r="C1" s="986"/>
      <c r="D1" s="986"/>
      <c r="F1" s="986" t="s">
        <v>814</v>
      </c>
      <c r="J1" s="988"/>
      <c r="K1" s="989"/>
      <c r="L1" s="988"/>
      <c r="M1" s="990"/>
      <c r="N1" s="988"/>
      <c r="O1" s="1017"/>
      <c r="R1" s="1123"/>
    </row>
    <row r="2" spans="1:20" ht="39" customHeight="1" x14ac:dyDescent="0.25">
      <c r="B2" s="1124"/>
      <c r="C2" s="1125">
        <v>2020</v>
      </c>
      <c r="D2" s="1125" t="s">
        <v>779</v>
      </c>
      <c r="E2" s="1080"/>
      <c r="F2" s="1125">
        <v>2019</v>
      </c>
      <c r="G2" s="1154" t="s">
        <v>813</v>
      </c>
      <c r="J2" s="994"/>
      <c r="K2" s="1017"/>
      <c r="M2" s="1017"/>
    </row>
    <row r="3" spans="1:20" ht="23.25" customHeight="1" x14ac:dyDescent="0.25">
      <c r="B3" s="1045" t="s">
        <v>780</v>
      </c>
      <c r="C3" s="1126">
        <v>20465190</v>
      </c>
      <c r="D3" s="1126"/>
      <c r="E3" s="995"/>
      <c r="F3" s="1126">
        <v>18579883</v>
      </c>
      <c r="G3" s="1155">
        <f>C3-F3</f>
        <v>1885307</v>
      </c>
      <c r="L3" s="1080"/>
      <c r="M3" s="996"/>
      <c r="N3" s="997"/>
      <c r="O3" s="1080"/>
      <c r="P3" s="998"/>
      <c r="Q3" s="1080"/>
      <c r="S3" s="999"/>
    </row>
    <row r="4" spans="1:20" ht="24" customHeight="1" x14ac:dyDescent="0.2">
      <c r="B4" s="1045" t="s">
        <v>781</v>
      </c>
      <c r="C4" s="1044">
        <v>0</v>
      </c>
      <c r="D4" s="1044"/>
      <c r="E4" s="995"/>
      <c r="F4" s="1044">
        <v>0</v>
      </c>
      <c r="G4" s="1155">
        <f t="shared" ref="G4:G9" si="0">C4-F4</f>
        <v>0</v>
      </c>
      <c r="L4" s="1080"/>
      <c r="M4" s="1000"/>
      <c r="N4" s="1001"/>
      <c r="O4" s="1002"/>
      <c r="P4" s="996"/>
      <c r="Q4" s="1080"/>
      <c r="R4" s="1003"/>
    </row>
    <row r="5" spans="1:20" ht="24.75" customHeight="1" x14ac:dyDescent="0.25">
      <c r="B5" s="1045" t="s">
        <v>782</v>
      </c>
      <c r="C5" s="1127">
        <f>C3-C4</f>
        <v>20465190</v>
      </c>
      <c r="D5" s="1127"/>
      <c r="E5" s="995"/>
      <c r="F5" s="1127">
        <f>F3-F4</f>
        <v>18579883</v>
      </c>
      <c r="G5" s="1155">
        <f t="shared" si="0"/>
        <v>1885307</v>
      </c>
      <c r="L5" s="1080"/>
      <c r="M5" s="1004"/>
      <c r="N5" s="1005"/>
      <c r="O5" s="1006"/>
      <c r="P5" s="1005"/>
      <c r="Q5" s="1080"/>
      <c r="R5" s="1003"/>
      <c r="S5" s="1007"/>
    </row>
    <row r="6" spans="1:20" ht="24" customHeight="1" x14ac:dyDescent="0.25">
      <c r="A6" s="1008"/>
      <c r="B6" s="1049" t="s">
        <v>783</v>
      </c>
      <c r="C6" s="1104">
        <f>INT(C5*D6)</f>
        <v>81860</v>
      </c>
      <c r="D6" s="1128">
        <v>4.0000000000000001E-3</v>
      </c>
      <c r="E6" s="995"/>
      <c r="F6" s="1104">
        <v>78035</v>
      </c>
      <c r="G6" s="1155">
        <f t="shared" si="0"/>
        <v>3825</v>
      </c>
      <c r="H6" s="1009"/>
      <c r="I6" s="1010"/>
      <c r="J6" s="1011"/>
      <c r="L6" s="1080"/>
      <c r="M6" s="1080"/>
      <c r="N6" s="1080"/>
      <c r="O6" s="1080"/>
      <c r="P6" s="1080"/>
      <c r="Q6" s="1080"/>
      <c r="R6" s="1003"/>
      <c r="S6" s="1007"/>
    </row>
    <row r="7" spans="1:20" ht="24" customHeight="1" x14ac:dyDescent="0.25">
      <c r="A7" s="1008"/>
      <c r="B7" s="1129" t="s">
        <v>41</v>
      </c>
      <c r="C7" s="1130">
        <f>INT(C5*D7)</f>
        <v>1223204</v>
      </c>
      <c r="D7" s="1131">
        <v>5.9769999999999997E-2</v>
      </c>
      <c r="E7" s="995"/>
      <c r="F7" s="1130">
        <v>1110519</v>
      </c>
      <c r="G7" s="1155">
        <f t="shared" si="0"/>
        <v>112685</v>
      </c>
      <c r="H7" s="1009"/>
      <c r="I7" s="1010"/>
      <c r="J7" s="1011"/>
      <c r="L7" s="1080"/>
      <c r="M7" s="1080"/>
      <c r="N7" s="1080"/>
      <c r="O7" s="1080"/>
      <c r="P7" s="1080"/>
      <c r="Q7" s="1080"/>
      <c r="R7" s="1003"/>
      <c r="S7" s="1007"/>
    </row>
    <row r="8" spans="1:20" ht="24" customHeight="1" x14ac:dyDescent="0.2">
      <c r="A8" s="1008"/>
      <c r="B8" s="1132" t="s">
        <v>784</v>
      </c>
      <c r="C8" s="1133">
        <f>R24</f>
        <v>117600</v>
      </c>
      <c r="D8" s="1133"/>
      <c r="E8" s="995"/>
      <c r="F8" s="1133">
        <v>117600</v>
      </c>
      <c r="G8" s="1155">
        <f t="shared" si="0"/>
        <v>0</v>
      </c>
      <c r="J8" s="984"/>
      <c r="O8" s="1012"/>
      <c r="Q8" s="1017"/>
      <c r="S8" s="1003"/>
      <c r="T8" s="1007"/>
    </row>
    <row r="9" spans="1:20" ht="24.75" customHeight="1" x14ac:dyDescent="0.2">
      <c r="B9" s="1134" t="s">
        <v>785</v>
      </c>
      <c r="C9" s="1135">
        <f>C5-C6-C7-C8</f>
        <v>19042526</v>
      </c>
      <c r="D9" s="1136"/>
      <c r="E9" s="995"/>
      <c r="F9" s="1135">
        <f>F5-F6-F7-F8</f>
        <v>17273729</v>
      </c>
      <c r="G9" s="1155">
        <f t="shared" si="0"/>
        <v>1768797</v>
      </c>
      <c r="J9" s="1013"/>
      <c r="N9" s="984"/>
      <c r="O9" s="984"/>
      <c r="P9" s="1012"/>
      <c r="Q9" s="1017"/>
      <c r="S9" s="1003"/>
      <c r="T9" s="1007"/>
    </row>
    <row r="10" spans="1:20" s="1014" customFormat="1" ht="13.15" x14ac:dyDescent="0.25">
      <c r="B10" s="1137"/>
      <c r="C10" s="1137"/>
      <c r="D10" s="1137"/>
      <c r="E10" s="1138"/>
      <c r="F10" s="1139"/>
      <c r="G10" s="1139"/>
      <c r="H10" s="1139"/>
      <c r="I10" s="1140"/>
      <c r="J10" s="1015"/>
      <c r="L10" s="1016"/>
      <c r="M10" s="1016"/>
      <c r="R10" s="1017"/>
      <c r="T10" s="1015"/>
    </row>
    <row r="11" spans="1:20" s="1014" customFormat="1" ht="10.15" x14ac:dyDescent="0.2">
      <c r="B11" s="1018"/>
      <c r="C11" s="1018"/>
      <c r="D11" s="1018"/>
      <c r="E11" s="1138"/>
      <c r="I11" s="1141"/>
      <c r="J11" s="1018"/>
      <c r="N11" s="1019"/>
      <c r="O11" s="1019"/>
      <c r="P11" s="1020"/>
    </row>
    <row r="12" spans="1:20" s="1014" customFormat="1" ht="10.15" x14ac:dyDescent="0.2">
      <c r="D12" s="1021"/>
      <c r="E12" s="1021"/>
      <c r="F12" s="1021"/>
      <c r="G12" s="1021"/>
      <c r="H12" s="1021"/>
      <c r="I12" s="1022"/>
    </row>
    <row r="13" spans="1:20" s="1014" customFormat="1" ht="13.5" customHeight="1" x14ac:dyDescent="0.2">
      <c r="A13" s="1987">
        <v>2007</v>
      </c>
      <c r="B13" s="1142"/>
      <c r="C13" s="1990" t="s">
        <v>786</v>
      </c>
      <c r="D13" s="1991"/>
      <c r="E13" s="1992" t="s">
        <v>787</v>
      </c>
      <c r="F13" s="1993"/>
      <c r="G13" s="1992" t="s">
        <v>788</v>
      </c>
      <c r="H13" s="1993"/>
      <c r="I13" s="1023"/>
      <c r="J13" s="1024" t="s">
        <v>834</v>
      </c>
      <c r="O13" s="1032" t="s">
        <v>820</v>
      </c>
      <c r="P13" s="1032"/>
      <c r="Q13" s="1032"/>
      <c r="R13" s="1032"/>
    </row>
    <row r="14" spans="1:20" s="1014" customFormat="1" ht="10.5" customHeight="1" x14ac:dyDescent="0.2">
      <c r="A14" s="1988"/>
      <c r="B14" s="1028"/>
      <c r="C14" s="1025"/>
      <c r="D14" s="1025"/>
      <c r="E14" s="1025"/>
      <c r="F14" s="1025"/>
      <c r="G14" s="1025"/>
      <c r="H14" s="1025"/>
      <c r="I14" s="1026" t="s">
        <v>789</v>
      </c>
      <c r="J14" s="1027"/>
      <c r="O14" s="1032"/>
      <c r="P14" s="1038" t="s">
        <v>793</v>
      </c>
      <c r="Q14" s="1038" t="s">
        <v>68</v>
      </c>
      <c r="R14" s="1038" t="s">
        <v>48</v>
      </c>
    </row>
    <row r="15" spans="1:20" s="1014" customFormat="1" x14ac:dyDescent="0.2">
      <c r="A15" s="1988"/>
      <c r="B15" s="1028"/>
      <c r="C15" s="1029" t="s">
        <v>790</v>
      </c>
      <c r="D15" s="1025" t="s">
        <v>791</v>
      </c>
      <c r="E15" s="1025" t="s">
        <v>790</v>
      </c>
      <c r="F15" s="1025" t="s">
        <v>791</v>
      </c>
      <c r="G15" s="1025" t="s">
        <v>790</v>
      </c>
      <c r="H15" s="1025" t="s">
        <v>791</v>
      </c>
      <c r="I15" s="1026" t="s">
        <v>144</v>
      </c>
      <c r="J15" s="1030"/>
      <c r="O15" s="1044" t="s">
        <v>3</v>
      </c>
      <c r="P15" s="1045">
        <v>14400</v>
      </c>
      <c r="Q15" s="1045"/>
      <c r="R15" s="1045">
        <f>SUM(P15:Q15)</f>
        <v>14400</v>
      </c>
    </row>
    <row r="16" spans="1:20" s="1014" customFormat="1" x14ac:dyDescent="0.2">
      <c r="A16" s="1988"/>
      <c r="B16" s="1028"/>
      <c r="C16" s="1029"/>
      <c r="D16" s="1025"/>
      <c r="E16" s="1025"/>
      <c r="F16" s="1025"/>
      <c r="G16" s="1025"/>
      <c r="H16" s="1025"/>
      <c r="I16" s="1026" t="s">
        <v>792</v>
      </c>
      <c r="J16" s="1031"/>
      <c r="O16" s="1045" t="s">
        <v>815</v>
      </c>
      <c r="P16" s="1045"/>
      <c r="Q16" s="1045">
        <v>14400</v>
      </c>
      <c r="R16" s="1045">
        <f t="shared" ref="R16:R23" si="1">SUM(P16:Q16)</f>
        <v>14400</v>
      </c>
    </row>
    <row r="17" spans="1:18" s="1014" customFormat="1" ht="13.9" customHeight="1" x14ac:dyDescent="0.2">
      <c r="A17" s="1988"/>
      <c r="B17" s="1033"/>
      <c r="C17" s="1034"/>
      <c r="D17" s="1025">
        <v>0.85</v>
      </c>
      <c r="E17" s="1034"/>
      <c r="F17" s="1025">
        <v>0.13800000000000001</v>
      </c>
      <c r="G17" s="1025"/>
      <c r="H17" s="1025">
        <v>1.2E-2</v>
      </c>
      <c r="I17" s="1035"/>
      <c r="J17" s="1036"/>
      <c r="L17" s="1037" t="s">
        <v>802</v>
      </c>
      <c r="M17" s="1037" t="s">
        <v>819</v>
      </c>
      <c r="O17" s="1044" t="s">
        <v>5</v>
      </c>
      <c r="P17" s="1045">
        <v>14400</v>
      </c>
      <c r="Q17" s="1045"/>
      <c r="R17" s="1045">
        <f t="shared" si="1"/>
        <v>14400</v>
      </c>
    </row>
    <row r="18" spans="1:18" ht="15" customHeight="1" x14ac:dyDescent="0.2">
      <c r="A18" s="1988"/>
      <c r="B18" s="1045" t="s">
        <v>3</v>
      </c>
      <c r="C18" s="1039">
        <f>'T6b-výkon'!T57</f>
        <v>0.19340610469113922</v>
      </c>
      <c r="D18" s="1143">
        <f>C18*$D$17</f>
        <v>0.16439518898746833</v>
      </c>
      <c r="E18" s="1039">
        <f>'Pub_077 11'!Q296</f>
        <v>0.22905225998786266</v>
      </c>
      <c r="F18" s="1143">
        <f>E18*$F$17</f>
        <v>3.160921187832505E-2</v>
      </c>
      <c r="G18" s="1143">
        <f>'[45]T20b-CRUČ'!$J$819</f>
        <v>0.17065065432127061</v>
      </c>
      <c r="H18" s="1144">
        <f>G18*$H$17</f>
        <v>2.0478078518552474E-3</v>
      </c>
      <c r="I18" s="1040">
        <f>D18+F18+H18</f>
        <v>0.19805220871764861</v>
      </c>
      <c r="J18" s="1041">
        <f>$C$9*I18</f>
        <v>3771414.3338632504</v>
      </c>
      <c r="K18" s="1017"/>
      <c r="L18" s="1042">
        <v>3630789.8823845517</v>
      </c>
      <c r="M18" s="1043">
        <f>J18/L18</f>
        <v>1.038731090488316</v>
      </c>
      <c r="O18" s="1045" t="s">
        <v>816</v>
      </c>
      <c r="P18" s="1045"/>
      <c r="Q18" s="1045">
        <v>14400</v>
      </c>
      <c r="R18" s="1045">
        <f t="shared" si="1"/>
        <v>14400</v>
      </c>
    </row>
    <row r="19" spans="1:18" ht="15" customHeight="1" x14ac:dyDescent="0.2">
      <c r="A19" s="1988"/>
      <c r="B19" s="1045" t="s">
        <v>4</v>
      </c>
      <c r="C19" s="1039">
        <f>'T6b-výkon'!T58</f>
        <v>7.8679522276090472E-2</v>
      </c>
      <c r="D19" s="1143">
        <f t="shared" ref="D19:D24" si="2">C19*$D$17</f>
        <v>6.6877593934676904E-2</v>
      </c>
      <c r="E19" s="1039">
        <f>'Pub_077 11'!Q297</f>
        <v>5.5548341982017732E-2</v>
      </c>
      <c r="F19" s="1143">
        <f t="shared" ref="F19:F26" si="3">E19*$F$17</f>
        <v>7.6656711935184476E-3</v>
      </c>
      <c r="G19" s="1143">
        <v>0</v>
      </c>
      <c r="H19" s="1144">
        <f t="shared" ref="H19:H26" si="4">G19*$H$17</f>
        <v>0</v>
      </c>
      <c r="I19" s="1040">
        <f t="shared" ref="I19:I26" si="5">D19+F19+H19</f>
        <v>7.4543265128195355E-2</v>
      </c>
      <c r="J19" s="1041">
        <f t="shared" ref="J19:J26" si="6">$C$9*I19</f>
        <v>1419492.0643285534</v>
      </c>
      <c r="K19" s="1017"/>
      <c r="L19" s="1042">
        <v>1368749.9461769653</v>
      </c>
      <c r="M19" s="1043">
        <f t="shared" ref="M19:M31" si="7">J19/L19</f>
        <v>1.0370718686004812</v>
      </c>
      <c r="O19" s="1045" t="s">
        <v>817</v>
      </c>
      <c r="P19" s="1045"/>
      <c r="Q19" s="1045">
        <v>13200</v>
      </c>
      <c r="R19" s="1045">
        <f t="shared" si="1"/>
        <v>13200</v>
      </c>
    </row>
    <row r="20" spans="1:18" ht="15" customHeight="1" x14ac:dyDescent="0.2">
      <c r="A20" s="1988"/>
      <c r="B20" s="1045" t="s">
        <v>5</v>
      </c>
      <c r="C20" s="1039">
        <f>'T6b-výkon'!T59</f>
        <v>0.17585699119860937</v>
      </c>
      <c r="D20" s="1143">
        <f t="shared" si="2"/>
        <v>0.14947844251881795</v>
      </c>
      <c r="E20" s="1039">
        <f>'Pub_077 11'!Q298</f>
        <v>0.20415495706551931</v>
      </c>
      <c r="F20" s="1143">
        <f t="shared" si="3"/>
        <v>2.8173384075041667E-2</v>
      </c>
      <c r="G20" s="1143">
        <v>0</v>
      </c>
      <c r="H20" s="1144">
        <f t="shared" si="4"/>
        <v>0</v>
      </c>
      <c r="I20" s="1040">
        <f t="shared" si="5"/>
        <v>0.17765182659385961</v>
      </c>
      <c r="J20" s="1041">
        <f t="shared" si="6"/>
        <v>3382939.5268610632</v>
      </c>
      <c r="L20" s="1042">
        <v>2793014.1664017201</v>
      </c>
      <c r="M20" s="1043">
        <f t="shared" si="7"/>
        <v>1.2112145966016894</v>
      </c>
      <c r="O20" s="1045" t="s">
        <v>8</v>
      </c>
      <c r="P20" s="1045">
        <v>14400</v>
      </c>
      <c r="Q20" s="1045"/>
      <c r="R20" s="1045">
        <f t="shared" si="1"/>
        <v>14400</v>
      </c>
    </row>
    <row r="21" spans="1:18" ht="15" customHeight="1" x14ac:dyDescent="0.2">
      <c r="A21" s="1988"/>
      <c r="B21" s="1045" t="s">
        <v>6</v>
      </c>
      <c r="C21" s="1039">
        <f>'T6b-výkon'!T60</f>
        <v>0.18640579807410343</v>
      </c>
      <c r="D21" s="1143">
        <f t="shared" si="2"/>
        <v>0.1584449283629879</v>
      </c>
      <c r="E21" s="1039">
        <f>'Pub_077 11'!Q299</f>
        <v>0.28915171522649319</v>
      </c>
      <c r="F21" s="1143">
        <f t="shared" si="3"/>
        <v>3.990293670125606E-2</v>
      </c>
      <c r="G21" s="1143">
        <v>0</v>
      </c>
      <c r="H21" s="1144">
        <f t="shared" si="4"/>
        <v>0</v>
      </c>
      <c r="I21" s="1040">
        <f t="shared" si="5"/>
        <v>0.19834786506424396</v>
      </c>
      <c r="J21" s="1041">
        <f t="shared" si="6"/>
        <v>3777044.3775303573</v>
      </c>
      <c r="K21" s="1017"/>
      <c r="L21" s="1042">
        <v>3270861.2153473943</v>
      </c>
      <c r="M21" s="1043">
        <f t="shared" si="7"/>
        <v>1.1547553163698514</v>
      </c>
      <c r="O21" s="1045" t="s">
        <v>9</v>
      </c>
      <c r="P21" s="1045">
        <v>14400</v>
      </c>
      <c r="Q21" s="1045"/>
      <c r="R21" s="1045">
        <f t="shared" si="1"/>
        <v>14400</v>
      </c>
    </row>
    <row r="22" spans="1:18" ht="15" customHeight="1" x14ac:dyDescent="0.2">
      <c r="A22" s="1988"/>
      <c r="B22" s="1045" t="s">
        <v>7</v>
      </c>
      <c r="C22" s="1039">
        <f>'T6b-výkon'!T61</f>
        <v>9.2934694586491687E-2</v>
      </c>
      <c r="D22" s="1143">
        <f t="shared" si="2"/>
        <v>7.8994490398517928E-2</v>
      </c>
      <c r="E22" s="1039">
        <f>'Pub_077 11'!Q300</f>
        <v>3.296566610998547E-2</v>
      </c>
      <c r="F22" s="1143">
        <f t="shared" si="3"/>
        <v>4.5492619231779956E-3</v>
      </c>
      <c r="G22" s="1143">
        <f>'[45]T20b-CRUČ'!$K$819</f>
        <v>0.82934934567872931</v>
      </c>
      <c r="H22" s="1144">
        <f t="shared" si="4"/>
        <v>9.952192148144752E-3</v>
      </c>
      <c r="I22" s="1040">
        <f t="shared" si="5"/>
        <v>9.3495944469840664E-2</v>
      </c>
      <c r="J22" s="1046">
        <f t="shared" si="6"/>
        <v>1780398.9534614971</v>
      </c>
      <c r="L22" s="1042">
        <v>1649363.6000509893</v>
      </c>
      <c r="M22" s="1043">
        <f t="shared" si="7"/>
        <v>1.0794460077853403</v>
      </c>
      <c r="O22" s="1045" t="s">
        <v>818</v>
      </c>
      <c r="P22" s="1045"/>
      <c r="Q22" s="1045">
        <v>7200</v>
      </c>
      <c r="R22" s="1045">
        <f t="shared" si="1"/>
        <v>7200</v>
      </c>
    </row>
    <row r="23" spans="1:18" ht="15" customHeight="1" x14ac:dyDescent="0.2">
      <c r="A23" s="1988"/>
      <c r="B23" s="1045" t="s">
        <v>8</v>
      </c>
      <c r="C23" s="1039">
        <f>'T6b-výkon'!T62</f>
        <v>0.1622456458723007</v>
      </c>
      <c r="D23" s="1143">
        <f t="shared" si="2"/>
        <v>0.13790879899145558</v>
      </c>
      <c r="E23" s="1039">
        <f>'Pub_077 11'!Q301</f>
        <v>0.13003608338052222</v>
      </c>
      <c r="F23" s="1143">
        <f t="shared" si="3"/>
        <v>1.7944979506512068E-2</v>
      </c>
      <c r="G23" s="1143">
        <v>0</v>
      </c>
      <c r="H23" s="1144">
        <f t="shared" si="4"/>
        <v>0</v>
      </c>
      <c r="I23" s="1040">
        <f t="shared" si="5"/>
        <v>0.15585377849796767</v>
      </c>
      <c r="J23" s="1046">
        <f t="shared" si="6"/>
        <v>2967849.6292457902</v>
      </c>
      <c r="K23" s="1017"/>
      <c r="L23" s="1042">
        <v>2870673.3674992784</v>
      </c>
      <c r="M23" s="1043">
        <f t="shared" si="7"/>
        <v>1.0338513823434969</v>
      </c>
      <c r="O23" s="1045" t="s">
        <v>794</v>
      </c>
      <c r="P23" s="1045"/>
      <c r="Q23" s="1045">
        <v>10800</v>
      </c>
      <c r="R23" s="1045">
        <f t="shared" si="1"/>
        <v>10800</v>
      </c>
    </row>
    <row r="24" spans="1:18" ht="15" customHeight="1" x14ac:dyDescent="0.2">
      <c r="A24" s="1988"/>
      <c r="B24" s="1045" t="s">
        <v>9</v>
      </c>
      <c r="C24" s="1039">
        <f>'T6b-výkon'!T63</f>
        <v>9.4270865044983707E-2</v>
      </c>
      <c r="D24" s="1143">
        <f t="shared" si="2"/>
        <v>8.0130235288236151E-2</v>
      </c>
      <c r="E24" s="1039">
        <f>'Pub_077 11'!Q302</f>
        <v>1.4927895100760638E-2</v>
      </c>
      <c r="F24" s="1143">
        <f t="shared" si="3"/>
        <v>2.060049523904968E-3</v>
      </c>
      <c r="G24" s="1143">
        <v>0</v>
      </c>
      <c r="H24" s="1144">
        <f t="shared" si="4"/>
        <v>0</v>
      </c>
      <c r="I24" s="1040">
        <f t="shared" si="5"/>
        <v>8.2190284812141121E-2</v>
      </c>
      <c r="J24" s="1046">
        <f t="shared" si="6"/>
        <v>1565110.6354826025</v>
      </c>
      <c r="L24" s="1042">
        <v>1333428.8302714885</v>
      </c>
      <c r="M24" s="1043">
        <f t="shared" si="7"/>
        <v>1.1737489095416838</v>
      </c>
      <c r="O24" s="1156" t="s">
        <v>796</v>
      </c>
      <c r="P24" s="1156">
        <f>SUM(P14:P23)</f>
        <v>57600</v>
      </c>
      <c r="Q24" s="1156">
        <f>SUM(Q14:Q23)</f>
        <v>60000</v>
      </c>
      <c r="R24" s="1156">
        <f>SUM(R14:R23)</f>
        <v>117600</v>
      </c>
    </row>
    <row r="25" spans="1:18" ht="15" customHeight="1" x14ac:dyDescent="0.2">
      <c r="A25" s="1988"/>
      <c r="B25" s="1049" t="s">
        <v>10</v>
      </c>
      <c r="C25" s="1039">
        <f>'T6b-výkon'!T64</f>
        <v>1.6200378256281355E-2</v>
      </c>
      <c r="D25" s="1143">
        <f>C25*$D$17</f>
        <v>1.3770321517839152E-2</v>
      </c>
      <c r="E25" s="1039">
        <f>'Pub_077 11'!Q303</f>
        <v>1.7813123265729546E-2</v>
      </c>
      <c r="F25" s="1143">
        <f t="shared" si="3"/>
        <v>2.4582110106706775E-3</v>
      </c>
      <c r="G25" s="1143">
        <v>0</v>
      </c>
      <c r="H25" s="1144">
        <f t="shared" si="4"/>
        <v>0</v>
      </c>
      <c r="I25" s="1040">
        <f t="shared" si="5"/>
        <v>1.622853252850983E-2</v>
      </c>
      <c r="J25" s="1046">
        <f t="shared" si="6"/>
        <v>309032.25261599419</v>
      </c>
      <c r="L25" s="1042">
        <v>294760.06487926788</v>
      </c>
      <c r="M25" s="1043">
        <f t="shared" si="7"/>
        <v>1.048419679044962</v>
      </c>
      <c r="O25" s="1080"/>
      <c r="P25" s="1080"/>
      <c r="Q25" s="1080"/>
      <c r="R25" s="1080"/>
    </row>
    <row r="26" spans="1:18" ht="15" customHeight="1" x14ac:dyDescent="0.2">
      <c r="A26" s="1988"/>
      <c r="B26" s="1049" t="s">
        <v>135</v>
      </c>
      <c r="C26" s="1039">
        <f>'T6b-výkon'!T65</f>
        <v>0</v>
      </c>
      <c r="D26" s="1143">
        <f>C26*$D$17</f>
        <v>0</v>
      </c>
      <c r="E26" s="1039">
        <f>'Pub_077 11'!Q304</f>
        <v>2.6349957881109453E-2</v>
      </c>
      <c r="F26" s="1143">
        <f t="shared" si="3"/>
        <v>3.6362941875931047E-3</v>
      </c>
      <c r="G26" s="1143">
        <v>0</v>
      </c>
      <c r="H26" s="1144">
        <f t="shared" si="4"/>
        <v>0</v>
      </c>
      <c r="I26" s="1040">
        <f t="shared" si="5"/>
        <v>3.6362941875931047E-3</v>
      </c>
      <c r="J26" s="1046">
        <f t="shared" si="6"/>
        <v>69244.226610890575</v>
      </c>
      <c r="L26" s="1042">
        <v>62087.926988348292</v>
      </c>
      <c r="M26" s="1043"/>
      <c r="O26" s="1080"/>
      <c r="P26" s="1080"/>
      <c r="Q26" s="1080"/>
      <c r="R26" s="1080"/>
    </row>
    <row r="27" spans="1:18" ht="15" customHeight="1" x14ac:dyDescent="0.2">
      <c r="A27" s="1988"/>
      <c r="B27" s="1045" t="s">
        <v>795</v>
      </c>
      <c r="C27" s="1145"/>
      <c r="D27" s="1143"/>
      <c r="E27" s="1143"/>
      <c r="F27" s="1143"/>
      <c r="G27" s="1143"/>
      <c r="H27" s="1143"/>
      <c r="I27" s="1047"/>
      <c r="J27" s="1048">
        <f>C4</f>
        <v>0</v>
      </c>
      <c r="K27" s="1017"/>
      <c r="L27" s="1042">
        <v>0</v>
      </c>
      <c r="M27" s="1043"/>
      <c r="O27" s="1000"/>
      <c r="P27" s="1080"/>
      <c r="Q27" s="1080"/>
      <c r="R27" s="1000"/>
    </row>
    <row r="28" spans="1:18" ht="15" customHeight="1" x14ac:dyDescent="0.2">
      <c r="A28" s="1988"/>
      <c r="B28" s="1045" t="str">
        <f>B6</f>
        <v>Fond rektora STU</v>
      </c>
      <c r="C28" s="1145"/>
      <c r="D28" s="1143"/>
      <c r="E28" s="1143"/>
      <c r="F28" s="1143"/>
      <c r="G28" s="1143"/>
      <c r="H28" s="1143"/>
      <c r="I28" s="1050"/>
      <c r="J28" s="1048">
        <f>C6</f>
        <v>81860</v>
      </c>
      <c r="L28" s="1042">
        <v>78035</v>
      </c>
      <c r="M28" s="1043">
        <f t="shared" si="7"/>
        <v>1.0490164669699493</v>
      </c>
      <c r="O28" s="1000"/>
      <c r="P28" s="1080"/>
      <c r="Q28" s="1080"/>
      <c r="R28" s="1000"/>
    </row>
    <row r="29" spans="1:18" ht="15" customHeight="1" x14ac:dyDescent="0.2">
      <c r="A29" s="1988"/>
      <c r="B29" s="1129" t="s">
        <v>41</v>
      </c>
      <c r="C29" s="1147"/>
      <c r="D29" s="1148"/>
      <c r="E29" s="1148"/>
      <c r="F29" s="1148"/>
      <c r="G29" s="1148"/>
      <c r="H29" s="1148"/>
      <c r="I29" s="1052"/>
      <c r="J29" s="1053">
        <f>C7</f>
        <v>1223204</v>
      </c>
      <c r="L29" s="1042">
        <v>1110519</v>
      </c>
      <c r="M29" s="1043">
        <f t="shared" si="7"/>
        <v>1.101470573668708</v>
      </c>
      <c r="O29" s="1000"/>
      <c r="P29" s="1080"/>
      <c r="Q29" s="1080"/>
      <c r="R29" s="1080"/>
    </row>
    <row r="30" spans="1:18" ht="15" customHeight="1" x14ac:dyDescent="0.2">
      <c r="A30" s="1988"/>
      <c r="B30" s="1146" t="str">
        <f>B8</f>
        <v>Účel integr. AIS + SIVVP</v>
      </c>
      <c r="C30" s="1149"/>
      <c r="D30" s="1150"/>
      <c r="E30" s="1150"/>
      <c r="F30" s="1150"/>
      <c r="G30" s="1150"/>
      <c r="H30" s="1150"/>
      <c r="I30" s="1054"/>
      <c r="J30" s="1055">
        <f>C8</f>
        <v>117600</v>
      </c>
      <c r="L30" s="1042">
        <v>117600</v>
      </c>
      <c r="M30" s="1043">
        <f>J30/L30</f>
        <v>1</v>
      </c>
      <c r="O30" s="1000"/>
      <c r="P30" s="1080"/>
      <c r="Q30" s="1080"/>
      <c r="R30" s="1000"/>
    </row>
    <row r="31" spans="1:18" ht="15" customHeight="1" x14ac:dyDescent="0.2">
      <c r="A31" s="1989"/>
      <c r="B31" s="1134" t="s">
        <v>48</v>
      </c>
      <c r="C31" s="1056">
        <f t="shared" ref="C31:J31" si="8">SUM(C18:C30)</f>
        <v>1</v>
      </c>
      <c r="D31" s="1056">
        <f t="shared" si="8"/>
        <v>0.85</v>
      </c>
      <c r="E31" s="1056">
        <f t="shared" si="8"/>
        <v>1.0000000000000002</v>
      </c>
      <c r="F31" s="1056">
        <f t="shared" si="8"/>
        <v>0.13800000000000001</v>
      </c>
      <c r="G31" s="1056">
        <f t="shared" si="8"/>
        <v>0.99999999999999989</v>
      </c>
      <c r="H31" s="1056">
        <f t="shared" si="8"/>
        <v>1.2E-2</v>
      </c>
      <c r="I31" s="1056">
        <f t="shared" si="8"/>
        <v>1</v>
      </c>
      <c r="J31" s="1057">
        <f t="shared" si="8"/>
        <v>20465190</v>
      </c>
      <c r="L31" s="1042">
        <f>SUM(L18:L30)</f>
        <v>18579883.000000004</v>
      </c>
      <c r="M31" s="1058">
        <f t="shared" si="7"/>
        <v>1.1014703375688639</v>
      </c>
    </row>
    <row r="32" spans="1:18" ht="10.9" customHeight="1" x14ac:dyDescent="0.2">
      <c r="B32" s="1080"/>
      <c r="C32" s="1080"/>
      <c r="D32" s="1080"/>
      <c r="F32" s="1151"/>
      <c r="G32" s="1151"/>
      <c r="H32" s="1151"/>
      <c r="I32" s="1059"/>
      <c r="J32" s="1060">
        <f>J31-C3</f>
        <v>0</v>
      </c>
      <c r="K32" s="1061"/>
      <c r="L32" s="1062"/>
      <c r="M32" s="1063"/>
      <c r="R32" s="1061"/>
    </row>
    <row r="33" spans="2:16" ht="19.899999999999999" customHeight="1" x14ac:dyDescent="0.2">
      <c r="J33" s="1017"/>
    </row>
    <row r="34" spans="2:16" s="1014" customFormat="1" ht="12" customHeight="1" x14ac:dyDescent="0.2">
      <c r="D34" s="1072"/>
      <c r="E34" s="1072"/>
      <c r="F34" s="1072"/>
      <c r="G34" s="1072"/>
      <c r="H34" s="1072"/>
      <c r="I34" s="1072"/>
      <c r="J34" s="1072"/>
      <c r="K34" s="1072"/>
      <c r="L34" s="1072"/>
      <c r="M34" s="1072"/>
      <c r="N34" s="1072"/>
      <c r="O34" s="1072"/>
      <c r="P34" s="1072"/>
    </row>
    <row r="35" spans="2:16" s="1014" customFormat="1" x14ac:dyDescent="0.2">
      <c r="D35" s="1072"/>
      <c r="E35" s="1072"/>
      <c r="F35" s="1072"/>
      <c r="G35" s="1072"/>
      <c r="H35" s="1072"/>
      <c r="I35" s="1072"/>
      <c r="J35" s="1072"/>
      <c r="K35" s="1072"/>
      <c r="L35" s="1072"/>
      <c r="M35" s="1072"/>
      <c r="N35" s="1072"/>
      <c r="O35" s="1072"/>
      <c r="P35" s="1072"/>
    </row>
    <row r="36" spans="2:16" s="1014" customFormat="1" ht="14.45" customHeight="1" x14ac:dyDescent="0.2">
      <c r="B36" s="1072"/>
      <c r="C36" s="1072"/>
      <c r="D36" s="1072"/>
      <c r="E36" s="1072"/>
      <c r="F36" s="1072"/>
      <c r="G36" s="1072"/>
      <c r="H36" s="1072"/>
      <c r="I36" s="1072"/>
      <c r="J36" s="1072"/>
      <c r="K36" s="1072"/>
      <c r="L36" s="1072"/>
      <c r="M36" s="1072"/>
      <c r="N36" s="1072"/>
      <c r="O36" s="1072"/>
      <c r="P36" s="1072"/>
    </row>
    <row r="37" spans="2:16" ht="15" customHeight="1" x14ac:dyDescent="0.2"/>
    <row r="38" spans="2:16" s="1014" customFormat="1" ht="15" customHeight="1" x14ac:dyDescent="0.2">
      <c r="B38" s="1072"/>
      <c r="J38" s="1072"/>
      <c r="K38" s="1072"/>
      <c r="L38" s="1072"/>
      <c r="M38" s="1072"/>
      <c r="N38" s="1072"/>
      <c r="O38" s="1072"/>
      <c r="P38" s="1072"/>
    </row>
    <row r="39" spans="2:16" s="1014" customFormat="1" ht="15" customHeight="1" x14ac:dyDescent="0.2">
      <c r="B39" s="1080"/>
      <c r="C39" s="1152"/>
      <c r="D39" s="1017"/>
      <c r="E39" s="1072"/>
      <c r="F39" s="1072"/>
      <c r="G39" s="1072"/>
      <c r="H39" s="1072"/>
      <c r="I39" s="1072"/>
      <c r="J39" s="1072"/>
      <c r="K39" s="1072"/>
      <c r="L39" s="1072"/>
      <c r="M39" s="1072"/>
      <c r="N39" s="1072"/>
      <c r="O39" s="1072"/>
      <c r="P39" s="1072"/>
    </row>
    <row r="40" spans="2:16" ht="15" customHeight="1" x14ac:dyDescent="0.2">
      <c r="B40" s="1153"/>
    </row>
    <row r="41" spans="2:16" ht="15" customHeight="1" x14ac:dyDescent="0.2"/>
    <row r="42" spans="2:16" ht="15" customHeight="1" x14ac:dyDescent="0.2"/>
    <row r="43" spans="2:16" ht="15" customHeight="1" x14ac:dyDescent="0.2"/>
    <row r="44" spans="2:16" ht="15" customHeight="1" x14ac:dyDescent="0.2"/>
    <row r="45" spans="2:16" ht="15" customHeight="1" x14ac:dyDescent="0.2"/>
    <row r="46" spans="2:16" ht="15" customHeight="1" x14ac:dyDescent="0.2"/>
    <row r="47" spans="2:16" ht="15" customHeight="1" x14ac:dyDescent="0.2"/>
    <row r="48" spans="2:16" ht="15" customHeight="1" x14ac:dyDescent="0.2"/>
    <row r="49" ht="15" customHeight="1" x14ac:dyDescent="0.2"/>
    <row r="50" ht="15" customHeight="1" x14ac:dyDescent="0.2"/>
    <row r="51" ht="15" customHeight="1" x14ac:dyDescent="0.2"/>
    <row r="52" ht="15" customHeight="1" x14ac:dyDescent="0.2"/>
  </sheetData>
  <mergeCells count="4">
    <mergeCell ref="A13:A31"/>
    <mergeCell ref="C13:D13"/>
    <mergeCell ref="E13:F13"/>
    <mergeCell ref="G13:H13"/>
  </mergeCells>
  <printOptions horizontalCentered="1" verticalCentered="1" headings="1"/>
  <pageMargins left="0.28000000000000003" right="0.15" top="0.45" bottom="0.31" header="0.3" footer="0.13"/>
  <pageSetup paperSize="9" scale="65" orientation="landscape" r:id="rId1"/>
  <headerFooter alignWithMargins="0">
    <oddHeader xml:space="preserve">&amp;C
</oddHeader>
    <oddFooter>&amp;L&amp;12&amp;Z&amp;F&amp;A&amp;R&amp;D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Z3380"/>
  <sheetViews>
    <sheetView zoomScale="80" zoomScaleNormal="8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10.28515625" defaultRowHeight="15.75" x14ac:dyDescent="0.25"/>
  <cols>
    <col min="1" max="1" width="4.7109375" style="846" bestFit="1" customWidth="1"/>
    <col min="2" max="2" width="37.28515625" style="846" customWidth="1"/>
    <col min="3" max="3" width="10.42578125" style="846" customWidth="1"/>
    <col min="4" max="4" width="9.42578125" style="846" customWidth="1"/>
    <col min="5" max="5" width="10.5703125" style="846" customWidth="1"/>
    <col min="6" max="6" width="10.7109375" style="846" customWidth="1"/>
    <col min="7" max="7" width="9.7109375" style="846" customWidth="1"/>
    <col min="8" max="8" width="10.28515625" style="846" bestFit="1" customWidth="1"/>
    <col min="9" max="9" width="11.85546875" style="856" customWidth="1"/>
    <col min="10" max="10" width="10.28515625" style="856" customWidth="1"/>
    <col min="11" max="11" width="11.7109375" style="856" customWidth="1"/>
    <col min="12" max="12" width="11.42578125" style="856" customWidth="1"/>
    <col min="13" max="13" width="10" style="846" customWidth="1"/>
    <col min="14" max="14" width="2.42578125" style="846" customWidth="1"/>
    <col min="15" max="15" width="12.42578125" style="846" customWidth="1"/>
    <col min="16" max="16" width="7.42578125" style="846" customWidth="1"/>
    <col min="17" max="17" width="9.7109375" style="846" customWidth="1"/>
    <col min="18" max="18" width="7.7109375" style="846" customWidth="1"/>
    <col min="19" max="19" width="12.28515625" style="856" customWidth="1"/>
    <col min="20" max="20" width="13.5703125" style="846" customWidth="1"/>
    <col min="21" max="21" width="12.42578125" style="846" customWidth="1"/>
    <col min="22" max="22" width="11.28515625" style="846" customWidth="1"/>
    <col min="23" max="23" width="12.42578125" style="846" customWidth="1"/>
    <col min="24" max="24" width="17.42578125" style="846" bestFit="1" customWidth="1"/>
    <col min="25" max="25" width="16.140625" style="846" bestFit="1" customWidth="1"/>
    <col min="26" max="26" width="17.42578125" style="846" bestFit="1" customWidth="1"/>
    <col min="27" max="27" width="16.85546875" style="846" bestFit="1" customWidth="1"/>
    <col min="28" max="28" width="13.5703125" style="846" bestFit="1" customWidth="1"/>
    <col min="29" max="53" width="12.42578125" style="846" customWidth="1"/>
    <col min="54" max="54" width="13" style="846" customWidth="1"/>
    <col min="55" max="16384" width="10.28515625" style="846"/>
  </cols>
  <sheetData>
    <row r="1" spans="1:22" ht="28.5" customHeight="1" thickBot="1" x14ac:dyDescent="0.3">
      <c r="B1" s="847" t="s">
        <v>811</v>
      </c>
      <c r="C1" s="848" t="s">
        <v>713</v>
      </c>
      <c r="D1" s="848" t="s">
        <v>714</v>
      </c>
      <c r="E1" s="849" t="s">
        <v>715</v>
      </c>
      <c r="F1" s="850" t="s">
        <v>716</v>
      </c>
      <c r="G1" s="851" t="s">
        <v>717</v>
      </c>
      <c r="H1" s="852" t="s">
        <v>718</v>
      </c>
      <c r="I1" s="846"/>
      <c r="J1" s="846"/>
      <c r="K1" s="853"/>
      <c r="L1" s="853"/>
      <c r="S1" s="854"/>
      <c r="T1" s="855"/>
    </row>
    <row r="2" spans="1:22" ht="21" hidden="1" customHeight="1" x14ac:dyDescent="0.3"/>
    <row r="3" spans="1:22" ht="16.5" thickBot="1" x14ac:dyDescent="0.3">
      <c r="C3" s="857" t="s">
        <v>719</v>
      </c>
      <c r="D3" s="858" t="s">
        <v>720</v>
      </c>
      <c r="E3" s="859"/>
      <c r="F3" s="1994" t="s">
        <v>721</v>
      </c>
      <c r="G3" s="1995"/>
      <c r="H3" s="1996"/>
      <c r="I3" s="859"/>
      <c r="J3" s="859"/>
      <c r="K3" s="858" t="s">
        <v>722</v>
      </c>
      <c r="L3" s="859"/>
      <c r="M3" s="860" t="s">
        <v>723</v>
      </c>
      <c r="S3" s="846"/>
      <c r="T3" s="861" t="s">
        <v>724</v>
      </c>
      <c r="U3" s="862" t="s">
        <v>725</v>
      </c>
      <c r="V3" s="861" t="s">
        <v>726</v>
      </c>
    </row>
    <row r="4" spans="1:22" ht="16.5" thickBot="1" x14ac:dyDescent="0.3">
      <c r="B4" s="863"/>
      <c r="C4" s="864" t="s">
        <v>727</v>
      </c>
      <c r="D4" s="865"/>
      <c r="E4" s="866"/>
      <c r="F4" s="867"/>
      <c r="G4" s="867"/>
      <c r="H4" s="867"/>
      <c r="I4" s="866"/>
      <c r="J4" s="866"/>
      <c r="K4" s="866"/>
      <c r="L4" s="868"/>
      <c r="M4" s="869"/>
      <c r="N4" s="870"/>
      <c r="R4" s="871" t="s">
        <v>31</v>
      </c>
      <c r="S4" s="872" t="s">
        <v>31</v>
      </c>
      <c r="T4" s="1997" t="s">
        <v>728</v>
      </c>
      <c r="U4" s="1998"/>
      <c r="V4" s="1999"/>
    </row>
    <row r="5" spans="1:22" s="886" customFormat="1" ht="132.75" customHeight="1" thickBot="1" x14ac:dyDescent="0.3">
      <c r="A5" s="873" t="s">
        <v>215</v>
      </c>
      <c r="B5" s="874" t="s">
        <v>729</v>
      </c>
      <c r="C5" s="875" t="s">
        <v>730</v>
      </c>
      <c r="D5" s="875" t="s">
        <v>731</v>
      </c>
      <c r="E5" s="875" t="s">
        <v>732</v>
      </c>
      <c r="F5" s="875" t="s">
        <v>733</v>
      </c>
      <c r="G5" s="875" t="s">
        <v>734</v>
      </c>
      <c r="H5" s="875" t="s">
        <v>735</v>
      </c>
      <c r="I5" s="875" t="s">
        <v>736</v>
      </c>
      <c r="J5" s="875" t="s">
        <v>737</v>
      </c>
      <c r="K5" s="875" t="s">
        <v>738</v>
      </c>
      <c r="L5" s="875" t="s">
        <v>739</v>
      </c>
      <c r="M5" s="876" t="s">
        <v>740</v>
      </c>
      <c r="N5" s="877"/>
      <c r="O5" s="878" t="s">
        <v>741</v>
      </c>
      <c r="P5" s="879" t="s">
        <v>742</v>
      </c>
      <c r="Q5" s="880" t="s">
        <v>743</v>
      </c>
      <c r="R5" s="881" t="s">
        <v>744</v>
      </c>
      <c r="S5" s="882" t="s">
        <v>745</v>
      </c>
      <c r="T5" s="883" t="s">
        <v>746</v>
      </c>
      <c r="U5" s="884" t="s">
        <v>747</v>
      </c>
      <c r="V5" s="885" t="s">
        <v>748</v>
      </c>
    </row>
    <row r="6" spans="1:22" ht="15.6" hidden="1" x14ac:dyDescent="0.3">
      <c r="A6" s="873" t="s">
        <v>257</v>
      </c>
      <c r="B6" s="887" t="s">
        <v>435</v>
      </c>
      <c r="C6" s="888">
        <v>22107</v>
      </c>
      <c r="D6" s="888">
        <v>990</v>
      </c>
      <c r="E6" s="888">
        <v>18134</v>
      </c>
      <c r="F6" s="888">
        <v>19765.900000000016</v>
      </c>
      <c r="G6" s="888">
        <v>33712.707902268601</v>
      </c>
      <c r="H6" s="888">
        <v>34022.199000000008</v>
      </c>
      <c r="I6" s="888">
        <v>3579.5</v>
      </c>
      <c r="J6" s="888">
        <v>5513.5</v>
      </c>
      <c r="K6" s="888">
        <v>15895</v>
      </c>
      <c r="L6" s="888">
        <v>16046</v>
      </c>
      <c r="M6" s="889">
        <v>7609.9030492748034</v>
      </c>
      <c r="N6" s="890"/>
      <c r="O6" s="891">
        <f t="shared" ref="O6:O25" si="0">G6+M6</f>
        <v>41322.610951543407</v>
      </c>
      <c r="P6" s="892">
        <v>559.32203389830511</v>
      </c>
      <c r="Q6" s="893">
        <v>4466.0994350282526</v>
      </c>
      <c r="R6" s="894">
        <v>1.4694564962758525</v>
      </c>
      <c r="S6" s="895">
        <f>O6*R6+P6+Q6</f>
        <v>65747.200574751711</v>
      </c>
      <c r="T6" s="896">
        <f>S6/$S$26</f>
        <v>0.20587774956937577</v>
      </c>
      <c r="U6" s="897">
        <f t="shared" ref="U6:U25" si="1">H6/$H$26</f>
        <v>0.21341185487075121</v>
      </c>
      <c r="V6" s="898">
        <f t="shared" ref="V6:V25" si="2">F6/$F$26</f>
        <v>0.19112944477804769</v>
      </c>
    </row>
    <row r="7" spans="1:22" ht="15.6" hidden="1" x14ac:dyDescent="0.3">
      <c r="A7" s="899" t="s">
        <v>259</v>
      </c>
      <c r="B7" s="887" t="s">
        <v>584</v>
      </c>
      <c r="C7" s="888">
        <v>7113</v>
      </c>
      <c r="D7" s="888">
        <v>321</v>
      </c>
      <c r="E7" s="888">
        <v>6162</v>
      </c>
      <c r="F7" s="888">
        <v>6012.9999999999973</v>
      </c>
      <c r="G7" s="888">
        <v>11253.40589712924</v>
      </c>
      <c r="H7" s="888">
        <v>11362.914500000001</v>
      </c>
      <c r="I7" s="888">
        <v>944.5</v>
      </c>
      <c r="J7" s="888">
        <v>2182.5</v>
      </c>
      <c r="K7" s="888">
        <v>4846</v>
      </c>
      <c r="L7" s="888">
        <v>4989</v>
      </c>
      <c r="M7" s="900">
        <v>2346.2353233104413</v>
      </c>
      <c r="N7" s="890"/>
      <c r="O7" s="901">
        <f t="shared" si="0"/>
        <v>13599.64122043968</v>
      </c>
      <c r="P7" s="902">
        <v>559.32203389830511</v>
      </c>
      <c r="Q7" s="893">
        <v>1047.2994350282479</v>
      </c>
      <c r="R7" s="903">
        <v>1.4576515770071337</v>
      </c>
      <c r="S7" s="895">
        <f t="shared" ref="S7:S25" si="3">O7*R7+P7+Q7</f>
        <v>21430.159940631675</v>
      </c>
      <c r="T7" s="896">
        <f t="shared" ref="T7:T25" si="4">S7/$S$26</f>
        <v>6.7105413811083744E-2</v>
      </c>
      <c r="U7" s="897">
        <f t="shared" si="1"/>
        <v>7.1276423378240597E-2</v>
      </c>
      <c r="V7" s="898">
        <f t="shared" si="2"/>
        <v>5.8143638865439939E-2</v>
      </c>
    </row>
    <row r="8" spans="1:22" ht="15.6" hidden="1" x14ac:dyDescent="0.3">
      <c r="A8" s="899" t="s">
        <v>261</v>
      </c>
      <c r="B8" s="887" t="s">
        <v>629</v>
      </c>
      <c r="C8" s="888">
        <v>8306</v>
      </c>
      <c r="D8" s="888">
        <v>115</v>
      </c>
      <c r="E8" s="888">
        <v>6739</v>
      </c>
      <c r="F8" s="888">
        <v>6820.8000000000011</v>
      </c>
      <c r="G8" s="888">
        <v>8314.5026912697176</v>
      </c>
      <c r="H8" s="888">
        <v>8538.8560000000034</v>
      </c>
      <c r="I8" s="888">
        <v>741.5</v>
      </c>
      <c r="J8" s="888">
        <v>368.5</v>
      </c>
      <c r="K8" s="888">
        <v>6302</v>
      </c>
      <c r="L8" s="888">
        <v>6321</v>
      </c>
      <c r="M8" s="900">
        <v>2263.9999052913267</v>
      </c>
      <c r="N8" s="890"/>
      <c r="O8" s="901">
        <f t="shared" si="0"/>
        <v>10578.502596561044</v>
      </c>
      <c r="P8" s="902">
        <v>559.32203389830511</v>
      </c>
      <c r="Q8" s="893">
        <v>1248.1084745762714</v>
      </c>
      <c r="R8" s="903">
        <v>1.4703019148080554</v>
      </c>
      <c r="S8" s="895">
        <f t="shared" si="3"/>
        <v>17361.023132000264</v>
      </c>
      <c r="T8" s="896">
        <f t="shared" si="4"/>
        <v>5.4363506603970532E-2</v>
      </c>
      <c r="U8" s="897">
        <f t="shared" si="1"/>
        <v>5.3561884622279808E-2</v>
      </c>
      <c r="V8" s="898">
        <f t="shared" si="2"/>
        <v>6.5954786624545653E-2</v>
      </c>
    </row>
    <row r="9" spans="1:22" ht="15.6" hidden="1" x14ac:dyDescent="0.3">
      <c r="A9" s="899" t="s">
        <v>263</v>
      </c>
      <c r="B9" s="887" t="s">
        <v>665</v>
      </c>
      <c r="C9" s="888">
        <v>5342</v>
      </c>
      <c r="D9" s="888">
        <v>86</v>
      </c>
      <c r="E9" s="888">
        <v>4075</v>
      </c>
      <c r="F9" s="888">
        <v>4135.1999999999989</v>
      </c>
      <c r="G9" s="888">
        <v>5072.5356843886802</v>
      </c>
      <c r="H9" s="888">
        <v>5142.1229999999987</v>
      </c>
      <c r="I9" s="888">
        <v>277</v>
      </c>
      <c r="J9" s="888">
        <v>264</v>
      </c>
      <c r="K9" s="888">
        <v>3704</v>
      </c>
      <c r="L9" s="888">
        <v>3705</v>
      </c>
      <c r="M9" s="900">
        <v>1153.7287058153267</v>
      </c>
      <c r="N9" s="890"/>
      <c r="O9" s="901">
        <f t="shared" si="0"/>
        <v>6226.2643902040072</v>
      </c>
      <c r="P9" s="902">
        <v>559.32203389830511</v>
      </c>
      <c r="Q9" s="893">
        <v>580.50169491525401</v>
      </c>
      <c r="R9" s="903">
        <v>1.4686417216394507</v>
      </c>
      <c r="S9" s="895">
        <f t="shared" si="3"/>
        <v>10283.975382225177</v>
      </c>
      <c r="T9" s="896">
        <f t="shared" si="4"/>
        <v>3.2202765894377032E-2</v>
      </c>
      <c r="U9" s="897">
        <f t="shared" si="1"/>
        <v>3.225511694301568E-2</v>
      </c>
      <c r="V9" s="898">
        <f t="shared" si="2"/>
        <v>3.9985959660130931E-2</v>
      </c>
    </row>
    <row r="10" spans="1:22" ht="15.6" hidden="1" x14ac:dyDescent="0.3">
      <c r="A10" s="899" t="s">
        <v>265</v>
      </c>
      <c r="B10" s="887" t="s">
        <v>544</v>
      </c>
      <c r="C10" s="888">
        <v>1858</v>
      </c>
      <c r="D10" s="888">
        <v>77</v>
      </c>
      <c r="E10" s="888">
        <v>1693</v>
      </c>
      <c r="F10" s="888">
        <v>1943.8999999999999</v>
      </c>
      <c r="G10" s="888">
        <v>7241.3936726242391</v>
      </c>
      <c r="H10" s="888">
        <v>7450.0790000000006</v>
      </c>
      <c r="I10" s="888">
        <v>0</v>
      </c>
      <c r="J10" s="888">
        <v>21</v>
      </c>
      <c r="K10" s="888">
        <v>1626</v>
      </c>
      <c r="L10" s="888">
        <v>1627</v>
      </c>
      <c r="M10" s="900">
        <v>1282.4420662598081</v>
      </c>
      <c r="N10" s="890"/>
      <c r="O10" s="901">
        <f t="shared" si="0"/>
        <v>8523.8357388840468</v>
      </c>
      <c r="P10" s="902">
        <v>559.32203389830511</v>
      </c>
      <c r="Q10" s="893">
        <v>35.771751412429346</v>
      </c>
      <c r="R10" s="903">
        <v>1.4569926319716469</v>
      </c>
      <c r="S10" s="895">
        <f t="shared" si="3"/>
        <v>13014.259653001389</v>
      </c>
      <c r="T10" s="896">
        <f t="shared" si="4"/>
        <v>4.0752252054065033E-2</v>
      </c>
      <c r="U10" s="897">
        <f t="shared" si="1"/>
        <v>4.6732287302288456E-2</v>
      </c>
      <c r="V10" s="898">
        <f t="shared" si="2"/>
        <v>1.8796843437639904E-2</v>
      </c>
    </row>
    <row r="11" spans="1:22" ht="15.6" hidden="1" x14ac:dyDescent="0.3">
      <c r="A11" s="899" t="s">
        <v>267</v>
      </c>
      <c r="B11" s="887" t="s">
        <v>618</v>
      </c>
      <c r="C11" s="888">
        <v>7155</v>
      </c>
      <c r="D11" s="888">
        <v>166</v>
      </c>
      <c r="E11" s="888">
        <v>5464</v>
      </c>
      <c r="F11" s="888">
        <v>5914.4999999999982</v>
      </c>
      <c r="G11" s="888">
        <v>7375.3835773519168</v>
      </c>
      <c r="H11" s="888">
        <v>7474.2130000000025</v>
      </c>
      <c r="I11" s="888">
        <v>1018.5</v>
      </c>
      <c r="J11" s="888">
        <v>785</v>
      </c>
      <c r="K11" s="888">
        <v>5124</v>
      </c>
      <c r="L11" s="888">
        <v>5132</v>
      </c>
      <c r="M11" s="900">
        <v>2140.8540615768025</v>
      </c>
      <c r="N11" s="890"/>
      <c r="O11" s="901">
        <f t="shared" si="0"/>
        <v>9516.2376389287201</v>
      </c>
      <c r="P11" s="902">
        <v>559.32203389830511</v>
      </c>
      <c r="Q11" s="893">
        <v>1022.8135593220335</v>
      </c>
      <c r="R11" s="903">
        <v>1.5100404221438566</v>
      </c>
      <c r="S11" s="895">
        <f t="shared" si="3"/>
        <v>15952.03909472952</v>
      </c>
      <c r="T11" s="896">
        <f t="shared" si="4"/>
        <v>4.995147901592642E-2</v>
      </c>
      <c r="U11" s="897">
        <f t="shared" si="1"/>
        <v>4.6883673216686614E-2</v>
      </c>
      <c r="V11" s="898">
        <f t="shared" si="2"/>
        <v>5.7191177793055804E-2</v>
      </c>
    </row>
    <row r="12" spans="1:22" ht="15.6" hidden="1" x14ac:dyDescent="0.3">
      <c r="A12" s="899" t="s">
        <v>269</v>
      </c>
      <c r="B12" s="887" t="s">
        <v>608</v>
      </c>
      <c r="C12" s="888">
        <v>6882</v>
      </c>
      <c r="D12" s="888">
        <v>96</v>
      </c>
      <c r="E12" s="888">
        <v>5473</v>
      </c>
      <c r="F12" s="888">
        <v>5683.7999999999993</v>
      </c>
      <c r="G12" s="888">
        <v>6511.0244110561471</v>
      </c>
      <c r="H12" s="888">
        <v>6599.3440000000055</v>
      </c>
      <c r="I12" s="888">
        <v>486.5</v>
      </c>
      <c r="J12" s="888">
        <v>438</v>
      </c>
      <c r="K12" s="888">
        <v>4940</v>
      </c>
      <c r="L12" s="888">
        <v>4940</v>
      </c>
      <c r="M12" s="900">
        <v>1534.9789638762004</v>
      </c>
      <c r="N12" s="890"/>
      <c r="O12" s="901">
        <f t="shared" si="0"/>
        <v>8046.0033749323475</v>
      </c>
      <c r="P12" s="902">
        <v>559.32203389830511</v>
      </c>
      <c r="Q12" s="893">
        <v>965.46440677966086</v>
      </c>
      <c r="R12" s="903">
        <v>1.5107097270384413</v>
      </c>
      <c r="S12" s="895">
        <f t="shared" si="3"/>
        <v>13679.96200297239</v>
      </c>
      <c r="T12" s="896">
        <f t="shared" si="4"/>
        <v>4.2836801669820172E-2</v>
      </c>
      <c r="U12" s="897">
        <f t="shared" si="1"/>
        <v>4.1395861683430971E-2</v>
      </c>
      <c r="V12" s="898">
        <f t="shared" si="2"/>
        <v>5.4960388256009914E-2</v>
      </c>
    </row>
    <row r="13" spans="1:22" ht="15.6" hidden="1" x14ac:dyDescent="0.3">
      <c r="A13" s="899" t="s">
        <v>271</v>
      </c>
      <c r="B13" s="887" t="s">
        <v>597</v>
      </c>
      <c r="C13" s="888">
        <v>4546</v>
      </c>
      <c r="D13" s="888">
        <v>59</v>
      </c>
      <c r="E13" s="888">
        <v>3216</v>
      </c>
      <c r="F13" s="888">
        <v>3226.3</v>
      </c>
      <c r="G13" s="888">
        <v>3904.2793042919552</v>
      </c>
      <c r="H13" s="888">
        <v>3954.2650000000008</v>
      </c>
      <c r="I13" s="888">
        <v>398</v>
      </c>
      <c r="J13" s="888">
        <v>176.5</v>
      </c>
      <c r="K13" s="888">
        <v>2928</v>
      </c>
      <c r="L13" s="888">
        <v>2928</v>
      </c>
      <c r="M13" s="900">
        <v>1259.1395258097778</v>
      </c>
      <c r="N13" s="890"/>
      <c r="O13" s="901">
        <f t="shared" si="0"/>
        <v>5163.418830101733</v>
      </c>
      <c r="P13" s="902">
        <v>559.32203389830511</v>
      </c>
      <c r="Q13" s="893">
        <v>354.56045197740121</v>
      </c>
      <c r="R13" s="903">
        <v>1.542602424015536</v>
      </c>
      <c r="S13" s="895">
        <f t="shared" si="3"/>
        <v>8878.9848893981016</v>
      </c>
      <c r="T13" s="896">
        <f t="shared" si="4"/>
        <v>2.7803243507097064E-2</v>
      </c>
      <c r="U13" s="897">
        <f t="shared" si="1"/>
        <v>2.4804011883549647E-2</v>
      </c>
      <c r="V13" s="898">
        <f t="shared" si="2"/>
        <v>3.1197209724192411E-2</v>
      </c>
    </row>
    <row r="14" spans="1:22" ht="16.5" thickBot="1" x14ac:dyDescent="0.3">
      <c r="A14" s="899" t="s">
        <v>273</v>
      </c>
      <c r="B14" s="887" t="s">
        <v>469</v>
      </c>
      <c r="C14" s="888">
        <v>11135</v>
      </c>
      <c r="D14" s="888">
        <v>473</v>
      </c>
      <c r="E14" s="888">
        <v>10348</v>
      </c>
      <c r="F14" s="888">
        <v>10952.300000000003</v>
      </c>
      <c r="G14" s="888">
        <v>17810.009200256365</v>
      </c>
      <c r="H14" s="888">
        <v>17958.324000000004</v>
      </c>
      <c r="I14" s="888">
        <v>9011</v>
      </c>
      <c r="J14" s="888">
        <v>8811</v>
      </c>
      <c r="K14" s="888">
        <v>9164</v>
      </c>
      <c r="L14" s="888">
        <v>9171</v>
      </c>
      <c r="M14" s="900">
        <v>4142.9627549948518</v>
      </c>
      <c r="N14" s="890"/>
      <c r="O14" s="901">
        <f t="shared" si="0"/>
        <v>21952.971955251218</v>
      </c>
      <c r="P14" s="902">
        <v>559.32203389830511</v>
      </c>
      <c r="Q14" s="893">
        <v>2275.1480225988707</v>
      </c>
      <c r="R14" s="903">
        <v>1.5235182775545428</v>
      </c>
      <c r="S14" s="895">
        <f t="shared" si="3"/>
        <v>36280.224076964696</v>
      </c>
      <c r="T14" s="896">
        <f t="shared" si="4"/>
        <v>0.11360621929972388</v>
      </c>
      <c r="U14" s="897">
        <f t="shared" si="1"/>
        <v>0.11264760503017245</v>
      </c>
      <c r="V14" s="898">
        <f t="shared" si="2"/>
        <v>0.10590496855911496</v>
      </c>
    </row>
    <row r="15" spans="1:22" ht="16.149999999999999" hidden="1" thickBot="1" x14ac:dyDescent="0.35">
      <c r="A15" s="899" t="s">
        <v>274</v>
      </c>
      <c r="B15" s="887" t="s">
        <v>546</v>
      </c>
      <c r="C15" s="888">
        <v>9122</v>
      </c>
      <c r="D15" s="888">
        <v>273</v>
      </c>
      <c r="E15" s="888">
        <v>8173</v>
      </c>
      <c r="F15" s="888">
        <v>8796.1999999999989</v>
      </c>
      <c r="G15" s="888">
        <v>13224.070647360048</v>
      </c>
      <c r="H15" s="888">
        <v>13509.802000000001</v>
      </c>
      <c r="I15" s="888">
        <v>5699</v>
      </c>
      <c r="J15" s="888">
        <v>5448</v>
      </c>
      <c r="K15" s="888">
        <v>7795</v>
      </c>
      <c r="L15" s="888">
        <v>7797</v>
      </c>
      <c r="M15" s="900">
        <v>3020.58853332745</v>
      </c>
      <c r="N15" s="890"/>
      <c r="O15" s="901">
        <f t="shared" si="0"/>
        <v>16244.659180687497</v>
      </c>
      <c r="P15" s="902">
        <v>559.32203389830511</v>
      </c>
      <c r="Q15" s="893">
        <v>1739.1683615819206</v>
      </c>
      <c r="R15" s="903">
        <v>1.5207773977051311</v>
      </c>
      <c r="S15" s="895">
        <f t="shared" si="3"/>
        <v>27003.000910892923</v>
      </c>
      <c r="T15" s="896">
        <f t="shared" si="4"/>
        <v>8.4555950832214316E-2</v>
      </c>
      <c r="U15" s="897">
        <f t="shared" si="1"/>
        <v>8.4743255536086429E-2</v>
      </c>
      <c r="V15" s="898">
        <f t="shared" si="2"/>
        <v>8.5056224212237311E-2</v>
      </c>
    </row>
    <row r="16" spans="1:22" ht="16.149999999999999" hidden="1" thickBot="1" x14ac:dyDescent="0.35">
      <c r="A16" s="899" t="s">
        <v>276</v>
      </c>
      <c r="B16" s="887" t="s">
        <v>564</v>
      </c>
      <c r="C16" s="888">
        <v>7563</v>
      </c>
      <c r="D16" s="888">
        <v>261</v>
      </c>
      <c r="E16" s="888">
        <v>6702</v>
      </c>
      <c r="F16" s="888">
        <v>7476.2999999999993</v>
      </c>
      <c r="G16" s="888">
        <v>10690.919396844876</v>
      </c>
      <c r="H16" s="888">
        <v>10840.044000000004</v>
      </c>
      <c r="I16" s="888">
        <v>3193</v>
      </c>
      <c r="J16" s="888">
        <v>3976</v>
      </c>
      <c r="K16" s="888">
        <v>6350</v>
      </c>
      <c r="L16" s="888">
        <v>6396</v>
      </c>
      <c r="M16" s="900">
        <v>2410.3335682233233</v>
      </c>
      <c r="N16" s="890"/>
      <c r="O16" s="901">
        <f t="shared" si="0"/>
        <v>13101.252965068199</v>
      </c>
      <c r="P16" s="902">
        <v>559.32203389830511</v>
      </c>
      <c r="Q16" s="893">
        <v>1411.0576271186439</v>
      </c>
      <c r="R16" s="903">
        <v>1.5004878408755475</v>
      </c>
      <c r="S16" s="895">
        <f t="shared" si="3"/>
        <v>21628.650435336494</v>
      </c>
      <c r="T16" s="896">
        <f t="shared" si="4"/>
        <v>6.7726957785633327E-2</v>
      </c>
      <c r="U16" s="897">
        <f t="shared" si="1"/>
        <v>6.7996601187376438E-2</v>
      </c>
      <c r="V16" s="898">
        <f t="shared" si="2"/>
        <v>7.2293245842289827E-2</v>
      </c>
    </row>
    <row r="17" spans="1:26" ht="16.149999999999999" hidden="1" thickBot="1" x14ac:dyDescent="0.35">
      <c r="A17" s="899" t="s">
        <v>278</v>
      </c>
      <c r="B17" s="887" t="s">
        <v>655</v>
      </c>
      <c r="C17" s="888">
        <v>2029</v>
      </c>
      <c r="D17" s="888">
        <v>35</v>
      </c>
      <c r="E17" s="888">
        <v>1509</v>
      </c>
      <c r="F17" s="888">
        <v>1626.5000000000002</v>
      </c>
      <c r="G17" s="888">
        <v>2253.8231828442722</v>
      </c>
      <c r="H17" s="888">
        <v>2276.5680000000002</v>
      </c>
      <c r="I17" s="888">
        <v>549</v>
      </c>
      <c r="J17" s="888">
        <v>414</v>
      </c>
      <c r="K17" s="888">
        <v>1429</v>
      </c>
      <c r="L17" s="888">
        <v>1444</v>
      </c>
      <c r="M17" s="900">
        <v>772.24203211871475</v>
      </c>
      <c r="N17" s="890"/>
      <c r="O17" s="901">
        <f t="shared" si="0"/>
        <v>3026.0652149629868</v>
      </c>
      <c r="P17" s="902">
        <v>559.32203389830511</v>
      </c>
      <c r="Q17" s="893">
        <v>0</v>
      </c>
      <c r="R17" s="903">
        <v>1.5078539725463684</v>
      </c>
      <c r="S17" s="895">
        <f t="shared" si="3"/>
        <v>5122.186489464626</v>
      </c>
      <c r="T17" s="896">
        <f t="shared" si="4"/>
        <v>1.6039378378196762E-2</v>
      </c>
      <c r="U17" s="897">
        <f t="shared" si="1"/>
        <v>1.4280282106967754E-2</v>
      </c>
      <c r="V17" s="898">
        <f t="shared" si="2"/>
        <v>1.5727694763784817E-2</v>
      </c>
    </row>
    <row r="18" spans="1:26" ht="16.149999999999999" hidden="1" thickBot="1" x14ac:dyDescent="0.35">
      <c r="A18" s="899" t="s">
        <v>280</v>
      </c>
      <c r="B18" s="887" t="s">
        <v>485</v>
      </c>
      <c r="C18" s="888">
        <v>7144</v>
      </c>
      <c r="D18" s="888">
        <v>103</v>
      </c>
      <c r="E18" s="888">
        <v>6361</v>
      </c>
      <c r="F18" s="888">
        <v>6848.3</v>
      </c>
      <c r="G18" s="888">
        <v>7163.465353876165</v>
      </c>
      <c r="H18" s="888">
        <v>7222.8720000000012</v>
      </c>
      <c r="I18" s="888">
        <v>249</v>
      </c>
      <c r="J18" s="888">
        <v>213</v>
      </c>
      <c r="K18" s="888">
        <v>5979</v>
      </c>
      <c r="L18" s="888">
        <v>5991</v>
      </c>
      <c r="M18" s="900">
        <v>2062.4624307212853</v>
      </c>
      <c r="N18" s="890"/>
      <c r="O18" s="901">
        <f t="shared" si="0"/>
        <v>9225.9277845974502</v>
      </c>
      <c r="P18" s="902">
        <v>559.32203389830511</v>
      </c>
      <c r="Q18" s="893">
        <v>1254.9446327683618</v>
      </c>
      <c r="R18" s="903">
        <v>1.4533379404226947</v>
      </c>
      <c r="S18" s="895">
        <f t="shared" si="3"/>
        <v>15222.65755162204</v>
      </c>
      <c r="T18" s="896">
        <f t="shared" si="4"/>
        <v>4.7667527313653146E-2</v>
      </c>
      <c r="U18" s="897">
        <f t="shared" si="1"/>
        <v>4.5307080562723541E-2</v>
      </c>
      <c r="V18" s="898">
        <f t="shared" si="2"/>
        <v>6.6220702152368624E-2</v>
      </c>
    </row>
    <row r="19" spans="1:26" ht="16.149999999999999" hidden="1" thickBot="1" x14ac:dyDescent="0.35">
      <c r="A19" s="899" t="s">
        <v>282</v>
      </c>
      <c r="B19" s="887" t="s">
        <v>502</v>
      </c>
      <c r="C19" s="888">
        <v>6257</v>
      </c>
      <c r="D19" s="888">
        <v>117</v>
      </c>
      <c r="E19" s="888">
        <v>5119</v>
      </c>
      <c r="F19" s="888">
        <v>5719.0000000000009</v>
      </c>
      <c r="G19" s="888">
        <v>7709.1546630811426</v>
      </c>
      <c r="H19" s="888">
        <v>7850.0690000000004</v>
      </c>
      <c r="I19" s="888">
        <v>1149</v>
      </c>
      <c r="J19" s="888">
        <v>1068</v>
      </c>
      <c r="K19" s="888">
        <v>4767</v>
      </c>
      <c r="L19" s="888">
        <v>4769</v>
      </c>
      <c r="M19" s="900">
        <v>2035.9364784418419</v>
      </c>
      <c r="N19" s="890"/>
      <c r="O19" s="901">
        <f t="shared" si="0"/>
        <v>9745.0911415229839</v>
      </c>
      <c r="P19" s="902">
        <v>559.32203389830511</v>
      </c>
      <c r="Q19" s="893">
        <v>974.214689265537</v>
      </c>
      <c r="R19" s="903">
        <v>1.5124963099212025</v>
      </c>
      <c r="S19" s="895">
        <f t="shared" si="3"/>
        <v>16272.951114563153</v>
      </c>
      <c r="T19" s="896">
        <f t="shared" si="4"/>
        <v>5.0956368104367447E-2</v>
      </c>
      <c r="U19" s="897">
        <f t="shared" si="1"/>
        <v>4.9241314065366047E-2</v>
      </c>
      <c r="V19" s="898">
        <f t="shared" si="2"/>
        <v>5.5300760131623349E-2</v>
      </c>
    </row>
    <row r="20" spans="1:26" ht="16.149999999999999" hidden="1" thickBot="1" x14ac:dyDescent="0.35">
      <c r="A20" s="899" t="s">
        <v>284</v>
      </c>
      <c r="B20" s="887" t="s">
        <v>518</v>
      </c>
      <c r="C20" s="888">
        <v>2507</v>
      </c>
      <c r="D20" s="888">
        <v>79</v>
      </c>
      <c r="E20" s="888">
        <v>1822</v>
      </c>
      <c r="F20" s="888">
        <v>2138.6000000000004</v>
      </c>
      <c r="G20" s="888">
        <v>3367.7413376755426</v>
      </c>
      <c r="H20" s="888">
        <v>3453.5569999999989</v>
      </c>
      <c r="I20" s="888">
        <v>487</v>
      </c>
      <c r="J20" s="888">
        <v>479</v>
      </c>
      <c r="K20" s="888">
        <v>1734</v>
      </c>
      <c r="L20" s="888">
        <v>1734</v>
      </c>
      <c r="M20" s="900">
        <v>874.24729981093503</v>
      </c>
      <c r="N20" s="890"/>
      <c r="O20" s="901">
        <f t="shared" si="0"/>
        <v>4241.9886374864773</v>
      </c>
      <c r="P20" s="902">
        <v>559.32203389830511</v>
      </c>
      <c r="Q20" s="893">
        <v>84.171751412429472</v>
      </c>
      <c r="R20" s="903">
        <v>1.5111614546401748</v>
      </c>
      <c r="S20" s="895">
        <f t="shared" si="3"/>
        <v>7053.8235053018934</v>
      </c>
      <c r="T20" s="896">
        <f t="shared" si="4"/>
        <v>2.2088017382276261E-2</v>
      </c>
      <c r="U20" s="897">
        <f t="shared" si="1"/>
        <v>2.1663208932258215E-2</v>
      </c>
      <c r="V20" s="898">
        <f t="shared" si="2"/>
        <v>2.0679525374626629E-2</v>
      </c>
    </row>
    <row r="21" spans="1:26" ht="16.149999999999999" hidden="1" thickBot="1" x14ac:dyDescent="0.35">
      <c r="A21" s="899" t="s">
        <v>286</v>
      </c>
      <c r="B21" s="887" t="s">
        <v>534</v>
      </c>
      <c r="C21" s="888">
        <v>1031</v>
      </c>
      <c r="D21" s="888">
        <v>42</v>
      </c>
      <c r="E21" s="888">
        <v>911</v>
      </c>
      <c r="F21" s="888">
        <v>1082.9000000000001</v>
      </c>
      <c r="G21" s="888">
        <v>2886.5971181531654</v>
      </c>
      <c r="H21" s="888">
        <v>2916.0350000000003</v>
      </c>
      <c r="I21" s="888">
        <v>0</v>
      </c>
      <c r="J21" s="888">
        <v>0</v>
      </c>
      <c r="K21" s="888">
        <v>867</v>
      </c>
      <c r="L21" s="888">
        <v>881</v>
      </c>
      <c r="M21" s="900">
        <v>673.17532277025293</v>
      </c>
      <c r="N21" s="890"/>
      <c r="O21" s="901">
        <f t="shared" si="0"/>
        <v>3559.7724409234183</v>
      </c>
      <c r="P21" s="902">
        <v>559.32203389830511</v>
      </c>
      <c r="Q21" s="893">
        <v>0</v>
      </c>
      <c r="R21" s="903">
        <v>1.5210323361577036</v>
      </c>
      <c r="S21" s="895">
        <f t="shared" si="3"/>
        <v>5973.8510259058639</v>
      </c>
      <c r="T21" s="896">
        <f t="shared" si="4"/>
        <v>1.8706241402291834E-2</v>
      </c>
      <c r="U21" s="897">
        <f t="shared" si="1"/>
        <v>1.8291481929725673E-2</v>
      </c>
      <c r="V21" s="898">
        <f t="shared" si="2"/>
        <v>1.0471270002891227E-2</v>
      </c>
    </row>
    <row r="22" spans="1:26" ht="16.149999999999999" hidden="1" thickBot="1" x14ac:dyDescent="0.35">
      <c r="A22" s="899" t="s">
        <v>288</v>
      </c>
      <c r="B22" s="887" t="s">
        <v>532</v>
      </c>
      <c r="C22" s="888">
        <v>627</v>
      </c>
      <c r="D22" s="888">
        <v>25</v>
      </c>
      <c r="E22" s="888">
        <v>579</v>
      </c>
      <c r="F22" s="888">
        <v>682.40000000000009</v>
      </c>
      <c r="G22" s="888">
        <v>1940.3026881720432</v>
      </c>
      <c r="H22" s="888">
        <v>1991.152</v>
      </c>
      <c r="I22" s="888">
        <v>0</v>
      </c>
      <c r="J22" s="888">
        <v>0</v>
      </c>
      <c r="K22" s="888">
        <v>555</v>
      </c>
      <c r="L22" s="888">
        <v>555</v>
      </c>
      <c r="M22" s="900">
        <v>356.17963709677417</v>
      </c>
      <c r="N22" s="890"/>
      <c r="O22" s="901">
        <f t="shared" si="0"/>
        <v>2296.4823252688175</v>
      </c>
      <c r="P22" s="902">
        <v>559.32203389830511</v>
      </c>
      <c r="Q22" s="893">
        <v>0</v>
      </c>
      <c r="R22" s="903">
        <v>1.4065787696290877</v>
      </c>
      <c r="S22" s="895">
        <f t="shared" si="3"/>
        <v>3789.5053174498648</v>
      </c>
      <c r="T22" s="896">
        <f t="shared" si="4"/>
        <v>1.186628206094853E-2</v>
      </c>
      <c r="U22" s="897">
        <f t="shared" si="1"/>
        <v>1.2489946392048494E-2</v>
      </c>
      <c r="V22" s="898">
        <f t="shared" si="2"/>
        <v>6.5985729522328685E-3</v>
      </c>
    </row>
    <row r="23" spans="1:26" ht="16.149999999999999" hidden="1" thickBot="1" x14ac:dyDescent="0.35">
      <c r="A23" s="899" t="s">
        <v>290</v>
      </c>
      <c r="B23" s="887" t="s">
        <v>647</v>
      </c>
      <c r="C23" s="888">
        <v>582</v>
      </c>
      <c r="D23" s="888">
        <v>29</v>
      </c>
      <c r="E23" s="888">
        <v>516</v>
      </c>
      <c r="F23" s="888">
        <v>640.30000000000007</v>
      </c>
      <c r="G23" s="888">
        <v>1798.9125527859242</v>
      </c>
      <c r="H23" s="888">
        <v>1833.8689999999997</v>
      </c>
      <c r="I23" s="888">
        <v>0</v>
      </c>
      <c r="J23" s="888">
        <v>0</v>
      </c>
      <c r="K23" s="888">
        <v>517</v>
      </c>
      <c r="L23" s="888">
        <v>518</v>
      </c>
      <c r="M23" s="900">
        <v>404.84113196480939</v>
      </c>
      <c r="N23" s="890"/>
      <c r="O23" s="901">
        <f t="shared" si="0"/>
        <v>2203.7536847507336</v>
      </c>
      <c r="P23" s="902">
        <v>559.32203389830511</v>
      </c>
      <c r="Q23" s="893">
        <v>0</v>
      </c>
      <c r="R23" s="903">
        <v>1.5248468745629984</v>
      </c>
      <c r="S23" s="895">
        <f t="shared" si="3"/>
        <v>3919.7089523971522</v>
      </c>
      <c r="T23" s="896">
        <f t="shared" si="4"/>
        <v>1.2273995714372035E-2</v>
      </c>
      <c r="U23" s="897">
        <f t="shared" si="1"/>
        <v>1.1503353586285516E-2</v>
      </c>
      <c r="V23" s="898">
        <f t="shared" si="2"/>
        <v>6.1914804532747737E-3</v>
      </c>
    </row>
    <row r="24" spans="1:26" ht="16.149999999999999" hidden="1" thickBot="1" x14ac:dyDescent="0.35">
      <c r="A24" s="904" t="s">
        <v>292</v>
      </c>
      <c r="B24" s="887" t="s">
        <v>673</v>
      </c>
      <c r="C24" s="888">
        <v>3576</v>
      </c>
      <c r="D24" s="888">
        <v>57</v>
      </c>
      <c r="E24" s="888">
        <v>2618</v>
      </c>
      <c r="F24" s="888">
        <v>2561.9999999999991</v>
      </c>
      <c r="G24" s="888">
        <v>3367.8837697238005</v>
      </c>
      <c r="H24" s="888">
        <v>3430.0254999999997</v>
      </c>
      <c r="I24" s="888">
        <v>343.5</v>
      </c>
      <c r="J24" s="888">
        <v>92</v>
      </c>
      <c r="K24" s="888">
        <v>2350</v>
      </c>
      <c r="L24" s="888">
        <v>2352</v>
      </c>
      <c r="M24" s="900">
        <v>1031.6792529294667</v>
      </c>
      <c r="N24" s="890"/>
      <c r="O24" s="901">
        <f t="shared" si="0"/>
        <v>4399.5630226532667</v>
      </c>
      <c r="P24" s="902">
        <v>559.32203389830511</v>
      </c>
      <c r="Q24" s="893">
        <v>189.42372881355911</v>
      </c>
      <c r="R24" s="903">
        <v>1.5138577542504028</v>
      </c>
      <c r="S24" s="895">
        <f t="shared" si="3"/>
        <v>7409.0583598688518</v>
      </c>
      <c r="T24" s="896">
        <f t="shared" si="4"/>
        <v>2.3200383411362147E-2</v>
      </c>
      <c r="U24" s="897">
        <f t="shared" si="1"/>
        <v>2.151560233390486E-2</v>
      </c>
      <c r="V24" s="898">
        <f t="shared" si="2"/>
        <v>2.4773657537544843E-2</v>
      </c>
    </row>
    <row r="25" spans="1:26" ht="16.149999999999999" hidden="1" thickBot="1" x14ac:dyDescent="0.35">
      <c r="A25" s="905" t="s">
        <v>294</v>
      </c>
      <c r="B25" s="906" t="s">
        <v>677</v>
      </c>
      <c r="C25" s="907">
        <v>1798</v>
      </c>
      <c r="D25" s="907">
        <v>24</v>
      </c>
      <c r="E25" s="907">
        <v>1407</v>
      </c>
      <c r="F25" s="907">
        <v>1388.1000000000001</v>
      </c>
      <c r="G25" s="907">
        <v>1573.2108878378028</v>
      </c>
      <c r="H25" s="907">
        <v>1594.069</v>
      </c>
      <c r="I25" s="907">
        <v>291.5</v>
      </c>
      <c r="J25" s="907">
        <v>256.5</v>
      </c>
      <c r="K25" s="907">
        <v>1295</v>
      </c>
      <c r="L25" s="907">
        <v>1297</v>
      </c>
      <c r="M25" s="908">
        <v>255.7972796095045</v>
      </c>
      <c r="N25" s="890"/>
      <c r="O25" s="909">
        <f t="shared" si="0"/>
        <v>1829.0081674473074</v>
      </c>
      <c r="P25" s="910">
        <v>559.32203389830511</v>
      </c>
      <c r="Q25" s="893">
        <v>0</v>
      </c>
      <c r="R25" s="911">
        <v>1.5134659820282412</v>
      </c>
      <c r="S25" s="895">
        <f t="shared" si="3"/>
        <v>3327.4636761816182</v>
      </c>
      <c r="T25" s="896">
        <f t="shared" si="4"/>
        <v>1.0419466189244676E-2</v>
      </c>
      <c r="U25" s="897">
        <f t="shared" si="1"/>
        <v>9.9991544368417638E-3</v>
      </c>
      <c r="V25" s="898">
        <f t="shared" si="2"/>
        <v>1.3422448878948482E-2</v>
      </c>
    </row>
    <row r="26" spans="1:26" ht="16.5" thickBot="1" x14ac:dyDescent="0.3">
      <c r="B26" s="912" t="s">
        <v>749</v>
      </c>
      <c r="C26" s="913">
        <f t="shared" ref="C26:H26" si="5">SUM(C6:C25)</f>
        <v>116680</v>
      </c>
      <c r="D26" s="913">
        <f t="shared" si="5"/>
        <v>3428</v>
      </c>
      <c r="E26" s="913">
        <f t="shared" si="5"/>
        <v>97021</v>
      </c>
      <c r="F26" s="913">
        <f t="shared" si="5"/>
        <v>103416.30000000002</v>
      </c>
      <c r="G26" s="913">
        <f t="shared" si="5"/>
        <v>157171.32393899161</v>
      </c>
      <c r="H26" s="913">
        <f t="shared" si="5"/>
        <v>159420.38</v>
      </c>
      <c r="I26" s="913">
        <f>SUM(I6:I25)</f>
        <v>28417.5</v>
      </c>
      <c r="J26" s="913">
        <f t="shared" ref="J26:L26" si="6">SUM(J6:J25)</f>
        <v>30506.5</v>
      </c>
      <c r="K26" s="913">
        <f t="shared" si="6"/>
        <v>88167</v>
      </c>
      <c r="L26" s="913">
        <f t="shared" si="6"/>
        <v>88593</v>
      </c>
      <c r="M26" s="914">
        <f>SUM(M6:M25)</f>
        <v>37631.727323223698</v>
      </c>
      <c r="N26" s="890"/>
      <c r="O26" s="915">
        <f>SUM(O6:O25)</f>
        <v>194803.05126221533</v>
      </c>
      <c r="P26" s="916">
        <v>559.32203389830511</v>
      </c>
      <c r="Q26" s="917">
        <f>SUM(Q6:Q25)</f>
        <v>17648.748022598869</v>
      </c>
      <c r="R26" s="918"/>
      <c r="S26" s="919">
        <f>SUM(S6:S25)</f>
        <v>319350.68608565937</v>
      </c>
      <c r="T26" s="920">
        <f>SUM(T6:T25)*100</f>
        <v>100.00000000000003</v>
      </c>
      <c r="U26" s="921">
        <f>+G26/$G$26</f>
        <v>1</v>
      </c>
      <c r="V26" s="922">
        <f>+F26/$F$26</f>
        <v>1</v>
      </c>
    </row>
    <row r="27" spans="1:26" ht="16.149999999999999" hidden="1" thickBot="1" x14ac:dyDescent="0.35">
      <c r="B27" s="923" t="s">
        <v>750</v>
      </c>
      <c r="C27" s="924">
        <v>122306</v>
      </c>
      <c r="D27" s="925">
        <v>3568</v>
      </c>
      <c r="E27" s="925">
        <v>101242</v>
      </c>
      <c r="F27" s="925">
        <v>109758.92857142857</v>
      </c>
      <c r="G27" s="925">
        <v>164648.13565674232</v>
      </c>
      <c r="H27" s="925">
        <v>167279.99985714286</v>
      </c>
      <c r="I27" s="925">
        <v>27361</v>
      </c>
      <c r="J27" s="925">
        <v>30864</v>
      </c>
      <c r="K27" s="925">
        <v>92452</v>
      </c>
      <c r="L27" s="926">
        <v>93173</v>
      </c>
      <c r="M27" s="927">
        <v>52432.531635605112</v>
      </c>
      <c r="N27" s="890"/>
      <c r="O27" s="928"/>
      <c r="P27" s="928"/>
      <c r="Q27" s="928"/>
      <c r="R27" s="928"/>
      <c r="S27" s="928"/>
      <c r="T27" s="928"/>
      <c r="U27" s="928"/>
      <c r="V27" s="928"/>
    </row>
    <row r="28" spans="1:26" ht="15.6" hidden="1" x14ac:dyDescent="0.3">
      <c r="B28" s="929" t="s">
        <v>751</v>
      </c>
      <c r="C28" s="930">
        <f t="shared" ref="C28:M28" si="7">C26-C27</f>
        <v>-5626</v>
      </c>
      <c r="D28" s="930">
        <f t="shared" si="7"/>
        <v>-140</v>
      </c>
      <c r="E28" s="930">
        <f t="shared" si="7"/>
        <v>-4221</v>
      </c>
      <c r="F28" s="930">
        <f t="shared" si="7"/>
        <v>-6342.6285714285477</v>
      </c>
      <c r="G28" s="930">
        <f t="shared" si="7"/>
        <v>-7476.8117177507083</v>
      </c>
      <c r="H28" s="930">
        <f t="shared" si="7"/>
        <v>-7859.619857142854</v>
      </c>
      <c r="I28" s="930">
        <f t="shared" si="7"/>
        <v>1056.5</v>
      </c>
      <c r="J28" s="930">
        <f t="shared" si="7"/>
        <v>-357.5</v>
      </c>
      <c r="K28" s="930">
        <f t="shared" si="7"/>
        <v>-4285</v>
      </c>
      <c r="L28" s="930">
        <f t="shared" si="7"/>
        <v>-4580</v>
      </c>
      <c r="M28" s="931">
        <f t="shared" si="7"/>
        <v>-14800.804312381413</v>
      </c>
      <c r="N28" s="932"/>
      <c r="O28" s="933"/>
      <c r="P28" s="933"/>
      <c r="Q28" s="933"/>
      <c r="R28" s="933"/>
      <c r="S28" s="933"/>
      <c r="T28" s="933"/>
      <c r="U28" s="934"/>
      <c r="V28" s="935"/>
    </row>
    <row r="29" spans="1:26" ht="16.149999999999999" hidden="1" thickBot="1" x14ac:dyDescent="0.35">
      <c r="B29" s="936" t="s">
        <v>752</v>
      </c>
      <c r="C29" s="937">
        <f t="shared" ref="C29:M29" si="8">C26/C27</f>
        <v>0.95400062139224573</v>
      </c>
      <c r="D29" s="937">
        <f t="shared" si="8"/>
        <v>0.96076233183856508</v>
      </c>
      <c r="E29" s="937">
        <f t="shared" si="8"/>
        <v>0.95830781691392897</v>
      </c>
      <c r="F29" s="937">
        <f t="shared" si="8"/>
        <v>0.94221309688440602</v>
      </c>
      <c r="G29" s="937">
        <f t="shared" si="8"/>
        <v>0.95458915044541814</v>
      </c>
      <c r="H29" s="937">
        <f t="shared" si="8"/>
        <v>0.95301518493630455</v>
      </c>
      <c r="I29" s="937">
        <f t="shared" si="8"/>
        <v>1.0386133547750447</v>
      </c>
      <c r="J29" s="937">
        <f t="shared" si="8"/>
        <v>0.98841692586832552</v>
      </c>
      <c r="K29" s="937">
        <f t="shared" si="8"/>
        <v>0.95365162462683339</v>
      </c>
      <c r="L29" s="937">
        <f t="shared" si="8"/>
        <v>0.95084412866388335</v>
      </c>
      <c r="M29" s="938">
        <f t="shared" si="8"/>
        <v>0.71771715286906534</v>
      </c>
      <c r="N29" s="932"/>
      <c r="O29" s="939"/>
      <c r="P29" s="939"/>
      <c r="Q29" s="939"/>
      <c r="R29" s="939"/>
      <c r="S29" s="940"/>
      <c r="T29" s="940"/>
      <c r="U29" s="934"/>
      <c r="V29" s="935"/>
    </row>
    <row r="30" spans="1:26" ht="15.6" hidden="1" x14ac:dyDescent="0.3">
      <c r="B30" s="941" t="s">
        <v>753</v>
      </c>
      <c r="C30" s="942">
        <v>130857.5</v>
      </c>
      <c r="D30" s="942">
        <v>3745</v>
      </c>
      <c r="E30" s="942">
        <v>106878.5</v>
      </c>
      <c r="F30" s="942">
        <v>115976.40714285713</v>
      </c>
      <c r="G30" s="942">
        <v>200508.58847841056</v>
      </c>
      <c r="H30" s="942">
        <v>203981.48821428567</v>
      </c>
      <c r="I30" s="942">
        <v>25345.5</v>
      </c>
      <c r="J30" s="942">
        <v>27418</v>
      </c>
      <c r="K30" s="942">
        <v>98115.5</v>
      </c>
      <c r="L30" s="942">
        <v>99231.5</v>
      </c>
      <c r="M30" s="942">
        <v>65394.721120583847</v>
      </c>
      <c r="N30" s="932"/>
      <c r="O30" s="939"/>
      <c r="P30" s="939"/>
      <c r="Q30" s="939"/>
      <c r="R30" s="939"/>
      <c r="S30" s="940"/>
      <c r="T30" s="940"/>
      <c r="U30" s="934"/>
      <c r="V30" s="935"/>
    </row>
    <row r="31" spans="1:26" ht="18" hidden="1" customHeight="1" x14ac:dyDescent="0.3">
      <c r="B31" s="941" t="s">
        <v>754</v>
      </c>
      <c r="C31" s="942">
        <v>140015</v>
      </c>
      <c r="D31" s="942">
        <v>4052</v>
      </c>
      <c r="E31" s="942">
        <v>112594</v>
      </c>
      <c r="F31" s="942">
        <v>120226.30000000002</v>
      </c>
      <c r="G31" s="942">
        <v>277408.08173782501</v>
      </c>
      <c r="H31" s="942">
        <v>283640.22399999987</v>
      </c>
      <c r="I31" s="942">
        <v>21769</v>
      </c>
      <c r="J31" s="942">
        <v>24720.5</v>
      </c>
      <c r="K31" s="942">
        <v>103981</v>
      </c>
      <c r="L31" s="942">
        <v>104986</v>
      </c>
      <c r="M31" s="942">
        <v>89766.808637963943</v>
      </c>
      <c r="N31" s="932"/>
      <c r="O31" s="943"/>
      <c r="P31" s="943"/>
      <c r="Q31" s="943"/>
      <c r="R31" s="943"/>
      <c r="S31" s="943"/>
      <c r="T31" s="943"/>
      <c r="U31" s="934"/>
      <c r="V31" s="934"/>
      <c r="Z31" s="944"/>
    </row>
    <row r="32" spans="1:26" ht="18" hidden="1" customHeight="1" x14ac:dyDescent="0.3">
      <c r="B32" s="941" t="s">
        <v>755</v>
      </c>
      <c r="C32" s="945">
        <v>148673</v>
      </c>
      <c r="D32" s="945">
        <v>4481</v>
      </c>
      <c r="E32" s="945">
        <v>118015</v>
      </c>
      <c r="F32" s="945">
        <v>128280.56428571427</v>
      </c>
      <c r="G32" s="945">
        <v>294752.60551876278</v>
      </c>
      <c r="H32" s="945">
        <v>303643.23714285722</v>
      </c>
      <c r="I32" s="945">
        <v>19422.5</v>
      </c>
      <c r="J32" s="945">
        <v>21710.5</v>
      </c>
      <c r="K32" s="942">
        <v>111161</v>
      </c>
      <c r="L32" s="942">
        <v>112720</v>
      </c>
      <c r="M32" s="942">
        <v>92451.409501673028</v>
      </c>
      <c r="N32" s="932"/>
      <c r="O32" s="943"/>
      <c r="P32" s="943"/>
      <c r="Q32" s="943" t="s">
        <v>31</v>
      </c>
      <c r="R32" s="943"/>
      <c r="S32" s="943"/>
      <c r="T32" s="943"/>
      <c r="U32" s="934"/>
      <c r="V32" s="934"/>
    </row>
    <row r="33" spans="1:22" ht="18" hidden="1" customHeight="1" x14ac:dyDescent="0.3">
      <c r="B33" s="941" t="s">
        <v>756</v>
      </c>
      <c r="C33" s="942">
        <v>158110.5</v>
      </c>
      <c r="D33" s="942">
        <v>5021</v>
      </c>
      <c r="E33" s="942">
        <v>122806.5</v>
      </c>
      <c r="F33" s="942">
        <v>135075.02857142859</v>
      </c>
      <c r="G33" s="942">
        <v>301913.87595470843</v>
      </c>
      <c r="H33" s="942">
        <v>318917.67528571427</v>
      </c>
      <c r="I33" s="942">
        <v>24710.5</v>
      </c>
      <c r="J33" s="942">
        <v>29653</v>
      </c>
      <c r="K33" s="942">
        <v>117520.5</v>
      </c>
      <c r="L33" s="942">
        <v>121732.5</v>
      </c>
      <c r="M33" s="942">
        <v>92884.779034314517</v>
      </c>
      <c r="N33" s="932"/>
      <c r="O33" s="943"/>
      <c r="P33" s="943"/>
      <c r="Q33" s="943"/>
      <c r="R33" s="943"/>
      <c r="S33" s="943"/>
      <c r="T33" s="943"/>
      <c r="U33" s="934"/>
      <c r="V33" s="934"/>
    </row>
    <row r="34" spans="1:22" ht="18" hidden="1" customHeight="1" x14ac:dyDescent="0.3">
      <c r="B34" s="946"/>
      <c r="C34" s="942"/>
      <c r="D34" s="942"/>
      <c r="E34" s="942"/>
      <c r="F34" s="942"/>
      <c r="G34" s="942"/>
      <c r="H34" s="942"/>
      <c r="I34" s="942"/>
      <c r="J34" s="942"/>
      <c r="K34" s="942"/>
      <c r="L34" s="942"/>
      <c r="M34" s="942"/>
      <c r="N34" s="932"/>
      <c r="O34" s="943"/>
      <c r="P34" s="943"/>
      <c r="Q34" s="943"/>
      <c r="R34" s="943"/>
      <c r="S34" s="943"/>
      <c r="T34" s="943"/>
      <c r="U34" s="934"/>
      <c r="V34" s="934"/>
    </row>
    <row r="35" spans="1:22" ht="15.6" hidden="1" x14ac:dyDescent="0.3">
      <c r="B35" s="947"/>
      <c r="C35" s="947" t="s">
        <v>727</v>
      </c>
      <c r="D35" s="948"/>
      <c r="E35" s="949"/>
      <c r="F35" s="870"/>
      <c r="G35" s="870"/>
      <c r="H35" s="870"/>
      <c r="I35" s="870"/>
      <c r="J35" s="870"/>
      <c r="K35" s="870"/>
      <c r="L35" s="932"/>
      <c r="M35" s="932"/>
      <c r="N35" s="932"/>
      <c r="O35" s="943"/>
      <c r="P35" s="870"/>
      <c r="Q35" s="870"/>
      <c r="R35" s="870"/>
      <c r="S35" s="870"/>
      <c r="T35" s="870"/>
      <c r="U35" s="870"/>
      <c r="V35" s="870"/>
    </row>
    <row r="36" spans="1:22" ht="79.150000000000006" hidden="1" x14ac:dyDescent="0.3">
      <c r="A36" s="873" t="s">
        <v>215</v>
      </c>
      <c r="B36" s="950" t="s">
        <v>729</v>
      </c>
      <c r="C36" s="951" t="s">
        <v>757</v>
      </c>
      <c r="D36" s="952" t="s">
        <v>732</v>
      </c>
      <c r="E36" s="953" t="s">
        <v>736</v>
      </c>
      <c r="F36" s="870"/>
      <c r="G36" s="870"/>
      <c r="H36" s="870"/>
      <c r="I36" s="870"/>
      <c r="J36" s="870"/>
      <c r="K36" s="954"/>
      <c r="L36" s="932"/>
      <c r="M36" s="932"/>
      <c r="N36" s="932"/>
      <c r="O36" s="943"/>
      <c r="P36" s="870"/>
      <c r="Q36" s="870"/>
      <c r="R36" s="870"/>
      <c r="S36" s="870"/>
      <c r="T36" s="870"/>
      <c r="U36" s="870"/>
      <c r="V36" s="870"/>
    </row>
    <row r="37" spans="1:22" ht="15.6" hidden="1" x14ac:dyDescent="0.3">
      <c r="A37" s="873" t="s">
        <v>257</v>
      </c>
      <c r="B37" s="950" t="s">
        <v>758</v>
      </c>
      <c r="C37" s="888">
        <v>110</v>
      </c>
      <c r="D37" s="888">
        <v>109</v>
      </c>
      <c r="E37" s="888">
        <v>0</v>
      </c>
      <c r="F37" s="870"/>
      <c r="G37" s="870"/>
      <c r="H37" s="870"/>
      <c r="I37" s="870"/>
      <c r="J37" s="870"/>
      <c r="K37" s="954"/>
      <c r="L37" s="932"/>
      <c r="M37" s="932"/>
      <c r="N37" s="932"/>
      <c r="O37" s="943"/>
      <c r="P37" s="870"/>
      <c r="Q37" s="870"/>
      <c r="R37" s="870"/>
      <c r="S37" s="870"/>
      <c r="T37" s="870"/>
      <c r="U37" s="870"/>
      <c r="V37" s="870"/>
    </row>
    <row r="38" spans="1:22" ht="15.6" hidden="1" x14ac:dyDescent="0.3">
      <c r="A38" s="955" t="s">
        <v>259</v>
      </c>
      <c r="B38" s="956" t="s">
        <v>759</v>
      </c>
      <c r="C38" s="888">
        <v>35</v>
      </c>
      <c r="D38" s="888">
        <v>35</v>
      </c>
      <c r="E38" s="888">
        <v>0</v>
      </c>
      <c r="F38" s="870"/>
      <c r="G38" s="870"/>
      <c r="H38" s="870"/>
      <c r="I38" s="870"/>
      <c r="J38" s="870"/>
      <c r="K38" s="870"/>
      <c r="L38" s="870"/>
      <c r="M38" s="870"/>
      <c r="N38" s="870"/>
      <c r="O38" s="943"/>
      <c r="P38" s="870"/>
      <c r="Q38" s="870"/>
      <c r="R38" s="870"/>
      <c r="S38" s="870"/>
      <c r="T38" s="870"/>
      <c r="U38" s="870"/>
      <c r="V38" s="870"/>
    </row>
    <row r="39" spans="1:22" ht="15.6" hidden="1" x14ac:dyDescent="0.3">
      <c r="A39" s="955" t="s">
        <v>261</v>
      </c>
      <c r="B39" s="956" t="s">
        <v>760</v>
      </c>
      <c r="C39" s="888">
        <v>32</v>
      </c>
      <c r="D39" s="888">
        <v>32</v>
      </c>
      <c r="E39" s="888">
        <v>0</v>
      </c>
      <c r="F39" s="870"/>
      <c r="G39" s="870"/>
      <c r="H39" s="870"/>
      <c r="I39" s="870"/>
      <c r="J39" s="870"/>
      <c r="K39" s="870"/>
      <c r="L39" s="932"/>
      <c r="M39" s="932"/>
      <c r="N39" s="932"/>
      <c r="O39" s="943"/>
      <c r="P39" s="870"/>
      <c r="Q39" s="870"/>
      <c r="R39" s="870"/>
      <c r="S39" s="870"/>
      <c r="T39" s="870"/>
      <c r="U39" s="870"/>
      <c r="V39" s="870"/>
    </row>
    <row r="40" spans="1:22" ht="15.6" hidden="1" x14ac:dyDescent="0.3">
      <c r="A40" s="955" t="s">
        <v>263</v>
      </c>
      <c r="B40" s="956" t="s">
        <v>761</v>
      </c>
      <c r="C40" s="888">
        <v>1873</v>
      </c>
      <c r="D40" s="888">
        <v>1100</v>
      </c>
      <c r="E40" s="888">
        <v>104</v>
      </c>
      <c r="F40" s="870"/>
      <c r="G40" s="870"/>
      <c r="H40" s="870"/>
      <c r="I40" s="870"/>
      <c r="J40" s="870"/>
      <c r="K40" s="870"/>
      <c r="L40" s="932"/>
      <c r="M40" s="932"/>
      <c r="N40" s="932"/>
      <c r="O40" s="943"/>
      <c r="P40" s="870"/>
      <c r="Q40" s="870"/>
      <c r="R40" s="870"/>
      <c r="S40" s="870"/>
      <c r="T40" s="870"/>
      <c r="U40" s="870"/>
      <c r="V40" s="870"/>
    </row>
    <row r="41" spans="1:22" ht="15.6" hidden="1" x14ac:dyDescent="0.3">
      <c r="A41" s="955" t="s">
        <v>265</v>
      </c>
      <c r="B41" s="956" t="s">
        <v>762</v>
      </c>
      <c r="C41" s="888">
        <v>779</v>
      </c>
      <c r="D41" s="888">
        <v>65</v>
      </c>
      <c r="E41" s="888">
        <v>0</v>
      </c>
      <c r="F41" s="870"/>
      <c r="G41" s="870"/>
      <c r="H41" s="870"/>
      <c r="I41" s="870"/>
      <c r="J41" s="870"/>
      <c r="K41" s="870"/>
      <c r="L41" s="932"/>
      <c r="M41" s="932"/>
      <c r="N41" s="932"/>
      <c r="O41" s="943"/>
      <c r="P41" s="870"/>
      <c r="Q41" s="870"/>
      <c r="R41" s="870"/>
      <c r="S41" s="870"/>
      <c r="T41" s="870"/>
      <c r="U41" s="870"/>
      <c r="V41" s="870"/>
    </row>
    <row r="42" spans="1:22" ht="15.6" hidden="1" x14ac:dyDescent="0.3">
      <c r="A42" s="955" t="s">
        <v>267</v>
      </c>
      <c r="B42" s="956" t="s">
        <v>763</v>
      </c>
      <c r="C42" s="888">
        <v>805</v>
      </c>
      <c r="D42" s="888">
        <v>740</v>
      </c>
      <c r="E42" s="888">
        <v>0</v>
      </c>
      <c r="F42" s="870"/>
      <c r="G42" s="870"/>
      <c r="H42" s="870"/>
      <c r="I42" s="870"/>
      <c r="J42" s="870"/>
      <c r="K42" s="870"/>
      <c r="L42" s="932"/>
      <c r="M42" s="932"/>
      <c r="N42" s="932"/>
      <c r="O42" s="943"/>
      <c r="P42" s="870"/>
      <c r="Q42" s="870"/>
      <c r="R42" s="870"/>
      <c r="S42" s="870"/>
      <c r="T42" s="870"/>
      <c r="U42" s="870"/>
      <c r="V42" s="870"/>
    </row>
    <row r="43" spans="1:22" ht="15.6" hidden="1" x14ac:dyDescent="0.3">
      <c r="A43" s="955" t="s">
        <v>269</v>
      </c>
      <c r="B43" s="956" t="s">
        <v>764</v>
      </c>
      <c r="C43" s="888">
        <v>1799</v>
      </c>
      <c r="D43" s="888">
        <v>295</v>
      </c>
      <c r="E43" s="888">
        <v>0</v>
      </c>
      <c r="F43" s="870"/>
      <c r="G43" s="870"/>
      <c r="H43" s="870"/>
      <c r="I43" s="870"/>
      <c r="J43" s="870"/>
      <c r="K43" s="870"/>
      <c r="L43" s="932"/>
      <c r="M43" s="932"/>
      <c r="N43" s="932"/>
      <c r="O43" s="943"/>
      <c r="P43" s="870"/>
      <c r="Q43" s="870"/>
      <c r="R43" s="870"/>
      <c r="S43" s="870"/>
      <c r="T43" s="870"/>
      <c r="U43" s="870"/>
      <c r="V43" s="870"/>
    </row>
    <row r="44" spans="1:22" ht="15.6" hidden="1" x14ac:dyDescent="0.3">
      <c r="A44" s="955" t="s">
        <v>271</v>
      </c>
      <c r="B44" s="957" t="s">
        <v>765</v>
      </c>
      <c r="C44" s="888">
        <v>0</v>
      </c>
      <c r="D44" s="888">
        <v>0</v>
      </c>
      <c r="E44" s="888">
        <v>0</v>
      </c>
      <c r="F44" s="870"/>
      <c r="G44" s="870"/>
      <c r="H44" s="870"/>
      <c r="I44" s="870"/>
      <c r="J44" s="870"/>
      <c r="K44" s="870"/>
      <c r="L44" s="932"/>
      <c r="M44" s="932"/>
      <c r="N44" s="932"/>
      <c r="O44" s="943"/>
      <c r="P44" s="870"/>
      <c r="Q44" s="870"/>
      <c r="R44" s="870"/>
      <c r="S44" s="870"/>
      <c r="T44" s="870"/>
      <c r="U44" s="870"/>
      <c r="V44" s="870"/>
    </row>
    <row r="45" spans="1:22" ht="15.6" hidden="1" x14ac:dyDescent="0.3">
      <c r="A45" s="955" t="s">
        <v>273</v>
      </c>
      <c r="B45" s="956" t="s">
        <v>766</v>
      </c>
      <c r="C45" s="888">
        <v>617</v>
      </c>
      <c r="D45" s="888">
        <v>221</v>
      </c>
      <c r="E45" s="888">
        <v>0</v>
      </c>
      <c r="F45" s="870"/>
      <c r="G45" s="870"/>
      <c r="H45" s="870"/>
      <c r="I45" s="870"/>
      <c r="J45" s="870"/>
      <c r="K45" s="870"/>
      <c r="L45" s="932"/>
      <c r="M45" s="932"/>
      <c r="N45" s="932"/>
      <c r="O45" s="943"/>
      <c r="P45" s="870"/>
      <c r="Q45" s="870"/>
      <c r="R45" s="870"/>
      <c r="S45" s="870"/>
      <c r="T45" s="870"/>
      <c r="U45" s="870"/>
      <c r="V45" s="870"/>
    </row>
    <row r="46" spans="1:22" ht="15.6" hidden="1" x14ac:dyDescent="0.3">
      <c r="A46" s="955" t="s">
        <v>274</v>
      </c>
      <c r="B46" s="956" t="s">
        <v>767</v>
      </c>
      <c r="C46" s="888">
        <v>945</v>
      </c>
      <c r="D46" s="888">
        <v>590</v>
      </c>
      <c r="E46" s="888">
        <v>0</v>
      </c>
      <c r="F46" s="870"/>
      <c r="G46" s="870"/>
      <c r="H46" s="870"/>
      <c r="I46" s="870"/>
      <c r="J46" s="870"/>
      <c r="K46" s="870"/>
      <c r="L46" s="932"/>
      <c r="M46" s="932"/>
      <c r="N46" s="932"/>
      <c r="O46" s="943"/>
      <c r="P46" s="870"/>
      <c r="Q46" s="870"/>
      <c r="R46" s="870"/>
      <c r="S46" s="870"/>
      <c r="T46" s="870"/>
      <c r="U46" s="870"/>
      <c r="V46" s="870"/>
    </row>
    <row r="47" spans="1:22" ht="15.6" hidden="1" x14ac:dyDescent="0.3">
      <c r="A47" s="955" t="s">
        <v>768</v>
      </c>
      <c r="B47" s="956" t="s">
        <v>769</v>
      </c>
      <c r="C47" s="888">
        <v>9007</v>
      </c>
      <c r="D47" s="888">
        <v>2197</v>
      </c>
      <c r="E47" s="888">
        <v>1391</v>
      </c>
      <c r="F47" s="870"/>
      <c r="G47" s="870"/>
      <c r="H47" s="870"/>
      <c r="I47" s="870"/>
      <c r="J47" s="870"/>
      <c r="K47" s="870"/>
      <c r="L47" s="932"/>
      <c r="M47" s="932"/>
      <c r="N47" s="932"/>
      <c r="O47" s="943"/>
      <c r="P47" s="870"/>
      <c r="Q47" s="870"/>
      <c r="R47" s="870"/>
      <c r="S47" s="870"/>
      <c r="T47" s="870"/>
      <c r="U47" s="870"/>
      <c r="V47" s="870"/>
    </row>
    <row r="48" spans="1:22" ht="15.6" hidden="1" x14ac:dyDescent="0.3">
      <c r="A48" s="955" t="s">
        <v>770</v>
      </c>
      <c r="B48" s="956" t="s">
        <v>771</v>
      </c>
      <c r="C48" s="888">
        <v>1021</v>
      </c>
      <c r="D48" s="888">
        <v>352</v>
      </c>
      <c r="E48" s="888">
        <v>0</v>
      </c>
      <c r="F48" s="870"/>
      <c r="G48" s="870"/>
      <c r="H48" s="870"/>
      <c r="I48" s="870"/>
      <c r="J48" s="870"/>
      <c r="K48" s="870"/>
      <c r="L48" s="932"/>
      <c r="M48" s="932"/>
      <c r="N48" s="932"/>
      <c r="O48" s="943"/>
      <c r="P48" s="870"/>
      <c r="Q48" s="870"/>
      <c r="R48" s="870"/>
      <c r="S48" s="870"/>
      <c r="T48" s="870"/>
      <c r="U48" s="870"/>
      <c r="V48" s="870"/>
    </row>
    <row r="49" spans="1:22" ht="15.6" hidden="1" x14ac:dyDescent="0.3">
      <c r="A49" s="955">
        <v>13</v>
      </c>
      <c r="B49" s="956" t="s">
        <v>772</v>
      </c>
      <c r="C49" s="888">
        <v>2088</v>
      </c>
      <c r="D49" s="888">
        <v>165</v>
      </c>
      <c r="E49" s="888">
        <v>0</v>
      </c>
      <c r="F49" s="870"/>
      <c r="G49" s="870"/>
      <c r="H49" s="870"/>
      <c r="I49" s="870"/>
      <c r="J49" s="870"/>
      <c r="K49" s="870"/>
      <c r="L49" s="932"/>
      <c r="M49" s="932"/>
      <c r="N49" s="932"/>
      <c r="O49" s="943"/>
      <c r="P49" s="870"/>
      <c r="Q49" s="870"/>
      <c r="R49" s="870"/>
      <c r="S49" s="870"/>
      <c r="T49" s="870"/>
      <c r="U49" s="870"/>
      <c r="V49" s="870"/>
    </row>
    <row r="50" spans="1:22" ht="15.6" hidden="1" x14ac:dyDescent="0.3">
      <c r="B50" s="958" t="s">
        <v>773</v>
      </c>
      <c r="C50" s="959">
        <f>SUM(C37:C49)</f>
        <v>19111</v>
      </c>
      <c r="D50" s="960">
        <f>SUM(D37:D49)</f>
        <v>5901</v>
      </c>
      <c r="E50" s="960">
        <f>SUM(E37:E49)</f>
        <v>1495</v>
      </c>
      <c r="F50" s="870"/>
      <c r="G50" s="870"/>
      <c r="H50" s="870"/>
      <c r="I50" s="870"/>
      <c r="J50" s="870"/>
      <c r="K50" s="870"/>
      <c r="L50" s="932"/>
      <c r="M50" s="932"/>
      <c r="N50" s="932"/>
      <c r="O50" s="943"/>
      <c r="P50" s="870"/>
      <c r="Q50" s="870"/>
      <c r="R50" s="870"/>
      <c r="S50" s="870"/>
      <c r="T50" s="870"/>
      <c r="U50" s="870"/>
      <c r="V50" s="870"/>
    </row>
    <row r="51" spans="1:22" ht="15.6" hidden="1" x14ac:dyDescent="0.3">
      <c r="B51" s="870"/>
      <c r="C51" s="870"/>
      <c r="D51" s="870"/>
      <c r="E51" s="870"/>
      <c r="F51" s="870"/>
      <c r="G51" s="870"/>
      <c r="H51" s="870"/>
      <c r="I51" s="870"/>
      <c r="J51" s="870"/>
      <c r="K51" s="870"/>
      <c r="L51" s="932"/>
      <c r="M51" s="932"/>
      <c r="N51" s="932"/>
      <c r="O51" s="943"/>
      <c r="P51" s="870"/>
      <c r="Q51" s="870"/>
      <c r="R51" s="870"/>
      <c r="S51" s="870"/>
      <c r="T51" s="870"/>
      <c r="U51" s="870"/>
      <c r="V51" s="870"/>
    </row>
    <row r="52" spans="1:22" ht="15.6" hidden="1" x14ac:dyDescent="0.3">
      <c r="B52" s="870" t="s">
        <v>774</v>
      </c>
      <c r="C52" s="961">
        <v>20561</v>
      </c>
      <c r="D52" s="961">
        <v>6120</v>
      </c>
      <c r="E52" s="961">
        <v>1364</v>
      </c>
      <c r="F52" s="870"/>
      <c r="G52" s="870"/>
      <c r="H52" s="870"/>
      <c r="I52" s="870"/>
      <c r="J52" s="870"/>
      <c r="K52" s="870"/>
      <c r="L52" s="932"/>
      <c r="M52" s="932"/>
      <c r="N52" s="932"/>
      <c r="O52" s="943"/>
      <c r="P52" s="870"/>
      <c r="Q52" s="870"/>
      <c r="R52" s="870"/>
      <c r="S52" s="870"/>
      <c r="T52" s="870"/>
      <c r="U52" s="870"/>
      <c r="V52" s="870"/>
    </row>
    <row r="53" spans="1:22" ht="15.6" hidden="1" x14ac:dyDescent="0.3">
      <c r="B53" s="962" t="s">
        <v>775</v>
      </c>
      <c r="C53" s="932">
        <f>C50-C52</f>
        <v>-1450</v>
      </c>
      <c r="D53" s="932">
        <f t="shared" ref="D53:E53" si="9">D50-D52</f>
        <v>-219</v>
      </c>
      <c r="E53" s="932">
        <f t="shared" si="9"/>
        <v>131</v>
      </c>
      <c r="F53" s="870"/>
      <c r="G53" s="870"/>
      <c r="H53" s="870"/>
      <c r="I53" s="870"/>
      <c r="J53" s="870"/>
      <c r="K53" s="870"/>
      <c r="L53" s="932"/>
      <c r="M53" s="932"/>
      <c r="N53" s="932"/>
      <c r="O53" s="943"/>
      <c r="P53" s="870"/>
      <c r="Q53" s="870"/>
      <c r="R53" s="870"/>
      <c r="S53" s="870"/>
      <c r="T53" s="870"/>
      <c r="U53" s="870"/>
      <c r="V53" s="870"/>
    </row>
    <row r="54" spans="1:22" ht="15.6" hidden="1" x14ac:dyDescent="0.3">
      <c r="B54" s="958" t="s">
        <v>776</v>
      </c>
      <c r="C54" s="960">
        <v>22490</v>
      </c>
      <c r="D54" s="963">
        <v>6265</v>
      </c>
      <c r="E54" s="964">
        <v>1512</v>
      </c>
      <c r="F54" s="870"/>
      <c r="G54" s="870"/>
      <c r="H54" s="870"/>
      <c r="I54" s="870"/>
      <c r="J54" s="870"/>
      <c r="K54" s="870"/>
      <c r="L54" s="932"/>
      <c r="M54" s="932"/>
      <c r="N54" s="932"/>
      <c r="O54" s="943"/>
      <c r="P54" s="870"/>
      <c r="Q54" s="870"/>
      <c r="R54" s="870"/>
      <c r="S54" s="870"/>
      <c r="T54" s="870"/>
      <c r="U54" s="870"/>
      <c r="V54" s="870"/>
    </row>
    <row r="55" spans="1:22" ht="15.6" hidden="1" x14ac:dyDescent="0.3">
      <c r="B55" s="962" t="s">
        <v>777</v>
      </c>
      <c r="C55" s="932">
        <f>C52-C54</f>
        <v>-1929</v>
      </c>
      <c r="D55" s="932">
        <f t="shared" ref="D55:E55" si="10">D52-D54</f>
        <v>-145</v>
      </c>
      <c r="E55" s="932">
        <f t="shared" si="10"/>
        <v>-148</v>
      </c>
      <c r="F55" s="870"/>
      <c r="G55" s="870"/>
      <c r="H55" s="870"/>
      <c r="I55" s="870"/>
      <c r="J55" s="870"/>
      <c r="K55" s="870"/>
      <c r="L55" s="932"/>
      <c r="M55" s="932"/>
      <c r="N55" s="932"/>
      <c r="O55" s="943"/>
      <c r="P55" s="870"/>
      <c r="Q55" s="870"/>
      <c r="R55" s="870"/>
      <c r="S55" s="870"/>
      <c r="T55" s="870"/>
      <c r="U55" s="870"/>
      <c r="V55" s="870"/>
    </row>
    <row r="56" spans="1:22" ht="15.6" x14ac:dyDescent="0.3">
      <c r="B56" s="946"/>
      <c r="C56" s="932"/>
      <c r="D56" s="932"/>
      <c r="E56" s="932"/>
      <c r="F56" s="870"/>
      <c r="G56" s="870"/>
      <c r="H56" s="870"/>
      <c r="I56" s="870"/>
      <c r="J56" s="870"/>
      <c r="K56" s="870"/>
      <c r="L56" s="932"/>
      <c r="M56" s="932"/>
      <c r="N56" s="932"/>
      <c r="O56" s="943"/>
      <c r="P56" s="870"/>
      <c r="Q56" s="870"/>
      <c r="R56" s="870"/>
      <c r="S56" s="870"/>
      <c r="T56" s="870"/>
      <c r="U56" s="870"/>
      <c r="V56" s="870"/>
    </row>
    <row r="57" spans="1:22" ht="15.6" x14ac:dyDescent="0.3">
      <c r="B57" s="965" t="s">
        <v>3</v>
      </c>
      <c r="C57" s="966">
        <v>2230</v>
      </c>
      <c r="D57" s="966">
        <v>107</v>
      </c>
      <c r="E57" s="966">
        <v>2072</v>
      </c>
      <c r="F57" s="967">
        <v>2162</v>
      </c>
      <c r="G57" s="968">
        <v>3382</v>
      </c>
      <c r="H57" s="967">
        <v>3416</v>
      </c>
      <c r="I57" s="967">
        <v>1852</v>
      </c>
      <c r="J57" s="967">
        <v>1751</v>
      </c>
      <c r="K57" s="967">
        <v>1803</v>
      </c>
      <c r="L57" s="966"/>
      <c r="M57" s="968">
        <v>886</v>
      </c>
      <c r="N57" s="932"/>
      <c r="O57" s="969">
        <f>G57+M57</f>
        <v>4268</v>
      </c>
      <c r="P57" s="970">
        <v>70</v>
      </c>
      <c r="Q57" s="971">
        <f>ROUND(O57/10,0)</f>
        <v>427</v>
      </c>
      <c r="R57" s="970">
        <f>'T16-KKŠ'!H6</f>
        <v>1.5193731819461385</v>
      </c>
      <c r="S57" s="972">
        <f>O57*R57+P57+Q57</f>
        <v>6981.6847405461185</v>
      </c>
      <c r="T57" s="973">
        <f>S57/$S$67</f>
        <v>0.19340610469113922</v>
      </c>
      <c r="U57" s="970">
        <f>H57/$H$67</f>
        <v>0.19022162824367969</v>
      </c>
      <c r="V57" s="970">
        <f>F57/$F$67</f>
        <v>0.19740686632578525</v>
      </c>
    </row>
    <row r="58" spans="1:22" ht="15.6" x14ac:dyDescent="0.3">
      <c r="B58" s="965" t="s">
        <v>4</v>
      </c>
      <c r="C58" s="974">
        <v>892</v>
      </c>
      <c r="D58" s="974">
        <v>32</v>
      </c>
      <c r="E58" s="974">
        <v>822</v>
      </c>
      <c r="F58" s="974">
        <v>877</v>
      </c>
      <c r="G58" s="975">
        <v>1369</v>
      </c>
      <c r="H58" s="974">
        <v>1378</v>
      </c>
      <c r="I58" s="974">
        <v>822</v>
      </c>
      <c r="J58" s="974">
        <v>728</v>
      </c>
      <c r="K58" s="974">
        <v>728</v>
      </c>
      <c r="L58" s="966"/>
      <c r="M58" s="968">
        <v>340</v>
      </c>
      <c r="N58" s="932"/>
      <c r="O58" s="969">
        <f t="shared" ref="O58:O64" si="11">G58+M58</f>
        <v>1709</v>
      </c>
      <c r="P58" s="970">
        <v>70</v>
      </c>
      <c r="Q58" s="971">
        <f t="shared" ref="Q58:Q64" si="12">ROUND(O58/10,0)</f>
        <v>171</v>
      </c>
      <c r="R58" s="970">
        <f>'T16-KKŠ'!H7</f>
        <v>1.5209003051881993</v>
      </c>
      <c r="S58" s="972">
        <f t="shared" ref="S58:S64" si="13">O58*R58+P58+Q58</f>
        <v>2840.2186215666325</v>
      </c>
      <c r="T58" s="973">
        <f t="shared" ref="T58:T64" si="14">S58/$S$67</f>
        <v>7.8679522276090472E-2</v>
      </c>
      <c r="U58" s="970">
        <f t="shared" ref="U58:U64" si="15">H58/$H$67</f>
        <v>7.6734602962467979E-2</v>
      </c>
      <c r="V58" s="970">
        <f t="shared" ref="V58:V64" si="16">F58/$F$67</f>
        <v>8.0076698319941561E-2</v>
      </c>
    </row>
    <row r="59" spans="1:22" ht="15.6" x14ac:dyDescent="0.3">
      <c r="B59" s="976" t="s">
        <v>5</v>
      </c>
      <c r="C59" s="977">
        <v>2273</v>
      </c>
      <c r="D59" s="977">
        <v>76</v>
      </c>
      <c r="E59" s="977">
        <v>2133</v>
      </c>
      <c r="F59" s="978">
        <v>2086</v>
      </c>
      <c r="G59" s="979">
        <v>3272</v>
      </c>
      <c r="H59" s="978">
        <v>3285</v>
      </c>
      <c r="I59" s="978">
        <v>2133</v>
      </c>
      <c r="J59" s="978">
        <v>1825</v>
      </c>
      <c r="K59" s="978">
        <v>1825</v>
      </c>
      <c r="L59" s="974"/>
      <c r="M59" s="968">
        <v>610</v>
      </c>
      <c r="N59" s="932"/>
      <c r="O59" s="969">
        <f t="shared" si="11"/>
        <v>3882</v>
      </c>
      <c r="P59" s="970">
        <v>70</v>
      </c>
      <c r="Q59" s="971">
        <f t="shared" si="12"/>
        <v>388</v>
      </c>
      <c r="R59" s="970">
        <f>'T16-KKŠ'!H8</f>
        <v>1.5173072524826965</v>
      </c>
      <c r="S59" s="972">
        <f t="shared" si="13"/>
        <v>6348.1867541378278</v>
      </c>
      <c r="T59" s="973">
        <f t="shared" si="14"/>
        <v>0.17585699119860937</v>
      </c>
      <c r="U59" s="970">
        <f t="shared" si="15"/>
        <v>0.18292682926829268</v>
      </c>
      <c r="V59" s="970">
        <f t="shared" si="16"/>
        <v>0.19046749452154857</v>
      </c>
    </row>
    <row r="60" spans="1:22" ht="15.6" x14ac:dyDescent="0.3">
      <c r="B60" s="965" t="s">
        <v>6</v>
      </c>
      <c r="C60" s="967">
        <v>1464</v>
      </c>
      <c r="D60" s="967">
        <v>132</v>
      </c>
      <c r="E60" s="967">
        <v>1297</v>
      </c>
      <c r="F60" s="967">
        <v>1605</v>
      </c>
      <c r="G60" s="968">
        <v>3070</v>
      </c>
      <c r="H60" s="967">
        <v>3099</v>
      </c>
      <c r="I60" s="967">
        <v>1297</v>
      </c>
      <c r="J60" s="967">
        <v>1237</v>
      </c>
      <c r="K60" s="974">
        <v>1237</v>
      </c>
      <c r="L60" s="974"/>
      <c r="M60" s="979">
        <v>915</v>
      </c>
      <c r="O60" s="969">
        <f t="shared" si="11"/>
        <v>3985</v>
      </c>
      <c r="P60" s="970">
        <v>70</v>
      </c>
      <c r="Q60" s="971">
        <f t="shared" si="12"/>
        <v>399</v>
      </c>
      <c r="R60" s="970">
        <f>'T16-KKŠ'!H9</f>
        <v>1.5708867373597664</v>
      </c>
      <c r="S60" s="972">
        <f t="shared" si="13"/>
        <v>6728.9836483786694</v>
      </c>
      <c r="T60" s="973">
        <f t="shared" si="14"/>
        <v>0.18640579807410343</v>
      </c>
      <c r="U60" s="970">
        <f t="shared" si="15"/>
        <v>0.17256932843301034</v>
      </c>
      <c r="V60" s="970">
        <f t="shared" si="16"/>
        <v>0.14654857560262965</v>
      </c>
    </row>
    <row r="61" spans="1:22" ht="15.6" x14ac:dyDescent="0.3">
      <c r="B61" s="965" t="s">
        <v>7</v>
      </c>
      <c r="C61" s="967">
        <v>929</v>
      </c>
      <c r="D61" s="967">
        <v>39</v>
      </c>
      <c r="E61" s="967">
        <v>841</v>
      </c>
      <c r="F61" s="967">
        <v>1002</v>
      </c>
      <c r="G61" s="968">
        <v>1785</v>
      </c>
      <c r="H61" s="967">
        <v>1828</v>
      </c>
      <c r="I61" s="967">
        <v>0</v>
      </c>
      <c r="J61" s="967">
        <v>651</v>
      </c>
      <c r="K61" s="967">
        <v>803</v>
      </c>
      <c r="L61" s="974"/>
      <c r="M61" s="979">
        <v>258</v>
      </c>
      <c r="O61" s="969">
        <f t="shared" si="11"/>
        <v>2043</v>
      </c>
      <c r="P61" s="970">
        <v>70</v>
      </c>
      <c r="Q61" s="971">
        <f t="shared" si="12"/>
        <v>204</v>
      </c>
      <c r="R61" s="970">
        <f>'T16-KKŠ'!H10</f>
        <v>1.5079833704180818</v>
      </c>
      <c r="S61" s="972">
        <f t="shared" si="13"/>
        <v>3354.8100257641413</v>
      </c>
      <c r="T61" s="973">
        <f t="shared" si="14"/>
        <v>9.2934694586491687E-2</v>
      </c>
      <c r="U61" s="970">
        <f t="shared" si="15"/>
        <v>0.1017930727252478</v>
      </c>
      <c r="V61" s="970">
        <f t="shared" si="16"/>
        <v>9.1490138787436087E-2</v>
      </c>
    </row>
    <row r="62" spans="1:22" ht="15.6" x14ac:dyDescent="0.3">
      <c r="B62" s="965" t="s">
        <v>8</v>
      </c>
      <c r="C62" s="967">
        <v>1930</v>
      </c>
      <c r="D62" s="967">
        <v>49</v>
      </c>
      <c r="E62" s="967">
        <v>1846</v>
      </c>
      <c r="F62" s="967">
        <v>1799</v>
      </c>
      <c r="G62" s="968">
        <v>2742</v>
      </c>
      <c r="H62" s="967">
        <v>2759</v>
      </c>
      <c r="I62" s="967">
        <v>1699</v>
      </c>
      <c r="J62" s="967">
        <v>1411</v>
      </c>
      <c r="K62" s="967">
        <v>1532</v>
      </c>
      <c r="L62" s="974"/>
      <c r="M62" s="979">
        <v>857</v>
      </c>
      <c r="O62" s="969">
        <f t="shared" si="11"/>
        <v>3599</v>
      </c>
      <c r="P62" s="970">
        <v>70</v>
      </c>
      <c r="Q62" s="971">
        <f t="shared" si="12"/>
        <v>360</v>
      </c>
      <c r="R62" s="970">
        <f>'T16-KKŠ'!H11</f>
        <v>1.507873461099124</v>
      </c>
      <c r="S62" s="972">
        <f t="shared" si="13"/>
        <v>5856.8365864957477</v>
      </c>
      <c r="T62" s="973">
        <f t="shared" si="14"/>
        <v>0.1622456458723007</v>
      </c>
      <c r="U62" s="970">
        <f t="shared" si="15"/>
        <v>0.15363626239002115</v>
      </c>
      <c r="V62" s="970">
        <f t="shared" si="16"/>
        <v>0.16426223520818115</v>
      </c>
    </row>
    <row r="63" spans="1:22" ht="15.6" x14ac:dyDescent="0.3">
      <c r="B63" s="965" t="s">
        <v>9</v>
      </c>
      <c r="C63" s="967">
        <v>1257</v>
      </c>
      <c r="D63" s="967">
        <v>27</v>
      </c>
      <c r="E63" s="967">
        <v>1208</v>
      </c>
      <c r="F63" s="967">
        <v>1261</v>
      </c>
      <c r="G63" s="968">
        <v>1933</v>
      </c>
      <c r="H63" s="967">
        <v>1937</v>
      </c>
      <c r="I63" s="967">
        <v>1208</v>
      </c>
      <c r="J63" s="967">
        <v>1120</v>
      </c>
      <c r="K63" s="967">
        <v>1120</v>
      </c>
      <c r="L63" s="974"/>
      <c r="M63" s="979">
        <v>215</v>
      </c>
      <c r="O63" s="969">
        <f t="shared" si="11"/>
        <v>2148</v>
      </c>
      <c r="P63" s="970">
        <v>70</v>
      </c>
      <c r="Q63" s="971">
        <f t="shared" si="12"/>
        <v>215</v>
      </c>
      <c r="R63" s="970">
        <f>'T16-KKŠ'!H12</f>
        <v>1.4516032937757326</v>
      </c>
      <c r="S63" s="972">
        <f t="shared" si="13"/>
        <v>3403.0438750302737</v>
      </c>
      <c r="T63" s="973">
        <f t="shared" si="14"/>
        <v>9.4270865044983707E-2</v>
      </c>
      <c r="U63" s="970">
        <f t="shared" si="15"/>
        <v>0.1078627909566767</v>
      </c>
      <c r="V63" s="970">
        <f t="shared" si="16"/>
        <v>0.11513878743608473</v>
      </c>
    </row>
    <row r="64" spans="1:22" ht="15.6" x14ac:dyDescent="0.3">
      <c r="B64" s="965" t="s">
        <v>10</v>
      </c>
      <c r="C64" s="967">
        <v>160</v>
      </c>
      <c r="D64" s="967">
        <v>11</v>
      </c>
      <c r="E64" s="967">
        <v>129</v>
      </c>
      <c r="F64" s="967">
        <v>160</v>
      </c>
      <c r="G64" s="968">
        <v>257</v>
      </c>
      <c r="H64" s="967">
        <v>256</v>
      </c>
      <c r="I64" s="967">
        <v>0</v>
      </c>
      <c r="J64" s="967">
        <v>88</v>
      </c>
      <c r="K64" s="967">
        <v>116</v>
      </c>
      <c r="L64" s="974"/>
      <c r="M64" s="979">
        <v>62</v>
      </c>
      <c r="O64" s="969">
        <f t="shared" si="11"/>
        <v>319</v>
      </c>
      <c r="P64" s="970">
        <v>70</v>
      </c>
      <c r="Q64" s="971">
        <f t="shared" si="12"/>
        <v>32</v>
      </c>
      <c r="R64" s="970">
        <f>'T16-KKŠ'!H13</f>
        <v>1.5135127478753538</v>
      </c>
      <c r="S64" s="972">
        <f t="shared" si="13"/>
        <v>584.8105665722378</v>
      </c>
      <c r="T64" s="973">
        <f t="shared" si="14"/>
        <v>1.6200378256281355E-2</v>
      </c>
      <c r="U64" s="970">
        <f t="shared" si="15"/>
        <v>1.425548502060363E-2</v>
      </c>
      <c r="V64" s="970">
        <f t="shared" si="16"/>
        <v>1.4609203798392988E-2</v>
      </c>
    </row>
    <row r="65" spans="2:22" ht="15.6" x14ac:dyDescent="0.3">
      <c r="B65" s="965" t="s">
        <v>135</v>
      </c>
      <c r="C65" s="967">
        <v>0</v>
      </c>
      <c r="D65" s="967">
        <v>0</v>
      </c>
      <c r="E65" s="967">
        <v>0</v>
      </c>
      <c r="F65" s="967">
        <v>0</v>
      </c>
      <c r="G65" s="968">
        <v>0</v>
      </c>
      <c r="H65" s="967">
        <v>0</v>
      </c>
      <c r="I65" s="967">
        <v>0</v>
      </c>
      <c r="J65" s="967">
        <v>0</v>
      </c>
      <c r="K65" s="974">
        <v>0</v>
      </c>
      <c r="L65" s="974"/>
      <c r="M65" s="979">
        <v>0</v>
      </c>
      <c r="O65" s="969"/>
      <c r="P65" s="970"/>
      <c r="Q65" s="971"/>
      <c r="R65" s="980"/>
      <c r="S65" s="981"/>
      <c r="T65" s="982"/>
      <c r="U65" s="980"/>
      <c r="V65" s="980"/>
    </row>
    <row r="66" spans="2:22" ht="6" customHeight="1" x14ac:dyDescent="0.3">
      <c r="B66" s="974"/>
      <c r="C66" s="974"/>
      <c r="D66" s="974"/>
      <c r="E66" s="974"/>
      <c r="F66" s="974"/>
      <c r="G66" s="974"/>
      <c r="H66" s="974"/>
      <c r="I66" s="974"/>
      <c r="J66" s="974"/>
      <c r="K66" s="974"/>
      <c r="L66" s="974"/>
      <c r="M66" s="977"/>
      <c r="O66" s="980"/>
      <c r="P66" s="980"/>
      <c r="Q66" s="980"/>
      <c r="R66" s="980"/>
      <c r="S66" s="980"/>
      <c r="T66" s="980"/>
      <c r="U66" s="980"/>
      <c r="V66" s="980"/>
    </row>
    <row r="67" spans="2:22" x14ac:dyDescent="0.25">
      <c r="B67" s="974" t="s">
        <v>778</v>
      </c>
      <c r="C67" s="966">
        <f>SUM(C57:C65)</f>
        <v>11135</v>
      </c>
      <c r="D67" s="966">
        <f t="shared" ref="D67:M67" si="17">SUM(D57:D65)</f>
        <v>473</v>
      </c>
      <c r="E67" s="966">
        <f t="shared" si="17"/>
        <v>10348</v>
      </c>
      <c r="F67" s="966">
        <f t="shared" si="17"/>
        <v>10952</v>
      </c>
      <c r="G67" s="966">
        <f t="shared" si="17"/>
        <v>17810</v>
      </c>
      <c r="H67" s="966">
        <f t="shared" si="17"/>
        <v>17958</v>
      </c>
      <c r="I67" s="966">
        <f t="shared" si="17"/>
        <v>9011</v>
      </c>
      <c r="J67" s="966">
        <f t="shared" si="17"/>
        <v>8811</v>
      </c>
      <c r="K67" s="966">
        <f t="shared" si="17"/>
        <v>9164</v>
      </c>
      <c r="L67" s="966">
        <f t="shared" si="17"/>
        <v>0</v>
      </c>
      <c r="M67" s="966">
        <f t="shared" si="17"/>
        <v>4143</v>
      </c>
      <c r="O67" s="983">
        <f>SUM(O57:O64)</f>
        <v>21953</v>
      </c>
      <c r="P67" s="980"/>
      <c r="Q67" s="980"/>
      <c r="R67" s="980"/>
      <c r="S67" s="980">
        <f>SUM(S57:S64)</f>
        <v>36098.574818491652</v>
      </c>
      <c r="T67" s="980">
        <f>SUM(T57:T64)</f>
        <v>1</v>
      </c>
      <c r="U67" s="980">
        <f t="shared" ref="U67:V67" si="18">SUM(U57:U64)</f>
        <v>1</v>
      </c>
      <c r="V67" s="980">
        <f t="shared" si="18"/>
        <v>1</v>
      </c>
    </row>
    <row r="68" spans="2:22" ht="15.6" x14ac:dyDescent="0.3">
      <c r="B68" s="870"/>
      <c r="C68" s="870"/>
      <c r="D68" s="870"/>
      <c r="E68" s="870"/>
      <c r="F68" s="870"/>
      <c r="G68" s="870"/>
      <c r="H68" s="870"/>
      <c r="I68" s="870"/>
      <c r="J68" s="870"/>
      <c r="K68" s="870"/>
      <c r="L68" s="870"/>
      <c r="S68" s="846"/>
    </row>
    <row r="69" spans="2:22" ht="15.6" x14ac:dyDescent="0.3">
      <c r="B69" s="870"/>
      <c r="C69" s="870"/>
      <c r="D69" s="870"/>
      <c r="E69" s="870"/>
      <c r="F69" s="870"/>
      <c r="G69" s="870"/>
      <c r="H69" s="870"/>
      <c r="I69" s="870"/>
      <c r="J69" s="870"/>
      <c r="K69" s="870"/>
      <c r="L69" s="870"/>
      <c r="S69" s="846"/>
    </row>
    <row r="70" spans="2:22" ht="15.6" x14ac:dyDescent="0.3">
      <c r="B70" s="870"/>
      <c r="C70" s="870"/>
      <c r="D70" s="870"/>
      <c r="E70" s="870"/>
      <c r="F70" s="870"/>
      <c r="G70" s="870"/>
      <c r="H70" s="870"/>
      <c r="I70" s="870"/>
      <c r="J70" s="870"/>
      <c r="K70" s="870"/>
      <c r="L70" s="870"/>
      <c r="S70" s="846"/>
    </row>
    <row r="71" spans="2:22" ht="15.6" x14ac:dyDescent="0.3">
      <c r="B71" s="870"/>
      <c r="C71" s="870"/>
      <c r="D71" s="870"/>
      <c r="E71" s="870"/>
      <c r="F71" s="870"/>
      <c r="G71" s="870"/>
      <c r="H71" s="870"/>
      <c r="I71" s="870"/>
      <c r="J71" s="870"/>
      <c r="K71" s="870"/>
      <c r="L71" s="870"/>
      <c r="S71" s="846"/>
    </row>
    <row r="72" spans="2:22" ht="15.6" x14ac:dyDescent="0.3">
      <c r="B72" s="870"/>
      <c r="C72" s="870"/>
      <c r="D72" s="870"/>
      <c r="E72" s="870"/>
      <c r="F72" s="870"/>
      <c r="G72" s="870"/>
      <c r="H72" s="870"/>
      <c r="I72" s="870"/>
      <c r="J72" s="870"/>
      <c r="K72" s="870"/>
      <c r="L72" s="870"/>
      <c r="S72" s="846"/>
    </row>
    <row r="73" spans="2:22" ht="15.6" x14ac:dyDescent="0.3">
      <c r="B73" s="870"/>
      <c r="C73" s="870"/>
      <c r="D73" s="870"/>
      <c r="E73" s="870"/>
      <c r="F73" s="870"/>
      <c r="G73" s="870"/>
      <c r="H73" s="870"/>
      <c r="I73" s="870"/>
      <c r="J73" s="870"/>
      <c r="K73" s="870"/>
      <c r="L73" s="870"/>
      <c r="S73" s="846"/>
    </row>
    <row r="74" spans="2:22" ht="15.6" x14ac:dyDescent="0.3">
      <c r="B74" s="870"/>
      <c r="C74" s="870"/>
      <c r="D74" s="870"/>
      <c r="E74" s="870"/>
      <c r="F74" s="870"/>
      <c r="G74" s="870"/>
      <c r="H74" s="870"/>
      <c r="I74" s="870"/>
      <c r="J74" s="870"/>
      <c r="K74" s="870"/>
      <c r="L74" s="870"/>
      <c r="S74" s="846"/>
    </row>
    <row r="75" spans="2:22" ht="15.6" x14ac:dyDescent="0.3">
      <c r="B75" s="870"/>
      <c r="C75" s="870"/>
      <c r="D75" s="870"/>
      <c r="E75" s="870"/>
      <c r="F75" s="870"/>
      <c r="G75" s="870"/>
      <c r="H75" s="870"/>
      <c r="I75" s="870"/>
      <c r="J75" s="870"/>
      <c r="K75" s="870"/>
      <c r="L75" s="870"/>
      <c r="S75" s="846"/>
    </row>
    <row r="76" spans="2:22" ht="15.6" x14ac:dyDescent="0.3">
      <c r="B76" s="870"/>
      <c r="C76" s="870"/>
      <c r="D76" s="870"/>
      <c r="E76" s="870"/>
      <c r="F76" s="870"/>
      <c r="G76" s="870"/>
      <c r="H76" s="870"/>
      <c r="I76" s="870"/>
      <c r="J76" s="870"/>
      <c r="K76" s="870"/>
      <c r="L76" s="870"/>
      <c r="S76" s="846"/>
    </row>
    <row r="77" spans="2:22" ht="15.6" x14ac:dyDescent="0.3">
      <c r="B77" s="870"/>
      <c r="C77" s="870"/>
      <c r="D77" s="870"/>
      <c r="E77" s="870"/>
      <c r="F77" s="870"/>
      <c r="G77" s="870"/>
      <c r="H77" s="870"/>
      <c r="I77" s="870"/>
      <c r="J77" s="870"/>
      <c r="K77" s="870"/>
      <c r="L77" s="870"/>
      <c r="S77" s="846"/>
    </row>
    <row r="78" spans="2:22" ht="15.6" x14ac:dyDescent="0.3">
      <c r="B78" s="870"/>
      <c r="C78" s="870"/>
      <c r="D78" s="870"/>
      <c r="E78" s="870"/>
      <c r="F78" s="870"/>
      <c r="G78" s="870"/>
      <c r="H78" s="870"/>
      <c r="I78" s="870"/>
      <c r="J78" s="870"/>
      <c r="K78" s="870"/>
      <c r="L78" s="870"/>
      <c r="S78" s="846"/>
    </row>
    <row r="79" spans="2:22" ht="15.6" x14ac:dyDescent="0.3">
      <c r="B79" s="870"/>
      <c r="C79" s="870"/>
      <c r="D79" s="870"/>
      <c r="E79" s="870"/>
      <c r="F79" s="870"/>
      <c r="G79" s="870"/>
      <c r="H79" s="870"/>
      <c r="I79" s="870"/>
      <c r="J79" s="870"/>
      <c r="K79" s="870"/>
      <c r="L79" s="870"/>
      <c r="S79" s="846"/>
    </row>
    <row r="80" spans="2:22" ht="15.6" x14ac:dyDescent="0.3">
      <c r="B80" s="870"/>
      <c r="C80" s="870"/>
      <c r="D80" s="870"/>
      <c r="E80" s="870"/>
      <c r="F80" s="870"/>
      <c r="G80" s="870"/>
      <c r="H80" s="870"/>
      <c r="I80" s="870"/>
      <c r="J80" s="870"/>
      <c r="K80" s="870"/>
      <c r="L80" s="870"/>
      <c r="S80" s="846"/>
    </row>
    <row r="81" spans="2:19" ht="15.6" x14ac:dyDescent="0.3">
      <c r="B81" s="870"/>
      <c r="C81" s="870"/>
      <c r="D81" s="870"/>
      <c r="E81" s="870"/>
      <c r="F81" s="870"/>
      <c r="G81" s="870"/>
      <c r="H81" s="870"/>
      <c r="I81" s="870"/>
      <c r="J81" s="870"/>
      <c r="K81" s="870"/>
      <c r="L81" s="870"/>
      <c r="S81" s="846"/>
    </row>
    <row r="82" spans="2:19" ht="15.6" x14ac:dyDescent="0.3">
      <c r="B82" s="870"/>
      <c r="C82" s="870"/>
      <c r="D82" s="870"/>
      <c r="E82" s="870"/>
      <c r="F82" s="870"/>
      <c r="G82" s="870"/>
      <c r="H82" s="870"/>
      <c r="I82" s="870"/>
      <c r="J82" s="870"/>
      <c r="K82" s="870"/>
      <c r="L82" s="870"/>
      <c r="S82" s="846"/>
    </row>
    <row r="83" spans="2:19" ht="15.6" x14ac:dyDescent="0.3">
      <c r="B83" s="870"/>
      <c r="C83" s="870"/>
      <c r="D83" s="870"/>
      <c r="E83" s="870"/>
      <c r="F83" s="870"/>
      <c r="G83" s="870"/>
      <c r="H83" s="870"/>
      <c r="I83" s="870"/>
      <c r="J83" s="870"/>
      <c r="K83" s="870"/>
      <c r="L83" s="870"/>
      <c r="S83" s="846"/>
    </row>
    <row r="84" spans="2:19" ht="15.6" x14ac:dyDescent="0.3">
      <c r="B84" s="870"/>
      <c r="C84" s="870"/>
      <c r="D84" s="870"/>
      <c r="E84" s="870"/>
      <c r="F84" s="870"/>
      <c r="G84" s="870"/>
      <c r="H84" s="870"/>
      <c r="I84" s="870"/>
      <c r="J84" s="870"/>
      <c r="K84" s="870"/>
      <c r="L84" s="870"/>
      <c r="S84" s="846"/>
    </row>
    <row r="85" spans="2:19" ht="15.6" x14ac:dyDescent="0.3">
      <c r="B85" s="870"/>
      <c r="C85" s="870"/>
      <c r="D85" s="870"/>
      <c r="E85" s="870"/>
      <c r="F85" s="870"/>
      <c r="G85" s="870"/>
      <c r="H85" s="870"/>
      <c r="I85" s="870"/>
      <c r="J85" s="870"/>
      <c r="K85" s="870"/>
      <c r="L85" s="870"/>
      <c r="S85" s="846"/>
    </row>
    <row r="86" spans="2:19" ht="15.6" x14ac:dyDescent="0.3">
      <c r="B86" s="870"/>
      <c r="C86" s="870"/>
      <c r="D86" s="870"/>
      <c r="E86" s="870"/>
      <c r="F86" s="870"/>
      <c r="G86" s="870"/>
      <c r="H86" s="870"/>
      <c r="I86" s="870"/>
      <c r="J86" s="870"/>
      <c r="K86" s="870"/>
      <c r="L86" s="870"/>
      <c r="S86" s="846"/>
    </row>
    <row r="87" spans="2:19" ht="15.6" x14ac:dyDescent="0.3">
      <c r="B87" s="870"/>
      <c r="C87" s="870"/>
      <c r="D87" s="870"/>
      <c r="E87" s="870"/>
      <c r="F87" s="870"/>
      <c r="G87" s="870"/>
      <c r="H87" s="870"/>
      <c r="I87" s="870"/>
      <c r="J87" s="870"/>
      <c r="K87" s="870"/>
      <c r="L87" s="870"/>
      <c r="S87" s="846"/>
    </row>
    <row r="88" spans="2:19" ht="15.6" x14ac:dyDescent="0.3">
      <c r="B88" s="870"/>
      <c r="C88" s="870"/>
      <c r="D88" s="870"/>
      <c r="E88" s="870"/>
      <c r="F88" s="870"/>
      <c r="G88" s="870"/>
      <c r="H88" s="870"/>
      <c r="I88" s="870"/>
      <c r="J88" s="870"/>
      <c r="K88" s="870"/>
      <c r="L88" s="870"/>
      <c r="S88" s="846"/>
    </row>
    <row r="89" spans="2:19" x14ac:dyDescent="0.25">
      <c r="B89" s="870"/>
      <c r="C89" s="870"/>
      <c r="D89" s="870"/>
      <c r="E89" s="870"/>
      <c r="F89" s="870"/>
      <c r="G89" s="870"/>
      <c r="H89" s="870"/>
      <c r="I89" s="870"/>
      <c r="J89" s="870"/>
      <c r="K89" s="870"/>
      <c r="L89" s="870"/>
      <c r="S89" s="846"/>
    </row>
    <row r="90" spans="2:19" x14ac:dyDescent="0.25">
      <c r="B90" s="870"/>
      <c r="C90" s="870"/>
      <c r="D90" s="870"/>
      <c r="E90" s="870"/>
      <c r="F90" s="870"/>
      <c r="G90" s="870"/>
      <c r="H90" s="870"/>
      <c r="I90" s="870"/>
      <c r="J90" s="870"/>
      <c r="K90" s="870"/>
      <c r="L90" s="870"/>
      <c r="S90" s="846"/>
    </row>
    <row r="91" spans="2:19" x14ac:dyDescent="0.25">
      <c r="B91" s="870"/>
      <c r="C91" s="870"/>
      <c r="D91" s="870"/>
      <c r="E91" s="870"/>
      <c r="F91" s="870"/>
      <c r="G91" s="870"/>
      <c r="H91" s="870"/>
      <c r="I91" s="870"/>
      <c r="J91" s="870"/>
      <c r="K91" s="870"/>
      <c r="L91" s="870"/>
      <c r="S91" s="846"/>
    </row>
    <row r="92" spans="2:19" x14ac:dyDescent="0.25">
      <c r="B92" s="870"/>
      <c r="C92" s="870"/>
      <c r="D92" s="870"/>
      <c r="E92" s="870"/>
      <c r="F92" s="870"/>
      <c r="G92" s="870"/>
      <c r="H92" s="870"/>
      <c r="I92" s="870"/>
      <c r="J92" s="870"/>
      <c r="K92" s="870"/>
      <c r="L92" s="870"/>
      <c r="S92" s="846"/>
    </row>
    <row r="93" spans="2:19" x14ac:dyDescent="0.25">
      <c r="B93" s="870"/>
      <c r="C93" s="870"/>
      <c r="D93" s="870"/>
      <c r="E93" s="870"/>
      <c r="F93" s="870"/>
      <c r="G93" s="870"/>
      <c r="H93" s="870"/>
      <c r="I93" s="870"/>
      <c r="J93" s="870"/>
      <c r="K93" s="870"/>
      <c r="L93" s="870"/>
      <c r="S93" s="846"/>
    </row>
    <row r="94" spans="2:19" x14ac:dyDescent="0.25">
      <c r="B94" s="870"/>
      <c r="C94" s="870"/>
      <c r="D94" s="870"/>
      <c r="E94" s="870"/>
      <c r="F94" s="870"/>
      <c r="G94" s="870"/>
      <c r="H94" s="870"/>
      <c r="I94" s="870"/>
      <c r="J94" s="870"/>
      <c r="K94" s="870"/>
      <c r="L94" s="870"/>
      <c r="S94" s="846"/>
    </row>
    <row r="95" spans="2:19" x14ac:dyDescent="0.25">
      <c r="B95" s="870"/>
      <c r="C95" s="870"/>
      <c r="D95" s="870"/>
      <c r="E95" s="870"/>
      <c r="F95" s="870"/>
      <c r="G95" s="870"/>
      <c r="H95" s="870"/>
      <c r="I95" s="870"/>
      <c r="J95" s="870"/>
      <c r="K95" s="870"/>
      <c r="L95" s="870"/>
      <c r="S95" s="846"/>
    </row>
    <row r="96" spans="2:19" x14ac:dyDescent="0.25">
      <c r="B96" s="870"/>
      <c r="C96" s="870"/>
      <c r="D96" s="870"/>
      <c r="E96" s="870"/>
      <c r="F96" s="870"/>
      <c r="G96" s="870"/>
      <c r="H96" s="870"/>
      <c r="I96" s="870"/>
      <c r="J96" s="870"/>
      <c r="K96" s="870"/>
      <c r="L96" s="870"/>
      <c r="S96" s="846"/>
    </row>
    <row r="97" spans="2:19" x14ac:dyDescent="0.25">
      <c r="B97" s="870"/>
      <c r="C97" s="870"/>
      <c r="D97" s="870"/>
      <c r="E97" s="870"/>
      <c r="F97" s="870"/>
      <c r="G97" s="870"/>
      <c r="H97" s="870"/>
      <c r="I97" s="870"/>
      <c r="J97" s="870"/>
      <c r="K97" s="870"/>
      <c r="L97" s="870"/>
      <c r="S97" s="846"/>
    </row>
    <row r="98" spans="2:19" x14ac:dyDescent="0.25">
      <c r="B98" s="870"/>
      <c r="C98" s="870"/>
      <c r="D98" s="870"/>
      <c r="E98" s="870"/>
      <c r="F98" s="870"/>
      <c r="G98" s="870"/>
      <c r="H98" s="870"/>
      <c r="I98" s="870"/>
      <c r="J98" s="870"/>
      <c r="K98" s="870"/>
      <c r="L98" s="870"/>
      <c r="S98" s="846"/>
    </row>
    <row r="99" spans="2:19" x14ac:dyDescent="0.25">
      <c r="B99" s="870"/>
      <c r="C99" s="870"/>
      <c r="D99" s="870"/>
      <c r="E99" s="870"/>
      <c r="F99" s="870"/>
      <c r="G99" s="870"/>
      <c r="H99" s="870"/>
      <c r="I99" s="870"/>
      <c r="J99" s="870"/>
      <c r="K99" s="870"/>
      <c r="L99" s="870"/>
      <c r="S99" s="846"/>
    </row>
    <row r="100" spans="2:19" x14ac:dyDescent="0.25">
      <c r="B100" s="870"/>
      <c r="C100" s="870"/>
      <c r="D100" s="870"/>
      <c r="E100" s="870"/>
      <c r="F100" s="870"/>
      <c r="G100" s="870"/>
      <c r="H100" s="870"/>
      <c r="I100" s="870"/>
      <c r="J100" s="870"/>
      <c r="K100" s="870"/>
      <c r="L100" s="870"/>
      <c r="S100" s="846"/>
    </row>
    <row r="101" spans="2:19" x14ac:dyDescent="0.25">
      <c r="B101" s="870"/>
      <c r="C101" s="870"/>
      <c r="D101" s="870"/>
      <c r="E101" s="870"/>
      <c r="F101" s="870"/>
      <c r="G101" s="870"/>
      <c r="H101" s="870"/>
      <c r="I101" s="870"/>
      <c r="J101" s="870"/>
      <c r="K101" s="870"/>
      <c r="L101" s="870"/>
      <c r="S101" s="846"/>
    </row>
    <row r="102" spans="2:19" x14ac:dyDescent="0.25">
      <c r="B102" s="870"/>
      <c r="C102" s="870"/>
      <c r="D102" s="870"/>
      <c r="E102" s="870"/>
      <c r="F102" s="870"/>
      <c r="G102" s="870"/>
      <c r="H102" s="870"/>
      <c r="I102" s="870"/>
      <c r="J102" s="870"/>
      <c r="K102" s="870"/>
      <c r="L102" s="870"/>
      <c r="S102" s="846"/>
    </row>
    <row r="103" spans="2:19" x14ac:dyDescent="0.25">
      <c r="B103" s="870"/>
      <c r="C103" s="870"/>
      <c r="D103" s="870"/>
      <c r="E103" s="870"/>
      <c r="F103" s="870"/>
      <c r="G103" s="870"/>
      <c r="H103" s="870"/>
      <c r="I103" s="870"/>
      <c r="J103" s="870"/>
      <c r="K103" s="870"/>
      <c r="L103" s="870"/>
      <c r="S103" s="846"/>
    </row>
    <row r="104" spans="2:19" x14ac:dyDescent="0.25">
      <c r="B104" s="870"/>
      <c r="C104" s="870"/>
      <c r="D104" s="870"/>
      <c r="E104" s="870"/>
      <c r="F104" s="870"/>
      <c r="G104" s="870"/>
      <c r="H104" s="870"/>
      <c r="I104" s="870"/>
      <c r="J104" s="870"/>
      <c r="K104" s="870"/>
      <c r="L104" s="870"/>
      <c r="S104" s="846"/>
    </row>
    <row r="105" spans="2:19" x14ac:dyDescent="0.25">
      <c r="B105" s="870"/>
      <c r="C105" s="870"/>
      <c r="D105" s="870"/>
      <c r="E105" s="870"/>
      <c r="F105" s="870"/>
      <c r="G105" s="870"/>
      <c r="H105" s="870"/>
      <c r="I105" s="870"/>
      <c r="J105" s="870"/>
      <c r="K105" s="870"/>
      <c r="L105" s="870"/>
      <c r="S105" s="846"/>
    </row>
    <row r="106" spans="2:19" x14ac:dyDescent="0.25">
      <c r="B106" s="870"/>
      <c r="C106" s="870"/>
      <c r="D106" s="870"/>
      <c r="E106" s="870"/>
      <c r="F106" s="870"/>
      <c r="G106" s="870"/>
      <c r="H106" s="870"/>
      <c r="I106" s="870"/>
      <c r="J106" s="870"/>
      <c r="K106" s="870"/>
      <c r="L106" s="870"/>
      <c r="S106" s="846"/>
    </row>
    <row r="107" spans="2:19" x14ac:dyDescent="0.25">
      <c r="B107" s="870"/>
      <c r="C107" s="870"/>
      <c r="D107" s="870"/>
      <c r="E107" s="870"/>
      <c r="F107" s="870"/>
      <c r="G107" s="870"/>
      <c r="H107" s="870"/>
      <c r="I107" s="870"/>
      <c r="J107" s="870"/>
      <c r="K107" s="870"/>
      <c r="L107" s="870"/>
      <c r="S107" s="846"/>
    </row>
    <row r="108" spans="2:19" x14ac:dyDescent="0.25">
      <c r="B108" s="870"/>
      <c r="C108" s="870"/>
      <c r="D108" s="870"/>
      <c r="E108" s="870"/>
      <c r="F108" s="870"/>
      <c r="G108" s="870"/>
      <c r="H108" s="870"/>
      <c r="I108" s="870"/>
      <c r="J108" s="870"/>
      <c r="K108" s="870"/>
      <c r="L108" s="870"/>
      <c r="S108" s="846"/>
    </row>
    <row r="109" spans="2:19" x14ac:dyDescent="0.25">
      <c r="B109" s="870"/>
      <c r="C109" s="870"/>
      <c r="D109" s="870"/>
      <c r="E109" s="870"/>
      <c r="F109" s="870"/>
      <c r="G109" s="870"/>
      <c r="H109" s="870"/>
      <c r="I109" s="870"/>
      <c r="J109" s="870"/>
      <c r="K109" s="870"/>
      <c r="L109" s="870"/>
      <c r="S109" s="846"/>
    </row>
    <row r="110" spans="2:19" x14ac:dyDescent="0.25">
      <c r="B110" s="870"/>
      <c r="C110" s="870"/>
      <c r="D110" s="870"/>
      <c r="E110" s="870"/>
      <c r="F110" s="870"/>
      <c r="G110" s="870"/>
      <c r="H110" s="870"/>
      <c r="I110" s="870"/>
      <c r="J110" s="870"/>
      <c r="K110" s="870"/>
      <c r="L110" s="870"/>
      <c r="S110" s="846"/>
    </row>
    <row r="111" spans="2:19" x14ac:dyDescent="0.25">
      <c r="B111" s="870"/>
      <c r="C111" s="870"/>
      <c r="D111" s="870"/>
      <c r="E111" s="870"/>
      <c r="F111" s="870"/>
      <c r="G111" s="870"/>
      <c r="H111" s="870"/>
      <c r="I111" s="870"/>
      <c r="J111" s="870"/>
      <c r="K111" s="870"/>
      <c r="L111" s="870"/>
      <c r="S111" s="846"/>
    </row>
    <row r="112" spans="2:19" x14ac:dyDescent="0.25">
      <c r="B112" s="870"/>
      <c r="C112" s="870"/>
      <c r="D112" s="870"/>
      <c r="E112" s="870"/>
      <c r="F112" s="870"/>
      <c r="G112" s="870"/>
      <c r="H112" s="870"/>
      <c r="I112" s="870"/>
      <c r="J112" s="870"/>
      <c r="K112" s="870"/>
      <c r="L112" s="870"/>
      <c r="S112" s="846"/>
    </row>
    <row r="113" spans="2:19" x14ac:dyDescent="0.25">
      <c r="B113" s="870"/>
      <c r="C113" s="870"/>
      <c r="D113" s="870"/>
      <c r="E113" s="870"/>
      <c r="F113" s="870"/>
      <c r="G113" s="870"/>
      <c r="H113" s="870"/>
      <c r="I113" s="870"/>
      <c r="J113" s="870"/>
      <c r="K113" s="870"/>
      <c r="L113" s="870"/>
      <c r="S113" s="846"/>
    </row>
    <row r="114" spans="2:19" x14ac:dyDescent="0.25">
      <c r="B114" s="870"/>
      <c r="C114" s="870"/>
      <c r="D114" s="870"/>
      <c r="E114" s="870"/>
      <c r="F114" s="870"/>
      <c r="G114" s="870"/>
      <c r="H114" s="870"/>
      <c r="I114" s="870"/>
      <c r="J114" s="870"/>
      <c r="K114" s="870"/>
      <c r="L114" s="870"/>
      <c r="S114" s="846"/>
    </row>
    <row r="115" spans="2:19" x14ac:dyDescent="0.25">
      <c r="B115" s="870"/>
      <c r="C115" s="870"/>
      <c r="D115" s="870"/>
      <c r="E115" s="870"/>
      <c r="F115" s="870"/>
      <c r="G115" s="870"/>
      <c r="H115" s="870"/>
      <c r="I115" s="870"/>
      <c r="J115" s="870"/>
      <c r="K115" s="870"/>
      <c r="L115" s="870"/>
      <c r="S115" s="846"/>
    </row>
    <row r="116" spans="2:19" x14ac:dyDescent="0.25">
      <c r="B116" s="870"/>
      <c r="C116" s="870"/>
      <c r="D116" s="870"/>
      <c r="E116" s="870"/>
      <c r="F116" s="870"/>
      <c r="G116" s="870"/>
      <c r="H116" s="870"/>
      <c r="I116" s="870"/>
      <c r="J116" s="870"/>
      <c r="K116" s="870"/>
      <c r="L116" s="870"/>
      <c r="S116" s="846"/>
    </row>
    <row r="117" spans="2:19" x14ac:dyDescent="0.25">
      <c r="B117" s="870"/>
      <c r="C117" s="870"/>
      <c r="D117" s="870"/>
      <c r="E117" s="870"/>
      <c r="F117" s="870"/>
      <c r="G117" s="870"/>
      <c r="H117" s="870"/>
      <c r="I117" s="870"/>
      <c r="J117" s="870"/>
      <c r="K117" s="870"/>
      <c r="L117" s="870"/>
      <c r="S117" s="846"/>
    </row>
    <row r="118" spans="2:19" x14ac:dyDescent="0.25">
      <c r="B118" s="870"/>
      <c r="C118" s="870"/>
      <c r="D118" s="870"/>
      <c r="E118" s="870"/>
      <c r="F118" s="870"/>
      <c r="G118" s="870"/>
      <c r="H118" s="870"/>
      <c r="I118" s="870"/>
      <c r="J118" s="870"/>
      <c r="K118" s="870"/>
      <c r="L118" s="870"/>
      <c r="S118" s="846"/>
    </row>
    <row r="119" spans="2:19" x14ac:dyDescent="0.25">
      <c r="B119" s="870"/>
      <c r="C119" s="870"/>
      <c r="D119" s="870"/>
      <c r="E119" s="870"/>
      <c r="F119" s="870"/>
      <c r="G119" s="870"/>
      <c r="H119" s="870"/>
      <c r="I119" s="870"/>
      <c r="J119" s="870"/>
      <c r="K119" s="870"/>
      <c r="L119" s="870"/>
      <c r="S119" s="846"/>
    </row>
    <row r="120" spans="2:19" x14ac:dyDescent="0.25">
      <c r="B120" s="870"/>
      <c r="C120" s="870"/>
      <c r="D120" s="870"/>
      <c r="E120" s="870"/>
      <c r="F120" s="870"/>
      <c r="G120" s="870"/>
      <c r="H120" s="870"/>
      <c r="I120" s="870"/>
      <c r="J120" s="870"/>
      <c r="K120" s="870"/>
      <c r="L120" s="870"/>
      <c r="S120" s="846"/>
    </row>
    <row r="121" spans="2:19" x14ac:dyDescent="0.25">
      <c r="B121" s="870"/>
      <c r="C121" s="870"/>
      <c r="D121" s="870"/>
      <c r="E121" s="870"/>
      <c r="F121" s="870"/>
      <c r="G121" s="870"/>
      <c r="H121" s="870"/>
      <c r="I121" s="870"/>
      <c r="J121" s="870"/>
      <c r="K121" s="870"/>
      <c r="L121" s="870"/>
      <c r="S121" s="846"/>
    </row>
    <row r="122" spans="2:19" x14ac:dyDescent="0.25">
      <c r="B122" s="870"/>
      <c r="C122" s="870"/>
      <c r="D122" s="870"/>
      <c r="E122" s="870"/>
      <c r="F122" s="870"/>
      <c r="G122" s="870"/>
      <c r="H122" s="870"/>
      <c r="I122" s="870"/>
      <c r="J122" s="870"/>
      <c r="K122" s="870"/>
      <c r="L122" s="870"/>
      <c r="S122" s="846"/>
    </row>
    <row r="123" spans="2:19" x14ac:dyDescent="0.25">
      <c r="B123" s="870"/>
      <c r="C123" s="870"/>
      <c r="D123" s="870"/>
      <c r="E123" s="870"/>
      <c r="F123" s="870"/>
      <c r="G123" s="870"/>
      <c r="H123" s="870"/>
      <c r="I123" s="870"/>
      <c r="J123" s="870"/>
      <c r="K123" s="870"/>
      <c r="L123" s="870"/>
    </row>
    <row r="124" spans="2:19" x14ac:dyDescent="0.25">
      <c r="B124" s="870"/>
      <c r="C124" s="870"/>
      <c r="D124" s="870"/>
      <c r="E124" s="870"/>
      <c r="F124" s="870"/>
      <c r="G124" s="870"/>
      <c r="H124" s="870"/>
      <c r="I124" s="870"/>
      <c r="J124" s="870"/>
      <c r="K124" s="870"/>
      <c r="L124" s="870"/>
    </row>
    <row r="125" spans="2:19" x14ac:dyDescent="0.25">
      <c r="B125" s="870"/>
      <c r="C125" s="870"/>
      <c r="D125" s="870"/>
      <c r="E125" s="870"/>
      <c r="F125" s="870"/>
      <c r="G125" s="870"/>
      <c r="H125" s="870"/>
      <c r="I125" s="870"/>
      <c r="J125" s="870"/>
      <c r="K125" s="870"/>
      <c r="L125" s="870"/>
    </row>
    <row r="126" spans="2:19" x14ac:dyDescent="0.25">
      <c r="B126" s="870"/>
      <c r="C126" s="870"/>
      <c r="D126" s="870"/>
      <c r="E126" s="870"/>
      <c r="F126" s="870"/>
      <c r="G126" s="870"/>
      <c r="H126" s="870"/>
      <c r="I126" s="870"/>
      <c r="J126" s="870"/>
      <c r="K126" s="870"/>
      <c r="L126" s="870"/>
    </row>
    <row r="127" spans="2:19" x14ac:dyDescent="0.25">
      <c r="B127" s="870"/>
      <c r="C127" s="870"/>
      <c r="D127" s="870"/>
      <c r="E127" s="870"/>
      <c r="F127" s="870"/>
      <c r="G127" s="870"/>
      <c r="H127" s="870"/>
      <c r="I127" s="870"/>
      <c r="J127" s="870"/>
      <c r="K127" s="870"/>
      <c r="L127" s="870"/>
    </row>
    <row r="128" spans="2:19" x14ac:dyDescent="0.25">
      <c r="B128" s="870"/>
      <c r="C128" s="870"/>
      <c r="D128" s="870"/>
      <c r="E128" s="870"/>
      <c r="F128" s="870"/>
      <c r="G128" s="870"/>
      <c r="H128" s="870"/>
      <c r="I128" s="870"/>
      <c r="J128" s="870"/>
      <c r="K128" s="870"/>
      <c r="L128" s="870"/>
    </row>
    <row r="129" spans="2:12" x14ac:dyDescent="0.25">
      <c r="B129" s="870"/>
      <c r="C129" s="870"/>
      <c r="D129" s="870"/>
      <c r="E129" s="870"/>
      <c r="F129" s="870"/>
      <c r="G129" s="870"/>
      <c r="H129" s="870"/>
      <c r="I129" s="870"/>
      <c r="J129" s="870"/>
      <c r="K129" s="870"/>
      <c r="L129" s="870"/>
    </row>
    <row r="130" spans="2:12" x14ac:dyDescent="0.25">
      <c r="B130" s="870"/>
      <c r="C130" s="870"/>
      <c r="D130" s="870"/>
      <c r="E130" s="870"/>
      <c r="F130" s="870"/>
      <c r="G130" s="870"/>
      <c r="H130" s="870"/>
      <c r="I130" s="870"/>
      <c r="J130" s="870"/>
      <c r="K130" s="870"/>
      <c r="L130" s="870"/>
    </row>
    <row r="131" spans="2:12" x14ac:dyDescent="0.25">
      <c r="B131" s="870"/>
      <c r="C131" s="870"/>
      <c r="D131" s="870"/>
      <c r="E131" s="870"/>
      <c r="F131" s="870"/>
      <c r="G131" s="870"/>
      <c r="H131" s="870"/>
      <c r="I131" s="870"/>
      <c r="J131" s="870"/>
      <c r="K131" s="870"/>
      <c r="L131" s="870"/>
    </row>
    <row r="132" spans="2:12" x14ac:dyDescent="0.25">
      <c r="B132" s="870"/>
      <c r="C132" s="870"/>
      <c r="D132" s="870"/>
      <c r="E132" s="870"/>
      <c r="F132" s="870"/>
      <c r="G132" s="870"/>
      <c r="H132" s="870"/>
      <c r="I132" s="870"/>
      <c r="J132" s="870"/>
      <c r="K132" s="870"/>
      <c r="L132" s="870"/>
    </row>
    <row r="133" spans="2:12" x14ac:dyDescent="0.25">
      <c r="B133" s="870"/>
      <c r="C133" s="870"/>
      <c r="D133" s="870"/>
      <c r="E133" s="870"/>
      <c r="F133" s="870"/>
      <c r="G133" s="870"/>
      <c r="H133" s="870"/>
      <c r="I133" s="870"/>
      <c r="J133" s="870"/>
      <c r="K133" s="870"/>
      <c r="L133" s="870"/>
    </row>
    <row r="134" spans="2:12" x14ac:dyDescent="0.25">
      <c r="B134" s="870"/>
      <c r="C134" s="870"/>
      <c r="D134" s="870"/>
      <c r="E134" s="870"/>
      <c r="F134" s="870"/>
      <c r="G134" s="870"/>
      <c r="H134" s="870"/>
      <c r="I134" s="870"/>
      <c r="J134" s="870"/>
      <c r="K134" s="870"/>
      <c r="L134" s="870"/>
    </row>
    <row r="135" spans="2:12" x14ac:dyDescent="0.25">
      <c r="B135" s="870"/>
      <c r="C135" s="870"/>
      <c r="D135" s="870"/>
      <c r="E135" s="870"/>
      <c r="F135" s="870"/>
      <c r="G135" s="870"/>
      <c r="H135" s="870"/>
      <c r="I135" s="870"/>
      <c r="J135" s="870"/>
      <c r="K135" s="870"/>
      <c r="L135" s="870"/>
    </row>
    <row r="136" spans="2:12" x14ac:dyDescent="0.25">
      <c r="B136" s="870"/>
      <c r="C136" s="870"/>
      <c r="D136" s="870"/>
      <c r="E136" s="870"/>
      <c r="F136" s="870"/>
      <c r="G136" s="870"/>
      <c r="H136" s="870"/>
      <c r="I136" s="870"/>
      <c r="J136" s="870"/>
      <c r="K136" s="870"/>
      <c r="L136" s="870"/>
    </row>
    <row r="137" spans="2:12" x14ac:dyDescent="0.25">
      <c r="B137" s="870"/>
      <c r="C137" s="870"/>
      <c r="D137" s="870"/>
      <c r="E137" s="870"/>
      <c r="F137" s="870"/>
      <c r="G137" s="870"/>
      <c r="H137" s="870"/>
      <c r="I137" s="870"/>
      <c r="J137" s="870"/>
      <c r="K137" s="870"/>
      <c r="L137" s="870"/>
    </row>
    <row r="138" spans="2:12" x14ac:dyDescent="0.25">
      <c r="B138" s="870"/>
      <c r="C138" s="870"/>
      <c r="D138" s="870"/>
      <c r="E138" s="870"/>
      <c r="F138" s="870"/>
      <c r="G138" s="870"/>
      <c r="H138" s="870"/>
      <c r="I138" s="870"/>
      <c r="J138" s="870"/>
      <c r="K138" s="870"/>
      <c r="L138" s="870"/>
    </row>
    <row r="139" spans="2:12" x14ac:dyDescent="0.25">
      <c r="B139" s="870"/>
      <c r="C139" s="870"/>
      <c r="D139" s="870"/>
      <c r="E139" s="870"/>
      <c r="F139" s="870"/>
      <c r="G139" s="870"/>
      <c r="H139" s="870"/>
      <c r="I139" s="870"/>
      <c r="J139" s="870"/>
      <c r="K139" s="870"/>
      <c r="L139" s="870"/>
    </row>
    <row r="140" spans="2:12" x14ac:dyDescent="0.25">
      <c r="B140" s="870"/>
      <c r="C140" s="870"/>
      <c r="D140" s="870"/>
      <c r="E140" s="870"/>
      <c r="F140" s="870"/>
      <c r="G140" s="870"/>
      <c r="H140" s="870"/>
      <c r="I140" s="870"/>
      <c r="J140" s="870"/>
      <c r="K140" s="870"/>
      <c r="L140" s="870"/>
    </row>
    <row r="141" spans="2:12" x14ac:dyDescent="0.25">
      <c r="B141" s="870"/>
      <c r="C141" s="870"/>
      <c r="D141" s="870"/>
      <c r="E141" s="870"/>
      <c r="F141" s="870"/>
      <c r="G141" s="870"/>
      <c r="H141" s="870"/>
      <c r="I141" s="870"/>
      <c r="J141" s="870"/>
      <c r="K141" s="870"/>
      <c r="L141" s="870"/>
    </row>
    <row r="142" spans="2:12" x14ac:dyDescent="0.25">
      <c r="B142" s="870"/>
      <c r="C142" s="870"/>
      <c r="D142" s="870"/>
      <c r="E142" s="870"/>
      <c r="F142" s="870"/>
      <c r="G142" s="870"/>
      <c r="H142" s="870"/>
      <c r="I142" s="870"/>
      <c r="J142" s="870"/>
      <c r="K142" s="870"/>
      <c r="L142" s="870"/>
    </row>
    <row r="143" spans="2:12" x14ac:dyDescent="0.25">
      <c r="B143" s="870"/>
      <c r="C143" s="870"/>
      <c r="D143" s="870"/>
      <c r="E143" s="870"/>
      <c r="F143" s="870"/>
      <c r="G143" s="870"/>
      <c r="H143" s="870"/>
      <c r="I143" s="870"/>
      <c r="J143" s="870"/>
      <c r="K143" s="870"/>
      <c r="L143" s="870"/>
    </row>
    <row r="144" spans="2:12" x14ac:dyDescent="0.25">
      <c r="B144" s="870"/>
      <c r="C144" s="870"/>
      <c r="D144" s="870"/>
      <c r="E144" s="870"/>
      <c r="F144" s="870"/>
      <c r="G144" s="870"/>
      <c r="H144" s="870"/>
      <c r="I144" s="870"/>
      <c r="J144" s="870"/>
      <c r="K144" s="870"/>
      <c r="L144" s="870"/>
    </row>
    <row r="145" spans="2:12" x14ac:dyDescent="0.25">
      <c r="B145" s="870"/>
      <c r="C145" s="870"/>
      <c r="D145" s="870"/>
      <c r="E145" s="870"/>
      <c r="F145" s="870"/>
      <c r="G145" s="870"/>
      <c r="H145" s="870"/>
      <c r="I145" s="870"/>
      <c r="J145" s="870"/>
      <c r="K145" s="870"/>
      <c r="L145" s="870"/>
    </row>
    <row r="146" spans="2:12" x14ac:dyDescent="0.25">
      <c r="B146" s="870"/>
      <c r="C146" s="870"/>
      <c r="D146" s="870"/>
      <c r="E146" s="870"/>
      <c r="F146" s="870"/>
      <c r="G146" s="870"/>
      <c r="H146" s="870"/>
      <c r="I146" s="870"/>
      <c r="J146" s="870"/>
      <c r="K146" s="870"/>
      <c r="L146" s="870"/>
    </row>
    <row r="147" spans="2:12" x14ac:dyDescent="0.25">
      <c r="B147" s="870"/>
      <c r="C147" s="870"/>
      <c r="D147" s="870"/>
      <c r="E147" s="870"/>
      <c r="F147" s="870"/>
      <c r="G147" s="870"/>
      <c r="H147" s="870"/>
      <c r="I147" s="870"/>
      <c r="J147" s="870"/>
      <c r="K147" s="870"/>
      <c r="L147" s="870"/>
    </row>
    <row r="148" spans="2:12" x14ac:dyDescent="0.25">
      <c r="B148" s="870"/>
      <c r="C148" s="870"/>
      <c r="D148" s="870"/>
      <c r="E148" s="870"/>
      <c r="F148" s="870"/>
      <c r="G148" s="870"/>
      <c r="H148" s="870"/>
      <c r="I148" s="870"/>
      <c r="J148" s="870"/>
      <c r="K148" s="870"/>
      <c r="L148" s="870"/>
    </row>
    <row r="149" spans="2:12" x14ac:dyDescent="0.25">
      <c r="B149" s="870"/>
      <c r="C149" s="870"/>
      <c r="D149" s="870"/>
      <c r="E149" s="870"/>
      <c r="F149" s="870"/>
      <c r="G149" s="870"/>
      <c r="H149" s="870"/>
      <c r="I149" s="870"/>
      <c r="J149" s="870"/>
      <c r="K149" s="870"/>
      <c r="L149" s="870"/>
    </row>
    <row r="150" spans="2:12" x14ac:dyDescent="0.25">
      <c r="B150" s="870"/>
      <c r="C150" s="870"/>
      <c r="D150" s="870"/>
      <c r="E150" s="870"/>
      <c r="F150" s="870"/>
      <c r="G150" s="870"/>
      <c r="H150" s="870"/>
      <c r="I150" s="870"/>
      <c r="J150" s="870"/>
      <c r="K150" s="870"/>
      <c r="L150" s="870"/>
    </row>
    <row r="151" spans="2:12" x14ac:dyDescent="0.25">
      <c r="B151" s="870"/>
      <c r="C151" s="870"/>
      <c r="D151" s="870"/>
      <c r="E151" s="870"/>
      <c r="F151" s="870"/>
      <c r="G151" s="870"/>
      <c r="H151" s="870"/>
      <c r="I151" s="870"/>
      <c r="J151" s="870"/>
      <c r="K151" s="870"/>
      <c r="L151" s="870"/>
    </row>
    <row r="152" spans="2:12" x14ac:dyDescent="0.25">
      <c r="B152" s="870"/>
      <c r="C152" s="870"/>
      <c r="D152" s="870"/>
      <c r="E152" s="870"/>
      <c r="F152" s="870"/>
      <c r="G152" s="870"/>
      <c r="H152" s="870"/>
      <c r="I152" s="870"/>
      <c r="J152" s="870"/>
      <c r="K152" s="870"/>
      <c r="L152" s="870"/>
    </row>
    <row r="153" spans="2:12" x14ac:dyDescent="0.25">
      <c r="B153" s="870"/>
      <c r="C153" s="870"/>
      <c r="D153" s="870"/>
      <c r="E153" s="870"/>
      <c r="F153" s="870"/>
      <c r="G153" s="870"/>
      <c r="H153" s="870"/>
      <c r="I153" s="870"/>
      <c r="J153" s="870"/>
      <c r="K153" s="870"/>
      <c r="L153" s="870"/>
    </row>
    <row r="154" spans="2:12" x14ac:dyDescent="0.25">
      <c r="B154" s="870"/>
      <c r="C154" s="870"/>
      <c r="D154" s="870"/>
      <c r="E154" s="870"/>
      <c r="F154" s="870"/>
      <c r="G154" s="870"/>
      <c r="H154" s="870"/>
      <c r="I154" s="870"/>
      <c r="J154" s="870"/>
      <c r="K154" s="870"/>
      <c r="L154" s="870"/>
    </row>
    <row r="155" spans="2:12" x14ac:dyDescent="0.25">
      <c r="B155" s="870"/>
      <c r="C155" s="870"/>
      <c r="D155" s="870"/>
      <c r="E155" s="870"/>
      <c r="F155" s="870"/>
      <c r="G155" s="870"/>
      <c r="H155" s="870"/>
      <c r="I155" s="870"/>
      <c r="J155" s="870"/>
      <c r="K155" s="870"/>
      <c r="L155" s="870"/>
    </row>
    <row r="156" spans="2:12" x14ac:dyDescent="0.25">
      <c r="B156" s="870"/>
      <c r="C156" s="870"/>
      <c r="D156" s="870"/>
      <c r="E156" s="870"/>
      <c r="F156" s="870"/>
      <c r="G156" s="870"/>
      <c r="H156" s="870"/>
      <c r="I156" s="870"/>
      <c r="J156" s="870"/>
      <c r="K156" s="870"/>
      <c r="L156" s="870"/>
    </row>
    <row r="157" spans="2:12" x14ac:dyDescent="0.25">
      <c r="B157" s="870"/>
      <c r="C157" s="870"/>
      <c r="D157" s="870"/>
      <c r="E157" s="870"/>
      <c r="F157" s="870"/>
      <c r="G157" s="870"/>
      <c r="H157" s="870"/>
      <c r="I157" s="870"/>
      <c r="J157" s="870"/>
      <c r="K157" s="870"/>
      <c r="L157" s="870"/>
    </row>
    <row r="158" spans="2:12" x14ac:dyDescent="0.25">
      <c r="B158" s="870"/>
      <c r="C158" s="870"/>
      <c r="D158" s="870"/>
      <c r="E158" s="870"/>
      <c r="F158" s="870"/>
      <c r="G158" s="870"/>
      <c r="H158" s="870"/>
      <c r="I158" s="870"/>
      <c r="J158" s="870"/>
      <c r="K158" s="870"/>
      <c r="L158" s="870"/>
    </row>
    <row r="159" spans="2:12" x14ac:dyDescent="0.25">
      <c r="B159" s="870"/>
      <c r="C159" s="870"/>
      <c r="D159" s="870"/>
      <c r="E159" s="870"/>
      <c r="F159" s="870"/>
      <c r="G159" s="870"/>
      <c r="H159" s="870"/>
      <c r="I159" s="870"/>
      <c r="J159" s="870"/>
      <c r="K159" s="870"/>
      <c r="L159" s="870"/>
    </row>
    <row r="160" spans="2:12" x14ac:dyDescent="0.25">
      <c r="B160" s="870"/>
      <c r="C160" s="870"/>
      <c r="D160" s="870"/>
      <c r="E160" s="870"/>
      <c r="F160" s="870"/>
      <c r="G160" s="870"/>
      <c r="H160" s="870"/>
      <c r="I160" s="870"/>
      <c r="J160" s="870"/>
      <c r="K160" s="870"/>
      <c r="L160" s="870"/>
    </row>
    <row r="161" spans="2:12" x14ac:dyDescent="0.25">
      <c r="B161" s="870"/>
      <c r="C161" s="870"/>
      <c r="D161" s="870"/>
      <c r="E161" s="870"/>
      <c r="F161" s="870"/>
      <c r="G161" s="870"/>
      <c r="H161" s="870"/>
      <c r="I161" s="870"/>
      <c r="J161" s="870"/>
      <c r="K161" s="870"/>
      <c r="L161" s="870"/>
    </row>
    <row r="162" spans="2:12" x14ac:dyDescent="0.25">
      <c r="B162" s="870"/>
      <c r="C162" s="870"/>
      <c r="D162" s="870"/>
      <c r="E162" s="870"/>
      <c r="F162" s="870"/>
      <c r="G162" s="870"/>
      <c r="H162" s="870"/>
      <c r="I162" s="870"/>
      <c r="J162" s="870"/>
      <c r="K162" s="870"/>
      <c r="L162" s="870"/>
    </row>
    <row r="163" spans="2:12" x14ac:dyDescent="0.25">
      <c r="B163" s="870"/>
      <c r="C163" s="870"/>
      <c r="D163" s="870"/>
      <c r="E163" s="870"/>
      <c r="F163" s="870"/>
      <c r="G163" s="870"/>
      <c r="H163" s="870"/>
      <c r="I163" s="870"/>
      <c r="J163" s="870"/>
      <c r="K163" s="870"/>
      <c r="L163" s="870"/>
    </row>
    <row r="164" spans="2:12" x14ac:dyDescent="0.25">
      <c r="B164" s="870"/>
      <c r="C164" s="870"/>
      <c r="D164" s="870"/>
      <c r="E164" s="870"/>
      <c r="F164" s="870"/>
      <c r="G164" s="870"/>
      <c r="H164" s="870"/>
      <c r="I164" s="870"/>
      <c r="J164" s="870"/>
      <c r="K164" s="870"/>
      <c r="L164" s="870"/>
    </row>
    <row r="165" spans="2:12" x14ac:dyDescent="0.25">
      <c r="B165" s="870"/>
      <c r="C165" s="870"/>
      <c r="D165" s="870"/>
      <c r="E165" s="870"/>
      <c r="F165" s="870"/>
      <c r="G165" s="870"/>
      <c r="H165" s="870"/>
      <c r="I165" s="870"/>
      <c r="J165" s="870"/>
      <c r="K165" s="870"/>
      <c r="L165" s="870"/>
    </row>
    <row r="166" spans="2:12" x14ac:dyDescent="0.25">
      <c r="B166" s="870"/>
      <c r="C166" s="870"/>
      <c r="D166" s="870"/>
      <c r="E166" s="870"/>
      <c r="F166" s="870"/>
      <c r="G166" s="870"/>
      <c r="H166" s="870"/>
      <c r="I166" s="870"/>
      <c r="J166" s="870"/>
      <c r="K166" s="870"/>
      <c r="L166" s="870"/>
    </row>
    <row r="167" spans="2:12" x14ac:dyDescent="0.25">
      <c r="B167" s="870"/>
      <c r="C167" s="870"/>
      <c r="D167" s="870"/>
      <c r="E167" s="870"/>
      <c r="F167" s="870"/>
      <c r="G167" s="870"/>
      <c r="H167" s="870"/>
      <c r="I167" s="870"/>
      <c r="J167" s="870"/>
      <c r="K167" s="870"/>
      <c r="L167" s="870"/>
    </row>
    <row r="168" spans="2:12" x14ac:dyDescent="0.25">
      <c r="B168" s="870"/>
      <c r="C168" s="870"/>
      <c r="D168" s="870"/>
      <c r="E168" s="870"/>
      <c r="F168" s="870"/>
      <c r="G168" s="870"/>
      <c r="H168" s="870"/>
      <c r="I168" s="870"/>
      <c r="J168" s="870"/>
      <c r="K168" s="870"/>
      <c r="L168" s="870"/>
    </row>
    <row r="169" spans="2:12" x14ac:dyDescent="0.25">
      <c r="B169" s="870"/>
      <c r="C169" s="870"/>
      <c r="D169" s="870"/>
      <c r="E169" s="870"/>
      <c r="F169" s="870"/>
      <c r="G169" s="870"/>
      <c r="H169" s="870"/>
      <c r="I169" s="870"/>
      <c r="J169" s="870"/>
      <c r="K169" s="870"/>
      <c r="L169" s="870"/>
    </row>
    <row r="170" spans="2:12" x14ac:dyDescent="0.25">
      <c r="B170" s="870"/>
      <c r="C170" s="870"/>
      <c r="D170" s="870"/>
      <c r="E170" s="870"/>
      <c r="F170" s="870"/>
      <c r="G170" s="870"/>
      <c r="H170" s="870"/>
      <c r="I170" s="870"/>
      <c r="J170" s="870"/>
      <c r="K170" s="870"/>
      <c r="L170" s="870"/>
    </row>
    <row r="171" spans="2:12" x14ac:dyDescent="0.25">
      <c r="B171" s="870"/>
      <c r="C171" s="870"/>
      <c r="D171" s="870"/>
      <c r="E171" s="870"/>
      <c r="F171" s="870"/>
      <c r="G171" s="870"/>
      <c r="H171" s="870"/>
      <c r="I171" s="870"/>
      <c r="J171" s="870"/>
      <c r="K171" s="870"/>
      <c r="L171" s="870"/>
    </row>
    <row r="172" spans="2:12" x14ac:dyDescent="0.25">
      <c r="B172" s="870"/>
      <c r="C172" s="870"/>
      <c r="D172" s="870"/>
      <c r="E172" s="870"/>
      <c r="F172" s="870"/>
      <c r="G172" s="870"/>
      <c r="H172" s="870"/>
      <c r="I172" s="870"/>
      <c r="J172" s="870"/>
      <c r="K172" s="870"/>
      <c r="L172" s="870"/>
    </row>
    <row r="173" spans="2:12" x14ac:dyDescent="0.25">
      <c r="B173" s="870"/>
      <c r="C173" s="870"/>
      <c r="D173" s="870"/>
      <c r="E173" s="870"/>
      <c r="F173" s="870"/>
      <c r="G173" s="870"/>
      <c r="H173" s="870"/>
      <c r="I173" s="870"/>
      <c r="J173" s="870"/>
      <c r="K173" s="870"/>
      <c r="L173" s="870"/>
    </row>
    <row r="174" spans="2:12" x14ac:dyDescent="0.25">
      <c r="B174" s="870"/>
      <c r="C174" s="870"/>
      <c r="D174" s="870"/>
      <c r="E174" s="870"/>
      <c r="F174" s="870"/>
      <c r="G174" s="870"/>
      <c r="H174" s="870"/>
      <c r="I174" s="870"/>
      <c r="J174" s="870"/>
      <c r="K174" s="870"/>
      <c r="L174" s="870"/>
    </row>
    <row r="175" spans="2:12" x14ac:dyDescent="0.25">
      <c r="B175" s="870"/>
      <c r="C175" s="870"/>
      <c r="D175" s="870"/>
      <c r="E175" s="870"/>
      <c r="F175" s="870"/>
      <c r="G175" s="870"/>
      <c r="H175" s="870"/>
      <c r="I175" s="870"/>
      <c r="J175" s="870"/>
      <c r="K175" s="870"/>
      <c r="L175" s="870"/>
    </row>
    <row r="176" spans="2:12" x14ac:dyDescent="0.25">
      <c r="B176" s="870"/>
      <c r="C176" s="870"/>
      <c r="D176" s="870"/>
      <c r="E176" s="870"/>
      <c r="F176" s="870"/>
      <c r="G176" s="870"/>
      <c r="H176" s="870"/>
      <c r="I176" s="870"/>
      <c r="J176" s="870"/>
      <c r="K176" s="870"/>
      <c r="L176" s="870"/>
    </row>
    <row r="177" spans="2:12" x14ac:dyDescent="0.25">
      <c r="B177" s="870"/>
      <c r="C177" s="870"/>
      <c r="D177" s="870"/>
      <c r="E177" s="870"/>
      <c r="F177" s="870"/>
      <c r="G177" s="870"/>
      <c r="H177" s="870"/>
      <c r="I177" s="870"/>
      <c r="J177" s="870"/>
      <c r="K177" s="870"/>
      <c r="L177" s="870"/>
    </row>
    <row r="178" spans="2:12" x14ac:dyDescent="0.25">
      <c r="B178" s="870"/>
      <c r="C178" s="870"/>
      <c r="D178" s="870"/>
      <c r="E178" s="870"/>
      <c r="F178" s="870"/>
      <c r="G178" s="870"/>
      <c r="H178" s="870"/>
      <c r="I178" s="870"/>
      <c r="J178" s="870"/>
      <c r="K178" s="870"/>
      <c r="L178" s="870"/>
    </row>
    <row r="179" spans="2:12" x14ac:dyDescent="0.25">
      <c r="B179" s="870"/>
      <c r="C179" s="870"/>
      <c r="D179" s="870"/>
      <c r="E179" s="870"/>
      <c r="F179" s="870"/>
      <c r="G179" s="870"/>
      <c r="H179" s="870"/>
      <c r="I179" s="870"/>
      <c r="J179" s="870"/>
      <c r="K179" s="870"/>
      <c r="L179" s="870"/>
    </row>
    <row r="180" spans="2:12" x14ac:dyDescent="0.25">
      <c r="B180" s="870"/>
      <c r="C180" s="870"/>
      <c r="D180" s="870"/>
      <c r="E180" s="870"/>
      <c r="F180" s="870"/>
      <c r="G180" s="870"/>
      <c r="H180" s="870"/>
      <c r="I180" s="870"/>
      <c r="J180" s="870"/>
      <c r="K180" s="870"/>
      <c r="L180" s="870"/>
    </row>
    <row r="181" spans="2:12" x14ac:dyDescent="0.25">
      <c r="B181" s="870"/>
      <c r="C181" s="870"/>
      <c r="D181" s="870"/>
      <c r="E181" s="870"/>
      <c r="F181" s="870"/>
      <c r="G181" s="870"/>
      <c r="H181" s="870"/>
      <c r="I181" s="870"/>
      <c r="J181" s="870"/>
      <c r="K181" s="870"/>
      <c r="L181" s="870"/>
    </row>
    <row r="182" spans="2:12" x14ac:dyDescent="0.25">
      <c r="B182" s="870"/>
      <c r="C182" s="870"/>
      <c r="D182" s="870"/>
      <c r="E182" s="870"/>
      <c r="F182" s="870"/>
      <c r="G182" s="870"/>
      <c r="H182" s="870"/>
      <c r="I182" s="870"/>
      <c r="J182" s="870"/>
      <c r="K182" s="870"/>
      <c r="L182" s="870"/>
    </row>
    <row r="183" spans="2:12" x14ac:dyDescent="0.25">
      <c r="B183" s="870"/>
      <c r="C183" s="870"/>
      <c r="D183" s="870"/>
      <c r="E183" s="870"/>
      <c r="F183" s="870"/>
      <c r="G183" s="870"/>
      <c r="H183" s="870"/>
      <c r="I183" s="870"/>
      <c r="J183" s="870"/>
      <c r="K183" s="870"/>
      <c r="L183" s="870"/>
    </row>
    <row r="184" spans="2:12" x14ac:dyDescent="0.25">
      <c r="B184" s="870"/>
      <c r="C184" s="870"/>
      <c r="D184" s="870"/>
      <c r="E184" s="870"/>
      <c r="F184" s="870"/>
      <c r="G184" s="870"/>
      <c r="H184" s="870"/>
      <c r="I184" s="870"/>
      <c r="J184" s="870"/>
      <c r="K184" s="870"/>
      <c r="L184" s="870"/>
    </row>
    <row r="185" spans="2:12" x14ac:dyDescent="0.25">
      <c r="B185" s="870"/>
      <c r="C185" s="870"/>
      <c r="D185" s="870"/>
      <c r="E185" s="870"/>
      <c r="F185" s="870"/>
      <c r="G185" s="870"/>
      <c r="H185" s="870"/>
      <c r="I185" s="870"/>
      <c r="J185" s="870"/>
      <c r="K185" s="870"/>
      <c r="L185" s="870"/>
    </row>
    <row r="186" spans="2:12" x14ac:dyDescent="0.25">
      <c r="B186" s="870"/>
      <c r="C186" s="870"/>
      <c r="D186" s="870"/>
      <c r="E186" s="870"/>
      <c r="F186" s="870"/>
      <c r="G186" s="870"/>
      <c r="H186" s="870"/>
      <c r="I186" s="870"/>
      <c r="J186" s="870"/>
      <c r="K186" s="870"/>
      <c r="L186" s="870"/>
    </row>
    <row r="187" spans="2:12" x14ac:dyDescent="0.25">
      <c r="B187" s="870"/>
      <c r="C187" s="870"/>
      <c r="D187" s="870"/>
      <c r="E187" s="870"/>
      <c r="F187" s="870"/>
      <c r="G187" s="870"/>
      <c r="H187" s="870"/>
      <c r="I187" s="870"/>
      <c r="J187" s="870"/>
      <c r="K187" s="870"/>
      <c r="L187" s="870"/>
    </row>
    <row r="188" spans="2:12" x14ac:dyDescent="0.25">
      <c r="B188" s="870"/>
      <c r="C188" s="870"/>
      <c r="D188" s="870"/>
      <c r="E188" s="870"/>
      <c r="F188" s="870"/>
      <c r="G188" s="870"/>
      <c r="H188" s="870"/>
      <c r="I188" s="870"/>
      <c r="J188" s="870"/>
      <c r="K188" s="870"/>
      <c r="L188" s="870"/>
    </row>
    <row r="189" spans="2:12" x14ac:dyDescent="0.25">
      <c r="B189" s="870"/>
      <c r="C189" s="870"/>
      <c r="D189" s="870"/>
      <c r="E189" s="870"/>
      <c r="F189" s="870"/>
      <c r="G189" s="870"/>
      <c r="H189" s="870"/>
      <c r="I189" s="870"/>
      <c r="J189" s="870"/>
      <c r="K189" s="870"/>
      <c r="L189" s="870"/>
    </row>
    <row r="190" spans="2:12" x14ac:dyDescent="0.25">
      <c r="B190" s="870"/>
      <c r="C190" s="870"/>
      <c r="D190" s="870"/>
      <c r="E190" s="870"/>
      <c r="F190" s="870"/>
      <c r="G190" s="870"/>
      <c r="H190" s="870"/>
      <c r="I190" s="870"/>
      <c r="J190" s="870"/>
      <c r="K190" s="870"/>
      <c r="L190" s="870"/>
    </row>
    <row r="191" spans="2:12" x14ac:dyDescent="0.25">
      <c r="B191" s="870"/>
      <c r="C191" s="870"/>
      <c r="D191" s="870"/>
      <c r="E191" s="870"/>
      <c r="F191" s="870"/>
      <c r="G191" s="870"/>
      <c r="H191" s="870"/>
      <c r="I191" s="870"/>
      <c r="J191" s="870"/>
      <c r="K191" s="870"/>
      <c r="L191" s="870"/>
    </row>
    <row r="192" spans="2:12" x14ac:dyDescent="0.25">
      <c r="B192" s="870"/>
      <c r="C192" s="870"/>
      <c r="D192" s="870"/>
      <c r="E192" s="870"/>
      <c r="F192" s="870"/>
      <c r="G192" s="870"/>
      <c r="H192" s="870"/>
      <c r="I192" s="870"/>
      <c r="J192" s="870"/>
      <c r="K192" s="870"/>
      <c r="L192" s="870"/>
    </row>
    <row r="193" spans="2:12" x14ac:dyDescent="0.25">
      <c r="B193" s="870"/>
      <c r="C193" s="870"/>
      <c r="D193" s="870"/>
      <c r="E193" s="870"/>
      <c r="F193" s="870"/>
      <c r="G193" s="870"/>
      <c r="H193" s="870"/>
      <c r="I193" s="870"/>
      <c r="J193" s="870"/>
      <c r="K193" s="870"/>
      <c r="L193" s="870"/>
    </row>
    <row r="194" spans="2:12" x14ac:dyDescent="0.25">
      <c r="B194" s="870"/>
      <c r="C194" s="870"/>
      <c r="D194" s="870"/>
      <c r="E194" s="870"/>
      <c r="F194" s="870"/>
      <c r="G194" s="870"/>
      <c r="H194" s="870"/>
      <c r="I194" s="870"/>
      <c r="J194" s="870"/>
      <c r="K194" s="870"/>
      <c r="L194" s="870"/>
    </row>
    <row r="195" spans="2:12" x14ac:dyDescent="0.25">
      <c r="B195" s="870"/>
      <c r="C195" s="870"/>
      <c r="D195" s="870"/>
      <c r="E195" s="870"/>
      <c r="F195" s="870"/>
      <c r="G195" s="870"/>
      <c r="H195" s="870"/>
      <c r="I195" s="870"/>
      <c r="J195" s="870"/>
      <c r="K195" s="870"/>
      <c r="L195" s="870"/>
    </row>
    <row r="196" spans="2:12" x14ac:dyDescent="0.25">
      <c r="B196" s="870"/>
      <c r="C196" s="870"/>
      <c r="D196" s="870"/>
      <c r="E196" s="870"/>
      <c r="F196" s="870"/>
      <c r="G196" s="870"/>
      <c r="H196" s="870"/>
      <c r="I196" s="870"/>
      <c r="J196" s="870"/>
      <c r="K196" s="870"/>
      <c r="L196" s="870"/>
    </row>
    <row r="197" spans="2:12" x14ac:dyDescent="0.25">
      <c r="B197" s="870"/>
      <c r="C197" s="870"/>
      <c r="D197" s="870"/>
      <c r="E197" s="870"/>
      <c r="F197" s="870"/>
      <c r="G197" s="870"/>
      <c r="H197" s="870"/>
      <c r="I197" s="870"/>
      <c r="J197" s="870"/>
      <c r="K197" s="870"/>
      <c r="L197" s="870"/>
    </row>
    <row r="198" spans="2:12" x14ac:dyDescent="0.25">
      <c r="B198" s="870"/>
      <c r="C198" s="870"/>
      <c r="D198" s="870"/>
      <c r="E198" s="870"/>
      <c r="F198" s="870"/>
      <c r="G198" s="870"/>
      <c r="H198" s="870"/>
      <c r="I198" s="870"/>
      <c r="J198" s="870"/>
      <c r="K198" s="870"/>
      <c r="L198" s="870"/>
    </row>
    <row r="199" spans="2:12" x14ac:dyDescent="0.25">
      <c r="B199" s="870"/>
      <c r="C199" s="870"/>
      <c r="D199" s="870"/>
      <c r="E199" s="870"/>
      <c r="F199" s="870"/>
      <c r="G199" s="870"/>
      <c r="H199" s="870"/>
      <c r="I199" s="870"/>
      <c r="J199" s="870"/>
      <c r="K199" s="870"/>
      <c r="L199" s="870"/>
    </row>
    <row r="200" spans="2:12" x14ac:dyDescent="0.25">
      <c r="B200" s="870"/>
      <c r="C200" s="870"/>
      <c r="D200" s="870"/>
      <c r="E200" s="870"/>
      <c r="F200" s="870"/>
      <c r="G200" s="870"/>
      <c r="H200" s="870"/>
      <c r="I200" s="870"/>
      <c r="J200" s="870"/>
      <c r="K200" s="870"/>
      <c r="L200" s="870"/>
    </row>
    <row r="201" spans="2:12" x14ac:dyDescent="0.25">
      <c r="B201" s="870"/>
      <c r="C201" s="870"/>
      <c r="D201" s="870"/>
      <c r="E201" s="870"/>
      <c r="F201" s="870"/>
      <c r="G201" s="870"/>
      <c r="H201" s="870"/>
      <c r="I201" s="870"/>
      <c r="J201" s="870"/>
      <c r="K201" s="870"/>
      <c r="L201" s="870"/>
    </row>
    <row r="202" spans="2:12" x14ac:dyDescent="0.25">
      <c r="B202" s="870"/>
      <c r="C202" s="870"/>
      <c r="D202" s="870"/>
      <c r="E202" s="870"/>
      <c r="F202" s="870"/>
      <c r="G202" s="870"/>
      <c r="H202" s="870"/>
      <c r="I202" s="870"/>
      <c r="J202" s="870"/>
      <c r="K202" s="870"/>
      <c r="L202" s="870"/>
    </row>
    <row r="203" spans="2:12" x14ac:dyDescent="0.25">
      <c r="B203" s="870"/>
      <c r="C203" s="870"/>
      <c r="D203" s="870"/>
      <c r="E203" s="870"/>
      <c r="F203" s="870"/>
      <c r="G203" s="870"/>
      <c r="H203" s="870"/>
      <c r="I203" s="870"/>
      <c r="J203" s="870"/>
      <c r="K203" s="870"/>
      <c r="L203" s="870"/>
    </row>
    <row r="204" spans="2:12" x14ac:dyDescent="0.25">
      <c r="B204" s="870"/>
      <c r="C204" s="870"/>
      <c r="D204" s="870"/>
      <c r="E204" s="870"/>
      <c r="F204" s="870"/>
      <c r="G204" s="870"/>
      <c r="H204" s="870"/>
      <c r="I204" s="870"/>
      <c r="J204" s="870"/>
      <c r="K204" s="870"/>
      <c r="L204" s="870"/>
    </row>
    <row r="205" spans="2:12" x14ac:dyDescent="0.25">
      <c r="B205" s="870"/>
      <c r="C205" s="870"/>
      <c r="D205" s="870"/>
      <c r="E205" s="870"/>
      <c r="F205" s="870"/>
      <c r="G205" s="870"/>
      <c r="H205" s="870"/>
      <c r="I205" s="870"/>
      <c r="J205" s="870"/>
      <c r="K205" s="870"/>
      <c r="L205" s="870"/>
    </row>
    <row r="206" spans="2:12" x14ac:dyDescent="0.25">
      <c r="B206" s="870"/>
      <c r="C206" s="870"/>
      <c r="D206" s="870"/>
      <c r="E206" s="870"/>
      <c r="F206" s="870"/>
      <c r="G206" s="870"/>
      <c r="H206" s="870"/>
      <c r="I206" s="870"/>
      <c r="J206" s="870"/>
      <c r="K206" s="870"/>
      <c r="L206" s="870"/>
    </row>
    <row r="207" spans="2:12" x14ac:dyDescent="0.25">
      <c r="B207" s="870"/>
      <c r="C207" s="870"/>
      <c r="D207" s="870"/>
      <c r="E207" s="870"/>
      <c r="F207" s="870"/>
      <c r="G207" s="870"/>
      <c r="H207" s="870"/>
      <c r="I207" s="870"/>
      <c r="J207" s="870"/>
      <c r="K207" s="870"/>
      <c r="L207" s="870"/>
    </row>
    <row r="208" spans="2:12" x14ac:dyDescent="0.25">
      <c r="B208" s="870"/>
      <c r="C208" s="870"/>
      <c r="D208" s="870"/>
      <c r="E208" s="870"/>
      <c r="F208" s="870"/>
      <c r="G208" s="870"/>
      <c r="H208" s="870"/>
      <c r="I208" s="870"/>
      <c r="J208" s="870"/>
      <c r="K208" s="870"/>
      <c r="L208" s="870"/>
    </row>
    <row r="209" spans="2:12" x14ac:dyDescent="0.25">
      <c r="B209" s="870"/>
      <c r="C209" s="870"/>
      <c r="D209" s="870"/>
      <c r="E209" s="870"/>
      <c r="F209" s="870"/>
      <c r="G209" s="870"/>
      <c r="H209" s="870"/>
      <c r="I209" s="870"/>
      <c r="J209" s="870"/>
      <c r="K209" s="870"/>
      <c r="L209" s="870"/>
    </row>
    <row r="210" spans="2:12" x14ac:dyDescent="0.25">
      <c r="B210" s="870"/>
      <c r="C210" s="870"/>
      <c r="D210" s="870"/>
      <c r="E210" s="870"/>
      <c r="F210" s="870"/>
      <c r="G210" s="870"/>
      <c r="H210" s="870"/>
      <c r="I210" s="870"/>
      <c r="J210" s="870"/>
      <c r="K210" s="870"/>
      <c r="L210" s="870"/>
    </row>
    <row r="211" spans="2:12" x14ac:dyDescent="0.25">
      <c r="B211" s="870"/>
      <c r="C211" s="870"/>
      <c r="D211" s="870"/>
      <c r="E211" s="870"/>
      <c r="F211" s="870"/>
      <c r="G211" s="870"/>
      <c r="H211" s="870"/>
      <c r="I211" s="870"/>
      <c r="J211" s="870"/>
      <c r="K211" s="870"/>
      <c r="L211" s="870"/>
    </row>
    <row r="212" spans="2:12" x14ac:dyDescent="0.25">
      <c r="B212" s="870"/>
      <c r="C212" s="870"/>
      <c r="D212" s="870"/>
      <c r="E212" s="870"/>
      <c r="F212" s="870"/>
      <c r="G212" s="870"/>
      <c r="H212" s="870"/>
      <c r="I212" s="870"/>
      <c r="J212" s="870"/>
      <c r="K212" s="870"/>
      <c r="L212" s="870"/>
    </row>
    <row r="213" spans="2:12" x14ac:dyDescent="0.25">
      <c r="B213" s="870"/>
      <c r="C213" s="870"/>
      <c r="D213" s="870"/>
      <c r="E213" s="870"/>
      <c r="F213" s="870"/>
      <c r="G213" s="870"/>
      <c r="H213" s="870"/>
      <c r="I213" s="870"/>
      <c r="J213" s="870"/>
      <c r="K213" s="870"/>
      <c r="L213" s="870"/>
    </row>
    <row r="214" spans="2:12" x14ac:dyDescent="0.25">
      <c r="B214" s="870"/>
      <c r="C214" s="870"/>
      <c r="D214" s="870"/>
      <c r="E214" s="870"/>
      <c r="F214" s="870"/>
      <c r="G214" s="870"/>
      <c r="H214" s="870"/>
      <c r="I214" s="870"/>
      <c r="J214" s="870"/>
      <c r="K214" s="870"/>
      <c r="L214" s="870"/>
    </row>
    <row r="215" spans="2:12" x14ac:dyDescent="0.25">
      <c r="B215" s="870"/>
      <c r="C215" s="870"/>
      <c r="D215" s="870"/>
      <c r="E215" s="870"/>
      <c r="F215" s="870"/>
      <c r="G215" s="870"/>
      <c r="H215" s="870"/>
      <c r="I215" s="870"/>
      <c r="J215" s="870"/>
      <c r="K215" s="870"/>
      <c r="L215" s="870"/>
    </row>
    <row r="216" spans="2:12" x14ac:dyDescent="0.25">
      <c r="B216" s="870"/>
      <c r="C216" s="870"/>
      <c r="D216" s="870"/>
      <c r="E216" s="870"/>
      <c r="F216" s="870"/>
      <c r="G216" s="870"/>
      <c r="H216" s="870"/>
      <c r="I216" s="870"/>
      <c r="J216" s="870"/>
      <c r="K216" s="870"/>
      <c r="L216" s="870"/>
    </row>
    <row r="217" spans="2:12" x14ac:dyDescent="0.25">
      <c r="B217" s="870"/>
      <c r="C217" s="870"/>
      <c r="D217" s="870"/>
      <c r="E217" s="870"/>
      <c r="F217" s="870"/>
      <c r="G217" s="870"/>
      <c r="H217" s="870"/>
      <c r="I217" s="870"/>
      <c r="J217" s="870"/>
      <c r="K217" s="870"/>
      <c r="L217" s="870"/>
    </row>
    <row r="218" spans="2:12" x14ac:dyDescent="0.25">
      <c r="B218" s="870"/>
      <c r="C218" s="870"/>
      <c r="D218" s="870"/>
      <c r="E218" s="870"/>
      <c r="F218" s="870"/>
      <c r="G218" s="870"/>
      <c r="H218" s="870"/>
      <c r="I218" s="870"/>
      <c r="J218" s="870"/>
      <c r="K218" s="870"/>
      <c r="L218" s="870"/>
    </row>
    <row r="219" spans="2:12" x14ac:dyDescent="0.25">
      <c r="B219" s="870"/>
      <c r="C219" s="870"/>
      <c r="D219" s="870"/>
      <c r="E219" s="870"/>
      <c r="F219" s="870"/>
      <c r="G219" s="870"/>
      <c r="H219" s="870"/>
      <c r="I219" s="870"/>
      <c r="J219" s="870"/>
      <c r="K219" s="870"/>
      <c r="L219" s="870"/>
    </row>
    <row r="220" spans="2:12" x14ac:dyDescent="0.25">
      <c r="B220" s="870"/>
      <c r="C220" s="870"/>
      <c r="D220" s="870"/>
      <c r="E220" s="870"/>
      <c r="F220" s="870"/>
      <c r="G220" s="870"/>
      <c r="H220" s="870"/>
      <c r="I220" s="870"/>
      <c r="J220" s="870"/>
      <c r="K220" s="870"/>
      <c r="L220" s="870"/>
    </row>
    <row r="221" spans="2:12" x14ac:dyDescent="0.25">
      <c r="B221" s="870"/>
      <c r="C221" s="870"/>
      <c r="D221" s="870"/>
      <c r="E221" s="870"/>
      <c r="F221" s="870"/>
      <c r="G221" s="870"/>
      <c r="H221" s="870"/>
      <c r="I221" s="870"/>
      <c r="J221" s="870"/>
      <c r="K221" s="870"/>
      <c r="L221" s="870"/>
    </row>
    <row r="222" spans="2:12" x14ac:dyDescent="0.25">
      <c r="B222" s="870"/>
      <c r="C222" s="870"/>
      <c r="D222" s="870"/>
      <c r="E222" s="870"/>
      <c r="F222" s="870"/>
      <c r="G222" s="870"/>
      <c r="H222" s="870"/>
      <c r="I222" s="870"/>
      <c r="J222" s="870"/>
      <c r="K222" s="870"/>
      <c r="L222" s="870"/>
    </row>
    <row r="223" spans="2:12" x14ac:dyDescent="0.25">
      <c r="B223" s="870"/>
      <c r="C223" s="870"/>
      <c r="D223" s="870"/>
      <c r="E223" s="870"/>
      <c r="F223" s="870"/>
      <c r="G223" s="870"/>
      <c r="H223" s="870"/>
      <c r="I223" s="870"/>
      <c r="J223" s="870"/>
      <c r="K223" s="870"/>
      <c r="L223" s="870"/>
    </row>
    <row r="224" spans="2:12" x14ac:dyDescent="0.25">
      <c r="B224" s="870"/>
      <c r="C224" s="870"/>
      <c r="D224" s="870"/>
      <c r="E224" s="870"/>
      <c r="F224" s="870"/>
      <c r="G224" s="870"/>
      <c r="H224" s="870"/>
      <c r="I224" s="870"/>
      <c r="J224" s="870"/>
      <c r="K224" s="870"/>
      <c r="L224" s="870"/>
    </row>
    <row r="225" spans="2:12" x14ac:dyDescent="0.25">
      <c r="B225" s="870"/>
      <c r="C225" s="870"/>
      <c r="D225" s="870"/>
      <c r="E225" s="870"/>
      <c r="F225" s="870"/>
      <c r="G225" s="870"/>
      <c r="H225" s="870"/>
      <c r="I225" s="870"/>
      <c r="J225" s="870"/>
      <c r="K225" s="870"/>
      <c r="L225" s="870"/>
    </row>
    <row r="226" spans="2:12" x14ac:dyDescent="0.25">
      <c r="B226" s="870"/>
      <c r="C226" s="870"/>
      <c r="D226" s="870"/>
      <c r="E226" s="870"/>
      <c r="F226" s="870"/>
      <c r="G226" s="870"/>
      <c r="H226" s="870"/>
      <c r="I226" s="870"/>
      <c r="J226" s="870"/>
      <c r="K226" s="870"/>
      <c r="L226" s="870"/>
    </row>
    <row r="227" spans="2:12" x14ac:dyDescent="0.25">
      <c r="B227" s="870"/>
      <c r="C227" s="870"/>
      <c r="D227" s="870"/>
      <c r="E227" s="870"/>
      <c r="F227" s="870"/>
      <c r="G227" s="870"/>
      <c r="H227" s="870"/>
      <c r="I227" s="870"/>
      <c r="J227" s="870"/>
      <c r="K227" s="870"/>
      <c r="L227" s="870"/>
    </row>
    <row r="228" spans="2:12" x14ac:dyDescent="0.25">
      <c r="B228" s="870"/>
      <c r="C228" s="870"/>
      <c r="D228" s="870"/>
      <c r="E228" s="870"/>
      <c r="F228" s="870"/>
      <c r="G228" s="870"/>
      <c r="H228" s="870"/>
      <c r="I228" s="870"/>
      <c r="J228" s="870"/>
      <c r="K228" s="870"/>
      <c r="L228" s="870"/>
    </row>
    <row r="229" spans="2:12" x14ac:dyDescent="0.25">
      <c r="B229" s="870"/>
      <c r="C229" s="870"/>
      <c r="D229" s="870"/>
      <c r="E229" s="870"/>
      <c r="F229" s="870"/>
      <c r="G229" s="870"/>
      <c r="H229" s="870"/>
      <c r="I229" s="870"/>
      <c r="J229" s="870"/>
      <c r="K229" s="870"/>
      <c r="L229" s="870"/>
    </row>
    <row r="230" spans="2:12" x14ac:dyDescent="0.25">
      <c r="B230" s="870"/>
      <c r="C230" s="870"/>
      <c r="D230" s="870"/>
      <c r="E230" s="870"/>
      <c r="F230" s="870"/>
      <c r="G230" s="870"/>
      <c r="H230" s="870"/>
      <c r="I230" s="870"/>
      <c r="J230" s="870"/>
      <c r="K230" s="870"/>
      <c r="L230" s="870"/>
    </row>
    <row r="231" spans="2:12" x14ac:dyDescent="0.25">
      <c r="B231" s="870"/>
      <c r="C231" s="870"/>
      <c r="D231" s="870"/>
      <c r="E231" s="870"/>
      <c r="F231" s="870"/>
      <c r="G231" s="870"/>
      <c r="H231" s="870"/>
      <c r="I231" s="870"/>
      <c r="J231" s="870"/>
      <c r="K231" s="870"/>
      <c r="L231" s="870"/>
    </row>
    <row r="232" spans="2:12" x14ac:dyDescent="0.25">
      <c r="B232" s="870"/>
      <c r="C232" s="870"/>
      <c r="D232" s="870"/>
      <c r="E232" s="870"/>
      <c r="F232" s="870"/>
      <c r="G232" s="870"/>
      <c r="H232" s="870"/>
      <c r="I232" s="870"/>
      <c r="J232" s="870"/>
      <c r="K232" s="870"/>
      <c r="L232" s="870"/>
    </row>
    <row r="233" spans="2:12" x14ac:dyDescent="0.25">
      <c r="B233" s="870"/>
      <c r="C233" s="870"/>
      <c r="D233" s="870"/>
      <c r="E233" s="870"/>
      <c r="F233" s="870"/>
      <c r="G233" s="870"/>
      <c r="H233" s="870"/>
      <c r="I233" s="870"/>
      <c r="J233" s="870"/>
      <c r="K233" s="870"/>
      <c r="L233" s="870"/>
    </row>
    <row r="234" spans="2:12" x14ac:dyDescent="0.25">
      <c r="B234" s="870"/>
      <c r="C234" s="870"/>
      <c r="D234" s="870"/>
      <c r="E234" s="870"/>
      <c r="F234" s="870"/>
      <c r="G234" s="870"/>
      <c r="H234" s="870"/>
      <c r="I234" s="870"/>
      <c r="J234" s="870"/>
      <c r="K234" s="870"/>
      <c r="L234" s="870"/>
    </row>
    <row r="235" spans="2:12" x14ac:dyDescent="0.25">
      <c r="B235" s="870"/>
      <c r="C235" s="870"/>
      <c r="D235" s="870"/>
      <c r="E235" s="870"/>
      <c r="F235" s="870"/>
      <c r="G235" s="870"/>
      <c r="H235" s="870"/>
      <c r="I235" s="870"/>
      <c r="J235" s="870"/>
      <c r="K235" s="870"/>
      <c r="L235" s="870"/>
    </row>
    <row r="236" spans="2:12" x14ac:dyDescent="0.25">
      <c r="B236" s="870"/>
      <c r="C236" s="870"/>
      <c r="D236" s="870"/>
      <c r="E236" s="870"/>
      <c r="F236" s="870"/>
      <c r="G236" s="870"/>
      <c r="H236" s="870"/>
      <c r="I236" s="870"/>
      <c r="J236" s="870"/>
      <c r="K236" s="870"/>
      <c r="L236" s="870"/>
    </row>
    <row r="237" spans="2:12" x14ac:dyDescent="0.25">
      <c r="B237" s="870"/>
      <c r="C237" s="870"/>
      <c r="D237" s="870"/>
      <c r="E237" s="870"/>
      <c r="F237" s="870"/>
      <c r="G237" s="870"/>
      <c r="H237" s="870"/>
      <c r="I237" s="870"/>
      <c r="J237" s="870"/>
      <c r="K237" s="870"/>
      <c r="L237" s="870"/>
    </row>
    <row r="238" spans="2:12" x14ac:dyDescent="0.25">
      <c r="B238" s="870"/>
      <c r="C238" s="870"/>
      <c r="D238" s="870"/>
      <c r="E238" s="870"/>
      <c r="F238" s="870"/>
      <c r="G238" s="870"/>
      <c r="H238" s="870"/>
      <c r="I238" s="870"/>
      <c r="J238" s="870"/>
      <c r="K238" s="870"/>
      <c r="L238" s="870"/>
    </row>
    <row r="239" spans="2:12" x14ac:dyDescent="0.25">
      <c r="B239" s="870"/>
      <c r="C239" s="870"/>
      <c r="D239" s="870"/>
      <c r="E239" s="870"/>
      <c r="F239" s="870"/>
      <c r="G239" s="870"/>
      <c r="H239" s="870"/>
      <c r="I239" s="870"/>
      <c r="J239" s="870"/>
      <c r="K239" s="870"/>
      <c r="L239" s="870"/>
    </row>
    <row r="240" spans="2:12" x14ac:dyDescent="0.25">
      <c r="B240" s="870"/>
      <c r="C240" s="870"/>
      <c r="D240" s="870"/>
      <c r="E240" s="870"/>
      <c r="F240" s="870"/>
      <c r="G240" s="870"/>
      <c r="H240" s="870"/>
      <c r="I240" s="870"/>
      <c r="J240" s="870"/>
      <c r="K240" s="870"/>
      <c r="L240" s="870"/>
    </row>
    <row r="241" spans="2:12" x14ac:dyDescent="0.25">
      <c r="B241" s="870"/>
      <c r="C241" s="870"/>
      <c r="D241" s="870"/>
      <c r="E241" s="870"/>
      <c r="F241" s="870"/>
      <c r="G241" s="870"/>
      <c r="H241" s="870"/>
      <c r="I241" s="870"/>
      <c r="J241" s="870"/>
      <c r="K241" s="870"/>
      <c r="L241" s="870"/>
    </row>
    <row r="242" spans="2:12" x14ac:dyDescent="0.25">
      <c r="B242" s="870"/>
      <c r="C242" s="870"/>
      <c r="D242" s="870"/>
      <c r="E242" s="870"/>
      <c r="F242" s="870"/>
      <c r="G242" s="870"/>
      <c r="H242" s="870"/>
      <c r="I242" s="870"/>
      <c r="J242" s="870"/>
      <c r="K242" s="870"/>
      <c r="L242" s="870"/>
    </row>
    <row r="243" spans="2:12" x14ac:dyDescent="0.25">
      <c r="B243" s="870"/>
      <c r="C243" s="870"/>
      <c r="D243" s="870"/>
      <c r="E243" s="870"/>
      <c r="F243" s="870"/>
      <c r="G243" s="870"/>
      <c r="H243" s="870"/>
      <c r="I243" s="870"/>
      <c r="J243" s="870"/>
      <c r="K243" s="870"/>
      <c r="L243" s="870"/>
    </row>
    <row r="244" spans="2:12" x14ac:dyDescent="0.25">
      <c r="B244" s="870"/>
      <c r="C244" s="870"/>
      <c r="D244" s="870"/>
      <c r="E244" s="870"/>
      <c r="F244" s="870"/>
      <c r="G244" s="870"/>
      <c r="H244" s="870"/>
      <c r="I244" s="870"/>
      <c r="J244" s="870"/>
      <c r="K244" s="870"/>
      <c r="L244" s="870"/>
    </row>
    <row r="245" spans="2:12" x14ac:dyDescent="0.25">
      <c r="B245" s="870"/>
      <c r="C245" s="870"/>
      <c r="D245" s="870"/>
      <c r="E245" s="870"/>
      <c r="F245" s="870"/>
      <c r="G245" s="870"/>
      <c r="H245" s="870"/>
      <c r="I245" s="870"/>
      <c r="J245" s="870"/>
      <c r="K245" s="870"/>
      <c r="L245" s="870"/>
    </row>
    <row r="246" spans="2:12" x14ac:dyDescent="0.25">
      <c r="B246" s="870"/>
      <c r="C246" s="870"/>
      <c r="D246" s="870"/>
      <c r="E246" s="870"/>
      <c r="F246" s="870"/>
      <c r="G246" s="870"/>
      <c r="H246" s="870"/>
      <c r="I246" s="870"/>
      <c r="J246" s="870"/>
      <c r="K246" s="870"/>
      <c r="L246" s="870"/>
    </row>
    <row r="247" spans="2:12" x14ac:dyDescent="0.25">
      <c r="B247" s="870"/>
      <c r="C247" s="870"/>
      <c r="D247" s="870"/>
      <c r="E247" s="870"/>
      <c r="F247" s="870"/>
      <c r="G247" s="870"/>
      <c r="H247" s="870"/>
      <c r="I247" s="870"/>
      <c r="J247" s="870"/>
      <c r="K247" s="870"/>
      <c r="L247" s="870"/>
    </row>
    <row r="248" spans="2:12" x14ac:dyDescent="0.25">
      <c r="B248" s="870"/>
      <c r="C248" s="870"/>
      <c r="D248" s="870"/>
      <c r="E248" s="870"/>
      <c r="F248" s="870"/>
      <c r="G248" s="870"/>
      <c r="H248" s="870"/>
      <c r="I248" s="870"/>
      <c r="J248" s="870"/>
      <c r="K248" s="870"/>
      <c r="L248" s="870"/>
    </row>
    <row r="249" spans="2:12" x14ac:dyDescent="0.25">
      <c r="B249" s="870"/>
      <c r="C249" s="870"/>
      <c r="D249" s="870"/>
      <c r="E249" s="870"/>
      <c r="F249" s="870"/>
      <c r="G249" s="870"/>
      <c r="H249" s="870"/>
      <c r="I249" s="870"/>
      <c r="J249" s="870"/>
      <c r="K249" s="870"/>
      <c r="L249" s="870"/>
    </row>
    <row r="250" spans="2:12" x14ac:dyDescent="0.25">
      <c r="B250" s="870"/>
      <c r="C250" s="870"/>
      <c r="D250" s="870"/>
      <c r="E250" s="870"/>
      <c r="F250" s="870"/>
      <c r="G250" s="870"/>
      <c r="H250" s="870"/>
      <c r="I250" s="870"/>
      <c r="J250" s="870"/>
      <c r="K250" s="870"/>
      <c r="L250" s="870"/>
    </row>
    <row r="251" spans="2:12" x14ac:dyDescent="0.25">
      <c r="B251" s="870"/>
      <c r="C251" s="870"/>
      <c r="D251" s="870"/>
      <c r="E251" s="870"/>
      <c r="F251" s="870"/>
      <c r="G251" s="870"/>
      <c r="H251" s="870"/>
      <c r="I251" s="870"/>
      <c r="J251" s="870"/>
      <c r="K251" s="870"/>
      <c r="L251" s="870"/>
    </row>
    <row r="252" spans="2:12" x14ac:dyDescent="0.25">
      <c r="B252" s="870"/>
      <c r="C252" s="870"/>
      <c r="D252" s="870"/>
      <c r="E252" s="870"/>
      <c r="F252" s="870"/>
      <c r="G252" s="870"/>
      <c r="H252" s="870"/>
      <c r="I252" s="870"/>
      <c r="J252" s="870"/>
      <c r="K252" s="870"/>
      <c r="L252" s="870"/>
    </row>
    <row r="253" spans="2:12" x14ac:dyDescent="0.25">
      <c r="B253" s="870"/>
      <c r="C253" s="870"/>
      <c r="D253" s="870"/>
      <c r="E253" s="870"/>
      <c r="F253" s="870"/>
      <c r="G253" s="870"/>
      <c r="H253" s="870"/>
      <c r="I253" s="870"/>
      <c r="J253" s="870"/>
      <c r="K253" s="870"/>
      <c r="L253" s="870"/>
    </row>
    <row r="254" spans="2:12" x14ac:dyDescent="0.25">
      <c r="B254" s="870"/>
      <c r="C254" s="870"/>
      <c r="D254" s="870"/>
      <c r="E254" s="870"/>
      <c r="F254" s="870"/>
      <c r="G254" s="870"/>
      <c r="H254" s="870"/>
      <c r="I254" s="870"/>
      <c r="J254" s="870"/>
      <c r="K254" s="870"/>
      <c r="L254" s="870"/>
    </row>
    <row r="255" spans="2:12" x14ac:dyDescent="0.25">
      <c r="B255" s="870"/>
      <c r="C255" s="870"/>
      <c r="D255" s="870"/>
      <c r="E255" s="870"/>
      <c r="F255" s="870"/>
      <c r="G255" s="870"/>
      <c r="H255" s="870"/>
      <c r="I255" s="870"/>
      <c r="J255" s="870"/>
      <c r="K255" s="870"/>
      <c r="L255" s="870"/>
    </row>
    <row r="256" spans="2:12" x14ac:dyDescent="0.25">
      <c r="B256" s="870"/>
      <c r="C256" s="870"/>
      <c r="D256" s="870"/>
      <c r="E256" s="870"/>
      <c r="F256" s="870"/>
      <c r="G256" s="870"/>
      <c r="H256" s="870"/>
      <c r="I256" s="870"/>
      <c r="J256" s="870"/>
      <c r="K256" s="870"/>
      <c r="L256" s="870"/>
    </row>
    <row r="257" spans="2:12" x14ac:dyDescent="0.25">
      <c r="B257" s="870"/>
      <c r="C257" s="870"/>
      <c r="D257" s="870"/>
      <c r="E257" s="870"/>
      <c r="F257" s="870"/>
      <c r="G257" s="870"/>
      <c r="H257" s="870"/>
      <c r="I257" s="870"/>
      <c r="J257" s="870"/>
      <c r="K257" s="870"/>
      <c r="L257" s="870"/>
    </row>
    <row r="258" spans="2:12" x14ac:dyDescent="0.25">
      <c r="B258" s="870"/>
      <c r="C258" s="870"/>
      <c r="D258" s="870"/>
      <c r="E258" s="870"/>
      <c r="F258" s="870"/>
      <c r="G258" s="870"/>
      <c r="H258" s="870"/>
      <c r="I258" s="870"/>
      <c r="J258" s="870"/>
      <c r="K258" s="870"/>
      <c r="L258" s="870"/>
    </row>
    <row r="259" spans="2:12" x14ac:dyDescent="0.25">
      <c r="B259" s="870"/>
      <c r="C259" s="870"/>
      <c r="D259" s="870"/>
      <c r="E259" s="870"/>
      <c r="F259" s="870"/>
      <c r="G259" s="870"/>
      <c r="H259" s="870"/>
      <c r="I259" s="870"/>
      <c r="J259" s="870"/>
      <c r="K259" s="870"/>
      <c r="L259" s="870"/>
    </row>
    <row r="260" spans="2:12" x14ac:dyDescent="0.25">
      <c r="B260" s="870"/>
      <c r="C260" s="870"/>
      <c r="D260" s="870"/>
      <c r="E260" s="870"/>
      <c r="F260" s="870"/>
      <c r="G260" s="870"/>
      <c r="H260" s="870"/>
      <c r="I260" s="870"/>
      <c r="J260" s="870"/>
      <c r="K260" s="870"/>
      <c r="L260" s="870"/>
    </row>
    <row r="261" spans="2:12" x14ac:dyDescent="0.25">
      <c r="B261" s="870"/>
      <c r="C261" s="870"/>
      <c r="D261" s="870"/>
      <c r="E261" s="870"/>
      <c r="F261" s="870"/>
      <c r="G261" s="870"/>
      <c r="H261" s="870"/>
      <c r="I261" s="870"/>
      <c r="J261" s="870"/>
      <c r="K261" s="870"/>
      <c r="L261" s="870"/>
    </row>
    <row r="262" spans="2:12" x14ac:dyDescent="0.25">
      <c r="B262" s="870"/>
      <c r="C262" s="870"/>
      <c r="D262" s="870"/>
      <c r="E262" s="870"/>
      <c r="F262" s="870"/>
      <c r="G262" s="870"/>
      <c r="H262" s="870"/>
      <c r="I262" s="870"/>
      <c r="J262" s="870"/>
      <c r="K262" s="870"/>
      <c r="L262" s="870"/>
    </row>
    <row r="263" spans="2:12" x14ac:dyDescent="0.25">
      <c r="B263" s="870"/>
      <c r="C263" s="870"/>
      <c r="D263" s="870"/>
      <c r="E263" s="870"/>
      <c r="F263" s="870"/>
      <c r="G263" s="870"/>
      <c r="H263" s="870"/>
      <c r="I263" s="870"/>
      <c r="J263" s="870"/>
      <c r="K263" s="870"/>
      <c r="L263" s="870"/>
    </row>
    <row r="264" spans="2:12" x14ac:dyDescent="0.25">
      <c r="B264" s="870"/>
      <c r="C264" s="870"/>
      <c r="D264" s="870"/>
      <c r="E264" s="870"/>
      <c r="F264" s="870"/>
      <c r="G264" s="870"/>
      <c r="H264" s="870"/>
      <c r="I264" s="870"/>
      <c r="J264" s="870"/>
      <c r="K264" s="870"/>
      <c r="L264" s="870"/>
    </row>
    <row r="265" spans="2:12" x14ac:dyDescent="0.25">
      <c r="B265" s="870"/>
      <c r="C265" s="870"/>
      <c r="D265" s="870"/>
      <c r="E265" s="870"/>
      <c r="F265" s="870"/>
      <c r="G265" s="870"/>
      <c r="H265" s="870"/>
      <c r="I265" s="870"/>
      <c r="J265" s="870"/>
      <c r="K265" s="870"/>
      <c r="L265" s="870"/>
    </row>
    <row r="266" spans="2:12" x14ac:dyDescent="0.25">
      <c r="B266" s="870"/>
      <c r="C266" s="870"/>
      <c r="D266" s="870"/>
      <c r="E266" s="870"/>
      <c r="F266" s="870"/>
      <c r="G266" s="870"/>
      <c r="H266" s="870"/>
      <c r="I266" s="870"/>
      <c r="J266" s="870"/>
      <c r="K266" s="870"/>
      <c r="L266" s="870"/>
    </row>
    <row r="267" spans="2:12" x14ac:dyDescent="0.25">
      <c r="B267" s="870"/>
      <c r="C267" s="870"/>
      <c r="D267" s="870"/>
      <c r="E267" s="870"/>
      <c r="F267" s="870"/>
      <c r="G267" s="870"/>
      <c r="H267" s="870"/>
      <c r="I267" s="870"/>
      <c r="J267" s="870"/>
      <c r="K267" s="870"/>
      <c r="L267" s="870"/>
    </row>
    <row r="268" spans="2:12" x14ac:dyDescent="0.25">
      <c r="B268" s="870"/>
      <c r="C268" s="870"/>
      <c r="D268" s="870"/>
      <c r="E268" s="870"/>
      <c r="F268" s="870"/>
      <c r="G268" s="870"/>
      <c r="H268" s="870"/>
      <c r="I268" s="870"/>
      <c r="J268" s="870"/>
      <c r="K268" s="870"/>
      <c r="L268" s="870"/>
    </row>
    <row r="269" spans="2:12" x14ac:dyDescent="0.25">
      <c r="B269" s="870"/>
      <c r="C269" s="870"/>
      <c r="D269" s="870"/>
      <c r="E269" s="870"/>
      <c r="F269" s="870"/>
      <c r="G269" s="870"/>
      <c r="H269" s="870"/>
      <c r="I269" s="870"/>
      <c r="J269" s="870"/>
      <c r="K269" s="870"/>
      <c r="L269" s="870"/>
    </row>
    <row r="270" spans="2:12" x14ac:dyDescent="0.25">
      <c r="B270" s="870"/>
      <c r="C270" s="870"/>
      <c r="D270" s="870"/>
      <c r="E270" s="870"/>
      <c r="F270" s="870"/>
      <c r="G270" s="870"/>
      <c r="H270" s="870"/>
      <c r="I270" s="870"/>
      <c r="J270" s="870"/>
      <c r="K270" s="870"/>
      <c r="L270" s="870"/>
    </row>
    <row r="271" spans="2:12" x14ac:dyDescent="0.25">
      <c r="B271" s="870"/>
      <c r="C271" s="870"/>
      <c r="D271" s="870"/>
      <c r="E271" s="870"/>
      <c r="F271" s="870"/>
      <c r="G271" s="870"/>
      <c r="H271" s="870"/>
      <c r="I271" s="870"/>
      <c r="J271" s="870"/>
      <c r="K271" s="870"/>
      <c r="L271" s="870"/>
    </row>
    <row r="272" spans="2:12" x14ac:dyDescent="0.25">
      <c r="B272" s="870"/>
      <c r="C272" s="870"/>
      <c r="D272" s="870"/>
      <c r="E272" s="870"/>
      <c r="F272" s="870"/>
      <c r="G272" s="870"/>
      <c r="H272" s="870"/>
      <c r="I272" s="870"/>
      <c r="J272" s="870"/>
      <c r="K272" s="870"/>
      <c r="L272" s="870"/>
    </row>
    <row r="273" spans="2:12" x14ac:dyDescent="0.25">
      <c r="B273" s="870"/>
      <c r="C273" s="870"/>
      <c r="D273" s="870"/>
      <c r="E273" s="870"/>
      <c r="F273" s="870"/>
      <c r="G273" s="870"/>
      <c r="H273" s="870"/>
      <c r="I273" s="870"/>
      <c r="J273" s="870"/>
      <c r="K273" s="870"/>
      <c r="L273" s="870"/>
    </row>
    <row r="274" spans="2:12" x14ac:dyDescent="0.25">
      <c r="B274" s="870"/>
      <c r="C274" s="870"/>
      <c r="D274" s="870"/>
      <c r="E274" s="870"/>
      <c r="F274" s="870"/>
      <c r="G274" s="870"/>
      <c r="H274" s="870"/>
      <c r="I274" s="870"/>
      <c r="J274" s="870"/>
      <c r="K274" s="870"/>
      <c r="L274" s="870"/>
    </row>
    <row r="275" spans="2:12" x14ac:dyDescent="0.25">
      <c r="B275" s="870"/>
      <c r="C275" s="870"/>
      <c r="D275" s="870"/>
      <c r="E275" s="870"/>
      <c r="F275" s="870"/>
      <c r="G275" s="870"/>
      <c r="H275" s="870"/>
      <c r="I275" s="870"/>
      <c r="J275" s="870"/>
      <c r="K275" s="870"/>
      <c r="L275" s="870"/>
    </row>
    <row r="276" spans="2:12" x14ac:dyDescent="0.25">
      <c r="B276" s="870"/>
      <c r="C276" s="870"/>
      <c r="D276" s="870"/>
      <c r="E276" s="870"/>
      <c r="F276" s="870"/>
      <c r="G276" s="870"/>
      <c r="H276" s="870"/>
      <c r="I276" s="870"/>
      <c r="J276" s="870"/>
      <c r="K276" s="870"/>
      <c r="L276" s="870"/>
    </row>
    <row r="277" spans="2:12" x14ac:dyDescent="0.25">
      <c r="B277" s="870"/>
      <c r="C277" s="870"/>
      <c r="D277" s="870"/>
      <c r="E277" s="870"/>
      <c r="F277" s="870"/>
      <c r="G277" s="870"/>
      <c r="H277" s="870"/>
      <c r="I277" s="870"/>
      <c r="J277" s="870"/>
      <c r="K277" s="870"/>
      <c r="L277" s="870"/>
    </row>
    <row r="278" spans="2:12" x14ac:dyDescent="0.25">
      <c r="B278" s="870"/>
      <c r="C278" s="870"/>
      <c r="D278" s="870"/>
      <c r="E278" s="870"/>
      <c r="F278" s="870"/>
      <c r="G278" s="870"/>
      <c r="H278" s="870"/>
      <c r="I278" s="870"/>
      <c r="J278" s="870"/>
      <c r="K278" s="870"/>
      <c r="L278" s="870"/>
    </row>
    <row r="279" spans="2:12" x14ac:dyDescent="0.25">
      <c r="B279" s="870"/>
      <c r="C279" s="870"/>
      <c r="D279" s="870"/>
      <c r="E279" s="870"/>
      <c r="F279" s="870"/>
      <c r="G279" s="870"/>
      <c r="H279" s="870"/>
      <c r="I279" s="870"/>
      <c r="J279" s="870"/>
      <c r="K279" s="870"/>
      <c r="L279" s="870"/>
    </row>
    <row r="280" spans="2:12" x14ac:dyDescent="0.25">
      <c r="B280" s="870"/>
      <c r="C280" s="870"/>
      <c r="D280" s="870"/>
      <c r="E280" s="870"/>
      <c r="F280" s="870"/>
      <c r="G280" s="870"/>
      <c r="H280" s="870"/>
      <c r="I280" s="870"/>
      <c r="J280" s="870"/>
      <c r="K280" s="870"/>
      <c r="L280" s="870"/>
    </row>
    <row r="281" spans="2:12" x14ac:dyDescent="0.25">
      <c r="B281" s="870"/>
      <c r="C281" s="870"/>
      <c r="D281" s="870"/>
      <c r="E281" s="870"/>
      <c r="F281" s="870"/>
      <c r="G281" s="870"/>
      <c r="H281" s="870"/>
      <c r="I281" s="870"/>
      <c r="J281" s="870"/>
      <c r="K281" s="870"/>
      <c r="L281" s="870"/>
    </row>
    <row r="282" spans="2:12" x14ac:dyDescent="0.25">
      <c r="B282" s="870"/>
      <c r="C282" s="870"/>
      <c r="D282" s="870"/>
      <c r="E282" s="870"/>
      <c r="F282" s="870"/>
      <c r="G282" s="870"/>
      <c r="H282" s="870"/>
      <c r="I282" s="870"/>
      <c r="J282" s="870"/>
      <c r="K282" s="870"/>
      <c r="L282" s="870"/>
    </row>
    <row r="283" spans="2:12" x14ac:dyDescent="0.25">
      <c r="B283" s="870"/>
      <c r="C283" s="870"/>
      <c r="D283" s="870"/>
      <c r="E283" s="870"/>
      <c r="F283" s="870"/>
      <c r="G283" s="870"/>
      <c r="H283" s="870"/>
      <c r="I283" s="870"/>
      <c r="J283" s="870"/>
      <c r="K283" s="870"/>
      <c r="L283" s="870"/>
    </row>
    <row r="284" spans="2:12" x14ac:dyDescent="0.25">
      <c r="B284" s="870"/>
      <c r="C284" s="870"/>
      <c r="D284" s="870"/>
      <c r="E284" s="870"/>
      <c r="F284" s="870"/>
      <c r="G284" s="870"/>
      <c r="H284" s="870"/>
      <c r="I284" s="870"/>
      <c r="J284" s="870"/>
      <c r="K284" s="870"/>
      <c r="L284" s="870"/>
    </row>
    <row r="285" spans="2:12" x14ac:dyDescent="0.25">
      <c r="B285" s="870"/>
      <c r="C285" s="870"/>
      <c r="D285" s="870"/>
      <c r="E285" s="870"/>
      <c r="F285" s="870"/>
      <c r="G285" s="870"/>
      <c r="H285" s="870"/>
      <c r="I285" s="870"/>
      <c r="J285" s="870"/>
      <c r="K285" s="870"/>
      <c r="L285" s="870"/>
    </row>
    <row r="286" spans="2:12" x14ac:dyDescent="0.25">
      <c r="B286" s="870"/>
      <c r="C286" s="870"/>
      <c r="D286" s="870"/>
      <c r="E286" s="870"/>
      <c r="F286" s="870"/>
      <c r="G286" s="870"/>
      <c r="H286" s="870"/>
      <c r="I286" s="870"/>
      <c r="J286" s="870"/>
      <c r="K286" s="870"/>
      <c r="L286" s="870"/>
    </row>
    <row r="287" spans="2:12" x14ac:dyDescent="0.25">
      <c r="B287" s="870"/>
      <c r="C287" s="870"/>
      <c r="D287" s="870"/>
      <c r="E287" s="870"/>
      <c r="F287" s="870"/>
      <c r="G287" s="870"/>
      <c r="H287" s="870"/>
      <c r="I287" s="870"/>
      <c r="J287" s="870"/>
      <c r="K287" s="870"/>
      <c r="L287" s="870"/>
    </row>
    <row r="288" spans="2:12" x14ac:dyDescent="0.25">
      <c r="B288" s="870"/>
      <c r="C288" s="870"/>
      <c r="D288" s="870"/>
      <c r="E288" s="870"/>
      <c r="F288" s="870"/>
      <c r="G288" s="870"/>
      <c r="H288" s="870"/>
      <c r="I288" s="870"/>
      <c r="J288" s="870"/>
      <c r="K288" s="870"/>
      <c r="L288" s="870"/>
    </row>
    <row r="289" spans="2:12" x14ac:dyDescent="0.25">
      <c r="B289" s="870"/>
      <c r="C289" s="870"/>
      <c r="D289" s="870"/>
      <c r="E289" s="870"/>
      <c r="F289" s="870"/>
      <c r="G289" s="870"/>
      <c r="H289" s="870"/>
      <c r="I289" s="870"/>
      <c r="J289" s="870"/>
      <c r="K289" s="870"/>
      <c r="L289" s="870"/>
    </row>
    <row r="290" spans="2:12" x14ac:dyDescent="0.25">
      <c r="B290" s="870"/>
      <c r="C290" s="870"/>
      <c r="D290" s="870"/>
      <c r="E290" s="870"/>
      <c r="F290" s="870"/>
      <c r="G290" s="870"/>
      <c r="H290" s="870"/>
      <c r="I290" s="870"/>
      <c r="J290" s="870"/>
      <c r="K290" s="870"/>
      <c r="L290" s="870"/>
    </row>
    <row r="291" spans="2:12" x14ac:dyDescent="0.25">
      <c r="B291" s="870"/>
      <c r="C291" s="870"/>
      <c r="D291" s="870"/>
      <c r="E291" s="870"/>
      <c r="F291" s="870"/>
      <c r="G291" s="870"/>
      <c r="H291" s="870"/>
      <c r="I291" s="870"/>
      <c r="J291" s="870"/>
      <c r="K291" s="870"/>
      <c r="L291" s="870"/>
    </row>
    <row r="292" spans="2:12" x14ac:dyDescent="0.25">
      <c r="B292" s="870"/>
      <c r="C292" s="870"/>
      <c r="D292" s="870"/>
      <c r="E292" s="870"/>
      <c r="F292" s="870"/>
      <c r="G292" s="870"/>
      <c r="H292" s="870"/>
      <c r="I292" s="870"/>
      <c r="J292" s="870"/>
      <c r="K292" s="870"/>
      <c r="L292" s="870"/>
    </row>
    <row r="293" spans="2:12" x14ac:dyDescent="0.25">
      <c r="B293" s="870"/>
      <c r="C293" s="870"/>
      <c r="D293" s="870"/>
      <c r="E293" s="870"/>
      <c r="F293" s="870"/>
      <c r="G293" s="870"/>
      <c r="H293" s="870"/>
      <c r="I293" s="870"/>
      <c r="J293" s="870"/>
      <c r="K293" s="870"/>
      <c r="L293" s="870"/>
    </row>
    <row r="294" spans="2:12" x14ac:dyDescent="0.25">
      <c r="B294" s="870"/>
      <c r="C294" s="870"/>
      <c r="D294" s="870"/>
      <c r="E294" s="870"/>
      <c r="F294" s="870"/>
      <c r="G294" s="870"/>
      <c r="H294" s="870"/>
      <c r="I294" s="870"/>
      <c r="J294" s="870"/>
      <c r="K294" s="870"/>
      <c r="L294" s="870"/>
    </row>
    <row r="295" spans="2:12" x14ac:dyDescent="0.25">
      <c r="B295" s="870"/>
      <c r="C295" s="870"/>
      <c r="D295" s="870"/>
      <c r="E295" s="870"/>
      <c r="F295" s="870"/>
      <c r="G295" s="870"/>
      <c r="H295" s="870"/>
      <c r="I295" s="870"/>
      <c r="J295" s="870"/>
      <c r="K295" s="870"/>
      <c r="L295" s="870"/>
    </row>
    <row r="296" spans="2:12" x14ac:dyDescent="0.25">
      <c r="B296" s="870"/>
      <c r="C296" s="870"/>
      <c r="D296" s="870"/>
      <c r="E296" s="870"/>
      <c r="F296" s="870"/>
      <c r="G296" s="870"/>
      <c r="H296" s="870"/>
      <c r="I296" s="870"/>
      <c r="J296" s="870"/>
      <c r="K296" s="870"/>
      <c r="L296" s="870"/>
    </row>
    <row r="297" spans="2:12" x14ac:dyDescent="0.25">
      <c r="B297" s="870"/>
      <c r="C297" s="870"/>
      <c r="D297" s="870"/>
      <c r="E297" s="870"/>
      <c r="F297" s="870"/>
      <c r="G297" s="870"/>
      <c r="H297" s="870"/>
      <c r="I297" s="870"/>
      <c r="J297" s="870"/>
      <c r="K297" s="870"/>
      <c r="L297" s="870"/>
    </row>
    <row r="298" spans="2:12" x14ac:dyDescent="0.25">
      <c r="B298" s="870"/>
      <c r="C298" s="870"/>
      <c r="D298" s="870"/>
      <c r="E298" s="870"/>
      <c r="F298" s="870"/>
      <c r="G298" s="870"/>
      <c r="H298" s="870"/>
      <c r="I298" s="870"/>
      <c r="J298" s="870"/>
      <c r="K298" s="870"/>
      <c r="L298" s="870"/>
    </row>
    <row r="299" spans="2:12" x14ac:dyDescent="0.25">
      <c r="B299" s="870"/>
      <c r="C299" s="870"/>
      <c r="D299" s="870"/>
      <c r="E299" s="870"/>
      <c r="F299" s="870"/>
      <c r="G299" s="870"/>
      <c r="H299" s="870"/>
      <c r="I299" s="870"/>
      <c r="J299" s="870"/>
      <c r="K299" s="870"/>
      <c r="L299" s="870"/>
    </row>
    <row r="300" spans="2:12" x14ac:dyDescent="0.25">
      <c r="B300" s="870"/>
      <c r="C300" s="870"/>
      <c r="D300" s="870"/>
      <c r="E300" s="870"/>
      <c r="F300" s="870"/>
      <c r="G300" s="870"/>
      <c r="H300" s="870"/>
      <c r="I300" s="870"/>
      <c r="J300" s="870"/>
      <c r="K300" s="870"/>
      <c r="L300" s="870"/>
    </row>
    <row r="301" spans="2:12" x14ac:dyDescent="0.25">
      <c r="B301" s="870"/>
      <c r="C301" s="870"/>
      <c r="D301" s="870"/>
      <c r="E301" s="870"/>
      <c r="F301" s="870"/>
      <c r="G301" s="870"/>
      <c r="H301" s="870"/>
      <c r="I301" s="870"/>
      <c r="J301" s="870"/>
      <c r="K301" s="870"/>
      <c r="L301" s="870"/>
    </row>
    <row r="302" spans="2:12" x14ac:dyDescent="0.25">
      <c r="B302" s="870"/>
      <c r="C302" s="870"/>
      <c r="D302" s="870"/>
      <c r="E302" s="870"/>
      <c r="F302" s="870"/>
      <c r="G302" s="870"/>
      <c r="H302" s="870"/>
      <c r="I302" s="870"/>
      <c r="J302" s="870"/>
      <c r="K302" s="870"/>
      <c r="L302" s="870"/>
    </row>
    <row r="303" spans="2:12" x14ac:dyDescent="0.25">
      <c r="B303" s="870"/>
      <c r="C303" s="870"/>
      <c r="D303" s="870"/>
      <c r="E303" s="870"/>
      <c r="F303" s="870"/>
      <c r="G303" s="870"/>
      <c r="H303" s="870"/>
      <c r="I303" s="870"/>
      <c r="J303" s="870"/>
      <c r="K303" s="870"/>
      <c r="L303" s="870"/>
    </row>
    <row r="304" spans="2:12" x14ac:dyDescent="0.25">
      <c r="B304" s="870"/>
      <c r="C304" s="870"/>
      <c r="D304" s="870"/>
      <c r="E304" s="870"/>
      <c r="F304" s="870"/>
      <c r="G304" s="870"/>
      <c r="H304" s="870"/>
      <c r="I304" s="870"/>
      <c r="J304" s="870"/>
      <c r="K304" s="870"/>
      <c r="L304" s="870"/>
    </row>
    <row r="305" spans="2:12" x14ac:dyDescent="0.25">
      <c r="B305" s="870"/>
      <c r="C305" s="870"/>
      <c r="D305" s="870"/>
      <c r="E305" s="870"/>
      <c r="F305" s="870"/>
      <c r="G305" s="870"/>
      <c r="H305" s="870"/>
      <c r="I305" s="870"/>
      <c r="J305" s="870"/>
      <c r="K305" s="870"/>
      <c r="L305" s="870"/>
    </row>
    <row r="306" spans="2:12" x14ac:dyDescent="0.25">
      <c r="B306" s="870"/>
      <c r="C306" s="870"/>
      <c r="D306" s="870"/>
      <c r="E306" s="870"/>
      <c r="F306" s="870"/>
      <c r="G306" s="870"/>
      <c r="H306" s="870"/>
      <c r="I306" s="870"/>
      <c r="J306" s="870"/>
      <c r="K306" s="870"/>
      <c r="L306" s="870"/>
    </row>
    <row r="307" spans="2:12" x14ac:dyDescent="0.25">
      <c r="B307" s="870"/>
      <c r="C307" s="870"/>
      <c r="D307" s="870"/>
      <c r="E307" s="870"/>
      <c r="F307" s="870"/>
      <c r="G307" s="870"/>
      <c r="H307" s="870"/>
      <c r="I307" s="870"/>
      <c r="J307" s="870"/>
      <c r="K307" s="870"/>
      <c r="L307" s="870"/>
    </row>
    <row r="308" spans="2:12" x14ac:dyDescent="0.25">
      <c r="B308" s="870"/>
      <c r="C308" s="870"/>
      <c r="D308" s="870"/>
      <c r="E308" s="870"/>
      <c r="F308" s="870"/>
      <c r="G308" s="870"/>
      <c r="H308" s="870"/>
      <c r="I308" s="870"/>
      <c r="J308" s="870"/>
      <c r="K308" s="870"/>
      <c r="L308" s="870"/>
    </row>
    <row r="309" spans="2:12" x14ac:dyDescent="0.25">
      <c r="B309" s="870"/>
      <c r="C309" s="870"/>
      <c r="D309" s="870"/>
      <c r="E309" s="870"/>
      <c r="F309" s="870"/>
      <c r="G309" s="870"/>
      <c r="H309" s="870"/>
      <c r="I309" s="870"/>
      <c r="J309" s="870"/>
      <c r="K309" s="870"/>
      <c r="L309" s="870"/>
    </row>
    <row r="310" spans="2:12" x14ac:dyDescent="0.25">
      <c r="B310" s="870"/>
      <c r="C310" s="870"/>
      <c r="D310" s="870"/>
      <c r="E310" s="870"/>
      <c r="F310" s="870"/>
      <c r="G310" s="870"/>
      <c r="H310" s="870"/>
      <c r="I310" s="870"/>
      <c r="J310" s="870"/>
      <c r="K310" s="870"/>
      <c r="L310" s="870"/>
    </row>
    <row r="311" spans="2:12" x14ac:dyDescent="0.25">
      <c r="B311" s="870"/>
      <c r="C311" s="870"/>
      <c r="D311" s="870"/>
      <c r="E311" s="870"/>
      <c r="F311" s="870"/>
      <c r="G311" s="870"/>
      <c r="H311" s="870"/>
      <c r="I311" s="870"/>
      <c r="J311" s="870"/>
      <c r="K311" s="870"/>
      <c r="L311" s="870"/>
    </row>
    <row r="312" spans="2:12" x14ac:dyDescent="0.25">
      <c r="B312" s="870"/>
      <c r="C312" s="870"/>
      <c r="D312" s="870"/>
      <c r="E312" s="870"/>
      <c r="F312" s="870"/>
      <c r="G312" s="870"/>
      <c r="H312" s="870"/>
      <c r="I312" s="870"/>
      <c r="J312" s="870"/>
      <c r="K312" s="870"/>
      <c r="L312" s="870"/>
    </row>
    <row r="313" spans="2:12" x14ac:dyDescent="0.25">
      <c r="B313" s="870"/>
      <c r="C313" s="870"/>
      <c r="D313" s="870"/>
      <c r="E313" s="870"/>
      <c r="F313" s="870"/>
      <c r="G313" s="870"/>
      <c r="H313" s="870"/>
      <c r="I313" s="870"/>
      <c r="J313" s="870"/>
      <c r="K313" s="870"/>
      <c r="L313" s="870"/>
    </row>
    <row r="314" spans="2:12" x14ac:dyDescent="0.25">
      <c r="B314" s="870"/>
      <c r="C314" s="870"/>
      <c r="D314" s="870"/>
      <c r="E314" s="870"/>
      <c r="F314" s="870"/>
      <c r="G314" s="870"/>
      <c r="H314" s="870"/>
      <c r="I314" s="870"/>
      <c r="J314" s="870"/>
      <c r="K314" s="870"/>
      <c r="L314" s="870"/>
    </row>
    <row r="315" spans="2:12" x14ac:dyDescent="0.25">
      <c r="B315" s="870"/>
      <c r="C315" s="870"/>
      <c r="D315" s="870"/>
      <c r="E315" s="870"/>
      <c r="F315" s="870"/>
      <c r="G315" s="870"/>
      <c r="H315" s="870"/>
      <c r="I315" s="870"/>
      <c r="J315" s="870"/>
      <c r="K315" s="870"/>
      <c r="L315" s="870"/>
    </row>
    <row r="316" spans="2:12" x14ac:dyDescent="0.25">
      <c r="B316" s="870"/>
      <c r="C316" s="870"/>
      <c r="D316" s="870"/>
      <c r="E316" s="870"/>
      <c r="F316" s="870"/>
      <c r="G316" s="870"/>
      <c r="H316" s="870"/>
      <c r="I316" s="870"/>
      <c r="J316" s="870"/>
      <c r="K316" s="870"/>
      <c r="L316" s="870"/>
    </row>
    <row r="317" spans="2:12" x14ac:dyDescent="0.25">
      <c r="B317" s="870"/>
      <c r="C317" s="870"/>
      <c r="D317" s="870"/>
      <c r="E317" s="870"/>
      <c r="F317" s="870"/>
      <c r="G317" s="870"/>
      <c r="H317" s="870"/>
      <c r="I317" s="870"/>
      <c r="J317" s="870"/>
      <c r="K317" s="870"/>
      <c r="L317" s="870"/>
    </row>
    <row r="318" spans="2:12" x14ac:dyDescent="0.25">
      <c r="B318" s="870"/>
      <c r="C318" s="870"/>
      <c r="D318" s="870"/>
      <c r="E318" s="870"/>
      <c r="F318" s="870"/>
      <c r="G318" s="870"/>
      <c r="H318" s="870"/>
      <c r="I318" s="870"/>
      <c r="J318" s="870"/>
      <c r="K318" s="870"/>
      <c r="L318" s="870"/>
    </row>
    <row r="319" spans="2:12" x14ac:dyDescent="0.25">
      <c r="B319" s="870"/>
      <c r="C319" s="870"/>
      <c r="D319" s="870"/>
      <c r="E319" s="870"/>
      <c r="F319" s="870"/>
      <c r="G319" s="870"/>
      <c r="H319" s="870"/>
      <c r="I319" s="870"/>
      <c r="J319" s="870"/>
      <c r="K319" s="870"/>
      <c r="L319" s="870"/>
    </row>
    <row r="320" spans="2:12" x14ac:dyDescent="0.25">
      <c r="B320" s="870"/>
      <c r="C320" s="870"/>
      <c r="D320" s="870"/>
      <c r="E320" s="870"/>
      <c r="F320" s="870"/>
      <c r="G320" s="870"/>
      <c r="H320" s="870"/>
      <c r="I320" s="870"/>
      <c r="J320" s="870"/>
      <c r="K320" s="870"/>
      <c r="L320" s="870"/>
    </row>
    <row r="321" spans="2:12" x14ac:dyDescent="0.25">
      <c r="B321" s="870"/>
      <c r="C321" s="870"/>
      <c r="D321" s="870"/>
      <c r="E321" s="870"/>
      <c r="F321" s="870"/>
      <c r="G321" s="870"/>
      <c r="H321" s="870"/>
      <c r="I321" s="870"/>
      <c r="J321" s="870"/>
      <c r="K321" s="870"/>
      <c r="L321" s="870"/>
    </row>
    <row r="322" spans="2:12" x14ac:dyDescent="0.25">
      <c r="B322" s="870"/>
      <c r="C322" s="870"/>
      <c r="D322" s="870"/>
      <c r="E322" s="870"/>
      <c r="F322" s="870"/>
      <c r="G322" s="870"/>
      <c r="H322" s="870"/>
      <c r="I322" s="870"/>
      <c r="J322" s="870"/>
      <c r="K322" s="870"/>
      <c r="L322" s="870"/>
    </row>
    <row r="323" spans="2:12" x14ac:dyDescent="0.25">
      <c r="B323" s="870"/>
      <c r="C323" s="870"/>
      <c r="D323" s="870"/>
      <c r="E323" s="870"/>
      <c r="F323" s="870"/>
      <c r="G323" s="870"/>
      <c r="H323" s="870"/>
      <c r="I323" s="870"/>
      <c r="J323" s="870"/>
      <c r="K323" s="870"/>
      <c r="L323" s="870"/>
    </row>
    <row r="324" spans="2:12" x14ac:dyDescent="0.25">
      <c r="B324" s="870"/>
      <c r="C324" s="870"/>
      <c r="D324" s="870"/>
      <c r="E324" s="870"/>
      <c r="F324" s="870"/>
      <c r="G324" s="870"/>
      <c r="H324" s="870"/>
      <c r="I324" s="870"/>
      <c r="J324" s="870"/>
      <c r="K324" s="870"/>
      <c r="L324" s="870"/>
    </row>
    <row r="325" spans="2:12" x14ac:dyDescent="0.25">
      <c r="B325" s="870"/>
      <c r="C325" s="870"/>
      <c r="D325" s="870"/>
      <c r="E325" s="870"/>
      <c r="F325" s="870"/>
      <c r="G325" s="870"/>
      <c r="H325" s="870"/>
      <c r="I325" s="870"/>
      <c r="J325" s="870"/>
      <c r="K325" s="870"/>
      <c r="L325" s="870"/>
    </row>
    <row r="326" spans="2:12" x14ac:dyDescent="0.25">
      <c r="B326" s="870"/>
      <c r="C326" s="870"/>
      <c r="D326" s="870"/>
      <c r="E326" s="870"/>
      <c r="F326" s="870"/>
      <c r="G326" s="870"/>
      <c r="H326" s="870"/>
      <c r="I326" s="870"/>
      <c r="J326" s="870"/>
      <c r="K326" s="870"/>
      <c r="L326" s="870"/>
    </row>
    <row r="327" spans="2:12" x14ac:dyDescent="0.25">
      <c r="B327" s="870"/>
      <c r="C327" s="870"/>
      <c r="D327" s="870"/>
      <c r="E327" s="870"/>
      <c r="F327" s="870"/>
      <c r="G327" s="870"/>
      <c r="H327" s="870"/>
      <c r="I327" s="870"/>
      <c r="J327" s="870"/>
      <c r="K327" s="870"/>
      <c r="L327" s="870"/>
    </row>
    <row r="328" spans="2:12" x14ac:dyDescent="0.25">
      <c r="B328" s="870"/>
      <c r="C328" s="870"/>
      <c r="D328" s="870"/>
      <c r="E328" s="870"/>
      <c r="F328" s="870"/>
      <c r="G328" s="870"/>
      <c r="H328" s="870"/>
      <c r="I328" s="870"/>
      <c r="J328" s="870"/>
      <c r="K328" s="870"/>
      <c r="L328" s="870"/>
    </row>
    <row r="329" spans="2:12" x14ac:dyDescent="0.25">
      <c r="B329" s="870"/>
      <c r="C329" s="870"/>
      <c r="D329" s="870"/>
      <c r="E329" s="870"/>
      <c r="F329" s="870"/>
      <c r="G329" s="870"/>
      <c r="H329" s="870"/>
      <c r="I329" s="870"/>
      <c r="J329" s="870"/>
      <c r="K329" s="870"/>
      <c r="L329" s="870"/>
    </row>
    <row r="330" spans="2:12" x14ac:dyDescent="0.25">
      <c r="B330" s="870"/>
      <c r="C330" s="870"/>
      <c r="D330" s="870"/>
      <c r="E330" s="870"/>
      <c r="F330" s="870"/>
      <c r="G330" s="870"/>
      <c r="H330" s="870"/>
      <c r="I330" s="870"/>
      <c r="J330" s="870"/>
      <c r="K330" s="870"/>
      <c r="L330" s="870"/>
    </row>
    <row r="331" spans="2:12" x14ac:dyDescent="0.25">
      <c r="B331" s="870"/>
      <c r="C331" s="870"/>
      <c r="D331" s="870"/>
      <c r="E331" s="870"/>
      <c r="F331" s="870"/>
      <c r="G331" s="870"/>
      <c r="H331" s="870"/>
      <c r="I331" s="870"/>
      <c r="J331" s="870"/>
      <c r="K331" s="870"/>
      <c r="L331" s="870"/>
    </row>
    <row r="332" spans="2:12" x14ac:dyDescent="0.25">
      <c r="B332" s="870"/>
      <c r="C332" s="870"/>
      <c r="D332" s="870"/>
      <c r="E332" s="870"/>
      <c r="F332" s="870"/>
      <c r="G332" s="870"/>
      <c r="H332" s="870"/>
      <c r="I332" s="870"/>
      <c r="J332" s="870"/>
      <c r="K332" s="870"/>
      <c r="L332" s="870"/>
    </row>
    <row r="333" spans="2:12" x14ac:dyDescent="0.25">
      <c r="B333" s="870"/>
      <c r="C333" s="870"/>
      <c r="D333" s="870"/>
      <c r="E333" s="870"/>
      <c r="F333" s="870"/>
      <c r="G333" s="870"/>
      <c r="H333" s="870"/>
      <c r="I333" s="870"/>
      <c r="J333" s="870"/>
      <c r="K333" s="870"/>
      <c r="L333" s="870"/>
    </row>
    <row r="334" spans="2:12" x14ac:dyDescent="0.25">
      <c r="B334" s="870"/>
      <c r="C334" s="870"/>
      <c r="D334" s="870"/>
      <c r="E334" s="870"/>
      <c r="F334" s="870"/>
      <c r="G334" s="870"/>
      <c r="H334" s="870"/>
      <c r="I334" s="870"/>
      <c r="J334" s="870"/>
      <c r="K334" s="870"/>
      <c r="L334" s="870"/>
    </row>
    <row r="335" spans="2:12" x14ac:dyDescent="0.25">
      <c r="B335" s="870"/>
      <c r="C335" s="870"/>
      <c r="D335" s="870"/>
      <c r="E335" s="870"/>
      <c r="F335" s="870"/>
      <c r="G335" s="870"/>
      <c r="H335" s="870"/>
      <c r="I335" s="870"/>
      <c r="J335" s="870"/>
      <c r="K335" s="870"/>
      <c r="L335" s="870"/>
    </row>
    <row r="336" spans="2:12" x14ac:dyDescent="0.25">
      <c r="B336" s="870"/>
      <c r="C336" s="870"/>
      <c r="D336" s="870"/>
      <c r="E336" s="870"/>
      <c r="F336" s="870"/>
      <c r="G336" s="870"/>
      <c r="H336" s="870"/>
      <c r="I336" s="870"/>
      <c r="J336" s="870"/>
      <c r="K336" s="870"/>
      <c r="L336" s="870"/>
    </row>
    <row r="337" spans="2:12" x14ac:dyDescent="0.25">
      <c r="B337" s="870"/>
      <c r="C337" s="870"/>
      <c r="D337" s="870"/>
      <c r="E337" s="870"/>
      <c r="F337" s="870"/>
      <c r="G337" s="870"/>
      <c r="H337" s="870"/>
      <c r="I337" s="870"/>
      <c r="J337" s="870"/>
      <c r="K337" s="870"/>
      <c r="L337" s="870"/>
    </row>
    <row r="338" spans="2:12" x14ac:dyDescent="0.25">
      <c r="B338" s="870"/>
      <c r="C338" s="870"/>
      <c r="D338" s="870"/>
      <c r="E338" s="870"/>
      <c r="F338" s="870"/>
      <c r="G338" s="870"/>
      <c r="H338" s="870"/>
      <c r="I338" s="870"/>
      <c r="J338" s="870"/>
      <c r="K338" s="870"/>
      <c r="L338" s="870"/>
    </row>
    <row r="339" spans="2:12" x14ac:dyDescent="0.25">
      <c r="B339" s="870"/>
      <c r="C339" s="870"/>
      <c r="D339" s="870"/>
      <c r="E339" s="870"/>
      <c r="F339" s="870"/>
      <c r="G339" s="870"/>
      <c r="H339" s="870"/>
      <c r="I339" s="870"/>
      <c r="J339" s="870"/>
      <c r="K339" s="870"/>
      <c r="L339" s="870"/>
    </row>
    <row r="340" spans="2:12" x14ac:dyDescent="0.25">
      <c r="B340" s="870"/>
      <c r="C340" s="870"/>
      <c r="D340" s="870"/>
      <c r="E340" s="870"/>
      <c r="F340" s="870"/>
      <c r="G340" s="870"/>
      <c r="H340" s="870"/>
      <c r="I340" s="870"/>
      <c r="J340" s="870"/>
      <c r="K340" s="870"/>
      <c r="L340" s="870"/>
    </row>
    <row r="341" spans="2:12" x14ac:dyDescent="0.25">
      <c r="B341" s="870"/>
      <c r="C341" s="870"/>
      <c r="D341" s="870"/>
      <c r="E341" s="870"/>
      <c r="F341" s="870"/>
      <c r="G341" s="870"/>
      <c r="H341" s="870"/>
      <c r="I341" s="870"/>
      <c r="J341" s="870"/>
      <c r="K341" s="870"/>
      <c r="L341" s="870"/>
    </row>
    <row r="342" spans="2:12" x14ac:dyDescent="0.25">
      <c r="B342" s="870"/>
      <c r="C342" s="870"/>
      <c r="D342" s="870"/>
      <c r="E342" s="870"/>
      <c r="F342" s="870"/>
      <c r="G342" s="870"/>
      <c r="H342" s="870"/>
      <c r="I342" s="870"/>
      <c r="J342" s="870"/>
      <c r="K342" s="870"/>
      <c r="L342" s="870"/>
    </row>
    <row r="343" spans="2:12" x14ac:dyDescent="0.25">
      <c r="B343" s="870"/>
      <c r="C343" s="870"/>
      <c r="D343" s="870"/>
      <c r="E343" s="870"/>
      <c r="F343" s="870"/>
      <c r="G343" s="870"/>
      <c r="H343" s="870"/>
      <c r="I343" s="870"/>
      <c r="J343" s="870"/>
      <c r="K343" s="870"/>
      <c r="L343" s="870"/>
    </row>
    <row r="344" spans="2:12" x14ac:dyDescent="0.25">
      <c r="B344" s="870"/>
      <c r="C344" s="870"/>
      <c r="D344" s="870"/>
      <c r="E344" s="870"/>
      <c r="F344" s="870"/>
      <c r="G344" s="870"/>
      <c r="H344" s="870"/>
      <c r="I344" s="870"/>
      <c r="J344" s="870"/>
      <c r="K344" s="870"/>
      <c r="L344" s="870"/>
    </row>
    <row r="345" spans="2:12" x14ac:dyDescent="0.25">
      <c r="B345" s="870"/>
      <c r="C345" s="870"/>
      <c r="D345" s="870"/>
      <c r="E345" s="870"/>
      <c r="F345" s="870"/>
      <c r="G345" s="870"/>
      <c r="H345" s="870"/>
      <c r="I345" s="870"/>
      <c r="J345" s="870"/>
      <c r="K345" s="870"/>
      <c r="L345" s="870"/>
    </row>
    <row r="346" spans="2:12" x14ac:dyDescent="0.25">
      <c r="B346" s="870"/>
      <c r="C346" s="870"/>
      <c r="D346" s="870"/>
      <c r="E346" s="870"/>
      <c r="F346" s="870"/>
      <c r="G346" s="870"/>
      <c r="H346" s="870"/>
      <c r="I346" s="870"/>
      <c r="J346" s="870"/>
      <c r="K346" s="870"/>
      <c r="L346" s="870"/>
    </row>
    <row r="347" spans="2:12" x14ac:dyDescent="0.25">
      <c r="B347" s="870"/>
      <c r="C347" s="870"/>
      <c r="D347" s="870"/>
      <c r="E347" s="870"/>
      <c r="F347" s="870"/>
      <c r="G347" s="870"/>
      <c r="H347" s="870"/>
      <c r="I347" s="870"/>
      <c r="J347" s="870"/>
      <c r="K347" s="870"/>
      <c r="L347" s="870"/>
    </row>
    <row r="348" spans="2:12" x14ac:dyDescent="0.25">
      <c r="B348" s="870"/>
      <c r="C348" s="870"/>
      <c r="D348" s="870"/>
      <c r="E348" s="870"/>
      <c r="F348" s="870"/>
      <c r="G348" s="870"/>
      <c r="H348" s="870"/>
      <c r="I348" s="870"/>
      <c r="J348" s="870"/>
      <c r="K348" s="870"/>
      <c r="L348" s="870"/>
    </row>
    <row r="349" spans="2:12" x14ac:dyDescent="0.25">
      <c r="B349" s="870"/>
      <c r="C349" s="870"/>
      <c r="D349" s="870"/>
      <c r="E349" s="870"/>
      <c r="F349" s="870"/>
      <c r="G349" s="870"/>
      <c r="H349" s="870"/>
      <c r="I349" s="870"/>
      <c r="J349" s="870"/>
      <c r="K349" s="870"/>
      <c r="L349" s="870"/>
    </row>
    <row r="350" spans="2:12" x14ac:dyDescent="0.25">
      <c r="B350" s="870"/>
      <c r="C350" s="870"/>
      <c r="D350" s="870"/>
      <c r="E350" s="870"/>
      <c r="F350" s="870"/>
      <c r="G350" s="870"/>
      <c r="H350" s="870"/>
      <c r="I350" s="870"/>
      <c r="J350" s="870"/>
      <c r="K350" s="870"/>
      <c r="L350" s="870"/>
    </row>
    <row r="351" spans="2:12" x14ac:dyDescent="0.25">
      <c r="B351" s="870"/>
      <c r="C351" s="870"/>
      <c r="D351" s="870"/>
      <c r="E351" s="870"/>
      <c r="F351" s="870"/>
      <c r="G351" s="870"/>
      <c r="H351" s="870"/>
      <c r="I351" s="870"/>
      <c r="J351" s="870"/>
      <c r="K351" s="870"/>
      <c r="L351" s="870"/>
    </row>
    <row r="352" spans="2:12" x14ac:dyDescent="0.25">
      <c r="B352" s="870"/>
      <c r="C352" s="870"/>
      <c r="D352" s="870"/>
      <c r="E352" s="870"/>
      <c r="F352" s="870"/>
      <c r="G352" s="870"/>
      <c r="H352" s="870"/>
      <c r="I352" s="870"/>
      <c r="J352" s="870"/>
      <c r="K352" s="870"/>
      <c r="L352" s="870"/>
    </row>
    <row r="353" spans="2:12" x14ac:dyDescent="0.25">
      <c r="B353" s="870"/>
      <c r="C353" s="870"/>
      <c r="D353" s="870"/>
      <c r="E353" s="870"/>
      <c r="F353" s="870"/>
      <c r="G353" s="870"/>
      <c r="H353" s="870"/>
      <c r="I353" s="870"/>
      <c r="J353" s="870"/>
      <c r="K353" s="870"/>
      <c r="L353" s="870"/>
    </row>
    <row r="354" spans="2:12" x14ac:dyDescent="0.25">
      <c r="B354" s="870"/>
      <c r="C354" s="870"/>
      <c r="D354" s="870"/>
      <c r="E354" s="870"/>
      <c r="F354" s="870"/>
      <c r="G354" s="870"/>
      <c r="H354" s="870"/>
      <c r="I354" s="870"/>
      <c r="J354" s="870"/>
      <c r="K354" s="870"/>
      <c r="L354" s="870"/>
    </row>
    <row r="355" spans="2:12" x14ac:dyDescent="0.25">
      <c r="B355" s="870"/>
      <c r="C355" s="870"/>
      <c r="D355" s="870"/>
      <c r="E355" s="870"/>
      <c r="F355" s="870"/>
      <c r="G355" s="870"/>
      <c r="H355" s="870"/>
      <c r="I355" s="870"/>
      <c r="J355" s="870"/>
      <c r="K355" s="870"/>
      <c r="L355" s="870"/>
    </row>
    <row r="356" spans="2:12" x14ac:dyDescent="0.25">
      <c r="B356" s="870"/>
      <c r="C356" s="870"/>
      <c r="D356" s="870"/>
      <c r="E356" s="870"/>
      <c r="F356" s="870"/>
      <c r="G356" s="870"/>
      <c r="H356" s="870"/>
      <c r="I356" s="870"/>
      <c r="J356" s="870"/>
      <c r="K356" s="870"/>
      <c r="L356" s="870"/>
    </row>
    <row r="357" spans="2:12" x14ac:dyDescent="0.25">
      <c r="B357" s="870"/>
      <c r="C357" s="870"/>
      <c r="D357" s="870"/>
      <c r="E357" s="870"/>
      <c r="F357" s="870"/>
      <c r="G357" s="870"/>
      <c r="H357" s="870"/>
      <c r="I357" s="870"/>
      <c r="J357" s="870"/>
      <c r="K357" s="870"/>
      <c r="L357" s="870"/>
    </row>
    <row r="358" spans="2:12" x14ac:dyDescent="0.25">
      <c r="B358" s="870"/>
      <c r="C358" s="870"/>
      <c r="D358" s="870"/>
      <c r="E358" s="870"/>
      <c r="F358" s="870"/>
      <c r="G358" s="870"/>
      <c r="H358" s="870"/>
      <c r="I358" s="870"/>
      <c r="J358" s="870"/>
      <c r="K358" s="870"/>
      <c r="L358" s="870"/>
    </row>
    <row r="359" spans="2:12" x14ac:dyDescent="0.25">
      <c r="B359" s="870"/>
      <c r="C359" s="870"/>
      <c r="D359" s="870"/>
      <c r="E359" s="870"/>
      <c r="F359" s="870"/>
      <c r="G359" s="870"/>
      <c r="H359" s="870"/>
      <c r="I359" s="870"/>
      <c r="J359" s="870"/>
      <c r="K359" s="870"/>
      <c r="L359" s="870"/>
    </row>
    <row r="360" spans="2:12" x14ac:dyDescent="0.25">
      <c r="B360" s="870"/>
      <c r="C360" s="870"/>
      <c r="D360" s="870"/>
      <c r="E360" s="870"/>
      <c r="F360" s="870"/>
      <c r="G360" s="870"/>
      <c r="H360" s="870"/>
      <c r="I360" s="870"/>
      <c r="J360" s="870"/>
      <c r="K360" s="870"/>
      <c r="L360" s="870"/>
    </row>
    <row r="361" spans="2:12" x14ac:dyDescent="0.25">
      <c r="B361" s="870"/>
      <c r="C361" s="870"/>
      <c r="D361" s="870"/>
      <c r="E361" s="870"/>
      <c r="F361" s="870"/>
      <c r="G361" s="870"/>
      <c r="H361" s="870"/>
      <c r="I361" s="870"/>
      <c r="J361" s="870"/>
      <c r="K361" s="870"/>
      <c r="L361" s="870"/>
    </row>
    <row r="362" spans="2:12" x14ac:dyDescent="0.25">
      <c r="B362" s="870"/>
      <c r="C362" s="870"/>
      <c r="D362" s="870"/>
      <c r="E362" s="870"/>
      <c r="F362" s="870"/>
      <c r="G362" s="870"/>
      <c r="H362" s="870"/>
      <c r="I362" s="870"/>
      <c r="J362" s="870"/>
      <c r="K362" s="870"/>
      <c r="L362" s="870"/>
    </row>
    <row r="363" spans="2:12" x14ac:dyDescent="0.25">
      <c r="B363" s="870"/>
      <c r="C363" s="870"/>
      <c r="D363" s="870"/>
      <c r="E363" s="870"/>
      <c r="F363" s="870"/>
      <c r="G363" s="870"/>
      <c r="H363" s="870"/>
      <c r="I363" s="870"/>
      <c r="J363" s="870"/>
      <c r="K363" s="870"/>
      <c r="L363" s="870"/>
    </row>
    <row r="364" spans="2:12" x14ac:dyDescent="0.25">
      <c r="B364" s="870"/>
      <c r="C364" s="870"/>
      <c r="D364" s="870"/>
      <c r="E364" s="870"/>
      <c r="F364" s="870"/>
      <c r="G364" s="870"/>
      <c r="H364" s="870"/>
      <c r="I364" s="870"/>
      <c r="J364" s="870"/>
      <c r="K364" s="870"/>
      <c r="L364" s="870"/>
    </row>
    <row r="365" spans="2:12" x14ac:dyDescent="0.25">
      <c r="B365" s="870"/>
      <c r="C365" s="870"/>
      <c r="D365" s="870"/>
      <c r="E365" s="870"/>
      <c r="F365" s="870"/>
      <c r="G365" s="870"/>
      <c r="H365" s="870"/>
      <c r="I365" s="870"/>
      <c r="J365" s="870"/>
      <c r="K365" s="870"/>
      <c r="L365" s="870"/>
    </row>
    <row r="366" spans="2:12" x14ac:dyDescent="0.25">
      <c r="B366" s="870"/>
      <c r="C366" s="870"/>
      <c r="D366" s="870"/>
      <c r="E366" s="870"/>
      <c r="F366" s="870"/>
      <c r="G366" s="870"/>
      <c r="H366" s="870"/>
      <c r="I366" s="870"/>
      <c r="J366" s="870"/>
      <c r="K366" s="870"/>
      <c r="L366" s="870"/>
    </row>
    <row r="367" spans="2:12" x14ac:dyDescent="0.25">
      <c r="B367" s="870"/>
      <c r="C367" s="870"/>
      <c r="D367" s="870"/>
      <c r="E367" s="870"/>
      <c r="F367" s="870"/>
      <c r="G367" s="870"/>
      <c r="H367" s="870"/>
      <c r="I367" s="870"/>
      <c r="J367" s="870"/>
      <c r="K367" s="870"/>
      <c r="L367" s="870"/>
    </row>
    <row r="368" spans="2:12" x14ac:dyDescent="0.25">
      <c r="B368" s="870"/>
      <c r="C368" s="870"/>
      <c r="D368" s="870"/>
      <c r="E368" s="870"/>
      <c r="F368" s="870"/>
      <c r="G368" s="870"/>
      <c r="H368" s="870"/>
      <c r="I368" s="870"/>
      <c r="J368" s="870"/>
      <c r="K368" s="870"/>
      <c r="L368" s="870"/>
    </row>
    <row r="369" spans="2:12" x14ac:dyDescent="0.25">
      <c r="B369" s="870"/>
      <c r="C369" s="870"/>
      <c r="D369" s="870"/>
      <c r="E369" s="870"/>
      <c r="F369" s="870"/>
      <c r="G369" s="870"/>
      <c r="H369" s="870"/>
      <c r="I369" s="870"/>
      <c r="J369" s="870"/>
      <c r="K369" s="870"/>
      <c r="L369" s="870"/>
    </row>
    <row r="370" spans="2:12" x14ac:dyDescent="0.25">
      <c r="B370" s="870"/>
      <c r="C370" s="870"/>
      <c r="D370" s="870"/>
      <c r="E370" s="870"/>
      <c r="F370" s="870"/>
      <c r="G370" s="870"/>
      <c r="H370" s="870"/>
      <c r="I370" s="870"/>
      <c r="J370" s="870"/>
      <c r="K370" s="870"/>
      <c r="L370" s="870"/>
    </row>
    <row r="371" spans="2:12" x14ac:dyDescent="0.25">
      <c r="B371" s="870"/>
      <c r="C371" s="870"/>
      <c r="D371" s="870"/>
      <c r="E371" s="870"/>
      <c r="F371" s="870"/>
      <c r="G371" s="870"/>
      <c r="H371" s="870"/>
      <c r="I371" s="870"/>
      <c r="J371" s="870"/>
      <c r="K371" s="870"/>
      <c r="L371" s="870"/>
    </row>
    <row r="372" spans="2:12" x14ac:dyDescent="0.25">
      <c r="B372" s="870"/>
      <c r="C372" s="870"/>
      <c r="D372" s="870"/>
      <c r="E372" s="870"/>
      <c r="F372" s="870"/>
      <c r="G372" s="870"/>
      <c r="H372" s="870"/>
      <c r="I372" s="870"/>
      <c r="J372" s="870"/>
      <c r="K372" s="870"/>
      <c r="L372" s="870"/>
    </row>
    <row r="373" spans="2:12" x14ac:dyDescent="0.25">
      <c r="B373" s="870"/>
      <c r="C373" s="870"/>
      <c r="D373" s="870"/>
      <c r="E373" s="870"/>
      <c r="F373" s="870"/>
      <c r="G373" s="870"/>
      <c r="H373" s="870"/>
      <c r="I373" s="870"/>
      <c r="J373" s="870"/>
      <c r="K373" s="870"/>
      <c r="L373" s="870"/>
    </row>
    <row r="374" spans="2:12" x14ac:dyDescent="0.25">
      <c r="B374" s="870"/>
      <c r="C374" s="870"/>
      <c r="D374" s="870"/>
      <c r="E374" s="870"/>
      <c r="F374" s="870"/>
      <c r="G374" s="870"/>
      <c r="H374" s="870"/>
      <c r="I374" s="870"/>
      <c r="J374" s="870"/>
      <c r="K374" s="870"/>
      <c r="L374" s="870"/>
    </row>
    <row r="375" spans="2:12" x14ac:dyDescent="0.25">
      <c r="B375" s="870"/>
      <c r="C375" s="870"/>
      <c r="D375" s="870"/>
      <c r="E375" s="870"/>
      <c r="F375" s="870"/>
      <c r="G375" s="870"/>
      <c r="H375" s="870"/>
      <c r="I375" s="870"/>
      <c r="J375" s="870"/>
      <c r="K375" s="870"/>
      <c r="L375" s="870"/>
    </row>
    <row r="376" spans="2:12" x14ac:dyDescent="0.25">
      <c r="B376" s="870"/>
      <c r="C376" s="870"/>
      <c r="D376" s="870"/>
      <c r="E376" s="870"/>
      <c r="F376" s="870"/>
      <c r="G376" s="870"/>
      <c r="H376" s="870"/>
      <c r="I376" s="870"/>
      <c r="J376" s="870"/>
      <c r="K376" s="870"/>
      <c r="L376" s="870"/>
    </row>
    <row r="377" spans="2:12" x14ac:dyDescent="0.25">
      <c r="B377" s="870"/>
      <c r="C377" s="870"/>
      <c r="D377" s="870"/>
      <c r="E377" s="870"/>
      <c r="F377" s="870"/>
      <c r="G377" s="870"/>
      <c r="H377" s="870"/>
      <c r="I377" s="870"/>
      <c r="J377" s="870"/>
      <c r="K377" s="870"/>
      <c r="L377" s="870"/>
    </row>
    <row r="378" spans="2:12" x14ac:dyDescent="0.25">
      <c r="B378" s="870"/>
      <c r="C378" s="870"/>
      <c r="D378" s="870"/>
      <c r="E378" s="870"/>
      <c r="F378" s="870"/>
      <c r="G378" s="870"/>
      <c r="H378" s="870"/>
      <c r="I378" s="870"/>
      <c r="J378" s="870"/>
      <c r="K378" s="870"/>
      <c r="L378" s="870"/>
    </row>
    <row r="379" spans="2:12" x14ac:dyDescent="0.25">
      <c r="B379" s="870"/>
      <c r="C379" s="870"/>
      <c r="D379" s="870"/>
      <c r="E379" s="870"/>
      <c r="F379" s="870"/>
      <c r="G379" s="870"/>
      <c r="H379" s="870"/>
      <c r="I379" s="870"/>
      <c r="J379" s="870"/>
      <c r="K379" s="870"/>
      <c r="L379" s="870"/>
    </row>
    <row r="380" spans="2:12" x14ac:dyDescent="0.25">
      <c r="B380" s="870"/>
      <c r="C380" s="870"/>
      <c r="D380" s="870"/>
      <c r="E380" s="870"/>
      <c r="F380" s="870"/>
      <c r="G380" s="870"/>
      <c r="H380" s="870"/>
      <c r="I380" s="870"/>
      <c r="J380" s="870"/>
      <c r="K380" s="870"/>
      <c r="L380" s="870"/>
    </row>
    <row r="381" spans="2:12" x14ac:dyDescent="0.25">
      <c r="B381" s="870"/>
      <c r="C381" s="870"/>
      <c r="D381" s="870"/>
      <c r="E381" s="870"/>
      <c r="F381" s="870"/>
      <c r="G381" s="870"/>
      <c r="H381" s="870"/>
      <c r="I381" s="870"/>
      <c r="J381" s="870"/>
      <c r="K381" s="870"/>
      <c r="L381" s="870"/>
    </row>
    <row r="382" spans="2:12" x14ac:dyDescent="0.25">
      <c r="B382" s="870"/>
      <c r="C382" s="870"/>
      <c r="D382" s="870"/>
      <c r="E382" s="870"/>
      <c r="F382" s="870"/>
      <c r="G382" s="870"/>
      <c r="H382" s="870"/>
      <c r="I382" s="870"/>
      <c r="J382" s="870"/>
      <c r="K382" s="870"/>
      <c r="L382" s="870"/>
    </row>
    <row r="383" spans="2:12" x14ac:dyDescent="0.25">
      <c r="B383" s="870"/>
      <c r="C383" s="870"/>
      <c r="D383" s="870"/>
      <c r="E383" s="870"/>
      <c r="F383" s="870"/>
      <c r="G383" s="870"/>
      <c r="H383" s="870"/>
      <c r="I383" s="870"/>
      <c r="J383" s="870"/>
      <c r="K383" s="870"/>
      <c r="L383" s="870"/>
    </row>
    <row r="384" spans="2:12" x14ac:dyDescent="0.25">
      <c r="B384" s="870"/>
      <c r="C384" s="870"/>
      <c r="D384" s="870"/>
      <c r="E384" s="870"/>
      <c r="F384" s="870"/>
      <c r="G384" s="870"/>
      <c r="H384" s="870"/>
      <c r="I384" s="870"/>
      <c r="J384" s="870"/>
      <c r="K384" s="870"/>
      <c r="L384" s="870"/>
    </row>
    <row r="385" spans="2:12" x14ac:dyDescent="0.25">
      <c r="B385" s="870"/>
      <c r="C385" s="870"/>
      <c r="D385" s="870"/>
      <c r="E385" s="870"/>
      <c r="F385" s="870"/>
      <c r="G385" s="870"/>
      <c r="H385" s="870"/>
      <c r="I385" s="870"/>
      <c r="J385" s="870"/>
      <c r="K385" s="870"/>
      <c r="L385" s="870"/>
    </row>
    <row r="386" spans="2:12" x14ac:dyDescent="0.25">
      <c r="B386" s="870"/>
      <c r="C386" s="870"/>
      <c r="D386" s="870"/>
      <c r="E386" s="870"/>
      <c r="F386" s="870"/>
      <c r="G386" s="870"/>
      <c r="H386" s="870"/>
      <c r="I386" s="870"/>
      <c r="J386" s="870"/>
      <c r="K386" s="870"/>
      <c r="L386" s="870"/>
    </row>
    <row r="387" spans="2:12" x14ac:dyDescent="0.25">
      <c r="B387" s="870"/>
      <c r="C387" s="870"/>
      <c r="D387" s="870"/>
      <c r="E387" s="870"/>
      <c r="F387" s="870"/>
      <c r="G387" s="870"/>
      <c r="H387" s="870"/>
      <c r="I387" s="870"/>
      <c r="J387" s="870"/>
      <c r="K387" s="870"/>
      <c r="L387" s="870"/>
    </row>
    <row r="388" spans="2:12" x14ac:dyDescent="0.25">
      <c r="B388" s="870"/>
      <c r="C388" s="870"/>
      <c r="D388" s="870"/>
      <c r="E388" s="870"/>
      <c r="F388" s="870"/>
      <c r="G388" s="870"/>
      <c r="H388" s="870"/>
      <c r="I388" s="870"/>
      <c r="J388" s="870"/>
      <c r="K388" s="870"/>
      <c r="L388" s="870"/>
    </row>
    <row r="389" spans="2:12" x14ac:dyDescent="0.25">
      <c r="B389" s="870"/>
      <c r="C389" s="870"/>
      <c r="D389" s="870"/>
      <c r="E389" s="870"/>
      <c r="F389" s="870"/>
      <c r="G389" s="870"/>
      <c r="H389" s="870"/>
      <c r="I389" s="870"/>
      <c r="J389" s="870"/>
      <c r="K389" s="870"/>
      <c r="L389" s="870"/>
    </row>
    <row r="390" spans="2:12" x14ac:dyDescent="0.25">
      <c r="B390" s="870"/>
      <c r="C390" s="870"/>
      <c r="D390" s="870"/>
      <c r="E390" s="870"/>
      <c r="F390" s="870"/>
      <c r="G390" s="870"/>
      <c r="H390" s="870"/>
      <c r="I390" s="870"/>
      <c r="J390" s="870"/>
      <c r="K390" s="870"/>
      <c r="L390" s="870"/>
    </row>
    <row r="391" spans="2:12" x14ac:dyDescent="0.25">
      <c r="B391" s="870"/>
      <c r="C391" s="870"/>
      <c r="D391" s="870"/>
      <c r="E391" s="870"/>
      <c r="F391" s="870"/>
      <c r="G391" s="870"/>
      <c r="H391" s="870"/>
      <c r="I391" s="870"/>
      <c r="J391" s="870"/>
      <c r="K391" s="870"/>
      <c r="L391" s="870"/>
    </row>
    <row r="392" spans="2:12" x14ac:dyDescent="0.25">
      <c r="B392" s="870"/>
      <c r="C392" s="870"/>
      <c r="D392" s="870"/>
      <c r="E392" s="870"/>
      <c r="F392" s="870"/>
      <c r="G392" s="870"/>
      <c r="H392" s="870"/>
      <c r="I392" s="870"/>
      <c r="J392" s="870"/>
      <c r="K392" s="870"/>
      <c r="L392" s="870"/>
    </row>
    <row r="393" spans="2:12" x14ac:dyDescent="0.25">
      <c r="B393" s="870"/>
      <c r="C393" s="870"/>
      <c r="D393" s="870"/>
      <c r="E393" s="870"/>
      <c r="F393" s="870"/>
      <c r="G393" s="870"/>
      <c r="H393" s="870"/>
      <c r="I393" s="870"/>
      <c r="J393" s="870"/>
      <c r="K393" s="870"/>
      <c r="L393" s="870"/>
    </row>
    <row r="394" spans="2:12" x14ac:dyDescent="0.25">
      <c r="B394" s="870"/>
      <c r="C394" s="870"/>
      <c r="D394" s="870"/>
      <c r="E394" s="870"/>
      <c r="F394" s="870"/>
      <c r="G394" s="870"/>
      <c r="H394" s="870"/>
      <c r="I394" s="870"/>
      <c r="J394" s="870"/>
      <c r="K394" s="870"/>
      <c r="L394" s="870"/>
    </row>
    <row r="395" spans="2:12" x14ac:dyDescent="0.25">
      <c r="B395" s="870"/>
      <c r="C395" s="870"/>
      <c r="D395" s="870"/>
      <c r="E395" s="870"/>
      <c r="F395" s="870"/>
      <c r="G395" s="870"/>
      <c r="H395" s="870"/>
      <c r="I395" s="870"/>
      <c r="J395" s="870"/>
      <c r="K395" s="870"/>
      <c r="L395" s="870"/>
    </row>
    <row r="396" spans="2:12" x14ac:dyDescent="0.25">
      <c r="B396" s="870"/>
      <c r="C396" s="870"/>
      <c r="D396" s="870"/>
      <c r="E396" s="870"/>
      <c r="F396" s="870"/>
      <c r="G396" s="870"/>
      <c r="H396" s="870"/>
      <c r="I396" s="870"/>
      <c r="J396" s="870"/>
      <c r="K396" s="870"/>
      <c r="L396" s="870"/>
    </row>
    <row r="397" spans="2:12" x14ac:dyDescent="0.25">
      <c r="B397" s="870"/>
      <c r="C397" s="870"/>
      <c r="D397" s="870"/>
      <c r="E397" s="870"/>
      <c r="F397" s="870"/>
      <c r="G397" s="870"/>
      <c r="H397" s="870"/>
      <c r="I397" s="870"/>
      <c r="J397" s="870"/>
      <c r="K397" s="870"/>
      <c r="L397" s="870"/>
    </row>
    <row r="398" spans="2:12" x14ac:dyDescent="0.25">
      <c r="B398" s="870"/>
      <c r="C398" s="870"/>
      <c r="D398" s="870"/>
      <c r="E398" s="870"/>
      <c r="F398" s="870"/>
      <c r="G398" s="870"/>
      <c r="H398" s="870"/>
      <c r="I398" s="870"/>
      <c r="J398" s="870"/>
      <c r="K398" s="870"/>
      <c r="L398" s="870"/>
    </row>
    <row r="399" spans="2:12" x14ac:dyDescent="0.25">
      <c r="B399" s="870"/>
      <c r="C399" s="870"/>
      <c r="D399" s="870"/>
      <c r="E399" s="870"/>
      <c r="F399" s="870"/>
      <c r="G399" s="870"/>
      <c r="H399" s="870"/>
      <c r="I399" s="870"/>
      <c r="J399" s="870"/>
      <c r="K399" s="870"/>
      <c r="L399" s="870"/>
    </row>
    <row r="400" spans="2:12" x14ac:dyDescent="0.25">
      <c r="B400" s="870"/>
      <c r="C400" s="870"/>
      <c r="D400" s="870"/>
      <c r="E400" s="870"/>
      <c r="F400" s="870"/>
      <c r="G400" s="870"/>
      <c r="H400" s="870"/>
      <c r="I400" s="870"/>
      <c r="J400" s="870"/>
      <c r="K400" s="870"/>
      <c r="L400" s="870"/>
    </row>
    <row r="401" spans="2:12" x14ac:dyDescent="0.25">
      <c r="B401" s="870"/>
      <c r="C401" s="870"/>
      <c r="D401" s="870"/>
      <c r="E401" s="870"/>
      <c r="F401" s="870"/>
      <c r="G401" s="870"/>
      <c r="H401" s="870"/>
      <c r="I401" s="870"/>
      <c r="J401" s="870"/>
      <c r="K401" s="870"/>
      <c r="L401" s="870"/>
    </row>
    <row r="402" spans="2:12" x14ac:dyDescent="0.25">
      <c r="B402" s="870"/>
      <c r="C402" s="870"/>
      <c r="D402" s="870"/>
      <c r="E402" s="870"/>
      <c r="F402" s="870"/>
      <c r="G402" s="870"/>
      <c r="H402" s="870"/>
      <c r="I402" s="870"/>
      <c r="J402" s="870"/>
      <c r="K402" s="870"/>
      <c r="L402" s="870"/>
    </row>
    <row r="403" spans="2:12" x14ac:dyDescent="0.25">
      <c r="B403" s="870"/>
      <c r="C403" s="870"/>
      <c r="D403" s="870"/>
      <c r="E403" s="870"/>
      <c r="F403" s="870"/>
      <c r="G403" s="870"/>
      <c r="H403" s="870"/>
      <c r="I403" s="870"/>
      <c r="J403" s="870"/>
      <c r="K403" s="870"/>
      <c r="L403" s="870"/>
    </row>
    <row r="404" spans="2:12" x14ac:dyDescent="0.25">
      <c r="B404" s="870"/>
      <c r="C404" s="870"/>
      <c r="D404" s="870"/>
      <c r="E404" s="870"/>
      <c r="F404" s="870"/>
      <c r="G404" s="870"/>
      <c r="H404" s="870"/>
      <c r="I404" s="870"/>
      <c r="J404" s="870"/>
      <c r="K404" s="870"/>
      <c r="L404" s="870"/>
    </row>
    <row r="405" spans="2:12" x14ac:dyDescent="0.25">
      <c r="B405" s="870"/>
      <c r="C405" s="870"/>
      <c r="D405" s="870"/>
      <c r="E405" s="870"/>
      <c r="F405" s="870"/>
      <c r="G405" s="870"/>
      <c r="H405" s="870"/>
      <c r="I405" s="870"/>
      <c r="J405" s="870"/>
      <c r="K405" s="870"/>
      <c r="L405" s="870"/>
    </row>
    <row r="406" spans="2:12" x14ac:dyDescent="0.25">
      <c r="B406" s="870"/>
      <c r="C406" s="870"/>
      <c r="D406" s="870"/>
      <c r="E406" s="870"/>
      <c r="F406" s="870"/>
      <c r="G406" s="870"/>
      <c r="H406" s="870"/>
      <c r="I406" s="870"/>
      <c r="J406" s="870"/>
      <c r="K406" s="870"/>
      <c r="L406" s="870"/>
    </row>
    <row r="407" spans="2:12" x14ac:dyDescent="0.25">
      <c r="B407" s="870"/>
      <c r="C407" s="870"/>
      <c r="D407" s="870"/>
      <c r="E407" s="870"/>
      <c r="F407" s="870"/>
      <c r="G407" s="870"/>
      <c r="H407" s="870"/>
      <c r="I407" s="870"/>
      <c r="J407" s="870"/>
      <c r="K407" s="870"/>
      <c r="L407" s="870"/>
    </row>
    <row r="408" spans="2:12" x14ac:dyDescent="0.25">
      <c r="B408" s="870"/>
      <c r="C408" s="870"/>
      <c r="D408" s="870"/>
      <c r="E408" s="870"/>
      <c r="F408" s="870"/>
      <c r="G408" s="870"/>
      <c r="H408" s="870"/>
      <c r="I408" s="870"/>
      <c r="J408" s="870"/>
      <c r="K408" s="870"/>
      <c r="L408" s="870"/>
    </row>
    <row r="409" spans="2:12" x14ac:dyDescent="0.25">
      <c r="B409" s="870"/>
      <c r="C409" s="870"/>
      <c r="D409" s="870"/>
      <c r="E409" s="870"/>
      <c r="F409" s="870"/>
      <c r="G409" s="870"/>
      <c r="H409" s="870"/>
      <c r="I409" s="870"/>
      <c r="J409" s="870"/>
      <c r="K409" s="870"/>
      <c r="L409" s="870"/>
    </row>
    <row r="410" spans="2:12" x14ac:dyDescent="0.25">
      <c r="B410" s="870"/>
      <c r="C410" s="870"/>
      <c r="D410" s="870"/>
      <c r="E410" s="870"/>
      <c r="F410" s="870"/>
      <c r="G410" s="870"/>
      <c r="H410" s="870"/>
      <c r="I410" s="870"/>
      <c r="J410" s="870"/>
      <c r="K410" s="870"/>
      <c r="L410" s="870"/>
    </row>
    <row r="411" spans="2:12" x14ac:dyDescent="0.25">
      <c r="B411" s="870"/>
      <c r="C411" s="870"/>
      <c r="D411" s="870"/>
      <c r="E411" s="870"/>
      <c r="F411" s="870"/>
      <c r="G411" s="870"/>
      <c r="H411" s="870"/>
      <c r="I411" s="870"/>
      <c r="J411" s="870"/>
      <c r="K411" s="870"/>
      <c r="L411" s="870"/>
    </row>
    <row r="412" spans="2:12" x14ac:dyDescent="0.25">
      <c r="B412" s="870"/>
      <c r="C412" s="870"/>
      <c r="D412" s="870"/>
      <c r="E412" s="870"/>
      <c r="F412" s="870"/>
      <c r="G412" s="870"/>
      <c r="H412" s="870"/>
      <c r="I412" s="870"/>
      <c r="J412" s="870"/>
      <c r="K412" s="870"/>
      <c r="L412" s="870"/>
    </row>
    <row r="413" spans="2:12" x14ac:dyDescent="0.25">
      <c r="B413" s="870"/>
      <c r="C413" s="870"/>
      <c r="D413" s="870"/>
      <c r="E413" s="870"/>
      <c r="F413" s="870"/>
      <c r="G413" s="870"/>
      <c r="H413" s="870"/>
      <c r="I413" s="870"/>
      <c r="J413" s="870"/>
      <c r="K413" s="870"/>
      <c r="L413" s="870"/>
    </row>
    <row r="414" spans="2:12" x14ac:dyDescent="0.25">
      <c r="B414" s="870"/>
      <c r="C414" s="870"/>
      <c r="D414" s="870"/>
      <c r="E414" s="870"/>
      <c r="F414" s="870"/>
      <c r="G414" s="870"/>
      <c r="H414" s="870"/>
      <c r="I414" s="870"/>
      <c r="J414" s="870"/>
      <c r="K414" s="870"/>
      <c r="L414" s="870"/>
    </row>
    <row r="415" spans="2:12" x14ac:dyDescent="0.25">
      <c r="B415" s="870"/>
      <c r="C415" s="870"/>
      <c r="D415" s="870"/>
      <c r="E415" s="870"/>
      <c r="F415" s="870"/>
      <c r="G415" s="870"/>
      <c r="H415" s="870"/>
      <c r="I415" s="870"/>
      <c r="J415" s="870"/>
      <c r="K415" s="870"/>
      <c r="L415" s="870"/>
    </row>
    <row r="416" spans="2:12" x14ac:dyDescent="0.25">
      <c r="B416" s="870"/>
      <c r="C416" s="870"/>
      <c r="D416" s="870"/>
      <c r="E416" s="870"/>
      <c r="F416" s="870"/>
      <c r="G416" s="870"/>
      <c r="H416" s="870"/>
      <c r="I416" s="870"/>
      <c r="J416" s="870"/>
      <c r="K416" s="870"/>
      <c r="L416" s="870"/>
    </row>
    <row r="417" spans="2:12" x14ac:dyDescent="0.25">
      <c r="B417" s="870"/>
      <c r="C417" s="870"/>
      <c r="D417" s="870"/>
      <c r="E417" s="870"/>
      <c r="F417" s="870"/>
      <c r="G417" s="870"/>
      <c r="H417" s="870"/>
      <c r="I417" s="870"/>
      <c r="J417" s="870"/>
      <c r="K417" s="870"/>
      <c r="L417" s="870"/>
    </row>
    <row r="418" spans="2:12" x14ac:dyDescent="0.25">
      <c r="B418" s="870"/>
      <c r="C418" s="870"/>
      <c r="D418" s="870"/>
      <c r="E418" s="870"/>
      <c r="F418" s="870"/>
      <c r="G418" s="870"/>
      <c r="H418" s="870"/>
      <c r="I418" s="870"/>
      <c r="J418" s="870"/>
      <c r="K418" s="870"/>
      <c r="L418" s="870"/>
    </row>
    <row r="419" spans="2:12" x14ac:dyDescent="0.25">
      <c r="B419" s="870"/>
      <c r="C419" s="870"/>
      <c r="D419" s="870"/>
      <c r="E419" s="870"/>
      <c r="F419" s="870"/>
      <c r="G419" s="870"/>
      <c r="H419" s="870"/>
      <c r="I419" s="870"/>
      <c r="J419" s="870"/>
      <c r="K419" s="870"/>
      <c r="L419" s="870"/>
    </row>
    <row r="420" spans="2:12" x14ac:dyDescent="0.25">
      <c r="B420" s="870"/>
      <c r="C420" s="870"/>
      <c r="D420" s="870"/>
      <c r="E420" s="870"/>
      <c r="F420" s="870"/>
      <c r="G420" s="870"/>
      <c r="H420" s="870"/>
      <c r="I420" s="870"/>
      <c r="J420" s="870"/>
      <c r="K420" s="870"/>
      <c r="L420" s="870"/>
    </row>
    <row r="421" spans="2:12" x14ac:dyDescent="0.25">
      <c r="B421" s="870"/>
      <c r="C421" s="870"/>
      <c r="D421" s="870"/>
      <c r="E421" s="870"/>
      <c r="F421" s="870"/>
      <c r="G421" s="870"/>
      <c r="H421" s="870"/>
      <c r="I421" s="870"/>
      <c r="J421" s="870"/>
      <c r="K421" s="870"/>
      <c r="L421" s="870"/>
    </row>
    <row r="422" spans="2:12" x14ac:dyDescent="0.25">
      <c r="B422" s="870"/>
      <c r="C422" s="870"/>
      <c r="D422" s="870"/>
      <c r="E422" s="870"/>
      <c r="F422" s="870"/>
      <c r="G422" s="870"/>
      <c r="H422" s="870"/>
      <c r="I422" s="870"/>
      <c r="J422" s="870"/>
      <c r="K422" s="870"/>
      <c r="L422" s="870"/>
    </row>
    <row r="423" spans="2:12" x14ac:dyDescent="0.25">
      <c r="B423" s="870"/>
      <c r="C423" s="870"/>
      <c r="D423" s="870"/>
      <c r="E423" s="870"/>
      <c r="F423" s="870"/>
      <c r="G423" s="870"/>
      <c r="H423" s="870"/>
      <c r="I423" s="870"/>
      <c r="J423" s="870"/>
      <c r="K423" s="870"/>
      <c r="L423" s="870"/>
    </row>
    <row r="424" spans="2:12" x14ac:dyDescent="0.25">
      <c r="B424" s="870"/>
      <c r="C424" s="870"/>
      <c r="D424" s="870"/>
      <c r="E424" s="870"/>
      <c r="F424" s="870"/>
      <c r="G424" s="870"/>
      <c r="H424" s="870"/>
      <c r="I424" s="870"/>
      <c r="J424" s="870"/>
      <c r="K424" s="870"/>
      <c r="L424" s="870"/>
    </row>
    <row r="425" spans="2:12" x14ac:dyDescent="0.25">
      <c r="B425" s="870"/>
      <c r="C425" s="870"/>
      <c r="D425" s="870"/>
      <c r="E425" s="870"/>
      <c r="F425" s="870"/>
      <c r="G425" s="870"/>
      <c r="H425" s="870"/>
      <c r="I425" s="870"/>
      <c r="J425" s="870"/>
      <c r="K425" s="870"/>
      <c r="L425" s="870"/>
    </row>
    <row r="426" spans="2:12" x14ac:dyDescent="0.25">
      <c r="B426" s="870"/>
      <c r="C426" s="870"/>
      <c r="D426" s="870"/>
      <c r="E426" s="870"/>
      <c r="F426" s="870"/>
      <c r="G426" s="870"/>
      <c r="H426" s="870"/>
      <c r="I426" s="870"/>
      <c r="J426" s="870"/>
      <c r="K426" s="870"/>
      <c r="L426" s="870"/>
    </row>
    <row r="427" spans="2:12" x14ac:dyDescent="0.25">
      <c r="B427" s="870"/>
      <c r="C427" s="870"/>
      <c r="D427" s="870"/>
      <c r="E427" s="870"/>
      <c r="F427" s="870"/>
      <c r="G427" s="870"/>
      <c r="H427" s="870"/>
      <c r="I427" s="870"/>
      <c r="J427" s="870"/>
      <c r="K427" s="870"/>
      <c r="L427" s="870"/>
    </row>
    <row r="428" spans="2:12" x14ac:dyDescent="0.25">
      <c r="B428" s="870"/>
      <c r="C428" s="870"/>
      <c r="D428" s="870"/>
      <c r="E428" s="870"/>
      <c r="F428" s="870"/>
      <c r="G428" s="870"/>
      <c r="H428" s="870"/>
      <c r="I428" s="870"/>
      <c r="J428" s="870"/>
      <c r="K428" s="870"/>
      <c r="L428" s="870"/>
    </row>
    <row r="429" spans="2:12" x14ac:dyDescent="0.25">
      <c r="B429" s="870"/>
      <c r="C429" s="870"/>
      <c r="D429" s="870"/>
      <c r="E429" s="870"/>
      <c r="F429" s="870"/>
      <c r="G429" s="870"/>
      <c r="H429" s="870"/>
      <c r="I429" s="870"/>
      <c r="J429" s="870"/>
      <c r="K429" s="870"/>
      <c r="L429" s="870"/>
    </row>
    <row r="430" spans="2:12" x14ac:dyDescent="0.25">
      <c r="B430" s="870"/>
      <c r="C430" s="870"/>
      <c r="D430" s="870"/>
      <c r="E430" s="870"/>
      <c r="F430" s="870"/>
      <c r="G430" s="870"/>
      <c r="H430" s="870"/>
      <c r="I430" s="870"/>
      <c r="J430" s="870"/>
      <c r="K430" s="870"/>
      <c r="L430" s="870"/>
    </row>
    <row r="431" spans="2:12" x14ac:dyDescent="0.25">
      <c r="B431" s="870"/>
      <c r="C431" s="870"/>
      <c r="D431" s="870"/>
      <c r="E431" s="870"/>
      <c r="F431" s="870"/>
      <c r="G431" s="870"/>
      <c r="H431" s="870"/>
      <c r="I431" s="870"/>
      <c r="J431" s="870"/>
      <c r="K431" s="870"/>
      <c r="L431" s="870"/>
    </row>
    <row r="432" spans="2:12" x14ac:dyDescent="0.25">
      <c r="B432" s="870"/>
      <c r="C432" s="870"/>
      <c r="D432" s="870"/>
      <c r="E432" s="870"/>
      <c r="F432" s="870"/>
      <c r="G432" s="870"/>
      <c r="H432" s="870"/>
      <c r="I432" s="870"/>
      <c r="J432" s="870"/>
      <c r="K432" s="870"/>
      <c r="L432" s="870"/>
    </row>
    <row r="433" spans="2:12" x14ac:dyDescent="0.25">
      <c r="B433" s="870"/>
      <c r="C433" s="870"/>
      <c r="D433" s="870"/>
      <c r="E433" s="870"/>
      <c r="F433" s="870"/>
      <c r="G433" s="870"/>
      <c r="H433" s="870"/>
      <c r="I433" s="870"/>
      <c r="J433" s="870"/>
      <c r="K433" s="870"/>
      <c r="L433" s="870"/>
    </row>
    <row r="434" spans="2:12" x14ac:dyDescent="0.25">
      <c r="B434" s="870"/>
      <c r="C434" s="870"/>
      <c r="D434" s="870"/>
      <c r="E434" s="870"/>
      <c r="F434" s="870"/>
      <c r="G434" s="870"/>
      <c r="H434" s="870"/>
      <c r="I434" s="870"/>
      <c r="J434" s="870"/>
      <c r="K434" s="870"/>
      <c r="L434" s="870"/>
    </row>
    <row r="435" spans="2:12" x14ac:dyDescent="0.25">
      <c r="B435" s="870"/>
      <c r="C435" s="870"/>
      <c r="D435" s="870"/>
      <c r="E435" s="870"/>
      <c r="F435" s="870"/>
      <c r="G435" s="870"/>
      <c r="H435" s="870"/>
      <c r="I435" s="870"/>
      <c r="J435" s="870"/>
      <c r="K435" s="870"/>
      <c r="L435" s="870"/>
    </row>
    <row r="436" spans="2:12" x14ac:dyDescent="0.25">
      <c r="B436" s="870"/>
      <c r="C436" s="870"/>
      <c r="D436" s="870"/>
      <c r="E436" s="870"/>
      <c r="F436" s="870"/>
      <c r="G436" s="870"/>
      <c r="H436" s="870"/>
      <c r="I436" s="870"/>
      <c r="J436" s="870"/>
      <c r="K436" s="870"/>
      <c r="L436" s="870"/>
    </row>
    <row r="437" spans="2:12" x14ac:dyDescent="0.25">
      <c r="B437" s="870"/>
      <c r="C437" s="870"/>
      <c r="D437" s="870"/>
      <c r="E437" s="870"/>
      <c r="F437" s="870"/>
      <c r="G437" s="870"/>
      <c r="H437" s="870"/>
      <c r="I437" s="870"/>
      <c r="J437" s="870"/>
      <c r="K437" s="870"/>
      <c r="L437" s="870"/>
    </row>
    <row r="438" spans="2:12" x14ac:dyDescent="0.25">
      <c r="B438" s="870"/>
      <c r="C438" s="870"/>
      <c r="D438" s="870"/>
      <c r="E438" s="870"/>
      <c r="F438" s="870"/>
      <c r="G438" s="870"/>
      <c r="H438" s="870"/>
      <c r="I438" s="870"/>
      <c r="J438" s="870"/>
      <c r="K438" s="870"/>
      <c r="L438" s="870"/>
    </row>
    <row r="439" spans="2:12" x14ac:dyDescent="0.25">
      <c r="B439" s="870"/>
      <c r="C439" s="870"/>
      <c r="D439" s="870"/>
      <c r="E439" s="870"/>
      <c r="F439" s="870"/>
      <c r="G439" s="870"/>
      <c r="H439" s="870"/>
      <c r="I439" s="870"/>
      <c r="J439" s="870"/>
      <c r="K439" s="870"/>
      <c r="L439" s="870"/>
    </row>
    <row r="440" spans="2:12" x14ac:dyDescent="0.25">
      <c r="B440" s="870"/>
      <c r="C440" s="870"/>
      <c r="D440" s="870"/>
      <c r="E440" s="870"/>
      <c r="F440" s="870"/>
      <c r="G440" s="870"/>
      <c r="H440" s="870"/>
      <c r="I440" s="870"/>
      <c r="J440" s="870"/>
      <c r="K440" s="870"/>
      <c r="L440" s="870"/>
    </row>
    <row r="441" spans="2:12" x14ac:dyDescent="0.25">
      <c r="B441" s="870"/>
      <c r="C441" s="870"/>
      <c r="D441" s="870"/>
      <c r="E441" s="870"/>
      <c r="F441" s="870"/>
      <c r="G441" s="870"/>
      <c r="H441" s="870"/>
      <c r="I441" s="870"/>
      <c r="J441" s="870"/>
      <c r="K441" s="870"/>
      <c r="L441" s="870"/>
    </row>
    <row r="442" spans="2:12" x14ac:dyDescent="0.25">
      <c r="B442" s="870"/>
      <c r="C442" s="870"/>
      <c r="D442" s="870"/>
      <c r="E442" s="870"/>
      <c r="F442" s="870"/>
      <c r="G442" s="870"/>
      <c r="H442" s="870"/>
      <c r="I442" s="870"/>
      <c r="J442" s="870"/>
      <c r="K442" s="870"/>
      <c r="L442" s="870"/>
    </row>
    <row r="443" spans="2:12" x14ac:dyDescent="0.25">
      <c r="B443" s="870"/>
      <c r="C443" s="870"/>
      <c r="D443" s="870"/>
      <c r="E443" s="870"/>
      <c r="F443" s="870"/>
      <c r="G443" s="870"/>
      <c r="H443" s="870"/>
      <c r="I443" s="870"/>
      <c r="J443" s="870"/>
      <c r="K443" s="870"/>
      <c r="L443" s="870"/>
    </row>
    <row r="444" spans="2:12" x14ac:dyDescent="0.25">
      <c r="B444" s="870"/>
      <c r="C444" s="870"/>
      <c r="D444" s="870"/>
      <c r="E444" s="870"/>
      <c r="F444" s="870"/>
      <c r="G444" s="870"/>
      <c r="H444" s="870"/>
      <c r="I444" s="870"/>
      <c r="J444" s="870"/>
      <c r="K444" s="870"/>
      <c r="L444" s="870"/>
    </row>
    <row r="445" spans="2:12" x14ac:dyDescent="0.25">
      <c r="B445" s="870"/>
      <c r="C445" s="870"/>
      <c r="D445" s="870"/>
      <c r="E445" s="870"/>
      <c r="F445" s="870"/>
      <c r="G445" s="870"/>
      <c r="H445" s="870"/>
      <c r="I445" s="870"/>
      <c r="J445" s="870"/>
      <c r="K445" s="870"/>
      <c r="L445" s="870"/>
    </row>
    <row r="446" spans="2:12" x14ac:dyDescent="0.25">
      <c r="B446" s="870"/>
      <c r="C446" s="870"/>
      <c r="D446" s="870"/>
      <c r="E446" s="870"/>
      <c r="F446" s="870"/>
      <c r="G446" s="870"/>
      <c r="H446" s="870"/>
      <c r="I446" s="870"/>
      <c r="J446" s="870"/>
      <c r="K446" s="870"/>
      <c r="L446" s="870"/>
    </row>
    <row r="447" spans="2:12" x14ac:dyDescent="0.25">
      <c r="B447" s="870"/>
      <c r="C447" s="870"/>
      <c r="D447" s="870"/>
      <c r="E447" s="870"/>
      <c r="F447" s="870"/>
      <c r="G447" s="870"/>
      <c r="H447" s="870"/>
      <c r="I447" s="870"/>
      <c r="J447" s="870"/>
      <c r="K447" s="870"/>
      <c r="L447" s="870"/>
    </row>
    <row r="448" spans="2:12" x14ac:dyDescent="0.25">
      <c r="B448" s="870"/>
      <c r="C448" s="870"/>
      <c r="D448" s="870"/>
      <c r="E448" s="870"/>
      <c r="F448" s="870"/>
      <c r="G448" s="870"/>
      <c r="H448" s="870"/>
      <c r="I448" s="870"/>
      <c r="J448" s="870"/>
      <c r="K448" s="870"/>
      <c r="L448" s="870"/>
    </row>
    <row r="449" spans="2:12" x14ac:dyDescent="0.25">
      <c r="B449" s="870"/>
      <c r="C449" s="870"/>
      <c r="D449" s="870"/>
      <c r="E449" s="870"/>
      <c r="F449" s="870"/>
      <c r="G449" s="870"/>
      <c r="H449" s="870"/>
      <c r="I449" s="870"/>
      <c r="J449" s="870"/>
      <c r="K449" s="870"/>
      <c r="L449" s="870"/>
    </row>
    <row r="450" spans="2:12" x14ac:dyDescent="0.25">
      <c r="B450" s="870"/>
      <c r="C450" s="870"/>
      <c r="D450" s="870"/>
      <c r="E450" s="870"/>
      <c r="F450" s="870"/>
      <c r="G450" s="870"/>
      <c r="H450" s="870"/>
      <c r="I450" s="870"/>
      <c r="J450" s="870"/>
      <c r="K450" s="870"/>
      <c r="L450" s="870"/>
    </row>
    <row r="451" spans="2:12" x14ac:dyDescent="0.25">
      <c r="B451" s="870"/>
      <c r="C451" s="870"/>
      <c r="D451" s="870"/>
      <c r="E451" s="870"/>
      <c r="F451" s="870"/>
      <c r="G451" s="870"/>
      <c r="H451" s="870"/>
      <c r="I451" s="870"/>
      <c r="J451" s="870"/>
      <c r="K451" s="870"/>
      <c r="L451" s="870"/>
    </row>
    <row r="452" spans="2:12" x14ac:dyDescent="0.25">
      <c r="B452" s="870"/>
      <c r="C452" s="870"/>
      <c r="D452" s="870"/>
      <c r="E452" s="870"/>
      <c r="F452" s="870"/>
      <c r="G452" s="870"/>
      <c r="H452" s="870"/>
      <c r="I452" s="870"/>
      <c r="J452" s="870"/>
      <c r="K452" s="870"/>
      <c r="L452" s="870"/>
    </row>
    <row r="453" spans="2:12" x14ac:dyDescent="0.25">
      <c r="B453" s="870"/>
      <c r="C453" s="870"/>
      <c r="D453" s="870"/>
      <c r="E453" s="870"/>
      <c r="F453" s="870"/>
      <c r="G453" s="870"/>
      <c r="H453" s="870"/>
      <c r="I453" s="870"/>
      <c r="J453" s="870"/>
      <c r="K453" s="870"/>
      <c r="L453" s="870"/>
    </row>
    <row r="454" spans="2:12" x14ac:dyDescent="0.25">
      <c r="B454" s="870"/>
      <c r="C454" s="870"/>
      <c r="D454" s="870"/>
      <c r="E454" s="870"/>
      <c r="F454" s="870"/>
      <c r="G454" s="870"/>
      <c r="H454" s="870"/>
      <c r="I454" s="870"/>
      <c r="J454" s="870"/>
      <c r="K454" s="870"/>
      <c r="L454" s="870"/>
    </row>
    <row r="455" spans="2:12" x14ac:dyDescent="0.25">
      <c r="B455" s="870"/>
      <c r="C455" s="870"/>
      <c r="D455" s="870"/>
      <c r="E455" s="870"/>
      <c r="F455" s="870"/>
      <c r="G455" s="870"/>
      <c r="H455" s="870"/>
      <c r="I455" s="870"/>
      <c r="J455" s="870"/>
      <c r="K455" s="870"/>
      <c r="L455" s="870"/>
    </row>
    <row r="456" spans="2:12" x14ac:dyDescent="0.25">
      <c r="B456" s="870"/>
      <c r="C456" s="870"/>
      <c r="D456" s="870"/>
      <c r="E456" s="870"/>
      <c r="F456" s="870"/>
      <c r="G456" s="870"/>
      <c r="H456" s="870"/>
      <c r="I456" s="870"/>
      <c r="J456" s="870"/>
      <c r="K456" s="870"/>
      <c r="L456" s="870"/>
    </row>
    <row r="457" spans="2:12" x14ac:dyDescent="0.25">
      <c r="B457" s="870"/>
      <c r="C457" s="870"/>
      <c r="D457" s="870"/>
      <c r="E457" s="870"/>
      <c r="F457" s="870"/>
      <c r="G457" s="870"/>
      <c r="H457" s="870"/>
      <c r="I457" s="870"/>
      <c r="J457" s="870"/>
      <c r="K457" s="870"/>
      <c r="L457" s="870"/>
    </row>
    <row r="458" spans="2:12" x14ac:dyDescent="0.25">
      <c r="B458" s="870"/>
      <c r="C458" s="870"/>
      <c r="D458" s="870"/>
      <c r="E458" s="870"/>
      <c r="F458" s="870"/>
      <c r="G458" s="870"/>
      <c r="H458" s="870"/>
      <c r="I458" s="870"/>
      <c r="J458" s="870"/>
      <c r="K458" s="870"/>
      <c r="L458" s="870"/>
    </row>
    <row r="459" spans="2:12" x14ac:dyDescent="0.25">
      <c r="B459" s="870"/>
      <c r="C459" s="870"/>
      <c r="D459" s="870"/>
      <c r="E459" s="870"/>
      <c r="F459" s="870"/>
      <c r="G459" s="870"/>
      <c r="H459" s="870"/>
      <c r="I459" s="870"/>
      <c r="J459" s="870"/>
      <c r="K459" s="870"/>
      <c r="L459" s="870"/>
    </row>
    <row r="460" spans="2:12" x14ac:dyDescent="0.25">
      <c r="B460" s="870"/>
      <c r="C460" s="870"/>
      <c r="D460" s="870"/>
      <c r="E460" s="870"/>
      <c r="F460" s="870"/>
      <c r="G460" s="870"/>
      <c r="H460" s="870"/>
      <c r="I460" s="870"/>
      <c r="J460" s="870"/>
      <c r="K460" s="870"/>
      <c r="L460" s="870"/>
    </row>
    <row r="461" spans="2:12" x14ac:dyDescent="0.25">
      <c r="B461" s="870"/>
      <c r="C461" s="870"/>
      <c r="D461" s="870"/>
      <c r="E461" s="870"/>
      <c r="F461" s="870"/>
      <c r="G461" s="870"/>
      <c r="H461" s="870"/>
      <c r="I461" s="870"/>
      <c r="J461" s="870"/>
      <c r="K461" s="870"/>
      <c r="L461" s="870"/>
    </row>
    <row r="462" spans="2:12" x14ac:dyDescent="0.25">
      <c r="B462" s="870"/>
      <c r="C462" s="870"/>
      <c r="D462" s="870"/>
      <c r="E462" s="870"/>
      <c r="F462" s="870"/>
      <c r="G462" s="870"/>
      <c r="H462" s="870"/>
      <c r="I462" s="870"/>
      <c r="J462" s="870"/>
      <c r="K462" s="870"/>
      <c r="L462" s="870"/>
    </row>
    <row r="463" spans="2:12" x14ac:dyDescent="0.25">
      <c r="B463" s="870"/>
      <c r="C463" s="870"/>
      <c r="D463" s="870"/>
      <c r="E463" s="870"/>
      <c r="F463" s="870"/>
      <c r="G463" s="870"/>
      <c r="H463" s="870"/>
      <c r="I463" s="870"/>
      <c r="J463" s="870"/>
      <c r="K463" s="870"/>
      <c r="L463" s="870"/>
    </row>
    <row r="464" spans="2:12" x14ac:dyDescent="0.25">
      <c r="B464" s="870"/>
      <c r="C464" s="870"/>
      <c r="D464" s="870"/>
      <c r="E464" s="870"/>
      <c r="F464" s="870"/>
      <c r="G464" s="870"/>
      <c r="H464" s="870"/>
      <c r="I464" s="870"/>
      <c r="J464" s="870"/>
      <c r="K464" s="870"/>
      <c r="L464" s="870"/>
    </row>
    <row r="465" spans="2:12" x14ac:dyDescent="0.25">
      <c r="B465" s="870"/>
      <c r="C465" s="870"/>
      <c r="D465" s="870"/>
      <c r="E465" s="870"/>
      <c r="F465" s="870"/>
      <c r="G465" s="870"/>
      <c r="H465" s="870"/>
      <c r="I465" s="870"/>
      <c r="J465" s="870"/>
      <c r="K465" s="870"/>
      <c r="L465" s="870"/>
    </row>
    <row r="466" spans="2:12" x14ac:dyDescent="0.25">
      <c r="B466" s="870"/>
      <c r="C466" s="870"/>
      <c r="D466" s="870"/>
      <c r="E466" s="870"/>
      <c r="F466" s="870"/>
      <c r="G466" s="870"/>
      <c r="H466" s="870"/>
      <c r="I466" s="870"/>
      <c r="J466" s="870"/>
      <c r="K466" s="870"/>
      <c r="L466" s="870"/>
    </row>
    <row r="467" spans="2:12" x14ac:dyDescent="0.25">
      <c r="B467" s="870"/>
      <c r="C467" s="870"/>
      <c r="D467" s="870"/>
      <c r="E467" s="870"/>
      <c r="F467" s="870"/>
      <c r="G467" s="870"/>
      <c r="H467" s="870"/>
      <c r="I467" s="870"/>
      <c r="J467" s="870"/>
      <c r="K467" s="870"/>
      <c r="L467" s="870"/>
    </row>
    <row r="468" spans="2:12" x14ac:dyDescent="0.25">
      <c r="B468" s="870"/>
      <c r="C468" s="870"/>
      <c r="D468" s="870"/>
      <c r="E468" s="870"/>
      <c r="F468" s="870"/>
      <c r="G468" s="870"/>
      <c r="H468" s="870"/>
      <c r="I468" s="870"/>
      <c r="J468" s="870"/>
      <c r="K468" s="870"/>
      <c r="L468" s="870"/>
    </row>
    <row r="469" spans="2:12" x14ac:dyDescent="0.25">
      <c r="B469" s="870"/>
      <c r="C469" s="870"/>
      <c r="D469" s="870"/>
      <c r="E469" s="870"/>
      <c r="F469" s="870"/>
      <c r="G469" s="870"/>
      <c r="H469" s="870"/>
      <c r="I469" s="870"/>
      <c r="J469" s="870"/>
      <c r="K469" s="870"/>
      <c r="L469" s="870"/>
    </row>
    <row r="470" spans="2:12" x14ac:dyDescent="0.25">
      <c r="B470" s="870"/>
      <c r="C470" s="870"/>
      <c r="D470" s="870"/>
      <c r="E470" s="870"/>
      <c r="F470" s="870"/>
      <c r="G470" s="870"/>
      <c r="H470" s="870"/>
      <c r="I470" s="870"/>
      <c r="J470" s="870"/>
      <c r="K470" s="870"/>
      <c r="L470" s="870"/>
    </row>
    <row r="471" spans="2:12" x14ac:dyDescent="0.25">
      <c r="B471" s="870"/>
      <c r="C471" s="870"/>
      <c r="D471" s="870"/>
      <c r="E471" s="870"/>
      <c r="F471" s="870"/>
      <c r="G471" s="870"/>
      <c r="H471" s="870"/>
      <c r="I471" s="870"/>
      <c r="J471" s="870"/>
      <c r="K471" s="870"/>
      <c r="L471" s="870"/>
    </row>
    <row r="472" spans="2:12" x14ac:dyDescent="0.25">
      <c r="B472" s="870"/>
      <c r="C472" s="870"/>
      <c r="D472" s="870"/>
      <c r="E472" s="870"/>
      <c r="F472" s="870"/>
      <c r="G472" s="870"/>
      <c r="H472" s="870"/>
      <c r="I472" s="870"/>
      <c r="J472" s="870"/>
      <c r="K472" s="870"/>
      <c r="L472" s="870"/>
    </row>
    <row r="473" spans="2:12" x14ac:dyDescent="0.25">
      <c r="B473" s="870"/>
      <c r="C473" s="870"/>
      <c r="D473" s="870"/>
      <c r="E473" s="870"/>
      <c r="F473" s="870"/>
      <c r="G473" s="870"/>
      <c r="H473" s="870"/>
      <c r="I473" s="870"/>
      <c r="J473" s="870"/>
      <c r="K473" s="870"/>
      <c r="L473" s="870"/>
    </row>
    <row r="474" spans="2:12" x14ac:dyDescent="0.25">
      <c r="B474" s="870"/>
      <c r="C474" s="870"/>
      <c r="D474" s="870"/>
      <c r="E474" s="870"/>
      <c r="F474" s="870"/>
      <c r="G474" s="870"/>
      <c r="H474" s="870"/>
      <c r="I474" s="870"/>
      <c r="J474" s="870"/>
      <c r="K474" s="870"/>
      <c r="L474" s="870"/>
    </row>
    <row r="475" spans="2:12" x14ac:dyDescent="0.25">
      <c r="B475" s="870"/>
      <c r="C475" s="870"/>
      <c r="D475" s="870"/>
      <c r="E475" s="870"/>
      <c r="F475" s="870"/>
      <c r="G475" s="870"/>
      <c r="H475" s="870"/>
      <c r="I475" s="870"/>
      <c r="J475" s="870"/>
      <c r="K475" s="870"/>
      <c r="L475" s="870"/>
    </row>
    <row r="476" spans="2:12" x14ac:dyDescent="0.25">
      <c r="B476" s="870"/>
      <c r="C476" s="870"/>
      <c r="D476" s="870"/>
      <c r="E476" s="870"/>
      <c r="F476" s="870"/>
      <c r="G476" s="870"/>
      <c r="H476" s="870"/>
      <c r="I476" s="870"/>
      <c r="J476" s="870"/>
      <c r="K476" s="870"/>
      <c r="L476" s="870"/>
    </row>
    <row r="477" spans="2:12" x14ac:dyDescent="0.25">
      <c r="B477" s="870"/>
      <c r="C477" s="870"/>
      <c r="D477" s="870"/>
      <c r="E477" s="870"/>
      <c r="F477" s="870"/>
      <c r="G477" s="870"/>
      <c r="H477" s="870"/>
      <c r="I477" s="870"/>
      <c r="J477" s="870"/>
      <c r="K477" s="870"/>
      <c r="L477" s="870"/>
    </row>
    <row r="478" spans="2:12" x14ac:dyDescent="0.25">
      <c r="B478" s="870"/>
      <c r="C478" s="870"/>
      <c r="D478" s="870"/>
      <c r="E478" s="870"/>
      <c r="F478" s="870"/>
      <c r="G478" s="870"/>
      <c r="H478" s="870"/>
      <c r="I478" s="870"/>
      <c r="J478" s="870"/>
      <c r="K478" s="870"/>
      <c r="L478" s="870"/>
    </row>
    <row r="479" spans="2:12" x14ac:dyDescent="0.25">
      <c r="B479" s="870"/>
      <c r="C479" s="870"/>
      <c r="D479" s="870"/>
      <c r="E479" s="870"/>
      <c r="F479" s="870"/>
      <c r="G479" s="870"/>
      <c r="H479" s="870"/>
      <c r="I479" s="870"/>
      <c r="J479" s="870"/>
      <c r="K479" s="870"/>
      <c r="L479" s="870"/>
    </row>
    <row r="480" spans="2:12" x14ac:dyDescent="0.25">
      <c r="B480" s="870"/>
      <c r="C480" s="870"/>
      <c r="D480" s="870"/>
      <c r="E480" s="870"/>
      <c r="F480" s="870"/>
      <c r="G480" s="870"/>
      <c r="H480" s="870"/>
      <c r="I480" s="870"/>
      <c r="J480" s="870"/>
      <c r="K480" s="870"/>
      <c r="L480" s="870"/>
    </row>
    <row r="481" spans="2:12" x14ac:dyDescent="0.25">
      <c r="B481" s="870"/>
      <c r="C481" s="870"/>
      <c r="D481" s="870"/>
      <c r="E481" s="870"/>
      <c r="F481" s="870"/>
      <c r="G481" s="870"/>
      <c r="H481" s="870"/>
      <c r="I481" s="870"/>
      <c r="J481" s="870"/>
      <c r="K481" s="870"/>
      <c r="L481" s="870"/>
    </row>
    <row r="482" spans="2:12" x14ac:dyDescent="0.25">
      <c r="B482" s="870"/>
      <c r="C482" s="870"/>
      <c r="D482" s="870"/>
      <c r="E482" s="870"/>
      <c r="F482" s="870"/>
      <c r="G482" s="870"/>
      <c r="H482" s="870"/>
      <c r="I482" s="870"/>
      <c r="J482" s="870"/>
      <c r="K482" s="870"/>
      <c r="L482" s="870"/>
    </row>
    <row r="483" spans="2:12" x14ac:dyDescent="0.25">
      <c r="B483" s="870"/>
      <c r="C483" s="870"/>
      <c r="D483" s="870"/>
      <c r="E483" s="870"/>
      <c r="F483" s="870"/>
      <c r="G483" s="870"/>
      <c r="H483" s="870"/>
      <c r="I483" s="870"/>
      <c r="J483" s="870"/>
      <c r="K483" s="870"/>
      <c r="L483" s="870"/>
    </row>
    <row r="484" spans="2:12" x14ac:dyDescent="0.25">
      <c r="B484" s="870"/>
      <c r="C484" s="870"/>
      <c r="D484" s="870"/>
      <c r="E484" s="870"/>
      <c r="F484" s="870"/>
      <c r="G484" s="870"/>
      <c r="H484" s="870"/>
      <c r="I484" s="870"/>
      <c r="J484" s="870"/>
      <c r="K484" s="870"/>
      <c r="L484" s="870"/>
    </row>
    <row r="485" spans="2:12" x14ac:dyDescent="0.25">
      <c r="B485" s="870"/>
      <c r="C485" s="870"/>
      <c r="D485" s="870"/>
      <c r="E485" s="870"/>
      <c r="F485" s="870"/>
      <c r="G485" s="870"/>
      <c r="H485" s="870"/>
      <c r="I485" s="870"/>
      <c r="J485" s="870"/>
      <c r="K485" s="870"/>
      <c r="L485" s="870"/>
    </row>
    <row r="486" spans="2:12" x14ac:dyDescent="0.25">
      <c r="B486" s="870"/>
      <c r="C486" s="870"/>
      <c r="D486" s="870"/>
      <c r="E486" s="870"/>
      <c r="F486" s="870"/>
      <c r="G486" s="870"/>
      <c r="H486" s="870"/>
      <c r="I486" s="870"/>
      <c r="J486" s="870"/>
      <c r="K486" s="870"/>
      <c r="L486" s="870"/>
    </row>
    <row r="487" spans="2:12" x14ac:dyDescent="0.25">
      <c r="B487" s="870"/>
      <c r="C487" s="870"/>
      <c r="D487" s="870"/>
      <c r="E487" s="870"/>
      <c r="F487" s="870"/>
      <c r="G487" s="870"/>
      <c r="H487" s="870"/>
      <c r="I487" s="870"/>
      <c r="J487" s="870"/>
      <c r="K487" s="870"/>
      <c r="L487" s="870"/>
    </row>
    <row r="488" spans="2:12" x14ac:dyDescent="0.25">
      <c r="B488" s="870"/>
      <c r="C488" s="870"/>
      <c r="D488" s="870"/>
      <c r="E488" s="870"/>
      <c r="F488" s="870"/>
      <c r="G488" s="870"/>
      <c r="H488" s="870"/>
      <c r="I488" s="870"/>
      <c r="J488" s="870"/>
      <c r="K488" s="870"/>
      <c r="L488" s="870"/>
    </row>
    <row r="489" spans="2:12" x14ac:dyDescent="0.25">
      <c r="B489" s="870"/>
      <c r="C489" s="870"/>
      <c r="D489" s="870"/>
      <c r="E489" s="870"/>
      <c r="F489" s="870"/>
      <c r="G489" s="870"/>
      <c r="H489" s="870"/>
      <c r="I489" s="870"/>
      <c r="J489" s="870"/>
      <c r="K489" s="870"/>
      <c r="L489" s="870"/>
    </row>
    <row r="490" spans="2:12" x14ac:dyDescent="0.25">
      <c r="B490" s="870"/>
      <c r="C490" s="870"/>
      <c r="D490" s="870"/>
      <c r="E490" s="870"/>
      <c r="F490" s="870"/>
      <c r="G490" s="870"/>
      <c r="H490" s="870"/>
      <c r="I490" s="870"/>
      <c r="J490" s="870"/>
      <c r="K490" s="870"/>
      <c r="L490" s="870"/>
    </row>
    <row r="491" spans="2:12" x14ac:dyDescent="0.25">
      <c r="B491" s="870"/>
      <c r="C491" s="870"/>
      <c r="D491" s="870"/>
      <c r="E491" s="870"/>
      <c r="F491" s="870"/>
      <c r="G491" s="870"/>
      <c r="H491" s="870"/>
      <c r="I491" s="870"/>
      <c r="J491" s="870"/>
      <c r="K491" s="870"/>
      <c r="L491" s="870"/>
    </row>
    <row r="492" spans="2:12" x14ac:dyDescent="0.25">
      <c r="B492" s="870"/>
      <c r="C492" s="870"/>
      <c r="D492" s="870"/>
      <c r="E492" s="870"/>
      <c r="F492" s="870"/>
      <c r="G492" s="870"/>
      <c r="H492" s="870"/>
      <c r="I492" s="870"/>
      <c r="J492" s="870"/>
      <c r="K492" s="870"/>
      <c r="L492" s="870"/>
    </row>
    <row r="493" spans="2:12" x14ac:dyDescent="0.25">
      <c r="B493" s="870"/>
      <c r="C493" s="870"/>
      <c r="D493" s="870"/>
      <c r="E493" s="870"/>
      <c r="F493" s="870"/>
      <c r="G493" s="870"/>
      <c r="H493" s="870"/>
      <c r="I493" s="870"/>
      <c r="J493" s="870"/>
      <c r="K493" s="870"/>
      <c r="L493" s="870"/>
    </row>
    <row r="494" spans="2:12" x14ac:dyDescent="0.25">
      <c r="B494" s="870"/>
      <c r="C494" s="870"/>
      <c r="D494" s="870"/>
      <c r="E494" s="870"/>
      <c r="F494" s="870"/>
      <c r="G494" s="870"/>
      <c r="H494" s="870"/>
      <c r="I494" s="870"/>
      <c r="J494" s="870"/>
      <c r="K494" s="870"/>
      <c r="L494" s="870"/>
    </row>
    <row r="495" spans="2:12" x14ac:dyDescent="0.25">
      <c r="B495" s="870"/>
      <c r="C495" s="870"/>
      <c r="D495" s="870"/>
      <c r="E495" s="870"/>
      <c r="F495" s="870"/>
      <c r="G495" s="870"/>
      <c r="H495" s="870"/>
      <c r="I495" s="870"/>
      <c r="J495" s="870"/>
      <c r="K495" s="870"/>
      <c r="L495" s="870"/>
    </row>
    <row r="496" spans="2:12" x14ac:dyDescent="0.25">
      <c r="B496" s="870"/>
      <c r="C496" s="870"/>
      <c r="D496" s="870"/>
      <c r="E496" s="870"/>
      <c r="F496" s="870"/>
      <c r="G496" s="870"/>
      <c r="H496" s="870"/>
      <c r="I496" s="870"/>
      <c r="J496" s="870"/>
      <c r="K496" s="870"/>
      <c r="L496" s="870"/>
    </row>
    <row r="497" spans="2:12" x14ac:dyDescent="0.25">
      <c r="B497" s="870"/>
      <c r="C497" s="870"/>
      <c r="D497" s="870"/>
      <c r="E497" s="870"/>
      <c r="F497" s="870"/>
      <c r="G497" s="870"/>
      <c r="H497" s="870"/>
      <c r="I497" s="870"/>
      <c r="J497" s="870"/>
      <c r="K497" s="870"/>
      <c r="L497" s="870"/>
    </row>
    <row r="498" spans="2:12" x14ac:dyDescent="0.25">
      <c r="B498" s="870"/>
      <c r="C498" s="870"/>
      <c r="D498" s="870"/>
      <c r="E498" s="870"/>
      <c r="F498" s="870"/>
      <c r="G498" s="870"/>
      <c r="H498" s="870"/>
      <c r="I498" s="870"/>
      <c r="J498" s="870"/>
      <c r="K498" s="870"/>
      <c r="L498" s="870"/>
    </row>
    <row r="499" spans="2:12" x14ac:dyDescent="0.25">
      <c r="B499" s="870"/>
      <c r="C499" s="870"/>
      <c r="D499" s="870"/>
      <c r="E499" s="870"/>
      <c r="F499" s="870"/>
      <c r="G499" s="870"/>
      <c r="H499" s="870"/>
      <c r="I499" s="870"/>
      <c r="J499" s="870"/>
      <c r="K499" s="870"/>
      <c r="L499" s="870"/>
    </row>
    <row r="500" spans="2:12" x14ac:dyDescent="0.25">
      <c r="B500" s="870"/>
      <c r="C500" s="870"/>
      <c r="D500" s="870"/>
      <c r="E500" s="870"/>
      <c r="F500" s="870"/>
      <c r="G500" s="870"/>
      <c r="H500" s="870"/>
      <c r="I500" s="870"/>
      <c r="J500" s="870"/>
      <c r="K500" s="870"/>
      <c r="L500" s="870"/>
    </row>
    <row r="501" spans="2:12" x14ac:dyDescent="0.25">
      <c r="B501" s="870"/>
      <c r="C501" s="870"/>
      <c r="D501" s="870"/>
      <c r="E501" s="870"/>
      <c r="F501" s="870"/>
      <c r="G501" s="870"/>
      <c r="H501" s="870"/>
      <c r="I501" s="870"/>
      <c r="J501" s="870"/>
      <c r="K501" s="870"/>
      <c r="L501" s="870"/>
    </row>
    <row r="502" spans="2:12" x14ac:dyDescent="0.25">
      <c r="B502" s="870"/>
      <c r="C502" s="870"/>
      <c r="D502" s="870"/>
      <c r="E502" s="870"/>
      <c r="F502" s="870"/>
      <c r="G502" s="870"/>
      <c r="H502" s="870"/>
      <c r="I502" s="870"/>
      <c r="J502" s="870"/>
      <c r="K502" s="870"/>
      <c r="L502" s="870"/>
    </row>
    <row r="503" spans="2:12" x14ac:dyDescent="0.25">
      <c r="B503" s="870"/>
      <c r="C503" s="870"/>
      <c r="D503" s="870"/>
      <c r="E503" s="870"/>
      <c r="F503" s="870"/>
      <c r="G503" s="870"/>
      <c r="H503" s="870"/>
      <c r="I503" s="870"/>
      <c r="J503" s="870"/>
      <c r="K503" s="870"/>
      <c r="L503" s="870"/>
    </row>
    <row r="504" spans="2:12" x14ac:dyDescent="0.25">
      <c r="B504" s="870"/>
      <c r="C504" s="870"/>
      <c r="D504" s="870"/>
      <c r="E504" s="870"/>
      <c r="F504" s="870"/>
      <c r="G504" s="870"/>
      <c r="H504" s="870"/>
      <c r="I504" s="870"/>
      <c r="J504" s="870"/>
      <c r="K504" s="870"/>
      <c r="L504" s="870"/>
    </row>
    <row r="505" spans="2:12" x14ac:dyDescent="0.25">
      <c r="B505" s="870"/>
      <c r="C505" s="870"/>
      <c r="D505" s="870"/>
      <c r="E505" s="870"/>
      <c r="F505" s="870"/>
      <c r="G505" s="870"/>
      <c r="H505" s="870"/>
      <c r="I505" s="870"/>
      <c r="J505" s="870"/>
      <c r="K505" s="870"/>
      <c r="L505" s="870"/>
    </row>
    <row r="506" spans="2:12" x14ac:dyDescent="0.25">
      <c r="B506" s="870"/>
      <c r="C506" s="870"/>
      <c r="D506" s="870"/>
      <c r="E506" s="870"/>
      <c r="F506" s="870"/>
      <c r="G506" s="870"/>
      <c r="H506" s="870"/>
      <c r="I506" s="870"/>
      <c r="J506" s="870"/>
      <c r="K506" s="870"/>
      <c r="L506" s="870"/>
    </row>
    <row r="507" spans="2:12" x14ac:dyDescent="0.25">
      <c r="B507" s="870"/>
      <c r="C507" s="870"/>
      <c r="D507" s="870"/>
      <c r="E507" s="870"/>
      <c r="F507" s="870"/>
      <c r="G507" s="870"/>
      <c r="H507" s="870"/>
      <c r="I507" s="870"/>
      <c r="J507" s="870"/>
      <c r="K507" s="870"/>
      <c r="L507" s="870"/>
    </row>
    <row r="508" spans="2:12" x14ac:dyDescent="0.25">
      <c r="B508" s="870"/>
      <c r="C508" s="870"/>
      <c r="D508" s="870"/>
      <c r="E508" s="870"/>
      <c r="F508" s="870"/>
      <c r="G508" s="870"/>
      <c r="H508" s="870"/>
      <c r="I508" s="870"/>
      <c r="J508" s="870"/>
      <c r="K508" s="870"/>
      <c r="L508" s="870"/>
    </row>
    <row r="509" spans="2:12" x14ac:dyDescent="0.25">
      <c r="B509" s="870"/>
      <c r="C509" s="870"/>
      <c r="D509" s="870"/>
      <c r="E509" s="870"/>
      <c r="F509" s="870"/>
      <c r="G509" s="870"/>
      <c r="H509" s="870"/>
      <c r="I509" s="870"/>
      <c r="J509" s="870"/>
      <c r="K509" s="870"/>
      <c r="L509" s="870"/>
    </row>
    <row r="510" spans="2:12" x14ac:dyDescent="0.25">
      <c r="B510" s="870"/>
      <c r="C510" s="870"/>
      <c r="D510" s="870"/>
      <c r="E510" s="870"/>
      <c r="F510" s="870"/>
      <c r="G510" s="870"/>
      <c r="H510" s="870"/>
      <c r="I510" s="870"/>
      <c r="J510" s="870"/>
      <c r="K510" s="870"/>
      <c r="L510" s="870"/>
    </row>
    <row r="511" spans="2:12" x14ac:dyDescent="0.25">
      <c r="B511" s="870"/>
      <c r="C511" s="870"/>
      <c r="D511" s="870"/>
      <c r="E511" s="870"/>
      <c r="F511" s="870"/>
      <c r="G511" s="870"/>
      <c r="H511" s="870"/>
      <c r="I511" s="870"/>
      <c r="J511" s="870"/>
      <c r="K511" s="870"/>
      <c r="L511" s="870"/>
    </row>
    <row r="512" spans="2:12" x14ac:dyDescent="0.25">
      <c r="B512" s="870"/>
      <c r="C512" s="870"/>
      <c r="D512" s="870"/>
      <c r="E512" s="870"/>
      <c r="F512" s="870"/>
      <c r="G512" s="870"/>
      <c r="H512" s="870"/>
      <c r="I512" s="870"/>
      <c r="J512" s="870"/>
      <c r="K512" s="870"/>
      <c r="L512" s="870"/>
    </row>
    <row r="513" spans="2:12" x14ac:dyDescent="0.25">
      <c r="B513" s="870"/>
      <c r="C513" s="870"/>
      <c r="D513" s="870"/>
      <c r="E513" s="870"/>
      <c r="F513" s="870"/>
      <c r="G513" s="870"/>
      <c r="H513" s="870"/>
      <c r="I513" s="870"/>
      <c r="J513" s="870"/>
      <c r="K513" s="870"/>
      <c r="L513" s="870"/>
    </row>
    <row r="514" spans="2:12" x14ac:dyDescent="0.25">
      <c r="B514" s="870"/>
      <c r="C514" s="870"/>
      <c r="D514" s="870"/>
      <c r="E514" s="870"/>
      <c r="F514" s="870"/>
      <c r="G514" s="870"/>
      <c r="H514" s="870"/>
      <c r="I514" s="870"/>
      <c r="J514" s="870"/>
      <c r="K514" s="870"/>
      <c r="L514" s="870"/>
    </row>
    <row r="515" spans="2:12" x14ac:dyDescent="0.25">
      <c r="B515" s="870"/>
      <c r="C515" s="870"/>
      <c r="D515" s="870"/>
      <c r="E515" s="870"/>
      <c r="F515" s="870"/>
      <c r="G515" s="870"/>
      <c r="H515" s="870"/>
      <c r="I515" s="870"/>
      <c r="J515" s="870"/>
      <c r="K515" s="870"/>
      <c r="L515" s="870"/>
    </row>
    <row r="516" spans="2:12" x14ac:dyDescent="0.25">
      <c r="B516" s="870"/>
      <c r="C516" s="870"/>
      <c r="D516" s="870"/>
      <c r="E516" s="870"/>
      <c r="F516" s="870"/>
      <c r="G516" s="870"/>
      <c r="H516" s="870"/>
      <c r="I516" s="870"/>
      <c r="J516" s="870"/>
      <c r="K516" s="870"/>
      <c r="L516" s="870"/>
    </row>
    <row r="517" spans="2:12" x14ac:dyDescent="0.25">
      <c r="B517" s="870"/>
      <c r="C517" s="870"/>
      <c r="D517" s="870"/>
      <c r="E517" s="870"/>
      <c r="F517" s="870"/>
      <c r="G517" s="870"/>
      <c r="H517" s="870"/>
      <c r="I517" s="870"/>
      <c r="J517" s="870"/>
      <c r="K517" s="870"/>
      <c r="L517" s="870"/>
    </row>
    <row r="518" spans="2:12" x14ac:dyDescent="0.25">
      <c r="B518" s="870"/>
      <c r="C518" s="870"/>
      <c r="D518" s="870"/>
      <c r="E518" s="870"/>
      <c r="F518" s="870"/>
      <c r="G518" s="870"/>
      <c r="H518" s="870"/>
      <c r="I518" s="870"/>
      <c r="J518" s="870"/>
      <c r="K518" s="870"/>
      <c r="L518" s="870"/>
    </row>
    <row r="519" spans="2:12" x14ac:dyDescent="0.25">
      <c r="B519" s="870"/>
      <c r="C519" s="870"/>
      <c r="D519" s="870"/>
      <c r="E519" s="870"/>
      <c r="F519" s="870"/>
      <c r="G519" s="870"/>
      <c r="H519" s="870"/>
      <c r="I519" s="870"/>
      <c r="J519" s="870"/>
      <c r="K519" s="870"/>
      <c r="L519" s="870"/>
    </row>
    <row r="520" spans="2:12" x14ac:dyDescent="0.25">
      <c r="B520" s="870"/>
      <c r="C520" s="870"/>
      <c r="D520" s="870"/>
      <c r="E520" s="870"/>
      <c r="F520" s="870"/>
      <c r="G520" s="870"/>
      <c r="H520" s="870"/>
      <c r="I520" s="870"/>
      <c r="J520" s="870"/>
      <c r="K520" s="870"/>
      <c r="L520" s="870"/>
    </row>
    <row r="521" spans="2:12" x14ac:dyDescent="0.25">
      <c r="B521" s="870"/>
      <c r="C521" s="870"/>
      <c r="D521" s="870"/>
      <c r="E521" s="870"/>
      <c r="F521" s="870"/>
      <c r="G521" s="870"/>
      <c r="H521" s="870"/>
      <c r="I521" s="870"/>
      <c r="J521" s="870"/>
      <c r="K521" s="870"/>
      <c r="L521" s="870"/>
    </row>
    <row r="522" spans="2:12" x14ac:dyDescent="0.25">
      <c r="B522" s="870"/>
      <c r="C522" s="870"/>
      <c r="D522" s="870"/>
      <c r="E522" s="870"/>
      <c r="F522" s="870"/>
      <c r="G522" s="870"/>
      <c r="H522" s="870"/>
      <c r="I522" s="870"/>
      <c r="J522" s="870"/>
      <c r="K522" s="870"/>
      <c r="L522" s="870"/>
    </row>
    <row r="523" spans="2:12" x14ac:dyDescent="0.25">
      <c r="B523" s="870"/>
      <c r="C523" s="870"/>
      <c r="D523" s="870"/>
      <c r="E523" s="870"/>
      <c r="F523" s="870"/>
      <c r="G523" s="870"/>
      <c r="H523" s="870"/>
      <c r="I523" s="870"/>
      <c r="J523" s="870"/>
      <c r="K523" s="870"/>
      <c r="L523" s="870"/>
    </row>
    <row r="524" spans="2:12" x14ac:dyDescent="0.25">
      <c r="B524" s="870"/>
      <c r="C524" s="870"/>
      <c r="D524" s="870"/>
      <c r="E524" s="870"/>
      <c r="F524" s="870"/>
      <c r="G524" s="870"/>
      <c r="H524" s="870"/>
      <c r="I524" s="870"/>
      <c r="J524" s="870"/>
      <c r="K524" s="870"/>
      <c r="L524" s="870"/>
    </row>
    <row r="525" spans="2:12" x14ac:dyDescent="0.25">
      <c r="B525" s="870"/>
      <c r="C525" s="870"/>
      <c r="D525" s="870"/>
      <c r="E525" s="870"/>
      <c r="F525" s="870"/>
      <c r="G525" s="870"/>
      <c r="H525" s="870"/>
      <c r="I525" s="870"/>
      <c r="J525" s="870"/>
      <c r="K525" s="870"/>
      <c r="L525" s="870"/>
    </row>
    <row r="526" spans="2:12" x14ac:dyDescent="0.25">
      <c r="B526" s="870"/>
      <c r="C526" s="870"/>
      <c r="D526" s="870"/>
      <c r="E526" s="870"/>
      <c r="F526" s="870"/>
      <c r="G526" s="870"/>
      <c r="H526" s="870"/>
      <c r="I526" s="870"/>
      <c r="J526" s="870"/>
      <c r="K526" s="870"/>
      <c r="L526" s="870"/>
    </row>
    <row r="527" spans="2:12" x14ac:dyDescent="0.25">
      <c r="B527" s="870"/>
      <c r="C527" s="870"/>
      <c r="D527" s="870"/>
      <c r="E527" s="870"/>
      <c r="F527" s="870"/>
      <c r="G527" s="870"/>
      <c r="H527" s="870"/>
      <c r="I527" s="870"/>
      <c r="J527" s="870"/>
      <c r="K527" s="870"/>
      <c r="L527" s="870"/>
    </row>
    <row r="528" spans="2:12" x14ac:dyDescent="0.25">
      <c r="B528" s="870"/>
      <c r="C528" s="870"/>
      <c r="D528" s="870"/>
      <c r="E528" s="870"/>
      <c r="F528" s="870"/>
      <c r="G528" s="870"/>
      <c r="H528" s="870"/>
      <c r="I528" s="870"/>
      <c r="J528" s="870"/>
      <c r="K528" s="870"/>
      <c r="L528" s="870"/>
    </row>
    <row r="529" spans="2:12" x14ac:dyDescent="0.25">
      <c r="B529" s="870"/>
      <c r="C529" s="870"/>
      <c r="D529" s="870"/>
      <c r="E529" s="870"/>
      <c r="F529" s="870"/>
      <c r="G529" s="870"/>
      <c r="H529" s="870"/>
      <c r="I529" s="870"/>
      <c r="J529" s="870"/>
      <c r="K529" s="870"/>
      <c r="L529" s="870"/>
    </row>
    <row r="530" spans="2:12" x14ac:dyDescent="0.25">
      <c r="B530" s="870"/>
      <c r="C530" s="870"/>
      <c r="D530" s="870"/>
      <c r="E530" s="870"/>
      <c r="F530" s="870"/>
      <c r="G530" s="870"/>
      <c r="H530" s="870"/>
      <c r="I530" s="870"/>
      <c r="J530" s="870"/>
      <c r="K530" s="870"/>
      <c r="L530" s="870"/>
    </row>
    <row r="531" spans="2:12" x14ac:dyDescent="0.25">
      <c r="B531" s="870"/>
      <c r="C531" s="870"/>
      <c r="D531" s="870"/>
      <c r="E531" s="870"/>
      <c r="F531" s="870"/>
      <c r="G531" s="870"/>
      <c r="H531" s="870"/>
      <c r="I531" s="870"/>
      <c r="J531" s="870"/>
      <c r="K531" s="870"/>
      <c r="L531" s="870"/>
    </row>
    <row r="532" spans="2:12" x14ac:dyDescent="0.25">
      <c r="B532" s="870"/>
      <c r="C532" s="870"/>
      <c r="D532" s="870"/>
      <c r="E532" s="870"/>
      <c r="F532" s="870"/>
      <c r="G532" s="870"/>
      <c r="H532" s="870"/>
      <c r="I532" s="870"/>
      <c r="J532" s="870"/>
      <c r="K532" s="870"/>
      <c r="L532" s="870"/>
    </row>
    <row r="533" spans="2:12" x14ac:dyDescent="0.25">
      <c r="B533" s="870"/>
      <c r="C533" s="870"/>
      <c r="D533" s="870"/>
      <c r="E533" s="870"/>
      <c r="F533" s="870"/>
      <c r="G533" s="870"/>
      <c r="H533" s="870"/>
      <c r="I533" s="870"/>
      <c r="J533" s="870"/>
      <c r="K533" s="870"/>
      <c r="L533" s="870"/>
    </row>
    <row r="534" spans="2:12" x14ac:dyDescent="0.25">
      <c r="B534" s="870"/>
      <c r="C534" s="870"/>
      <c r="D534" s="870"/>
      <c r="E534" s="870"/>
      <c r="F534" s="870"/>
      <c r="G534" s="870"/>
      <c r="H534" s="870"/>
      <c r="I534" s="870"/>
      <c r="J534" s="870"/>
      <c r="K534" s="870"/>
      <c r="L534" s="870"/>
    </row>
    <row r="535" spans="2:12" x14ac:dyDescent="0.25">
      <c r="B535" s="870"/>
      <c r="C535" s="870"/>
      <c r="D535" s="870"/>
      <c r="E535" s="870"/>
      <c r="F535" s="870"/>
      <c r="G535" s="870"/>
      <c r="H535" s="870"/>
      <c r="I535" s="870"/>
      <c r="J535" s="870"/>
      <c r="K535" s="870"/>
      <c r="L535" s="870"/>
    </row>
    <row r="536" spans="2:12" x14ac:dyDescent="0.25">
      <c r="B536" s="870"/>
      <c r="C536" s="870"/>
      <c r="D536" s="870"/>
      <c r="E536" s="870"/>
      <c r="F536" s="870"/>
      <c r="G536" s="870"/>
      <c r="H536" s="870"/>
      <c r="I536" s="870"/>
      <c r="J536" s="870"/>
      <c r="K536" s="870"/>
      <c r="L536" s="870"/>
    </row>
    <row r="537" spans="2:12" x14ac:dyDescent="0.25">
      <c r="B537" s="870"/>
      <c r="C537" s="870"/>
      <c r="D537" s="870"/>
      <c r="E537" s="870"/>
      <c r="F537" s="870"/>
      <c r="G537" s="870"/>
      <c r="H537" s="870"/>
      <c r="I537" s="870"/>
      <c r="J537" s="870"/>
      <c r="K537" s="870"/>
      <c r="L537" s="870"/>
    </row>
    <row r="538" spans="2:12" x14ac:dyDescent="0.25">
      <c r="B538" s="870"/>
      <c r="C538" s="870"/>
      <c r="D538" s="870"/>
      <c r="E538" s="870"/>
      <c r="F538" s="870"/>
      <c r="G538" s="870"/>
      <c r="H538" s="870"/>
      <c r="I538" s="870"/>
      <c r="J538" s="870"/>
      <c r="K538" s="870"/>
      <c r="L538" s="870"/>
    </row>
    <row r="539" spans="2:12" x14ac:dyDescent="0.25">
      <c r="B539" s="870"/>
      <c r="C539" s="870"/>
      <c r="D539" s="870"/>
      <c r="E539" s="870"/>
      <c r="F539" s="870"/>
      <c r="G539" s="870"/>
      <c r="H539" s="870"/>
      <c r="I539" s="870"/>
      <c r="J539" s="870"/>
      <c r="K539" s="870"/>
      <c r="L539" s="870"/>
    </row>
    <row r="540" spans="2:12" x14ac:dyDescent="0.25">
      <c r="B540" s="870"/>
      <c r="C540" s="870"/>
      <c r="D540" s="870"/>
      <c r="E540" s="870"/>
      <c r="F540" s="870"/>
      <c r="G540" s="870"/>
      <c r="H540" s="870"/>
      <c r="I540" s="870"/>
      <c r="J540" s="870"/>
      <c r="K540" s="870"/>
      <c r="L540" s="870"/>
    </row>
    <row r="541" spans="2:12" x14ac:dyDescent="0.25">
      <c r="B541" s="870"/>
      <c r="C541" s="870"/>
      <c r="D541" s="870"/>
      <c r="E541" s="870"/>
      <c r="F541" s="870"/>
      <c r="G541" s="870"/>
      <c r="H541" s="870"/>
      <c r="I541" s="870"/>
      <c r="J541" s="870"/>
      <c r="K541" s="870"/>
      <c r="L541" s="870"/>
    </row>
    <row r="542" spans="2:12" x14ac:dyDescent="0.25">
      <c r="B542" s="870"/>
      <c r="C542" s="870"/>
      <c r="D542" s="870"/>
      <c r="E542" s="870"/>
      <c r="F542" s="870"/>
      <c r="G542" s="870"/>
      <c r="H542" s="870"/>
      <c r="I542" s="870"/>
      <c r="J542" s="870"/>
      <c r="K542" s="870"/>
      <c r="L542" s="870"/>
    </row>
    <row r="543" spans="2:12" x14ac:dyDescent="0.25">
      <c r="B543" s="870"/>
      <c r="C543" s="870"/>
      <c r="D543" s="870"/>
      <c r="E543" s="870"/>
      <c r="F543" s="870"/>
      <c r="G543" s="870"/>
      <c r="H543" s="870"/>
      <c r="I543" s="870"/>
      <c r="J543" s="870"/>
      <c r="K543" s="870"/>
      <c r="L543" s="870"/>
    </row>
    <row r="544" spans="2:12" x14ac:dyDescent="0.25">
      <c r="B544" s="870"/>
      <c r="C544" s="870"/>
      <c r="D544" s="870"/>
      <c r="E544" s="870"/>
      <c r="F544" s="870"/>
      <c r="G544" s="870"/>
      <c r="H544" s="870"/>
      <c r="I544" s="870"/>
      <c r="J544" s="870"/>
      <c r="K544" s="870"/>
      <c r="L544" s="870"/>
    </row>
    <row r="545" spans="2:12" x14ac:dyDescent="0.25">
      <c r="B545" s="870"/>
      <c r="C545" s="870"/>
      <c r="D545" s="870"/>
      <c r="E545" s="870"/>
      <c r="F545" s="870"/>
      <c r="G545" s="870"/>
      <c r="H545" s="870"/>
      <c r="I545" s="870"/>
      <c r="J545" s="870"/>
      <c r="K545" s="870"/>
      <c r="L545" s="870"/>
    </row>
    <row r="546" spans="2:12" x14ac:dyDescent="0.25">
      <c r="B546" s="870"/>
      <c r="C546" s="870"/>
      <c r="D546" s="870"/>
      <c r="E546" s="870"/>
      <c r="F546" s="870"/>
      <c r="G546" s="870"/>
      <c r="H546" s="870"/>
      <c r="I546" s="870"/>
      <c r="J546" s="870"/>
      <c r="K546" s="870"/>
      <c r="L546" s="870"/>
    </row>
    <row r="547" spans="2:12" x14ac:dyDescent="0.25">
      <c r="B547" s="870"/>
      <c r="C547" s="870"/>
      <c r="D547" s="870"/>
      <c r="E547" s="870"/>
      <c r="F547" s="870"/>
      <c r="G547" s="870"/>
      <c r="H547" s="870"/>
      <c r="I547" s="870"/>
      <c r="J547" s="870"/>
      <c r="K547" s="870"/>
      <c r="L547" s="870"/>
    </row>
    <row r="548" spans="2:12" x14ac:dyDescent="0.25">
      <c r="B548" s="870"/>
      <c r="C548" s="870"/>
      <c r="D548" s="870"/>
      <c r="E548" s="870"/>
      <c r="F548" s="870"/>
      <c r="G548" s="870"/>
      <c r="H548" s="870"/>
      <c r="I548" s="870"/>
      <c r="J548" s="870"/>
      <c r="K548" s="870"/>
      <c r="L548" s="870"/>
    </row>
    <row r="549" spans="2:12" x14ac:dyDescent="0.25">
      <c r="B549" s="870"/>
      <c r="C549" s="870"/>
      <c r="D549" s="870"/>
      <c r="E549" s="870"/>
      <c r="F549" s="870"/>
      <c r="G549" s="870"/>
      <c r="H549" s="870"/>
      <c r="I549" s="870"/>
      <c r="J549" s="870"/>
      <c r="K549" s="870"/>
      <c r="L549" s="870"/>
    </row>
    <row r="550" spans="2:12" x14ac:dyDescent="0.25">
      <c r="B550" s="870"/>
      <c r="C550" s="870"/>
      <c r="D550" s="870"/>
      <c r="E550" s="870"/>
      <c r="F550" s="870"/>
      <c r="G550" s="870"/>
      <c r="H550" s="870"/>
      <c r="I550" s="870"/>
      <c r="J550" s="870"/>
      <c r="K550" s="870"/>
      <c r="L550" s="870"/>
    </row>
    <row r="551" spans="2:12" x14ac:dyDescent="0.25">
      <c r="B551" s="870"/>
      <c r="C551" s="870"/>
      <c r="D551" s="870"/>
      <c r="E551" s="870"/>
      <c r="F551" s="870"/>
      <c r="G551" s="870"/>
      <c r="H551" s="870"/>
      <c r="I551" s="870"/>
      <c r="J551" s="870"/>
      <c r="K551" s="870"/>
      <c r="L551" s="870"/>
    </row>
    <row r="552" spans="2:12" x14ac:dyDescent="0.25">
      <c r="B552" s="870"/>
      <c r="C552" s="870"/>
      <c r="D552" s="870"/>
      <c r="E552" s="870"/>
      <c r="F552" s="870"/>
      <c r="G552" s="870"/>
      <c r="H552" s="870"/>
      <c r="I552" s="870"/>
      <c r="J552" s="870"/>
      <c r="K552" s="870"/>
      <c r="L552" s="870"/>
    </row>
    <row r="553" spans="2:12" x14ac:dyDescent="0.25">
      <c r="B553" s="870"/>
      <c r="C553" s="870"/>
      <c r="D553" s="870"/>
      <c r="E553" s="870"/>
      <c r="F553" s="870"/>
      <c r="G553" s="870"/>
      <c r="H553" s="870"/>
      <c r="I553" s="870"/>
      <c r="J553" s="870"/>
      <c r="K553" s="870"/>
      <c r="L553" s="870"/>
    </row>
    <row r="554" spans="2:12" x14ac:dyDescent="0.25">
      <c r="B554" s="870"/>
      <c r="C554" s="870"/>
      <c r="D554" s="870"/>
      <c r="E554" s="870"/>
      <c r="F554" s="870"/>
      <c r="G554" s="870"/>
      <c r="H554" s="870"/>
      <c r="I554" s="870"/>
      <c r="J554" s="870"/>
      <c r="K554" s="870"/>
      <c r="L554" s="870"/>
    </row>
    <row r="555" spans="2:12" x14ac:dyDescent="0.25">
      <c r="B555" s="870"/>
      <c r="C555" s="870"/>
      <c r="D555" s="870"/>
      <c r="E555" s="870"/>
      <c r="F555" s="870"/>
      <c r="G555" s="870"/>
      <c r="H555" s="870"/>
      <c r="I555" s="870"/>
      <c r="J555" s="870"/>
      <c r="K555" s="870"/>
      <c r="L555" s="870"/>
    </row>
    <row r="556" spans="2:12" x14ac:dyDescent="0.25">
      <c r="B556" s="870"/>
      <c r="C556" s="870"/>
      <c r="D556" s="870"/>
      <c r="E556" s="870"/>
      <c r="F556" s="870"/>
      <c r="G556" s="870"/>
      <c r="H556" s="870"/>
      <c r="I556" s="870"/>
      <c r="J556" s="870"/>
      <c r="K556" s="870"/>
      <c r="L556" s="870"/>
    </row>
    <row r="557" spans="2:12" x14ac:dyDescent="0.25">
      <c r="B557" s="870"/>
      <c r="C557" s="870"/>
      <c r="D557" s="870"/>
      <c r="E557" s="870"/>
      <c r="F557" s="870"/>
      <c r="G557" s="870"/>
      <c r="H557" s="870"/>
      <c r="I557" s="870"/>
      <c r="J557" s="870"/>
      <c r="K557" s="870"/>
      <c r="L557" s="870"/>
    </row>
    <row r="558" spans="2:12" x14ac:dyDescent="0.25">
      <c r="B558" s="870"/>
      <c r="C558" s="870"/>
      <c r="D558" s="870"/>
      <c r="E558" s="870"/>
      <c r="F558" s="870"/>
      <c r="G558" s="870"/>
      <c r="H558" s="870"/>
      <c r="I558" s="870"/>
      <c r="J558" s="870"/>
      <c r="K558" s="870"/>
      <c r="L558" s="870"/>
    </row>
    <row r="559" spans="2:12" x14ac:dyDescent="0.25">
      <c r="B559" s="870"/>
      <c r="C559" s="870"/>
      <c r="D559" s="870"/>
      <c r="E559" s="870"/>
      <c r="F559" s="870"/>
      <c r="G559" s="870"/>
      <c r="H559" s="870"/>
      <c r="I559" s="870"/>
      <c r="J559" s="870"/>
      <c r="K559" s="870"/>
      <c r="L559" s="870"/>
    </row>
    <row r="560" spans="2:12" x14ac:dyDescent="0.25">
      <c r="B560" s="870"/>
      <c r="C560" s="870"/>
      <c r="D560" s="870"/>
      <c r="E560" s="870"/>
      <c r="F560" s="870"/>
      <c r="G560" s="870"/>
      <c r="H560" s="870"/>
      <c r="I560" s="870"/>
      <c r="J560" s="870"/>
      <c r="K560" s="870"/>
      <c r="L560" s="870"/>
    </row>
    <row r="561" spans="2:12" x14ac:dyDescent="0.25">
      <c r="B561" s="870"/>
      <c r="C561" s="870"/>
      <c r="D561" s="870"/>
      <c r="E561" s="870"/>
      <c r="F561" s="870"/>
      <c r="G561" s="870"/>
      <c r="H561" s="870"/>
      <c r="I561" s="870"/>
      <c r="J561" s="870"/>
      <c r="K561" s="870"/>
      <c r="L561" s="870"/>
    </row>
    <row r="562" spans="2:12" x14ac:dyDescent="0.25">
      <c r="B562" s="870"/>
      <c r="C562" s="870"/>
      <c r="D562" s="870"/>
      <c r="E562" s="870"/>
      <c r="F562" s="870"/>
      <c r="G562" s="870"/>
      <c r="H562" s="870"/>
      <c r="I562" s="870"/>
      <c r="J562" s="870"/>
      <c r="K562" s="870"/>
      <c r="L562" s="870"/>
    </row>
    <row r="563" spans="2:12" x14ac:dyDescent="0.25">
      <c r="B563" s="870"/>
      <c r="C563" s="870"/>
      <c r="D563" s="870"/>
      <c r="E563" s="870"/>
      <c r="F563" s="870"/>
      <c r="G563" s="870"/>
      <c r="H563" s="870"/>
      <c r="I563" s="870"/>
      <c r="J563" s="870"/>
      <c r="K563" s="870"/>
      <c r="L563" s="870"/>
    </row>
    <row r="564" spans="2:12" x14ac:dyDescent="0.25">
      <c r="B564" s="870"/>
      <c r="C564" s="870"/>
      <c r="D564" s="870"/>
      <c r="E564" s="870"/>
      <c r="F564" s="870"/>
      <c r="G564" s="870"/>
      <c r="H564" s="870"/>
      <c r="I564" s="870"/>
      <c r="J564" s="870"/>
      <c r="K564" s="870"/>
      <c r="L564" s="870"/>
    </row>
    <row r="565" spans="2:12" x14ac:dyDescent="0.25">
      <c r="B565" s="870"/>
      <c r="C565" s="870"/>
      <c r="D565" s="870"/>
      <c r="E565" s="870"/>
      <c r="F565" s="870"/>
      <c r="G565" s="870"/>
      <c r="H565" s="870"/>
      <c r="I565" s="870"/>
      <c r="J565" s="870"/>
      <c r="K565" s="870"/>
      <c r="L565" s="870"/>
    </row>
    <row r="566" spans="2:12" x14ac:dyDescent="0.25">
      <c r="B566" s="870"/>
      <c r="C566" s="870"/>
      <c r="D566" s="870"/>
      <c r="E566" s="870"/>
      <c r="F566" s="870"/>
      <c r="G566" s="870"/>
      <c r="H566" s="870"/>
      <c r="I566" s="870"/>
      <c r="J566" s="870"/>
      <c r="K566" s="870"/>
      <c r="L566" s="870"/>
    </row>
    <row r="567" spans="2:12" x14ac:dyDescent="0.25">
      <c r="B567" s="870"/>
      <c r="C567" s="870"/>
      <c r="D567" s="870"/>
      <c r="E567" s="870"/>
      <c r="F567" s="870"/>
      <c r="G567" s="870"/>
      <c r="H567" s="870"/>
      <c r="I567" s="870"/>
      <c r="J567" s="870"/>
      <c r="K567" s="870"/>
      <c r="L567" s="870"/>
    </row>
    <row r="568" spans="2:12" x14ac:dyDescent="0.25">
      <c r="B568" s="870"/>
      <c r="C568" s="870"/>
      <c r="D568" s="870"/>
      <c r="E568" s="870"/>
      <c r="F568" s="870"/>
      <c r="G568" s="870"/>
      <c r="H568" s="870"/>
      <c r="I568" s="870"/>
      <c r="J568" s="870"/>
      <c r="K568" s="870"/>
      <c r="L568" s="870"/>
    </row>
    <row r="569" spans="2:12" x14ac:dyDescent="0.25">
      <c r="B569" s="870"/>
      <c r="C569" s="870"/>
      <c r="D569" s="870"/>
      <c r="E569" s="870"/>
      <c r="F569" s="870"/>
      <c r="G569" s="870"/>
      <c r="H569" s="870"/>
      <c r="I569" s="870"/>
      <c r="J569" s="870"/>
      <c r="K569" s="870"/>
      <c r="L569" s="870"/>
    </row>
    <row r="570" spans="2:12" x14ac:dyDescent="0.25">
      <c r="B570" s="870"/>
      <c r="C570" s="870"/>
      <c r="D570" s="870"/>
      <c r="E570" s="870"/>
      <c r="F570" s="870"/>
      <c r="G570" s="870"/>
      <c r="H570" s="870"/>
      <c r="I570" s="870"/>
      <c r="J570" s="870"/>
      <c r="K570" s="870"/>
      <c r="L570" s="870"/>
    </row>
    <row r="571" spans="2:12" x14ac:dyDescent="0.25">
      <c r="B571" s="870"/>
      <c r="C571" s="870"/>
      <c r="D571" s="870"/>
      <c r="E571" s="870"/>
      <c r="F571" s="870"/>
      <c r="G571" s="870"/>
      <c r="H571" s="870"/>
      <c r="I571" s="870"/>
      <c r="J571" s="870"/>
      <c r="K571" s="870"/>
      <c r="L571" s="870"/>
    </row>
    <row r="572" spans="2:12" x14ac:dyDescent="0.25">
      <c r="B572" s="870"/>
      <c r="C572" s="870"/>
      <c r="D572" s="870"/>
      <c r="E572" s="870"/>
      <c r="F572" s="870"/>
      <c r="G572" s="870"/>
      <c r="H572" s="870"/>
      <c r="I572" s="870"/>
      <c r="J572" s="870"/>
      <c r="K572" s="870"/>
      <c r="L572" s="870"/>
    </row>
    <row r="573" spans="2:12" x14ac:dyDescent="0.25">
      <c r="B573" s="870"/>
      <c r="C573" s="870"/>
      <c r="D573" s="870"/>
      <c r="E573" s="870"/>
      <c r="F573" s="870"/>
      <c r="G573" s="870"/>
      <c r="H573" s="870"/>
      <c r="I573" s="870"/>
      <c r="J573" s="870"/>
      <c r="K573" s="870"/>
      <c r="L573" s="870"/>
    </row>
    <row r="574" spans="2:12" x14ac:dyDescent="0.25">
      <c r="B574" s="870"/>
      <c r="C574" s="870"/>
      <c r="D574" s="870"/>
      <c r="E574" s="870"/>
      <c r="F574" s="870"/>
      <c r="G574" s="870"/>
      <c r="H574" s="870"/>
      <c r="I574" s="870"/>
      <c r="J574" s="870"/>
      <c r="K574" s="870"/>
      <c r="L574" s="870"/>
    </row>
    <row r="575" spans="2:12" x14ac:dyDescent="0.25">
      <c r="B575" s="870"/>
      <c r="C575" s="870"/>
      <c r="D575" s="870"/>
      <c r="E575" s="870"/>
      <c r="F575" s="870"/>
      <c r="G575" s="870"/>
      <c r="H575" s="870"/>
      <c r="I575" s="870"/>
      <c r="J575" s="870"/>
      <c r="K575" s="870"/>
      <c r="L575" s="870"/>
    </row>
    <row r="576" spans="2:12" x14ac:dyDescent="0.25">
      <c r="B576" s="870"/>
      <c r="C576" s="870"/>
      <c r="D576" s="870"/>
      <c r="E576" s="870"/>
      <c r="F576" s="870"/>
      <c r="G576" s="870"/>
      <c r="H576" s="870"/>
      <c r="I576" s="870"/>
      <c r="J576" s="870"/>
      <c r="K576" s="870"/>
      <c r="L576" s="870"/>
    </row>
    <row r="577" spans="2:12" x14ac:dyDescent="0.25">
      <c r="B577" s="870"/>
      <c r="C577" s="870"/>
      <c r="D577" s="870"/>
      <c r="E577" s="870"/>
      <c r="F577" s="870"/>
      <c r="G577" s="870"/>
      <c r="H577" s="870"/>
      <c r="I577" s="870"/>
      <c r="J577" s="870"/>
      <c r="K577" s="870"/>
      <c r="L577" s="870"/>
    </row>
    <row r="578" spans="2:12" x14ac:dyDescent="0.25">
      <c r="B578" s="870"/>
      <c r="C578" s="870"/>
      <c r="D578" s="870"/>
      <c r="E578" s="870"/>
      <c r="F578" s="870"/>
      <c r="G578" s="870"/>
      <c r="H578" s="870"/>
      <c r="I578" s="870"/>
      <c r="J578" s="870"/>
      <c r="K578" s="870"/>
      <c r="L578" s="870"/>
    </row>
    <row r="579" spans="2:12" x14ac:dyDescent="0.25">
      <c r="B579" s="870"/>
      <c r="C579" s="870"/>
      <c r="D579" s="870"/>
      <c r="E579" s="870"/>
      <c r="F579" s="870"/>
      <c r="G579" s="870"/>
      <c r="H579" s="870"/>
      <c r="I579" s="870"/>
      <c r="J579" s="870"/>
      <c r="K579" s="870"/>
      <c r="L579" s="870"/>
    </row>
    <row r="580" spans="2:12" x14ac:dyDescent="0.25">
      <c r="B580" s="870"/>
      <c r="C580" s="870"/>
      <c r="D580" s="870"/>
      <c r="E580" s="870"/>
      <c r="F580" s="870"/>
      <c r="G580" s="870"/>
      <c r="H580" s="870"/>
      <c r="I580" s="870"/>
      <c r="J580" s="870"/>
      <c r="K580" s="870"/>
      <c r="L580" s="870"/>
    </row>
    <row r="581" spans="2:12" x14ac:dyDescent="0.25">
      <c r="B581" s="870"/>
      <c r="C581" s="870"/>
      <c r="D581" s="870"/>
      <c r="E581" s="870"/>
      <c r="F581" s="870"/>
      <c r="G581" s="870"/>
      <c r="H581" s="870"/>
      <c r="I581" s="870"/>
      <c r="J581" s="870"/>
      <c r="K581" s="870"/>
      <c r="L581" s="870"/>
    </row>
    <row r="582" spans="2:12" x14ac:dyDescent="0.25">
      <c r="B582" s="870"/>
      <c r="C582" s="870"/>
      <c r="D582" s="870"/>
      <c r="E582" s="870"/>
      <c r="F582" s="870"/>
      <c r="G582" s="870"/>
      <c r="H582" s="870"/>
      <c r="I582" s="870"/>
      <c r="J582" s="870"/>
      <c r="K582" s="870"/>
      <c r="L582" s="870"/>
    </row>
    <row r="583" spans="2:12" x14ac:dyDescent="0.25">
      <c r="B583" s="870"/>
      <c r="C583" s="870"/>
      <c r="D583" s="870"/>
      <c r="E583" s="870"/>
      <c r="F583" s="870"/>
      <c r="G583" s="870"/>
      <c r="H583" s="870"/>
      <c r="I583" s="870"/>
      <c r="J583" s="870"/>
      <c r="K583" s="870"/>
      <c r="L583" s="870"/>
    </row>
    <row r="584" spans="2:12" x14ac:dyDescent="0.25">
      <c r="B584" s="870"/>
      <c r="C584" s="870"/>
      <c r="D584" s="870"/>
      <c r="E584" s="870"/>
      <c r="F584" s="870"/>
      <c r="G584" s="870"/>
      <c r="H584" s="870"/>
      <c r="I584" s="870"/>
      <c r="J584" s="870"/>
      <c r="K584" s="870"/>
      <c r="L584" s="870"/>
    </row>
    <row r="585" spans="2:12" x14ac:dyDescent="0.25">
      <c r="B585" s="870"/>
      <c r="C585" s="870"/>
      <c r="D585" s="870"/>
      <c r="E585" s="870"/>
      <c r="F585" s="870"/>
      <c r="G585" s="870"/>
      <c r="H585" s="870"/>
      <c r="I585" s="870"/>
      <c r="J585" s="870"/>
      <c r="K585" s="870"/>
      <c r="L585" s="870"/>
    </row>
    <row r="586" spans="2:12" x14ac:dyDescent="0.25">
      <c r="B586" s="870"/>
      <c r="C586" s="870"/>
      <c r="D586" s="870"/>
      <c r="E586" s="870"/>
      <c r="F586" s="870"/>
      <c r="G586" s="870"/>
      <c r="H586" s="870"/>
      <c r="I586" s="870"/>
      <c r="J586" s="870"/>
      <c r="K586" s="870"/>
      <c r="L586" s="870"/>
    </row>
    <row r="587" spans="2:12" x14ac:dyDescent="0.25">
      <c r="B587" s="870"/>
      <c r="C587" s="870"/>
      <c r="D587" s="870"/>
      <c r="E587" s="870"/>
      <c r="F587" s="870"/>
      <c r="G587" s="870"/>
      <c r="H587" s="870"/>
      <c r="I587" s="870"/>
      <c r="J587" s="870"/>
      <c r="K587" s="870"/>
      <c r="L587" s="870"/>
    </row>
    <row r="588" spans="2:12" x14ac:dyDescent="0.25">
      <c r="B588" s="870"/>
      <c r="C588" s="870"/>
      <c r="D588" s="870"/>
      <c r="E588" s="870"/>
      <c r="F588" s="870"/>
      <c r="G588" s="870"/>
      <c r="H588" s="870"/>
      <c r="I588" s="870"/>
      <c r="J588" s="870"/>
      <c r="K588" s="870"/>
      <c r="L588" s="870"/>
    </row>
    <row r="589" spans="2:12" x14ac:dyDescent="0.25">
      <c r="B589" s="870"/>
      <c r="C589" s="870"/>
      <c r="D589" s="870"/>
      <c r="E589" s="870"/>
      <c r="F589" s="870"/>
      <c r="G589" s="870"/>
      <c r="H589" s="870"/>
      <c r="I589" s="870"/>
      <c r="J589" s="870"/>
      <c r="K589" s="870"/>
      <c r="L589" s="870"/>
    </row>
    <row r="590" spans="2:12" x14ac:dyDescent="0.25">
      <c r="B590" s="870"/>
      <c r="C590" s="870"/>
      <c r="D590" s="870"/>
      <c r="E590" s="870"/>
      <c r="F590" s="870"/>
      <c r="G590" s="870"/>
      <c r="H590" s="870"/>
      <c r="I590" s="870"/>
      <c r="J590" s="870"/>
      <c r="K590" s="870"/>
      <c r="L590" s="870"/>
    </row>
    <row r="591" spans="2:12" x14ac:dyDescent="0.25">
      <c r="B591" s="870"/>
      <c r="C591" s="870"/>
      <c r="D591" s="870"/>
      <c r="E591" s="870"/>
      <c r="F591" s="870"/>
      <c r="G591" s="870"/>
      <c r="H591" s="870"/>
      <c r="I591" s="870"/>
      <c r="J591" s="870"/>
      <c r="K591" s="870"/>
      <c r="L591" s="870"/>
    </row>
    <row r="592" spans="2:12" x14ac:dyDescent="0.25">
      <c r="B592" s="870"/>
      <c r="C592" s="870"/>
      <c r="D592" s="870"/>
      <c r="E592" s="870"/>
      <c r="F592" s="870"/>
      <c r="G592" s="870"/>
      <c r="H592" s="870"/>
      <c r="I592" s="870"/>
      <c r="J592" s="870"/>
      <c r="K592" s="870"/>
      <c r="L592" s="870"/>
    </row>
    <row r="593" spans="2:12" x14ac:dyDescent="0.25">
      <c r="B593" s="870"/>
      <c r="C593" s="870"/>
      <c r="D593" s="870"/>
      <c r="E593" s="870"/>
      <c r="F593" s="870"/>
      <c r="G593" s="870"/>
      <c r="H593" s="870"/>
      <c r="I593" s="870"/>
      <c r="J593" s="870"/>
      <c r="K593" s="870"/>
      <c r="L593" s="870"/>
    </row>
    <row r="594" spans="2:12" x14ac:dyDescent="0.25">
      <c r="B594" s="870"/>
      <c r="C594" s="870"/>
      <c r="D594" s="870"/>
      <c r="E594" s="870"/>
      <c r="F594" s="870"/>
      <c r="G594" s="870"/>
      <c r="H594" s="870"/>
      <c r="I594" s="870"/>
      <c r="J594" s="870"/>
      <c r="K594" s="870"/>
      <c r="L594" s="870"/>
    </row>
    <row r="595" spans="2:12" x14ac:dyDescent="0.25">
      <c r="B595" s="870"/>
      <c r="C595" s="870"/>
      <c r="D595" s="870"/>
      <c r="E595" s="870"/>
      <c r="F595" s="870"/>
      <c r="G595" s="870"/>
      <c r="H595" s="870"/>
      <c r="I595" s="870"/>
      <c r="J595" s="870"/>
      <c r="K595" s="870"/>
      <c r="L595" s="870"/>
    </row>
    <row r="596" spans="2:12" x14ac:dyDescent="0.25">
      <c r="B596" s="870"/>
      <c r="C596" s="870"/>
      <c r="D596" s="870"/>
      <c r="E596" s="870"/>
      <c r="F596" s="870"/>
      <c r="G596" s="870"/>
      <c r="H596" s="870"/>
      <c r="I596" s="870"/>
      <c r="J596" s="870"/>
      <c r="K596" s="870"/>
      <c r="L596" s="870"/>
    </row>
    <row r="597" spans="2:12" x14ac:dyDescent="0.25">
      <c r="B597" s="870"/>
      <c r="C597" s="870"/>
      <c r="D597" s="870"/>
      <c r="E597" s="870"/>
      <c r="F597" s="870"/>
      <c r="G597" s="870"/>
      <c r="H597" s="870"/>
      <c r="I597" s="870"/>
      <c r="J597" s="870"/>
      <c r="K597" s="870"/>
      <c r="L597" s="870"/>
    </row>
    <row r="598" spans="2:12" x14ac:dyDescent="0.25">
      <c r="B598" s="870"/>
      <c r="C598" s="870"/>
      <c r="D598" s="870"/>
      <c r="E598" s="870"/>
      <c r="F598" s="870"/>
      <c r="G598" s="870"/>
      <c r="H598" s="870"/>
      <c r="I598" s="870"/>
      <c r="J598" s="870"/>
      <c r="K598" s="870"/>
      <c r="L598" s="870"/>
    </row>
    <row r="599" spans="2:12" x14ac:dyDescent="0.25">
      <c r="B599" s="870"/>
      <c r="C599" s="870"/>
      <c r="D599" s="870"/>
      <c r="E599" s="870"/>
      <c r="F599" s="870"/>
      <c r="G599" s="870"/>
      <c r="H599" s="870"/>
      <c r="I599" s="870"/>
      <c r="J599" s="870"/>
      <c r="K599" s="870"/>
      <c r="L599" s="870"/>
    </row>
    <row r="600" spans="2:12" x14ac:dyDescent="0.25">
      <c r="B600" s="870"/>
      <c r="C600" s="870"/>
      <c r="D600" s="870"/>
      <c r="E600" s="870"/>
      <c r="F600" s="870"/>
      <c r="G600" s="870"/>
      <c r="H600" s="870"/>
      <c r="I600" s="870"/>
      <c r="J600" s="870"/>
      <c r="K600" s="870"/>
      <c r="L600" s="870"/>
    </row>
    <row r="601" spans="2:12" x14ac:dyDescent="0.25">
      <c r="B601" s="870"/>
      <c r="C601" s="870"/>
      <c r="D601" s="870"/>
      <c r="E601" s="870"/>
      <c r="F601" s="870"/>
      <c r="G601" s="870"/>
      <c r="H601" s="870"/>
      <c r="I601" s="870"/>
      <c r="J601" s="870"/>
      <c r="K601" s="870"/>
      <c r="L601" s="870"/>
    </row>
    <row r="602" spans="2:12" x14ac:dyDescent="0.25">
      <c r="B602" s="870"/>
      <c r="C602" s="870"/>
      <c r="D602" s="870"/>
      <c r="E602" s="870"/>
      <c r="F602" s="870"/>
      <c r="G602" s="870"/>
      <c r="H602" s="870"/>
      <c r="I602" s="870"/>
      <c r="J602" s="870"/>
      <c r="K602" s="870"/>
      <c r="L602" s="870"/>
    </row>
    <row r="603" spans="2:12" x14ac:dyDescent="0.25">
      <c r="B603" s="870"/>
      <c r="C603" s="870"/>
      <c r="D603" s="870"/>
      <c r="E603" s="870"/>
      <c r="F603" s="870"/>
      <c r="G603" s="870"/>
      <c r="H603" s="870"/>
      <c r="I603" s="870"/>
      <c r="J603" s="870"/>
      <c r="K603" s="870"/>
      <c r="L603" s="870"/>
    </row>
    <row r="604" spans="2:12" x14ac:dyDescent="0.25">
      <c r="B604" s="870"/>
      <c r="C604" s="870"/>
      <c r="D604" s="870"/>
      <c r="E604" s="870"/>
      <c r="F604" s="870"/>
      <c r="G604" s="870"/>
      <c r="H604" s="870"/>
      <c r="I604" s="870"/>
      <c r="J604" s="870"/>
      <c r="K604" s="870"/>
      <c r="L604" s="870"/>
    </row>
    <row r="605" spans="2:12" x14ac:dyDescent="0.25">
      <c r="B605" s="870"/>
      <c r="C605" s="870"/>
      <c r="D605" s="870"/>
      <c r="E605" s="870"/>
      <c r="F605" s="870"/>
      <c r="G605" s="870"/>
      <c r="H605" s="870"/>
      <c r="I605" s="870"/>
      <c r="J605" s="870"/>
      <c r="K605" s="870"/>
      <c r="L605" s="870"/>
    </row>
    <row r="606" spans="2:12" x14ac:dyDescent="0.25">
      <c r="B606" s="870"/>
      <c r="C606" s="870"/>
      <c r="D606" s="870"/>
      <c r="E606" s="870"/>
      <c r="F606" s="870"/>
      <c r="G606" s="870"/>
      <c r="H606" s="870"/>
      <c r="I606" s="870"/>
      <c r="J606" s="870"/>
      <c r="K606" s="870"/>
      <c r="L606" s="870"/>
    </row>
    <row r="607" spans="2:12" x14ac:dyDescent="0.25">
      <c r="B607" s="870"/>
      <c r="C607" s="870"/>
      <c r="D607" s="870"/>
      <c r="E607" s="870"/>
      <c r="F607" s="870"/>
      <c r="G607" s="870"/>
      <c r="H607" s="870"/>
      <c r="I607" s="870"/>
      <c r="J607" s="870"/>
      <c r="K607" s="870"/>
      <c r="L607" s="870"/>
    </row>
    <row r="608" spans="2:12" x14ac:dyDescent="0.25">
      <c r="B608" s="870"/>
      <c r="C608" s="870"/>
      <c r="D608" s="870"/>
      <c r="E608" s="870"/>
      <c r="F608" s="870"/>
      <c r="G608" s="870"/>
      <c r="H608" s="870"/>
      <c r="I608" s="870"/>
      <c r="J608" s="870"/>
      <c r="K608" s="870"/>
      <c r="L608" s="870"/>
    </row>
    <row r="609" spans="2:12" x14ac:dyDescent="0.25">
      <c r="B609" s="870"/>
      <c r="C609" s="870"/>
      <c r="D609" s="870"/>
      <c r="E609" s="870"/>
      <c r="F609" s="870"/>
      <c r="G609" s="870"/>
      <c r="H609" s="870"/>
      <c r="I609" s="870"/>
      <c r="J609" s="870"/>
      <c r="K609" s="870"/>
      <c r="L609" s="870"/>
    </row>
    <row r="610" spans="2:12" x14ac:dyDescent="0.25">
      <c r="B610" s="870"/>
      <c r="C610" s="870"/>
      <c r="D610" s="870"/>
      <c r="E610" s="870"/>
      <c r="F610" s="870"/>
      <c r="G610" s="870"/>
      <c r="H610" s="870"/>
      <c r="I610" s="870"/>
      <c r="J610" s="870"/>
      <c r="K610" s="870"/>
      <c r="L610" s="870"/>
    </row>
    <row r="611" spans="2:12" x14ac:dyDescent="0.25">
      <c r="B611" s="870"/>
      <c r="C611" s="870"/>
      <c r="D611" s="870"/>
      <c r="E611" s="870"/>
      <c r="F611" s="870"/>
      <c r="G611" s="870"/>
      <c r="H611" s="870"/>
      <c r="I611" s="870"/>
      <c r="J611" s="870"/>
      <c r="K611" s="870"/>
      <c r="L611" s="870"/>
    </row>
    <row r="612" spans="2:12" x14ac:dyDescent="0.25">
      <c r="B612" s="870"/>
      <c r="C612" s="870"/>
      <c r="D612" s="870"/>
      <c r="E612" s="870"/>
      <c r="F612" s="870"/>
      <c r="G612" s="870"/>
      <c r="H612" s="870"/>
      <c r="I612" s="870"/>
      <c r="J612" s="870"/>
      <c r="K612" s="870"/>
      <c r="L612" s="870"/>
    </row>
    <row r="613" spans="2:12" x14ac:dyDescent="0.25">
      <c r="B613" s="870"/>
      <c r="C613" s="870"/>
      <c r="D613" s="870"/>
      <c r="E613" s="870"/>
      <c r="F613" s="870"/>
      <c r="G613" s="870"/>
      <c r="H613" s="870"/>
      <c r="I613" s="870"/>
      <c r="J613" s="870"/>
      <c r="K613" s="870"/>
      <c r="L613" s="870"/>
    </row>
    <row r="614" spans="2:12" x14ac:dyDescent="0.25">
      <c r="B614" s="870"/>
      <c r="C614" s="870"/>
      <c r="D614" s="870"/>
      <c r="E614" s="870"/>
      <c r="F614" s="870"/>
      <c r="G614" s="870"/>
      <c r="H614" s="870"/>
      <c r="I614" s="870"/>
      <c r="J614" s="870"/>
      <c r="K614" s="870"/>
      <c r="L614" s="870"/>
    </row>
    <row r="615" spans="2:12" x14ac:dyDescent="0.25">
      <c r="B615" s="870"/>
      <c r="C615" s="870"/>
      <c r="D615" s="870"/>
      <c r="E615" s="870"/>
      <c r="F615" s="870"/>
      <c r="G615" s="870"/>
      <c r="H615" s="870"/>
      <c r="I615" s="870"/>
      <c r="J615" s="870"/>
      <c r="K615" s="870"/>
      <c r="L615" s="870"/>
    </row>
    <row r="616" spans="2:12" x14ac:dyDescent="0.25">
      <c r="B616" s="870"/>
      <c r="C616" s="870"/>
      <c r="D616" s="870"/>
      <c r="E616" s="870"/>
      <c r="F616" s="870"/>
      <c r="G616" s="870"/>
      <c r="H616" s="870"/>
      <c r="I616" s="870"/>
      <c r="J616" s="870"/>
      <c r="K616" s="870"/>
      <c r="L616" s="870"/>
    </row>
    <row r="617" spans="2:12" x14ac:dyDescent="0.25">
      <c r="B617" s="870"/>
      <c r="C617" s="870"/>
      <c r="D617" s="870"/>
      <c r="E617" s="870"/>
      <c r="F617" s="870"/>
      <c r="G617" s="870"/>
      <c r="H617" s="870"/>
      <c r="I617" s="870"/>
      <c r="J617" s="870"/>
      <c r="K617" s="870"/>
      <c r="L617" s="870"/>
    </row>
    <row r="618" spans="2:12" x14ac:dyDescent="0.25">
      <c r="B618" s="870"/>
      <c r="C618" s="870"/>
      <c r="D618" s="870"/>
      <c r="E618" s="870"/>
      <c r="F618" s="870"/>
      <c r="G618" s="870"/>
      <c r="H618" s="870"/>
      <c r="I618" s="870"/>
      <c r="J618" s="870"/>
      <c r="K618" s="870"/>
      <c r="L618" s="870"/>
    </row>
    <row r="619" spans="2:12" x14ac:dyDescent="0.25">
      <c r="B619" s="870"/>
      <c r="C619" s="870"/>
      <c r="D619" s="870"/>
      <c r="E619" s="870"/>
      <c r="F619" s="870"/>
      <c r="G619" s="870"/>
      <c r="H619" s="870"/>
      <c r="I619" s="870"/>
      <c r="J619" s="870"/>
      <c r="K619" s="870"/>
      <c r="L619" s="870"/>
    </row>
    <row r="620" spans="2:12" x14ac:dyDescent="0.25">
      <c r="B620" s="870"/>
      <c r="C620" s="870"/>
      <c r="D620" s="870"/>
      <c r="E620" s="870"/>
      <c r="F620" s="870"/>
      <c r="G620" s="870"/>
      <c r="H620" s="870"/>
      <c r="I620" s="870"/>
      <c r="J620" s="870"/>
      <c r="K620" s="870"/>
      <c r="L620" s="870"/>
    </row>
    <row r="621" spans="2:12" x14ac:dyDescent="0.25">
      <c r="B621" s="870"/>
      <c r="C621" s="870"/>
      <c r="D621" s="870"/>
      <c r="E621" s="870"/>
      <c r="F621" s="870"/>
      <c r="G621" s="870"/>
      <c r="H621" s="870"/>
      <c r="I621" s="870"/>
      <c r="J621" s="870"/>
      <c r="K621" s="870"/>
      <c r="L621" s="870"/>
    </row>
    <row r="622" spans="2:12" x14ac:dyDescent="0.25">
      <c r="B622" s="870"/>
      <c r="C622" s="870"/>
      <c r="D622" s="870"/>
      <c r="E622" s="870"/>
      <c r="F622" s="870"/>
      <c r="G622" s="870"/>
      <c r="H622" s="870"/>
      <c r="I622" s="870"/>
      <c r="J622" s="870"/>
      <c r="K622" s="870"/>
      <c r="L622" s="870"/>
    </row>
    <row r="623" spans="2:12" x14ac:dyDescent="0.25">
      <c r="B623" s="870"/>
      <c r="C623" s="870"/>
      <c r="D623" s="870"/>
      <c r="E623" s="870"/>
      <c r="F623" s="870"/>
      <c r="G623" s="870"/>
      <c r="H623" s="870"/>
      <c r="I623" s="870"/>
      <c r="J623" s="870"/>
      <c r="K623" s="870"/>
      <c r="L623" s="870"/>
    </row>
    <row r="624" spans="2:12" x14ac:dyDescent="0.25">
      <c r="B624" s="870"/>
      <c r="C624" s="870"/>
      <c r="D624" s="870"/>
      <c r="E624" s="870"/>
      <c r="F624" s="870"/>
      <c r="G624" s="870"/>
      <c r="H624" s="870"/>
      <c r="I624" s="870"/>
      <c r="J624" s="870"/>
      <c r="K624" s="870"/>
      <c r="L624" s="870"/>
    </row>
    <row r="625" spans="2:12" x14ac:dyDescent="0.25">
      <c r="B625" s="870"/>
      <c r="C625" s="870"/>
      <c r="D625" s="870"/>
      <c r="E625" s="870"/>
      <c r="F625" s="870"/>
      <c r="G625" s="870"/>
      <c r="H625" s="870"/>
      <c r="I625" s="870"/>
      <c r="J625" s="870"/>
      <c r="K625" s="870"/>
      <c r="L625" s="870"/>
    </row>
    <row r="626" spans="2:12" x14ac:dyDescent="0.25">
      <c r="B626" s="870"/>
      <c r="C626" s="870"/>
      <c r="D626" s="870"/>
      <c r="E626" s="870"/>
      <c r="F626" s="870"/>
      <c r="G626" s="870"/>
      <c r="H626" s="870"/>
      <c r="I626" s="870"/>
      <c r="J626" s="870"/>
      <c r="K626" s="870"/>
      <c r="L626" s="870"/>
    </row>
    <row r="627" spans="2:12" x14ac:dyDescent="0.25">
      <c r="B627" s="870"/>
      <c r="C627" s="870"/>
      <c r="D627" s="870"/>
      <c r="E627" s="870"/>
      <c r="F627" s="870"/>
      <c r="G627" s="870"/>
      <c r="H627" s="870"/>
      <c r="I627" s="870"/>
      <c r="J627" s="870"/>
      <c r="K627" s="870"/>
      <c r="L627" s="870"/>
    </row>
    <row r="628" spans="2:12" x14ac:dyDescent="0.25">
      <c r="B628" s="870"/>
      <c r="C628" s="870"/>
      <c r="D628" s="870"/>
      <c r="E628" s="870"/>
      <c r="F628" s="870"/>
      <c r="G628" s="870"/>
      <c r="H628" s="870"/>
      <c r="I628" s="870"/>
      <c r="J628" s="870"/>
      <c r="K628" s="870"/>
      <c r="L628" s="870"/>
    </row>
    <row r="629" spans="2:12" x14ac:dyDescent="0.25">
      <c r="B629" s="870"/>
      <c r="C629" s="870"/>
      <c r="D629" s="870"/>
      <c r="E629" s="870"/>
      <c r="F629" s="870"/>
      <c r="G629" s="870"/>
      <c r="H629" s="870"/>
      <c r="I629" s="870"/>
      <c r="J629" s="870"/>
      <c r="K629" s="870"/>
      <c r="L629" s="870"/>
    </row>
    <row r="630" spans="2:12" x14ac:dyDescent="0.25">
      <c r="B630" s="870"/>
      <c r="C630" s="870"/>
      <c r="D630" s="870"/>
      <c r="E630" s="870"/>
      <c r="F630" s="870"/>
      <c r="G630" s="870"/>
      <c r="H630" s="870"/>
      <c r="I630" s="870"/>
      <c r="J630" s="870"/>
      <c r="K630" s="870"/>
      <c r="L630" s="870"/>
    </row>
    <row r="631" spans="2:12" x14ac:dyDescent="0.25">
      <c r="B631" s="870"/>
      <c r="C631" s="870"/>
      <c r="D631" s="870"/>
      <c r="E631" s="870"/>
      <c r="F631" s="870"/>
      <c r="G631" s="870"/>
      <c r="H631" s="870"/>
      <c r="I631" s="870"/>
      <c r="J631" s="870"/>
      <c r="K631" s="870"/>
      <c r="L631" s="870"/>
    </row>
    <row r="632" spans="2:12" x14ac:dyDescent="0.25">
      <c r="B632" s="870"/>
      <c r="C632" s="870"/>
      <c r="D632" s="870"/>
      <c r="E632" s="870"/>
      <c r="F632" s="870"/>
      <c r="G632" s="870"/>
      <c r="H632" s="870"/>
      <c r="I632" s="870"/>
      <c r="J632" s="870"/>
      <c r="K632" s="870"/>
      <c r="L632" s="870"/>
    </row>
    <row r="633" spans="2:12" x14ac:dyDescent="0.25">
      <c r="B633" s="870"/>
      <c r="C633" s="870"/>
      <c r="D633" s="870"/>
      <c r="E633" s="870"/>
      <c r="F633" s="870"/>
      <c r="G633" s="870"/>
      <c r="H633" s="870"/>
      <c r="I633" s="870"/>
      <c r="J633" s="870"/>
      <c r="K633" s="870"/>
      <c r="L633" s="870"/>
    </row>
    <row r="634" spans="2:12" x14ac:dyDescent="0.25">
      <c r="B634" s="870"/>
      <c r="C634" s="870"/>
      <c r="D634" s="870"/>
      <c r="E634" s="870"/>
      <c r="F634" s="870"/>
      <c r="G634" s="870"/>
      <c r="H634" s="870"/>
      <c r="I634" s="870"/>
      <c r="J634" s="870"/>
      <c r="K634" s="870"/>
      <c r="L634" s="870"/>
    </row>
    <row r="635" spans="2:12" x14ac:dyDescent="0.25">
      <c r="B635" s="870"/>
      <c r="C635" s="870"/>
      <c r="D635" s="870"/>
      <c r="E635" s="870"/>
      <c r="F635" s="870"/>
      <c r="G635" s="870"/>
      <c r="H635" s="870"/>
      <c r="I635" s="870"/>
      <c r="J635" s="870"/>
      <c r="K635" s="870"/>
      <c r="L635" s="870"/>
    </row>
    <row r="636" spans="2:12" x14ac:dyDescent="0.25">
      <c r="B636" s="870"/>
      <c r="C636" s="870"/>
      <c r="D636" s="870"/>
      <c r="E636" s="870"/>
      <c r="F636" s="870"/>
      <c r="G636" s="870"/>
      <c r="H636" s="870"/>
      <c r="I636" s="870"/>
      <c r="J636" s="870"/>
      <c r="K636" s="870"/>
      <c r="L636" s="870"/>
    </row>
    <row r="637" spans="2:12" x14ac:dyDescent="0.25">
      <c r="B637" s="870"/>
      <c r="C637" s="870"/>
      <c r="D637" s="870"/>
      <c r="E637" s="870"/>
      <c r="F637" s="870"/>
      <c r="G637" s="870"/>
      <c r="H637" s="870"/>
      <c r="I637" s="870"/>
      <c r="J637" s="870"/>
      <c r="K637" s="870"/>
      <c r="L637" s="870"/>
    </row>
    <row r="638" spans="2:12" x14ac:dyDescent="0.25">
      <c r="B638" s="870"/>
      <c r="C638" s="870"/>
      <c r="D638" s="870"/>
      <c r="E638" s="870"/>
      <c r="F638" s="870"/>
      <c r="G638" s="870"/>
      <c r="H638" s="870"/>
      <c r="I638" s="870"/>
      <c r="J638" s="870"/>
      <c r="K638" s="870"/>
      <c r="L638" s="870"/>
    </row>
    <row r="639" spans="2:12" x14ac:dyDescent="0.25">
      <c r="B639" s="870"/>
      <c r="C639" s="870"/>
      <c r="D639" s="870"/>
      <c r="E639" s="870"/>
      <c r="F639" s="870"/>
      <c r="G639" s="870"/>
      <c r="H639" s="870"/>
      <c r="I639" s="870"/>
      <c r="J639" s="870"/>
      <c r="K639" s="870"/>
      <c r="L639" s="870"/>
    </row>
    <row r="640" spans="2:12" x14ac:dyDescent="0.25">
      <c r="B640" s="870"/>
      <c r="C640" s="870"/>
      <c r="D640" s="870"/>
      <c r="E640" s="870"/>
      <c r="F640" s="870"/>
      <c r="G640" s="870"/>
      <c r="H640" s="870"/>
      <c r="I640" s="870"/>
      <c r="J640" s="870"/>
      <c r="K640" s="870"/>
      <c r="L640" s="870"/>
    </row>
    <row r="641" spans="2:12" x14ac:dyDescent="0.25">
      <c r="B641" s="870"/>
      <c r="C641" s="870"/>
      <c r="D641" s="870"/>
      <c r="E641" s="870"/>
      <c r="F641" s="870"/>
      <c r="G641" s="870"/>
      <c r="H641" s="870"/>
      <c r="I641" s="870"/>
      <c r="J641" s="870"/>
      <c r="K641" s="870"/>
      <c r="L641" s="870"/>
    </row>
    <row r="642" spans="2:12" x14ac:dyDescent="0.25">
      <c r="B642" s="870"/>
      <c r="C642" s="870"/>
      <c r="D642" s="870"/>
      <c r="E642" s="870"/>
      <c r="F642" s="870"/>
      <c r="G642" s="870"/>
      <c r="H642" s="870"/>
      <c r="I642" s="870"/>
      <c r="J642" s="870"/>
      <c r="K642" s="870"/>
      <c r="L642" s="870"/>
    </row>
    <row r="643" spans="2:12" x14ac:dyDescent="0.25">
      <c r="B643" s="870"/>
      <c r="C643" s="870"/>
      <c r="D643" s="870"/>
      <c r="E643" s="870"/>
      <c r="F643" s="870"/>
      <c r="G643" s="870"/>
      <c r="H643" s="870"/>
      <c r="I643" s="870"/>
      <c r="J643" s="870"/>
      <c r="K643" s="870"/>
      <c r="L643" s="870"/>
    </row>
    <row r="644" spans="2:12" x14ac:dyDescent="0.25">
      <c r="B644" s="870"/>
      <c r="C644" s="870"/>
      <c r="D644" s="870"/>
      <c r="E644" s="870"/>
      <c r="F644" s="870"/>
      <c r="G644" s="870"/>
      <c r="H644" s="870"/>
      <c r="I644" s="870"/>
      <c r="J644" s="870"/>
      <c r="K644" s="870"/>
      <c r="L644" s="870"/>
    </row>
    <row r="645" spans="2:12" x14ac:dyDescent="0.25">
      <c r="B645" s="870"/>
      <c r="C645" s="870"/>
      <c r="D645" s="870"/>
      <c r="E645" s="870"/>
      <c r="F645" s="870"/>
      <c r="G645" s="870"/>
      <c r="H645" s="870"/>
      <c r="I645" s="870"/>
      <c r="J645" s="870"/>
      <c r="K645" s="870"/>
      <c r="L645" s="870"/>
    </row>
    <row r="646" spans="2:12" x14ac:dyDescent="0.25">
      <c r="B646" s="870"/>
      <c r="C646" s="870"/>
      <c r="D646" s="870"/>
      <c r="E646" s="870"/>
      <c r="F646" s="870"/>
      <c r="G646" s="870"/>
      <c r="H646" s="870"/>
      <c r="I646" s="870"/>
      <c r="J646" s="870"/>
      <c r="K646" s="870"/>
      <c r="L646" s="870"/>
    </row>
    <row r="647" spans="2:12" x14ac:dyDescent="0.25">
      <c r="B647" s="870"/>
      <c r="C647" s="870"/>
      <c r="D647" s="870"/>
      <c r="E647" s="870"/>
      <c r="F647" s="870"/>
      <c r="G647" s="870"/>
      <c r="H647" s="870"/>
      <c r="I647" s="870"/>
      <c r="J647" s="870"/>
      <c r="K647" s="870"/>
      <c r="L647" s="870"/>
    </row>
    <row r="648" spans="2:12" x14ac:dyDescent="0.25">
      <c r="B648" s="870"/>
      <c r="C648" s="870"/>
      <c r="D648" s="870"/>
      <c r="E648" s="870"/>
      <c r="F648" s="870"/>
      <c r="G648" s="870"/>
      <c r="H648" s="870"/>
      <c r="I648" s="870"/>
      <c r="J648" s="870"/>
      <c r="K648" s="870"/>
      <c r="L648" s="870"/>
    </row>
    <row r="649" spans="2:12" x14ac:dyDescent="0.25">
      <c r="B649" s="870"/>
      <c r="C649" s="870"/>
      <c r="D649" s="870"/>
      <c r="E649" s="870"/>
      <c r="F649" s="870"/>
      <c r="G649" s="870"/>
      <c r="H649" s="870"/>
      <c r="I649" s="870"/>
      <c r="J649" s="870"/>
      <c r="K649" s="870"/>
      <c r="L649" s="870"/>
    </row>
    <row r="650" spans="2:12" x14ac:dyDescent="0.25">
      <c r="B650" s="870"/>
      <c r="C650" s="870"/>
      <c r="D650" s="870"/>
      <c r="E650" s="870"/>
      <c r="F650" s="870"/>
      <c r="G650" s="870"/>
      <c r="H650" s="870"/>
      <c r="I650" s="870"/>
      <c r="J650" s="870"/>
      <c r="K650" s="870"/>
      <c r="L650" s="870"/>
    </row>
    <row r="651" spans="2:12" x14ac:dyDescent="0.25">
      <c r="B651" s="870"/>
      <c r="C651" s="870"/>
      <c r="D651" s="870"/>
      <c r="E651" s="870"/>
      <c r="F651" s="870"/>
      <c r="G651" s="870"/>
      <c r="H651" s="870"/>
      <c r="I651" s="870"/>
      <c r="J651" s="870"/>
      <c r="K651" s="870"/>
      <c r="L651" s="870"/>
    </row>
    <row r="652" spans="2:12" x14ac:dyDescent="0.25">
      <c r="B652" s="870"/>
      <c r="C652" s="870"/>
      <c r="D652" s="870"/>
      <c r="E652" s="870"/>
      <c r="F652" s="870"/>
      <c r="G652" s="870"/>
      <c r="H652" s="870"/>
      <c r="I652" s="870"/>
      <c r="J652" s="870"/>
      <c r="K652" s="870"/>
      <c r="L652" s="870"/>
    </row>
    <row r="653" spans="2:12" x14ac:dyDescent="0.25">
      <c r="B653" s="870"/>
      <c r="C653" s="870"/>
      <c r="D653" s="870"/>
      <c r="E653" s="870"/>
      <c r="F653" s="870"/>
      <c r="G653" s="870"/>
      <c r="H653" s="870"/>
      <c r="I653" s="870"/>
      <c r="J653" s="870"/>
      <c r="K653" s="870"/>
      <c r="L653" s="870"/>
    </row>
    <row r="654" spans="2:12" x14ac:dyDescent="0.25">
      <c r="B654" s="870"/>
      <c r="C654" s="870"/>
      <c r="D654" s="870"/>
      <c r="E654" s="870"/>
      <c r="F654" s="870"/>
      <c r="G654" s="870"/>
      <c r="H654" s="870"/>
      <c r="I654" s="870"/>
      <c r="J654" s="870"/>
      <c r="K654" s="870"/>
      <c r="L654" s="870"/>
    </row>
    <row r="655" spans="2:12" x14ac:dyDescent="0.25">
      <c r="B655" s="870"/>
      <c r="C655" s="870"/>
      <c r="D655" s="870"/>
      <c r="E655" s="870"/>
      <c r="F655" s="870"/>
      <c r="G655" s="870"/>
      <c r="H655" s="870"/>
      <c r="I655" s="870"/>
      <c r="J655" s="870"/>
      <c r="K655" s="870"/>
      <c r="L655" s="870"/>
    </row>
    <row r="656" spans="2:12" x14ac:dyDescent="0.25">
      <c r="B656" s="870"/>
      <c r="C656" s="870"/>
      <c r="D656" s="870"/>
      <c r="E656" s="870"/>
      <c r="F656" s="870"/>
      <c r="G656" s="870"/>
      <c r="H656" s="870"/>
      <c r="I656" s="870"/>
      <c r="J656" s="870"/>
      <c r="K656" s="870"/>
      <c r="L656" s="870"/>
    </row>
    <row r="657" spans="2:12" x14ac:dyDescent="0.25">
      <c r="B657" s="870"/>
      <c r="C657" s="870"/>
      <c r="D657" s="870"/>
      <c r="E657" s="870"/>
      <c r="F657" s="870"/>
      <c r="G657" s="870"/>
      <c r="H657" s="870"/>
      <c r="I657" s="870"/>
      <c r="J657" s="870"/>
      <c r="K657" s="870"/>
      <c r="L657" s="870"/>
    </row>
    <row r="658" spans="2:12" x14ac:dyDescent="0.25">
      <c r="B658" s="870"/>
      <c r="C658" s="870"/>
      <c r="D658" s="870"/>
      <c r="E658" s="870"/>
      <c r="F658" s="870"/>
      <c r="G658" s="870"/>
      <c r="H658" s="870"/>
      <c r="I658" s="870"/>
      <c r="J658" s="870"/>
      <c r="K658" s="870"/>
      <c r="L658" s="870"/>
    </row>
    <row r="659" spans="2:12" x14ac:dyDescent="0.25">
      <c r="B659" s="870"/>
      <c r="C659" s="870"/>
      <c r="D659" s="870"/>
      <c r="E659" s="870"/>
      <c r="F659" s="870"/>
      <c r="G659" s="870"/>
      <c r="H659" s="870"/>
      <c r="I659" s="870"/>
      <c r="J659" s="870"/>
      <c r="K659" s="870"/>
      <c r="L659" s="870"/>
    </row>
    <row r="660" spans="2:12" x14ac:dyDescent="0.25">
      <c r="B660" s="870"/>
      <c r="C660" s="870"/>
      <c r="D660" s="870"/>
      <c r="E660" s="870"/>
      <c r="F660" s="870"/>
      <c r="G660" s="870"/>
      <c r="H660" s="870"/>
      <c r="I660" s="870"/>
      <c r="J660" s="870"/>
      <c r="K660" s="870"/>
      <c r="L660" s="870"/>
    </row>
    <row r="661" spans="2:12" x14ac:dyDescent="0.25">
      <c r="B661" s="870"/>
      <c r="C661" s="870"/>
      <c r="D661" s="870"/>
      <c r="E661" s="870"/>
      <c r="F661" s="870"/>
      <c r="G661" s="870"/>
      <c r="H661" s="870"/>
      <c r="I661" s="870"/>
      <c r="J661" s="870"/>
      <c r="K661" s="870"/>
      <c r="L661" s="870"/>
    </row>
    <row r="662" spans="2:12" x14ac:dyDescent="0.25">
      <c r="B662" s="870"/>
      <c r="C662" s="870"/>
      <c r="D662" s="870"/>
      <c r="E662" s="870"/>
      <c r="F662" s="870"/>
      <c r="G662" s="870"/>
      <c r="H662" s="870"/>
      <c r="I662" s="870"/>
      <c r="J662" s="870"/>
      <c r="K662" s="870"/>
      <c r="L662" s="870"/>
    </row>
    <row r="663" spans="2:12" x14ac:dyDescent="0.25">
      <c r="B663" s="870"/>
      <c r="C663" s="870"/>
      <c r="D663" s="870"/>
      <c r="E663" s="870"/>
      <c r="F663" s="870"/>
      <c r="G663" s="870"/>
      <c r="H663" s="870"/>
      <c r="I663" s="870"/>
      <c r="J663" s="870"/>
      <c r="K663" s="870"/>
      <c r="L663" s="870"/>
    </row>
    <row r="664" spans="2:12" x14ac:dyDescent="0.25">
      <c r="B664" s="870"/>
      <c r="C664" s="870"/>
      <c r="D664" s="870"/>
      <c r="E664" s="870"/>
      <c r="F664" s="870"/>
      <c r="G664" s="870"/>
      <c r="H664" s="870"/>
      <c r="I664" s="870"/>
      <c r="J664" s="870"/>
      <c r="K664" s="870"/>
      <c r="L664" s="870"/>
    </row>
    <row r="665" spans="2:12" x14ac:dyDescent="0.25">
      <c r="B665" s="870"/>
      <c r="C665" s="870"/>
      <c r="D665" s="870"/>
      <c r="E665" s="870"/>
      <c r="F665" s="870"/>
      <c r="G665" s="870"/>
      <c r="H665" s="870"/>
      <c r="I665" s="870"/>
      <c r="J665" s="870"/>
      <c r="K665" s="870"/>
      <c r="L665" s="870"/>
    </row>
    <row r="666" spans="2:12" x14ac:dyDescent="0.25">
      <c r="B666" s="870"/>
      <c r="C666" s="870"/>
      <c r="D666" s="870"/>
      <c r="E666" s="870"/>
      <c r="F666" s="870"/>
      <c r="G666" s="870"/>
      <c r="H666" s="870"/>
      <c r="I666" s="870"/>
      <c r="J666" s="870"/>
      <c r="K666" s="870"/>
      <c r="L666" s="870"/>
    </row>
    <row r="667" spans="2:12" x14ac:dyDescent="0.25">
      <c r="B667" s="870"/>
      <c r="C667" s="870"/>
      <c r="D667" s="870"/>
      <c r="E667" s="870"/>
      <c r="F667" s="870"/>
      <c r="G667" s="870"/>
      <c r="H667" s="870"/>
      <c r="I667" s="870"/>
      <c r="J667" s="870"/>
      <c r="K667" s="870"/>
      <c r="L667" s="870"/>
    </row>
    <row r="668" spans="2:12" x14ac:dyDescent="0.25">
      <c r="B668" s="870"/>
      <c r="C668" s="870"/>
      <c r="D668" s="870"/>
      <c r="E668" s="870"/>
      <c r="F668" s="870"/>
      <c r="G668" s="870"/>
      <c r="H668" s="870"/>
      <c r="I668" s="870"/>
      <c r="J668" s="870"/>
      <c r="K668" s="870"/>
      <c r="L668" s="870"/>
    </row>
    <row r="669" spans="2:12" x14ac:dyDescent="0.25">
      <c r="B669" s="870"/>
      <c r="C669" s="870"/>
      <c r="D669" s="870"/>
      <c r="E669" s="870"/>
      <c r="F669" s="870"/>
      <c r="G669" s="870"/>
      <c r="H669" s="870"/>
      <c r="I669" s="870"/>
      <c r="J669" s="870"/>
      <c r="K669" s="870"/>
      <c r="L669" s="870"/>
    </row>
    <row r="670" spans="2:12" x14ac:dyDescent="0.25">
      <c r="B670" s="870"/>
      <c r="C670" s="870"/>
      <c r="D670" s="870"/>
      <c r="E670" s="870"/>
      <c r="F670" s="870"/>
      <c r="G670" s="870"/>
      <c r="H670" s="870"/>
      <c r="I670" s="870"/>
      <c r="J670" s="870"/>
      <c r="K670" s="870"/>
      <c r="L670" s="870"/>
    </row>
    <row r="671" spans="2:12" x14ac:dyDescent="0.25">
      <c r="B671" s="870"/>
      <c r="C671" s="870"/>
      <c r="D671" s="870"/>
      <c r="E671" s="870"/>
      <c r="F671" s="870"/>
      <c r="G671" s="870"/>
      <c r="H671" s="870"/>
      <c r="I671" s="870"/>
      <c r="J671" s="870"/>
      <c r="K671" s="870"/>
      <c r="L671" s="870"/>
    </row>
    <row r="672" spans="2:12" x14ac:dyDescent="0.25">
      <c r="B672" s="870"/>
      <c r="C672" s="870"/>
      <c r="D672" s="870"/>
      <c r="E672" s="870"/>
      <c r="F672" s="870"/>
      <c r="G672" s="870"/>
      <c r="H672" s="870"/>
      <c r="I672" s="870"/>
      <c r="J672" s="870"/>
      <c r="K672" s="870"/>
      <c r="L672" s="870"/>
    </row>
    <row r="673" spans="2:12" x14ac:dyDescent="0.25">
      <c r="B673" s="870"/>
      <c r="C673" s="870"/>
      <c r="D673" s="870"/>
      <c r="E673" s="870"/>
      <c r="F673" s="870"/>
      <c r="G673" s="870"/>
      <c r="H673" s="870"/>
      <c r="I673" s="870"/>
      <c r="J673" s="870"/>
      <c r="K673" s="870"/>
      <c r="L673" s="870"/>
    </row>
    <row r="674" spans="2:12" x14ac:dyDescent="0.25">
      <c r="B674" s="870"/>
      <c r="C674" s="870"/>
      <c r="D674" s="870"/>
      <c r="E674" s="870"/>
      <c r="F674" s="870"/>
      <c r="G674" s="870"/>
      <c r="H674" s="870"/>
      <c r="I674" s="870"/>
      <c r="J674" s="870"/>
      <c r="K674" s="870"/>
      <c r="L674" s="870"/>
    </row>
    <row r="675" spans="2:12" x14ac:dyDescent="0.25">
      <c r="B675" s="870"/>
      <c r="C675" s="870"/>
      <c r="D675" s="870"/>
      <c r="E675" s="870"/>
      <c r="F675" s="870"/>
      <c r="G675" s="870"/>
      <c r="H675" s="870"/>
      <c r="I675" s="870"/>
      <c r="J675" s="870"/>
      <c r="K675" s="870"/>
      <c r="L675" s="870"/>
    </row>
    <row r="676" spans="2:12" x14ac:dyDescent="0.25">
      <c r="B676" s="870"/>
      <c r="C676" s="870"/>
      <c r="D676" s="870"/>
      <c r="E676" s="870"/>
      <c r="F676" s="870"/>
      <c r="G676" s="870"/>
      <c r="H676" s="870"/>
      <c r="I676" s="870"/>
      <c r="J676" s="870"/>
      <c r="K676" s="870"/>
      <c r="L676" s="870"/>
    </row>
    <row r="677" spans="2:12" x14ac:dyDescent="0.25">
      <c r="B677" s="870"/>
      <c r="C677" s="870"/>
      <c r="D677" s="870"/>
      <c r="E677" s="870"/>
      <c r="F677" s="870"/>
      <c r="G677" s="870"/>
      <c r="H677" s="870"/>
      <c r="I677" s="870"/>
      <c r="J677" s="870"/>
      <c r="K677" s="870"/>
      <c r="L677" s="870"/>
    </row>
    <row r="678" spans="2:12" x14ac:dyDescent="0.25">
      <c r="B678" s="870"/>
      <c r="C678" s="870"/>
      <c r="D678" s="870"/>
      <c r="E678" s="870"/>
      <c r="F678" s="870"/>
      <c r="G678" s="870"/>
      <c r="H678" s="870"/>
      <c r="I678" s="870"/>
      <c r="J678" s="870"/>
      <c r="K678" s="870"/>
      <c r="L678" s="870"/>
    </row>
    <row r="679" spans="2:12" x14ac:dyDescent="0.25">
      <c r="B679" s="870"/>
      <c r="C679" s="870"/>
      <c r="D679" s="870"/>
      <c r="E679" s="870"/>
      <c r="F679" s="870"/>
      <c r="G679" s="870"/>
      <c r="H679" s="870"/>
      <c r="I679" s="870"/>
      <c r="J679" s="870"/>
      <c r="K679" s="870"/>
      <c r="L679" s="870"/>
    </row>
    <row r="680" spans="2:12" x14ac:dyDescent="0.25">
      <c r="B680" s="870"/>
      <c r="C680" s="870"/>
      <c r="D680" s="870"/>
      <c r="E680" s="870"/>
      <c r="F680" s="870"/>
      <c r="G680" s="870"/>
      <c r="H680" s="870"/>
      <c r="I680" s="870"/>
      <c r="J680" s="870"/>
      <c r="K680" s="870"/>
      <c r="L680" s="870"/>
    </row>
    <row r="681" spans="2:12" x14ac:dyDescent="0.25">
      <c r="B681" s="870"/>
      <c r="C681" s="870"/>
      <c r="D681" s="870"/>
      <c r="E681" s="870"/>
      <c r="F681" s="870"/>
      <c r="G681" s="870"/>
      <c r="H681" s="870"/>
      <c r="I681" s="870"/>
      <c r="J681" s="870"/>
      <c r="K681" s="870"/>
      <c r="L681" s="870"/>
    </row>
    <row r="682" spans="2:12" x14ac:dyDescent="0.25">
      <c r="B682" s="870"/>
      <c r="C682" s="870"/>
      <c r="D682" s="870"/>
      <c r="E682" s="870"/>
      <c r="F682" s="870"/>
      <c r="G682" s="870"/>
      <c r="H682" s="870"/>
      <c r="I682" s="870"/>
      <c r="J682" s="870"/>
      <c r="K682" s="870"/>
      <c r="L682" s="870"/>
    </row>
    <row r="683" spans="2:12" x14ac:dyDescent="0.25">
      <c r="B683" s="870"/>
      <c r="C683" s="870"/>
      <c r="D683" s="870"/>
      <c r="E683" s="870"/>
      <c r="F683" s="870"/>
      <c r="G683" s="870"/>
      <c r="H683" s="870"/>
      <c r="I683" s="870"/>
      <c r="J683" s="870"/>
      <c r="K683" s="870"/>
      <c r="L683" s="870"/>
    </row>
    <row r="684" spans="2:12" x14ac:dyDescent="0.25">
      <c r="B684" s="870"/>
      <c r="C684" s="870"/>
      <c r="D684" s="870"/>
      <c r="E684" s="870"/>
      <c r="F684" s="870"/>
      <c r="G684" s="870"/>
      <c r="H684" s="870"/>
      <c r="I684" s="870"/>
      <c r="J684" s="870"/>
      <c r="K684" s="870"/>
      <c r="L684" s="870"/>
    </row>
    <row r="685" spans="2:12" x14ac:dyDescent="0.25">
      <c r="B685" s="870"/>
      <c r="C685" s="870"/>
      <c r="D685" s="870"/>
      <c r="E685" s="870"/>
      <c r="F685" s="870"/>
      <c r="G685" s="870"/>
      <c r="H685" s="870"/>
      <c r="I685" s="870"/>
      <c r="J685" s="870"/>
      <c r="K685" s="870"/>
      <c r="L685" s="870"/>
    </row>
    <row r="686" spans="2:12" x14ac:dyDescent="0.25">
      <c r="B686" s="870"/>
      <c r="C686" s="870"/>
      <c r="D686" s="870"/>
      <c r="E686" s="870"/>
      <c r="F686" s="870"/>
      <c r="G686" s="870"/>
      <c r="H686" s="870"/>
      <c r="I686" s="870"/>
      <c r="J686" s="870"/>
      <c r="K686" s="870"/>
      <c r="L686" s="870"/>
    </row>
    <row r="687" spans="2:12" x14ac:dyDescent="0.25">
      <c r="B687" s="870"/>
      <c r="C687" s="870"/>
      <c r="D687" s="870"/>
      <c r="E687" s="870"/>
      <c r="F687" s="870"/>
      <c r="G687" s="870"/>
      <c r="H687" s="870"/>
      <c r="I687" s="870"/>
      <c r="J687" s="870"/>
      <c r="K687" s="870"/>
      <c r="L687" s="870"/>
    </row>
    <row r="688" spans="2:12" x14ac:dyDescent="0.25">
      <c r="B688" s="870"/>
      <c r="C688" s="870"/>
      <c r="D688" s="870"/>
      <c r="E688" s="870"/>
      <c r="F688" s="870"/>
      <c r="G688" s="870"/>
      <c r="H688" s="870"/>
      <c r="I688" s="870"/>
      <c r="J688" s="870"/>
      <c r="K688" s="870"/>
      <c r="L688" s="870"/>
    </row>
    <row r="689" spans="2:12" x14ac:dyDescent="0.25">
      <c r="B689" s="870"/>
      <c r="C689" s="870"/>
      <c r="D689" s="870"/>
      <c r="E689" s="870"/>
      <c r="F689" s="870"/>
      <c r="G689" s="870"/>
      <c r="H689" s="870"/>
      <c r="I689" s="870"/>
      <c r="J689" s="870"/>
      <c r="K689" s="870"/>
      <c r="L689" s="870"/>
    </row>
    <row r="690" spans="2:12" x14ac:dyDescent="0.25">
      <c r="B690" s="870"/>
      <c r="C690" s="870"/>
      <c r="D690" s="870"/>
      <c r="E690" s="870"/>
      <c r="F690" s="870"/>
      <c r="G690" s="870"/>
      <c r="H690" s="870"/>
      <c r="I690" s="870"/>
      <c r="J690" s="870"/>
      <c r="K690" s="870"/>
      <c r="L690" s="870"/>
    </row>
    <row r="691" spans="2:12" x14ac:dyDescent="0.25">
      <c r="B691" s="870"/>
      <c r="C691" s="870"/>
      <c r="D691" s="870"/>
      <c r="E691" s="870"/>
      <c r="F691" s="870"/>
      <c r="G691" s="870"/>
      <c r="H691" s="870"/>
      <c r="I691" s="870"/>
      <c r="J691" s="870"/>
      <c r="K691" s="870"/>
      <c r="L691" s="870"/>
    </row>
    <row r="692" spans="2:12" x14ac:dyDescent="0.25">
      <c r="B692" s="870"/>
      <c r="C692" s="870"/>
      <c r="D692" s="870"/>
      <c r="E692" s="870"/>
      <c r="F692" s="870"/>
      <c r="G692" s="870"/>
      <c r="H692" s="870"/>
      <c r="I692" s="870"/>
      <c r="J692" s="870"/>
      <c r="K692" s="870"/>
      <c r="L692" s="870"/>
    </row>
    <row r="693" spans="2:12" x14ac:dyDescent="0.25">
      <c r="B693" s="870"/>
      <c r="C693" s="870"/>
      <c r="D693" s="870"/>
      <c r="E693" s="870"/>
      <c r="F693" s="870"/>
      <c r="G693" s="870"/>
      <c r="H693" s="870"/>
      <c r="I693" s="870"/>
      <c r="J693" s="870"/>
      <c r="K693" s="870"/>
      <c r="L693" s="870"/>
    </row>
    <row r="694" spans="2:12" x14ac:dyDescent="0.25">
      <c r="B694" s="870"/>
      <c r="C694" s="870"/>
      <c r="D694" s="870"/>
      <c r="E694" s="870"/>
      <c r="F694" s="870"/>
      <c r="G694" s="870"/>
      <c r="H694" s="870"/>
      <c r="I694" s="870"/>
      <c r="J694" s="870"/>
      <c r="K694" s="870"/>
      <c r="L694" s="870"/>
    </row>
    <row r="695" spans="2:12" x14ac:dyDescent="0.25">
      <c r="B695" s="870"/>
      <c r="C695" s="870"/>
      <c r="D695" s="870"/>
      <c r="E695" s="870"/>
      <c r="F695" s="870"/>
      <c r="G695" s="870"/>
      <c r="H695" s="870"/>
      <c r="I695" s="870"/>
      <c r="J695" s="870"/>
      <c r="K695" s="870"/>
      <c r="L695" s="870"/>
    </row>
    <row r="696" spans="2:12" x14ac:dyDescent="0.25">
      <c r="B696" s="870"/>
      <c r="C696" s="870"/>
      <c r="D696" s="870"/>
      <c r="E696" s="870"/>
      <c r="F696" s="870"/>
      <c r="G696" s="870"/>
      <c r="H696" s="870"/>
      <c r="I696" s="870"/>
      <c r="J696" s="870"/>
      <c r="K696" s="870"/>
      <c r="L696" s="870"/>
    </row>
    <row r="697" spans="2:12" x14ac:dyDescent="0.25">
      <c r="B697" s="870"/>
      <c r="C697" s="870"/>
      <c r="D697" s="870"/>
      <c r="E697" s="870"/>
      <c r="F697" s="870"/>
      <c r="G697" s="870"/>
      <c r="H697" s="870"/>
      <c r="I697" s="870"/>
      <c r="J697" s="870"/>
      <c r="K697" s="870"/>
      <c r="L697" s="870"/>
    </row>
    <row r="698" spans="2:12" x14ac:dyDescent="0.25">
      <c r="B698" s="870"/>
      <c r="C698" s="870"/>
      <c r="D698" s="870"/>
      <c r="E698" s="870"/>
      <c r="F698" s="870"/>
      <c r="G698" s="870"/>
      <c r="H698" s="870"/>
      <c r="I698" s="870"/>
      <c r="J698" s="870"/>
      <c r="K698" s="870"/>
      <c r="L698" s="870"/>
    </row>
    <row r="699" spans="2:12" x14ac:dyDescent="0.25">
      <c r="B699" s="870"/>
      <c r="C699" s="870"/>
      <c r="D699" s="870"/>
      <c r="E699" s="870"/>
      <c r="F699" s="870"/>
      <c r="G699" s="870"/>
      <c r="H699" s="870"/>
      <c r="I699" s="870"/>
      <c r="J699" s="870"/>
      <c r="K699" s="870"/>
      <c r="L699" s="870"/>
    </row>
    <row r="700" spans="2:12" x14ac:dyDescent="0.25">
      <c r="B700" s="870"/>
      <c r="C700" s="870"/>
      <c r="D700" s="870"/>
      <c r="E700" s="870"/>
      <c r="F700" s="870"/>
      <c r="G700" s="870"/>
      <c r="H700" s="870"/>
      <c r="I700" s="870"/>
      <c r="J700" s="870"/>
      <c r="K700" s="870"/>
      <c r="L700" s="870"/>
    </row>
    <row r="701" spans="2:12" x14ac:dyDescent="0.25">
      <c r="B701" s="870"/>
      <c r="C701" s="870"/>
      <c r="D701" s="870"/>
      <c r="E701" s="870"/>
      <c r="F701" s="870"/>
      <c r="G701" s="870"/>
      <c r="H701" s="870"/>
      <c r="I701" s="870"/>
      <c r="J701" s="870"/>
      <c r="K701" s="870"/>
      <c r="L701" s="870"/>
    </row>
    <row r="702" spans="2:12" x14ac:dyDescent="0.25">
      <c r="B702" s="870"/>
      <c r="C702" s="870"/>
      <c r="D702" s="870"/>
      <c r="E702" s="870"/>
      <c r="F702" s="870"/>
      <c r="G702" s="870"/>
      <c r="H702" s="870"/>
      <c r="I702" s="870"/>
      <c r="J702" s="870"/>
      <c r="K702" s="870"/>
      <c r="L702" s="870"/>
    </row>
    <row r="703" spans="2:12" x14ac:dyDescent="0.25">
      <c r="B703" s="870"/>
      <c r="C703" s="870"/>
      <c r="D703" s="870"/>
      <c r="E703" s="870"/>
      <c r="F703" s="870"/>
      <c r="G703" s="870"/>
      <c r="H703" s="870"/>
      <c r="I703" s="870"/>
      <c r="J703" s="870"/>
      <c r="K703" s="870"/>
      <c r="L703" s="870"/>
    </row>
    <row r="704" spans="2:12" x14ac:dyDescent="0.25">
      <c r="B704" s="870"/>
      <c r="C704" s="870"/>
      <c r="D704" s="870"/>
      <c r="E704" s="870"/>
      <c r="F704" s="870"/>
      <c r="G704" s="870"/>
      <c r="H704" s="870"/>
      <c r="I704" s="870"/>
      <c r="J704" s="870"/>
      <c r="K704" s="870"/>
      <c r="L704" s="870"/>
    </row>
    <row r="705" spans="2:12" x14ac:dyDescent="0.25">
      <c r="B705" s="870"/>
      <c r="C705" s="870"/>
      <c r="D705" s="870"/>
      <c r="E705" s="870"/>
      <c r="F705" s="870"/>
      <c r="G705" s="870"/>
      <c r="H705" s="870"/>
      <c r="I705" s="870"/>
      <c r="J705" s="870"/>
      <c r="K705" s="870"/>
      <c r="L705" s="870"/>
    </row>
    <row r="706" spans="2:12" x14ac:dyDescent="0.25">
      <c r="B706" s="870"/>
      <c r="C706" s="870"/>
      <c r="D706" s="870"/>
      <c r="E706" s="870"/>
      <c r="F706" s="870"/>
      <c r="G706" s="870"/>
      <c r="H706" s="870"/>
      <c r="I706" s="870"/>
      <c r="J706" s="870"/>
      <c r="K706" s="870"/>
      <c r="L706" s="870"/>
    </row>
    <row r="707" spans="2:12" x14ac:dyDescent="0.25">
      <c r="B707" s="870"/>
      <c r="C707" s="870"/>
      <c r="D707" s="870"/>
      <c r="E707" s="870"/>
      <c r="F707" s="870"/>
      <c r="G707" s="870"/>
      <c r="H707" s="870"/>
      <c r="I707" s="870"/>
      <c r="J707" s="870"/>
      <c r="K707" s="870"/>
      <c r="L707" s="870"/>
    </row>
    <row r="708" spans="2:12" x14ac:dyDescent="0.25">
      <c r="B708" s="870"/>
      <c r="C708" s="870"/>
      <c r="D708" s="870"/>
      <c r="E708" s="870"/>
      <c r="F708" s="870"/>
      <c r="G708" s="870"/>
      <c r="H708" s="870"/>
      <c r="I708" s="870"/>
      <c r="J708" s="870"/>
      <c r="K708" s="870"/>
      <c r="L708" s="870"/>
    </row>
    <row r="709" spans="2:12" x14ac:dyDescent="0.25">
      <c r="B709" s="870"/>
      <c r="C709" s="870"/>
      <c r="D709" s="870"/>
      <c r="E709" s="870"/>
      <c r="F709" s="870"/>
      <c r="G709" s="870"/>
      <c r="H709" s="870"/>
      <c r="I709" s="870"/>
      <c r="J709" s="870"/>
      <c r="K709" s="870"/>
      <c r="L709" s="870"/>
    </row>
    <row r="710" spans="2:12" x14ac:dyDescent="0.25">
      <c r="B710" s="870"/>
      <c r="C710" s="870"/>
      <c r="D710" s="870"/>
      <c r="E710" s="870"/>
      <c r="F710" s="870"/>
      <c r="G710" s="870"/>
      <c r="H710" s="870"/>
      <c r="I710" s="870"/>
      <c r="J710" s="870"/>
      <c r="K710" s="870"/>
      <c r="L710" s="870"/>
    </row>
    <row r="711" spans="2:12" x14ac:dyDescent="0.25">
      <c r="B711" s="870"/>
      <c r="C711" s="870"/>
      <c r="D711" s="870"/>
      <c r="E711" s="870"/>
      <c r="F711" s="870"/>
      <c r="G711" s="870"/>
      <c r="H711" s="870"/>
      <c r="I711" s="870"/>
      <c r="J711" s="870"/>
      <c r="K711" s="870"/>
      <c r="L711" s="870"/>
    </row>
    <row r="712" spans="2:12" x14ac:dyDescent="0.25">
      <c r="B712" s="870"/>
      <c r="C712" s="870"/>
      <c r="D712" s="870"/>
      <c r="E712" s="870"/>
      <c r="F712" s="870"/>
      <c r="G712" s="870"/>
      <c r="H712" s="870"/>
      <c r="I712" s="870"/>
      <c r="J712" s="870"/>
      <c r="K712" s="870"/>
      <c r="L712" s="870"/>
    </row>
    <row r="713" spans="2:12" x14ac:dyDescent="0.25">
      <c r="B713" s="870"/>
      <c r="C713" s="870"/>
      <c r="D713" s="870"/>
      <c r="E713" s="870"/>
      <c r="F713" s="870"/>
      <c r="G713" s="870"/>
      <c r="H713" s="870"/>
      <c r="I713" s="870"/>
      <c r="J713" s="870"/>
      <c r="K713" s="870"/>
      <c r="L713" s="870"/>
    </row>
    <row r="714" spans="2:12" x14ac:dyDescent="0.25">
      <c r="B714" s="870"/>
      <c r="C714" s="870"/>
      <c r="D714" s="870"/>
      <c r="E714" s="870"/>
      <c r="F714" s="870"/>
      <c r="G714" s="870"/>
      <c r="H714" s="870"/>
      <c r="I714" s="870"/>
      <c r="J714" s="870"/>
      <c r="K714" s="870"/>
      <c r="L714" s="870"/>
    </row>
    <row r="715" spans="2:12" x14ac:dyDescent="0.25">
      <c r="B715" s="870"/>
      <c r="C715" s="870"/>
      <c r="D715" s="870"/>
      <c r="E715" s="870"/>
      <c r="F715" s="870"/>
      <c r="G715" s="870"/>
      <c r="H715" s="870"/>
      <c r="I715" s="870"/>
      <c r="J715" s="870"/>
      <c r="K715" s="870"/>
      <c r="L715" s="870"/>
    </row>
    <row r="716" spans="2:12" x14ac:dyDescent="0.25">
      <c r="B716" s="870"/>
      <c r="C716" s="870"/>
      <c r="D716" s="870"/>
      <c r="E716" s="870"/>
      <c r="F716" s="870"/>
      <c r="G716" s="870"/>
      <c r="H716" s="870"/>
      <c r="I716" s="870"/>
      <c r="J716" s="870"/>
      <c r="K716" s="870"/>
      <c r="L716" s="870"/>
    </row>
    <row r="717" spans="2:12" x14ac:dyDescent="0.25">
      <c r="B717" s="870"/>
      <c r="C717" s="870"/>
      <c r="D717" s="870"/>
      <c r="E717" s="870"/>
      <c r="F717" s="870"/>
      <c r="G717" s="870"/>
      <c r="H717" s="870"/>
      <c r="I717" s="870"/>
      <c r="J717" s="870"/>
      <c r="K717" s="870"/>
      <c r="L717" s="870"/>
    </row>
    <row r="718" spans="2:12" x14ac:dyDescent="0.25">
      <c r="B718" s="870"/>
      <c r="C718" s="870"/>
      <c r="D718" s="870"/>
      <c r="E718" s="870"/>
      <c r="F718" s="870"/>
      <c r="G718" s="870"/>
      <c r="H718" s="870"/>
      <c r="I718" s="870"/>
      <c r="J718" s="870"/>
      <c r="K718" s="870"/>
      <c r="L718" s="870"/>
    </row>
    <row r="719" spans="2:12" x14ac:dyDescent="0.25">
      <c r="B719" s="870"/>
      <c r="C719" s="870"/>
      <c r="D719" s="870"/>
      <c r="E719" s="870"/>
      <c r="F719" s="870"/>
      <c r="G719" s="870"/>
      <c r="H719" s="870"/>
      <c r="I719" s="870"/>
      <c r="J719" s="870"/>
      <c r="K719" s="870"/>
      <c r="L719" s="870"/>
    </row>
    <row r="720" spans="2:12" x14ac:dyDescent="0.25">
      <c r="B720" s="870"/>
      <c r="C720" s="870"/>
      <c r="D720" s="870"/>
      <c r="E720" s="870"/>
      <c r="F720" s="870"/>
      <c r="G720" s="870"/>
      <c r="H720" s="870"/>
      <c r="I720" s="870"/>
      <c r="J720" s="870"/>
      <c r="K720" s="870"/>
      <c r="L720" s="870"/>
    </row>
    <row r="721" spans="2:12" x14ac:dyDescent="0.25">
      <c r="B721" s="870"/>
      <c r="C721" s="870"/>
      <c r="D721" s="870"/>
      <c r="E721" s="870"/>
      <c r="F721" s="870"/>
      <c r="G721" s="870"/>
      <c r="H721" s="870"/>
      <c r="I721" s="870"/>
      <c r="J721" s="870"/>
      <c r="K721" s="870"/>
      <c r="L721" s="870"/>
    </row>
    <row r="722" spans="2:12" x14ac:dyDescent="0.25">
      <c r="B722" s="870"/>
      <c r="C722" s="870"/>
      <c r="D722" s="870"/>
      <c r="E722" s="870"/>
      <c r="F722" s="870"/>
      <c r="G722" s="870"/>
      <c r="H722" s="870"/>
      <c r="I722" s="870"/>
      <c r="J722" s="870"/>
      <c r="K722" s="870"/>
      <c r="L722" s="870"/>
    </row>
    <row r="723" spans="2:12" x14ac:dyDescent="0.25">
      <c r="B723" s="870"/>
      <c r="C723" s="870"/>
      <c r="D723" s="870"/>
      <c r="E723" s="870"/>
      <c r="F723" s="870"/>
      <c r="G723" s="870"/>
      <c r="H723" s="870"/>
      <c r="I723" s="870"/>
      <c r="J723" s="870"/>
      <c r="K723" s="870"/>
      <c r="L723" s="870"/>
    </row>
    <row r="724" spans="2:12" x14ac:dyDescent="0.25">
      <c r="B724" s="870"/>
      <c r="C724" s="870"/>
      <c r="D724" s="870"/>
      <c r="E724" s="870"/>
      <c r="F724" s="870"/>
      <c r="G724" s="870"/>
      <c r="H724" s="870"/>
      <c r="I724" s="870"/>
      <c r="J724" s="870"/>
      <c r="K724" s="870"/>
      <c r="L724" s="870"/>
    </row>
    <row r="725" spans="2:12" x14ac:dyDescent="0.25">
      <c r="B725" s="870"/>
      <c r="C725" s="870"/>
      <c r="D725" s="870"/>
      <c r="E725" s="870"/>
      <c r="F725" s="870"/>
      <c r="G725" s="870"/>
      <c r="H725" s="870"/>
      <c r="I725" s="870"/>
      <c r="J725" s="870"/>
      <c r="K725" s="870"/>
      <c r="L725" s="870"/>
    </row>
    <row r="726" spans="2:12" x14ac:dyDescent="0.25">
      <c r="B726" s="870"/>
      <c r="C726" s="870"/>
      <c r="D726" s="870"/>
      <c r="E726" s="870"/>
      <c r="F726" s="870"/>
      <c r="G726" s="870"/>
      <c r="H726" s="870"/>
      <c r="I726" s="870"/>
      <c r="J726" s="870"/>
      <c r="K726" s="870"/>
      <c r="L726" s="870"/>
    </row>
    <row r="727" spans="2:12" x14ac:dyDescent="0.25">
      <c r="B727" s="870"/>
      <c r="C727" s="870"/>
      <c r="D727" s="870"/>
      <c r="E727" s="870"/>
      <c r="F727" s="870"/>
      <c r="G727" s="870"/>
      <c r="H727" s="870"/>
      <c r="I727" s="870"/>
      <c r="J727" s="870"/>
      <c r="K727" s="870"/>
      <c r="L727" s="870"/>
    </row>
    <row r="728" spans="2:12" x14ac:dyDescent="0.25">
      <c r="B728" s="870"/>
      <c r="C728" s="870"/>
      <c r="D728" s="870"/>
      <c r="E728" s="870"/>
      <c r="F728" s="870"/>
      <c r="G728" s="870"/>
      <c r="H728" s="870"/>
      <c r="I728" s="870"/>
      <c r="J728" s="870"/>
      <c r="K728" s="870"/>
      <c r="L728" s="870"/>
    </row>
    <row r="729" spans="2:12" x14ac:dyDescent="0.25">
      <c r="B729" s="870"/>
      <c r="C729" s="870"/>
      <c r="D729" s="870"/>
      <c r="E729" s="870"/>
      <c r="F729" s="870"/>
      <c r="G729" s="870"/>
      <c r="H729" s="870"/>
      <c r="I729" s="870"/>
      <c r="J729" s="870"/>
      <c r="K729" s="870"/>
      <c r="L729" s="870"/>
    </row>
    <row r="730" spans="2:12" x14ac:dyDescent="0.25">
      <c r="B730" s="870"/>
      <c r="C730" s="870"/>
      <c r="D730" s="870"/>
      <c r="E730" s="870"/>
      <c r="F730" s="870"/>
      <c r="G730" s="870"/>
      <c r="H730" s="870"/>
      <c r="I730" s="870"/>
      <c r="J730" s="870"/>
      <c r="K730" s="870"/>
      <c r="L730" s="870"/>
    </row>
    <row r="731" spans="2:12" x14ac:dyDescent="0.25">
      <c r="B731" s="870"/>
      <c r="C731" s="870"/>
      <c r="D731" s="870"/>
      <c r="E731" s="870"/>
      <c r="F731" s="870"/>
      <c r="G731" s="870"/>
      <c r="H731" s="870"/>
      <c r="I731" s="870"/>
      <c r="J731" s="870"/>
      <c r="K731" s="870"/>
      <c r="L731" s="870"/>
    </row>
    <row r="732" spans="2:12" x14ac:dyDescent="0.25">
      <c r="B732" s="870"/>
      <c r="C732" s="870"/>
      <c r="D732" s="870"/>
      <c r="E732" s="870"/>
      <c r="F732" s="870"/>
      <c r="G732" s="870"/>
      <c r="H732" s="870"/>
      <c r="I732" s="870"/>
      <c r="J732" s="870"/>
      <c r="K732" s="870"/>
      <c r="L732" s="870"/>
    </row>
    <row r="733" spans="2:12" x14ac:dyDescent="0.25">
      <c r="B733" s="870"/>
      <c r="C733" s="870"/>
      <c r="D733" s="870"/>
      <c r="E733" s="870"/>
      <c r="F733" s="870"/>
      <c r="G733" s="870"/>
      <c r="H733" s="870"/>
      <c r="I733" s="870"/>
      <c r="J733" s="870"/>
      <c r="K733" s="870"/>
      <c r="L733" s="870"/>
    </row>
    <row r="734" spans="2:12" x14ac:dyDescent="0.25">
      <c r="B734" s="870"/>
      <c r="C734" s="870"/>
      <c r="D734" s="870"/>
      <c r="E734" s="870"/>
      <c r="F734" s="870"/>
      <c r="G734" s="870"/>
      <c r="H734" s="870"/>
      <c r="I734" s="870"/>
      <c r="J734" s="870"/>
      <c r="K734" s="870"/>
      <c r="L734" s="870"/>
    </row>
    <row r="735" spans="2:12" x14ac:dyDescent="0.25">
      <c r="B735" s="870"/>
      <c r="C735" s="870"/>
      <c r="D735" s="870"/>
      <c r="E735" s="870"/>
      <c r="F735" s="870"/>
      <c r="G735" s="870"/>
      <c r="H735" s="870"/>
      <c r="I735" s="870"/>
      <c r="J735" s="870"/>
      <c r="K735" s="870"/>
      <c r="L735" s="870"/>
    </row>
    <row r="736" spans="2:12" x14ac:dyDescent="0.25">
      <c r="B736" s="870"/>
      <c r="C736" s="870"/>
      <c r="D736" s="870"/>
      <c r="E736" s="870"/>
      <c r="F736" s="870"/>
      <c r="G736" s="870"/>
      <c r="H736" s="870"/>
      <c r="I736" s="870"/>
      <c r="J736" s="870"/>
      <c r="K736" s="870"/>
      <c r="L736" s="870"/>
    </row>
    <row r="737" spans="2:12" x14ac:dyDescent="0.25">
      <c r="B737" s="870"/>
      <c r="C737" s="870"/>
      <c r="D737" s="870"/>
      <c r="E737" s="870"/>
      <c r="F737" s="870"/>
      <c r="G737" s="870"/>
      <c r="H737" s="870"/>
      <c r="I737" s="870"/>
      <c r="J737" s="870"/>
      <c r="K737" s="870"/>
      <c r="L737" s="870"/>
    </row>
    <row r="738" spans="2:12" x14ac:dyDescent="0.25">
      <c r="B738" s="870"/>
      <c r="C738" s="870"/>
      <c r="D738" s="870"/>
      <c r="E738" s="870"/>
      <c r="F738" s="870"/>
      <c r="G738" s="870"/>
      <c r="H738" s="870"/>
      <c r="I738" s="870"/>
      <c r="J738" s="870"/>
      <c r="K738" s="870"/>
      <c r="L738" s="870"/>
    </row>
    <row r="739" spans="2:12" x14ac:dyDescent="0.25">
      <c r="B739" s="870"/>
      <c r="C739" s="870"/>
      <c r="D739" s="870"/>
      <c r="E739" s="870"/>
      <c r="F739" s="870"/>
      <c r="G739" s="870"/>
      <c r="H739" s="870"/>
      <c r="I739" s="870"/>
      <c r="J739" s="870"/>
      <c r="K739" s="870"/>
      <c r="L739" s="870"/>
    </row>
    <row r="740" spans="2:12" x14ac:dyDescent="0.25">
      <c r="B740" s="870"/>
      <c r="C740" s="870"/>
      <c r="D740" s="870"/>
      <c r="E740" s="870"/>
      <c r="F740" s="870"/>
      <c r="G740" s="870"/>
      <c r="H740" s="870"/>
      <c r="I740" s="870"/>
      <c r="J740" s="870"/>
      <c r="K740" s="870"/>
      <c r="L740" s="870"/>
    </row>
    <row r="741" spans="2:12" x14ac:dyDescent="0.25">
      <c r="B741" s="870"/>
      <c r="C741" s="870"/>
      <c r="D741" s="870"/>
      <c r="E741" s="870"/>
      <c r="F741" s="870"/>
      <c r="G741" s="870"/>
      <c r="H741" s="870"/>
      <c r="I741" s="870"/>
      <c r="J741" s="870"/>
      <c r="K741" s="870"/>
      <c r="L741" s="870"/>
    </row>
    <row r="742" spans="2:12" x14ac:dyDescent="0.25">
      <c r="B742" s="870"/>
      <c r="C742" s="870"/>
      <c r="D742" s="870"/>
      <c r="E742" s="870"/>
      <c r="F742" s="870"/>
      <c r="G742" s="870"/>
      <c r="H742" s="870"/>
      <c r="I742" s="870"/>
      <c r="J742" s="870"/>
      <c r="K742" s="870"/>
      <c r="L742" s="870"/>
    </row>
    <row r="743" spans="2:12" x14ac:dyDescent="0.25">
      <c r="B743" s="870"/>
      <c r="C743" s="870"/>
      <c r="D743" s="870"/>
      <c r="E743" s="870"/>
      <c r="F743" s="870"/>
      <c r="G743" s="870"/>
      <c r="H743" s="870"/>
      <c r="I743" s="870"/>
      <c r="J743" s="870"/>
      <c r="K743" s="870"/>
      <c r="L743" s="870"/>
    </row>
    <row r="744" spans="2:12" x14ac:dyDescent="0.25">
      <c r="B744" s="870"/>
      <c r="C744" s="870"/>
      <c r="D744" s="870"/>
      <c r="E744" s="870"/>
      <c r="F744" s="870"/>
      <c r="G744" s="870"/>
      <c r="H744" s="870"/>
      <c r="I744" s="870"/>
      <c r="J744" s="870"/>
      <c r="K744" s="870"/>
      <c r="L744" s="870"/>
    </row>
    <row r="745" spans="2:12" x14ac:dyDescent="0.25">
      <c r="B745" s="870"/>
      <c r="C745" s="870"/>
      <c r="D745" s="870"/>
      <c r="E745" s="870"/>
      <c r="F745" s="870"/>
      <c r="G745" s="870"/>
      <c r="H745" s="870"/>
      <c r="I745" s="870"/>
      <c r="J745" s="870"/>
      <c r="K745" s="870"/>
      <c r="L745" s="870"/>
    </row>
    <row r="746" spans="2:12" x14ac:dyDescent="0.25">
      <c r="B746" s="870"/>
      <c r="C746" s="870"/>
      <c r="D746" s="870"/>
      <c r="E746" s="870"/>
      <c r="F746" s="870"/>
      <c r="G746" s="870"/>
      <c r="H746" s="870"/>
      <c r="I746" s="870"/>
      <c r="J746" s="870"/>
      <c r="K746" s="870"/>
      <c r="L746" s="870"/>
    </row>
    <row r="747" spans="2:12" x14ac:dyDescent="0.25">
      <c r="B747" s="870"/>
      <c r="C747" s="870"/>
      <c r="D747" s="870"/>
      <c r="E747" s="870"/>
      <c r="F747" s="870"/>
      <c r="G747" s="870"/>
      <c r="H747" s="870"/>
      <c r="I747" s="870"/>
      <c r="J747" s="870"/>
      <c r="K747" s="870"/>
      <c r="L747" s="870"/>
    </row>
    <row r="748" spans="2:12" x14ac:dyDescent="0.25">
      <c r="B748" s="870"/>
      <c r="C748" s="870"/>
      <c r="D748" s="870"/>
      <c r="E748" s="870"/>
      <c r="F748" s="870"/>
      <c r="G748" s="870"/>
      <c r="H748" s="870"/>
      <c r="I748" s="870"/>
      <c r="J748" s="870"/>
      <c r="K748" s="870"/>
      <c r="L748" s="870"/>
    </row>
    <row r="749" spans="2:12" x14ac:dyDescent="0.25">
      <c r="B749" s="870"/>
      <c r="C749" s="870"/>
      <c r="D749" s="870"/>
      <c r="E749" s="870"/>
      <c r="F749" s="870"/>
      <c r="G749" s="870"/>
      <c r="H749" s="870"/>
      <c r="I749" s="870"/>
      <c r="J749" s="870"/>
      <c r="K749" s="870"/>
      <c r="L749" s="870"/>
    </row>
    <row r="750" spans="2:12" x14ac:dyDescent="0.25">
      <c r="B750" s="870"/>
      <c r="C750" s="870"/>
      <c r="D750" s="870"/>
      <c r="E750" s="870"/>
      <c r="F750" s="870"/>
      <c r="G750" s="870"/>
      <c r="H750" s="870"/>
      <c r="I750" s="870"/>
      <c r="J750" s="870"/>
      <c r="K750" s="870"/>
      <c r="L750" s="870"/>
    </row>
    <row r="751" spans="2:12" x14ac:dyDescent="0.25">
      <c r="B751" s="870"/>
      <c r="C751" s="870"/>
      <c r="D751" s="870"/>
      <c r="E751" s="870"/>
      <c r="F751" s="870"/>
      <c r="G751" s="870"/>
      <c r="H751" s="870"/>
      <c r="I751" s="870"/>
      <c r="J751" s="870"/>
      <c r="K751" s="870"/>
      <c r="L751" s="870"/>
    </row>
    <row r="752" spans="2:12" x14ac:dyDescent="0.25">
      <c r="B752" s="870"/>
      <c r="C752" s="870"/>
      <c r="D752" s="870"/>
      <c r="E752" s="870"/>
      <c r="F752" s="870"/>
      <c r="G752" s="870"/>
      <c r="H752" s="870"/>
      <c r="I752" s="870"/>
      <c r="J752" s="870"/>
      <c r="K752" s="870"/>
      <c r="L752" s="870"/>
    </row>
    <row r="753" spans="2:12" x14ac:dyDescent="0.25">
      <c r="B753" s="870"/>
      <c r="C753" s="870"/>
      <c r="D753" s="870"/>
      <c r="E753" s="870"/>
      <c r="F753" s="870"/>
      <c r="G753" s="870"/>
      <c r="H753" s="870"/>
      <c r="I753" s="870"/>
      <c r="J753" s="870"/>
      <c r="K753" s="870"/>
      <c r="L753" s="870"/>
    </row>
    <row r="754" spans="2:12" x14ac:dyDescent="0.25">
      <c r="B754" s="870"/>
      <c r="C754" s="870"/>
      <c r="D754" s="870"/>
      <c r="E754" s="870"/>
      <c r="F754" s="870"/>
      <c r="G754" s="870"/>
      <c r="H754" s="870"/>
      <c r="I754" s="870"/>
      <c r="J754" s="870"/>
      <c r="K754" s="870"/>
      <c r="L754" s="870"/>
    </row>
    <row r="755" spans="2:12" x14ac:dyDescent="0.25">
      <c r="B755" s="870"/>
      <c r="C755" s="870"/>
      <c r="D755" s="870"/>
      <c r="E755" s="870"/>
      <c r="F755" s="870"/>
      <c r="G755" s="870"/>
      <c r="H755" s="870"/>
      <c r="I755" s="870"/>
      <c r="J755" s="870"/>
      <c r="K755" s="870"/>
      <c r="L755" s="870"/>
    </row>
    <row r="756" spans="2:12" x14ac:dyDescent="0.25">
      <c r="B756" s="870"/>
      <c r="C756" s="870"/>
      <c r="D756" s="870"/>
      <c r="E756" s="870"/>
      <c r="F756" s="870"/>
      <c r="G756" s="870"/>
      <c r="H756" s="870"/>
      <c r="I756" s="870"/>
      <c r="J756" s="870"/>
      <c r="K756" s="870"/>
      <c r="L756" s="870"/>
    </row>
    <row r="757" spans="2:12" x14ac:dyDescent="0.25">
      <c r="B757" s="870"/>
      <c r="C757" s="870"/>
      <c r="D757" s="870"/>
      <c r="E757" s="870"/>
      <c r="F757" s="870"/>
      <c r="G757" s="870"/>
      <c r="H757" s="870"/>
      <c r="I757" s="870"/>
      <c r="J757" s="870"/>
      <c r="K757" s="870"/>
      <c r="L757" s="870"/>
    </row>
    <row r="758" spans="2:12" x14ac:dyDescent="0.25">
      <c r="B758" s="870"/>
      <c r="C758" s="870"/>
      <c r="D758" s="870"/>
      <c r="E758" s="870"/>
      <c r="F758" s="870"/>
      <c r="G758" s="870"/>
      <c r="H758" s="870"/>
      <c r="I758" s="870"/>
      <c r="J758" s="870"/>
      <c r="K758" s="870"/>
      <c r="L758" s="870"/>
    </row>
    <row r="759" spans="2:12" x14ac:dyDescent="0.25">
      <c r="B759" s="870"/>
      <c r="C759" s="870"/>
      <c r="D759" s="870"/>
      <c r="E759" s="870"/>
      <c r="F759" s="870"/>
      <c r="G759" s="870"/>
      <c r="H759" s="870"/>
      <c r="I759" s="870"/>
      <c r="J759" s="870"/>
      <c r="K759" s="870"/>
      <c r="L759" s="870"/>
    </row>
    <row r="760" spans="2:12" x14ac:dyDescent="0.25">
      <c r="B760" s="870"/>
      <c r="C760" s="870"/>
      <c r="D760" s="870"/>
      <c r="E760" s="870"/>
      <c r="F760" s="870"/>
      <c r="G760" s="870"/>
      <c r="H760" s="870"/>
      <c r="I760" s="870"/>
      <c r="J760" s="870"/>
      <c r="K760" s="870"/>
      <c r="L760" s="870"/>
    </row>
    <row r="761" spans="2:12" x14ac:dyDescent="0.25">
      <c r="B761" s="870"/>
      <c r="C761" s="870"/>
      <c r="D761" s="870"/>
      <c r="E761" s="870"/>
      <c r="F761" s="870"/>
      <c r="G761" s="870"/>
      <c r="H761" s="870"/>
      <c r="I761" s="870"/>
      <c r="J761" s="870"/>
      <c r="K761" s="870"/>
      <c r="L761" s="870"/>
    </row>
    <row r="762" spans="2:12" x14ac:dyDescent="0.25">
      <c r="B762" s="870"/>
      <c r="C762" s="870"/>
      <c r="D762" s="870"/>
      <c r="E762" s="870"/>
      <c r="F762" s="870"/>
      <c r="G762" s="870"/>
      <c r="H762" s="870"/>
      <c r="I762" s="870"/>
      <c r="J762" s="870"/>
      <c r="K762" s="870"/>
      <c r="L762" s="870"/>
    </row>
    <row r="763" spans="2:12" x14ac:dyDescent="0.25">
      <c r="B763" s="870"/>
      <c r="C763" s="870"/>
      <c r="D763" s="870"/>
      <c r="E763" s="870"/>
      <c r="F763" s="870"/>
      <c r="G763" s="870"/>
      <c r="H763" s="870"/>
      <c r="I763" s="870"/>
      <c r="J763" s="870"/>
      <c r="K763" s="870"/>
      <c r="L763" s="870"/>
    </row>
    <row r="764" spans="2:12" x14ac:dyDescent="0.25">
      <c r="B764" s="870"/>
      <c r="C764" s="870"/>
      <c r="D764" s="870"/>
      <c r="E764" s="870"/>
      <c r="F764" s="870"/>
      <c r="G764" s="870"/>
      <c r="H764" s="870"/>
      <c r="I764" s="870"/>
      <c r="J764" s="870"/>
      <c r="K764" s="870"/>
      <c r="L764" s="870"/>
    </row>
    <row r="765" spans="2:12" x14ac:dyDescent="0.25">
      <c r="B765" s="870"/>
      <c r="C765" s="870"/>
      <c r="D765" s="870"/>
      <c r="E765" s="870"/>
      <c r="F765" s="870"/>
      <c r="G765" s="870"/>
      <c r="H765" s="870"/>
      <c r="I765" s="870"/>
      <c r="J765" s="870"/>
      <c r="K765" s="870"/>
      <c r="L765" s="870"/>
    </row>
    <row r="766" spans="2:12" x14ac:dyDescent="0.25">
      <c r="B766" s="870"/>
      <c r="C766" s="870"/>
      <c r="D766" s="870"/>
      <c r="E766" s="870"/>
      <c r="F766" s="870"/>
      <c r="G766" s="870"/>
      <c r="H766" s="870"/>
      <c r="I766" s="870"/>
      <c r="J766" s="870"/>
      <c r="K766" s="870"/>
      <c r="L766" s="870"/>
    </row>
    <row r="767" spans="2:12" x14ac:dyDescent="0.25">
      <c r="B767" s="870"/>
      <c r="C767" s="870"/>
      <c r="D767" s="870"/>
      <c r="E767" s="870"/>
      <c r="F767" s="870"/>
      <c r="G767" s="870"/>
      <c r="H767" s="870"/>
      <c r="I767" s="870"/>
      <c r="J767" s="870"/>
      <c r="K767" s="870"/>
      <c r="L767" s="870"/>
    </row>
    <row r="768" spans="2:12" x14ac:dyDescent="0.25">
      <c r="B768" s="870"/>
      <c r="C768" s="870"/>
      <c r="D768" s="870"/>
      <c r="E768" s="870"/>
      <c r="F768" s="870"/>
      <c r="G768" s="870"/>
      <c r="H768" s="870"/>
      <c r="I768" s="870"/>
      <c r="J768" s="870"/>
      <c r="K768" s="870"/>
      <c r="L768" s="870"/>
    </row>
    <row r="769" spans="2:12" x14ac:dyDescent="0.25">
      <c r="B769" s="870"/>
      <c r="C769" s="870"/>
      <c r="D769" s="870"/>
      <c r="E769" s="870"/>
      <c r="F769" s="870"/>
      <c r="G769" s="870"/>
      <c r="H769" s="870"/>
      <c r="I769" s="870"/>
      <c r="J769" s="870"/>
      <c r="K769" s="870"/>
      <c r="L769" s="870"/>
    </row>
    <row r="770" spans="2:12" x14ac:dyDescent="0.25">
      <c r="B770" s="870"/>
      <c r="C770" s="870"/>
      <c r="D770" s="870"/>
      <c r="E770" s="870"/>
      <c r="F770" s="870"/>
      <c r="G770" s="870"/>
      <c r="H770" s="870"/>
      <c r="I770" s="870"/>
      <c r="J770" s="870"/>
      <c r="K770" s="870"/>
      <c r="L770" s="870"/>
    </row>
    <row r="771" spans="2:12" x14ac:dyDescent="0.25">
      <c r="B771" s="870"/>
      <c r="C771" s="870"/>
      <c r="D771" s="870"/>
      <c r="E771" s="870"/>
      <c r="F771" s="870"/>
      <c r="G771" s="870"/>
      <c r="H771" s="870"/>
      <c r="I771" s="870"/>
      <c r="J771" s="870"/>
      <c r="K771" s="870"/>
      <c r="L771" s="870"/>
    </row>
    <row r="772" spans="2:12" x14ac:dyDescent="0.25">
      <c r="B772" s="870"/>
      <c r="C772" s="870"/>
      <c r="D772" s="870"/>
      <c r="E772" s="870"/>
      <c r="F772" s="870"/>
      <c r="G772" s="870"/>
      <c r="H772" s="870"/>
      <c r="I772" s="870"/>
      <c r="J772" s="870"/>
      <c r="K772" s="870"/>
      <c r="L772" s="870"/>
    </row>
    <row r="773" spans="2:12" x14ac:dyDescent="0.25">
      <c r="B773" s="870"/>
      <c r="C773" s="870"/>
      <c r="D773" s="870"/>
      <c r="E773" s="870"/>
      <c r="F773" s="870"/>
      <c r="G773" s="870"/>
      <c r="H773" s="870"/>
      <c r="I773" s="870"/>
      <c r="J773" s="870"/>
      <c r="K773" s="870"/>
      <c r="L773" s="870"/>
    </row>
    <row r="774" spans="2:12" x14ac:dyDescent="0.25">
      <c r="B774" s="870"/>
      <c r="C774" s="870"/>
      <c r="D774" s="870"/>
      <c r="E774" s="870"/>
      <c r="F774" s="870"/>
      <c r="G774" s="870"/>
      <c r="H774" s="870"/>
      <c r="I774" s="870"/>
      <c r="J774" s="870"/>
      <c r="K774" s="870"/>
      <c r="L774" s="870"/>
    </row>
    <row r="775" spans="2:12" x14ac:dyDescent="0.25">
      <c r="B775" s="870"/>
      <c r="C775" s="870"/>
      <c r="D775" s="870"/>
      <c r="E775" s="870"/>
      <c r="F775" s="870"/>
      <c r="G775" s="870"/>
      <c r="H775" s="870"/>
      <c r="I775" s="870"/>
      <c r="J775" s="870"/>
      <c r="K775" s="870"/>
      <c r="L775" s="870"/>
    </row>
    <row r="776" spans="2:12" x14ac:dyDescent="0.25">
      <c r="B776" s="870"/>
      <c r="C776" s="870"/>
      <c r="D776" s="870"/>
      <c r="E776" s="870"/>
      <c r="F776" s="870"/>
      <c r="G776" s="870"/>
      <c r="H776" s="870"/>
      <c r="I776" s="870"/>
      <c r="J776" s="870"/>
      <c r="K776" s="870"/>
      <c r="L776" s="870"/>
    </row>
    <row r="777" spans="2:12" x14ac:dyDescent="0.25">
      <c r="B777" s="870"/>
      <c r="C777" s="870"/>
      <c r="D777" s="870"/>
      <c r="E777" s="870"/>
      <c r="F777" s="870"/>
      <c r="G777" s="870"/>
      <c r="H777" s="870"/>
      <c r="I777" s="870"/>
      <c r="J777" s="870"/>
      <c r="K777" s="870"/>
      <c r="L777" s="870"/>
    </row>
    <row r="778" spans="2:12" x14ac:dyDescent="0.25">
      <c r="B778" s="870"/>
      <c r="C778" s="870"/>
      <c r="D778" s="870"/>
      <c r="E778" s="870"/>
      <c r="F778" s="870"/>
      <c r="G778" s="870"/>
      <c r="H778" s="870"/>
      <c r="I778" s="870"/>
      <c r="J778" s="870"/>
      <c r="K778" s="870"/>
      <c r="L778" s="870"/>
    </row>
    <row r="779" spans="2:12" x14ac:dyDescent="0.25">
      <c r="B779" s="870"/>
      <c r="C779" s="870"/>
      <c r="D779" s="870"/>
      <c r="E779" s="870"/>
      <c r="F779" s="870"/>
      <c r="G779" s="870"/>
      <c r="H779" s="870"/>
      <c r="I779" s="870"/>
      <c r="J779" s="870"/>
      <c r="K779" s="870"/>
      <c r="L779" s="870"/>
    </row>
    <row r="780" spans="2:12" x14ac:dyDescent="0.25">
      <c r="B780" s="870"/>
      <c r="C780" s="870"/>
      <c r="D780" s="870"/>
      <c r="E780" s="870"/>
      <c r="F780" s="870"/>
      <c r="G780" s="870"/>
      <c r="H780" s="870"/>
      <c r="I780" s="870"/>
      <c r="J780" s="870"/>
      <c r="K780" s="870"/>
      <c r="L780" s="870"/>
    </row>
    <row r="781" spans="2:12" x14ac:dyDescent="0.25">
      <c r="B781" s="870"/>
      <c r="C781" s="870"/>
      <c r="D781" s="870"/>
      <c r="E781" s="870"/>
      <c r="F781" s="870"/>
      <c r="G781" s="870"/>
      <c r="H781" s="870"/>
      <c r="I781" s="870"/>
      <c r="J781" s="870"/>
      <c r="K781" s="870"/>
      <c r="L781" s="870"/>
    </row>
    <row r="782" spans="2:12" x14ac:dyDescent="0.25">
      <c r="B782" s="870"/>
      <c r="C782" s="870"/>
      <c r="D782" s="870"/>
      <c r="E782" s="870"/>
      <c r="F782" s="870"/>
      <c r="G782" s="870"/>
      <c r="H782" s="870"/>
      <c r="I782" s="870"/>
      <c r="J782" s="870"/>
      <c r="K782" s="870"/>
      <c r="L782" s="870"/>
    </row>
    <row r="783" spans="2:12" x14ac:dyDescent="0.25">
      <c r="B783" s="870"/>
      <c r="C783" s="870"/>
      <c r="D783" s="870"/>
      <c r="E783" s="870"/>
      <c r="F783" s="870"/>
      <c r="G783" s="870"/>
      <c r="H783" s="870"/>
      <c r="I783" s="870"/>
      <c r="J783" s="870"/>
      <c r="K783" s="870"/>
      <c r="L783" s="870"/>
    </row>
    <row r="784" spans="2:12" x14ac:dyDescent="0.25">
      <c r="B784" s="870"/>
      <c r="C784" s="870"/>
      <c r="D784" s="870"/>
      <c r="E784" s="870"/>
      <c r="F784" s="870"/>
      <c r="G784" s="870"/>
      <c r="H784" s="870"/>
      <c r="I784" s="870"/>
      <c r="J784" s="870"/>
      <c r="K784" s="870"/>
      <c r="L784" s="870"/>
    </row>
    <row r="785" spans="2:12" x14ac:dyDescent="0.25">
      <c r="B785" s="870"/>
      <c r="C785" s="870"/>
      <c r="D785" s="870"/>
      <c r="E785" s="870"/>
      <c r="F785" s="870"/>
      <c r="G785" s="870"/>
      <c r="H785" s="870"/>
      <c r="I785" s="870"/>
      <c r="J785" s="870"/>
      <c r="K785" s="870"/>
      <c r="L785" s="870"/>
    </row>
    <row r="786" spans="2:12" x14ac:dyDescent="0.25">
      <c r="B786" s="870"/>
      <c r="C786" s="870"/>
      <c r="D786" s="870"/>
      <c r="E786" s="870"/>
      <c r="F786" s="870"/>
      <c r="G786" s="870"/>
      <c r="H786" s="870"/>
      <c r="I786" s="870"/>
      <c r="J786" s="870"/>
      <c r="K786" s="870"/>
      <c r="L786" s="870"/>
    </row>
    <row r="787" spans="2:12" x14ac:dyDescent="0.25">
      <c r="B787" s="870"/>
      <c r="C787" s="870"/>
      <c r="D787" s="870"/>
      <c r="E787" s="870"/>
      <c r="F787" s="870"/>
      <c r="G787" s="870"/>
      <c r="H787" s="870"/>
      <c r="I787" s="870"/>
      <c r="J787" s="870"/>
      <c r="K787" s="870"/>
      <c r="L787" s="870"/>
    </row>
    <row r="788" spans="2:12" x14ac:dyDescent="0.25">
      <c r="B788" s="870"/>
      <c r="C788" s="870"/>
      <c r="D788" s="870"/>
      <c r="E788" s="870"/>
      <c r="F788" s="870"/>
      <c r="G788" s="870"/>
      <c r="H788" s="870"/>
      <c r="I788" s="870"/>
      <c r="J788" s="870"/>
      <c r="K788" s="870"/>
      <c r="L788" s="870"/>
    </row>
    <row r="789" spans="2:12" x14ac:dyDescent="0.25">
      <c r="B789" s="870"/>
      <c r="C789" s="870"/>
      <c r="D789" s="870"/>
      <c r="E789" s="870"/>
      <c r="F789" s="870"/>
      <c r="G789" s="870"/>
      <c r="H789" s="870"/>
      <c r="I789" s="870"/>
      <c r="J789" s="870"/>
      <c r="K789" s="870"/>
      <c r="L789" s="870"/>
    </row>
    <row r="790" spans="2:12" x14ac:dyDescent="0.25">
      <c r="B790" s="870"/>
      <c r="C790" s="870"/>
      <c r="D790" s="870"/>
      <c r="E790" s="870"/>
      <c r="F790" s="870"/>
      <c r="G790" s="870"/>
      <c r="H790" s="870"/>
      <c r="I790" s="870"/>
      <c r="J790" s="870"/>
      <c r="K790" s="870"/>
      <c r="L790" s="870"/>
    </row>
    <row r="791" spans="2:12" x14ac:dyDescent="0.25">
      <c r="B791" s="870"/>
      <c r="C791" s="870"/>
      <c r="D791" s="870"/>
      <c r="E791" s="870"/>
      <c r="F791" s="870"/>
      <c r="G791" s="870"/>
      <c r="H791" s="870"/>
      <c r="I791" s="870"/>
      <c r="J791" s="870"/>
      <c r="K791" s="870"/>
      <c r="L791" s="870"/>
    </row>
    <row r="792" spans="2:12" x14ac:dyDescent="0.25">
      <c r="B792" s="870"/>
      <c r="C792" s="870"/>
      <c r="D792" s="870"/>
      <c r="E792" s="870"/>
      <c r="F792" s="870"/>
      <c r="G792" s="870"/>
      <c r="H792" s="870"/>
      <c r="I792" s="870"/>
      <c r="J792" s="870"/>
      <c r="K792" s="870"/>
      <c r="L792" s="870"/>
    </row>
    <row r="793" spans="2:12" x14ac:dyDescent="0.25">
      <c r="B793" s="870"/>
      <c r="C793" s="870"/>
      <c r="D793" s="870"/>
      <c r="E793" s="870"/>
      <c r="F793" s="870"/>
      <c r="G793" s="870"/>
      <c r="H793" s="870"/>
      <c r="I793" s="870"/>
      <c r="J793" s="870"/>
      <c r="K793" s="870"/>
      <c r="L793" s="870"/>
    </row>
    <row r="794" spans="2:12" x14ac:dyDescent="0.25">
      <c r="B794" s="870"/>
      <c r="C794" s="870"/>
      <c r="D794" s="870"/>
      <c r="E794" s="870"/>
      <c r="F794" s="870"/>
      <c r="G794" s="870"/>
      <c r="H794" s="870"/>
      <c r="I794" s="870"/>
      <c r="J794" s="870"/>
      <c r="K794" s="870"/>
      <c r="L794" s="870"/>
    </row>
    <row r="795" spans="2:12" x14ac:dyDescent="0.25">
      <c r="B795" s="870"/>
      <c r="C795" s="870"/>
      <c r="D795" s="870"/>
      <c r="E795" s="870"/>
      <c r="F795" s="870"/>
      <c r="G795" s="870"/>
      <c r="H795" s="870"/>
      <c r="I795" s="870"/>
      <c r="J795" s="870"/>
      <c r="K795" s="870"/>
      <c r="L795" s="870"/>
    </row>
    <row r="796" spans="2:12" x14ac:dyDescent="0.25">
      <c r="B796" s="870"/>
      <c r="C796" s="870"/>
      <c r="D796" s="870"/>
      <c r="E796" s="870"/>
      <c r="F796" s="870"/>
      <c r="G796" s="870"/>
      <c r="H796" s="870"/>
      <c r="I796" s="870"/>
      <c r="J796" s="870"/>
      <c r="K796" s="870"/>
      <c r="L796" s="870"/>
    </row>
    <row r="797" spans="2:12" x14ac:dyDescent="0.25">
      <c r="B797" s="870"/>
      <c r="C797" s="870"/>
      <c r="D797" s="870"/>
      <c r="E797" s="870"/>
      <c r="F797" s="870"/>
      <c r="G797" s="870"/>
      <c r="H797" s="870"/>
      <c r="I797" s="870"/>
      <c r="J797" s="870"/>
      <c r="K797" s="870"/>
      <c r="L797" s="870"/>
    </row>
    <row r="798" spans="2:12" x14ac:dyDescent="0.25">
      <c r="B798" s="870"/>
      <c r="C798" s="870"/>
      <c r="D798" s="870"/>
      <c r="E798" s="870"/>
      <c r="F798" s="870"/>
      <c r="G798" s="870"/>
      <c r="H798" s="870"/>
      <c r="I798" s="870"/>
      <c r="J798" s="870"/>
      <c r="K798" s="870"/>
      <c r="L798" s="870"/>
    </row>
    <row r="799" spans="2:12" x14ac:dyDescent="0.25">
      <c r="B799" s="870"/>
      <c r="C799" s="870"/>
      <c r="D799" s="870"/>
      <c r="E799" s="870"/>
      <c r="F799" s="870"/>
      <c r="G799" s="870"/>
      <c r="H799" s="870"/>
      <c r="I799" s="870"/>
      <c r="J799" s="870"/>
      <c r="K799" s="870"/>
      <c r="L799" s="870"/>
    </row>
    <row r="800" spans="2:12" x14ac:dyDescent="0.25">
      <c r="B800" s="870"/>
      <c r="C800" s="870"/>
      <c r="D800" s="870"/>
      <c r="E800" s="870"/>
      <c r="F800" s="870"/>
      <c r="G800" s="870"/>
      <c r="H800" s="870"/>
      <c r="I800" s="870"/>
      <c r="J800" s="870"/>
      <c r="K800" s="870"/>
      <c r="L800" s="870"/>
    </row>
    <row r="801" spans="2:12" x14ac:dyDescent="0.25">
      <c r="B801" s="870"/>
      <c r="C801" s="870"/>
      <c r="D801" s="870"/>
      <c r="E801" s="870"/>
      <c r="F801" s="870"/>
      <c r="G801" s="870"/>
      <c r="H801" s="870"/>
      <c r="I801" s="870"/>
      <c r="J801" s="870"/>
      <c r="K801" s="870"/>
      <c r="L801" s="870"/>
    </row>
    <row r="802" spans="2:12" x14ac:dyDescent="0.25">
      <c r="B802" s="870"/>
      <c r="C802" s="870"/>
      <c r="D802" s="870"/>
      <c r="E802" s="870"/>
      <c r="F802" s="870"/>
      <c r="G802" s="870"/>
      <c r="H802" s="870"/>
      <c r="I802" s="870"/>
      <c r="J802" s="870"/>
      <c r="K802" s="870"/>
      <c r="L802" s="870"/>
    </row>
    <row r="803" spans="2:12" x14ac:dyDescent="0.25">
      <c r="B803" s="870"/>
      <c r="C803" s="870"/>
      <c r="D803" s="870"/>
      <c r="E803" s="870"/>
      <c r="F803" s="870"/>
      <c r="G803" s="870"/>
      <c r="H803" s="870"/>
      <c r="I803" s="870"/>
      <c r="J803" s="870"/>
      <c r="K803" s="870"/>
      <c r="L803" s="870"/>
    </row>
    <row r="804" spans="2:12" x14ac:dyDescent="0.25">
      <c r="B804" s="870"/>
      <c r="C804" s="870"/>
      <c r="D804" s="870"/>
      <c r="E804" s="870"/>
      <c r="F804" s="870"/>
      <c r="G804" s="870"/>
      <c r="H804" s="870"/>
      <c r="I804" s="870"/>
      <c r="J804" s="870"/>
      <c r="K804" s="870"/>
      <c r="L804" s="870"/>
    </row>
    <row r="805" spans="2:12" x14ac:dyDescent="0.25">
      <c r="B805" s="870"/>
      <c r="C805" s="870"/>
      <c r="D805" s="870"/>
      <c r="E805" s="870"/>
      <c r="F805" s="870"/>
      <c r="G805" s="870"/>
      <c r="H805" s="870"/>
    </row>
    <row r="806" spans="2:12" x14ac:dyDescent="0.25">
      <c r="B806" s="870"/>
      <c r="C806" s="870"/>
      <c r="D806" s="870"/>
      <c r="E806" s="870"/>
      <c r="F806" s="870"/>
      <c r="G806" s="870"/>
      <c r="H806" s="870"/>
    </row>
    <row r="807" spans="2:12" x14ac:dyDescent="0.25">
      <c r="B807" s="870"/>
      <c r="C807" s="870"/>
      <c r="D807" s="870"/>
      <c r="E807" s="870"/>
      <c r="F807" s="870"/>
      <c r="G807" s="870"/>
      <c r="H807" s="870"/>
    </row>
    <row r="808" spans="2:12" x14ac:dyDescent="0.25">
      <c r="B808" s="870"/>
      <c r="C808" s="870"/>
      <c r="D808" s="870"/>
      <c r="E808" s="870"/>
      <c r="F808" s="870"/>
      <c r="G808" s="870"/>
      <c r="H808" s="870"/>
    </row>
    <row r="809" spans="2:12" x14ac:dyDescent="0.25">
      <c r="B809" s="870"/>
      <c r="C809" s="870"/>
      <c r="D809" s="870"/>
      <c r="E809" s="870"/>
      <c r="F809" s="870"/>
      <c r="G809" s="870"/>
      <c r="H809" s="870"/>
    </row>
    <row r="810" spans="2:12" x14ac:dyDescent="0.25">
      <c r="B810" s="870"/>
      <c r="C810" s="870"/>
      <c r="D810" s="870"/>
      <c r="E810" s="870"/>
      <c r="F810" s="870"/>
      <c r="G810" s="870"/>
      <c r="H810" s="870"/>
    </row>
    <row r="811" spans="2:12" x14ac:dyDescent="0.25">
      <c r="B811" s="870"/>
      <c r="C811" s="870"/>
      <c r="D811" s="870"/>
      <c r="E811" s="870"/>
      <c r="F811" s="870"/>
      <c r="G811" s="870"/>
      <c r="H811" s="870"/>
    </row>
    <row r="812" spans="2:12" x14ac:dyDescent="0.25">
      <c r="B812" s="870"/>
      <c r="C812" s="870"/>
      <c r="D812" s="870"/>
      <c r="E812" s="870"/>
      <c r="F812" s="870"/>
      <c r="G812" s="870"/>
      <c r="H812" s="870"/>
    </row>
    <row r="813" spans="2:12" x14ac:dyDescent="0.25">
      <c r="B813" s="870"/>
      <c r="C813" s="870"/>
      <c r="D813" s="870"/>
      <c r="E813" s="870"/>
      <c r="F813" s="870"/>
      <c r="G813" s="870"/>
      <c r="H813" s="870"/>
    </row>
    <row r="814" spans="2:12" x14ac:dyDescent="0.25">
      <c r="B814" s="870"/>
      <c r="C814" s="870"/>
      <c r="D814" s="870"/>
      <c r="E814" s="870"/>
      <c r="F814" s="870"/>
      <c r="G814" s="870"/>
      <c r="H814" s="870"/>
    </row>
    <row r="815" spans="2:12" x14ac:dyDescent="0.25">
      <c r="B815" s="870"/>
      <c r="C815" s="870"/>
      <c r="D815" s="870"/>
      <c r="E815" s="870"/>
      <c r="F815" s="870"/>
      <c r="G815" s="870"/>
      <c r="H815" s="870"/>
    </row>
    <row r="816" spans="2:12" x14ac:dyDescent="0.25">
      <c r="B816" s="870"/>
      <c r="C816" s="870"/>
      <c r="D816" s="870"/>
      <c r="E816" s="870"/>
      <c r="F816" s="870"/>
      <c r="G816" s="870"/>
      <c r="H816" s="870"/>
    </row>
    <row r="817" spans="2:8" x14ac:dyDescent="0.25">
      <c r="B817" s="870"/>
      <c r="C817" s="870"/>
      <c r="D817" s="870"/>
      <c r="E817" s="870"/>
      <c r="F817" s="870"/>
      <c r="G817" s="870"/>
      <c r="H817" s="870"/>
    </row>
    <row r="818" spans="2:8" x14ac:dyDescent="0.25">
      <c r="B818" s="870"/>
      <c r="C818" s="870"/>
      <c r="D818" s="870"/>
      <c r="E818" s="870"/>
      <c r="F818" s="870"/>
      <c r="G818" s="870"/>
      <c r="H818" s="870"/>
    </row>
    <row r="819" spans="2:8" x14ac:dyDescent="0.25">
      <c r="B819" s="870"/>
      <c r="C819" s="870"/>
      <c r="D819" s="870"/>
      <c r="E819" s="870"/>
      <c r="F819" s="870"/>
      <c r="G819" s="870"/>
      <c r="H819" s="870"/>
    </row>
    <row r="820" spans="2:8" x14ac:dyDescent="0.25">
      <c r="B820" s="870"/>
      <c r="C820" s="870"/>
      <c r="D820" s="870"/>
      <c r="E820" s="870"/>
      <c r="F820" s="870"/>
      <c r="G820" s="870"/>
      <c r="H820" s="870"/>
    </row>
    <row r="821" spans="2:8" x14ac:dyDescent="0.25">
      <c r="B821" s="870"/>
      <c r="C821" s="870"/>
      <c r="D821" s="870"/>
      <c r="E821" s="870"/>
      <c r="F821" s="870"/>
      <c r="G821" s="870"/>
      <c r="H821" s="870"/>
    </row>
    <row r="822" spans="2:8" x14ac:dyDescent="0.25">
      <c r="B822" s="870"/>
      <c r="C822" s="870"/>
      <c r="D822" s="870"/>
      <c r="E822" s="870"/>
      <c r="F822" s="870"/>
      <c r="G822" s="870"/>
      <c r="H822" s="870"/>
    </row>
    <row r="823" spans="2:8" x14ac:dyDescent="0.25">
      <c r="B823" s="870"/>
      <c r="C823" s="870"/>
      <c r="D823" s="870"/>
      <c r="E823" s="870"/>
      <c r="F823" s="870"/>
      <c r="G823" s="870"/>
      <c r="H823" s="870"/>
    </row>
    <row r="824" spans="2:8" x14ac:dyDescent="0.25">
      <c r="B824" s="870"/>
      <c r="C824" s="870"/>
      <c r="D824" s="870"/>
      <c r="E824" s="870"/>
      <c r="F824" s="870"/>
      <c r="G824" s="870"/>
      <c r="H824" s="870"/>
    </row>
    <row r="825" spans="2:8" x14ac:dyDescent="0.25">
      <c r="B825" s="870"/>
      <c r="C825" s="870"/>
      <c r="D825" s="870"/>
      <c r="E825" s="870"/>
      <c r="F825" s="870"/>
      <c r="G825" s="870"/>
      <c r="H825" s="870"/>
    </row>
    <row r="826" spans="2:8" x14ac:dyDescent="0.25">
      <c r="B826" s="870"/>
      <c r="C826" s="870"/>
      <c r="D826" s="870"/>
      <c r="E826" s="870"/>
      <c r="F826" s="870"/>
      <c r="G826" s="870"/>
      <c r="H826" s="870"/>
    </row>
    <row r="827" spans="2:8" x14ac:dyDescent="0.25">
      <c r="B827" s="870"/>
      <c r="C827" s="870"/>
      <c r="D827" s="870"/>
      <c r="E827" s="870"/>
      <c r="F827" s="870"/>
      <c r="G827" s="870"/>
      <c r="H827" s="870"/>
    </row>
    <row r="828" spans="2:8" x14ac:dyDescent="0.25">
      <c r="B828" s="870"/>
      <c r="C828" s="870"/>
      <c r="D828" s="870"/>
      <c r="E828" s="870"/>
      <c r="F828" s="870"/>
      <c r="G828" s="870"/>
      <c r="H828" s="870"/>
    </row>
    <row r="829" spans="2:8" x14ac:dyDescent="0.25">
      <c r="B829" s="870"/>
      <c r="C829" s="870"/>
      <c r="D829" s="870"/>
      <c r="E829" s="870"/>
      <c r="F829" s="870"/>
      <c r="G829" s="870"/>
      <c r="H829" s="870"/>
    </row>
    <row r="830" spans="2:8" x14ac:dyDescent="0.25">
      <c r="B830" s="870"/>
      <c r="C830" s="870"/>
      <c r="D830" s="870"/>
      <c r="E830" s="870"/>
      <c r="F830" s="870"/>
      <c r="G830" s="870"/>
      <c r="H830" s="870"/>
    </row>
    <row r="831" spans="2:8" x14ac:dyDescent="0.25">
      <c r="B831" s="870"/>
      <c r="C831" s="870"/>
      <c r="D831" s="870"/>
      <c r="E831" s="870"/>
      <c r="F831" s="870"/>
      <c r="G831" s="870"/>
      <c r="H831" s="870"/>
    </row>
    <row r="832" spans="2:8" x14ac:dyDescent="0.25">
      <c r="B832" s="870"/>
      <c r="C832" s="870"/>
      <c r="D832" s="870"/>
      <c r="E832" s="870"/>
      <c r="F832" s="870"/>
      <c r="G832" s="870"/>
      <c r="H832" s="870"/>
    </row>
    <row r="833" spans="2:8" x14ac:dyDescent="0.25">
      <c r="B833" s="870"/>
      <c r="C833" s="870"/>
      <c r="D833" s="870"/>
      <c r="E833" s="870"/>
      <c r="F833" s="870"/>
      <c r="G833" s="870"/>
      <c r="H833" s="870"/>
    </row>
    <row r="834" spans="2:8" x14ac:dyDescent="0.25">
      <c r="B834" s="870"/>
      <c r="C834" s="870"/>
      <c r="D834" s="870"/>
      <c r="E834" s="870"/>
      <c r="F834" s="870"/>
      <c r="G834" s="870"/>
      <c r="H834" s="870"/>
    </row>
    <row r="835" spans="2:8" x14ac:dyDescent="0.25">
      <c r="B835" s="870"/>
      <c r="C835" s="870"/>
      <c r="D835" s="870"/>
      <c r="E835" s="870"/>
      <c r="F835" s="870"/>
      <c r="G835" s="870"/>
      <c r="H835" s="870"/>
    </row>
    <row r="836" spans="2:8" x14ac:dyDescent="0.25">
      <c r="B836" s="870"/>
      <c r="C836" s="870"/>
      <c r="D836" s="870"/>
      <c r="E836" s="870"/>
      <c r="F836" s="870"/>
      <c r="G836" s="870"/>
      <c r="H836" s="870"/>
    </row>
    <row r="837" spans="2:8" x14ac:dyDescent="0.25">
      <c r="B837" s="870"/>
      <c r="C837" s="870"/>
      <c r="D837" s="870"/>
      <c r="E837" s="870"/>
      <c r="F837" s="870"/>
      <c r="G837" s="870"/>
      <c r="H837" s="870"/>
    </row>
    <row r="838" spans="2:8" x14ac:dyDescent="0.25">
      <c r="B838" s="870"/>
      <c r="C838" s="870"/>
      <c r="D838" s="870"/>
      <c r="E838" s="870"/>
      <c r="F838" s="870"/>
      <c r="G838" s="870"/>
      <c r="H838" s="870"/>
    </row>
    <row r="839" spans="2:8" x14ac:dyDescent="0.25">
      <c r="B839" s="870"/>
      <c r="C839" s="870"/>
      <c r="D839" s="870"/>
      <c r="E839" s="870"/>
      <c r="F839" s="870"/>
      <c r="G839" s="870"/>
      <c r="H839" s="870"/>
    </row>
    <row r="840" spans="2:8" x14ac:dyDescent="0.25">
      <c r="B840" s="870"/>
      <c r="C840" s="870"/>
      <c r="D840" s="870"/>
      <c r="E840" s="870"/>
      <c r="F840" s="870"/>
      <c r="G840" s="870"/>
      <c r="H840" s="870"/>
    </row>
    <row r="841" spans="2:8" x14ac:dyDescent="0.25">
      <c r="B841" s="870"/>
      <c r="C841" s="870"/>
      <c r="D841" s="870"/>
      <c r="E841" s="870"/>
      <c r="F841" s="870"/>
      <c r="G841" s="870"/>
      <c r="H841" s="870"/>
    </row>
    <row r="842" spans="2:8" x14ac:dyDescent="0.25">
      <c r="B842" s="870"/>
      <c r="C842" s="870"/>
      <c r="D842" s="870"/>
      <c r="E842" s="870"/>
      <c r="F842" s="870"/>
      <c r="G842" s="870"/>
      <c r="H842" s="870"/>
    </row>
    <row r="843" spans="2:8" x14ac:dyDescent="0.25">
      <c r="B843" s="870"/>
      <c r="C843" s="870"/>
      <c r="D843" s="870"/>
      <c r="E843" s="870"/>
      <c r="F843" s="870"/>
      <c r="G843" s="870"/>
      <c r="H843" s="870"/>
    </row>
    <row r="844" spans="2:8" x14ac:dyDescent="0.25">
      <c r="B844" s="870"/>
      <c r="C844" s="870"/>
      <c r="D844" s="870"/>
      <c r="E844" s="870"/>
      <c r="F844" s="870"/>
      <c r="G844" s="870"/>
      <c r="H844" s="870"/>
    </row>
    <row r="845" spans="2:8" x14ac:dyDescent="0.25">
      <c r="B845" s="870"/>
      <c r="C845" s="870"/>
      <c r="D845" s="870"/>
      <c r="E845" s="870"/>
      <c r="F845" s="870"/>
      <c r="G845" s="870"/>
      <c r="H845" s="870"/>
    </row>
    <row r="846" spans="2:8" x14ac:dyDescent="0.25">
      <c r="B846" s="870"/>
      <c r="C846" s="870"/>
      <c r="D846" s="870"/>
      <c r="E846" s="870"/>
      <c r="F846" s="870"/>
      <c r="G846" s="870"/>
      <c r="H846" s="870"/>
    </row>
    <row r="847" spans="2:8" x14ac:dyDescent="0.25">
      <c r="B847" s="870"/>
      <c r="C847" s="870"/>
      <c r="D847" s="870"/>
      <c r="E847" s="870"/>
      <c r="F847" s="870"/>
      <c r="G847" s="870"/>
      <c r="H847" s="870"/>
    </row>
    <row r="848" spans="2:8" x14ac:dyDescent="0.25">
      <c r="B848" s="870"/>
      <c r="C848" s="870"/>
      <c r="D848" s="870"/>
      <c r="E848" s="870"/>
      <c r="F848" s="870"/>
      <c r="G848" s="870"/>
      <c r="H848" s="870"/>
    </row>
    <row r="849" spans="2:8" x14ac:dyDescent="0.25">
      <c r="B849" s="870"/>
      <c r="C849" s="870"/>
      <c r="D849" s="870"/>
      <c r="E849" s="870"/>
      <c r="F849" s="870"/>
      <c r="G849" s="870"/>
      <c r="H849" s="870"/>
    </row>
    <row r="850" spans="2:8" x14ac:dyDescent="0.25">
      <c r="B850" s="870"/>
      <c r="C850" s="870"/>
      <c r="D850" s="870"/>
      <c r="E850" s="870"/>
      <c r="F850" s="870"/>
      <c r="G850" s="870"/>
      <c r="H850" s="870"/>
    </row>
    <row r="851" spans="2:8" x14ac:dyDescent="0.25">
      <c r="B851" s="870"/>
      <c r="C851" s="870"/>
      <c r="D851" s="870"/>
      <c r="E851" s="870"/>
      <c r="F851" s="870"/>
      <c r="G851" s="870"/>
      <c r="H851" s="870"/>
    </row>
    <row r="852" spans="2:8" x14ac:dyDescent="0.25">
      <c r="B852" s="870"/>
      <c r="C852" s="870"/>
      <c r="D852" s="870"/>
      <c r="E852" s="870"/>
      <c r="F852" s="870"/>
      <c r="G852" s="870"/>
      <c r="H852" s="870"/>
    </row>
    <row r="853" spans="2:8" x14ac:dyDescent="0.25">
      <c r="B853" s="870"/>
      <c r="C853" s="870"/>
      <c r="D853" s="870"/>
      <c r="E853" s="870"/>
      <c r="F853" s="870"/>
      <c r="G853" s="870"/>
      <c r="H853" s="870"/>
    </row>
    <row r="854" spans="2:8" x14ac:dyDescent="0.25">
      <c r="B854" s="870"/>
      <c r="C854" s="870"/>
      <c r="D854" s="870"/>
      <c r="E854" s="870"/>
      <c r="F854" s="870"/>
      <c r="G854" s="870"/>
      <c r="H854" s="870"/>
    </row>
    <row r="855" spans="2:8" x14ac:dyDescent="0.25">
      <c r="B855" s="870"/>
      <c r="C855" s="870"/>
      <c r="D855" s="870"/>
      <c r="E855" s="870"/>
      <c r="F855" s="870"/>
      <c r="G855" s="870"/>
      <c r="H855" s="870"/>
    </row>
    <row r="856" spans="2:8" x14ac:dyDescent="0.25">
      <c r="B856" s="870"/>
      <c r="C856" s="870"/>
      <c r="D856" s="870"/>
      <c r="E856" s="870"/>
      <c r="F856" s="870"/>
      <c r="G856" s="870"/>
      <c r="H856" s="870"/>
    </row>
    <row r="857" spans="2:8" x14ac:dyDescent="0.25">
      <c r="B857" s="870"/>
      <c r="C857" s="870"/>
      <c r="D857" s="870"/>
      <c r="E857" s="870"/>
      <c r="F857" s="870"/>
      <c r="G857" s="870"/>
      <c r="H857" s="870"/>
    </row>
    <row r="858" spans="2:8" x14ac:dyDescent="0.25">
      <c r="B858" s="870"/>
      <c r="C858" s="870"/>
      <c r="D858" s="870"/>
      <c r="E858" s="870"/>
      <c r="F858" s="870"/>
      <c r="G858" s="870"/>
      <c r="H858" s="870"/>
    </row>
    <row r="859" spans="2:8" x14ac:dyDescent="0.25">
      <c r="B859" s="870"/>
      <c r="C859" s="870"/>
      <c r="D859" s="870"/>
      <c r="E859" s="870"/>
      <c r="F859" s="870"/>
      <c r="G859" s="870"/>
      <c r="H859" s="870"/>
    </row>
    <row r="860" spans="2:8" x14ac:dyDescent="0.25">
      <c r="B860" s="870"/>
      <c r="C860" s="870"/>
      <c r="D860" s="870"/>
      <c r="E860" s="870"/>
      <c r="F860" s="870"/>
      <c r="G860" s="870"/>
      <c r="H860" s="870"/>
    </row>
    <row r="861" spans="2:8" x14ac:dyDescent="0.25">
      <c r="B861" s="870"/>
      <c r="C861" s="870"/>
      <c r="D861" s="870"/>
      <c r="E861" s="870"/>
      <c r="F861" s="870"/>
      <c r="G861" s="870"/>
      <c r="H861" s="870"/>
    </row>
    <row r="862" spans="2:8" x14ac:dyDescent="0.25">
      <c r="B862" s="870"/>
      <c r="C862" s="870"/>
      <c r="D862" s="870"/>
      <c r="E862" s="870"/>
      <c r="F862" s="870"/>
      <c r="G862" s="870"/>
      <c r="H862" s="870"/>
    </row>
    <row r="863" spans="2:8" x14ac:dyDescent="0.25">
      <c r="B863" s="870"/>
      <c r="C863" s="870"/>
      <c r="D863" s="870"/>
      <c r="E863" s="870"/>
      <c r="F863" s="870"/>
      <c r="G863" s="870"/>
      <c r="H863" s="870"/>
    </row>
    <row r="864" spans="2:8" x14ac:dyDescent="0.25">
      <c r="B864" s="870"/>
      <c r="C864" s="870"/>
      <c r="D864" s="870"/>
      <c r="E864" s="870"/>
      <c r="F864" s="870"/>
      <c r="G864" s="870"/>
      <c r="H864" s="870"/>
    </row>
    <row r="865" spans="2:8" x14ac:dyDescent="0.25">
      <c r="B865" s="870"/>
      <c r="C865" s="870"/>
      <c r="D865" s="870"/>
      <c r="E865" s="870"/>
      <c r="F865" s="870"/>
      <c r="G865" s="870"/>
      <c r="H865" s="870"/>
    </row>
    <row r="866" spans="2:8" x14ac:dyDescent="0.25">
      <c r="B866" s="870"/>
      <c r="C866" s="870"/>
      <c r="D866" s="870"/>
      <c r="E866" s="870"/>
      <c r="F866" s="870"/>
      <c r="G866" s="870"/>
      <c r="H866" s="870"/>
    </row>
    <row r="867" spans="2:8" x14ac:dyDescent="0.25">
      <c r="B867" s="870"/>
      <c r="C867" s="870"/>
      <c r="D867" s="870"/>
      <c r="E867" s="870"/>
      <c r="F867" s="870"/>
      <c r="G867" s="870"/>
      <c r="H867" s="870"/>
    </row>
    <row r="868" spans="2:8" x14ac:dyDescent="0.25">
      <c r="B868" s="870"/>
      <c r="C868" s="870"/>
      <c r="D868" s="870"/>
      <c r="E868" s="870"/>
      <c r="F868" s="870"/>
      <c r="G868" s="870"/>
      <c r="H868" s="870"/>
    </row>
    <row r="869" spans="2:8" x14ac:dyDescent="0.25">
      <c r="B869" s="870"/>
      <c r="C869" s="870"/>
      <c r="D869" s="870"/>
      <c r="E869" s="870"/>
      <c r="F869" s="870"/>
      <c r="G869" s="870"/>
      <c r="H869" s="870"/>
    </row>
    <row r="870" spans="2:8" x14ac:dyDescent="0.25">
      <c r="B870" s="870"/>
      <c r="C870" s="870"/>
      <c r="D870" s="870"/>
      <c r="E870" s="870"/>
      <c r="F870" s="870"/>
      <c r="G870" s="870"/>
      <c r="H870" s="870"/>
    </row>
    <row r="871" spans="2:8" x14ac:dyDescent="0.25">
      <c r="B871" s="870"/>
      <c r="C871" s="870"/>
      <c r="D871" s="870"/>
      <c r="E871" s="870"/>
      <c r="F871" s="870"/>
      <c r="G871" s="870"/>
      <c r="H871" s="870"/>
    </row>
    <row r="872" spans="2:8" x14ac:dyDescent="0.25">
      <c r="B872" s="870"/>
      <c r="C872" s="870"/>
      <c r="D872" s="870"/>
      <c r="E872" s="870"/>
      <c r="F872" s="870"/>
      <c r="G872" s="870"/>
      <c r="H872" s="870"/>
    </row>
    <row r="873" spans="2:8" x14ac:dyDescent="0.25">
      <c r="B873" s="870"/>
      <c r="C873" s="870"/>
      <c r="D873" s="870"/>
      <c r="E873" s="870"/>
      <c r="F873" s="870"/>
      <c r="G873" s="870"/>
      <c r="H873" s="870"/>
    </row>
    <row r="874" spans="2:8" x14ac:dyDescent="0.25">
      <c r="B874" s="870"/>
      <c r="C874" s="870"/>
      <c r="D874" s="870"/>
      <c r="E874" s="870"/>
      <c r="F874" s="870"/>
      <c r="G874" s="870"/>
      <c r="H874" s="870"/>
    </row>
    <row r="875" spans="2:8" x14ac:dyDescent="0.25">
      <c r="B875" s="870"/>
      <c r="C875" s="870"/>
      <c r="D875" s="870"/>
      <c r="E875" s="870"/>
      <c r="F875" s="870"/>
      <c r="G875" s="870"/>
      <c r="H875" s="870"/>
    </row>
    <row r="876" spans="2:8" x14ac:dyDescent="0.25">
      <c r="B876" s="870"/>
      <c r="C876" s="870"/>
      <c r="D876" s="870"/>
      <c r="E876" s="870"/>
      <c r="F876" s="870"/>
      <c r="G876" s="870"/>
      <c r="H876" s="870"/>
    </row>
    <row r="877" spans="2:8" x14ac:dyDescent="0.25">
      <c r="B877" s="870"/>
      <c r="C877" s="870"/>
      <c r="D877" s="870"/>
      <c r="E877" s="870"/>
      <c r="F877" s="870"/>
      <c r="G877" s="870"/>
      <c r="H877" s="870"/>
    </row>
    <row r="878" spans="2:8" x14ac:dyDescent="0.25">
      <c r="B878" s="870"/>
      <c r="C878" s="870"/>
      <c r="D878" s="870"/>
      <c r="E878" s="870"/>
      <c r="F878" s="870"/>
      <c r="G878" s="870"/>
      <c r="H878" s="870"/>
    </row>
    <row r="879" spans="2:8" x14ac:dyDescent="0.25">
      <c r="B879" s="870"/>
      <c r="C879" s="870"/>
      <c r="D879" s="870"/>
      <c r="E879" s="870"/>
      <c r="F879" s="870"/>
      <c r="G879" s="870"/>
      <c r="H879" s="870"/>
    </row>
    <row r="880" spans="2:8" x14ac:dyDescent="0.25">
      <c r="B880" s="870"/>
      <c r="C880" s="870"/>
      <c r="D880" s="870"/>
      <c r="E880" s="870"/>
      <c r="F880" s="870"/>
      <c r="G880" s="870"/>
      <c r="H880" s="870"/>
    </row>
    <row r="881" spans="2:8" x14ac:dyDescent="0.25">
      <c r="B881" s="870"/>
      <c r="C881" s="870"/>
      <c r="D881" s="870"/>
      <c r="E881" s="870"/>
      <c r="F881" s="870"/>
      <c r="G881" s="870"/>
      <c r="H881" s="870"/>
    </row>
    <row r="882" spans="2:8" x14ac:dyDescent="0.25">
      <c r="B882" s="870"/>
      <c r="C882" s="870"/>
      <c r="D882" s="870"/>
      <c r="E882" s="870"/>
      <c r="F882" s="870"/>
      <c r="G882" s="870"/>
      <c r="H882" s="870"/>
    </row>
    <row r="883" spans="2:8" x14ac:dyDescent="0.25">
      <c r="B883" s="870"/>
      <c r="C883" s="870"/>
      <c r="D883" s="870"/>
      <c r="E883" s="870"/>
      <c r="F883" s="870"/>
      <c r="G883" s="870"/>
      <c r="H883" s="870"/>
    </row>
    <row r="884" spans="2:8" x14ac:dyDescent="0.25">
      <c r="B884" s="870"/>
      <c r="C884" s="870"/>
      <c r="D884" s="870"/>
      <c r="E884" s="870"/>
      <c r="F884" s="870"/>
      <c r="G884" s="870"/>
      <c r="H884" s="870"/>
    </row>
    <row r="885" spans="2:8" x14ac:dyDescent="0.25">
      <c r="B885" s="870"/>
      <c r="C885" s="870"/>
      <c r="D885" s="870"/>
      <c r="E885" s="870"/>
      <c r="F885" s="870"/>
      <c r="G885" s="870"/>
      <c r="H885" s="870"/>
    </row>
    <row r="886" spans="2:8" x14ac:dyDescent="0.25">
      <c r="B886" s="870"/>
      <c r="C886" s="870"/>
      <c r="D886" s="870"/>
      <c r="E886" s="870"/>
      <c r="F886" s="870"/>
      <c r="G886" s="870"/>
      <c r="H886" s="870"/>
    </row>
    <row r="887" spans="2:8" x14ac:dyDescent="0.25">
      <c r="B887" s="870"/>
      <c r="C887" s="870"/>
      <c r="D887" s="870"/>
      <c r="E887" s="870"/>
      <c r="F887" s="870"/>
      <c r="G887" s="870"/>
      <c r="H887" s="870"/>
    </row>
    <row r="888" spans="2:8" x14ac:dyDescent="0.25">
      <c r="B888" s="870"/>
      <c r="C888" s="870"/>
      <c r="D888" s="870"/>
      <c r="E888" s="870"/>
      <c r="F888" s="870"/>
      <c r="G888" s="870"/>
      <c r="H888" s="870"/>
    </row>
    <row r="889" spans="2:8" x14ac:dyDescent="0.25">
      <c r="B889" s="870"/>
      <c r="C889" s="870"/>
      <c r="D889" s="870"/>
      <c r="E889" s="870"/>
      <c r="F889" s="870"/>
      <c r="G889" s="870"/>
      <c r="H889" s="870"/>
    </row>
    <row r="890" spans="2:8" x14ac:dyDescent="0.25">
      <c r="B890" s="870"/>
      <c r="C890" s="870"/>
      <c r="D890" s="870"/>
      <c r="E890" s="870"/>
      <c r="F890" s="870"/>
      <c r="G890" s="870"/>
      <c r="H890" s="870"/>
    </row>
    <row r="891" spans="2:8" x14ac:dyDescent="0.25">
      <c r="B891" s="870"/>
      <c r="C891" s="870"/>
      <c r="D891" s="870"/>
      <c r="E891" s="870"/>
      <c r="F891" s="870"/>
      <c r="G891" s="870"/>
      <c r="H891" s="870"/>
    </row>
    <row r="892" spans="2:8" x14ac:dyDescent="0.25">
      <c r="B892" s="870"/>
      <c r="C892" s="870"/>
      <c r="D892" s="870"/>
      <c r="E892" s="870"/>
      <c r="F892" s="870"/>
      <c r="G892" s="870"/>
      <c r="H892" s="870"/>
    </row>
    <row r="893" spans="2:8" x14ac:dyDescent="0.25">
      <c r="B893" s="870"/>
      <c r="C893" s="870"/>
      <c r="D893" s="870"/>
      <c r="E893" s="870"/>
      <c r="F893" s="870"/>
      <c r="G893" s="870"/>
      <c r="H893" s="870"/>
    </row>
    <row r="894" spans="2:8" x14ac:dyDescent="0.25">
      <c r="B894" s="870"/>
      <c r="C894" s="870"/>
      <c r="D894" s="870"/>
      <c r="E894" s="870"/>
      <c r="F894" s="870"/>
      <c r="G894" s="870"/>
      <c r="H894" s="870"/>
    </row>
    <row r="895" spans="2:8" x14ac:dyDescent="0.25">
      <c r="B895" s="870"/>
      <c r="C895" s="870"/>
      <c r="D895" s="870"/>
      <c r="E895" s="870"/>
      <c r="F895" s="870"/>
      <c r="G895" s="870"/>
      <c r="H895" s="870"/>
    </row>
    <row r="896" spans="2:8" x14ac:dyDescent="0.25">
      <c r="B896" s="870"/>
      <c r="C896" s="870"/>
      <c r="D896" s="870"/>
      <c r="E896" s="870"/>
      <c r="F896" s="870"/>
      <c r="G896" s="870"/>
      <c r="H896" s="870"/>
    </row>
    <row r="897" spans="2:8" x14ac:dyDescent="0.25">
      <c r="B897" s="870"/>
      <c r="C897" s="870"/>
      <c r="D897" s="870"/>
      <c r="E897" s="870"/>
      <c r="F897" s="870"/>
      <c r="G897" s="870"/>
      <c r="H897" s="870"/>
    </row>
    <row r="898" spans="2:8" x14ac:dyDescent="0.25">
      <c r="B898" s="870"/>
      <c r="C898" s="870"/>
      <c r="D898" s="870"/>
      <c r="E898" s="870"/>
      <c r="F898" s="870"/>
      <c r="G898" s="870"/>
      <c r="H898" s="870"/>
    </row>
    <row r="899" spans="2:8" x14ac:dyDescent="0.25">
      <c r="B899" s="870"/>
      <c r="C899" s="870"/>
      <c r="D899" s="870"/>
      <c r="E899" s="870"/>
      <c r="F899" s="870"/>
      <c r="G899" s="870"/>
      <c r="H899" s="870"/>
    </row>
    <row r="900" spans="2:8" x14ac:dyDescent="0.25">
      <c r="B900" s="870"/>
      <c r="C900" s="870"/>
      <c r="D900" s="870"/>
      <c r="E900" s="870"/>
      <c r="F900" s="870"/>
      <c r="G900" s="870"/>
      <c r="H900" s="870"/>
    </row>
    <row r="901" spans="2:8" x14ac:dyDescent="0.25">
      <c r="B901" s="870"/>
      <c r="C901" s="870"/>
      <c r="D901" s="870"/>
      <c r="E901" s="870"/>
      <c r="F901" s="870"/>
      <c r="G901" s="870"/>
      <c r="H901" s="870"/>
    </row>
    <row r="902" spans="2:8" x14ac:dyDescent="0.25">
      <c r="B902" s="870"/>
      <c r="C902" s="870"/>
      <c r="D902" s="870"/>
      <c r="E902" s="870"/>
      <c r="F902" s="870"/>
      <c r="G902" s="870"/>
      <c r="H902" s="870"/>
    </row>
    <row r="903" spans="2:8" x14ac:dyDescent="0.25">
      <c r="B903" s="870"/>
      <c r="C903" s="870"/>
      <c r="D903" s="870"/>
      <c r="E903" s="870"/>
      <c r="F903" s="870"/>
      <c r="G903" s="870"/>
      <c r="H903" s="870"/>
    </row>
    <row r="904" spans="2:8" x14ac:dyDescent="0.25">
      <c r="B904" s="870"/>
      <c r="C904" s="870"/>
      <c r="D904" s="870"/>
      <c r="E904" s="870"/>
      <c r="F904" s="870"/>
      <c r="G904" s="870"/>
      <c r="H904" s="870"/>
    </row>
    <row r="905" spans="2:8" x14ac:dyDescent="0.25">
      <c r="B905" s="870"/>
      <c r="C905" s="870"/>
      <c r="D905" s="870"/>
      <c r="E905" s="870"/>
      <c r="F905" s="870"/>
      <c r="G905" s="870"/>
      <c r="H905" s="870"/>
    </row>
    <row r="906" spans="2:8" x14ac:dyDescent="0.25">
      <c r="B906" s="870"/>
      <c r="C906" s="870"/>
      <c r="D906" s="870"/>
      <c r="E906" s="870"/>
      <c r="F906" s="870"/>
      <c r="G906" s="870"/>
      <c r="H906" s="870"/>
    </row>
    <row r="907" spans="2:8" x14ac:dyDescent="0.25">
      <c r="B907" s="870"/>
      <c r="C907" s="870"/>
      <c r="D907" s="870"/>
      <c r="E907" s="870"/>
      <c r="F907" s="870"/>
      <c r="G907" s="870"/>
      <c r="H907" s="870"/>
    </row>
    <row r="908" spans="2:8" x14ac:dyDescent="0.25">
      <c r="B908" s="870"/>
      <c r="C908" s="870"/>
      <c r="D908" s="870"/>
      <c r="E908" s="870"/>
      <c r="F908" s="870"/>
      <c r="G908" s="870"/>
      <c r="H908" s="870"/>
    </row>
    <row r="909" spans="2:8" x14ac:dyDescent="0.25">
      <c r="B909" s="870"/>
      <c r="C909" s="870"/>
      <c r="D909" s="870"/>
      <c r="E909" s="870"/>
      <c r="F909" s="870"/>
      <c r="G909" s="870"/>
      <c r="H909" s="870"/>
    </row>
    <row r="910" spans="2:8" x14ac:dyDescent="0.25">
      <c r="B910" s="870"/>
      <c r="C910" s="870"/>
      <c r="D910" s="870"/>
      <c r="E910" s="870"/>
      <c r="F910" s="870"/>
      <c r="G910" s="870"/>
      <c r="H910" s="870"/>
    </row>
    <row r="911" spans="2:8" x14ac:dyDescent="0.25">
      <c r="B911" s="870"/>
      <c r="C911" s="870"/>
      <c r="D911" s="870"/>
      <c r="E911" s="870"/>
      <c r="F911" s="870"/>
      <c r="G911" s="870"/>
      <c r="H911" s="870"/>
    </row>
    <row r="912" spans="2:8" x14ac:dyDescent="0.25">
      <c r="B912" s="870"/>
      <c r="C912" s="870"/>
      <c r="D912" s="870"/>
      <c r="E912" s="870"/>
      <c r="F912" s="870"/>
      <c r="G912" s="870"/>
      <c r="H912" s="870"/>
    </row>
    <row r="913" spans="2:8" x14ac:dyDescent="0.25">
      <c r="B913" s="870"/>
      <c r="C913" s="870"/>
      <c r="D913" s="870"/>
      <c r="E913" s="870"/>
      <c r="F913" s="870"/>
      <c r="G913" s="870"/>
      <c r="H913" s="870"/>
    </row>
    <row r="914" spans="2:8" x14ac:dyDescent="0.25">
      <c r="B914" s="870"/>
      <c r="C914" s="870"/>
      <c r="D914" s="870"/>
      <c r="E914" s="870"/>
      <c r="F914" s="870"/>
      <c r="G914" s="870"/>
      <c r="H914" s="870"/>
    </row>
    <row r="915" spans="2:8" x14ac:dyDescent="0.25">
      <c r="B915" s="870"/>
      <c r="C915" s="870"/>
      <c r="D915" s="870"/>
      <c r="E915" s="870"/>
      <c r="F915" s="870"/>
      <c r="G915" s="870"/>
      <c r="H915" s="870"/>
    </row>
    <row r="916" spans="2:8" x14ac:dyDescent="0.25">
      <c r="B916" s="870"/>
      <c r="C916" s="870"/>
      <c r="D916" s="870"/>
      <c r="E916" s="870"/>
      <c r="F916" s="870"/>
      <c r="G916" s="870"/>
      <c r="H916" s="870"/>
    </row>
    <row r="917" spans="2:8" x14ac:dyDescent="0.25">
      <c r="B917" s="870"/>
      <c r="C917" s="870"/>
      <c r="D917" s="870"/>
      <c r="E917" s="870"/>
      <c r="F917" s="870"/>
      <c r="G917" s="870"/>
      <c r="H917" s="870"/>
    </row>
    <row r="918" spans="2:8" x14ac:dyDescent="0.25">
      <c r="B918" s="870"/>
      <c r="C918" s="870"/>
      <c r="D918" s="870"/>
      <c r="E918" s="870"/>
      <c r="F918" s="870"/>
      <c r="G918" s="870"/>
      <c r="H918" s="870"/>
    </row>
    <row r="919" spans="2:8" x14ac:dyDescent="0.25">
      <c r="B919" s="870"/>
      <c r="C919" s="870"/>
      <c r="D919" s="870"/>
      <c r="E919" s="870"/>
      <c r="F919" s="870"/>
      <c r="G919" s="870"/>
      <c r="H919" s="870"/>
    </row>
    <row r="920" spans="2:8" x14ac:dyDescent="0.25">
      <c r="B920" s="870"/>
      <c r="C920" s="870"/>
      <c r="D920" s="870"/>
      <c r="E920" s="870"/>
      <c r="F920" s="870"/>
      <c r="G920" s="870"/>
      <c r="H920" s="870"/>
    </row>
    <row r="921" spans="2:8" x14ac:dyDescent="0.25">
      <c r="B921" s="870"/>
      <c r="C921" s="870"/>
      <c r="D921" s="870"/>
      <c r="E921" s="870"/>
      <c r="F921" s="870"/>
      <c r="G921" s="870"/>
      <c r="H921" s="870"/>
    </row>
    <row r="922" spans="2:8" x14ac:dyDescent="0.25">
      <c r="B922" s="870"/>
      <c r="C922" s="870"/>
      <c r="D922" s="870"/>
      <c r="E922" s="870"/>
      <c r="F922" s="870"/>
      <c r="G922" s="870"/>
      <c r="H922" s="870"/>
    </row>
    <row r="923" spans="2:8" x14ac:dyDescent="0.25">
      <c r="B923" s="870"/>
      <c r="C923" s="870"/>
      <c r="D923" s="870"/>
      <c r="E923" s="870"/>
      <c r="F923" s="870"/>
      <c r="G923" s="870"/>
      <c r="H923" s="870"/>
    </row>
    <row r="924" spans="2:8" x14ac:dyDescent="0.25">
      <c r="B924" s="870"/>
      <c r="C924" s="870"/>
      <c r="D924" s="870"/>
      <c r="E924" s="870"/>
      <c r="F924" s="870"/>
      <c r="G924" s="870"/>
      <c r="H924" s="870"/>
    </row>
    <row r="925" spans="2:8" x14ac:dyDescent="0.25">
      <c r="B925" s="870"/>
      <c r="C925" s="870"/>
      <c r="D925" s="870"/>
      <c r="E925" s="870"/>
      <c r="F925" s="870"/>
      <c r="G925" s="870"/>
      <c r="H925" s="870"/>
    </row>
    <row r="926" spans="2:8" x14ac:dyDescent="0.25">
      <c r="B926" s="870"/>
      <c r="C926" s="870"/>
      <c r="D926" s="870"/>
      <c r="E926" s="870"/>
      <c r="F926" s="870"/>
      <c r="G926" s="870"/>
      <c r="H926" s="870"/>
    </row>
    <row r="927" spans="2:8" x14ac:dyDescent="0.25">
      <c r="B927" s="870"/>
      <c r="C927" s="870"/>
      <c r="D927" s="870"/>
      <c r="E927" s="870"/>
      <c r="F927" s="870"/>
      <c r="G927" s="870"/>
      <c r="H927" s="870"/>
    </row>
    <row r="928" spans="2:8" x14ac:dyDescent="0.25">
      <c r="B928" s="870"/>
      <c r="C928" s="870"/>
      <c r="D928" s="870"/>
      <c r="E928" s="870"/>
      <c r="F928" s="870"/>
      <c r="G928" s="870"/>
      <c r="H928" s="870"/>
    </row>
    <row r="929" spans="2:8" x14ac:dyDescent="0.25">
      <c r="B929" s="870"/>
      <c r="C929" s="870"/>
      <c r="D929" s="870"/>
      <c r="E929" s="870"/>
      <c r="F929" s="870"/>
      <c r="G929" s="870"/>
      <c r="H929" s="870"/>
    </row>
    <row r="930" spans="2:8" x14ac:dyDescent="0.25">
      <c r="B930" s="870"/>
      <c r="C930" s="870"/>
      <c r="D930" s="870"/>
      <c r="E930" s="870"/>
      <c r="F930" s="870"/>
      <c r="G930" s="870"/>
      <c r="H930" s="870"/>
    </row>
    <row r="931" spans="2:8" x14ac:dyDescent="0.25">
      <c r="B931" s="870"/>
      <c r="C931" s="870"/>
      <c r="D931" s="870"/>
      <c r="E931" s="870"/>
      <c r="F931" s="870"/>
      <c r="G931" s="870"/>
      <c r="H931" s="870"/>
    </row>
    <row r="932" spans="2:8" x14ac:dyDescent="0.25">
      <c r="B932" s="870"/>
      <c r="C932" s="870"/>
      <c r="D932" s="870"/>
      <c r="E932" s="870"/>
      <c r="F932" s="870"/>
      <c r="G932" s="870"/>
      <c r="H932" s="870"/>
    </row>
    <row r="933" spans="2:8" x14ac:dyDescent="0.25">
      <c r="B933" s="870"/>
      <c r="C933" s="870"/>
      <c r="D933" s="870"/>
      <c r="E933" s="870"/>
      <c r="F933" s="870"/>
      <c r="G933" s="870"/>
      <c r="H933" s="870"/>
    </row>
    <row r="934" spans="2:8" x14ac:dyDescent="0.25">
      <c r="B934" s="870"/>
      <c r="C934" s="870"/>
      <c r="D934" s="870"/>
      <c r="E934" s="870"/>
      <c r="F934" s="870"/>
      <c r="G934" s="870"/>
      <c r="H934" s="870"/>
    </row>
    <row r="935" spans="2:8" x14ac:dyDescent="0.25">
      <c r="B935" s="870"/>
      <c r="C935" s="870"/>
      <c r="D935" s="870"/>
      <c r="E935" s="870"/>
      <c r="F935" s="870"/>
      <c r="G935" s="870"/>
      <c r="H935" s="870"/>
    </row>
    <row r="936" spans="2:8" x14ac:dyDescent="0.25">
      <c r="B936" s="870"/>
      <c r="C936" s="870"/>
      <c r="D936" s="870"/>
      <c r="E936" s="870"/>
      <c r="F936" s="870"/>
      <c r="G936" s="870"/>
      <c r="H936" s="870"/>
    </row>
    <row r="937" spans="2:8" x14ac:dyDescent="0.25">
      <c r="B937" s="870"/>
      <c r="C937" s="870"/>
      <c r="D937" s="870"/>
      <c r="E937" s="870"/>
      <c r="F937" s="870"/>
      <c r="G937" s="870"/>
      <c r="H937" s="870"/>
    </row>
    <row r="938" spans="2:8" x14ac:dyDescent="0.25">
      <c r="B938" s="870"/>
      <c r="C938" s="870"/>
      <c r="D938" s="870"/>
      <c r="E938" s="870"/>
      <c r="F938" s="870"/>
      <c r="G938" s="870"/>
      <c r="H938" s="870"/>
    </row>
    <row r="939" spans="2:8" x14ac:dyDescent="0.25">
      <c r="B939" s="870"/>
      <c r="C939" s="870"/>
      <c r="D939" s="870"/>
      <c r="E939" s="870"/>
      <c r="F939" s="870"/>
      <c r="G939" s="870"/>
      <c r="H939" s="870"/>
    </row>
    <row r="940" spans="2:8" x14ac:dyDescent="0.25">
      <c r="B940" s="870"/>
      <c r="C940" s="870"/>
      <c r="D940" s="870"/>
      <c r="E940" s="870"/>
      <c r="F940" s="870"/>
      <c r="G940" s="870"/>
      <c r="H940" s="870"/>
    </row>
    <row r="941" spans="2:8" x14ac:dyDescent="0.25">
      <c r="B941" s="870"/>
      <c r="C941" s="870"/>
      <c r="D941" s="870"/>
      <c r="E941" s="870"/>
      <c r="F941" s="870"/>
      <c r="G941" s="870"/>
      <c r="H941" s="870"/>
    </row>
    <row r="942" spans="2:8" x14ac:dyDescent="0.25">
      <c r="B942" s="870"/>
      <c r="C942" s="870"/>
      <c r="D942" s="870"/>
      <c r="E942" s="870"/>
      <c r="F942" s="870"/>
      <c r="G942" s="870"/>
      <c r="H942" s="870"/>
    </row>
    <row r="943" spans="2:8" x14ac:dyDescent="0.25">
      <c r="B943" s="870"/>
      <c r="C943" s="870"/>
      <c r="D943" s="870"/>
      <c r="E943" s="870"/>
      <c r="F943" s="870"/>
      <c r="G943" s="870"/>
      <c r="H943" s="870"/>
    </row>
    <row r="944" spans="2:8" x14ac:dyDescent="0.25">
      <c r="B944" s="870"/>
      <c r="C944" s="870"/>
      <c r="D944" s="870"/>
      <c r="E944" s="870"/>
      <c r="F944" s="870"/>
      <c r="G944" s="870"/>
      <c r="H944" s="870"/>
    </row>
    <row r="945" spans="2:8" x14ac:dyDescent="0.25">
      <c r="B945" s="870"/>
      <c r="C945" s="870"/>
      <c r="D945" s="870"/>
      <c r="E945" s="870"/>
      <c r="F945" s="870"/>
      <c r="G945" s="870"/>
      <c r="H945" s="870"/>
    </row>
    <row r="946" spans="2:8" x14ac:dyDescent="0.25">
      <c r="B946" s="870"/>
      <c r="C946" s="870"/>
      <c r="D946" s="870"/>
      <c r="E946" s="870"/>
      <c r="F946" s="870"/>
      <c r="G946" s="870"/>
      <c r="H946" s="870"/>
    </row>
    <row r="947" spans="2:8" x14ac:dyDescent="0.25">
      <c r="B947" s="870"/>
      <c r="C947" s="870"/>
      <c r="D947" s="870"/>
      <c r="E947" s="870"/>
      <c r="F947" s="870"/>
      <c r="G947" s="870"/>
      <c r="H947" s="870"/>
    </row>
    <row r="948" spans="2:8" x14ac:dyDescent="0.25">
      <c r="B948" s="870"/>
      <c r="C948" s="870"/>
      <c r="D948" s="870"/>
      <c r="E948" s="870"/>
      <c r="F948" s="870"/>
      <c r="G948" s="870"/>
      <c r="H948" s="870"/>
    </row>
    <row r="949" spans="2:8" x14ac:dyDescent="0.25">
      <c r="B949" s="870"/>
      <c r="C949" s="870"/>
      <c r="D949" s="870"/>
      <c r="E949" s="870"/>
      <c r="F949" s="870"/>
      <c r="G949" s="870"/>
      <c r="H949" s="870"/>
    </row>
    <row r="950" spans="2:8" x14ac:dyDescent="0.25">
      <c r="B950" s="870"/>
      <c r="C950" s="870"/>
      <c r="D950" s="870"/>
      <c r="E950" s="870"/>
      <c r="F950" s="870"/>
      <c r="G950" s="870"/>
      <c r="H950" s="870"/>
    </row>
    <row r="951" spans="2:8" x14ac:dyDescent="0.25">
      <c r="B951" s="870"/>
      <c r="C951" s="870"/>
      <c r="D951" s="870"/>
      <c r="E951" s="870"/>
      <c r="F951" s="870"/>
      <c r="G951" s="870"/>
      <c r="H951" s="870"/>
    </row>
    <row r="952" spans="2:8" x14ac:dyDescent="0.25">
      <c r="B952" s="870"/>
      <c r="C952" s="870"/>
      <c r="D952" s="870"/>
      <c r="E952" s="870"/>
      <c r="F952" s="870"/>
      <c r="G952" s="870"/>
      <c r="H952" s="870"/>
    </row>
    <row r="953" spans="2:8" x14ac:dyDescent="0.25">
      <c r="B953" s="870"/>
      <c r="C953" s="870"/>
      <c r="D953" s="870"/>
      <c r="E953" s="870"/>
      <c r="F953" s="870"/>
      <c r="G953" s="870"/>
      <c r="H953" s="870"/>
    </row>
    <row r="954" spans="2:8" x14ac:dyDescent="0.25">
      <c r="B954" s="870"/>
      <c r="C954" s="870"/>
      <c r="D954" s="870"/>
      <c r="E954" s="870"/>
      <c r="F954" s="870"/>
      <c r="G954" s="870"/>
      <c r="H954" s="870"/>
    </row>
    <row r="955" spans="2:8" x14ac:dyDescent="0.25">
      <c r="B955" s="870"/>
      <c r="C955" s="870"/>
      <c r="D955" s="870"/>
      <c r="E955" s="870"/>
      <c r="F955" s="870"/>
      <c r="G955" s="870"/>
      <c r="H955" s="870"/>
    </row>
    <row r="956" spans="2:8" x14ac:dyDescent="0.25">
      <c r="B956" s="870"/>
      <c r="C956" s="870"/>
      <c r="D956" s="870"/>
      <c r="E956" s="870"/>
      <c r="F956" s="870"/>
      <c r="G956" s="870"/>
      <c r="H956" s="870"/>
    </row>
    <row r="957" spans="2:8" x14ac:dyDescent="0.25">
      <c r="B957" s="870"/>
      <c r="C957" s="870"/>
      <c r="D957" s="870"/>
      <c r="E957" s="870"/>
      <c r="F957" s="870"/>
      <c r="G957" s="870"/>
      <c r="H957" s="870"/>
    </row>
    <row r="958" spans="2:8" x14ac:dyDescent="0.25">
      <c r="B958" s="870"/>
      <c r="C958" s="870"/>
      <c r="D958" s="870"/>
      <c r="E958" s="870"/>
      <c r="F958" s="870"/>
      <c r="G958" s="870"/>
      <c r="H958" s="870"/>
    </row>
    <row r="959" spans="2:8" x14ac:dyDescent="0.25">
      <c r="B959" s="870"/>
      <c r="C959" s="870"/>
      <c r="D959" s="870"/>
      <c r="E959" s="870"/>
      <c r="F959" s="870"/>
      <c r="G959" s="870"/>
      <c r="H959" s="870"/>
    </row>
    <row r="960" spans="2:8" x14ac:dyDescent="0.25">
      <c r="B960" s="870"/>
      <c r="C960" s="870"/>
      <c r="D960" s="870"/>
      <c r="E960" s="870"/>
      <c r="F960" s="870"/>
      <c r="G960" s="870"/>
      <c r="H960" s="870"/>
    </row>
    <row r="961" spans="2:8" x14ac:dyDescent="0.25">
      <c r="B961" s="870"/>
      <c r="C961" s="870"/>
      <c r="D961" s="870"/>
      <c r="E961" s="870"/>
      <c r="F961" s="870"/>
      <c r="G961" s="870"/>
      <c r="H961" s="870"/>
    </row>
    <row r="962" spans="2:8" x14ac:dyDescent="0.25">
      <c r="B962" s="870"/>
      <c r="C962" s="870"/>
      <c r="D962" s="870"/>
      <c r="E962" s="870"/>
      <c r="F962" s="870"/>
      <c r="G962" s="870"/>
      <c r="H962" s="870"/>
    </row>
    <row r="963" spans="2:8" x14ac:dyDescent="0.25">
      <c r="B963" s="870"/>
      <c r="C963" s="870"/>
      <c r="D963" s="870"/>
      <c r="E963" s="870"/>
      <c r="F963" s="870"/>
      <c r="G963" s="870"/>
      <c r="H963" s="870"/>
    </row>
    <row r="964" spans="2:8" x14ac:dyDescent="0.25">
      <c r="B964" s="870"/>
      <c r="C964" s="870"/>
      <c r="D964" s="870"/>
      <c r="E964" s="870"/>
      <c r="F964" s="870"/>
      <c r="G964" s="870"/>
      <c r="H964" s="870"/>
    </row>
    <row r="965" spans="2:8" x14ac:dyDescent="0.25">
      <c r="B965" s="870"/>
      <c r="C965" s="870"/>
      <c r="D965" s="870"/>
      <c r="E965" s="870"/>
      <c r="F965" s="870"/>
      <c r="G965" s="870"/>
      <c r="H965" s="870"/>
    </row>
    <row r="966" spans="2:8" x14ac:dyDescent="0.25">
      <c r="B966" s="870"/>
      <c r="C966" s="870"/>
      <c r="D966" s="870"/>
      <c r="E966" s="870"/>
      <c r="F966" s="870"/>
      <c r="G966" s="870"/>
      <c r="H966" s="870"/>
    </row>
    <row r="967" spans="2:8" x14ac:dyDescent="0.25">
      <c r="B967" s="870"/>
      <c r="C967" s="870"/>
      <c r="D967" s="870"/>
      <c r="E967" s="870"/>
      <c r="F967" s="870"/>
      <c r="G967" s="870"/>
      <c r="H967" s="870"/>
    </row>
    <row r="968" spans="2:8" x14ac:dyDescent="0.25">
      <c r="B968" s="870"/>
      <c r="C968" s="870"/>
      <c r="D968" s="870"/>
      <c r="E968" s="870"/>
      <c r="F968" s="870"/>
      <c r="G968" s="870"/>
      <c r="H968" s="870"/>
    </row>
    <row r="969" spans="2:8" x14ac:dyDescent="0.25">
      <c r="B969" s="870"/>
      <c r="C969" s="870"/>
      <c r="D969" s="870"/>
      <c r="E969" s="870"/>
      <c r="F969" s="870"/>
      <c r="G969" s="870"/>
      <c r="H969" s="870"/>
    </row>
    <row r="970" spans="2:8" x14ac:dyDescent="0.25">
      <c r="B970" s="870"/>
      <c r="C970" s="870"/>
      <c r="D970" s="870"/>
      <c r="E970" s="870"/>
      <c r="F970" s="870"/>
      <c r="G970" s="870"/>
      <c r="H970" s="870"/>
    </row>
    <row r="971" spans="2:8" x14ac:dyDescent="0.25">
      <c r="B971" s="870"/>
      <c r="C971" s="870"/>
      <c r="D971" s="870"/>
      <c r="E971" s="870"/>
      <c r="F971" s="870"/>
      <c r="G971" s="870"/>
      <c r="H971" s="870"/>
    </row>
    <row r="972" spans="2:8" x14ac:dyDescent="0.25">
      <c r="B972" s="870"/>
      <c r="C972" s="870"/>
      <c r="D972" s="870"/>
      <c r="E972" s="870"/>
      <c r="F972" s="870"/>
      <c r="G972" s="870"/>
      <c r="H972" s="870"/>
    </row>
    <row r="973" spans="2:8" x14ac:dyDescent="0.25">
      <c r="B973" s="870"/>
      <c r="C973" s="870"/>
      <c r="D973" s="870"/>
      <c r="E973" s="870"/>
      <c r="F973" s="870"/>
      <c r="G973" s="870"/>
      <c r="H973" s="870"/>
    </row>
    <row r="974" spans="2:8" x14ac:dyDescent="0.25">
      <c r="B974" s="870"/>
      <c r="C974" s="870"/>
      <c r="D974" s="870"/>
      <c r="E974" s="870"/>
      <c r="F974" s="870"/>
      <c r="G974" s="870"/>
      <c r="H974" s="870"/>
    </row>
    <row r="975" spans="2:8" x14ac:dyDescent="0.25">
      <c r="B975" s="870"/>
      <c r="C975" s="870"/>
      <c r="D975" s="870"/>
      <c r="E975" s="870"/>
      <c r="F975" s="870"/>
      <c r="G975" s="870"/>
      <c r="H975" s="870"/>
    </row>
    <row r="976" spans="2:8" x14ac:dyDescent="0.25">
      <c r="B976" s="870"/>
      <c r="C976" s="870"/>
      <c r="D976" s="870"/>
      <c r="E976" s="870"/>
      <c r="F976" s="870"/>
      <c r="G976" s="870"/>
      <c r="H976" s="870"/>
    </row>
    <row r="977" spans="2:8" x14ac:dyDescent="0.25">
      <c r="B977" s="870"/>
      <c r="C977" s="870"/>
      <c r="D977" s="870"/>
      <c r="E977" s="870"/>
      <c r="F977" s="870"/>
      <c r="G977" s="870"/>
      <c r="H977" s="870"/>
    </row>
    <row r="978" spans="2:8" x14ac:dyDescent="0.25">
      <c r="B978" s="870"/>
      <c r="C978" s="870"/>
      <c r="D978" s="870"/>
      <c r="E978" s="870"/>
      <c r="F978" s="870"/>
      <c r="G978" s="870"/>
      <c r="H978" s="870"/>
    </row>
    <row r="979" spans="2:8" x14ac:dyDescent="0.25">
      <c r="B979" s="870"/>
      <c r="C979" s="870"/>
      <c r="D979" s="870"/>
      <c r="E979" s="870"/>
      <c r="F979" s="870"/>
      <c r="G979" s="870"/>
      <c r="H979" s="870"/>
    </row>
    <row r="980" spans="2:8" x14ac:dyDescent="0.25">
      <c r="B980" s="870"/>
      <c r="C980" s="870"/>
      <c r="D980" s="870"/>
      <c r="E980" s="870"/>
      <c r="F980" s="870"/>
      <c r="G980" s="870"/>
      <c r="H980" s="870"/>
    </row>
    <row r="981" spans="2:8" x14ac:dyDescent="0.25">
      <c r="B981" s="870"/>
      <c r="C981" s="870"/>
      <c r="D981" s="870"/>
      <c r="E981" s="870"/>
      <c r="F981" s="870"/>
      <c r="G981" s="870"/>
      <c r="H981" s="870"/>
    </row>
    <row r="982" spans="2:8" x14ac:dyDescent="0.25">
      <c r="B982" s="870"/>
      <c r="C982" s="870"/>
      <c r="D982" s="870"/>
      <c r="E982" s="870"/>
      <c r="F982" s="870"/>
      <c r="G982" s="870"/>
      <c r="H982" s="870"/>
    </row>
    <row r="983" spans="2:8" x14ac:dyDescent="0.25">
      <c r="B983" s="870"/>
      <c r="C983" s="870"/>
      <c r="D983" s="870"/>
      <c r="E983" s="870"/>
      <c r="F983" s="870"/>
      <c r="G983" s="870"/>
      <c r="H983" s="870"/>
    </row>
    <row r="984" spans="2:8" x14ac:dyDescent="0.25">
      <c r="B984" s="870"/>
      <c r="C984" s="870"/>
      <c r="D984" s="870"/>
      <c r="E984" s="870"/>
      <c r="F984" s="870"/>
      <c r="G984" s="870"/>
      <c r="H984" s="870"/>
    </row>
    <row r="985" spans="2:8" x14ac:dyDescent="0.25">
      <c r="B985" s="870"/>
      <c r="C985" s="870"/>
      <c r="D985" s="870"/>
      <c r="E985" s="870"/>
      <c r="F985" s="870"/>
      <c r="G985" s="870"/>
      <c r="H985" s="870"/>
    </row>
    <row r="986" spans="2:8" x14ac:dyDescent="0.25">
      <c r="B986" s="870"/>
      <c r="C986" s="870"/>
      <c r="D986" s="870"/>
      <c r="E986" s="870"/>
      <c r="F986" s="870"/>
      <c r="G986" s="870"/>
      <c r="H986" s="870"/>
    </row>
    <row r="987" spans="2:8" x14ac:dyDescent="0.25">
      <c r="B987" s="870"/>
      <c r="C987" s="870"/>
      <c r="D987" s="870"/>
      <c r="E987" s="870"/>
      <c r="F987" s="870"/>
      <c r="G987" s="870"/>
      <c r="H987" s="870"/>
    </row>
    <row r="988" spans="2:8" x14ac:dyDescent="0.25">
      <c r="B988" s="870"/>
      <c r="C988" s="870"/>
      <c r="D988" s="870"/>
      <c r="E988" s="870"/>
      <c r="F988" s="870"/>
      <c r="G988" s="870"/>
      <c r="H988" s="870"/>
    </row>
    <row r="989" spans="2:8" x14ac:dyDescent="0.25">
      <c r="B989" s="870"/>
      <c r="C989" s="870"/>
      <c r="D989" s="870"/>
      <c r="E989" s="870"/>
      <c r="F989" s="870"/>
      <c r="G989" s="870"/>
      <c r="H989" s="870"/>
    </row>
    <row r="990" spans="2:8" x14ac:dyDescent="0.25">
      <c r="B990" s="870"/>
      <c r="C990" s="870"/>
      <c r="D990" s="870"/>
      <c r="E990" s="870"/>
      <c r="F990" s="870"/>
      <c r="G990" s="870"/>
      <c r="H990" s="870"/>
    </row>
    <row r="991" spans="2:8" x14ac:dyDescent="0.25">
      <c r="B991" s="870"/>
      <c r="C991" s="870"/>
      <c r="D991" s="870"/>
      <c r="E991" s="870"/>
      <c r="F991" s="870"/>
      <c r="G991" s="870"/>
      <c r="H991" s="870"/>
    </row>
    <row r="992" spans="2:8" x14ac:dyDescent="0.25">
      <c r="B992" s="870"/>
      <c r="C992" s="870"/>
      <c r="D992" s="870"/>
      <c r="E992" s="870"/>
      <c r="F992" s="870"/>
      <c r="G992" s="870"/>
      <c r="H992" s="870"/>
    </row>
    <row r="993" spans="2:8" x14ac:dyDescent="0.25">
      <c r="B993" s="870"/>
      <c r="C993" s="870"/>
      <c r="D993" s="870"/>
      <c r="E993" s="870"/>
      <c r="F993" s="870"/>
      <c r="G993" s="870"/>
      <c r="H993" s="870"/>
    </row>
    <row r="994" spans="2:8" x14ac:dyDescent="0.25">
      <c r="B994" s="870"/>
      <c r="C994" s="870"/>
      <c r="D994" s="870"/>
      <c r="E994" s="870"/>
      <c r="F994" s="870"/>
      <c r="G994" s="870"/>
      <c r="H994" s="870"/>
    </row>
    <row r="995" spans="2:8" x14ac:dyDescent="0.25">
      <c r="B995" s="870"/>
      <c r="C995" s="870"/>
      <c r="D995" s="870"/>
      <c r="E995" s="870"/>
      <c r="F995" s="870"/>
      <c r="G995" s="870"/>
      <c r="H995" s="870"/>
    </row>
    <row r="996" spans="2:8" x14ac:dyDescent="0.25">
      <c r="B996" s="870"/>
      <c r="C996" s="870"/>
      <c r="D996" s="870"/>
      <c r="E996" s="870"/>
      <c r="F996" s="870"/>
      <c r="G996" s="870"/>
      <c r="H996" s="870"/>
    </row>
    <row r="997" spans="2:8" x14ac:dyDescent="0.25">
      <c r="B997" s="870"/>
      <c r="C997" s="870"/>
      <c r="D997" s="870"/>
      <c r="E997" s="870"/>
      <c r="F997" s="870"/>
      <c r="G997" s="870"/>
      <c r="H997" s="870"/>
    </row>
    <row r="998" spans="2:8" x14ac:dyDescent="0.25">
      <c r="B998" s="870"/>
      <c r="C998" s="870"/>
      <c r="D998" s="870"/>
      <c r="E998" s="870"/>
      <c r="F998" s="870"/>
      <c r="G998" s="870"/>
      <c r="H998" s="870"/>
    </row>
    <row r="999" spans="2:8" x14ac:dyDescent="0.25">
      <c r="B999" s="870"/>
      <c r="C999" s="870"/>
      <c r="D999" s="870"/>
      <c r="E999" s="870"/>
      <c r="F999" s="870"/>
      <c r="G999" s="870"/>
      <c r="H999" s="870"/>
    </row>
    <row r="1000" spans="2:8" x14ac:dyDescent="0.25">
      <c r="B1000" s="870"/>
      <c r="C1000" s="870"/>
      <c r="D1000" s="870"/>
      <c r="E1000" s="870"/>
      <c r="F1000" s="870"/>
      <c r="G1000" s="870"/>
      <c r="H1000" s="870"/>
    </row>
    <row r="1001" spans="2:8" x14ac:dyDescent="0.25">
      <c r="B1001" s="870"/>
      <c r="C1001" s="870"/>
      <c r="D1001" s="870"/>
      <c r="E1001" s="870"/>
      <c r="F1001" s="870"/>
      <c r="G1001" s="870"/>
      <c r="H1001" s="870"/>
    </row>
    <row r="1002" spans="2:8" x14ac:dyDescent="0.25">
      <c r="B1002" s="870"/>
      <c r="C1002" s="870"/>
      <c r="D1002" s="870"/>
      <c r="E1002" s="870"/>
      <c r="F1002" s="870"/>
      <c r="G1002" s="870"/>
      <c r="H1002" s="870"/>
    </row>
    <row r="1003" spans="2:8" x14ac:dyDescent="0.25">
      <c r="B1003" s="870"/>
      <c r="C1003" s="870"/>
      <c r="D1003" s="870"/>
      <c r="E1003" s="870"/>
      <c r="F1003" s="870"/>
      <c r="G1003" s="870"/>
      <c r="H1003" s="870"/>
    </row>
    <row r="1004" spans="2:8" x14ac:dyDescent="0.25">
      <c r="B1004" s="870"/>
      <c r="C1004" s="870"/>
      <c r="D1004" s="870"/>
      <c r="E1004" s="870"/>
      <c r="F1004" s="870"/>
      <c r="G1004" s="870"/>
      <c r="H1004" s="870"/>
    </row>
    <row r="1005" spans="2:8" x14ac:dyDescent="0.25">
      <c r="B1005" s="870"/>
      <c r="C1005" s="870"/>
      <c r="D1005" s="870"/>
      <c r="E1005" s="870"/>
      <c r="F1005" s="870"/>
      <c r="G1005" s="870"/>
      <c r="H1005" s="870"/>
    </row>
    <row r="1006" spans="2:8" x14ac:dyDescent="0.25">
      <c r="B1006" s="870"/>
      <c r="C1006" s="870"/>
      <c r="D1006" s="870"/>
      <c r="E1006" s="870"/>
      <c r="F1006" s="870"/>
      <c r="G1006" s="870"/>
      <c r="H1006" s="870"/>
    </row>
    <row r="1007" spans="2:8" x14ac:dyDescent="0.25">
      <c r="B1007" s="870"/>
      <c r="C1007" s="870"/>
      <c r="D1007" s="870"/>
      <c r="E1007" s="870"/>
      <c r="F1007" s="870"/>
      <c r="G1007" s="870"/>
      <c r="H1007" s="870"/>
    </row>
    <row r="1008" spans="2:8" x14ac:dyDescent="0.25">
      <c r="B1008" s="870"/>
      <c r="C1008" s="870"/>
      <c r="D1008" s="870"/>
      <c r="E1008" s="870"/>
      <c r="F1008" s="870"/>
      <c r="G1008" s="870"/>
      <c r="H1008" s="870"/>
    </row>
    <row r="1009" spans="2:8" x14ac:dyDescent="0.25">
      <c r="B1009" s="870"/>
      <c r="C1009" s="870"/>
      <c r="D1009" s="870"/>
      <c r="E1009" s="870"/>
      <c r="F1009" s="870"/>
      <c r="G1009" s="870"/>
      <c r="H1009" s="870"/>
    </row>
    <row r="1010" spans="2:8" x14ac:dyDescent="0.25">
      <c r="B1010" s="870"/>
      <c r="C1010" s="870"/>
      <c r="D1010" s="870"/>
      <c r="E1010" s="870"/>
      <c r="F1010" s="870"/>
      <c r="G1010" s="870"/>
      <c r="H1010" s="870"/>
    </row>
    <row r="1011" spans="2:8" x14ac:dyDescent="0.25">
      <c r="B1011" s="870"/>
      <c r="C1011" s="870"/>
      <c r="D1011" s="870"/>
      <c r="E1011" s="870"/>
      <c r="F1011" s="870"/>
      <c r="G1011" s="870"/>
      <c r="H1011" s="870"/>
    </row>
    <row r="1012" spans="2:8" x14ac:dyDescent="0.25">
      <c r="B1012" s="870"/>
      <c r="C1012" s="870"/>
      <c r="D1012" s="870"/>
      <c r="E1012" s="870"/>
      <c r="F1012" s="870"/>
      <c r="G1012" s="870"/>
      <c r="H1012" s="870"/>
    </row>
    <row r="1013" spans="2:8" x14ac:dyDescent="0.25">
      <c r="B1013" s="870"/>
      <c r="C1013" s="870"/>
      <c r="D1013" s="870"/>
      <c r="E1013" s="870"/>
      <c r="F1013" s="870"/>
      <c r="G1013" s="870"/>
      <c r="H1013" s="870"/>
    </row>
    <row r="1014" spans="2:8" x14ac:dyDescent="0.25">
      <c r="B1014" s="870"/>
      <c r="C1014" s="870"/>
      <c r="D1014" s="870"/>
      <c r="E1014" s="870"/>
      <c r="F1014" s="870"/>
      <c r="G1014" s="870"/>
      <c r="H1014" s="870"/>
    </row>
    <row r="1015" spans="2:8" x14ac:dyDescent="0.25">
      <c r="B1015" s="870"/>
      <c r="C1015" s="870"/>
      <c r="D1015" s="870"/>
      <c r="E1015" s="870"/>
      <c r="F1015" s="870"/>
      <c r="G1015" s="870"/>
      <c r="H1015" s="870"/>
    </row>
    <row r="1016" spans="2:8" x14ac:dyDescent="0.25">
      <c r="B1016" s="870"/>
      <c r="C1016" s="870"/>
      <c r="D1016" s="870"/>
      <c r="E1016" s="870"/>
      <c r="F1016" s="870"/>
      <c r="G1016" s="870"/>
      <c r="H1016" s="870"/>
    </row>
    <row r="1017" spans="2:8" x14ac:dyDescent="0.25">
      <c r="B1017" s="870"/>
      <c r="C1017" s="870"/>
      <c r="D1017" s="870"/>
      <c r="E1017" s="870"/>
      <c r="F1017" s="870"/>
      <c r="G1017" s="870"/>
      <c r="H1017" s="870"/>
    </row>
    <row r="1018" spans="2:8" x14ac:dyDescent="0.25">
      <c r="B1018" s="870"/>
      <c r="C1018" s="870"/>
      <c r="D1018" s="870"/>
      <c r="E1018" s="870"/>
      <c r="F1018" s="870"/>
      <c r="G1018" s="870"/>
      <c r="H1018" s="870"/>
    </row>
    <row r="1019" spans="2:8" x14ac:dyDescent="0.25">
      <c r="B1019" s="870"/>
      <c r="C1019" s="870"/>
      <c r="D1019" s="870"/>
      <c r="E1019" s="870"/>
      <c r="F1019" s="870"/>
      <c r="G1019" s="870"/>
      <c r="H1019" s="870"/>
    </row>
    <row r="1020" spans="2:8" x14ac:dyDescent="0.25">
      <c r="B1020" s="870"/>
      <c r="C1020" s="870"/>
      <c r="D1020" s="870"/>
      <c r="E1020" s="870"/>
      <c r="F1020" s="870"/>
      <c r="G1020" s="870"/>
      <c r="H1020" s="870"/>
    </row>
    <row r="1021" spans="2:8" x14ac:dyDescent="0.25">
      <c r="B1021" s="870"/>
      <c r="C1021" s="870"/>
      <c r="D1021" s="870"/>
      <c r="E1021" s="870"/>
      <c r="F1021" s="870"/>
      <c r="G1021" s="870"/>
      <c r="H1021" s="870"/>
    </row>
    <row r="1022" spans="2:8" x14ac:dyDescent="0.25">
      <c r="B1022" s="870"/>
      <c r="C1022" s="870"/>
      <c r="D1022" s="870"/>
      <c r="E1022" s="870"/>
      <c r="F1022" s="870"/>
      <c r="G1022" s="870"/>
      <c r="H1022" s="870"/>
    </row>
    <row r="1023" spans="2:8" x14ac:dyDescent="0.25">
      <c r="B1023" s="870"/>
      <c r="C1023" s="870"/>
      <c r="D1023" s="870"/>
      <c r="E1023" s="870"/>
      <c r="F1023" s="870"/>
      <c r="G1023" s="870"/>
      <c r="H1023" s="870"/>
    </row>
    <row r="1024" spans="2:8" x14ac:dyDescent="0.25">
      <c r="B1024" s="870"/>
      <c r="C1024" s="870"/>
      <c r="D1024" s="870"/>
      <c r="E1024" s="870"/>
      <c r="F1024" s="870"/>
      <c r="G1024" s="870"/>
      <c r="H1024" s="870"/>
    </row>
    <row r="1025" spans="2:8" x14ac:dyDescent="0.25">
      <c r="B1025" s="870"/>
      <c r="C1025" s="870"/>
      <c r="D1025" s="870"/>
      <c r="E1025" s="870"/>
      <c r="F1025" s="870"/>
      <c r="G1025" s="870"/>
      <c r="H1025" s="870"/>
    </row>
    <row r="1026" spans="2:8" x14ac:dyDescent="0.25">
      <c r="B1026" s="870"/>
      <c r="C1026" s="870"/>
      <c r="D1026" s="870"/>
      <c r="E1026" s="870"/>
      <c r="F1026" s="870"/>
      <c r="G1026" s="870"/>
      <c r="H1026" s="870"/>
    </row>
    <row r="1027" spans="2:8" x14ac:dyDescent="0.25">
      <c r="B1027" s="870"/>
      <c r="C1027" s="870"/>
      <c r="D1027" s="870"/>
      <c r="E1027" s="870"/>
      <c r="F1027" s="870"/>
      <c r="G1027" s="870"/>
      <c r="H1027" s="870"/>
    </row>
    <row r="1028" spans="2:8" x14ac:dyDescent="0.25">
      <c r="B1028" s="870"/>
      <c r="C1028" s="870"/>
      <c r="D1028" s="870"/>
      <c r="E1028" s="870"/>
      <c r="F1028" s="870"/>
      <c r="G1028" s="870"/>
      <c r="H1028" s="870"/>
    </row>
    <row r="1029" spans="2:8" x14ac:dyDescent="0.25">
      <c r="B1029" s="870"/>
      <c r="C1029" s="870"/>
      <c r="D1029" s="870"/>
      <c r="E1029" s="870"/>
      <c r="F1029" s="870"/>
      <c r="G1029" s="870"/>
      <c r="H1029" s="870"/>
    </row>
    <row r="1030" spans="2:8" x14ac:dyDescent="0.25">
      <c r="B1030" s="870"/>
      <c r="C1030" s="870"/>
      <c r="D1030" s="870"/>
      <c r="E1030" s="870"/>
      <c r="F1030" s="870"/>
      <c r="G1030" s="870"/>
      <c r="H1030" s="870"/>
    </row>
    <row r="1031" spans="2:8" x14ac:dyDescent="0.25">
      <c r="B1031" s="870"/>
      <c r="C1031" s="870"/>
      <c r="D1031" s="870"/>
      <c r="E1031" s="870"/>
      <c r="F1031" s="870"/>
      <c r="G1031" s="870"/>
      <c r="H1031" s="870"/>
    </row>
    <row r="1032" spans="2:8" x14ac:dyDescent="0.25">
      <c r="B1032" s="870"/>
      <c r="C1032" s="870"/>
      <c r="D1032" s="870"/>
      <c r="E1032" s="870"/>
      <c r="F1032" s="870"/>
      <c r="G1032" s="870"/>
      <c r="H1032" s="870"/>
    </row>
    <row r="1033" spans="2:8" x14ac:dyDescent="0.25">
      <c r="B1033" s="870"/>
      <c r="C1033" s="870"/>
      <c r="D1033" s="870"/>
      <c r="E1033" s="870"/>
      <c r="F1033" s="870"/>
      <c r="G1033" s="870"/>
      <c r="H1033" s="870"/>
    </row>
    <row r="1034" spans="2:8" x14ac:dyDescent="0.25">
      <c r="B1034" s="870"/>
      <c r="C1034" s="870"/>
      <c r="D1034" s="870"/>
      <c r="E1034" s="870"/>
      <c r="F1034" s="870"/>
      <c r="G1034" s="870"/>
      <c r="H1034" s="870"/>
    </row>
    <row r="1035" spans="2:8" x14ac:dyDescent="0.25">
      <c r="B1035" s="870"/>
      <c r="C1035" s="870"/>
      <c r="D1035" s="870"/>
      <c r="E1035" s="870"/>
      <c r="F1035" s="870"/>
      <c r="G1035" s="870"/>
      <c r="H1035" s="870"/>
    </row>
    <row r="1036" spans="2:8" x14ac:dyDescent="0.25">
      <c r="B1036" s="870"/>
      <c r="C1036" s="870"/>
      <c r="D1036" s="870"/>
      <c r="E1036" s="870"/>
      <c r="F1036" s="870"/>
      <c r="G1036" s="870"/>
      <c r="H1036" s="870"/>
    </row>
    <row r="1037" spans="2:8" x14ac:dyDescent="0.25">
      <c r="B1037" s="870"/>
      <c r="C1037" s="870"/>
      <c r="D1037" s="870"/>
      <c r="E1037" s="870"/>
      <c r="F1037" s="870"/>
      <c r="G1037" s="870"/>
      <c r="H1037" s="870"/>
    </row>
    <row r="1038" spans="2:8" x14ac:dyDescent="0.25">
      <c r="B1038" s="870"/>
      <c r="C1038" s="870"/>
      <c r="D1038" s="870"/>
      <c r="E1038" s="870"/>
      <c r="F1038" s="870"/>
      <c r="G1038" s="870"/>
      <c r="H1038" s="870"/>
    </row>
    <row r="1039" spans="2:8" x14ac:dyDescent="0.25">
      <c r="B1039" s="870"/>
      <c r="C1039" s="870"/>
      <c r="D1039" s="870"/>
      <c r="E1039" s="870"/>
      <c r="F1039" s="870"/>
      <c r="G1039" s="870"/>
      <c r="H1039" s="870"/>
    </row>
    <row r="1040" spans="2:8" x14ac:dyDescent="0.25">
      <c r="B1040" s="870"/>
      <c r="C1040" s="870"/>
      <c r="D1040" s="870"/>
      <c r="E1040" s="870"/>
      <c r="F1040" s="870"/>
      <c r="G1040" s="870"/>
      <c r="H1040" s="870"/>
    </row>
    <row r="1041" spans="2:8" x14ac:dyDescent="0.25">
      <c r="B1041" s="870"/>
      <c r="C1041" s="870"/>
      <c r="D1041" s="870"/>
      <c r="E1041" s="870"/>
      <c r="F1041" s="870"/>
      <c r="G1041" s="870"/>
      <c r="H1041" s="870"/>
    </row>
    <row r="1042" spans="2:8" x14ac:dyDescent="0.25">
      <c r="B1042" s="870"/>
      <c r="C1042" s="870"/>
      <c r="D1042" s="870"/>
      <c r="E1042" s="870"/>
      <c r="F1042" s="870"/>
      <c r="G1042" s="870"/>
      <c r="H1042" s="870"/>
    </row>
    <row r="1043" spans="2:8" x14ac:dyDescent="0.25">
      <c r="B1043" s="870"/>
      <c r="C1043" s="870"/>
      <c r="D1043" s="870"/>
      <c r="E1043" s="870"/>
      <c r="F1043" s="870"/>
      <c r="G1043" s="870"/>
      <c r="H1043" s="870"/>
    </row>
    <row r="1044" spans="2:8" x14ac:dyDescent="0.25">
      <c r="B1044" s="870"/>
      <c r="C1044" s="870"/>
      <c r="D1044" s="870"/>
      <c r="E1044" s="870"/>
      <c r="F1044" s="870"/>
      <c r="G1044" s="870"/>
      <c r="H1044" s="870"/>
    </row>
    <row r="1045" spans="2:8" x14ac:dyDescent="0.25">
      <c r="B1045" s="870"/>
      <c r="C1045" s="870"/>
      <c r="D1045" s="870"/>
      <c r="E1045" s="870"/>
      <c r="F1045" s="870"/>
      <c r="G1045" s="870"/>
      <c r="H1045" s="870"/>
    </row>
    <row r="1046" spans="2:8" x14ac:dyDescent="0.25">
      <c r="B1046" s="870"/>
      <c r="C1046" s="870"/>
      <c r="D1046" s="870"/>
      <c r="E1046" s="870"/>
      <c r="F1046" s="870"/>
      <c r="G1046" s="870"/>
      <c r="H1046" s="870"/>
    </row>
    <row r="1047" spans="2:8" x14ac:dyDescent="0.25">
      <c r="B1047" s="870"/>
      <c r="C1047" s="870"/>
      <c r="D1047" s="870"/>
      <c r="E1047" s="870"/>
      <c r="F1047" s="870"/>
      <c r="G1047" s="870"/>
      <c r="H1047" s="870"/>
    </row>
    <row r="1048" spans="2:8" x14ac:dyDescent="0.25">
      <c r="B1048" s="870"/>
      <c r="C1048" s="870"/>
      <c r="D1048" s="870"/>
      <c r="E1048" s="870"/>
      <c r="F1048" s="870"/>
      <c r="G1048" s="870"/>
      <c r="H1048" s="870"/>
    </row>
    <row r="1049" spans="2:8" x14ac:dyDescent="0.25">
      <c r="B1049" s="870"/>
      <c r="C1049" s="870"/>
      <c r="D1049" s="870"/>
      <c r="E1049" s="870"/>
      <c r="F1049" s="870"/>
      <c r="G1049" s="870"/>
      <c r="H1049" s="870"/>
    </row>
    <row r="1050" spans="2:8" x14ac:dyDescent="0.25">
      <c r="B1050" s="870"/>
      <c r="C1050" s="870"/>
      <c r="D1050" s="870"/>
      <c r="E1050" s="870"/>
      <c r="F1050" s="870"/>
      <c r="G1050" s="870"/>
      <c r="H1050" s="870"/>
    </row>
    <row r="1051" spans="2:8" x14ac:dyDescent="0.25">
      <c r="B1051" s="870"/>
      <c r="C1051" s="870"/>
      <c r="D1051" s="870"/>
      <c r="E1051" s="870"/>
      <c r="F1051" s="870"/>
      <c r="G1051" s="870"/>
      <c r="H1051" s="870"/>
    </row>
    <row r="1052" spans="2:8" x14ac:dyDescent="0.25">
      <c r="B1052" s="870"/>
      <c r="C1052" s="870"/>
      <c r="D1052" s="870"/>
      <c r="E1052" s="870"/>
      <c r="F1052" s="870"/>
      <c r="G1052" s="870"/>
      <c r="H1052" s="870"/>
    </row>
    <row r="1053" spans="2:8" x14ac:dyDescent="0.25">
      <c r="B1053" s="870"/>
      <c r="C1053" s="870"/>
      <c r="D1053" s="870"/>
      <c r="E1053" s="870"/>
      <c r="F1053" s="870"/>
      <c r="G1053" s="870"/>
      <c r="H1053" s="870"/>
    </row>
    <row r="1054" spans="2:8" x14ac:dyDescent="0.25">
      <c r="B1054" s="870"/>
      <c r="C1054" s="870"/>
      <c r="D1054" s="870"/>
      <c r="E1054" s="870"/>
      <c r="F1054" s="870"/>
      <c r="G1054" s="870"/>
      <c r="H1054" s="870"/>
    </row>
    <row r="1055" spans="2:8" x14ac:dyDescent="0.25">
      <c r="B1055" s="870"/>
      <c r="C1055" s="870"/>
      <c r="D1055" s="870"/>
      <c r="E1055" s="870"/>
      <c r="F1055" s="870"/>
      <c r="G1055" s="870"/>
      <c r="H1055" s="870"/>
    </row>
    <row r="1056" spans="2:8" x14ac:dyDescent="0.25">
      <c r="B1056" s="870"/>
      <c r="C1056" s="870"/>
      <c r="D1056" s="870"/>
      <c r="E1056" s="870"/>
      <c r="F1056" s="870"/>
      <c r="G1056" s="870"/>
      <c r="H1056" s="870"/>
    </row>
    <row r="1057" spans="2:8" x14ac:dyDescent="0.25">
      <c r="B1057" s="870"/>
      <c r="C1057" s="870"/>
      <c r="D1057" s="870"/>
      <c r="E1057" s="870"/>
      <c r="F1057" s="870"/>
      <c r="G1057" s="870"/>
      <c r="H1057" s="870"/>
    </row>
    <row r="1058" spans="2:8" x14ac:dyDescent="0.25">
      <c r="B1058" s="870"/>
      <c r="C1058" s="870"/>
      <c r="D1058" s="870"/>
      <c r="E1058" s="870"/>
      <c r="F1058" s="870"/>
      <c r="G1058" s="870"/>
      <c r="H1058" s="870"/>
    </row>
    <row r="1059" spans="2:8" x14ac:dyDescent="0.25">
      <c r="B1059" s="870"/>
      <c r="C1059" s="870"/>
      <c r="D1059" s="870"/>
      <c r="E1059" s="870"/>
      <c r="F1059" s="870"/>
      <c r="G1059" s="870"/>
      <c r="H1059" s="870"/>
    </row>
    <row r="1060" spans="2:8" x14ac:dyDescent="0.25">
      <c r="B1060" s="870"/>
      <c r="C1060" s="870"/>
      <c r="D1060" s="870"/>
      <c r="E1060" s="870"/>
      <c r="F1060" s="870"/>
      <c r="G1060" s="870"/>
      <c r="H1060" s="870"/>
    </row>
    <row r="1061" spans="2:8" x14ac:dyDescent="0.25">
      <c r="B1061" s="870"/>
      <c r="C1061" s="870"/>
      <c r="D1061" s="870"/>
      <c r="E1061" s="870"/>
      <c r="F1061" s="870"/>
      <c r="G1061" s="870"/>
      <c r="H1061" s="870"/>
    </row>
    <row r="1062" spans="2:8" x14ac:dyDescent="0.25">
      <c r="B1062" s="870"/>
      <c r="C1062" s="870"/>
      <c r="D1062" s="870"/>
      <c r="E1062" s="870"/>
      <c r="F1062" s="870"/>
      <c r="G1062" s="870"/>
      <c r="H1062" s="870"/>
    </row>
    <row r="1063" spans="2:8" x14ac:dyDescent="0.25">
      <c r="B1063" s="870"/>
      <c r="C1063" s="870"/>
      <c r="D1063" s="870"/>
      <c r="E1063" s="870"/>
      <c r="F1063" s="870"/>
      <c r="G1063" s="870"/>
      <c r="H1063" s="870"/>
    </row>
    <row r="1064" spans="2:8" x14ac:dyDescent="0.25">
      <c r="B1064" s="870"/>
      <c r="C1064" s="870"/>
      <c r="D1064" s="870"/>
      <c r="E1064" s="870"/>
      <c r="F1064" s="870"/>
      <c r="G1064" s="870"/>
      <c r="H1064" s="870"/>
    </row>
    <row r="1065" spans="2:8" x14ac:dyDescent="0.25">
      <c r="B1065" s="870"/>
      <c r="C1065" s="870"/>
      <c r="D1065" s="870"/>
      <c r="E1065" s="870"/>
      <c r="F1065" s="870"/>
      <c r="G1065" s="870"/>
      <c r="H1065" s="870"/>
    </row>
    <row r="1066" spans="2:8" x14ac:dyDescent="0.25">
      <c r="B1066" s="870"/>
      <c r="C1066" s="870"/>
      <c r="D1066" s="870"/>
      <c r="E1066" s="870"/>
      <c r="F1066" s="870"/>
      <c r="G1066" s="870"/>
      <c r="H1066" s="870"/>
    </row>
    <row r="1067" spans="2:8" x14ac:dyDescent="0.25">
      <c r="B1067" s="870"/>
      <c r="C1067" s="870"/>
      <c r="D1067" s="870"/>
      <c r="E1067" s="870"/>
      <c r="F1067" s="870"/>
      <c r="G1067" s="870"/>
      <c r="H1067" s="870"/>
    </row>
    <row r="1068" spans="2:8" x14ac:dyDescent="0.25">
      <c r="B1068" s="870"/>
      <c r="C1068" s="870"/>
      <c r="D1068" s="870"/>
      <c r="E1068" s="870"/>
      <c r="F1068" s="870"/>
      <c r="G1068" s="870"/>
      <c r="H1068" s="870"/>
    </row>
    <row r="1069" spans="2:8" x14ac:dyDescent="0.25">
      <c r="B1069" s="870"/>
      <c r="C1069" s="870"/>
      <c r="D1069" s="870"/>
      <c r="E1069" s="870"/>
      <c r="F1069" s="870"/>
      <c r="G1069" s="870"/>
      <c r="H1069" s="870"/>
    </row>
    <row r="1070" spans="2:8" x14ac:dyDescent="0.25">
      <c r="B1070" s="870"/>
      <c r="C1070" s="870"/>
      <c r="D1070" s="870"/>
      <c r="E1070" s="870"/>
      <c r="F1070" s="870"/>
      <c r="G1070" s="870"/>
      <c r="H1070" s="870"/>
    </row>
    <row r="1071" spans="2:8" x14ac:dyDescent="0.25">
      <c r="B1071" s="870"/>
      <c r="C1071" s="870"/>
      <c r="D1071" s="870"/>
      <c r="E1071" s="870"/>
      <c r="F1071" s="870"/>
      <c r="G1071" s="870"/>
      <c r="H1071" s="870"/>
    </row>
    <row r="1072" spans="2:8" x14ac:dyDescent="0.25">
      <c r="B1072" s="870"/>
      <c r="C1072" s="870"/>
      <c r="D1072" s="870"/>
      <c r="E1072" s="870"/>
      <c r="F1072" s="870"/>
      <c r="G1072" s="870"/>
      <c r="H1072" s="870"/>
    </row>
    <row r="1073" spans="2:8" x14ac:dyDescent="0.25">
      <c r="B1073" s="870"/>
      <c r="C1073" s="870"/>
      <c r="D1073" s="870"/>
      <c r="E1073" s="870"/>
      <c r="F1073" s="870"/>
      <c r="G1073" s="870"/>
      <c r="H1073" s="870"/>
    </row>
    <row r="1074" spans="2:8" x14ac:dyDescent="0.25">
      <c r="B1074" s="870"/>
      <c r="C1074" s="870"/>
      <c r="D1074" s="870"/>
      <c r="E1074" s="870"/>
      <c r="F1074" s="870"/>
      <c r="G1074" s="870"/>
      <c r="H1074" s="870"/>
    </row>
    <row r="1075" spans="2:8" x14ac:dyDescent="0.25">
      <c r="B1075" s="870"/>
      <c r="C1075" s="870"/>
      <c r="D1075" s="870"/>
      <c r="E1075" s="870"/>
      <c r="F1075" s="870"/>
      <c r="G1075" s="870"/>
      <c r="H1075" s="870"/>
    </row>
    <row r="1076" spans="2:8" x14ac:dyDescent="0.25">
      <c r="B1076" s="870"/>
      <c r="C1076" s="870"/>
      <c r="D1076" s="870"/>
      <c r="E1076" s="870"/>
      <c r="F1076" s="870"/>
      <c r="G1076" s="870"/>
      <c r="H1076" s="870"/>
    </row>
    <row r="1077" spans="2:8" x14ac:dyDescent="0.25">
      <c r="B1077" s="870"/>
      <c r="C1077" s="870"/>
      <c r="D1077" s="870"/>
      <c r="E1077" s="870"/>
      <c r="F1077" s="870"/>
      <c r="G1077" s="870"/>
      <c r="H1077" s="870"/>
    </row>
    <row r="1078" spans="2:8" x14ac:dyDescent="0.25">
      <c r="B1078" s="870"/>
      <c r="C1078" s="870"/>
      <c r="D1078" s="870"/>
      <c r="E1078" s="870"/>
      <c r="F1078" s="870"/>
      <c r="G1078" s="870"/>
      <c r="H1078" s="870"/>
    </row>
    <row r="1079" spans="2:8" x14ac:dyDescent="0.25">
      <c r="B1079" s="870"/>
      <c r="C1079" s="870"/>
      <c r="D1079" s="870"/>
      <c r="E1079" s="870"/>
      <c r="F1079" s="870"/>
      <c r="G1079" s="870"/>
      <c r="H1079" s="870"/>
    </row>
    <row r="1080" spans="2:8" x14ac:dyDescent="0.25">
      <c r="B1080" s="870"/>
      <c r="C1080" s="870"/>
      <c r="D1080" s="870"/>
      <c r="E1080" s="870"/>
      <c r="F1080" s="870"/>
      <c r="G1080" s="870"/>
      <c r="H1080" s="870"/>
    </row>
    <row r="1081" spans="2:8" x14ac:dyDescent="0.25">
      <c r="B1081" s="870"/>
      <c r="C1081" s="870"/>
      <c r="D1081" s="870"/>
      <c r="E1081" s="870"/>
      <c r="F1081" s="870"/>
      <c r="G1081" s="870"/>
      <c r="H1081" s="870"/>
    </row>
    <row r="1082" spans="2:8" x14ac:dyDescent="0.25">
      <c r="B1082" s="870"/>
      <c r="C1082" s="870"/>
      <c r="D1082" s="870"/>
      <c r="E1082" s="870"/>
      <c r="F1082" s="870"/>
      <c r="G1082" s="870"/>
      <c r="H1082" s="870"/>
    </row>
    <row r="1083" spans="2:8" x14ac:dyDescent="0.25">
      <c r="B1083" s="870"/>
      <c r="C1083" s="870"/>
      <c r="D1083" s="870"/>
      <c r="E1083" s="870"/>
      <c r="F1083" s="870"/>
      <c r="G1083" s="870"/>
      <c r="H1083" s="870"/>
    </row>
    <row r="1084" spans="2:8" x14ac:dyDescent="0.25">
      <c r="B1084" s="870"/>
      <c r="C1084" s="870"/>
      <c r="D1084" s="870"/>
      <c r="E1084" s="870"/>
      <c r="F1084" s="870"/>
      <c r="G1084" s="870"/>
      <c r="H1084" s="870"/>
    </row>
    <row r="1085" spans="2:8" x14ac:dyDescent="0.25">
      <c r="B1085" s="870"/>
      <c r="C1085" s="870"/>
      <c r="D1085" s="870"/>
      <c r="E1085" s="870"/>
      <c r="F1085" s="870"/>
      <c r="G1085" s="870"/>
      <c r="H1085" s="870"/>
    </row>
    <row r="1086" spans="2:8" x14ac:dyDescent="0.25">
      <c r="B1086" s="870"/>
      <c r="C1086" s="870"/>
      <c r="D1086" s="870"/>
      <c r="E1086" s="870"/>
      <c r="F1086" s="870"/>
      <c r="G1086" s="870"/>
      <c r="H1086" s="870"/>
    </row>
    <row r="1087" spans="2:8" x14ac:dyDescent="0.25">
      <c r="B1087" s="870"/>
      <c r="C1087" s="870"/>
      <c r="D1087" s="870"/>
      <c r="E1087" s="870"/>
      <c r="F1087" s="870"/>
      <c r="G1087" s="870"/>
      <c r="H1087" s="870"/>
    </row>
    <row r="1088" spans="2:8" x14ac:dyDescent="0.25">
      <c r="B1088" s="870"/>
      <c r="C1088" s="870"/>
      <c r="D1088" s="870"/>
      <c r="E1088" s="870"/>
      <c r="F1088" s="870"/>
      <c r="G1088" s="870"/>
      <c r="H1088" s="870"/>
    </row>
    <row r="1089" spans="2:8" x14ac:dyDescent="0.25">
      <c r="B1089" s="870"/>
      <c r="C1089" s="870"/>
      <c r="D1089" s="870"/>
      <c r="E1089" s="870"/>
      <c r="F1089" s="870"/>
      <c r="G1089" s="870"/>
      <c r="H1089" s="870"/>
    </row>
    <row r="1090" spans="2:8" x14ac:dyDescent="0.25">
      <c r="B1090" s="870"/>
      <c r="C1090" s="870"/>
      <c r="D1090" s="870"/>
      <c r="E1090" s="870"/>
      <c r="F1090" s="870"/>
      <c r="G1090" s="870"/>
      <c r="H1090" s="870"/>
    </row>
    <row r="1091" spans="2:8" x14ac:dyDescent="0.25">
      <c r="B1091" s="870"/>
      <c r="C1091" s="870"/>
      <c r="D1091" s="870"/>
      <c r="E1091" s="870"/>
      <c r="F1091" s="870"/>
      <c r="G1091" s="870"/>
      <c r="H1091" s="870"/>
    </row>
    <row r="1092" spans="2:8" x14ac:dyDescent="0.25">
      <c r="B1092" s="870"/>
      <c r="C1092" s="870"/>
      <c r="D1092" s="870"/>
      <c r="E1092" s="870"/>
      <c r="F1092" s="870"/>
      <c r="G1092" s="870"/>
      <c r="H1092" s="870"/>
    </row>
    <row r="1093" spans="2:8" x14ac:dyDescent="0.25">
      <c r="B1093" s="870"/>
      <c r="C1093" s="870"/>
      <c r="D1093" s="870"/>
      <c r="E1093" s="870"/>
      <c r="F1093" s="870"/>
      <c r="G1093" s="870"/>
      <c r="H1093" s="870"/>
    </row>
    <row r="1094" spans="2:8" x14ac:dyDescent="0.25">
      <c r="B1094" s="870"/>
      <c r="C1094" s="870"/>
      <c r="D1094" s="870"/>
      <c r="E1094" s="870"/>
      <c r="F1094" s="870"/>
      <c r="G1094" s="870"/>
      <c r="H1094" s="870"/>
    </row>
    <row r="1095" spans="2:8" x14ac:dyDescent="0.25">
      <c r="B1095" s="870"/>
      <c r="C1095" s="870"/>
      <c r="D1095" s="870"/>
      <c r="E1095" s="870"/>
      <c r="F1095" s="870"/>
      <c r="G1095" s="870"/>
      <c r="H1095" s="870"/>
    </row>
    <row r="1096" spans="2:8" x14ac:dyDescent="0.25">
      <c r="B1096" s="870"/>
      <c r="C1096" s="870"/>
      <c r="D1096" s="870"/>
      <c r="E1096" s="870"/>
      <c r="F1096" s="870"/>
      <c r="G1096" s="870"/>
      <c r="H1096" s="870"/>
    </row>
    <row r="1097" spans="2:8" x14ac:dyDescent="0.25">
      <c r="B1097" s="870"/>
      <c r="C1097" s="870"/>
      <c r="D1097" s="870"/>
      <c r="E1097" s="870"/>
      <c r="F1097" s="870"/>
      <c r="G1097" s="870"/>
      <c r="H1097" s="870"/>
    </row>
    <row r="1098" spans="2:8" x14ac:dyDescent="0.25">
      <c r="B1098" s="870"/>
      <c r="C1098" s="870"/>
      <c r="D1098" s="870"/>
      <c r="E1098" s="870"/>
      <c r="F1098" s="870"/>
      <c r="G1098" s="870"/>
      <c r="H1098" s="870"/>
    </row>
    <row r="1099" spans="2:8" x14ac:dyDescent="0.25">
      <c r="B1099" s="870"/>
      <c r="C1099" s="870"/>
      <c r="D1099" s="870"/>
      <c r="E1099" s="870"/>
      <c r="F1099" s="870"/>
      <c r="G1099" s="870"/>
      <c r="H1099" s="870"/>
    </row>
    <row r="1100" spans="2:8" x14ac:dyDescent="0.25">
      <c r="B1100" s="870"/>
      <c r="C1100" s="870"/>
      <c r="D1100" s="870"/>
      <c r="E1100" s="870"/>
      <c r="F1100" s="870"/>
      <c r="G1100" s="870"/>
      <c r="H1100" s="870"/>
    </row>
    <row r="1101" spans="2:8" x14ac:dyDescent="0.25">
      <c r="B1101" s="870"/>
      <c r="C1101" s="870"/>
      <c r="D1101" s="870"/>
      <c r="E1101" s="870"/>
      <c r="F1101" s="870"/>
      <c r="G1101" s="870"/>
      <c r="H1101" s="870"/>
    </row>
    <row r="1102" spans="2:8" x14ac:dyDescent="0.25">
      <c r="B1102" s="870"/>
      <c r="C1102" s="870"/>
      <c r="D1102" s="870"/>
      <c r="E1102" s="870"/>
      <c r="F1102" s="870"/>
      <c r="G1102" s="870"/>
      <c r="H1102" s="870"/>
    </row>
    <row r="1103" spans="2:8" x14ac:dyDescent="0.25">
      <c r="B1103" s="870"/>
      <c r="C1103" s="870"/>
      <c r="D1103" s="870"/>
      <c r="E1103" s="870"/>
      <c r="F1103" s="870"/>
      <c r="G1103" s="870"/>
      <c r="H1103" s="870"/>
    </row>
    <row r="1104" spans="2:8" x14ac:dyDescent="0.25">
      <c r="B1104" s="870"/>
      <c r="C1104" s="870"/>
      <c r="D1104" s="870"/>
      <c r="E1104" s="870"/>
      <c r="F1104" s="870"/>
      <c r="G1104" s="870"/>
      <c r="H1104" s="870"/>
    </row>
    <row r="1105" spans="2:8" x14ac:dyDescent="0.25">
      <c r="B1105" s="870"/>
      <c r="C1105" s="870"/>
      <c r="D1105" s="870"/>
      <c r="E1105" s="870"/>
      <c r="F1105" s="870"/>
      <c r="G1105" s="870"/>
      <c r="H1105" s="870"/>
    </row>
    <row r="1106" spans="2:8" x14ac:dyDescent="0.25">
      <c r="B1106" s="870"/>
      <c r="C1106" s="870"/>
      <c r="D1106" s="870"/>
      <c r="E1106" s="870"/>
      <c r="F1106" s="870"/>
      <c r="G1106" s="870"/>
      <c r="H1106" s="870"/>
    </row>
    <row r="1107" spans="2:8" x14ac:dyDescent="0.25">
      <c r="B1107" s="870"/>
      <c r="C1107" s="870"/>
      <c r="D1107" s="870"/>
      <c r="E1107" s="870"/>
      <c r="F1107" s="870"/>
      <c r="G1107" s="870"/>
      <c r="H1107" s="870"/>
    </row>
    <row r="1108" spans="2:8" x14ac:dyDescent="0.25">
      <c r="B1108" s="870"/>
      <c r="C1108" s="870"/>
      <c r="D1108" s="870"/>
      <c r="E1108" s="870"/>
      <c r="F1108" s="870"/>
      <c r="G1108" s="870"/>
      <c r="H1108" s="870"/>
    </row>
    <row r="1109" spans="2:8" x14ac:dyDescent="0.25">
      <c r="B1109" s="870"/>
      <c r="C1109" s="870"/>
      <c r="D1109" s="870"/>
      <c r="E1109" s="870"/>
      <c r="F1109" s="870"/>
      <c r="G1109" s="870"/>
      <c r="H1109" s="870"/>
    </row>
    <row r="1110" spans="2:8" x14ac:dyDescent="0.25">
      <c r="B1110" s="870"/>
      <c r="C1110" s="870"/>
      <c r="D1110" s="870"/>
      <c r="E1110" s="870"/>
      <c r="F1110" s="870"/>
      <c r="G1110" s="870"/>
      <c r="H1110" s="870"/>
    </row>
    <row r="1111" spans="2:8" x14ac:dyDescent="0.25">
      <c r="B1111" s="870"/>
      <c r="C1111" s="870"/>
      <c r="D1111" s="870"/>
      <c r="E1111" s="870"/>
      <c r="F1111" s="870"/>
      <c r="G1111" s="870"/>
      <c r="H1111" s="870"/>
    </row>
    <row r="1112" spans="2:8" x14ac:dyDescent="0.25">
      <c r="B1112" s="870"/>
      <c r="C1112" s="870"/>
      <c r="D1112" s="870"/>
      <c r="E1112" s="870"/>
      <c r="F1112" s="870"/>
      <c r="G1112" s="870"/>
      <c r="H1112" s="870"/>
    </row>
    <row r="1113" spans="2:8" x14ac:dyDescent="0.25">
      <c r="B1113" s="870"/>
      <c r="C1113" s="870"/>
      <c r="D1113" s="870"/>
      <c r="E1113" s="870"/>
      <c r="F1113" s="870"/>
      <c r="G1113" s="870"/>
      <c r="H1113" s="870"/>
    </row>
    <row r="1114" spans="2:8" x14ac:dyDescent="0.25">
      <c r="B1114" s="870"/>
      <c r="C1114" s="870"/>
      <c r="D1114" s="870"/>
      <c r="E1114" s="870"/>
      <c r="F1114" s="870"/>
      <c r="G1114" s="870"/>
      <c r="H1114" s="870"/>
    </row>
    <row r="1115" spans="2:8" x14ac:dyDescent="0.25">
      <c r="B1115" s="870"/>
      <c r="C1115" s="870"/>
      <c r="D1115" s="870"/>
      <c r="E1115" s="870"/>
      <c r="F1115" s="870"/>
      <c r="G1115" s="870"/>
      <c r="H1115" s="870"/>
    </row>
    <row r="1116" spans="2:8" x14ac:dyDescent="0.25">
      <c r="B1116" s="870"/>
      <c r="C1116" s="870"/>
      <c r="D1116" s="870"/>
      <c r="E1116" s="870"/>
      <c r="F1116" s="870"/>
      <c r="G1116" s="870"/>
      <c r="H1116" s="870"/>
    </row>
    <row r="1117" spans="2:8" x14ac:dyDescent="0.25">
      <c r="B1117" s="870"/>
      <c r="C1117" s="870"/>
      <c r="D1117" s="870"/>
      <c r="E1117" s="870"/>
      <c r="F1117" s="870"/>
      <c r="G1117" s="870"/>
      <c r="H1117" s="870"/>
    </row>
    <row r="1118" spans="2:8" x14ac:dyDescent="0.25">
      <c r="B1118" s="870"/>
      <c r="C1118" s="870"/>
      <c r="D1118" s="870"/>
      <c r="E1118" s="870"/>
      <c r="F1118" s="870"/>
      <c r="G1118" s="870"/>
      <c r="H1118" s="870"/>
    </row>
    <row r="1119" spans="2:8" x14ac:dyDescent="0.25">
      <c r="B1119" s="870"/>
      <c r="C1119" s="870"/>
      <c r="D1119" s="870"/>
      <c r="E1119" s="870"/>
      <c r="F1119" s="870"/>
      <c r="G1119" s="870"/>
      <c r="H1119" s="870"/>
    </row>
    <row r="1120" spans="2:8" x14ac:dyDescent="0.25">
      <c r="B1120" s="870"/>
      <c r="C1120" s="870"/>
      <c r="D1120" s="870"/>
      <c r="E1120" s="870"/>
      <c r="F1120" s="870"/>
      <c r="G1120" s="870"/>
      <c r="H1120" s="870"/>
    </row>
    <row r="1121" spans="2:8" x14ac:dyDescent="0.25">
      <c r="B1121" s="870"/>
      <c r="C1121" s="870"/>
      <c r="D1121" s="870"/>
      <c r="E1121" s="870"/>
      <c r="F1121" s="870"/>
      <c r="G1121" s="870"/>
      <c r="H1121" s="870"/>
    </row>
    <row r="1122" spans="2:8" x14ac:dyDescent="0.25">
      <c r="B1122" s="870"/>
      <c r="C1122" s="870"/>
      <c r="D1122" s="870"/>
      <c r="E1122" s="870"/>
      <c r="F1122" s="870"/>
      <c r="G1122" s="870"/>
      <c r="H1122" s="870"/>
    </row>
    <row r="1123" spans="2:8" x14ac:dyDescent="0.25">
      <c r="B1123" s="870"/>
      <c r="C1123" s="870"/>
      <c r="D1123" s="870"/>
      <c r="E1123" s="870"/>
      <c r="F1123" s="870"/>
      <c r="G1123" s="870"/>
      <c r="H1123" s="870"/>
    </row>
    <row r="1124" spans="2:8" x14ac:dyDescent="0.25">
      <c r="B1124" s="870"/>
      <c r="C1124" s="870"/>
      <c r="D1124" s="870"/>
      <c r="E1124" s="870"/>
      <c r="F1124" s="870"/>
      <c r="G1124" s="870"/>
      <c r="H1124" s="870"/>
    </row>
    <row r="1125" spans="2:8" x14ac:dyDescent="0.25">
      <c r="B1125" s="870"/>
      <c r="C1125" s="870"/>
      <c r="D1125" s="870"/>
      <c r="E1125" s="870"/>
      <c r="F1125" s="870"/>
      <c r="G1125" s="870"/>
      <c r="H1125" s="870"/>
    </row>
    <row r="1126" spans="2:8" x14ac:dyDescent="0.25">
      <c r="B1126" s="870"/>
      <c r="C1126" s="870"/>
      <c r="D1126" s="870"/>
      <c r="E1126" s="870"/>
      <c r="F1126" s="870"/>
      <c r="G1126" s="870"/>
      <c r="H1126" s="870"/>
    </row>
    <row r="1127" spans="2:8" x14ac:dyDescent="0.25">
      <c r="B1127" s="870"/>
      <c r="C1127" s="870"/>
      <c r="D1127" s="870"/>
      <c r="E1127" s="870"/>
      <c r="F1127" s="870"/>
      <c r="G1127" s="870"/>
      <c r="H1127" s="870"/>
    </row>
    <row r="1128" spans="2:8" x14ac:dyDescent="0.25">
      <c r="B1128" s="870"/>
      <c r="C1128" s="870"/>
      <c r="D1128" s="870"/>
      <c r="E1128" s="870"/>
      <c r="F1128" s="870"/>
      <c r="G1128" s="870"/>
      <c r="H1128" s="870"/>
    </row>
    <row r="1129" spans="2:8" x14ac:dyDescent="0.25">
      <c r="B1129" s="870"/>
      <c r="C1129" s="870"/>
      <c r="D1129" s="870"/>
      <c r="E1129" s="870"/>
      <c r="F1129" s="870"/>
      <c r="G1129" s="870"/>
      <c r="H1129" s="870"/>
    </row>
    <row r="1130" spans="2:8" x14ac:dyDescent="0.25">
      <c r="B1130" s="870"/>
      <c r="C1130" s="870"/>
      <c r="D1130" s="870"/>
      <c r="E1130" s="870"/>
      <c r="F1130" s="870"/>
      <c r="G1130" s="870"/>
      <c r="H1130" s="870"/>
    </row>
    <row r="1131" spans="2:8" x14ac:dyDescent="0.25">
      <c r="B1131" s="870"/>
      <c r="C1131" s="870"/>
      <c r="D1131" s="870"/>
      <c r="E1131" s="870"/>
      <c r="F1131" s="870"/>
      <c r="G1131" s="870"/>
      <c r="H1131" s="870"/>
    </row>
    <row r="1132" spans="2:8" x14ac:dyDescent="0.25">
      <c r="B1132" s="870"/>
      <c r="C1132" s="870"/>
      <c r="D1132" s="870"/>
      <c r="E1132" s="870"/>
      <c r="F1132" s="870"/>
      <c r="G1132" s="870"/>
      <c r="H1132" s="870"/>
    </row>
    <row r="1133" spans="2:8" x14ac:dyDescent="0.25">
      <c r="B1133" s="870"/>
      <c r="C1133" s="870"/>
      <c r="D1133" s="870"/>
      <c r="E1133" s="870"/>
      <c r="F1133" s="870"/>
      <c r="G1133" s="870"/>
      <c r="H1133" s="870"/>
    </row>
    <row r="1134" spans="2:8" x14ac:dyDescent="0.25">
      <c r="B1134" s="870"/>
      <c r="C1134" s="870"/>
      <c r="D1134" s="870"/>
      <c r="E1134" s="870"/>
      <c r="F1134" s="870"/>
      <c r="G1134" s="870"/>
      <c r="H1134" s="870"/>
    </row>
    <row r="1135" spans="2:8" x14ac:dyDescent="0.25">
      <c r="B1135" s="870"/>
      <c r="C1135" s="870"/>
      <c r="D1135" s="870"/>
      <c r="E1135" s="870"/>
      <c r="F1135" s="870"/>
      <c r="G1135" s="870"/>
      <c r="H1135" s="870"/>
    </row>
    <row r="1136" spans="2:8" x14ac:dyDescent="0.25">
      <c r="B1136" s="870"/>
      <c r="C1136" s="870"/>
      <c r="D1136" s="870"/>
      <c r="E1136" s="870"/>
      <c r="F1136" s="870"/>
      <c r="G1136" s="870"/>
      <c r="H1136" s="870"/>
    </row>
    <row r="1137" spans="2:8" x14ac:dyDescent="0.25">
      <c r="B1137" s="870"/>
      <c r="C1137" s="870"/>
      <c r="D1137" s="870"/>
      <c r="E1137" s="870"/>
      <c r="F1137" s="870"/>
      <c r="G1137" s="870"/>
      <c r="H1137" s="870"/>
    </row>
    <row r="1138" spans="2:8" x14ac:dyDescent="0.25">
      <c r="B1138" s="870"/>
      <c r="C1138" s="870"/>
      <c r="D1138" s="870"/>
      <c r="E1138" s="870"/>
      <c r="F1138" s="870"/>
      <c r="G1138" s="870"/>
      <c r="H1138" s="870"/>
    </row>
    <row r="1139" spans="2:8" x14ac:dyDescent="0.25">
      <c r="B1139" s="870"/>
      <c r="C1139" s="870"/>
      <c r="D1139" s="870"/>
      <c r="E1139" s="870"/>
      <c r="F1139" s="870"/>
      <c r="G1139" s="870"/>
      <c r="H1139" s="870"/>
    </row>
    <row r="1140" spans="2:8" x14ac:dyDescent="0.25">
      <c r="B1140" s="870"/>
      <c r="C1140" s="870"/>
      <c r="D1140" s="870"/>
      <c r="E1140" s="870"/>
      <c r="F1140" s="870"/>
      <c r="G1140" s="870"/>
      <c r="H1140" s="870"/>
    </row>
    <row r="1141" spans="2:8" x14ac:dyDescent="0.25">
      <c r="B1141" s="870"/>
      <c r="C1141" s="870"/>
      <c r="D1141" s="870"/>
      <c r="E1141" s="870"/>
      <c r="F1141" s="870"/>
      <c r="G1141" s="870"/>
      <c r="H1141" s="870"/>
    </row>
    <row r="1142" spans="2:8" x14ac:dyDescent="0.25">
      <c r="B1142" s="870"/>
      <c r="C1142" s="870"/>
      <c r="D1142" s="870"/>
      <c r="E1142" s="870"/>
      <c r="F1142" s="870"/>
      <c r="G1142" s="870"/>
      <c r="H1142" s="870"/>
    </row>
    <row r="1143" spans="2:8" x14ac:dyDescent="0.25">
      <c r="B1143" s="870"/>
      <c r="C1143" s="870"/>
      <c r="D1143" s="870"/>
      <c r="E1143" s="870"/>
      <c r="F1143" s="870"/>
      <c r="G1143" s="870"/>
      <c r="H1143" s="870"/>
    </row>
    <row r="1144" spans="2:8" x14ac:dyDescent="0.25">
      <c r="B1144" s="870"/>
      <c r="C1144" s="870"/>
      <c r="D1144" s="870"/>
      <c r="E1144" s="870"/>
      <c r="F1144" s="870"/>
      <c r="G1144" s="870"/>
      <c r="H1144" s="870"/>
    </row>
    <row r="1145" spans="2:8" x14ac:dyDescent="0.25">
      <c r="B1145" s="870"/>
      <c r="C1145" s="870"/>
      <c r="D1145" s="870"/>
      <c r="E1145" s="870"/>
      <c r="F1145" s="870"/>
      <c r="G1145" s="870"/>
      <c r="H1145" s="870"/>
    </row>
    <row r="1146" spans="2:8" x14ac:dyDescent="0.25">
      <c r="B1146" s="870"/>
      <c r="C1146" s="870"/>
      <c r="D1146" s="870"/>
      <c r="E1146" s="870"/>
      <c r="F1146" s="870"/>
      <c r="G1146" s="870"/>
      <c r="H1146" s="870"/>
    </row>
    <row r="1147" spans="2:8" x14ac:dyDescent="0.25">
      <c r="B1147" s="870"/>
      <c r="C1147" s="870"/>
      <c r="D1147" s="870"/>
      <c r="E1147" s="870"/>
      <c r="F1147" s="870"/>
      <c r="G1147" s="870"/>
      <c r="H1147" s="870"/>
    </row>
    <row r="1148" spans="2:8" x14ac:dyDescent="0.25">
      <c r="B1148" s="870"/>
      <c r="C1148" s="870"/>
      <c r="D1148" s="870"/>
      <c r="E1148" s="870"/>
      <c r="F1148" s="870"/>
      <c r="G1148" s="870"/>
      <c r="H1148" s="870"/>
    </row>
    <row r="1149" spans="2:8" x14ac:dyDescent="0.25">
      <c r="B1149" s="870"/>
      <c r="C1149" s="870"/>
      <c r="D1149" s="870"/>
      <c r="E1149" s="870"/>
      <c r="F1149" s="870"/>
      <c r="G1149" s="870"/>
      <c r="H1149" s="870"/>
    </row>
    <row r="1150" spans="2:8" x14ac:dyDescent="0.25">
      <c r="B1150" s="870"/>
      <c r="C1150" s="870"/>
      <c r="D1150" s="870"/>
      <c r="E1150" s="870"/>
      <c r="F1150" s="870"/>
      <c r="G1150" s="870"/>
      <c r="H1150" s="870"/>
    </row>
    <row r="1151" spans="2:8" x14ac:dyDescent="0.25">
      <c r="B1151" s="870"/>
      <c r="C1151" s="870"/>
      <c r="D1151" s="870"/>
      <c r="E1151" s="870"/>
      <c r="F1151" s="870"/>
      <c r="G1151" s="870"/>
      <c r="H1151" s="870"/>
    </row>
    <row r="1152" spans="2:8" x14ac:dyDescent="0.25">
      <c r="B1152" s="870"/>
      <c r="C1152" s="870"/>
      <c r="D1152" s="870"/>
      <c r="E1152" s="870"/>
      <c r="F1152" s="870"/>
      <c r="G1152" s="870"/>
      <c r="H1152" s="870"/>
    </row>
    <row r="1153" spans="2:8" x14ac:dyDescent="0.25">
      <c r="B1153" s="870"/>
      <c r="C1153" s="870"/>
      <c r="D1153" s="870"/>
      <c r="E1153" s="870"/>
      <c r="F1153" s="870"/>
      <c r="G1153" s="870"/>
      <c r="H1153" s="870"/>
    </row>
    <row r="1154" spans="2:8" x14ac:dyDescent="0.25">
      <c r="B1154" s="870"/>
      <c r="C1154" s="870"/>
      <c r="D1154" s="870"/>
      <c r="E1154" s="870"/>
      <c r="F1154" s="870"/>
      <c r="G1154" s="870"/>
      <c r="H1154" s="870"/>
    </row>
    <row r="1155" spans="2:8" x14ac:dyDescent="0.25">
      <c r="B1155" s="870"/>
      <c r="C1155" s="870"/>
      <c r="D1155" s="870"/>
      <c r="E1155" s="870"/>
      <c r="F1155" s="870"/>
      <c r="G1155" s="870"/>
      <c r="H1155" s="870"/>
    </row>
    <row r="1156" spans="2:8" x14ac:dyDescent="0.25">
      <c r="B1156" s="870"/>
      <c r="C1156" s="870"/>
      <c r="D1156" s="870"/>
      <c r="E1156" s="870"/>
      <c r="F1156" s="870"/>
      <c r="G1156" s="870"/>
      <c r="H1156" s="870"/>
    </row>
    <row r="1157" spans="2:8" x14ac:dyDescent="0.25">
      <c r="B1157" s="870"/>
      <c r="C1157" s="870"/>
      <c r="D1157" s="870"/>
      <c r="E1157" s="870"/>
      <c r="F1157" s="870"/>
      <c r="G1157" s="870"/>
      <c r="H1157" s="870"/>
    </row>
    <row r="1158" spans="2:8" x14ac:dyDescent="0.25">
      <c r="B1158" s="870"/>
      <c r="C1158" s="870"/>
      <c r="D1158" s="870"/>
      <c r="E1158" s="870"/>
      <c r="F1158" s="870"/>
      <c r="G1158" s="870"/>
      <c r="H1158" s="870"/>
    </row>
    <row r="1159" spans="2:8" x14ac:dyDescent="0.25">
      <c r="B1159" s="870"/>
      <c r="C1159" s="870"/>
      <c r="D1159" s="870"/>
      <c r="E1159" s="870"/>
      <c r="F1159" s="870"/>
      <c r="G1159" s="870"/>
      <c r="H1159" s="870"/>
    </row>
    <row r="1160" spans="2:8" x14ac:dyDescent="0.25">
      <c r="B1160" s="870"/>
      <c r="C1160" s="870"/>
      <c r="D1160" s="870"/>
      <c r="E1160" s="870"/>
      <c r="F1160" s="870"/>
      <c r="G1160" s="870"/>
      <c r="H1160" s="870"/>
    </row>
    <row r="1161" spans="2:8" x14ac:dyDescent="0.25">
      <c r="B1161" s="870"/>
      <c r="C1161" s="870"/>
      <c r="D1161" s="870"/>
      <c r="E1161" s="870"/>
      <c r="F1161" s="870"/>
      <c r="G1161" s="870"/>
      <c r="H1161" s="870"/>
    </row>
    <row r="1162" spans="2:8" x14ac:dyDescent="0.25">
      <c r="B1162" s="870"/>
      <c r="C1162" s="870"/>
      <c r="D1162" s="870"/>
      <c r="E1162" s="870"/>
      <c r="F1162" s="870"/>
      <c r="G1162" s="870"/>
      <c r="H1162" s="870"/>
    </row>
    <row r="1163" spans="2:8" x14ac:dyDescent="0.25">
      <c r="B1163" s="870"/>
      <c r="C1163" s="870"/>
      <c r="D1163" s="870"/>
      <c r="E1163" s="870"/>
      <c r="F1163" s="870"/>
      <c r="G1163" s="870"/>
      <c r="H1163" s="870"/>
    </row>
    <row r="1164" spans="2:8" x14ac:dyDescent="0.25">
      <c r="B1164" s="870"/>
      <c r="C1164" s="870"/>
      <c r="D1164" s="870"/>
      <c r="E1164" s="870"/>
      <c r="F1164" s="870"/>
      <c r="G1164" s="870"/>
      <c r="H1164" s="870"/>
    </row>
    <row r="1165" spans="2:8" x14ac:dyDescent="0.25">
      <c r="B1165" s="870"/>
      <c r="C1165" s="870"/>
      <c r="D1165" s="870"/>
      <c r="E1165" s="870"/>
      <c r="F1165" s="870"/>
      <c r="G1165" s="870"/>
      <c r="H1165" s="870"/>
    </row>
    <row r="1166" spans="2:8" x14ac:dyDescent="0.25">
      <c r="B1166" s="870"/>
      <c r="C1166" s="870"/>
      <c r="D1166" s="870"/>
      <c r="E1166" s="870"/>
      <c r="F1166" s="870"/>
      <c r="G1166" s="870"/>
      <c r="H1166" s="870"/>
    </row>
    <row r="1167" spans="2:8" x14ac:dyDescent="0.25">
      <c r="B1167" s="870"/>
      <c r="C1167" s="870"/>
      <c r="D1167" s="870"/>
      <c r="E1167" s="870"/>
      <c r="F1167" s="870"/>
      <c r="G1167" s="870"/>
      <c r="H1167" s="870"/>
    </row>
    <row r="1168" spans="2:8" x14ac:dyDescent="0.25">
      <c r="B1168" s="870"/>
      <c r="C1168" s="870"/>
      <c r="D1168" s="870"/>
      <c r="E1168" s="870"/>
      <c r="F1168" s="870"/>
      <c r="G1168" s="870"/>
      <c r="H1168" s="870"/>
    </row>
    <row r="1169" spans="2:8" x14ac:dyDescent="0.25">
      <c r="B1169" s="870"/>
      <c r="C1169" s="870"/>
      <c r="D1169" s="870"/>
      <c r="E1169" s="870"/>
      <c r="F1169" s="870"/>
      <c r="G1169" s="870"/>
      <c r="H1169" s="870"/>
    </row>
    <row r="1170" spans="2:8" x14ac:dyDescent="0.25">
      <c r="B1170" s="870"/>
      <c r="C1170" s="870"/>
      <c r="D1170" s="870"/>
      <c r="E1170" s="870"/>
      <c r="F1170" s="870"/>
      <c r="G1170" s="870"/>
      <c r="H1170" s="870"/>
    </row>
    <row r="1171" spans="2:8" x14ac:dyDescent="0.25">
      <c r="B1171" s="870"/>
      <c r="C1171" s="870"/>
      <c r="D1171" s="870"/>
      <c r="E1171" s="870"/>
      <c r="F1171" s="870"/>
      <c r="G1171" s="870"/>
      <c r="H1171" s="870"/>
    </row>
    <row r="1172" spans="2:8" x14ac:dyDescent="0.25">
      <c r="B1172" s="870"/>
      <c r="C1172" s="870"/>
      <c r="D1172" s="870"/>
      <c r="E1172" s="870"/>
      <c r="F1172" s="870"/>
      <c r="G1172" s="870"/>
      <c r="H1172" s="870"/>
    </row>
    <row r="1173" spans="2:8" x14ac:dyDescent="0.25">
      <c r="B1173" s="870"/>
      <c r="C1173" s="870"/>
      <c r="D1173" s="870"/>
      <c r="E1173" s="870"/>
      <c r="F1173" s="870"/>
      <c r="G1173" s="870"/>
      <c r="H1173" s="870"/>
    </row>
    <row r="1174" spans="2:8" x14ac:dyDescent="0.25">
      <c r="B1174" s="870"/>
      <c r="C1174" s="870"/>
      <c r="D1174" s="870"/>
      <c r="E1174" s="870"/>
      <c r="F1174" s="870"/>
      <c r="G1174" s="870"/>
      <c r="H1174" s="870"/>
    </row>
    <row r="1175" spans="2:8" x14ac:dyDescent="0.25">
      <c r="B1175" s="870"/>
      <c r="C1175" s="870"/>
      <c r="D1175" s="870"/>
      <c r="E1175" s="870"/>
      <c r="F1175" s="870"/>
      <c r="G1175" s="870"/>
      <c r="H1175" s="870"/>
    </row>
    <row r="1176" spans="2:8" x14ac:dyDescent="0.25">
      <c r="B1176" s="870"/>
      <c r="C1176" s="870"/>
      <c r="D1176" s="870"/>
      <c r="E1176" s="870"/>
      <c r="F1176" s="870"/>
      <c r="G1176" s="870"/>
      <c r="H1176" s="870"/>
    </row>
    <row r="1177" spans="2:8" x14ac:dyDescent="0.25">
      <c r="B1177" s="870"/>
      <c r="C1177" s="870"/>
      <c r="D1177" s="870"/>
      <c r="E1177" s="870"/>
      <c r="F1177" s="870"/>
      <c r="G1177" s="870"/>
      <c r="H1177" s="870"/>
    </row>
    <row r="1178" spans="2:8" x14ac:dyDescent="0.25">
      <c r="B1178" s="870"/>
      <c r="C1178" s="870"/>
      <c r="D1178" s="870"/>
      <c r="E1178" s="870"/>
      <c r="F1178" s="870"/>
      <c r="G1178" s="870"/>
      <c r="H1178" s="870"/>
    </row>
    <row r="1179" spans="2:8" x14ac:dyDescent="0.25">
      <c r="B1179" s="870"/>
      <c r="C1179" s="870"/>
      <c r="D1179" s="870"/>
      <c r="E1179" s="870"/>
      <c r="F1179" s="870"/>
      <c r="G1179" s="870"/>
      <c r="H1179" s="870"/>
    </row>
    <row r="1180" spans="2:8" x14ac:dyDescent="0.25">
      <c r="B1180" s="870"/>
      <c r="C1180" s="870"/>
      <c r="D1180" s="870"/>
      <c r="E1180" s="870"/>
      <c r="F1180" s="870"/>
      <c r="G1180" s="870"/>
      <c r="H1180" s="870"/>
    </row>
    <row r="1181" spans="2:8" x14ac:dyDescent="0.25">
      <c r="B1181" s="870"/>
      <c r="C1181" s="870"/>
      <c r="D1181" s="870"/>
      <c r="E1181" s="870"/>
      <c r="F1181" s="870"/>
      <c r="G1181" s="870"/>
      <c r="H1181" s="870"/>
    </row>
    <row r="1182" spans="2:8" x14ac:dyDescent="0.25">
      <c r="B1182" s="870"/>
      <c r="C1182" s="870"/>
      <c r="D1182" s="870"/>
      <c r="E1182" s="870"/>
      <c r="F1182" s="870"/>
      <c r="G1182" s="870"/>
      <c r="H1182" s="870"/>
    </row>
    <row r="1183" spans="2:8" x14ac:dyDescent="0.25">
      <c r="B1183" s="870"/>
      <c r="C1183" s="870"/>
      <c r="D1183" s="870"/>
      <c r="E1183" s="870"/>
      <c r="F1183" s="870"/>
      <c r="G1183" s="870"/>
      <c r="H1183" s="870"/>
    </row>
    <row r="1184" spans="2:8" x14ac:dyDescent="0.25">
      <c r="B1184" s="870"/>
      <c r="C1184" s="870"/>
      <c r="D1184" s="870"/>
      <c r="E1184" s="870"/>
      <c r="F1184" s="870"/>
      <c r="G1184" s="870"/>
      <c r="H1184" s="870"/>
    </row>
    <row r="1185" spans="2:8" x14ac:dyDescent="0.25">
      <c r="B1185" s="870"/>
      <c r="C1185" s="870"/>
      <c r="D1185" s="870"/>
      <c r="E1185" s="870"/>
      <c r="F1185" s="870"/>
      <c r="G1185" s="870"/>
      <c r="H1185" s="870"/>
    </row>
    <row r="1186" spans="2:8" x14ac:dyDescent="0.25">
      <c r="B1186" s="870"/>
      <c r="C1186" s="870"/>
      <c r="D1186" s="870"/>
      <c r="E1186" s="870"/>
      <c r="F1186" s="870"/>
      <c r="G1186" s="870"/>
      <c r="H1186" s="870"/>
    </row>
    <row r="1187" spans="2:8" x14ac:dyDescent="0.25">
      <c r="B1187" s="870"/>
      <c r="C1187" s="870"/>
      <c r="D1187" s="870"/>
      <c r="E1187" s="870"/>
      <c r="F1187" s="870"/>
      <c r="G1187" s="870"/>
      <c r="H1187" s="870"/>
    </row>
    <row r="1188" spans="2:8" x14ac:dyDescent="0.25">
      <c r="B1188" s="870"/>
      <c r="C1188" s="870"/>
      <c r="D1188" s="870"/>
      <c r="E1188" s="870"/>
      <c r="F1188" s="870"/>
      <c r="G1188" s="870"/>
      <c r="H1188" s="870"/>
    </row>
    <row r="1189" spans="2:8" x14ac:dyDescent="0.25">
      <c r="B1189" s="870"/>
      <c r="C1189" s="870"/>
      <c r="D1189" s="870"/>
      <c r="E1189" s="870"/>
      <c r="F1189" s="870"/>
      <c r="G1189" s="870"/>
      <c r="H1189" s="870"/>
    </row>
    <row r="1190" spans="2:8" x14ac:dyDescent="0.25">
      <c r="B1190" s="870"/>
      <c r="C1190" s="870"/>
      <c r="D1190" s="870"/>
      <c r="E1190" s="870"/>
      <c r="F1190" s="870"/>
      <c r="G1190" s="870"/>
      <c r="H1190" s="870"/>
    </row>
    <row r="1191" spans="2:8" x14ac:dyDescent="0.25">
      <c r="B1191" s="870"/>
      <c r="C1191" s="870"/>
      <c r="D1191" s="870"/>
      <c r="E1191" s="870"/>
      <c r="F1191" s="870"/>
      <c r="G1191" s="870"/>
      <c r="H1191" s="870"/>
    </row>
    <row r="1192" spans="2:8" x14ac:dyDescent="0.25">
      <c r="B1192" s="870"/>
      <c r="C1192" s="870"/>
      <c r="D1192" s="870"/>
      <c r="E1192" s="870"/>
      <c r="F1192" s="870"/>
      <c r="G1192" s="870"/>
      <c r="H1192" s="870"/>
    </row>
    <row r="1193" spans="2:8" x14ac:dyDescent="0.25">
      <c r="B1193" s="870"/>
      <c r="C1193" s="870"/>
      <c r="D1193" s="870"/>
      <c r="E1193" s="870"/>
      <c r="F1193" s="870"/>
      <c r="G1193" s="870"/>
      <c r="H1193" s="870"/>
    </row>
    <row r="1194" spans="2:8" x14ac:dyDescent="0.25">
      <c r="B1194" s="870"/>
      <c r="C1194" s="870"/>
      <c r="D1194" s="870"/>
      <c r="E1194" s="870"/>
      <c r="F1194" s="870"/>
      <c r="G1194" s="870"/>
      <c r="H1194" s="870"/>
    </row>
    <row r="1195" spans="2:8" x14ac:dyDescent="0.25">
      <c r="B1195" s="870"/>
      <c r="C1195" s="870"/>
      <c r="D1195" s="870"/>
      <c r="E1195" s="870"/>
      <c r="F1195" s="870"/>
      <c r="G1195" s="870"/>
      <c r="H1195" s="870"/>
    </row>
    <row r="1196" spans="2:8" x14ac:dyDescent="0.25">
      <c r="B1196" s="870"/>
      <c r="C1196" s="870"/>
      <c r="D1196" s="870"/>
      <c r="E1196" s="870"/>
      <c r="F1196" s="870"/>
      <c r="G1196" s="870"/>
      <c r="H1196" s="870"/>
    </row>
    <row r="1197" spans="2:8" x14ac:dyDescent="0.25">
      <c r="B1197" s="870"/>
      <c r="C1197" s="870"/>
      <c r="D1197" s="870"/>
      <c r="E1197" s="870"/>
      <c r="F1197" s="870"/>
      <c r="G1197" s="870"/>
      <c r="H1197" s="870"/>
    </row>
    <row r="1198" spans="2:8" x14ac:dyDescent="0.25">
      <c r="B1198" s="870"/>
      <c r="C1198" s="870"/>
      <c r="D1198" s="870"/>
      <c r="E1198" s="870"/>
      <c r="F1198" s="870"/>
      <c r="G1198" s="870"/>
      <c r="H1198" s="870"/>
    </row>
    <row r="1199" spans="2:8" x14ac:dyDescent="0.25">
      <c r="B1199" s="870"/>
      <c r="C1199" s="870"/>
      <c r="D1199" s="870"/>
      <c r="E1199" s="870"/>
      <c r="F1199" s="870"/>
      <c r="G1199" s="870"/>
      <c r="H1199" s="870"/>
    </row>
    <row r="1200" spans="2:8" x14ac:dyDescent="0.25">
      <c r="B1200" s="870"/>
      <c r="C1200" s="870"/>
      <c r="D1200" s="870"/>
      <c r="E1200" s="870"/>
      <c r="F1200" s="870"/>
      <c r="G1200" s="870"/>
      <c r="H1200" s="870"/>
    </row>
    <row r="1201" spans="2:8" x14ac:dyDescent="0.25">
      <c r="B1201" s="870"/>
      <c r="C1201" s="870"/>
      <c r="D1201" s="870"/>
      <c r="E1201" s="870"/>
      <c r="F1201" s="870"/>
      <c r="G1201" s="870"/>
      <c r="H1201" s="870"/>
    </row>
    <row r="1202" spans="2:8" x14ac:dyDescent="0.25">
      <c r="B1202" s="870"/>
      <c r="C1202" s="870"/>
      <c r="D1202" s="870"/>
      <c r="E1202" s="870"/>
      <c r="F1202" s="870"/>
      <c r="G1202" s="870"/>
      <c r="H1202" s="870"/>
    </row>
    <row r="1203" spans="2:8" x14ac:dyDescent="0.25">
      <c r="B1203" s="870"/>
      <c r="C1203" s="870"/>
      <c r="D1203" s="870"/>
      <c r="E1203" s="870"/>
      <c r="F1203" s="870"/>
      <c r="G1203" s="870"/>
      <c r="H1203" s="870"/>
    </row>
    <row r="1204" spans="2:8" x14ac:dyDescent="0.25">
      <c r="B1204" s="870"/>
      <c r="C1204" s="870"/>
      <c r="D1204" s="870"/>
      <c r="E1204" s="870"/>
      <c r="F1204" s="870"/>
      <c r="G1204" s="870"/>
      <c r="H1204" s="870"/>
    </row>
    <row r="1205" spans="2:8" x14ac:dyDescent="0.25">
      <c r="B1205" s="870"/>
      <c r="C1205" s="870"/>
      <c r="D1205" s="870"/>
      <c r="E1205" s="870"/>
      <c r="F1205" s="870"/>
      <c r="G1205" s="870"/>
      <c r="H1205" s="870"/>
    </row>
    <row r="1206" spans="2:8" x14ac:dyDescent="0.25">
      <c r="B1206" s="870"/>
      <c r="C1206" s="870"/>
      <c r="D1206" s="870"/>
      <c r="E1206" s="870"/>
      <c r="F1206" s="870"/>
      <c r="G1206" s="870"/>
      <c r="H1206" s="870"/>
    </row>
    <row r="1207" spans="2:8" x14ac:dyDescent="0.25">
      <c r="B1207" s="870"/>
      <c r="C1207" s="870"/>
      <c r="D1207" s="870"/>
      <c r="E1207" s="870"/>
      <c r="F1207" s="870"/>
      <c r="G1207" s="870"/>
      <c r="H1207" s="870"/>
    </row>
    <row r="1208" spans="2:8" x14ac:dyDescent="0.25">
      <c r="B1208" s="870"/>
      <c r="C1208" s="870"/>
      <c r="D1208" s="870"/>
      <c r="E1208" s="870"/>
      <c r="F1208" s="870"/>
      <c r="G1208" s="870"/>
      <c r="H1208" s="870"/>
    </row>
    <row r="1209" spans="2:8" x14ac:dyDescent="0.25">
      <c r="B1209" s="870"/>
      <c r="C1209" s="870"/>
      <c r="D1209" s="870"/>
      <c r="E1209" s="870"/>
      <c r="F1209" s="870"/>
      <c r="G1209" s="870"/>
      <c r="H1209" s="870"/>
    </row>
    <row r="1210" spans="2:8" x14ac:dyDescent="0.25">
      <c r="B1210" s="870"/>
      <c r="C1210" s="870"/>
      <c r="D1210" s="870"/>
      <c r="E1210" s="870"/>
      <c r="F1210" s="870"/>
      <c r="G1210" s="870"/>
      <c r="H1210" s="870"/>
    </row>
    <row r="1211" spans="2:8" x14ac:dyDescent="0.25">
      <c r="B1211" s="870"/>
      <c r="C1211" s="870"/>
      <c r="D1211" s="870"/>
      <c r="E1211" s="870"/>
      <c r="F1211" s="870"/>
      <c r="G1211" s="870"/>
      <c r="H1211" s="870"/>
    </row>
    <row r="1212" spans="2:8" x14ac:dyDescent="0.25">
      <c r="B1212" s="870"/>
      <c r="C1212" s="870"/>
      <c r="D1212" s="870"/>
      <c r="E1212" s="870"/>
      <c r="F1212" s="870"/>
      <c r="G1212" s="870"/>
      <c r="H1212" s="870"/>
    </row>
    <row r="1213" spans="2:8" x14ac:dyDescent="0.25">
      <c r="B1213" s="870"/>
      <c r="C1213" s="870"/>
      <c r="D1213" s="870"/>
      <c r="E1213" s="870"/>
      <c r="F1213" s="870"/>
      <c r="G1213" s="870"/>
      <c r="H1213" s="870"/>
    </row>
    <row r="1214" spans="2:8" x14ac:dyDescent="0.25">
      <c r="B1214" s="870"/>
      <c r="C1214" s="870"/>
      <c r="D1214" s="870"/>
      <c r="E1214" s="870"/>
      <c r="F1214" s="870"/>
      <c r="G1214" s="870"/>
      <c r="H1214" s="870"/>
    </row>
    <row r="1215" spans="2:8" x14ac:dyDescent="0.25">
      <c r="B1215" s="870"/>
      <c r="C1215" s="870"/>
      <c r="D1215" s="870"/>
      <c r="E1215" s="870"/>
      <c r="F1215" s="870"/>
      <c r="G1215" s="870"/>
      <c r="H1215" s="870"/>
    </row>
    <row r="1216" spans="2:8" x14ac:dyDescent="0.25">
      <c r="B1216" s="870"/>
      <c r="C1216" s="870"/>
      <c r="D1216" s="870"/>
      <c r="E1216" s="870"/>
      <c r="F1216" s="870"/>
      <c r="G1216" s="870"/>
      <c r="H1216" s="870"/>
    </row>
    <row r="1217" spans="2:8" x14ac:dyDescent="0.25">
      <c r="B1217" s="870"/>
      <c r="C1217" s="870"/>
      <c r="D1217" s="870"/>
      <c r="E1217" s="870"/>
      <c r="F1217" s="870"/>
      <c r="G1217" s="870"/>
      <c r="H1217" s="870"/>
    </row>
    <row r="1218" spans="2:8" x14ac:dyDescent="0.25">
      <c r="B1218" s="870"/>
      <c r="C1218" s="870"/>
      <c r="D1218" s="870"/>
      <c r="E1218" s="870"/>
      <c r="F1218" s="870"/>
      <c r="G1218" s="870"/>
      <c r="H1218" s="870"/>
    </row>
    <row r="1219" spans="2:8" x14ac:dyDescent="0.25">
      <c r="B1219" s="870"/>
      <c r="C1219" s="870"/>
      <c r="D1219" s="870"/>
      <c r="E1219" s="870"/>
      <c r="F1219" s="870"/>
      <c r="G1219" s="870"/>
      <c r="H1219" s="870"/>
    </row>
    <row r="1220" spans="2:8" x14ac:dyDescent="0.25">
      <c r="B1220" s="870"/>
      <c r="C1220" s="870"/>
      <c r="D1220" s="870"/>
      <c r="E1220" s="870"/>
      <c r="F1220" s="870"/>
      <c r="G1220" s="870"/>
      <c r="H1220" s="870"/>
    </row>
    <row r="1221" spans="2:8" x14ac:dyDescent="0.25">
      <c r="B1221" s="870"/>
      <c r="C1221" s="870"/>
      <c r="D1221" s="870"/>
      <c r="E1221" s="870"/>
      <c r="F1221" s="870"/>
      <c r="G1221" s="870"/>
      <c r="H1221" s="870"/>
    </row>
    <row r="1222" spans="2:8" x14ac:dyDescent="0.25">
      <c r="B1222" s="870"/>
      <c r="C1222" s="870"/>
      <c r="D1222" s="870"/>
      <c r="E1222" s="870"/>
      <c r="F1222" s="870"/>
      <c r="G1222" s="870"/>
      <c r="H1222" s="870"/>
    </row>
    <row r="1223" spans="2:8" x14ac:dyDescent="0.25">
      <c r="B1223" s="870"/>
      <c r="C1223" s="870"/>
      <c r="D1223" s="870"/>
      <c r="E1223" s="870"/>
      <c r="F1223" s="870"/>
      <c r="G1223" s="870"/>
      <c r="H1223" s="870"/>
    </row>
    <row r="1224" spans="2:8" x14ac:dyDescent="0.25">
      <c r="B1224" s="870"/>
      <c r="C1224" s="870"/>
      <c r="D1224" s="870"/>
      <c r="E1224" s="870"/>
      <c r="F1224" s="870"/>
      <c r="G1224" s="870"/>
      <c r="H1224" s="870"/>
    </row>
    <row r="1225" spans="2:8" x14ac:dyDescent="0.25">
      <c r="B1225" s="870"/>
      <c r="C1225" s="870"/>
      <c r="D1225" s="870"/>
      <c r="E1225" s="870"/>
      <c r="F1225" s="870"/>
      <c r="G1225" s="870"/>
      <c r="H1225" s="870"/>
    </row>
    <row r="1226" spans="2:8" x14ac:dyDescent="0.25">
      <c r="B1226" s="870"/>
      <c r="C1226" s="870"/>
      <c r="D1226" s="870"/>
      <c r="E1226" s="870"/>
      <c r="F1226" s="870"/>
      <c r="G1226" s="870"/>
      <c r="H1226" s="870"/>
    </row>
    <row r="1227" spans="2:8" x14ac:dyDescent="0.25">
      <c r="B1227" s="870"/>
      <c r="C1227" s="870"/>
      <c r="D1227" s="870"/>
      <c r="E1227" s="870"/>
      <c r="F1227" s="870"/>
      <c r="G1227" s="870"/>
      <c r="H1227" s="870"/>
    </row>
    <row r="1228" spans="2:8" x14ac:dyDescent="0.25">
      <c r="B1228" s="870"/>
      <c r="C1228" s="870"/>
      <c r="D1228" s="870"/>
      <c r="E1228" s="870"/>
      <c r="F1228" s="870"/>
      <c r="G1228" s="870"/>
      <c r="H1228" s="870"/>
    </row>
    <row r="1229" spans="2:8" x14ac:dyDescent="0.25">
      <c r="B1229" s="870"/>
      <c r="C1229" s="870"/>
      <c r="D1229" s="870"/>
      <c r="E1229" s="870"/>
      <c r="F1229" s="870"/>
      <c r="G1229" s="870"/>
      <c r="H1229" s="870"/>
    </row>
    <row r="1230" spans="2:8" x14ac:dyDescent="0.25">
      <c r="B1230" s="870"/>
      <c r="C1230" s="870"/>
      <c r="D1230" s="870"/>
      <c r="E1230" s="870"/>
      <c r="F1230" s="870"/>
      <c r="G1230" s="870"/>
      <c r="H1230" s="870"/>
    </row>
    <row r="1231" spans="2:8" x14ac:dyDescent="0.25">
      <c r="B1231" s="870"/>
      <c r="C1231" s="870"/>
      <c r="D1231" s="870"/>
      <c r="E1231" s="870"/>
      <c r="F1231" s="870"/>
      <c r="G1231" s="870"/>
      <c r="H1231" s="870"/>
    </row>
    <row r="1232" spans="2:8" x14ac:dyDescent="0.25">
      <c r="B1232" s="870"/>
      <c r="C1232" s="870"/>
      <c r="D1232" s="870"/>
      <c r="E1232" s="870"/>
      <c r="F1232" s="870"/>
      <c r="G1232" s="870"/>
      <c r="H1232" s="870"/>
    </row>
    <row r="1233" spans="2:8" x14ac:dyDescent="0.25">
      <c r="B1233" s="870"/>
      <c r="C1233" s="870"/>
      <c r="D1233" s="870"/>
      <c r="E1233" s="870"/>
      <c r="F1233" s="870"/>
      <c r="G1233" s="870"/>
      <c r="H1233" s="870"/>
    </row>
    <row r="1234" spans="2:8" x14ac:dyDescent="0.25">
      <c r="B1234" s="870"/>
      <c r="C1234" s="870"/>
      <c r="D1234" s="870"/>
      <c r="E1234" s="870"/>
      <c r="F1234" s="870"/>
      <c r="G1234" s="870"/>
      <c r="H1234" s="870"/>
    </row>
    <row r="1235" spans="2:8" x14ac:dyDescent="0.25">
      <c r="B1235" s="870"/>
      <c r="C1235" s="870"/>
      <c r="D1235" s="870"/>
      <c r="E1235" s="870"/>
      <c r="F1235" s="870"/>
      <c r="G1235" s="870"/>
      <c r="H1235" s="870"/>
    </row>
    <row r="1236" spans="2:8" x14ac:dyDescent="0.25">
      <c r="B1236" s="870"/>
      <c r="C1236" s="870"/>
      <c r="D1236" s="870"/>
      <c r="E1236" s="870"/>
      <c r="F1236" s="870"/>
      <c r="G1236" s="870"/>
      <c r="H1236" s="870"/>
    </row>
    <row r="1237" spans="2:8" x14ac:dyDescent="0.25">
      <c r="B1237" s="870"/>
      <c r="C1237" s="870"/>
      <c r="D1237" s="870"/>
      <c r="E1237" s="870"/>
      <c r="F1237" s="870"/>
      <c r="G1237" s="870"/>
      <c r="H1237" s="870"/>
    </row>
    <row r="1238" spans="2:8" x14ac:dyDescent="0.25">
      <c r="B1238" s="870"/>
      <c r="C1238" s="870"/>
      <c r="D1238" s="870"/>
      <c r="E1238" s="870"/>
      <c r="F1238" s="870"/>
      <c r="G1238" s="870"/>
      <c r="H1238" s="870"/>
    </row>
    <row r="1239" spans="2:8" x14ac:dyDescent="0.25">
      <c r="B1239" s="870"/>
      <c r="C1239" s="870"/>
      <c r="D1239" s="870"/>
      <c r="E1239" s="870"/>
      <c r="F1239" s="870"/>
      <c r="G1239" s="870"/>
      <c r="H1239" s="870"/>
    </row>
    <row r="1240" spans="2:8" x14ac:dyDescent="0.25">
      <c r="B1240" s="870"/>
      <c r="C1240" s="870"/>
      <c r="D1240" s="870"/>
      <c r="E1240" s="870"/>
      <c r="F1240" s="870"/>
      <c r="G1240" s="870"/>
      <c r="H1240" s="870"/>
    </row>
    <row r="1241" spans="2:8" x14ac:dyDescent="0.25">
      <c r="B1241" s="870"/>
      <c r="C1241" s="870"/>
      <c r="D1241" s="870"/>
      <c r="E1241" s="870"/>
      <c r="F1241" s="870"/>
      <c r="G1241" s="870"/>
      <c r="H1241" s="870"/>
    </row>
    <row r="1242" spans="2:8" x14ac:dyDescent="0.25">
      <c r="B1242" s="870"/>
      <c r="C1242" s="870"/>
      <c r="D1242" s="870"/>
      <c r="E1242" s="870"/>
      <c r="F1242" s="870"/>
      <c r="G1242" s="870"/>
      <c r="H1242" s="870"/>
    </row>
    <row r="1243" spans="2:8" x14ac:dyDescent="0.25">
      <c r="B1243" s="870"/>
      <c r="C1243" s="870"/>
      <c r="D1243" s="870"/>
      <c r="E1243" s="870"/>
      <c r="F1243" s="870"/>
      <c r="G1243" s="870"/>
      <c r="H1243" s="870"/>
    </row>
    <row r="1244" spans="2:8" x14ac:dyDescent="0.25">
      <c r="B1244" s="870"/>
      <c r="C1244" s="870"/>
      <c r="D1244" s="870"/>
      <c r="E1244" s="870"/>
      <c r="F1244" s="870"/>
      <c r="G1244" s="870"/>
      <c r="H1244" s="870"/>
    </row>
    <row r="1245" spans="2:8" x14ac:dyDescent="0.25">
      <c r="B1245" s="870"/>
      <c r="C1245" s="870"/>
      <c r="D1245" s="870"/>
      <c r="E1245" s="870"/>
      <c r="F1245" s="870"/>
      <c r="G1245" s="870"/>
      <c r="H1245" s="870"/>
    </row>
    <row r="1246" spans="2:8" x14ac:dyDescent="0.25">
      <c r="B1246" s="870"/>
      <c r="C1246" s="870"/>
      <c r="D1246" s="870"/>
      <c r="E1246" s="870"/>
      <c r="F1246" s="870"/>
      <c r="G1246" s="870"/>
      <c r="H1246" s="870"/>
    </row>
    <row r="1247" spans="2:8" x14ac:dyDescent="0.25">
      <c r="B1247" s="870"/>
      <c r="C1247" s="870"/>
      <c r="D1247" s="870"/>
      <c r="E1247" s="870"/>
      <c r="F1247" s="870"/>
      <c r="G1247" s="870"/>
      <c r="H1247" s="870"/>
    </row>
    <row r="1248" spans="2:8" x14ac:dyDescent="0.25">
      <c r="B1248" s="870"/>
      <c r="C1248" s="870"/>
      <c r="D1248" s="870"/>
      <c r="E1248" s="870"/>
      <c r="F1248" s="870"/>
      <c r="G1248" s="870"/>
      <c r="H1248" s="870"/>
    </row>
    <row r="1249" spans="2:8" x14ac:dyDescent="0.25">
      <c r="B1249" s="870"/>
      <c r="C1249" s="870"/>
      <c r="D1249" s="870"/>
      <c r="E1249" s="870"/>
      <c r="F1249" s="870"/>
      <c r="G1249" s="870"/>
      <c r="H1249" s="870"/>
    </row>
    <row r="1250" spans="2:8" x14ac:dyDescent="0.25">
      <c r="B1250" s="870"/>
      <c r="C1250" s="870"/>
      <c r="D1250" s="870"/>
      <c r="E1250" s="870"/>
      <c r="F1250" s="870"/>
      <c r="G1250" s="870"/>
      <c r="H1250" s="870"/>
    </row>
    <row r="1251" spans="2:8" x14ac:dyDescent="0.25">
      <c r="B1251" s="870"/>
      <c r="C1251" s="870"/>
      <c r="D1251" s="870"/>
      <c r="E1251" s="870"/>
      <c r="F1251" s="870"/>
      <c r="G1251" s="870"/>
      <c r="H1251" s="870"/>
    </row>
    <row r="1252" spans="2:8" x14ac:dyDescent="0.25">
      <c r="B1252" s="870"/>
      <c r="C1252" s="870"/>
      <c r="D1252" s="870"/>
      <c r="E1252" s="870"/>
      <c r="F1252" s="870"/>
      <c r="G1252" s="870"/>
      <c r="H1252" s="870"/>
    </row>
    <row r="1253" spans="2:8" x14ac:dyDescent="0.25">
      <c r="B1253" s="870"/>
      <c r="C1253" s="870"/>
      <c r="D1253" s="870"/>
      <c r="E1253" s="870"/>
      <c r="F1253" s="870"/>
      <c r="G1253" s="870"/>
      <c r="H1253" s="870"/>
    </row>
    <row r="1254" spans="2:8" x14ac:dyDescent="0.25">
      <c r="B1254" s="870"/>
      <c r="C1254" s="870"/>
      <c r="D1254" s="870"/>
      <c r="E1254" s="870"/>
      <c r="F1254" s="870"/>
      <c r="G1254" s="870"/>
      <c r="H1254" s="870"/>
    </row>
    <row r="1255" spans="2:8" x14ac:dyDescent="0.25">
      <c r="B1255" s="870"/>
      <c r="C1255" s="870"/>
      <c r="D1255" s="870"/>
      <c r="E1255" s="870"/>
      <c r="F1255" s="870"/>
      <c r="G1255" s="870"/>
      <c r="H1255" s="870"/>
    </row>
    <row r="1256" spans="2:8" x14ac:dyDescent="0.25">
      <c r="B1256" s="870"/>
      <c r="C1256" s="870"/>
      <c r="D1256" s="870"/>
      <c r="E1256" s="870"/>
      <c r="F1256" s="870"/>
      <c r="G1256" s="870"/>
      <c r="H1256" s="870"/>
    </row>
    <row r="1257" spans="2:8" x14ac:dyDescent="0.25">
      <c r="B1257" s="870"/>
      <c r="C1257" s="870"/>
      <c r="D1257" s="870"/>
      <c r="E1257" s="870"/>
      <c r="F1257" s="870"/>
      <c r="G1257" s="870"/>
      <c r="H1257" s="870"/>
    </row>
    <row r="1258" spans="2:8" x14ac:dyDescent="0.25">
      <c r="B1258" s="870"/>
      <c r="C1258" s="870"/>
      <c r="D1258" s="870"/>
      <c r="E1258" s="870"/>
      <c r="F1258" s="870"/>
      <c r="G1258" s="870"/>
      <c r="H1258" s="870"/>
    </row>
    <row r="1259" spans="2:8" x14ac:dyDescent="0.25">
      <c r="B1259" s="870"/>
      <c r="C1259" s="870"/>
      <c r="D1259" s="870"/>
      <c r="E1259" s="870"/>
      <c r="F1259" s="870"/>
      <c r="G1259" s="870"/>
      <c r="H1259" s="870"/>
    </row>
    <row r="1260" spans="2:8" x14ac:dyDescent="0.25">
      <c r="B1260" s="870"/>
      <c r="C1260" s="870"/>
      <c r="D1260" s="870"/>
      <c r="E1260" s="870"/>
      <c r="F1260" s="870"/>
      <c r="G1260" s="870"/>
      <c r="H1260" s="870"/>
    </row>
    <row r="1261" spans="2:8" x14ac:dyDescent="0.25">
      <c r="B1261" s="870"/>
      <c r="C1261" s="870"/>
      <c r="D1261" s="870"/>
      <c r="E1261" s="870"/>
      <c r="F1261" s="870"/>
      <c r="G1261" s="870"/>
      <c r="H1261" s="870"/>
    </row>
    <row r="1262" spans="2:8" x14ac:dyDescent="0.25">
      <c r="B1262" s="870"/>
      <c r="C1262" s="870"/>
      <c r="D1262" s="870"/>
      <c r="E1262" s="870"/>
      <c r="F1262" s="870"/>
      <c r="G1262" s="870"/>
      <c r="H1262" s="870"/>
    </row>
    <row r="1263" spans="2:8" x14ac:dyDescent="0.25">
      <c r="B1263" s="870"/>
      <c r="C1263" s="870"/>
      <c r="D1263" s="870"/>
      <c r="E1263" s="870"/>
      <c r="F1263" s="870"/>
      <c r="G1263" s="870"/>
      <c r="H1263" s="870"/>
    </row>
    <row r="1264" spans="2:8" x14ac:dyDescent="0.25">
      <c r="B1264" s="870"/>
      <c r="C1264" s="870"/>
      <c r="D1264" s="870"/>
      <c r="E1264" s="870"/>
      <c r="F1264" s="870"/>
      <c r="G1264" s="870"/>
      <c r="H1264" s="870"/>
    </row>
    <row r="1265" spans="2:8" x14ac:dyDescent="0.25">
      <c r="B1265" s="870"/>
      <c r="C1265" s="870"/>
      <c r="D1265" s="870"/>
      <c r="E1265" s="870"/>
      <c r="F1265" s="870"/>
      <c r="G1265" s="870"/>
      <c r="H1265" s="870"/>
    </row>
    <row r="1266" spans="2:8" x14ac:dyDescent="0.25">
      <c r="B1266" s="870"/>
      <c r="C1266" s="870"/>
      <c r="D1266" s="870"/>
      <c r="E1266" s="870"/>
      <c r="F1266" s="870"/>
      <c r="G1266" s="870"/>
      <c r="H1266" s="870"/>
    </row>
    <row r="1267" spans="2:8" x14ac:dyDescent="0.25">
      <c r="B1267" s="870"/>
      <c r="C1267" s="870"/>
      <c r="D1267" s="870"/>
      <c r="E1267" s="870"/>
      <c r="F1267" s="870"/>
      <c r="G1267" s="870"/>
      <c r="H1267" s="870"/>
    </row>
    <row r="1268" spans="2:8" x14ac:dyDescent="0.25">
      <c r="B1268" s="870"/>
      <c r="C1268" s="870"/>
      <c r="D1268" s="870"/>
      <c r="E1268" s="870"/>
      <c r="F1268" s="870"/>
      <c r="G1268" s="870"/>
      <c r="H1268" s="870"/>
    </row>
    <row r="1269" spans="2:8" x14ac:dyDescent="0.25">
      <c r="B1269" s="870"/>
      <c r="C1269" s="870"/>
      <c r="D1269" s="870"/>
      <c r="E1269" s="870"/>
      <c r="F1269" s="870"/>
      <c r="G1269" s="870"/>
      <c r="H1269" s="870"/>
    </row>
    <row r="1270" spans="2:8" x14ac:dyDescent="0.25">
      <c r="B1270" s="870"/>
      <c r="C1270" s="870"/>
      <c r="D1270" s="870"/>
      <c r="E1270" s="870"/>
      <c r="F1270" s="870"/>
      <c r="G1270" s="870"/>
      <c r="H1270" s="870"/>
    </row>
    <row r="1271" spans="2:8" x14ac:dyDescent="0.25">
      <c r="B1271" s="870"/>
      <c r="C1271" s="870"/>
      <c r="D1271" s="870"/>
      <c r="E1271" s="870"/>
      <c r="F1271" s="870"/>
      <c r="G1271" s="870"/>
      <c r="H1271" s="870"/>
    </row>
    <row r="1272" spans="2:8" x14ac:dyDescent="0.25">
      <c r="B1272" s="870"/>
      <c r="C1272" s="870"/>
      <c r="D1272" s="870"/>
      <c r="E1272" s="870"/>
      <c r="F1272" s="870"/>
      <c r="G1272" s="870"/>
      <c r="H1272" s="870"/>
    </row>
    <row r="1273" spans="2:8" x14ac:dyDescent="0.25">
      <c r="B1273" s="870"/>
      <c r="C1273" s="870"/>
      <c r="D1273" s="870"/>
      <c r="E1273" s="870"/>
      <c r="F1273" s="870"/>
      <c r="G1273" s="870"/>
      <c r="H1273" s="870"/>
    </row>
    <row r="1274" spans="2:8" x14ac:dyDescent="0.25">
      <c r="B1274" s="870"/>
      <c r="C1274" s="870"/>
      <c r="D1274" s="870"/>
      <c r="E1274" s="870"/>
      <c r="F1274" s="870"/>
      <c r="G1274" s="870"/>
      <c r="H1274" s="870"/>
    </row>
    <row r="1275" spans="2:8" x14ac:dyDescent="0.25">
      <c r="B1275" s="870"/>
      <c r="C1275" s="870"/>
      <c r="D1275" s="870"/>
      <c r="E1275" s="870"/>
      <c r="F1275" s="870"/>
      <c r="G1275" s="870"/>
      <c r="H1275" s="870"/>
    </row>
    <row r="1276" spans="2:8" x14ac:dyDescent="0.25">
      <c r="B1276" s="870"/>
      <c r="C1276" s="870"/>
      <c r="D1276" s="870"/>
      <c r="E1276" s="870"/>
      <c r="F1276" s="870"/>
      <c r="G1276" s="870"/>
      <c r="H1276" s="870"/>
    </row>
    <row r="1277" spans="2:8" x14ac:dyDescent="0.25">
      <c r="B1277" s="870"/>
      <c r="C1277" s="870"/>
      <c r="D1277" s="870"/>
      <c r="E1277" s="870"/>
      <c r="F1277" s="870"/>
      <c r="G1277" s="870"/>
      <c r="H1277" s="870"/>
    </row>
    <row r="1278" spans="2:8" x14ac:dyDescent="0.25">
      <c r="B1278" s="870"/>
      <c r="C1278" s="870"/>
      <c r="D1278" s="870"/>
      <c r="E1278" s="870"/>
      <c r="F1278" s="870"/>
      <c r="G1278" s="870"/>
      <c r="H1278" s="870"/>
    </row>
    <row r="1279" spans="2:8" x14ac:dyDescent="0.25">
      <c r="B1279" s="870"/>
      <c r="C1279" s="870"/>
      <c r="D1279" s="870"/>
      <c r="E1279" s="870"/>
      <c r="F1279" s="870"/>
      <c r="G1279" s="870"/>
      <c r="H1279" s="870"/>
    </row>
    <row r="1280" spans="2:8" x14ac:dyDescent="0.25">
      <c r="B1280" s="870"/>
      <c r="C1280" s="870"/>
      <c r="D1280" s="870"/>
      <c r="E1280" s="870"/>
      <c r="F1280" s="870"/>
      <c r="G1280" s="870"/>
      <c r="H1280" s="870"/>
    </row>
    <row r="1281" spans="2:8" x14ac:dyDescent="0.25">
      <c r="B1281" s="870"/>
      <c r="C1281" s="870"/>
      <c r="D1281" s="870"/>
      <c r="E1281" s="870"/>
      <c r="F1281" s="870"/>
      <c r="G1281" s="870"/>
      <c r="H1281" s="870"/>
    </row>
    <row r="1282" spans="2:8" x14ac:dyDescent="0.25">
      <c r="B1282" s="870"/>
      <c r="C1282" s="870"/>
      <c r="D1282" s="870"/>
      <c r="E1282" s="870"/>
      <c r="F1282" s="870"/>
      <c r="G1282" s="870"/>
      <c r="H1282" s="870"/>
    </row>
    <row r="1283" spans="2:8" x14ac:dyDescent="0.25">
      <c r="B1283" s="870"/>
      <c r="C1283" s="870"/>
      <c r="D1283" s="870"/>
      <c r="E1283" s="870"/>
      <c r="F1283" s="870"/>
      <c r="G1283" s="870"/>
      <c r="H1283" s="870"/>
    </row>
    <row r="1284" spans="2:8" x14ac:dyDescent="0.25">
      <c r="B1284" s="870"/>
      <c r="C1284" s="870"/>
      <c r="D1284" s="870"/>
      <c r="E1284" s="870"/>
      <c r="F1284" s="870"/>
      <c r="G1284" s="870"/>
      <c r="H1284" s="870"/>
    </row>
    <row r="1285" spans="2:8" x14ac:dyDescent="0.25">
      <c r="B1285" s="870"/>
      <c r="C1285" s="870"/>
      <c r="D1285" s="870"/>
      <c r="E1285" s="870"/>
      <c r="F1285" s="870"/>
      <c r="G1285" s="870"/>
      <c r="H1285" s="870"/>
    </row>
    <row r="1286" spans="2:8" x14ac:dyDescent="0.25">
      <c r="B1286" s="870"/>
      <c r="C1286" s="870"/>
      <c r="D1286" s="870"/>
      <c r="E1286" s="870"/>
      <c r="F1286" s="870"/>
      <c r="G1286" s="870"/>
      <c r="H1286" s="870"/>
    </row>
    <row r="1287" spans="2:8" x14ac:dyDescent="0.25">
      <c r="B1287" s="870"/>
      <c r="C1287" s="870"/>
      <c r="D1287" s="870"/>
      <c r="E1287" s="870"/>
      <c r="F1287" s="870"/>
      <c r="G1287" s="870"/>
      <c r="H1287" s="870"/>
    </row>
    <row r="1288" spans="2:8" x14ac:dyDescent="0.25">
      <c r="B1288" s="870"/>
      <c r="C1288" s="870"/>
      <c r="D1288" s="870"/>
      <c r="E1288" s="870"/>
      <c r="F1288" s="870"/>
      <c r="G1288" s="870"/>
      <c r="H1288" s="870"/>
    </row>
    <row r="1289" spans="2:8" x14ac:dyDescent="0.25">
      <c r="B1289" s="870"/>
      <c r="C1289" s="870"/>
      <c r="D1289" s="870"/>
      <c r="E1289" s="870"/>
      <c r="F1289" s="870"/>
      <c r="G1289" s="870"/>
      <c r="H1289" s="870"/>
    </row>
    <row r="1290" spans="2:8" x14ac:dyDescent="0.25">
      <c r="B1290" s="870"/>
      <c r="C1290" s="870"/>
      <c r="D1290" s="870"/>
      <c r="E1290" s="870"/>
      <c r="F1290" s="870"/>
      <c r="G1290" s="870"/>
      <c r="H1290" s="870"/>
    </row>
    <row r="1291" spans="2:8" x14ac:dyDescent="0.25">
      <c r="B1291" s="870"/>
      <c r="C1291" s="870"/>
      <c r="D1291" s="870"/>
      <c r="E1291" s="870"/>
      <c r="F1291" s="870"/>
      <c r="G1291" s="870"/>
      <c r="H1291" s="870"/>
    </row>
    <row r="1292" spans="2:8" x14ac:dyDescent="0.25">
      <c r="B1292" s="870"/>
      <c r="C1292" s="870"/>
      <c r="D1292" s="870"/>
      <c r="E1292" s="870"/>
      <c r="F1292" s="870"/>
      <c r="G1292" s="870"/>
      <c r="H1292" s="870"/>
    </row>
    <row r="1293" spans="2:8" x14ac:dyDescent="0.25">
      <c r="B1293" s="870"/>
      <c r="C1293" s="870"/>
      <c r="D1293" s="870"/>
      <c r="E1293" s="870"/>
      <c r="F1293" s="870"/>
      <c r="G1293" s="870"/>
      <c r="H1293" s="870"/>
    </row>
    <row r="1294" spans="2:8" x14ac:dyDescent="0.25">
      <c r="B1294" s="870"/>
      <c r="C1294" s="870"/>
      <c r="D1294" s="870"/>
      <c r="E1294" s="870"/>
      <c r="F1294" s="870"/>
      <c r="G1294" s="870"/>
      <c r="H1294" s="870"/>
    </row>
    <row r="1295" spans="2:8" x14ac:dyDescent="0.25">
      <c r="B1295" s="870"/>
      <c r="C1295" s="870"/>
      <c r="D1295" s="870"/>
      <c r="E1295" s="870"/>
      <c r="F1295" s="870"/>
      <c r="G1295" s="870"/>
      <c r="H1295" s="870"/>
    </row>
    <row r="1296" spans="2:8" x14ac:dyDescent="0.25">
      <c r="B1296" s="870"/>
      <c r="C1296" s="870"/>
      <c r="D1296" s="870"/>
      <c r="E1296" s="870"/>
      <c r="F1296" s="870"/>
      <c r="G1296" s="870"/>
      <c r="H1296" s="870"/>
    </row>
    <row r="1297" spans="2:8" x14ac:dyDescent="0.25">
      <c r="B1297" s="870"/>
      <c r="C1297" s="870"/>
      <c r="D1297" s="870"/>
      <c r="E1297" s="870"/>
      <c r="F1297" s="870"/>
      <c r="G1297" s="870"/>
      <c r="H1297" s="870"/>
    </row>
    <row r="1298" spans="2:8" x14ac:dyDescent="0.25">
      <c r="B1298" s="870"/>
      <c r="C1298" s="870"/>
      <c r="D1298" s="870"/>
      <c r="E1298" s="870"/>
      <c r="F1298" s="870"/>
      <c r="G1298" s="870"/>
      <c r="H1298" s="870"/>
    </row>
    <row r="1299" spans="2:8" x14ac:dyDescent="0.25">
      <c r="B1299" s="870"/>
      <c r="C1299" s="870"/>
      <c r="D1299" s="870"/>
      <c r="E1299" s="870"/>
      <c r="F1299" s="870"/>
      <c r="G1299" s="870"/>
      <c r="H1299" s="870"/>
    </row>
    <row r="1300" spans="2:8" x14ac:dyDescent="0.25">
      <c r="B1300" s="870"/>
      <c r="C1300" s="870"/>
      <c r="D1300" s="870"/>
      <c r="E1300" s="870"/>
      <c r="F1300" s="870"/>
      <c r="G1300" s="870"/>
      <c r="H1300" s="870"/>
    </row>
    <row r="1301" spans="2:8" x14ac:dyDescent="0.25">
      <c r="B1301" s="870"/>
      <c r="C1301" s="870"/>
      <c r="D1301" s="870"/>
      <c r="E1301" s="870"/>
      <c r="F1301" s="870"/>
      <c r="G1301" s="870"/>
      <c r="H1301" s="870"/>
    </row>
    <row r="1302" spans="2:8" x14ac:dyDescent="0.25">
      <c r="B1302" s="870"/>
      <c r="C1302" s="870"/>
      <c r="D1302" s="870"/>
      <c r="E1302" s="870"/>
      <c r="F1302" s="870"/>
      <c r="G1302" s="870"/>
      <c r="H1302" s="870"/>
    </row>
    <row r="1303" spans="2:8" x14ac:dyDescent="0.25">
      <c r="B1303" s="870"/>
      <c r="C1303" s="870"/>
      <c r="D1303" s="870"/>
      <c r="E1303" s="870"/>
      <c r="F1303" s="870"/>
      <c r="G1303" s="870"/>
      <c r="H1303" s="870"/>
    </row>
    <row r="1304" spans="2:8" x14ac:dyDescent="0.25">
      <c r="B1304" s="870"/>
      <c r="C1304" s="870"/>
      <c r="D1304" s="870"/>
      <c r="E1304" s="870"/>
      <c r="F1304" s="870"/>
      <c r="G1304" s="870"/>
      <c r="H1304" s="870"/>
    </row>
    <row r="1305" spans="2:8" x14ac:dyDescent="0.25">
      <c r="B1305" s="870"/>
      <c r="C1305" s="870"/>
      <c r="D1305" s="870"/>
      <c r="E1305" s="870"/>
      <c r="F1305" s="870"/>
      <c r="G1305" s="870"/>
      <c r="H1305" s="870"/>
    </row>
    <row r="1306" spans="2:8" x14ac:dyDescent="0.25">
      <c r="B1306" s="870"/>
      <c r="C1306" s="870"/>
      <c r="D1306" s="870"/>
      <c r="E1306" s="870"/>
      <c r="F1306" s="870"/>
      <c r="G1306" s="870"/>
      <c r="H1306" s="870"/>
    </row>
    <row r="1307" spans="2:8" x14ac:dyDescent="0.25">
      <c r="B1307" s="870"/>
      <c r="C1307" s="870"/>
      <c r="D1307" s="870"/>
      <c r="E1307" s="870"/>
      <c r="F1307" s="870"/>
      <c r="G1307" s="870"/>
      <c r="H1307" s="870"/>
    </row>
    <row r="1308" spans="2:8" x14ac:dyDescent="0.25">
      <c r="B1308" s="870"/>
      <c r="C1308" s="870"/>
      <c r="D1308" s="870"/>
      <c r="E1308" s="870"/>
      <c r="F1308" s="870"/>
      <c r="G1308" s="870"/>
      <c r="H1308" s="870"/>
    </row>
    <row r="1309" spans="2:8" x14ac:dyDescent="0.25">
      <c r="B1309" s="870"/>
      <c r="C1309" s="870"/>
      <c r="D1309" s="870"/>
      <c r="E1309" s="870"/>
      <c r="F1309" s="870"/>
      <c r="G1309" s="870"/>
      <c r="H1309" s="870"/>
    </row>
    <row r="1310" spans="2:8" x14ac:dyDescent="0.25">
      <c r="B1310" s="870"/>
      <c r="C1310" s="870"/>
      <c r="D1310" s="870"/>
      <c r="E1310" s="870"/>
      <c r="F1310" s="870"/>
      <c r="G1310" s="870"/>
      <c r="H1310" s="870"/>
    </row>
    <row r="1311" spans="2:8" x14ac:dyDescent="0.25">
      <c r="B1311" s="870"/>
      <c r="C1311" s="870"/>
      <c r="D1311" s="870"/>
      <c r="E1311" s="870"/>
      <c r="F1311" s="870"/>
      <c r="G1311" s="870"/>
      <c r="H1311" s="870"/>
    </row>
    <row r="1312" spans="2:8" x14ac:dyDescent="0.25">
      <c r="B1312" s="870"/>
      <c r="C1312" s="870"/>
      <c r="D1312" s="870"/>
      <c r="E1312" s="870"/>
      <c r="F1312" s="870"/>
      <c r="G1312" s="870"/>
      <c r="H1312" s="870"/>
    </row>
    <row r="1313" spans="2:8" x14ac:dyDescent="0.25">
      <c r="B1313" s="870"/>
      <c r="C1313" s="870"/>
      <c r="D1313" s="870"/>
      <c r="E1313" s="870"/>
      <c r="F1313" s="870"/>
      <c r="G1313" s="870"/>
      <c r="H1313" s="870"/>
    </row>
    <row r="1314" spans="2:8" x14ac:dyDescent="0.25">
      <c r="B1314" s="870"/>
      <c r="C1314" s="870"/>
      <c r="D1314" s="870"/>
      <c r="E1314" s="870"/>
      <c r="F1314" s="870"/>
      <c r="G1314" s="870"/>
      <c r="H1314" s="870"/>
    </row>
    <row r="1315" spans="2:8" x14ac:dyDescent="0.25">
      <c r="B1315" s="870"/>
      <c r="C1315" s="870"/>
      <c r="D1315" s="870"/>
      <c r="E1315" s="870"/>
      <c r="F1315" s="870"/>
      <c r="G1315" s="870"/>
      <c r="H1315" s="870"/>
    </row>
    <row r="1316" spans="2:8" x14ac:dyDescent="0.25">
      <c r="B1316" s="870"/>
      <c r="C1316" s="870"/>
      <c r="D1316" s="870"/>
      <c r="E1316" s="870"/>
      <c r="F1316" s="870"/>
      <c r="G1316" s="870"/>
      <c r="H1316" s="870"/>
    </row>
    <row r="1317" spans="2:8" x14ac:dyDescent="0.25">
      <c r="B1317" s="870"/>
      <c r="C1317" s="870"/>
      <c r="D1317" s="870"/>
      <c r="E1317" s="870"/>
      <c r="F1317" s="870"/>
      <c r="G1317" s="870"/>
      <c r="H1317" s="870"/>
    </row>
    <row r="1318" spans="2:8" x14ac:dyDescent="0.25">
      <c r="B1318" s="870"/>
      <c r="C1318" s="870"/>
      <c r="D1318" s="870"/>
      <c r="E1318" s="870"/>
      <c r="F1318" s="870"/>
      <c r="G1318" s="870"/>
      <c r="H1318" s="870"/>
    </row>
    <row r="1319" spans="2:8" x14ac:dyDescent="0.25">
      <c r="B1319" s="870"/>
      <c r="C1319" s="870"/>
      <c r="D1319" s="870"/>
      <c r="E1319" s="870"/>
      <c r="F1319" s="870"/>
      <c r="G1319" s="870"/>
      <c r="H1319" s="870"/>
    </row>
    <row r="1320" spans="2:8" x14ac:dyDescent="0.25">
      <c r="B1320" s="870"/>
      <c r="C1320" s="870"/>
      <c r="D1320" s="870"/>
      <c r="E1320" s="870"/>
      <c r="F1320" s="870"/>
      <c r="G1320" s="870"/>
      <c r="H1320" s="870"/>
    </row>
    <row r="1321" spans="2:8" x14ac:dyDescent="0.25">
      <c r="B1321" s="870"/>
      <c r="C1321" s="870"/>
      <c r="D1321" s="870"/>
      <c r="E1321" s="870"/>
      <c r="F1321" s="870"/>
      <c r="G1321" s="870"/>
      <c r="H1321" s="870"/>
    </row>
    <row r="1322" spans="2:8" x14ac:dyDescent="0.25">
      <c r="B1322" s="870"/>
      <c r="C1322" s="870"/>
      <c r="D1322" s="870"/>
      <c r="E1322" s="870"/>
      <c r="F1322" s="870"/>
      <c r="G1322" s="870"/>
      <c r="H1322" s="870"/>
    </row>
    <row r="1323" spans="2:8" x14ac:dyDescent="0.25">
      <c r="B1323" s="870"/>
      <c r="C1323" s="870"/>
      <c r="D1323" s="870"/>
      <c r="E1323" s="870"/>
      <c r="F1323" s="870"/>
      <c r="G1323" s="870"/>
      <c r="H1323" s="870"/>
    </row>
    <row r="1324" spans="2:8" x14ac:dyDescent="0.25">
      <c r="B1324" s="870"/>
      <c r="C1324" s="870"/>
      <c r="D1324" s="870"/>
      <c r="E1324" s="870"/>
      <c r="F1324" s="870"/>
      <c r="G1324" s="870"/>
      <c r="H1324" s="870"/>
    </row>
    <row r="1325" spans="2:8" x14ac:dyDescent="0.25">
      <c r="B1325" s="870"/>
      <c r="C1325" s="870"/>
      <c r="D1325" s="870"/>
      <c r="E1325" s="870"/>
      <c r="F1325" s="870"/>
      <c r="G1325" s="870"/>
      <c r="H1325" s="870"/>
    </row>
    <row r="1326" spans="2:8" x14ac:dyDescent="0.25">
      <c r="B1326" s="870"/>
      <c r="C1326" s="870"/>
      <c r="D1326" s="870"/>
      <c r="E1326" s="870"/>
      <c r="F1326" s="870"/>
      <c r="G1326" s="870"/>
      <c r="H1326" s="870"/>
    </row>
    <row r="1327" spans="2:8" x14ac:dyDescent="0.25">
      <c r="B1327" s="870"/>
      <c r="C1327" s="870"/>
      <c r="D1327" s="870"/>
      <c r="E1327" s="870"/>
      <c r="F1327" s="870"/>
      <c r="G1327" s="870"/>
      <c r="H1327" s="870"/>
    </row>
    <row r="1328" spans="2:8" x14ac:dyDescent="0.25">
      <c r="B1328" s="870"/>
      <c r="C1328" s="870"/>
      <c r="D1328" s="870"/>
      <c r="E1328" s="870"/>
      <c r="F1328" s="870"/>
      <c r="G1328" s="870"/>
      <c r="H1328" s="870"/>
    </row>
    <row r="1329" spans="2:8" x14ac:dyDescent="0.25">
      <c r="B1329" s="870"/>
      <c r="C1329" s="870"/>
      <c r="D1329" s="870"/>
      <c r="E1329" s="870"/>
      <c r="F1329" s="870"/>
      <c r="G1329" s="870"/>
      <c r="H1329" s="870"/>
    </row>
    <row r="1330" spans="2:8" x14ac:dyDescent="0.25">
      <c r="B1330" s="870"/>
      <c r="C1330" s="870"/>
      <c r="D1330" s="870"/>
      <c r="E1330" s="870"/>
      <c r="F1330" s="870"/>
      <c r="G1330" s="870"/>
      <c r="H1330" s="870"/>
    </row>
    <row r="1331" spans="2:8" x14ac:dyDescent="0.25">
      <c r="B1331" s="870"/>
      <c r="C1331" s="870"/>
      <c r="D1331" s="870"/>
      <c r="E1331" s="870"/>
      <c r="F1331" s="870"/>
      <c r="G1331" s="870"/>
      <c r="H1331" s="870"/>
    </row>
    <row r="1332" spans="2:8" x14ac:dyDescent="0.25">
      <c r="B1332" s="870"/>
      <c r="C1332" s="870"/>
      <c r="D1332" s="870"/>
      <c r="E1332" s="870"/>
      <c r="F1332" s="870"/>
      <c r="G1332" s="870"/>
      <c r="H1332" s="870"/>
    </row>
    <row r="1333" spans="2:8" x14ac:dyDescent="0.25">
      <c r="B1333" s="870"/>
      <c r="C1333" s="870"/>
      <c r="D1333" s="870"/>
      <c r="E1333" s="870"/>
      <c r="F1333" s="870"/>
      <c r="G1333" s="870"/>
      <c r="H1333" s="870"/>
    </row>
    <row r="1334" spans="2:8" x14ac:dyDescent="0.25">
      <c r="B1334" s="870"/>
      <c r="C1334" s="870"/>
      <c r="D1334" s="870"/>
      <c r="E1334" s="870"/>
      <c r="F1334" s="870"/>
      <c r="G1334" s="870"/>
      <c r="H1334" s="870"/>
    </row>
    <row r="1335" spans="2:8" x14ac:dyDescent="0.25">
      <c r="B1335" s="870"/>
      <c r="C1335" s="870"/>
      <c r="D1335" s="870"/>
      <c r="E1335" s="870"/>
      <c r="F1335" s="870"/>
      <c r="G1335" s="870"/>
      <c r="H1335" s="870"/>
    </row>
    <row r="1336" spans="2:8" x14ac:dyDescent="0.25">
      <c r="B1336" s="870"/>
      <c r="C1336" s="870"/>
      <c r="D1336" s="870"/>
      <c r="E1336" s="870"/>
      <c r="F1336" s="870"/>
      <c r="G1336" s="870"/>
      <c r="H1336" s="870"/>
    </row>
    <row r="1337" spans="2:8" x14ac:dyDescent="0.25">
      <c r="B1337" s="870"/>
      <c r="C1337" s="870"/>
      <c r="D1337" s="870"/>
      <c r="E1337" s="870"/>
      <c r="F1337" s="870"/>
      <c r="G1337" s="870"/>
      <c r="H1337" s="870"/>
    </row>
    <row r="1338" spans="2:8" x14ac:dyDescent="0.25">
      <c r="B1338" s="870"/>
      <c r="C1338" s="870"/>
      <c r="D1338" s="870"/>
      <c r="E1338" s="870"/>
      <c r="F1338" s="870"/>
      <c r="G1338" s="870"/>
      <c r="H1338" s="870"/>
    </row>
    <row r="1339" spans="2:8" x14ac:dyDescent="0.25">
      <c r="B1339" s="870"/>
      <c r="C1339" s="870"/>
      <c r="D1339" s="870"/>
      <c r="E1339" s="870"/>
      <c r="F1339" s="870"/>
      <c r="G1339" s="870"/>
      <c r="H1339" s="870"/>
    </row>
    <row r="1340" spans="2:8" x14ac:dyDescent="0.25">
      <c r="B1340" s="870"/>
      <c r="C1340" s="870"/>
      <c r="D1340" s="870"/>
      <c r="E1340" s="870"/>
      <c r="F1340" s="870"/>
      <c r="G1340" s="870"/>
      <c r="H1340" s="870"/>
    </row>
    <row r="1341" spans="2:8" x14ac:dyDescent="0.25">
      <c r="B1341" s="870"/>
      <c r="C1341" s="870"/>
      <c r="D1341" s="870"/>
      <c r="E1341" s="870"/>
      <c r="F1341" s="870"/>
      <c r="G1341" s="870"/>
      <c r="H1341" s="870"/>
    </row>
    <row r="1342" spans="2:8" x14ac:dyDescent="0.25">
      <c r="B1342" s="870"/>
      <c r="C1342" s="870"/>
      <c r="D1342" s="870"/>
      <c r="E1342" s="870"/>
      <c r="F1342" s="870"/>
      <c r="G1342" s="870"/>
      <c r="H1342" s="870"/>
    </row>
    <row r="1343" spans="2:8" x14ac:dyDescent="0.25">
      <c r="B1343" s="870"/>
      <c r="C1343" s="870"/>
      <c r="D1343" s="870"/>
      <c r="E1343" s="870"/>
      <c r="F1343" s="870"/>
      <c r="G1343" s="870"/>
      <c r="H1343" s="870"/>
    </row>
    <row r="1344" spans="2:8" x14ac:dyDescent="0.25">
      <c r="B1344" s="870"/>
      <c r="C1344" s="870"/>
      <c r="D1344" s="870"/>
      <c r="E1344" s="870"/>
      <c r="F1344" s="870"/>
      <c r="G1344" s="870"/>
      <c r="H1344" s="870"/>
    </row>
    <row r="1345" spans="2:8" x14ac:dyDescent="0.25">
      <c r="B1345" s="870"/>
      <c r="C1345" s="870"/>
      <c r="D1345" s="870"/>
      <c r="E1345" s="870"/>
      <c r="F1345" s="870"/>
      <c r="G1345" s="870"/>
      <c r="H1345" s="870"/>
    </row>
    <row r="1346" spans="2:8" x14ac:dyDescent="0.25">
      <c r="B1346" s="870"/>
      <c r="C1346" s="870"/>
      <c r="D1346" s="870"/>
      <c r="E1346" s="870"/>
      <c r="F1346" s="870"/>
      <c r="G1346" s="870"/>
      <c r="H1346" s="870"/>
    </row>
    <row r="1347" spans="2:8" x14ac:dyDescent="0.25">
      <c r="B1347" s="870"/>
      <c r="C1347" s="870"/>
      <c r="D1347" s="870"/>
      <c r="E1347" s="870"/>
      <c r="F1347" s="870"/>
      <c r="G1347" s="870"/>
      <c r="H1347" s="870"/>
    </row>
    <row r="1348" spans="2:8" x14ac:dyDescent="0.25">
      <c r="B1348" s="870"/>
      <c r="C1348" s="870"/>
      <c r="D1348" s="870"/>
      <c r="E1348" s="870"/>
      <c r="F1348" s="870"/>
      <c r="G1348" s="870"/>
      <c r="H1348" s="870"/>
    </row>
    <row r="1349" spans="2:8" x14ac:dyDescent="0.25">
      <c r="B1349" s="870"/>
      <c r="C1349" s="870"/>
      <c r="D1349" s="870"/>
      <c r="E1349" s="870"/>
      <c r="F1349" s="870"/>
      <c r="G1349" s="870"/>
      <c r="H1349" s="870"/>
    </row>
    <row r="1350" spans="2:8" x14ac:dyDescent="0.25">
      <c r="B1350" s="870"/>
      <c r="C1350" s="870"/>
      <c r="D1350" s="870"/>
      <c r="E1350" s="870"/>
      <c r="F1350" s="870"/>
      <c r="G1350" s="870"/>
      <c r="H1350" s="870"/>
    </row>
    <row r="1351" spans="2:8" x14ac:dyDescent="0.25">
      <c r="B1351" s="870"/>
      <c r="C1351" s="870"/>
      <c r="D1351" s="870"/>
      <c r="E1351" s="870"/>
      <c r="F1351" s="870"/>
      <c r="G1351" s="870"/>
      <c r="H1351" s="870"/>
    </row>
    <row r="1352" spans="2:8" x14ac:dyDescent="0.25">
      <c r="B1352" s="870"/>
      <c r="C1352" s="870"/>
      <c r="D1352" s="870"/>
      <c r="E1352" s="870"/>
      <c r="F1352" s="870"/>
      <c r="G1352" s="870"/>
      <c r="H1352" s="870"/>
    </row>
    <row r="1353" spans="2:8" x14ac:dyDescent="0.25">
      <c r="B1353" s="870"/>
      <c r="C1353" s="870"/>
      <c r="D1353" s="870"/>
      <c r="E1353" s="870"/>
      <c r="F1353" s="870"/>
      <c r="G1353" s="870"/>
      <c r="H1353" s="870"/>
    </row>
    <row r="1354" spans="2:8" x14ac:dyDescent="0.25">
      <c r="B1354" s="870"/>
      <c r="C1354" s="870"/>
      <c r="D1354" s="870"/>
      <c r="E1354" s="870"/>
      <c r="F1354" s="870"/>
      <c r="G1354" s="870"/>
      <c r="H1354" s="870"/>
    </row>
    <row r="1355" spans="2:8" x14ac:dyDescent="0.25">
      <c r="B1355" s="870"/>
      <c r="C1355" s="870"/>
      <c r="D1355" s="870"/>
      <c r="E1355" s="870"/>
      <c r="F1355" s="870"/>
      <c r="G1355" s="870"/>
      <c r="H1355" s="870"/>
    </row>
    <row r="1356" spans="2:8" x14ac:dyDescent="0.25">
      <c r="B1356" s="870"/>
      <c r="C1356" s="870"/>
      <c r="D1356" s="870"/>
      <c r="E1356" s="870"/>
      <c r="F1356" s="870"/>
      <c r="G1356" s="870"/>
      <c r="H1356" s="870"/>
    </row>
    <row r="1357" spans="2:8" x14ac:dyDescent="0.25">
      <c r="B1357" s="870"/>
      <c r="C1357" s="870"/>
      <c r="D1357" s="870"/>
      <c r="E1357" s="870"/>
      <c r="F1357" s="870"/>
      <c r="G1357" s="870"/>
      <c r="H1357" s="870"/>
    </row>
    <row r="1358" spans="2:8" x14ac:dyDescent="0.25">
      <c r="B1358" s="870"/>
      <c r="C1358" s="870"/>
      <c r="D1358" s="870"/>
      <c r="E1358" s="870"/>
      <c r="F1358" s="870"/>
      <c r="G1358" s="870"/>
      <c r="H1358" s="870"/>
    </row>
    <row r="1359" spans="2:8" x14ac:dyDescent="0.25">
      <c r="B1359" s="870"/>
      <c r="C1359" s="870"/>
      <c r="D1359" s="870"/>
      <c r="E1359" s="870"/>
      <c r="F1359" s="870"/>
      <c r="G1359" s="870"/>
      <c r="H1359" s="870"/>
    </row>
    <row r="1360" spans="2:8" x14ac:dyDescent="0.25">
      <c r="B1360" s="870"/>
      <c r="C1360" s="870"/>
      <c r="D1360" s="870"/>
      <c r="E1360" s="870"/>
      <c r="F1360" s="870"/>
      <c r="G1360" s="870"/>
      <c r="H1360" s="870"/>
    </row>
    <row r="1361" spans="2:8" x14ac:dyDescent="0.25">
      <c r="B1361" s="870"/>
      <c r="C1361" s="870"/>
      <c r="D1361" s="870"/>
      <c r="E1361" s="870"/>
      <c r="F1361" s="870"/>
      <c r="G1361" s="870"/>
      <c r="H1361" s="870"/>
    </row>
    <row r="1362" spans="2:8" x14ac:dyDescent="0.25">
      <c r="B1362" s="870"/>
      <c r="C1362" s="870"/>
      <c r="D1362" s="870"/>
      <c r="E1362" s="870"/>
      <c r="F1362" s="870"/>
      <c r="G1362" s="870"/>
      <c r="H1362" s="870"/>
    </row>
    <row r="1363" spans="2:8" x14ac:dyDescent="0.25">
      <c r="B1363" s="870"/>
      <c r="C1363" s="870"/>
      <c r="D1363" s="870"/>
      <c r="E1363" s="870"/>
      <c r="F1363" s="870"/>
      <c r="G1363" s="870"/>
      <c r="H1363" s="870"/>
    </row>
    <row r="1364" spans="2:8" x14ac:dyDescent="0.25">
      <c r="B1364" s="870"/>
      <c r="C1364" s="870"/>
      <c r="D1364" s="870"/>
      <c r="E1364" s="870"/>
      <c r="F1364" s="870"/>
      <c r="G1364" s="870"/>
      <c r="H1364" s="870"/>
    </row>
    <row r="1365" spans="2:8" x14ac:dyDescent="0.25">
      <c r="B1365" s="870"/>
      <c r="C1365" s="870"/>
      <c r="D1365" s="870"/>
      <c r="E1365" s="870"/>
      <c r="F1365" s="870"/>
      <c r="G1365" s="870"/>
      <c r="H1365" s="870"/>
    </row>
    <row r="1366" spans="2:8" x14ac:dyDescent="0.25">
      <c r="B1366" s="870"/>
      <c r="C1366" s="870"/>
      <c r="D1366" s="870"/>
      <c r="E1366" s="870"/>
      <c r="F1366" s="870"/>
      <c r="G1366" s="870"/>
      <c r="H1366" s="870"/>
    </row>
    <row r="1367" spans="2:8" x14ac:dyDescent="0.25">
      <c r="B1367" s="870"/>
      <c r="C1367" s="870"/>
      <c r="D1367" s="870"/>
      <c r="E1367" s="870"/>
      <c r="F1367" s="870"/>
      <c r="G1367" s="870"/>
      <c r="H1367" s="870"/>
    </row>
    <row r="1368" spans="2:8" x14ac:dyDescent="0.25">
      <c r="B1368" s="870"/>
      <c r="C1368" s="870"/>
      <c r="D1368" s="870"/>
      <c r="E1368" s="870"/>
      <c r="F1368" s="870"/>
      <c r="G1368" s="870"/>
      <c r="H1368" s="870"/>
    </row>
    <row r="1369" spans="2:8" x14ac:dyDescent="0.25">
      <c r="B1369" s="870"/>
      <c r="C1369" s="870"/>
      <c r="D1369" s="870"/>
      <c r="E1369" s="870"/>
      <c r="F1369" s="870"/>
      <c r="G1369" s="870"/>
      <c r="H1369" s="870"/>
    </row>
    <row r="1370" spans="2:8" x14ac:dyDescent="0.25">
      <c r="B1370" s="870"/>
      <c r="C1370" s="870"/>
      <c r="D1370" s="870"/>
      <c r="E1370" s="870"/>
      <c r="F1370" s="870"/>
      <c r="G1370" s="870"/>
      <c r="H1370" s="870"/>
    </row>
    <row r="1371" spans="2:8" x14ac:dyDescent="0.25">
      <c r="B1371" s="870"/>
      <c r="C1371" s="870"/>
      <c r="D1371" s="870"/>
      <c r="E1371" s="870"/>
      <c r="F1371" s="870"/>
      <c r="G1371" s="870"/>
      <c r="H1371" s="870"/>
    </row>
    <row r="1372" spans="2:8" x14ac:dyDescent="0.25">
      <c r="B1372" s="870"/>
      <c r="C1372" s="870"/>
      <c r="D1372" s="870"/>
      <c r="E1372" s="870"/>
      <c r="F1372" s="870"/>
      <c r="G1372" s="870"/>
      <c r="H1372" s="870"/>
    </row>
    <row r="1373" spans="2:8" x14ac:dyDescent="0.25">
      <c r="B1373" s="870"/>
      <c r="C1373" s="870"/>
      <c r="D1373" s="870"/>
      <c r="E1373" s="870"/>
      <c r="F1373" s="870"/>
      <c r="G1373" s="870"/>
      <c r="H1373" s="870"/>
    </row>
    <row r="1374" spans="2:8" x14ac:dyDescent="0.25">
      <c r="B1374" s="870"/>
      <c r="C1374" s="870"/>
      <c r="D1374" s="870"/>
      <c r="E1374" s="870"/>
      <c r="F1374" s="870"/>
      <c r="G1374" s="870"/>
      <c r="H1374" s="870"/>
    </row>
    <row r="1375" spans="2:8" x14ac:dyDescent="0.25">
      <c r="B1375" s="870"/>
      <c r="C1375" s="870"/>
      <c r="D1375" s="870"/>
      <c r="E1375" s="870"/>
      <c r="F1375" s="870"/>
      <c r="G1375" s="870"/>
      <c r="H1375" s="870"/>
    </row>
    <row r="1376" spans="2:8" x14ac:dyDescent="0.25">
      <c r="B1376" s="870"/>
      <c r="C1376" s="870"/>
      <c r="D1376" s="870"/>
      <c r="E1376" s="870"/>
      <c r="F1376" s="870"/>
      <c r="G1376" s="870"/>
      <c r="H1376" s="870"/>
    </row>
    <row r="1377" spans="2:8" x14ac:dyDescent="0.25">
      <c r="B1377" s="870"/>
      <c r="C1377" s="870"/>
      <c r="D1377" s="870"/>
      <c r="E1377" s="870"/>
      <c r="F1377" s="870"/>
      <c r="G1377" s="870"/>
      <c r="H1377" s="870"/>
    </row>
    <row r="1378" spans="2:8" x14ac:dyDescent="0.25">
      <c r="B1378" s="870"/>
      <c r="C1378" s="870"/>
      <c r="D1378" s="870"/>
      <c r="E1378" s="870"/>
      <c r="F1378" s="870"/>
      <c r="G1378" s="870"/>
      <c r="H1378" s="870"/>
    </row>
    <row r="1379" spans="2:8" x14ac:dyDescent="0.25">
      <c r="B1379" s="870"/>
      <c r="C1379" s="870"/>
      <c r="D1379" s="870"/>
      <c r="E1379" s="870"/>
      <c r="F1379" s="870"/>
      <c r="G1379" s="870"/>
      <c r="H1379" s="870"/>
    </row>
    <row r="1380" spans="2:8" x14ac:dyDescent="0.25">
      <c r="B1380" s="870"/>
      <c r="C1380" s="870"/>
      <c r="D1380" s="870"/>
      <c r="E1380" s="870"/>
      <c r="F1380" s="870"/>
      <c r="G1380" s="870"/>
      <c r="H1380" s="870"/>
    </row>
    <row r="1381" spans="2:8" x14ac:dyDescent="0.25">
      <c r="B1381" s="870"/>
      <c r="C1381" s="870"/>
      <c r="D1381" s="870"/>
      <c r="E1381" s="870"/>
      <c r="F1381" s="870"/>
      <c r="G1381" s="870"/>
      <c r="H1381" s="870"/>
    </row>
    <row r="1382" spans="2:8" x14ac:dyDescent="0.25">
      <c r="B1382" s="870"/>
      <c r="C1382" s="870"/>
      <c r="D1382" s="870"/>
      <c r="E1382" s="870"/>
      <c r="F1382" s="870"/>
      <c r="G1382" s="870"/>
      <c r="H1382" s="870"/>
    </row>
    <row r="1383" spans="2:8" x14ac:dyDescent="0.25">
      <c r="B1383" s="870"/>
      <c r="C1383" s="870"/>
      <c r="D1383" s="870"/>
      <c r="E1383" s="870"/>
      <c r="F1383" s="870"/>
      <c r="G1383" s="870"/>
      <c r="H1383" s="870"/>
    </row>
    <row r="1384" spans="2:8" x14ac:dyDescent="0.25">
      <c r="B1384" s="870"/>
      <c r="C1384" s="870"/>
      <c r="D1384" s="870"/>
      <c r="E1384" s="870"/>
      <c r="F1384" s="870"/>
      <c r="G1384" s="870"/>
      <c r="H1384" s="870"/>
    </row>
    <row r="1385" spans="2:8" x14ac:dyDescent="0.25">
      <c r="B1385" s="870"/>
      <c r="C1385" s="870"/>
      <c r="D1385" s="870"/>
      <c r="E1385" s="870"/>
      <c r="F1385" s="870"/>
      <c r="G1385" s="870"/>
      <c r="H1385" s="870"/>
    </row>
    <row r="1386" spans="2:8" x14ac:dyDescent="0.25">
      <c r="B1386" s="870"/>
      <c r="C1386" s="870"/>
      <c r="D1386" s="870"/>
      <c r="E1386" s="870"/>
      <c r="F1386" s="870"/>
      <c r="G1386" s="870"/>
      <c r="H1386" s="870"/>
    </row>
    <row r="1387" spans="2:8" x14ac:dyDescent="0.25">
      <c r="B1387" s="870"/>
      <c r="C1387" s="870"/>
      <c r="D1387" s="870"/>
      <c r="E1387" s="870"/>
      <c r="F1387" s="870"/>
      <c r="G1387" s="870"/>
      <c r="H1387" s="870"/>
    </row>
    <row r="1388" spans="2:8" x14ac:dyDescent="0.25">
      <c r="B1388" s="870"/>
      <c r="C1388" s="870"/>
      <c r="D1388" s="870"/>
      <c r="E1388" s="870"/>
      <c r="F1388" s="870"/>
      <c r="G1388" s="870"/>
      <c r="H1388" s="870"/>
    </row>
    <row r="1389" spans="2:8" x14ac:dyDescent="0.25">
      <c r="B1389" s="870"/>
      <c r="C1389" s="870"/>
      <c r="D1389" s="870"/>
      <c r="E1389" s="870"/>
      <c r="F1389" s="870"/>
      <c r="G1389" s="870"/>
      <c r="H1389" s="870"/>
    </row>
    <row r="1390" spans="2:8" x14ac:dyDescent="0.25">
      <c r="B1390" s="870"/>
      <c r="C1390" s="870"/>
      <c r="D1390" s="870"/>
      <c r="E1390" s="870"/>
      <c r="F1390" s="870"/>
      <c r="G1390" s="870"/>
      <c r="H1390" s="870"/>
    </row>
    <row r="1391" spans="2:8" x14ac:dyDescent="0.25">
      <c r="B1391" s="870"/>
      <c r="C1391" s="870"/>
      <c r="D1391" s="870"/>
      <c r="E1391" s="870"/>
      <c r="F1391" s="870"/>
      <c r="G1391" s="870"/>
      <c r="H1391" s="870"/>
    </row>
    <row r="1392" spans="2:8" x14ac:dyDescent="0.25">
      <c r="B1392" s="870"/>
      <c r="C1392" s="870"/>
      <c r="D1392" s="870"/>
      <c r="E1392" s="870"/>
      <c r="F1392" s="870"/>
      <c r="G1392" s="870"/>
      <c r="H1392" s="870"/>
    </row>
    <row r="1393" spans="2:8" x14ac:dyDescent="0.25">
      <c r="B1393" s="870"/>
      <c r="C1393" s="870"/>
      <c r="D1393" s="870"/>
      <c r="E1393" s="870"/>
      <c r="F1393" s="870"/>
      <c r="G1393" s="870"/>
      <c r="H1393" s="870"/>
    </row>
    <row r="1394" spans="2:8" x14ac:dyDescent="0.25">
      <c r="B1394" s="870"/>
      <c r="C1394" s="870"/>
      <c r="D1394" s="870"/>
      <c r="E1394" s="870"/>
      <c r="F1394" s="870"/>
      <c r="G1394" s="870"/>
      <c r="H1394" s="870"/>
    </row>
    <row r="1395" spans="2:8" x14ac:dyDescent="0.25">
      <c r="B1395" s="870"/>
      <c r="C1395" s="870"/>
      <c r="D1395" s="870"/>
      <c r="E1395" s="870"/>
      <c r="F1395" s="870"/>
      <c r="G1395" s="870"/>
      <c r="H1395" s="870"/>
    </row>
    <row r="1396" spans="2:8" x14ac:dyDescent="0.25">
      <c r="B1396" s="870"/>
      <c r="C1396" s="870"/>
      <c r="D1396" s="870"/>
      <c r="E1396" s="870"/>
      <c r="F1396" s="870"/>
      <c r="G1396" s="870"/>
      <c r="H1396" s="870"/>
    </row>
    <row r="1397" spans="2:8" x14ac:dyDescent="0.25">
      <c r="B1397" s="870"/>
      <c r="C1397" s="870"/>
      <c r="D1397" s="870"/>
      <c r="E1397" s="870"/>
      <c r="F1397" s="870"/>
      <c r="G1397" s="870"/>
      <c r="H1397" s="870"/>
    </row>
    <row r="1398" spans="2:8" x14ac:dyDescent="0.25">
      <c r="B1398" s="870"/>
      <c r="C1398" s="870"/>
      <c r="D1398" s="870"/>
      <c r="E1398" s="870"/>
      <c r="F1398" s="870"/>
      <c r="G1398" s="870"/>
      <c r="H1398" s="870"/>
    </row>
    <row r="1399" spans="2:8" x14ac:dyDescent="0.25">
      <c r="B1399" s="870"/>
      <c r="C1399" s="870"/>
      <c r="D1399" s="870"/>
      <c r="E1399" s="870"/>
      <c r="F1399" s="870"/>
      <c r="G1399" s="870"/>
      <c r="H1399" s="870"/>
    </row>
    <row r="1400" spans="2:8" x14ac:dyDescent="0.25">
      <c r="B1400" s="870"/>
      <c r="C1400" s="870"/>
      <c r="D1400" s="870"/>
      <c r="E1400" s="870"/>
      <c r="F1400" s="870"/>
      <c r="G1400" s="870"/>
      <c r="H1400" s="870"/>
    </row>
    <row r="1401" spans="2:8" x14ac:dyDescent="0.25">
      <c r="B1401" s="870"/>
      <c r="C1401" s="870"/>
      <c r="D1401" s="870"/>
      <c r="E1401" s="870"/>
      <c r="F1401" s="870"/>
      <c r="G1401" s="870"/>
      <c r="H1401" s="870"/>
    </row>
    <row r="1402" spans="2:8" x14ac:dyDescent="0.25">
      <c r="B1402" s="870"/>
      <c r="C1402" s="870"/>
      <c r="D1402" s="870"/>
      <c r="E1402" s="870"/>
      <c r="F1402" s="870"/>
      <c r="G1402" s="870"/>
      <c r="H1402" s="870"/>
    </row>
    <row r="1403" spans="2:8" x14ac:dyDescent="0.25">
      <c r="B1403" s="870"/>
      <c r="C1403" s="870"/>
      <c r="D1403" s="870"/>
      <c r="E1403" s="870"/>
      <c r="F1403" s="870"/>
      <c r="G1403" s="870"/>
      <c r="H1403" s="870"/>
    </row>
    <row r="1404" spans="2:8" x14ac:dyDescent="0.25">
      <c r="B1404" s="870"/>
      <c r="C1404" s="870"/>
      <c r="D1404" s="870"/>
      <c r="E1404" s="870"/>
      <c r="F1404" s="870"/>
      <c r="G1404" s="870"/>
      <c r="H1404" s="870"/>
    </row>
    <row r="1405" spans="2:8" x14ac:dyDescent="0.25">
      <c r="B1405" s="870"/>
      <c r="C1405" s="870"/>
      <c r="D1405" s="870"/>
      <c r="E1405" s="870"/>
      <c r="F1405" s="870"/>
      <c r="G1405" s="870"/>
      <c r="H1405" s="870"/>
    </row>
    <row r="1406" spans="2:8" x14ac:dyDescent="0.25">
      <c r="B1406" s="870"/>
      <c r="C1406" s="870"/>
      <c r="D1406" s="870"/>
      <c r="E1406" s="870"/>
      <c r="F1406" s="870"/>
      <c r="G1406" s="870"/>
      <c r="H1406" s="870"/>
    </row>
    <row r="1407" spans="2:8" x14ac:dyDescent="0.25">
      <c r="B1407" s="870"/>
      <c r="C1407" s="870"/>
      <c r="D1407" s="870"/>
      <c r="E1407" s="870"/>
      <c r="F1407" s="870"/>
      <c r="G1407" s="870"/>
      <c r="H1407" s="870"/>
    </row>
    <row r="1408" spans="2:8" x14ac:dyDescent="0.25">
      <c r="B1408" s="870"/>
      <c r="C1408" s="870"/>
      <c r="D1408" s="870"/>
      <c r="E1408" s="870"/>
      <c r="F1408" s="870"/>
      <c r="G1408" s="870"/>
      <c r="H1408" s="870"/>
    </row>
    <row r="1409" spans="2:8" x14ac:dyDescent="0.25">
      <c r="B1409" s="870"/>
      <c r="C1409" s="870"/>
      <c r="D1409" s="870"/>
      <c r="E1409" s="870"/>
      <c r="F1409" s="870"/>
      <c r="G1409" s="870"/>
      <c r="H1409" s="870"/>
    </row>
    <row r="1410" spans="2:8" x14ac:dyDescent="0.25">
      <c r="B1410" s="870"/>
      <c r="C1410" s="870"/>
      <c r="D1410" s="870"/>
      <c r="E1410" s="870"/>
      <c r="F1410" s="870"/>
      <c r="G1410" s="870"/>
      <c r="H1410" s="870"/>
    </row>
    <row r="1411" spans="2:8" x14ac:dyDescent="0.25">
      <c r="B1411" s="870"/>
      <c r="C1411" s="870"/>
      <c r="D1411" s="870"/>
      <c r="E1411" s="870"/>
      <c r="F1411" s="870"/>
      <c r="G1411" s="870"/>
      <c r="H1411" s="870"/>
    </row>
    <row r="1412" spans="2:8" x14ac:dyDescent="0.25">
      <c r="B1412" s="870"/>
      <c r="C1412" s="870"/>
      <c r="D1412" s="870"/>
      <c r="E1412" s="870"/>
      <c r="F1412" s="870"/>
      <c r="G1412" s="870"/>
      <c r="H1412" s="870"/>
    </row>
    <row r="1413" spans="2:8" x14ac:dyDescent="0.25">
      <c r="B1413" s="870"/>
      <c r="C1413" s="870"/>
      <c r="D1413" s="870"/>
      <c r="E1413" s="870"/>
      <c r="F1413" s="870"/>
      <c r="G1413" s="870"/>
      <c r="H1413" s="870"/>
    </row>
    <row r="1414" spans="2:8" x14ac:dyDescent="0.25">
      <c r="B1414" s="870"/>
      <c r="C1414" s="870"/>
      <c r="D1414" s="870"/>
      <c r="E1414" s="870"/>
      <c r="F1414" s="870"/>
      <c r="G1414" s="870"/>
      <c r="H1414" s="870"/>
    </row>
    <row r="1415" spans="2:8" x14ac:dyDescent="0.25">
      <c r="B1415" s="870"/>
      <c r="C1415" s="870"/>
      <c r="D1415" s="870"/>
      <c r="E1415" s="870"/>
      <c r="F1415" s="870"/>
      <c r="G1415" s="870"/>
      <c r="H1415" s="870"/>
    </row>
    <row r="1416" spans="2:8" x14ac:dyDescent="0.25">
      <c r="B1416" s="870"/>
      <c r="C1416" s="870"/>
      <c r="D1416" s="870"/>
      <c r="E1416" s="870"/>
      <c r="F1416" s="870"/>
      <c r="G1416" s="870"/>
      <c r="H1416" s="870"/>
    </row>
    <row r="1417" spans="2:8" x14ac:dyDescent="0.25">
      <c r="B1417" s="870"/>
      <c r="C1417" s="870"/>
      <c r="D1417" s="870"/>
      <c r="E1417" s="870"/>
      <c r="F1417" s="870"/>
      <c r="G1417" s="870"/>
      <c r="H1417" s="870"/>
    </row>
    <row r="1418" spans="2:8" x14ac:dyDescent="0.25">
      <c r="B1418" s="870"/>
      <c r="C1418" s="870"/>
      <c r="D1418" s="870"/>
      <c r="E1418" s="870"/>
      <c r="F1418" s="870"/>
      <c r="G1418" s="870"/>
      <c r="H1418" s="870"/>
    </row>
    <row r="1419" spans="2:8" x14ac:dyDescent="0.25">
      <c r="B1419" s="870"/>
      <c r="C1419" s="870"/>
      <c r="D1419" s="870"/>
      <c r="E1419" s="870"/>
      <c r="F1419" s="870"/>
      <c r="G1419" s="870"/>
      <c r="H1419" s="870"/>
    </row>
    <row r="1420" spans="2:8" x14ac:dyDescent="0.25">
      <c r="B1420" s="870"/>
      <c r="C1420" s="870"/>
      <c r="D1420" s="870"/>
      <c r="E1420" s="870"/>
      <c r="F1420" s="870"/>
      <c r="G1420" s="870"/>
      <c r="H1420" s="870"/>
    </row>
    <row r="1421" spans="2:8" x14ac:dyDescent="0.25">
      <c r="B1421" s="870"/>
      <c r="C1421" s="870"/>
      <c r="D1421" s="870"/>
      <c r="E1421" s="870"/>
      <c r="F1421" s="870"/>
      <c r="G1421" s="870"/>
      <c r="H1421" s="870"/>
    </row>
    <row r="1422" spans="2:8" x14ac:dyDescent="0.25">
      <c r="B1422" s="870"/>
      <c r="C1422" s="870"/>
      <c r="D1422" s="870"/>
      <c r="E1422" s="870"/>
      <c r="F1422" s="870"/>
      <c r="G1422" s="870"/>
      <c r="H1422" s="870"/>
    </row>
    <row r="1423" spans="2:8" x14ac:dyDescent="0.25">
      <c r="B1423" s="870"/>
      <c r="C1423" s="870"/>
      <c r="D1423" s="870"/>
      <c r="E1423" s="870"/>
      <c r="F1423" s="870"/>
      <c r="G1423" s="870"/>
      <c r="H1423" s="870"/>
    </row>
    <row r="1424" spans="2:8" x14ac:dyDescent="0.25">
      <c r="B1424" s="870"/>
      <c r="C1424" s="870"/>
      <c r="D1424" s="870"/>
      <c r="E1424" s="870"/>
      <c r="F1424" s="870"/>
      <c r="G1424" s="870"/>
      <c r="H1424" s="870"/>
    </row>
    <row r="1425" spans="2:8" x14ac:dyDescent="0.25">
      <c r="B1425" s="870"/>
      <c r="C1425" s="870"/>
      <c r="D1425" s="870"/>
      <c r="E1425" s="870"/>
      <c r="F1425" s="870"/>
      <c r="G1425" s="870"/>
      <c r="H1425" s="870"/>
    </row>
    <row r="1426" spans="2:8" x14ac:dyDescent="0.25">
      <c r="B1426" s="870"/>
      <c r="C1426" s="870"/>
      <c r="D1426" s="870"/>
      <c r="E1426" s="870"/>
      <c r="F1426" s="870"/>
      <c r="G1426" s="870"/>
      <c r="H1426" s="870"/>
    </row>
    <row r="1427" spans="2:8" x14ac:dyDescent="0.25">
      <c r="B1427" s="870"/>
      <c r="C1427" s="870"/>
      <c r="D1427" s="870"/>
      <c r="E1427" s="870"/>
      <c r="F1427" s="870"/>
      <c r="G1427" s="870"/>
      <c r="H1427" s="870"/>
    </row>
    <row r="1428" spans="2:8" x14ac:dyDescent="0.25">
      <c r="B1428" s="870"/>
      <c r="C1428" s="870"/>
      <c r="D1428" s="870"/>
      <c r="E1428" s="870"/>
      <c r="F1428" s="870"/>
      <c r="G1428" s="870"/>
      <c r="H1428" s="870"/>
    </row>
    <row r="1429" spans="2:8" x14ac:dyDescent="0.25">
      <c r="B1429" s="870"/>
      <c r="C1429" s="870"/>
      <c r="D1429" s="870"/>
      <c r="E1429" s="870"/>
      <c r="F1429" s="870"/>
      <c r="G1429" s="870"/>
      <c r="H1429" s="870"/>
    </row>
    <row r="1430" spans="2:8" x14ac:dyDescent="0.25">
      <c r="B1430" s="870"/>
      <c r="C1430" s="870"/>
      <c r="D1430" s="870"/>
      <c r="E1430" s="870"/>
      <c r="F1430" s="870"/>
      <c r="G1430" s="870"/>
      <c r="H1430" s="870"/>
    </row>
    <row r="1431" spans="2:8" x14ac:dyDescent="0.25">
      <c r="B1431" s="870"/>
      <c r="C1431" s="870"/>
      <c r="D1431" s="870"/>
      <c r="E1431" s="870"/>
      <c r="F1431" s="870"/>
      <c r="G1431" s="870"/>
      <c r="H1431" s="870"/>
    </row>
    <row r="1432" spans="2:8" x14ac:dyDescent="0.25">
      <c r="B1432" s="870"/>
      <c r="C1432" s="870"/>
      <c r="D1432" s="870"/>
      <c r="E1432" s="870"/>
      <c r="F1432" s="870"/>
      <c r="G1432" s="870"/>
      <c r="H1432" s="870"/>
    </row>
    <row r="1433" spans="2:8" x14ac:dyDescent="0.25">
      <c r="B1433" s="870"/>
      <c r="C1433" s="870"/>
      <c r="D1433" s="870"/>
      <c r="E1433" s="870"/>
      <c r="F1433" s="870"/>
      <c r="G1433" s="870"/>
      <c r="H1433" s="870"/>
    </row>
    <row r="1434" spans="2:8" x14ac:dyDescent="0.25">
      <c r="B1434" s="870"/>
      <c r="C1434" s="870"/>
      <c r="D1434" s="870"/>
      <c r="E1434" s="870"/>
      <c r="F1434" s="870"/>
      <c r="G1434" s="870"/>
      <c r="H1434" s="870"/>
    </row>
    <row r="1435" spans="2:8" x14ac:dyDescent="0.25">
      <c r="B1435" s="870"/>
      <c r="C1435" s="870"/>
      <c r="D1435" s="870"/>
      <c r="E1435" s="870"/>
      <c r="F1435" s="870"/>
      <c r="G1435" s="870"/>
      <c r="H1435" s="870"/>
    </row>
    <row r="1436" spans="2:8" x14ac:dyDescent="0.25">
      <c r="B1436" s="870"/>
      <c r="C1436" s="870"/>
      <c r="D1436" s="870"/>
      <c r="E1436" s="870"/>
      <c r="F1436" s="870"/>
      <c r="G1436" s="870"/>
      <c r="H1436" s="870"/>
    </row>
    <row r="1437" spans="2:8" x14ac:dyDescent="0.25">
      <c r="B1437" s="870"/>
      <c r="C1437" s="870"/>
      <c r="D1437" s="870"/>
      <c r="E1437" s="870"/>
      <c r="F1437" s="870"/>
      <c r="G1437" s="870"/>
      <c r="H1437" s="870"/>
    </row>
    <row r="1438" spans="2:8" x14ac:dyDescent="0.25">
      <c r="B1438" s="870"/>
      <c r="C1438" s="870"/>
      <c r="D1438" s="870"/>
      <c r="E1438" s="870"/>
      <c r="F1438" s="870"/>
      <c r="G1438" s="870"/>
      <c r="H1438" s="870"/>
    </row>
    <row r="1439" spans="2:8" x14ac:dyDescent="0.25">
      <c r="B1439" s="870"/>
      <c r="C1439" s="870"/>
      <c r="D1439" s="870"/>
      <c r="E1439" s="870"/>
      <c r="F1439" s="870"/>
      <c r="G1439" s="870"/>
      <c r="H1439" s="870"/>
    </row>
    <row r="1440" spans="2:8" x14ac:dyDescent="0.25">
      <c r="B1440" s="870"/>
      <c r="C1440" s="870"/>
      <c r="D1440" s="870"/>
      <c r="E1440" s="870"/>
      <c r="F1440" s="870"/>
      <c r="G1440" s="870"/>
      <c r="H1440" s="870"/>
    </row>
    <row r="1441" spans="2:8" x14ac:dyDescent="0.25">
      <c r="B1441" s="870"/>
      <c r="C1441" s="870"/>
      <c r="D1441" s="870"/>
      <c r="E1441" s="870"/>
      <c r="F1441" s="870"/>
      <c r="G1441" s="870"/>
      <c r="H1441" s="870"/>
    </row>
    <row r="1442" spans="2:8" x14ac:dyDescent="0.25">
      <c r="B1442" s="870"/>
      <c r="C1442" s="870"/>
      <c r="D1442" s="870"/>
      <c r="E1442" s="870"/>
      <c r="F1442" s="870"/>
      <c r="G1442" s="870"/>
      <c r="H1442" s="870"/>
    </row>
    <row r="1443" spans="2:8" x14ac:dyDescent="0.25">
      <c r="B1443" s="870"/>
      <c r="C1443" s="870"/>
      <c r="D1443" s="870"/>
      <c r="E1443" s="870"/>
      <c r="F1443" s="870"/>
      <c r="G1443" s="870"/>
      <c r="H1443" s="870"/>
    </row>
    <row r="1444" spans="2:8" x14ac:dyDescent="0.25">
      <c r="B1444" s="870"/>
      <c r="C1444" s="870"/>
      <c r="D1444" s="870"/>
      <c r="E1444" s="870"/>
      <c r="F1444" s="870"/>
      <c r="G1444" s="870"/>
      <c r="H1444" s="870"/>
    </row>
    <row r="1445" spans="2:8" x14ac:dyDescent="0.25">
      <c r="B1445" s="870"/>
      <c r="C1445" s="870"/>
      <c r="D1445" s="870"/>
      <c r="E1445" s="870"/>
      <c r="F1445" s="870"/>
      <c r="G1445" s="870"/>
      <c r="H1445" s="870"/>
    </row>
    <row r="1446" spans="2:8" x14ac:dyDescent="0.25">
      <c r="B1446" s="870"/>
      <c r="C1446" s="870"/>
      <c r="D1446" s="870"/>
      <c r="E1446" s="870"/>
      <c r="F1446" s="870"/>
      <c r="G1446" s="870"/>
      <c r="H1446" s="870"/>
    </row>
    <row r="1447" spans="2:8" x14ac:dyDescent="0.25">
      <c r="B1447" s="870"/>
      <c r="C1447" s="870"/>
      <c r="D1447" s="870"/>
      <c r="E1447" s="870"/>
      <c r="F1447" s="870"/>
      <c r="G1447" s="870"/>
      <c r="H1447" s="870"/>
    </row>
    <row r="1448" spans="2:8" x14ac:dyDescent="0.25">
      <c r="B1448" s="870"/>
      <c r="C1448" s="870"/>
      <c r="D1448" s="870"/>
      <c r="E1448" s="870"/>
      <c r="F1448" s="870"/>
      <c r="G1448" s="870"/>
      <c r="H1448" s="870"/>
    </row>
    <row r="1449" spans="2:8" x14ac:dyDescent="0.25">
      <c r="B1449" s="870"/>
      <c r="C1449" s="870"/>
      <c r="D1449" s="870"/>
      <c r="E1449" s="870"/>
      <c r="F1449" s="870"/>
      <c r="G1449" s="870"/>
      <c r="H1449" s="870"/>
    </row>
    <row r="1450" spans="2:8" x14ac:dyDescent="0.25">
      <c r="B1450" s="870"/>
      <c r="C1450" s="870"/>
      <c r="D1450" s="870"/>
      <c r="E1450" s="870"/>
      <c r="F1450" s="870"/>
      <c r="G1450" s="870"/>
      <c r="H1450" s="870"/>
    </row>
    <row r="1451" spans="2:8" x14ac:dyDescent="0.25">
      <c r="B1451" s="870"/>
      <c r="C1451" s="870"/>
      <c r="D1451" s="870"/>
      <c r="E1451" s="870"/>
      <c r="F1451" s="870"/>
      <c r="G1451" s="870"/>
      <c r="H1451" s="870"/>
    </row>
    <row r="1452" spans="2:8" x14ac:dyDescent="0.25">
      <c r="B1452" s="870"/>
      <c r="C1452" s="870"/>
      <c r="D1452" s="870"/>
      <c r="E1452" s="870"/>
      <c r="F1452" s="870"/>
      <c r="G1452" s="870"/>
      <c r="H1452" s="870"/>
    </row>
    <row r="1453" spans="2:8" x14ac:dyDescent="0.25">
      <c r="B1453" s="870"/>
      <c r="C1453" s="870"/>
      <c r="D1453" s="870"/>
      <c r="E1453" s="870"/>
      <c r="F1453" s="870"/>
      <c r="G1453" s="870"/>
      <c r="H1453" s="870"/>
    </row>
    <row r="1454" spans="2:8" x14ac:dyDescent="0.25">
      <c r="B1454" s="870"/>
      <c r="C1454" s="870"/>
      <c r="D1454" s="870"/>
      <c r="E1454" s="870"/>
      <c r="F1454" s="870"/>
      <c r="G1454" s="870"/>
      <c r="H1454" s="870"/>
    </row>
    <row r="1455" spans="2:8" x14ac:dyDescent="0.25">
      <c r="B1455" s="870"/>
      <c r="C1455" s="870"/>
      <c r="D1455" s="870"/>
      <c r="E1455" s="870"/>
      <c r="F1455" s="870"/>
      <c r="G1455" s="870"/>
      <c r="H1455" s="870"/>
    </row>
    <row r="1456" spans="2:8" x14ac:dyDescent="0.25">
      <c r="B1456" s="870"/>
      <c r="C1456" s="870"/>
      <c r="D1456" s="870"/>
      <c r="E1456" s="870"/>
      <c r="F1456" s="870"/>
      <c r="G1456" s="870"/>
      <c r="H1456" s="870"/>
    </row>
    <row r="1457" spans="2:8" x14ac:dyDescent="0.25">
      <c r="B1457" s="870"/>
      <c r="C1457" s="870"/>
      <c r="D1457" s="870"/>
      <c r="E1457" s="870"/>
      <c r="F1457" s="870"/>
      <c r="G1457" s="870"/>
      <c r="H1457" s="870"/>
    </row>
    <row r="1458" spans="2:8" x14ac:dyDescent="0.25">
      <c r="B1458" s="870"/>
      <c r="C1458" s="870"/>
      <c r="D1458" s="870"/>
      <c r="E1458" s="870"/>
      <c r="F1458" s="870"/>
      <c r="G1458" s="870"/>
      <c r="H1458" s="870"/>
    </row>
    <row r="1459" spans="2:8" x14ac:dyDescent="0.25">
      <c r="B1459" s="870"/>
      <c r="C1459" s="870"/>
      <c r="D1459" s="870"/>
      <c r="E1459" s="870"/>
      <c r="F1459" s="870"/>
      <c r="G1459" s="870"/>
      <c r="H1459" s="870"/>
    </row>
    <row r="1460" spans="2:8" x14ac:dyDescent="0.25">
      <c r="B1460" s="870"/>
      <c r="C1460" s="870"/>
      <c r="D1460" s="870"/>
      <c r="E1460" s="870"/>
      <c r="F1460" s="870"/>
      <c r="G1460" s="870"/>
      <c r="H1460" s="870"/>
    </row>
    <row r="1461" spans="2:8" x14ac:dyDescent="0.25">
      <c r="B1461" s="870"/>
      <c r="C1461" s="870"/>
      <c r="D1461" s="870"/>
      <c r="E1461" s="870"/>
      <c r="F1461" s="870"/>
      <c r="G1461" s="870"/>
      <c r="H1461" s="870"/>
    </row>
    <row r="1462" spans="2:8" x14ac:dyDescent="0.25">
      <c r="B1462" s="870"/>
      <c r="C1462" s="870"/>
      <c r="D1462" s="870"/>
      <c r="E1462" s="870"/>
      <c r="F1462" s="870"/>
      <c r="G1462" s="870"/>
      <c r="H1462" s="870"/>
    </row>
    <row r="1463" spans="2:8" x14ac:dyDescent="0.25">
      <c r="B1463" s="870"/>
      <c r="C1463" s="870"/>
      <c r="D1463" s="870"/>
      <c r="E1463" s="870"/>
      <c r="F1463" s="870"/>
      <c r="G1463" s="870"/>
      <c r="H1463" s="870"/>
    </row>
    <row r="1464" spans="2:8" x14ac:dyDescent="0.25">
      <c r="B1464" s="870"/>
      <c r="C1464" s="870"/>
      <c r="D1464" s="870"/>
      <c r="E1464" s="870"/>
      <c r="F1464" s="870"/>
      <c r="G1464" s="870"/>
      <c r="H1464" s="870"/>
    </row>
    <row r="1465" spans="2:8" x14ac:dyDescent="0.25">
      <c r="B1465" s="870"/>
      <c r="C1465" s="870"/>
      <c r="D1465" s="870"/>
      <c r="E1465" s="870"/>
      <c r="F1465" s="870"/>
      <c r="G1465" s="870"/>
      <c r="H1465" s="870"/>
    </row>
    <row r="1466" spans="2:8" x14ac:dyDescent="0.25">
      <c r="B1466" s="870"/>
      <c r="C1466" s="870"/>
      <c r="D1466" s="870"/>
      <c r="E1466" s="870"/>
      <c r="F1466" s="870"/>
      <c r="G1466" s="870"/>
      <c r="H1466" s="870"/>
    </row>
    <row r="1467" spans="2:8" x14ac:dyDescent="0.25">
      <c r="B1467" s="870"/>
      <c r="C1467" s="870"/>
      <c r="D1467" s="870"/>
      <c r="E1467" s="870"/>
      <c r="F1467" s="870"/>
      <c r="G1467" s="870"/>
      <c r="H1467" s="870"/>
    </row>
    <row r="1468" spans="2:8" x14ac:dyDescent="0.25">
      <c r="B1468" s="870"/>
      <c r="C1468" s="870"/>
      <c r="D1468" s="870"/>
      <c r="E1468" s="870"/>
      <c r="F1468" s="870"/>
      <c r="G1468" s="870"/>
      <c r="H1468" s="870"/>
    </row>
    <row r="1469" spans="2:8" x14ac:dyDescent="0.25">
      <c r="B1469" s="870"/>
      <c r="C1469" s="870"/>
      <c r="D1469" s="870"/>
      <c r="E1469" s="870"/>
      <c r="F1469" s="870"/>
      <c r="G1469" s="870"/>
      <c r="H1469" s="870"/>
    </row>
    <row r="1470" spans="2:8" x14ac:dyDescent="0.25">
      <c r="B1470" s="870"/>
      <c r="C1470" s="870"/>
      <c r="D1470" s="870"/>
      <c r="E1470" s="870"/>
      <c r="F1470" s="870"/>
      <c r="G1470" s="870"/>
      <c r="H1470" s="870"/>
    </row>
    <row r="1471" spans="2:8" x14ac:dyDescent="0.25">
      <c r="B1471" s="870"/>
      <c r="C1471" s="870"/>
      <c r="D1471" s="870"/>
      <c r="E1471" s="870"/>
      <c r="F1471" s="870"/>
      <c r="G1471" s="870"/>
      <c r="H1471" s="870"/>
    </row>
    <row r="1472" spans="2:8" x14ac:dyDescent="0.25">
      <c r="B1472" s="870"/>
      <c r="C1472" s="870"/>
      <c r="D1472" s="870"/>
      <c r="E1472" s="870"/>
      <c r="F1472" s="870"/>
      <c r="G1472" s="870"/>
      <c r="H1472" s="870"/>
    </row>
    <row r="1473" spans="2:8" x14ac:dyDescent="0.25">
      <c r="B1473" s="870"/>
      <c r="C1473" s="870"/>
      <c r="D1473" s="870"/>
      <c r="E1473" s="870"/>
      <c r="F1473" s="870"/>
      <c r="G1473" s="870"/>
      <c r="H1473" s="870"/>
    </row>
    <row r="1474" spans="2:8" x14ac:dyDescent="0.25">
      <c r="B1474" s="870"/>
      <c r="C1474" s="870"/>
      <c r="D1474" s="870"/>
      <c r="E1474" s="870"/>
      <c r="F1474" s="870"/>
      <c r="G1474" s="870"/>
      <c r="H1474" s="870"/>
    </row>
    <row r="1475" spans="2:8" x14ac:dyDescent="0.25">
      <c r="B1475" s="870"/>
      <c r="C1475" s="870"/>
      <c r="D1475" s="870"/>
      <c r="E1475" s="870"/>
      <c r="F1475" s="870"/>
      <c r="G1475" s="870"/>
      <c r="H1475" s="870"/>
    </row>
    <row r="1476" spans="2:8" x14ac:dyDescent="0.25">
      <c r="B1476" s="870"/>
      <c r="C1476" s="870"/>
      <c r="D1476" s="870"/>
      <c r="E1476" s="870"/>
      <c r="F1476" s="870"/>
      <c r="G1476" s="870"/>
      <c r="H1476" s="870"/>
    </row>
    <row r="1477" spans="2:8" x14ac:dyDescent="0.25">
      <c r="B1477" s="870"/>
      <c r="C1477" s="870"/>
      <c r="D1477" s="870"/>
      <c r="E1477" s="870"/>
      <c r="F1477" s="870"/>
      <c r="G1477" s="870"/>
      <c r="H1477" s="870"/>
    </row>
    <row r="1478" spans="2:8" x14ac:dyDescent="0.25">
      <c r="B1478" s="870"/>
      <c r="C1478" s="870"/>
      <c r="D1478" s="870"/>
      <c r="E1478" s="870"/>
      <c r="F1478" s="870"/>
      <c r="G1478" s="870"/>
      <c r="H1478" s="870"/>
    </row>
    <row r="1479" spans="2:8" x14ac:dyDescent="0.25">
      <c r="B1479" s="870"/>
      <c r="C1479" s="870"/>
      <c r="D1479" s="870"/>
      <c r="E1479" s="870"/>
      <c r="F1479" s="870"/>
      <c r="G1479" s="870"/>
      <c r="H1479" s="870"/>
    </row>
    <row r="1480" spans="2:8" x14ac:dyDescent="0.25">
      <c r="B1480" s="870"/>
      <c r="C1480" s="870"/>
      <c r="D1480" s="870"/>
      <c r="E1480" s="870"/>
      <c r="F1480" s="870"/>
      <c r="G1480" s="870"/>
      <c r="H1480" s="870"/>
    </row>
    <row r="1481" spans="2:8" x14ac:dyDescent="0.25">
      <c r="B1481" s="870"/>
      <c r="C1481" s="870"/>
      <c r="D1481" s="870"/>
      <c r="E1481" s="870"/>
      <c r="F1481" s="870"/>
      <c r="G1481" s="870"/>
      <c r="H1481" s="870"/>
    </row>
    <row r="1482" spans="2:8" x14ac:dyDescent="0.25">
      <c r="B1482" s="870"/>
      <c r="C1482" s="870"/>
      <c r="D1482" s="870"/>
      <c r="E1482" s="870"/>
      <c r="F1482" s="870"/>
      <c r="G1482" s="870"/>
      <c r="H1482" s="870"/>
    </row>
    <row r="1483" spans="2:8" x14ac:dyDescent="0.25">
      <c r="B1483" s="870"/>
      <c r="C1483" s="870"/>
      <c r="D1483" s="870"/>
      <c r="E1483" s="870"/>
      <c r="F1483" s="870"/>
      <c r="G1483" s="870"/>
      <c r="H1483" s="870"/>
    </row>
    <row r="1484" spans="2:8" x14ac:dyDescent="0.25">
      <c r="B1484" s="870"/>
      <c r="C1484" s="870"/>
      <c r="D1484" s="870"/>
      <c r="E1484" s="870"/>
      <c r="F1484" s="870"/>
      <c r="G1484" s="870"/>
      <c r="H1484" s="870"/>
    </row>
    <row r="1485" spans="2:8" x14ac:dyDescent="0.25">
      <c r="B1485" s="870"/>
      <c r="C1485" s="870"/>
      <c r="D1485" s="870"/>
      <c r="E1485" s="870"/>
      <c r="F1485" s="870"/>
      <c r="G1485" s="870"/>
      <c r="H1485" s="870"/>
    </row>
    <row r="1486" spans="2:8" x14ac:dyDescent="0.25">
      <c r="B1486" s="870"/>
      <c r="C1486" s="870"/>
      <c r="D1486" s="870"/>
      <c r="E1486" s="870"/>
      <c r="F1486" s="870"/>
      <c r="G1486" s="870"/>
      <c r="H1486" s="870"/>
    </row>
    <row r="1487" spans="2:8" x14ac:dyDescent="0.25">
      <c r="B1487" s="870"/>
      <c r="C1487" s="870"/>
      <c r="D1487" s="870"/>
      <c r="E1487" s="870"/>
      <c r="F1487" s="870"/>
      <c r="G1487" s="870"/>
      <c r="H1487" s="870"/>
    </row>
    <row r="1488" spans="2:8" x14ac:dyDescent="0.25">
      <c r="B1488" s="870"/>
      <c r="C1488" s="870"/>
      <c r="D1488" s="870"/>
      <c r="E1488" s="870"/>
      <c r="F1488" s="870"/>
      <c r="G1488" s="870"/>
      <c r="H1488" s="870"/>
    </row>
    <row r="1489" spans="2:8" x14ac:dyDescent="0.25">
      <c r="B1489" s="870"/>
      <c r="C1489" s="870"/>
      <c r="D1489" s="870"/>
      <c r="E1489" s="870"/>
      <c r="F1489" s="870"/>
      <c r="G1489" s="870"/>
      <c r="H1489" s="870"/>
    </row>
    <row r="1490" spans="2:8" x14ac:dyDescent="0.25">
      <c r="B1490" s="870"/>
      <c r="C1490" s="870"/>
      <c r="D1490" s="870"/>
      <c r="E1490" s="870"/>
      <c r="F1490" s="870"/>
      <c r="G1490" s="870"/>
      <c r="H1490" s="870"/>
    </row>
    <row r="1491" spans="2:8" x14ac:dyDescent="0.25">
      <c r="B1491" s="870"/>
      <c r="C1491" s="870"/>
      <c r="D1491" s="870"/>
      <c r="E1491" s="870"/>
      <c r="F1491" s="870"/>
      <c r="G1491" s="870"/>
      <c r="H1491" s="870"/>
    </row>
    <row r="1492" spans="2:8" x14ac:dyDescent="0.25">
      <c r="B1492" s="870"/>
      <c r="C1492" s="870"/>
      <c r="D1492" s="870"/>
      <c r="E1492" s="870"/>
      <c r="F1492" s="870"/>
      <c r="G1492" s="870"/>
      <c r="H1492" s="870"/>
    </row>
    <row r="1493" spans="2:8" x14ac:dyDescent="0.25">
      <c r="B1493" s="870"/>
      <c r="C1493" s="870"/>
      <c r="D1493" s="870"/>
      <c r="E1493" s="870"/>
      <c r="F1493" s="870"/>
      <c r="G1493" s="870"/>
      <c r="H1493" s="870"/>
    </row>
    <row r="1494" spans="2:8" x14ac:dyDescent="0.25">
      <c r="B1494" s="870"/>
      <c r="C1494" s="870"/>
      <c r="D1494" s="870"/>
      <c r="E1494" s="870"/>
      <c r="F1494" s="870"/>
      <c r="G1494" s="870"/>
      <c r="H1494" s="870"/>
    </row>
    <row r="1495" spans="2:8" x14ac:dyDescent="0.25">
      <c r="B1495" s="870"/>
      <c r="C1495" s="870"/>
      <c r="D1495" s="870"/>
      <c r="E1495" s="870"/>
      <c r="F1495" s="870"/>
      <c r="G1495" s="870"/>
      <c r="H1495" s="870"/>
    </row>
    <row r="1496" spans="2:8" x14ac:dyDescent="0.25">
      <c r="B1496" s="870"/>
      <c r="C1496" s="870"/>
      <c r="D1496" s="870"/>
      <c r="E1496" s="870"/>
      <c r="F1496" s="870"/>
      <c r="G1496" s="870"/>
      <c r="H1496" s="870"/>
    </row>
    <row r="1497" spans="2:8" x14ac:dyDescent="0.25">
      <c r="B1497" s="870"/>
      <c r="C1497" s="870"/>
      <c r="D1497" s="870"/>
      <c r="E1497" s="870"/>
      <c r="F1497" s="870"/>
      <c r="G1497" s="870"/>
      <c r="H1497" s="870"/>
    </row>
    <row r="1498" spans="2:8" x14ac:dyDescent="0.25">
      <c r="B1498" s="870"/>
      <c r="C1498" s="870"/>
      <c r="D1498" s="870"/>
      <c r="E1498" s="870"/>
      <c r="F1498" s="870"/>
      <c r="G1498" s="870"/>
      <c r="H1498" s="870"/>
    </row>
    <row r="1499" spans="2:8" x14ac:dyDescent="0.25">
      <c r="B1499" s="870"/>
      <c r="C1499" s="870"/>
      <c r="D1499" s="870"/>
      <c r="E1499" s="870"/>
      <c r="F1499" s="870"/>
      <c r="G1499" s="870"/>
      <c r="H1499" s="870"/>
    </row>
    <row r="1500" spans="2:8" x14ac:dyDescent="0.25">
      <c r="B1500" s="870"/>
      <c r="C1500" s="870"/>
      <c r="D1500" s="870"/>
      <c r="E1500" s="870"/>
      <c r="F1500" s="870"/>
      <c r="G1500" s="870"/>
      <c r="H1500" s="870"/>
    </row>
    <row r="1501" spans="2:8" x14ac:dyDescent="0.25">
      <c r="B1501" s="870"/>
      <c r="C1501" s="870"/>
      <c r="D1501" s="870"/>
      <c r="E1501" s="870"/>
      <c r="F1501" s="870"/>
      <c r="G1501" s="870"/>
      <c r="H1501" s="870"/>
    </row>
    <row r="1502" spans="2:8" x14ac:dyDescent="0.25">
      <c r="B1502" s="870"/>
      <c r="C1502" s="870"/>
      <c r="D1502" s="870"/>
      <c r="E1502" s="870"/>
      <c r="F1502" s="870"/>
      <c r="G1502" s="870"/>
      <c r="H1502" s="870"/>
    </row>
    <row r="1503" spans="2:8" x14ac:dyDescent="0.25">
      <c r="B1503" s="870"/>
      <c r="C1503" s="870"/>
      <c r="D1503" s="870"/>
      <c r="E1503" s="870"/>
      <c r="F1503" s="870"/>
      <c r="G1503" s="870"/>
      <c r="H1503" s="870"/>
    </row>
    <row r="1504" spans="2:8" x14ac:dyDescent="0.25">
      <c r="B1504" s="870"/>
      <c r="C1504" s="870"/>
      <c r="D1504" s="870"/>
      <c r="E1504" s="870"/>
      <c r="F1504" s="870"/>
      <c r="G1504" s="870"/>
      <c r="H1504" s="870"/>
    </row>
    <row r="1505" spans="2:8" x14ac:dyDescent="0.25">
      <c r="B1505" s="870"/>
      <c r="C1505" s="870"/>
      <c r="D1505" s="870"/>
      <c r="E1505" s="870"/>
      <c r="F1505" s="870"/>
      <c r="G1505" s="870"/>
      <c r="H1505" s="870"/>
    </row>
    <row r="1506" spans="2:8" x14ac:dyDescent="0.25">
      <c r="B1506" s="870"/>
      <c r="C1506" s="870"/>
      <c r="D1506" s="870"/>
      <c r="E1506" s="870"/>
      <c r="F1506" s="870"/>
      <c r="G1506" s="870"/>
      <c r="H1506" s="870"/>
    </row>
    <row r="1507" spans="2:8" x14ac:dyDescent="0.25">
      <c r="B1507" s="870"/>
      <c r="C1507" s="870"/>
      <c r="D1507" s="870"/>
      <c r="E1507" s="870"/>
      <c r="F1507" s="870"/>
      <c r="G1507" s="870"/>
      <c r="H1507" s="870"/>
    </row>
    <row r="1508" spans="2:8" x14ac:dyDescent="0.25">
      <c r="B1508" s="870"/>
      <c r="C1508" s="870"/>
      <c r="D1508" s="870"/>
      <c r="E1508" s="870"/>
      <c r="F1508" s="870"/>
      <c r="G1508" s="870"/>
      <c r="H1508" s="870"/>
    </row>
    <row r="1509" spans="2:8" x14ac:dyDescent="0.25">
      <c r="B1509" s="870"/>
      <c r="C1509" s="870"/>
      <c r="D1509" s="870"/>
      <c r="E1509" s="870"/>
      <c r="F1509" s="870"/>
      <c r="G1509" s="870"/>
      <c r="H1509" s="870"/>
    </row>
    <row r="1510" spans="2:8" x14ac:dyDescent="0.25">
      <c r="B1510" s="870"/>
      <c r="C1510" s="870"/>
      <c r="D1510" s="870"/>
      <c r="E1510" s="870"/>
      <c r="F1510" s="870"/>
      <c r="G1510" s="870"/>
      <c r="H1510" s="870"/>
    </row>
    <row r="1511" spans="2:8" x14ac:dyDescent="0.25">
      <c r="B1511" s="870"/>
      <c r="C1511" s="870"/>
      <c r="D1511" s="870"/>
      <c r="E1511" s="870"/>
      <c r="F1511" s="870"/>
      <c r="G1511" s="870"/>
      <c r="H1511" s="870"/>
    </row>
    <row r="1512" spans="2:8" x14ac:dyDescent="0.25">
      <c r="B1512" s="870"/>
      <c r="C1512" s="870"/>
      <c r="D1512" s="870"/>
      <c r="E1512" s="870"/>
      <c r="F1512" s="870"/>
      <c r="G1512" s="870"/>
      <c r="H1512" s="870"/>
    </row>
    <row r="1513" spans="2:8" x14ac:dyDescent="0.25">
      <c r="B1513" s="870"/>
      <c r="C1513" s="870"/>
      <c r="D1513" s="870"/>
      <c r="E1513" s="870"/>
      <c r="F1513" s="870"/>
      <c r="G1513" s="870"/>
      <c r="H1513" s="870"/>
    </row>
    <row r="1514" spans="2:8" x14ac:dyDescent="0.25">
      <c r="B1514" s="870"/>
      <c r="C1514" s="870"/>
      <c r="D1514" s="870"/>
      <c r="E1514" s="870"/>
      <c r="F1514" s="870"/>
      <c r="G1514" s="870"/>
      <c r="H1514" s="870"/>
    </row>
    <row r="1515" spans="2:8" x14ac:dyDescent="0.25">
      <c r="B1515" s="870"/>
      <c r="C1515" s="870"/>
      <c r="D1515" s="870"/>
      <c r="E1515" s="870"/>
      <c r="F1515" s="870"/>
      <c r="G1515" s="870"/>
      <c r="H1515" s="870"/>
    </row>
    <row r="1516" spans="2:8" x14ac:dyDescent="0.25">
      <c r="B1516" s="870"/>
      <c r="C1516" s="870"/>
      <c r="D1516" s="870"/>
      <c r="E1516" s="870"/>
      <c r="F1516" s="870"/>
      <c r="G1516" s="870"/>
      <c r="H1516" s="870"/>
    </row>
    <row r="1517" spans="2:8" x14ac:dyDescent="0.25">
      <c r="B1517" s="870"/>
      <c r="C1517" s="870"/>
      <c r="D1517" s="870"/>
      <c r="E1517" s="870"/>
      <c r="F1517" s="870"/>
      <c r="G1517" s="870"/>
      <c r="H1517" s="870"/>
    </row>
    <row r="1518" spans="2:8" x14ac:dyDescent="0.25">
      <c r="B1518" s="870"/>
      <c r="C1518" s="870"/>
      <c r="D1518" s="870"/>
      <c r="E1518" s="870"/>
      <c r="F1518" s="870"/>
      <c r="G1518" s="870"/>
      <c r="H1518" s="870"/>
    </row>
    <row r="1519" spans="2:8" x14ac:dyDescent="0.25">
      <c r="B1519" s="870"/>
      <c r="C1519" s="870"/>
      <c r="D1519" s="870"/>
      <c r="E1519" s="870"/>
      <c r="F1519" s="870"/>
      <c r="G1519" s="870"/>
      <c r="H1519" s="870"/>
    </row>
    <row r="1520" spans="2:8" x14ac:dyDescent="0.25">
      <c r="B1520" s="870"/>
      <c r="C1520" s="870"/>
      <c r="D1520" s="870"/>
      <c r="E1520" s="870"/>
      <c r="F1520" s="870"/>
      <c r="G1520" s="870"/>
      <c r="H1520" s="870"/>
    </row>
    <row r="1521" spans="2:8" x14ac:dyDescent="0.25">
      <c r="B1521" s="870"/>
      <c r="C1521" s="870"/>
      <c r="D1521" s="870"/>
      <c r="E1521" s="870"/>
      <c r="F1521" s="870"/>
      <c r="G1521" s="870"/>
      <c r="H1521" s="870"/>
    </row>
    <row r="1522" spans="2:8" x14ac:dyDescent="0.25">
      <c r="B1522" s="870"/>
      <c r="C1522" s="870"/>
      <c r="D1522" s="870"/>
      <c r="E1522" s="870"/>
      <c r="F1522" s="870"/>
      <c r="G1522" s="870"/>
      <c r="H1522" s="870"/>
    </row>
    <row r="1523" spans="2:8" x14ac:dyDescent="0.25">
      <c r="B1523" s="870"/>
      <c r="C1523" s="870"/>
      <c r="D1523" s="870"/>
      <c r="E1523" s="870"/>
      <c r="F1523" s="870"/>
      <c r="G1523" s="870"/>
      <c r="H1523" s="870"/>
    </row>
    <row r="1524" spans="2:8" x14ac:dyDescent="0.25">
      <c r="B1524" s="870"/>
      <c r="C1524" s="870"/>
      <c r="D1524" s="870"/>
      <c r="E1524" s="870"/>
      <c r="F1524" s="870"/>
      <c r="G1524" s="870"/>
      <c r="H1524" s="870"/>
    </row>
    <row r="1525" spans="2:8" x14ac:dyDescent="0.25">
      <c r="B1525" s="870"/>
      <c r="C1525" s="870"/>
      <c r="D1525" s="870"/>
      <c r="E1525" s="870"/>
      <c r="F1525" s="870"/>
      <c r="G1525" s="870"/>
      <c r="H1525" s="870"/>
    </row>
    <row r="1526" spans="2:8" x14ac:dyDescent="0.25">
      <c r="B1526" s="870"/>
      <c r="C1526" s="870"/>
      <c r="D1526" s="870"/>
      <c r="E1526" s="870"/>
      <c r="F1526" s="870"/>
      <c r="G1526" s="870"/>
      <c r="H1526" s="870"/>
    </row>
    <row r="1527" spans="2:8" x14ac:dyDescent="0.25">
      <c r="B1527" s="870"/>
      <c r="C1527" s="870"/>
      <c r="D1527" s="870"/>
      <c r="E1527" s="870"/>
      <c r="F1527" s="870"/>
      <c r="G1527" s="870"/>
      <c r="H1527" s="870"/>
    </row>
    <row r="1528" spans="2:8" x14ac:dyDescent="0.25">
      <c r="B1528" s="870"/>
      <c r="C1528" s="870"/>
      <c r="D1528" s="870"/>
      <c r="E1528" s="870"/>
      <c r="F1528" s="870"/>
      <c r="G1528" s="870"/>
      <c r="H1528" s="870"/>
    </row>
    <row r="1529" spans="2:8" x14ac:dyDescent="0.25">
      <c r="B1529" s="870"/>
      <c r="C1529" s="870"/>
      <c r="D1529" s="870"/>
      <c r="E1529" s="870"/>
      <c r="F1529" s="870"/>
      <c r="G1529" s="870"/>
      <c r="H1529" s="870"/>
    </row>
    <row r="1530" spans="2:8" x14ac:dyDescent="0.25">
      <c r="B1530" s="870"/>
      <c r="C1530" s="870"/>
      <c r="D1530" s="870"/>
      <c r="E1530" s="870"/>
      <c r="F1530" s="870"/>
      <c r="G1530" s="870"/>
      <c r="H1530" s="870"/>
    </row>
    <row r="1531" spans="2:8" x14ac:dyDescent="0.25">
      <c r="B1531" s="870"/>
      <c r="C1531" s="870"/>
      <c r="D1531" s="870"/>
      <c r="E1531" s="870"/>
      <c r="F1531" s="870"/>
      <c r="G1531" s="870"/>
      <c r="H1531" s="870"/>
    </row>
    <row r="1532" spans="2:8" x14ac:dyDescent="0.25">
      <c r="B1532" s="870"/>
      <c r="C1532" s="870"/>
      <c r="D1532" s="870"/>
      <c r="E1532" s="870"/>
      <c r="F1532" s="870"/>
      <c r="G1532" s="870"/>
      <c r="H1532" s="870"/>
    </row>
    <row r="1533" spans="2:8" x14ac:dyDescent="0.25">
      <c r="B1533" s="870"/>
      <c r="C1533" s="870"/>
      <c r="D1533" s="870"/>
      <c r="E1533" s="870"/>
      <c r="F1533" s="870"/>
      <c r="G1533" s="870"/>
      <c r="H1533" s="870"/>
    </row>
    <row r="1534" spans="2:8" x14ac:dyDescent="0.25">
      <c r="B1534" s="870"/>
      <c r="C1534" s="870"/>
      <c r="D1534" s="870"/>
      <c r="E1534" s="870"/>
      <c r="F1534" s="870"/>
      <c r="G1534" s="870"/>
      <c r="H1534" s="870"/>
    </row>
    <row r="1535" spans="2:8" x14ac:dyDescent="0.25">
      <c r="B1535" s="870"/>
      <c r="C1535" s="870"/>
      <c r="D1535" s="870"/>
      <c r="E1535" s="870"/>
      <c r="F1535" s="870"/>
      <c r="G1535" s="870"/>
      <c r="H1535" s="870"/>
    </row>
    <row r="1536" spans="2:8" x14ac:dyDescent="0.25">
      <c r="B1536" s="870"/>
      <c r="C1536" s="870"/>
      <c r="D1536" s="870"/>
      <c r="E1536" s="870"/>
      <c r="F1536" s="870"/>
      <c r="G1536" s="870"/>
      <c r="H1536" s="870"/>
    </row>
    <row r="1537" spans="2:8" x14ac:dyDescent="0.25">
      <c r="B1537" s="870"/>
      <c r="C1537" s="870"/>
      <c r="D1537" s="870"/>
      <c r="E1537" s="870"/>
      <c r="F1537" s="870"/>
      <c r="G1537" s="870"/>
      <c r="H1537" s="870"/>
    </row>
    <row r="1538" spans="2:8" x14ac:dyDescent="0.25">
      <c r="B1538" s="870"/>
      <c r="C1538" s="870"/>
      <c r="D1538" s="870"/>
      <c r="E1538" s="870"/>
      <c r="F1538" s="870"/>
      <c r="G1538" s="870"/>
      <c r="H1538" s="870"/>
    </row>
    <row r="1539" spans="2:8" x14ac:dyDescent="0.25">
      <c r="B1539" s="870"/>
      <c r="C1539" s="870"/>
      <c r="D1539" s="870"/>
      <c r="E1539" s="870"/>
      <c r="F1539" s="870"/>
      <c r="G1539" s="870"/>
      <c r="H1539" s="870"/>
    </row>
    <row r="1540" spans="2:8" x14ac:dyDescent="0.25">
      <c r="B1540" s="870"/>
      <c r="C1540" s="870"/>
      <c r="D1540" s="870"/>
      <c r="E1540" s="870"/>
      <c r="F1540" s="870"/>
      <c r="G1540" s="870"/>
      <c r="H1540" s="870"/>
    </row>
    <row r="1541" spans="2:8" x14ac:dyDescent="0.25">
      <c r="B1541" s="870"/>
      <c r="C1541" s="870"/>
      <c r="D1541" s="870"/>
      <c r="E1541" s="870"/>
      <c r="F1541" s="870"/>
      <c r="G1541" s="870"/>
      <c r="H1541" s="870"/>
    </row>
    <row r="1542" spans="2:8" x14ac:dyDescent="0.25">
      <c r="B1542" s="870"/>
      <c r="C1542" s="870"/>
      <c r="D1542" s="870"/>
      <c r="E1542" s="870"/>
      <c r="F1542" s="870"/>
      <c r="G1542" s="870"/>
      <c r="H1542" s="870"/>
    </row>
    <row r="1543" spans="2:8" x14ac:dyDescent="0.25">
      <c r="B1543" s="870"/>
      <c r="C1543" s="870"/>
      <c r="D1543" s="870"/>
      <c r="E1543" s="870"/>
      <c r="F1543" s="870"/>
      <c r="G1543" s="870"/>
      <c r="H1543" s="870"/>
    </row>
    <row r="1544" spans="2:8" x14ac:dyDescent="0.25">
      <c r="B1544" s="870"/>
      <c r="C1544" s="870"/>
      <c r="D1544" s="870"/>
      <c r="E1544" s="870"/>
      <c r="F1544" s="870"/>
      <c r="G1544" s="870"/>
      <c r="H1544" s="870"/>
    </row>
    <row r="1545" spans="2:8" x14ac:dyDescent="0.25">
      <c r="B1545" s="870"/>
      <c r="C1545" s="870"/>
      <c r="D1545" s="870"/>
      <c r="E1545" s="870"/>
      <c r="F1545" s="870"/>
      <c r="G1545" s="870"/>
      <c r="H1545" s="870"/>
    </row>
    <row r="1546" spans="2:8" x14ac:dyDescent="0.25">
      <c r="B1546" s="870"/>
      <c r="C1546" s="870"/>
      <c r="D1546" s="870"/>
      <c r="E1546" s="870"/>
      <c r="F1546" s="870"/>
      <c r="G1546" s="870"/>
      <c r="H1546" s="870"/>
    </row>
    <row r="1547" spans="2:8" x14ac:dyDescent="0.25">
      <c r="B1547" s="870"/>
      <c r="C1547" s="870"/>
      <c r="D1547" s="870"/>
      <c r="E1547" s="870"/>
      <c r="F1547" s="870"/>
      <c r="G1547" s="870"/>
      <c r="H1547" s="870"/>
    </row>
    <row r="1548" spans="2:8" x14ac:dyDescent="0.25">
      <c r="B1548" s="870"/>
      <c r="C1548" s="870"/>
      <c r="D1548" s="870"/>
      <c r="E1548" s="870"/>
      <c r="F1548" s="870"/>
      <c r="G1548" s="870"/>
      <c r="H1548" s="870"/>
    </row>
    <row r="1549" spans="2:8" x14ac:dyDescent="0.25">
      <c r="B1549" s="870"/>
      <c r="C1549" s="870"/>
      <c r="D1549" s="870"/>
      <c r="E1549" s="870"/>
      <c r="F1549" s="870"/>
      <c r="G1549" s="870"/>
      <c r="H1549" s="870"/>
    </row>
    <row r="1550" spans="2:8" x14ac:dyDescent="0.25">
      <c r="B1550" s="870"/>
      <c r="C1550" s="870"/>
      <c r="D1550" s="870"/>
      <c r="E1550" s="870"/>
      <c r="F1550" s="870"/>
      <c r="G1550" s="870"/>
      <c r="H1550" s="870"/>
    </row>
    <row r="1551" spans="2:8" x14ac:dyDescent="0.25">
      <c r="B1551" s="870"/>
      <c r="C1551" s="870"/>
      <c r="D1551" s="870"/>
      <c r="E1551" s="870"/>
      <c r="F1551" s="870"/>
      <c r="G1551" s="870"/>
      <c r="H1551" s="870"/>
    </row>
    <row r="1552" spans="2:8" x14ac:dyDescent="0.25">
      <c r="B1552" s="870"/>
      <c r="C1552" s="870"/>
      <c r="D1552" s="870"/>
      <c r="E1552" s="870"/>
      <c r="F1552" s="870"/>
      <c r="G1552" s="870"/>
      <c r="H1552" s="870"/>
    </row>
    <row r="1553" spans="2:8" x14ac:dyDescent="0.25">
      <c r="B1553" s="870"/>
      <c r="C1553" s="870"/>
      <c r="D1553" s="870"/>
      <c r="E1553" s="870"/>
      <c r="F1553" s="870"/>
      <c r="G1553" s="870"/>
      <c r="H1553" s="870"/>
    </row>
    <row r="1554" spans="2:8" x14ac:dyDescent="0.25">
      <c r="B1554" s="870"/>
      <c r="C1554" s="870"/>
      <c r="D1554" s="870"/>
      <c r="E1554" s="870"/>
      <c r="F1554" s="870"/>
      <c r="G1554" s="870"/>
      <c r="H1554" s="870"/>
    </row>
    <row r="1555" spans="2:8" x14ac:dyDescent="0.25">
      <c r="B1555" s="870"/>
      <c r="C1555" s="870"/>
      <c r="D1555" s="870"/>
      <c r="E1555" s="870"/>
      <c r="F1555" s="870"/>
      <c r="G1555" s="870"/>
      <c r="H1555" s="870"/>
    </row>
    <row r="1556" spans="2:8" x14ac:dyDescent="0.25">
      <c r="B1556" s="870"/>
      <c r="C1556" s="870"/>
      <c r="D1556" s="870"/>
      <c r="E1556" s="870"/>
      <c r="F1556" s="870"/>
      <c r="G1556" s="870"/>
      <c r="H1556" s="870"/>
    </row>
    <row r="1557" spans="2:8" x14ac:dyDescent="0.25">
      <c r="B1557" s="870"/>
      <c r="C1557" s="870"/>
      <c r="D1557" s="870"/>
      <c r="E1557" s="870"/>
      <c r="F1557" s="870"/>
      <c r="G1557" s="870"/>
      <c r="H1557" s="870"/>
    </row>
    <row r="1558" spans="2:8" x14ac:dyDescent="0.25">
      <c r="B1558" s="870"/>
      <c r="C1558" s="870"/>
      <c r="D1558" s="870"/>
      <c r="E1558" s="870"/>
      <c r="F1558" s="870"/>
      <c r="G1558" s="870"/>
      <c r="H1558" s="870"/>
    </row>
    <row r="1559" spans="2:8" x14ac:dyDescent="0.25">
      <c r="B1559" s="870"/>
      <c r="C1559" s="870"/>
      <c r="D1559" s="870"/>
      <c r="E1559" s="870"/>
      <c r="F1559" s="870"/>
      <c r="G1559" s="870"/>
      <c r="H1559" s="870"/>
    </row>
    <row r="1560" spans="2:8" x14ac:dyDescent="0.25">
      <c r="B1560" s="870"/>
      <c r="C1560" s="870"/>
      <c r="D1560" s="870"/>
      <c r="E1560" s="870"/>
      <c r="F1560" s="870"/>
      <c r="G1560" s="870"/>
      <c r="H1560" s="870"/>
    </row>
    <row r="1561" spans="2:8" x14ac:dyDescent="0.25">
      <c r="B1561" s="870"/>
      <c r="C1561" s="870"/>
      <c r="D1561" s="870"/>
      <c r="E1561" s="870"/>
      <c r="F1561" s="870"/>
      <c r="G1561" s="870"/>
      <c r="H1561" s="870"/>
    </row>
    <row r="1562" spans="2:8" x14ac:dyDescent="0.25">
      <c r="B1562" s="870"/>
      <c r="C1562" s="870"/>
      <c r="D1562" s="870"/>
      <c r="E1562" s="870"/>
      <c r="F1562" s="870"/>
      <c r="G1562" s="870"/>
      <c r="H1562" s="870"/>
    </row>
    <row r="1563" spans="2:8" x14ac:dyDescent="0.25">
      <c r="B1563" s="870"/>
      <c r="C1563" s="870"/>
      <c r="D1563" s="870"/>
      <c r="E1563" s="870"/>
      <c r="F1563" s="870"/>
      <c r="G1563" s="870"/>
      <c r="H1563" s="870"/>
    </row>
    <row r="1564" spans="2:8" x14ac:dyDescent="0.25">
      <c r="B1564" s="870"/>
      <c r="C1564" s="870"/>
      <c r="D1564" s="870"/>
      <c r="E1564" s="870"/>
      <c r="F1564" s="870"/>
      <c r="G1564" s="870"/>
      <c r="H1564" s="870"/>
    </row>
    <row r="1565" spans="2:8" x14ac:dyDescent="0.25">
      <c r="B1565" s="870"/>
      <c r="C1565" s="870"/>
      <c r="D1565" s="870"/>
      <c r="E1565" s="870"/>
      <c r="F1565" s="870"/>
      <c r="G1565" s="870"/>
      <c r="H1565" s="870"/>
    </row>
    <row r="1566" spans="2:8" x14ac:dyDescent="0.25">
      <c r="B1566" s="870"/>
      <c r="C1566" s="870"/>
      <c r="D1566" s="870"/>
      <c r="E1566" s="870"/>
      <c r="F1566" s="870"/>
      <c r="G1566" s="870"/>
      <c r="H1566" s="870"/>
    </row>
    <row r="1567" spans="2:8" x14ac:dyDescent="0.25">
      <c r="B1567" s="870"/>
      <c r="C1567" s="870"/>
      <c r="D1567" s="870"/>
      <c r="E1567" s="870"/>
      <c r="F1567" s="870"/>
      <c r="G1567" s="870"/>
      <c r="H1567" s="870"/>
    </row>
    <row r="1568" spans="2:8" x14ac:dyDescent="0.25">
      <c r="B1568" s="870"/>
      <c r="C1568" s="870"/>
      <c r="D1568" s="870"/>
      <c r="E1568" s="870"/>
      <c r="F1568" s="870"/>
      <c r="G1568" s="870"/>
      <c r="H1568" s="870"/>
    </row>
    <row r="1569" spans="2:8" x14ac:dyDescent="0.25">
      <c r="B1569" s="870"/>
      <c r="C1569" s="870"/>
      <c r="D1569" s="870"/>
      <c r="E1569" s="870"/>
      <c r="F1569" s="870"/>
      <c r="G1569" s="870"/>
      <c r="H1569" s="870"/>
    </row>
    <row r="1570" spans="2:8" x14ac:dyDescent="0.25">
      <c r="B1570" s="870"/>
      <c r="C1570" s="870"/>
      <c r="D1570" s="870"/>
      <c r="E1570" s="870"/>
      <c r="F1570" s="870"/>
      <c r="G1570" s="870"/>
      <c r="H1570" s="870"/>
    </row>
    <row r="1571" spans="2:8" x14ac:dyDescent="0.25">
      <c r="B1571" s="870"/>
      <c r="C1571" s="870"/>
      <c r="D1571" s="870"/>
      <c r="E1571" s="870"/>
      <c r="F1571" s="870"/>
      <c r="G1571" s="870"/>
      <c r="H1571" s="870"/>
    </row>
    <row r="1572" spans="2:8" x14ac:dyDescent="0.25">
      <c r="B1572" s="870"/>
      <c r="C1572" s="870"/>
      <c r="D1572" s="870"/>
      <c r="E1572" s="870"/>
      <c r="F1572" s="870"/>
      <c r="G1572" s="870"/>
      <c r="H1572" s="870"/>
    </row>
    <row r="1573" spans="2:8" x14ac:dyDescent="0.25">
      <c r="B1573" s="870"/>
      <c r="C1573" s="870"/>
      <c r="D1573" s="870"/>
      <c r="E1573" s="870"/>
      <c r="F1573" s="870"/>
      <c r="G1573" s="870"/>
      <c r="H1573" s="870"/>
    </row>
    <row r="1574" spans="2:8" x14ac:dyDescent="0.25">
      <c r="B1574" s="870"/>
      <c r="C1574" s="870"/>
      <c r="D1574" s="870"/>
      <c r="E1574" s="870"/>
      <c r="F1574" s="870"/>
      <c r="G1574" s="870"/>
      <c r="H1574" s="870"/>
    </row>
    <row r="1575" spans="2:8" x14ac:dyDescent="0.25">
      <c r="B1575" s="870"/>
      <c r="C1575" s="870"/>
      <c r="D1575" s="870"/>
      <c r="E1575" s="870"/>
      <c r="F1575" s="870"/>
      <c r="G1575" s="870"/>
      <c r="H1575" s="870"/>
    </row>
    <row r="1576" spans="2:8" x14ac:dyDescent="0.25">
      <c r="B1576" s="870"/>
      <c r="C1576" s="870"/>
      <c r="D1576" s="870"/>
      <c r="E1576" s="870"/>
      <c r="F1576" s="870"/>
      <c r="G1576" s="870"/>
      <c r="H1576" s="870"/>
    </row>
    <row r="1577" spans="2:8" x14ac:dyDescent="0.25">
      <c r="B1577" s="870"/>
      <c r="C1577" s="870"/>
      <c r="D1577" s="870"/>
      <c r="E1577" s="870"/>
      <c r="F1577" s="870"/>
      <c r="G1577" s="870"/>
      <c r="H1577" s="870"/>
    </row>
    <row r="1578" spans="2:8" x14ac:dyDescent="0.25">
      <c r="B1578" s="870"/>
      <c r="C1578" s="870"/>
      <c r="D1578" s="870"/>
      <c r="E1578" s="870"/>
      <c r="F1578" s="870"/>
      <c r="G1578" s="870"/>
      <c r="H1578" s="870"/>
    </row>
    <row r="1579" spans="2:8" x14ac:dyDescent="0.25">
      <c r="B1579" s="870"/>
      <c r="C1579" s="870"/>
      <c r="D1579" s="870"/>
      <c r="E1579" s="870"/>
      <c r="F1579" s="870"/>
      <c r="G1579" s="870"/>
      <c r="H1579" s="870"/>
    </row>
    <row r="1580" spans="2:8" x14ac:dyDescent="0.25">
      <c r="B1580" s="870"/>
      <c r="C1580" s="870"/>
      <c r="D1580" s="870"/>
      <c r="E1580" s="870"/>
      <c r="F1580" s="870"/>
      <c r="G1580" s="870"/>
      <c r="H1580" s="870"/>
    </row>
    <row r="1581" spans="2:8" x14ac:dyDescent="0.25">
      <c r="B1581" s="870"/>
      <c r="C1581" s="870"/>
      <c r="D1581" s="870"/>
      <c r="E1581" s="870"/>
      <c r="F1581" s="870"/>
      <c r="G1581" s="870"/>
      <c r="H1581" s="870"/>
    </row>
    <row r="1582" spans="2:8" x14ac:dyDescent="0.25">
      <c r="B1582" s="870"/>
      <c r="C1582" s="870"/>
      <c r="D1582" s="870"/>
      <c r="E1582" s="870"/>
      <c r="F1582" s="870"/>
      <c r="G1582" s="870"/>
      <c r="H1582" s="870"/>
    </row>
    <row r="1583" spans="2:8" x14ac:dyDescent="0.25">
      <c r="B1583" s="870"/>
      <c r="C1583" s="870"/>
      <c r="D1583" s="870"/>
      <c r="E1583" s="870"/>
      <c r="F1583" s="870"/>
      <c r="G1583" s="870"/>
      <c r="H1583" s="870"/>
    </row>
    <row r="1584" spans="2:8" x14ac:dyDescent="0.25">
      <c r="B1584" s="870"/>
      <c r="C1584" s="870"/>
      <c r="D1584" s="870"/>
      <c r="E1584" s="870"/>
      <c r="F1584" s="870"/>
      <c r="G1584" s="870"/>
      <c r="H1584" s="870"/>
    </row>
    <row r="1585" spans="2:8" x14ac:dyDescent="0.25">
      <c r="B1585" s="870"/>
      <c r="C1585" s="870"/>
      <c r="D1585" s="870"/>
      <c r="E1585" s="870"/>
      <c r="F1585" s="870"/>
      <c r="G1585" s="870"/>
      <c r="H1585" s="870"/>
    </row>
    <row r="1586" spans="2:8" x14ac:dyDescent="0.25">
      <c r="B1586" s="870"/>
      <c r="C1586" s="870"/>
      <c r="D1586" s="870"/>
      <c r="E1586" s="870"/>
      <c r="F1586" s="870"/>
      <c r="G1586" s="870"/>
      <c r="H1586" s="870"/>
    </row>
    <row r="1587" spans="2:8" x14ac:dyDescent="0.25">
      <c r="B1587" s="870"/>
      <c r="C1587" s="870"/>
      <c r="D1587" s="870"/>
      <c r="E1587" s="870"/>
      <c r="F1587" s="870"/>
      <c r="G1587" s="870"/>
      <c r="H1587" s="870"/>
    </row>
    <row r="1588" spans="2:8" x14ac:dyDescent="0.25">
      <c r="B1588" s="870"/>
      <c r="C1588" s="870"/>
      <c r="D1588" s="870"/>
      <c r="E1588" s="870"/>
      <c r="F1588" s="870"/>
      <c r="G1588" s="870"/>
      <c r="H1588" s="870"/>
    </row>
    <row r="1589" spans="2:8" x14ac:dyDescent="0.25">
      <c r="B1589" s="870"/>
      <c r="C1589" s="870"/>
      <c r="D1589" s="870"/>
      <c r="E1589" s="870"/>
      <c r="F1589" s="870"/>
      <c r="G1589" s="870"/>
      <c r="H1589" s="870"/>
    </row>
    <row r="1590" spans="2:8" x14ac:dyDescent="0.25">
      <c r="B1590" s="870"/>
      <c r="C1590" s="870"/>
      <c r="D1590" s="870"/>
      <c r="E1590" s="870"/>
      <c r="F1590" s="870"/>
      <c r="G1590" s="870"/>
      <c r="H1590" s="870"/>
    </row>
    <row r="1591" spans="2:8" x14ac:dyDescent="0.25">
      <c r="B1591" s="870"/>
      <c r="C1591" s="870"/>
      <c r="D1591" s="870"/>
      <c r="E1591" s="870"/>
      <c r="F1591" s="870"/>
      <c r="G1591" s="870"/>
      <c r="H1591" s="870"/>
    </row>
    <row r="1592" spans="2:8" x14ac:dyDescent="0.25">
      <c r="B1592" s="870"/>
      <c r="C1592" s="870"/>
      <c r="D1592" s="870"/>
      <c r="E1592" s="870"/>
      <c r="F1592" s="870"/>
      <c r="G1592" s="870"/>
      <c r="H1592" s="870"/>
    </row>
    <row r="1593" spans="2:8" x14ac:dyDescent="0.25">
      <c r="B1593" s="870"/>
      <c r="C1593" s="870"/>
      <c r="D1593" s="870"/>
      <c r="E1593" s="870"/>
      <c r="F1593" s="870"/>
      <c r="G1593" s="870"/>
      <c r="H1593" s="870"/>
    </row>
    <row r="1594" spans="2:8" x14ac:dyDescent="0.25">
      <c r="B1594" s="870"/>
      <c r="C1594" s="870"/>
      <c r="D1594" s="870"/>
      <c r="E1594" s="870"/>
      <c r="F1594" s="870"/>
      <c r="G1594" s="870"/>
      <c r="H1594" s="870"/>
    </row>
    <row r="1595" spans="2:8" x14ac:dyDescent="0.25">
      <c r="B1595" s="870"/>
      <c r="C1595" s="870"/>
      <c r="D1595" s="870"/>
      <c r="E1595" s="870"/>
      <c r="F1595" s="870"/>
      <c r="G1595" s="870"/>
      <c r="H1595" s="870"/>
    </row>
    <row r="1596" spans="2:8" x14ac:dyDescent="0.25">
      <c r="B1596" s="870"/>
      <c r="C1596" s="870"/>
      <c r="D1596" s="870"/>
      <c r="E1596" s="870"/>
      <c r="F1596" s="870"/>
      <c r="G1596" s="870"/>
      <c r="H1596" s="870"/>
    </row>
    <row r="1597" spans="2:8" x14ac:dyDescent="0.25">
      <c r="B1597" s="870"/>
      <c r="C1597" s="870"/>
      <c r="D1597" s="870"/>
      <c r="E1597" s="870"/>
      <c r="F1597" s="870"/>
      <c r="G1597" s="870"/>
      <c r="H1597" s="870"/>
    </row>
    <row r="1598" spans="2:8" x14ac:dyDescent="0.25">
      <c r="B1598" s="870"/>
      <c r="C1598" s="870"/>
      <c r="D1598" s="870"/>
      <c r="E1598" s="870"/>
      <c r="F1598" s="870"/>
      <c r="G1598" s="870"/>
      <c r="H1598" s="870"/>
    </row>
    <row r="1599" spans="2:8" x14ac:dyDescent="0.25">
      <c r="B1599" s="870"/>
      <c r="C1599" s="870"/>
      <c r="D1599" s="870"/>
      <c r="E1599" s="870"/>
      <c r="F1599" s="870"/>
      <c r="G1599" s="870"/>
      <c r="H1599" s="870"/>
    </row>
    <row r="1600" spans="2:8" x14ac:dyDescent="0.25">
      <c r="B1600" s="870"/>
      <c r="C1600" s="870"/>
      <c r="D1600" s="870"/>
      <c r="E1600" s="870"/>
      <c r="F1600" s="870"/>
      <c r="G1600" s="870"/>
      <c r="H1600" s="870"/>
    </row>
    <row r="1601" spans="2:8" x14ac:dyDescent="0.25">
      <c r="B1601" s="870"/>
      <c r="C1601" s="870"/>
      <c r="D1601" s="870"/>
      <c r="E1601" s="870"/>
      <c r="F1601" s="870"/>
      <c r="G1601" s="870"/>
      <c r="H1601" s="870"/>
    </row>
    <row r="1602" spans="2:8" x14ac:dyDescent="0.25">
      <c r="B1602" s="870"/>
      <c r="C1602" s="870"/>
      <c r="D1602" s="870"/>
      <c r="E1602" s="870"/>
      <c r="F1602" s="870"/>
      <c r="G1602" s="870"/>
      <c r="H1602" s="870"/>
    </row>
    <row r="1603" spans="2:8" x14ac:dyDescent="0.25">
      <c r="B1603" s="870"/>
      <c r="C1603" s="870"/>
      <c r="D1603" s="870"/>
      <c r="E1603" s="870"/>
      <c r="F1603" s="870"/>
      <c r="G1603" s="870"/>
      <c r="H1603" s="870"/>
    </row>
    <row r="1604" spans="2:8" x14ac:dyDescent="0.25">
      <c r="B1604" s="870"/>
      <c r="C1604" s="870"/>
      <c r="D1604" s="870"/>
      <c r="E1604" s="870"/>
      <c r="F1604" s="870"/>
      <c r="G1604" s="870"/>
      <c r="H1604" s="870"/>
    </row>
    <row r="1605" spans="2:8" x14ac:dyDescent="0.25">
      <c r="B1605" s="870"/>
      <c r="C1605" s="870"/>
      <c r="D1605" s="870"/>
      <c r="E1605" s="870"/>
      <c r="F1605" s="870"/>
      <c r="G1605" s="870"/>
      <c r="H1605" s="870"/>
    </row>
    <row r="1606" spans="2:8" x14ac:dyDescent="0.25">
      <c r="B1606" s="870"/>
      <c r="C1606" s="870"/>
      <c r="D1606" s="870"/>
      <c r="E1606" s="870"/>
      <c r="F1606" s="870"/>
      <c r="G1606" s="870"/>
      <c r="H1606" s="870"/>
    </row>
    <row r="1607" spans="2:8" x14ac:dyDescent="0.25">
      <c r="B1607" s="870"/>
      <c r="C1607" s="870"/>
      <c r="D1607" s="870"/>
      <c r="E1607" s="870"/>
      <c r="F1607" s="870"/>
      <c r="G1607" s="870"/>
      <c r="H1607" s="870"/>
    </row>
    <row r="1608" spans="2:8" x14ac:dyDescent="0.25">
      <c r="B1608" s="870"/>
      <c r="C1608" s="870"/>
      <c r="D1608" s="870"/>
      <c r="E1608" s="870"/>
      <c r="F1608" s="870"/>
      <c r="G1608" s="870"/>
      <c r="H1608" s="870"/>
    </row>
    <row r="1609" spans="2:8" x14ac:dyDescent="0.25">
      <c r="B1609" s="870"/>
      <c r="C1609" s="870"/>
      <c r="D1609" s="870"/>
      <c r="E1609" s="870"/>
      <c r="F1609" s="870"/>
      <c r="G1609" s="870"/>
      <c r="H1609" s="870"/>
    </row>
    <row r="1610" spans="2:8" x14ac:dyDescent="0.25">
      <c r="B1610" s="870"/>
      <c r="C1610" s="870"/>
      <c r="D1610" s="870"/>
      <c r="E1610" s="870"/>
      <c r="F1610" s="870"/>
      <c r="G1610" s="870"/>
      <c r="H1610" s="870"/>
    </row>
    <row r="1611" spans="2:8" x14ac:dyDescent="0.25">
      <c r="B1611" s="870"/>
      <c r="C1611" s="870"/>
      <c r="D1611" s="870"/>
      <c r="E1611" s="870"/>
      <c r="F1611" s="870"/>
      <c r="G1611" s="870"/>
      <c r="H1611" s="870"/>
    </row>
    <row r="1612" spans="2:8" x14ac:dyDescent="0.25">
      <c r="B1612" s="870"/>
      <c r="C1612" s="870"/>
      <c r="D1612" s="870"/>
      <c r="E1612" s="870"/>
      <c r="F1612" s="870"/>
      <c r="G1612" s="870"/>
      <c r="H1612" s="870"/>
    </row>
    <row r="1613" spans="2:8" x14ac:dyDescent="0.25">
      <c r="B1613" s="870"/>
      <c r="C1613" s="870"/>
      <c r="D1613" s="870"/>
      <c r="E1613" s="870"/>
      <c r="F1613" s="870"/>
      <c r="G1613" s="870"/>
      <c r="H1613" s="870"/>
    </row>
    <row r="1614" spans="2:8" x14ac:dyDescent="0.25">
      <c r="B1614" s="870"/>
      <c r="C1614" s="870"/>
      <c r="D1614" s="870"/>
      <c r="E1614" s="870"/>
      <c r="F1614" s="870"/>
      <c r="G1614" s="870"/>
      <c r="H1614" s="870"/>
    </row>
    <row r="1615" spans="2:8" x14ac:dyDescent="0.25">
      <c r="B1615" s="870"/>
      <c r="C1615" s="870"/>
      <c r="D1615" s="870"/>
      <c r="E1615" s="870"/>
      <c r="F1615" s="870"/>
      <c r="G1615" s="870"/>
      <c r="H1615" s="870"/>
    </row>
    <row r="1616" spans="2:8" x14ac:dyDescent="0.25">
      <c r="B1616" s="870"/>
      <c r="C1616" s="870"/>
      <c r="D1616" s="870"/>
      <c r="E1616" s="870"/>
      <c r="F1616" s="870"/>
      <c r="G1616" s="870"/>
      <c r="H1616" s="870"/>
    </row>
    <row r="1617" spans="2:8" x14ac:dyDescent="0.25">
      <c r="B1617" s="870"/>
      <c r="C1617" s="870"/>
      <c r="D1617" s="870"/>
      <c r="E1617" s="870"/>
      <c r="F1617" s="870"/>
      <c r="G1617" s="870"/>
      <c r="H1617" s="870"/>
    </row>
    <row r="1618" spans="2:8" x14ac:dyDescent="0.25">
      <c r="B1618" s="870"/>
      <c r="C1618" s="870"/>
      <c r="D1618" s="870"/>
      <c r="E1618" s="870"/>
      <c r="F1618" s="870"/>
      <c r="G1618" s="870"/>
      <c r="H1618" s="870"/>
    </row>
    <row r="1619" spans="2:8" x14ac:dyDescent="0.25">
      <c r="B1619" s="870"/>
      <c r="C1619" s="870"/>
      <c r="D1619" s="870"/>
      <c r="E1619" s="870"/>
      <c r="F1619" s="870"/>
      <c r="G1619" s="870"/>
      <c r="H1619" s="870"/>
    </row>
    <row r="1620" spans="2:8" x14ac:dyDescent="0.25">
      <c r="B1620" s="870"/>
      <c r="C1620" s="870"/>
      <c r="D1620" s="870"/>
      <c r="E1620" s="870"/>
      <c r="F1620" s="870"/>
      <c r="G1620" s="870"/>
      <c r="H1620" s="870"/>
    </row>
    <row r="1621" spans="2:8" x14ac:dyDescent="0.25">
      <c r="B1621" s="870"/>
      <c r="C1621" s="870"/>
      <c r="D1621" s="870"/>
      <c r="E1621" s="870"/>
      <c r="F1621" s="870"/>
      <c r="G1621" s="870"/>
      <c r="H1621" s="870"/>
    </row>
    <row r="1622" spans="2:8" x14ac:dyDescent="0.25">
      <c r="B1622" s="870"/>
      <c r="C1622" s="870"/>
      <c r="D1622" s="870"/>
      <c r="E1622" s="870"/>
      <c r="F1622" s="870"/>
      <c r="G1622" s="870"/>
      <c r="H1622" s="870"/>
    </row>
    <row r="1623" spans="2:8" x14ac:dyDescent="0.25">
      <c r="B1623" s="870"/>
      <c r="C1623" s="870"/>
      <c r="D1623" s="870"/>
      <c r="E1623" s="870"/>
      <c r="F1623" s="870"/>
      <c r="G1623" s="870"/>
      <c r="H1623" s="870"/>
    </row>
    <row r="1624" spans="2:8" x14ac:dyDescent="0.25">
      <c r="B1624" s="870"/>
      <c r="C1624" s="870"/>
      <c r="D1624" s="870"/>
      <c r="E1624" s="870"/>
      <c r="F1624" s="870"/>
      <c r="G1624" s="870"/>
      <c r="H1624" s="870"/>
    </row>
    <row r="1625" spans="2:8" x14ac:dyDescent="0.25">
      <c r="B1625" s="870"/>
      <c r="C1625" s="870"/>
      <c r="D1625" s="870"/>
      <c r="E1625" s="870"/>
      <c r="F1625" s="870"/>
      <c r="G1625" s="870"/>
      <c r="H1625" s="870"/>
    </row>
    <row r="1626" spans="2:8" x14ac:dyDescent="0.25">
      <c r="B1626" s="870"/>
      <c r="C1626" s="870"/>
      <c r="D1626" s="870"/>
      <c r="E1626" s="870"/>
      <c r="F1626" s="870"/>
      <c r="G1626" s="870"/>
      <c r="H1626" s="870"/>
    </row>
    <row r="1627" spans="2:8" x14ac:dyDescent="0.25">
      <c r="B1627" s="870"/>
      <c r="C1627" s="870"/>
      <c r="D1627" s="870"/>
      <c r="E1627" s="870"/>
      <c r="F1627" s="870"/>
      <c r="G1627" s="870"/>
      <c r="H1627" s="870"/>
    </row>
    <row r="1628" spans="2:8" x14ac:dyDescent="0.25">
      <c r="B1628" s="870"/>
      <c r="C1628" s="870"/>
      <c r="D1628" s="870"/>
      <c r="E1628" s="870"/>
      <c r="F1628" s="870"/>
      <c r="G1628" s="870"/>
      <c r="H1628" s="870"/>
    </row>
    <row r="1629" spans="2:8" x14ac:dyDescent="0.25">
      <c r="B1629" s="870"/>
      <c r="C1629" s="870"/>
      <c r="D1629" s="870"/>
      <c r="E1629" s="870"/>
      <c r="F1629" s="870"/>
      <c r="G1629" s="870"/>
      <c r="H1629" s="870"/>
    </row>
    <row r="1630" spans="2:8" x14ac:dyDescent="0.25">
      <c r="B1630" s="870"/>
      <c r="C1630" s="870"/>
      <c r="D1630" s="870"/>
      <c r="E1630" s="870"/>
      <c r="F1630" s="870"/>
      <c r="G1630" s="870"/>
      <c r="H1630" s="870"/>
    </row>
    <row r="1631" spans="2:8" x14ac:dyDescent="0.25">
      <c r="B1631" s="870"/>
      <c r="C1631" s="870"/>
      <c r="D1631" s="870"/>
      <c r="E1631" s="870"/>
      <c r="F1631" s="870"/>
      <c r="G1631" s="870"/>
      <c r="H1631" s="870"/>
    </row>
    <row r="1632" spans="2:8" x14ac:dyDescent="0.25">
      <c r="B1632" s="870"/>
      <c r="C1632" s="870"/>
      <c r="D1632" s="870"/>
      <c r="E1632" s="870"/>
      <c r="F1632" s="870"/>
      <c r="G1632" s="870"/>
      <c r="H1632" s="870"/>
    </row>
    <row r="1633" spans="2:8" x14ac:dyDescent="0.25">
      <c r="B1633" s="870"/>
      <c r="C1633" s="870"/>
      <c r="D1633" s="870"/>
      <c r="E1633" s="870"/>
      <c r="F1633" s="870"/>
      <c r="G1633" s="870"/>
      <c r="H1633" s="870"/>
    </row>
    <row r="1634" spans="2:8" x14ac:dyDescent="0.25">
      <c r="B1634" s="870"/>
      <c r="C1634" s="870"/>
      <c r="D1634" s="870"/>
      <c r="E1634" s="870"/>
      <c r="F1634" s="870"/>
      <c r="G1634" s="870"/>
      <c r="H1634" s="870"/>
    </row>
    <row r="1635" spans="2:8" x14ac:dyDescent="0.25">
      <c r="B1635" s="870"/>
      <c r="C1635" s="870"/>
      <c r="D1635" s="870"/>
      <c r="E1635" s="870"/>
      <c r="F1635" s="870"/>
      <c r="G1635" s="870"/>
      <c r="H1635" s="870"/>
    </row>
    <row r="1636" spans="2:8" x14ac:dyDescent="0.25">
      <c r="B1636" s="870"/>
      <c r="C1636" s="870"/>
      <c r="D1636" s="870"/>
      <c r="E1636" s="870"/>
      <c r="F1636" s="870"/>
      <c r="G1636" s="870"/>
      <c r="H1636" s="870"/>
    </row>
    <row r="1637" spans="2:8" x14ac:dyDescent="0.25">
      <c r="B1637" s="870"/>
      <c r="C1637" s="870"/>
      <c r="D1637" s="870"/>
      <c r="E1637" s="870"/>
      <c r="F1637" s="870"/>
      <c r="G1637" s="870"/>
      <c r="H1637" s="870"/>
    </row>
    <row r="1638" spans="2:8" x14ac:dyDescent="0.25">
      <c r="B1638" s="870"/>
      <c r="C1638" s="870"/>
      <c r="D1638" s="870"/>
      <c r="E1638" s="870"/>
      <c r="F1638" s="870"/>
      <c r="G1638" s="870"/>
      <c r="H1638" s="870"/>
    </row>
    <row r="1639" spans="2:8" x14ac:dyDescent="0.25">
      <c r="B1639" s="870"/>
      <c r="C1639" s="870"/>
      <c r="D1639" s="870"/>
      <c r="E1639" s="870"/>
      <c r="F1639" s="870"/>
      <c r="G1639" s="870"/>
      <c r="H1639" s="870"/>
    </row>
    <row r="1640" spans="2:8" x14ac:dyDescent="0.25">
      <c r="B1640" s="870"/>
      <c r="C1640" s="870"/>
      <c r="D1640" s="870"/>
      <c r="E1640" s="870"/>
      <c r="F1640" s="870"/>
      <c r="G1640" s="870"/>
      <c r="H1640" s="870"/>
    </row>
    <row r="1641" spans="2:8" x14ac:dyDescent="0.25">
      <c r="B1641" s="870"/>
      <c r="C1641" s="870"/>
      <c r="D1641" s="870"/>
      <c r="E1641" s="870"/>
      <c r="F1641" s="870"/>
      <c r="G1641" s="870"/>
      <c r="H1641" s="870"/>
    </row>
    <row r="1642" spans="2:8" x14ac:dyDescent="0.25">
      <c r="B1642" s="870"/>
      <c r="C1642" s="870"/>
      <c r="D1642" s="870"/>
      <c r="E1642" s="870"/>
      <c r="F1642" s="870"/>
      <c r="G1642" s="870"/>
      <c r="H1642" s="870"/>
    </row>
    <row r="1643" spans="2:8" x14ac:dyDescent="0.25">
      <c r="B1643" s="870"/>
      <c r="C1643" s="870"/>
      <c r="D1643" s="870"/>
      <c r="E1643" s="870"/>
      <c r="F1643" s="870"/>
      <c r="G1643" s="870"/>
      <c r="H1643" s="870"/>
    </row>
    <row r="1644" spans="2:8" x14ac:dyDescent="0.25">
      <c r="B1644" s="870"/>
      <c r="C1644" s="870"/>
      <c r="D1644" s="870"/>
      <c r="E1644" s="870"/>
      <c r="F1644" s="870"/>
      <c r="G1644" s="870"/>
      <c r="H1644" s="870"/>
    </row>
    <row r="1645" spans="2:8" x14ac:dyDescent="0.25">
      <c r="B1645" s="870"/>
      <c r="C1645" s="870"/>
      <c r="D1645" s="870"/>
      <c r="E1645" s="870"/>
      <c r="F1645" s="870"/>
      <c r="G1645" s="870"/>
      <c r="H1645" s="870"/>
    </row>
    <row r="1646" spans="2:8" x14ac:dyDescent="0.25">
      <c r="B1646" s="870"/>
      <c r="C1646" s="870"/>
      <c r="D1646" s="870"/>
      <c r="E1646" s="870"/>
      <c r="F1646" s="870"/>
      <c r="G1646" s="870"/>
      <c r="H1646" s="870"/>
    </row>
    <row r="1647" spans="2:8" x14ac:dyDescent="0.25">
      <c r="B1647" s="870"/>
      <c r="C1647" s="870"/>
      <c r="D1647" s="870"/>
      <c r="E1647" s="870"/>
      <c r="F1647" s="870"/>
      <c r="G1647" s="870"/>
      <c r="H1647" s="870"/>
    </row>
    <row r="1648" spans="2:8" x14ac:dyDescent="0.25">
      <c r="B1648" s="870"/>
      <c r="C1648" s="870"/>
      <c r="D1648" s="870"/>
      <c r="E1648" s="870"/>
      <c r="F1648" s="870"/>
      <c r="G1648" s="870"/>
      <c r="H1648" s="870"/>
    </row>
    <row r="1649" spans="2:8" x14ac:dyDescent="0.25">
      <c r="B1649" s="870"/>
      <c r="C1649" s="870"/>
      <c r="D1649" s="870"/>
      <c r="E1649" s="870"/>
      <c r="F1649" s="870"/>
      <c r="G1649" s="870"/>
      <c r="H1649" s="870"/>
    </row>
    <row r="1650" spans="2:8" x14ac:dyDescent="0.25">
      <c r="B1650" s="870"/>
      <c r="C1650" s="870"/>
      <c r="D1650" s="870"/>
      <c r="E1650" s="870"/>
      <c r="F1650" s="870"/>
      <c r="G1650" s="870"/>
      <c r="H1650" s="870"/>
    </row>
    <row r="1651" spans="2:8" x14ac:dyDescent="0.25">
      <c r="B1651" s="870"/>
      <c r="C1651" s="870"/>
      <c r="D1651" s="870"/>
      <c r="E1651" s="870"/>
      <c r="F1651" s="870"/>
      <c r="G1651" s="870"/>
      <c r="H1651" s="870"/>
    </row>
    <row r="1652" spans="2:8" x14ac:dyDescent="0.25">
      <c r="B1652" s="870"/>
      <c r="C1652" s="870"/>
      <c r="D1652" s="870"/>
      <c r="E1652" s="870"/>
      <c r="F1652" s="870"/>
      <c r="G1652" s="870"/>
      <c r="H1652" s="870"/>
    </row>
    <row r="1653" spans="2:8" x14ac:dyDescent="0.25">
      <c r="B1653" s="870"/>
      <c r="C1653" s="870"/>
      <c r="D1653" s="870"/>
      <c r="E1653" s="870"/>
      <c r="F1653" s="870"/>
      <c r="G1653" s="870"/>
      <c r="H1653" s="870"/>
    </row>
    <row r="1654" spans="2:8" x14ac:dyDescent="0.25">
      <c r="B1654" s="870"/>
      <c r="C1654" s="870"/>
      <c r="D1654" s="870"/>
      <c r="E1654" s="870"/>
      <c r="F1654" s="870"/>
      <c r="G1654" s="870"/>
      <c r="H1654" s="870"/>
    </row>
    <row r="1655" spans="2:8" x14ac:dyDescent="0.25">
      <c r="B1655" s="870"/>
      <c r="C1655" s="870"/>
      <c r="D1655" s="870"/>
      <c r="E1655" s="870"/>
      <c r="F1655" s="870"/>
      <c r="G1655" s="870"/>
      <c r="H1655" s="870"/>
    </row>
    <row r="1656" spans="2:8" x14ac:dyDescent="0.25">
      <c r="B1656" s="870"/>
      <c r="C1656" s="870"/>
      <c r="D1656" s="870"/>
      <c r="E1656" s="870"/>
      <c r="F1656" s="870"/>
      <c r="G1656" s="870"/>
      <c r="H1656" s="870"/>
    </row>
    <row r="1657" spans="2:8" x14ac:dyDescent="0.25">
      <c r="B1657" s="870"/>
      <c r="C1657" s="870"/>
      <c r="D1657" s="870"/>
      <c r="E1657" s="870"/>
      <c r="F1657" s="870"/>
      <c r="G1657" s="870"/>
      <c r="H1657" s="870"/>
    </row>
    <row r="1658" spans="2:8" x14ac:dyDescent="0.25">
      <c r="B1658" s="870"/>
      <c r="C1658" s="870"/>
      <c r="D1658" s="870"/>
      <c r="E1658" s="870"/>
      <c r="F1658" s="870"/>
      <c r="G1658" s="870"/>
      <c r="H1658" s="870"/>
    </row>
    <row r="1659" spans="2:8" x14ac:dyDescent="0.25">
      <c r="B1659" s="870"/>
      <c r="C1659" s="870"/>
      <c r="D1659" s="870"/>
      <c r="E1659" s="870"/>
      <c r="F1659" s="870"/>
      <c r="G1659" s="870"/>
      <c r="H1659" s="870"/>
    </row>
    <row r="1660" spans="2:8" x14ac:dyDescent="0.25">
      <c r="B1660" s="870"/>
      <c r="C1660" s="870"/>
      <c r="D1660" s="870"/>
      <c r="E1660" s="870"/>
      <c r="F1660" s="870"/>
      <c r="G1660" s="870"/>
      <c r="H1660" s="870"/>
    </row>
    <row r="1661" spans="2:8" x14ac:dyDescent="0.25">
      <c r="B1661" s="870"/>
      <c r="C1661" s="870"/>
      <c r="D1661" s="870"/>
      <c r="E1661" s="870"/>
      <c r="F1661" s="870"/>
      <c r="G1661" s="870"/>
      <c r="H1661" s="870"/>
    </row>
    <row r="1662" spans="2:8" x14ac:dyDescent="0.25">
      <c r="B1662" s="870"/>
      <c r="C1662" s="870"/>
      <c r="D1662" s="870"/>
      <c r="E1662" s="870"/>
      <c r="F1662" s="870"/>
      <c r="G1662" s="870"/>
      <c r="H1662" s="870"/>
    </row>
    <row r="1663" spans="2:8" x14ac:dyDescent="0.25">
      <c r="B1663" s="870"/>
      <c r="C1663" s="870"/>
      <c r="D1663" s="870"/>
      <c r="E1663" s="870"/>
      <c r="F1663" s="870"/>
      <c r="G1663" s="870"/>
      <c r="H1663" s="870"/>
    </row>
    <row r="1664" spans="2:8" x14ac:dyDescent="0.25">
      <c r="B1664" s="870"/>
      <c r="C1664" s="870"/>
      <c r="D1664" s="870"/>
      <c r="E1664" s="870"/>
      <c r="F1664" s="870"/>
      <c r="G1664" s="870"/>
      <c r="H1664" s="870"/>
    </row>
    <row r="1665" spans="2:8" x14ac:dyDescent="0.25">
      <c r="B1665" s="870"/>
      <c r="C1665" s="870"/>
      <c r="D1665" s="870"/>
      <c r="E1665" s="870"/>
      <c r="F1665" s="870"/>
      <c r="G1665" s="870"/>
      <c r="H1665" s="870"/>
    </row>
    <row r="1666" spans="2:8" x14ac:dyDescent="0.25">
      <c r="B1666" s="870"/>
      <c r="C1666" s="870"/>
      <c r="D1666" s="870"/>
      <c r="E1666" s="870"/>
      <c r="F1666" s="870"/>
      <c r="G1666" s="870"/>
      <c r="H1666" s="870"/>
    </row>
    <row r="1667" spans="2:8" x14ac:dyDescent="0.25">
      <c r="B1667" s="870"/>
      <c r="C1667" s="870"/>
      <c r="D1667" s="870"/>
      <c r="E1667" s="870"/>
      <c r="F1667" s="870"/>
      <c r="G1667" s="870"/>
      <c r="H1667" s="870"/>
    </row>
    <row r="1668" spans="2:8" x14ac:dyDescent="0.25">
      <c r="B1668" s="870"/>
      <c r="C1668" s="870"/>
      <c r="D1668" s="870"/>
      <c r="E1668" s="870"/>
      <c r="F1668" s="870"/>
      <c r="G1668" s="870"/>
      <c r="H1668" s="870"/>
    </row>
    <row r="1669" spans="2:8" x14ac:dyDescent="0.25">
      <c r="B1669" s="870"/>
      <c r="C1669" s="870"/>
      <c r="D1669" s="870"/>
      <c r="E1669" s="870"/>
      <c r="F1669" s="870"/>
      <c r="G1669" s="870"/>
      <c r="H1669" s="870"/>
    </row>
    <row r="1670" spans="2:8" x14ac:dyDescent="0.25">
      <c r="B1670" s="870"/>
      <c r="C1670" s="870"/>
      <c r="D1670" s="870"/>
      <c r="E1670" s="870"/>
      <c r="F1670" s="870"/>
      <c r="G1670" s="870"/>
      <c r="H1670" s="870"/>
    </row>
    <row r="1671" spans="2:8" x14ac:dyDescent="0.25">
      <c r="B1671" s="870"/>
      <c r="C1671" s="870"/>
      <c r="D1671" s="870"/>
      <c r="E1671" s="870"/>
      <c r="F1671" s="870"/>
      <c r="G1671" s="870"/>
      <c r="H1671" s="870"/>
    </row>
    <row r="1672" spans="2:8" x14ac:dyDescent="0.25">
      <c r="B1672" s="870"/>
      <c r="C1672" s="870"/>
      <c r="D1672" s="870"/>
      <c r="E1672" s="870"/>
      <c r="F1672" s="870"/>
      <c r="G1672" s="870"/>
      <c r="H1672" s="870"/>
    </row>
    <row r="1673" spans="2:8" x14ac:dyDescent="0.25">
      <c r="B1673" s="870"/>
      <c r="C1673" s="870"/>
      <c r="D1673" s="870"/>
      <c r="E1673" s="870"/>
      <c r="F1673" s="870"/>
      <c r="G1673" s="870"/>
      <c r="H1673" s="870"/>
    </row>
    <row r="1674" spans="2:8" x14ac:dyDescent="0.25">
      <c r="B1674" s="870"/>
      <c r="C1674" s="870"/>
      <c r="D1674" s="870"/>
      <c r="E1674" s="870"/>
      <c r="F1674" s="870"/>
      <c r="G1674" s="870"/>
      <c r="H1674" s="870"/>
    </row>
    <row r="1675" spans="2:8" x14ac:dyDescent="0.25">
      <c r="B1675" s="870"/>
      <c r="C1675" s="870"/>
      <c r="D1675" s="870"/>
      <c r="E1675" s="870"/>
      <c r="F1675" s="870"/>
      <c r="G1675" s="870"/>
      <c r="H1675" s="870"/>
    </row>
    <row r="1676" spans="2:8" x14ac:dyDescent="0.25">
      <c r="B1676" s="870"/>
      <c r="C1676" s="870"/>
      <c r="D1676" s="870"/>
      <c r="E1676" s="870"/>
      <c r="F1676" s="870"/>
      <c r="G1676" s="870"/>
      <c r="H1676" s="870"/>
    </row>
    <row r="1677" spans="2:8" x14ac:dyDescent="0.25">
      <c r="B1677" s="870"/>
      <c r="C1677" s="870"/>
      <c r="D1677" s="870"/>
      <c r="E1677" s="870"/>
      <c r="F1677" s="870"/>
      <c r="G1677" s="870"/>
      <c r="H1677" s="870"/>
    </row>
    <row r="1678" spans="2:8" x14ac:dyDescent="0.25">
      <c r="B1678" s="870"/>
      <c r="C1678" s="870"/>
      <c r="D1678" s="870"/>
      <c r="E1678" s="870"/>
      <c r="F1678" s="870"/>
      <c r="G1678" s="870"/>
      <c r="H1678" s="870"/>
    </row>
    <row r="1679" spans="2:8" x14ac:dyDescent="0.25">
      <c r="B1679" s="870"/>
      <c r="C1679" s="870"/>
      <c r="D1679" s="870"/>
      <c r="E1679" s="870"/>
      <c r="F1679" s="870"/>
      <c r="G1679" s="870"/>
      <c r="H1679" s="870"/>
    </row>
    <row r="1680" spans="2:8" x14ac:dyDescent="0.25">
      <c r="B1680" s="870"/>
      <c r="C1680" s="870"/>
      <c r="D1680" s="870"/>
      <c r="E1680" s="870"/>
      <c r="F1680" s="870"/>
      <c r="G1680" s="870"/>
      <c r="H1680" s="870"/>
    </row>
    <row r="1681" spans="2:8" x14ac:dyDescent="0.25">
      <c r="B1681" s="870"/>
      <c r="C1681" s="870"/>
      <c r="D1681" s="870"/>
      <c r="E1681" s="870"/>
      <c r="F1681" s="870"/>
      <c r="G1681" s="870"/>
      <c r="H1681" s="870"/>
    </row>
    <row r="1682" spans="2:8" x14ac:dyDescent="0.25">
      <c r="B1682" s="870"/>
      <c r="C1682" s="870"/>
      <c r="D1682" s="870"/>
      <c r="E1682" s="870"/>
      <c r="F1682" s="870"/>
      <c r="G1682" s="870"/>
      <c r="H1682" s="870"/>
    </row>
    <row r="1683" spans="2:8" x14ac:dyDescent="0.25">
      <c r="B1683" s="870"/>
      <c r="C1683" s="870"/>
      <c r="D1683" s="870"/>
      <c r="E1683" s="870"/>
      <c r="F1683" s="870"/>
      <c r="G1683" s="870"/>
      <c r="H1683" s="870"/>
    </row>
    <row r="1684" spans="2:8" x14ac:dyDescent="0.25">
      <c r="B1684" s="870"/>
      <c r="C1684" s="870"/>
      <c r="D1684" s="870"/>
      <c r="E1684" s="870"/>
      <c r="F1684" s="870"/>
      <c r="G1684" s="870"/>
      <c r="H1684" s="870"/>
    </row>
    <row r="1685" spans="2:8" x14ac:dyDescent="0.25">
      <c r="B1685" s="870"/>
      <c r="C1685" s="870"/>
      <c r="D1685" s="870"/>
      <c r="E1685" s="870"/>
      <c r="F1685" s="870"/>
      <c r="G1685" s="870"/>
      <c r="H1685" s="870"/>
    </row>
    <row r="1686" spans="2:8" x14ac:dyDescent="0.25">
      <c r="B1686" s="870"/>
      <c r="C1686" s="870"/>
      <c r="D1686" s="870"/>
      <c r="E1686" s="870"/>
      <c r="F1686" s="870"/>
      <c r="G1686" s="870"/>
      <c r="H1686" s="870"/>
    </row>
    <row r="1687" spans="2:8" x14ac:dyDescent="0.25">
      <c r="B1687" s="870"/>
      <c r="C1687" s="870"/>
      <c r="D1687" s="870"/>
      <c r="E1687" s="870"/>
      <c r="F1687" s="870"/>
      <c r="G1687" s="870"/>
      <c r="H1687" s="870"/>
    </row>
    <row r="1688" spans="2:8" x14ac:dyDescent="0.25">
      <c r="B1688" s="870"/>
      <c r="C1688" s="870"/>
      <c r="D1688" s="870"/>
      <c r="E1688" s="870"/>
      <c r="F1688" s="870"/>
      <c r="G1688" s="870"/>
      <c r="H1688" s="870"/>
    </row>
    <row r="1689" spans="2:8" x14ac:dyDescent="0.25">
      <c r="B1689" s="870"/>
      <c r="C1689" s="870"/>
      <c r="D1689" s="870"/>
      <c r="E1689" s="870"/>
      <c r="F1689" s="870"/>
      <c r="G1689" s="870"/>
      <c r="H1689" s="870"/>
    </row>
    <row r="1690" spans="2:8" x14ac:dyDescent="0.25">
      <c r="B1690" s="870"/>
      <c r="C1690" s="870"/>
      <c r="D1690" s="870"/>
      <c r="E1690" s="870"/>
      <c r="F1690" s="870"/>
      <c r="G1690" s="870"/>
      <c r="H1690" s="870"/>
    </row>
    <row r="1691" spans="2:8" x14ac:dyDescent="0.25">
      <c r="B1691" s="870"/>
      <c r="C1691" s="870"/>
      <c r="D1691" s="870"/>
      <c r="E1691" s="870"/>
      <c r="F1691" s="870"/>
      <c r="G1691" s="870"/>
      <c r="H1691" s="870"/>
    </row>
    <row r="1692" spans="2:8" x14ac:dyDescent="0.25">
      <c r="B1692" s="870"/>
      <c r="C1692" s="870"/>
      <c r="D1692" s="870"/>
      <c r="E1692" s="870"/>
      <c r="F1692" s="870"/>
      <c r="G1692" s="870"/>
      <c r="H1692" s="870"/>
    </row>
    <row r="1693" spans="2:8" x14ac:dyDescent="0.25">
      <c r="B1693" s="870"/>
      <c r="C1693" s="870"/>
      <c r="D1693" s="870"/>
      <c r="E1693" s="870"/>
      <c r="F1693" s="870"/>
      <c r="G1693" s="870"/>
      <c r="H1693" s="870"/>
    </row>
    <row r="1694" spans="2:8" x14ac:dyDescent="0.25">
      <c r="B1694" s="870"/>
      <c r="C1694" s="870"/>
      <c r="D1694" s="870"/>
      <c r="E1694" s="870"/>
      <c r="F1694" s="870"/>
      <c r="G1694" s="870"/>
      <c r="H1694" s="870"/>
    </row>
    <row r="1695" spans="2:8" x14ac:dyDescent="0.25">
      <c r="B1695" s="870"/>
      <c r="C1695" s="870"/>
      <c r="D1695" s="870"/>
      <c r="E1695" s="870"/>
      <c r="F1695" s="870"/>
      <c r="G1695" s="870"/>
      <c r="H1695" s="870"/>
    </row>
    <row r="1696" spans="2:8" x14ac:dyDescent="0.25">
      <c r="B1696" s="870"/>
      <c r="C1696" s="870"/>
      <c r="D1696" s="870"/>
      <c r="E1696" s="870"/>
      <c r="F1696" s="870"/>
      <c r="G1696" s="870"/>
      <c r="H1696" s="870"/>
    </row>
    <row r="1697" spans="2:8" x14ac:dyDescent="0.25">
      <c r="B1697" s="870"/>
      <c r="C1697" s="870"/>
      <c r="D1697" s="870"/>
      <c r="E1697" s="870"/>
      <c r="F1697" s="870"/>
      <c r="G1697" s="870"/>
      <c r="H1697" s="870"/>
    </row>
    <row r="1698" spans="2:8" x14ac:dyDescent="0.25">
      <c r="B1698" s="870"/>
      <c r="C1698" s="870"/>
      <c r="D1698" s="870"/>
      <c r="E1698" s="870"/>
      <c r="F1698" s="870"/>
      <c r="G1698" s="870"/>
      <c r="H1698" s="870"/>
    </row>
    <row r="1699" spans="2:8" x14ac:dyDescent="0.25">
      <c r="B1699" s="870"/>
      <c r="C1699" s="870"/>
      <c r="D1699" s="870"/>
      <c r="E1699" s="870"/>
      <c r="F1699" s="870"/>
      <c r="G1699" s="870"/>
      <c r="H1699" s="870"/>
    </row>
    <row r="1700" spans="2:8" x14ac:dyDescent="0.25">
      <c r="B1700" s="870"/>
      <c r="C1700" s="870"/>
      <c r="D1700" s="870"/>
      <c r="E1700" s="870"/>
      <c r="F1700" s="870"/>
      <c r="G1700" s="870"/>
      <c r="H1700" s="870"/>
    </row>
    <row r="1701" spans="2:8" x14ac:dyDescent="0.25">
      <c r="B1701" s="870"/>
      <c r="C1701" s="870"/>
      <c r="D1701" s="870"/>
      <c r="E1701" s="870"/>
      <c r="F1701" s="870"/>
      <c r="G1701" s="870"/>
      <c r="H1701" s="870"/>
    </row>
    <row r="1702" spans="2:8" x14ac:dyDescent="0.25">
      <c r="B1702" s="870"/>
      <c r="C1702" s="870"/>
      <c r="D1702" s="870"/>
      <c r="E1702" s="870"/>
      <c r="F1702" s="870"/>
      <c r="G1702" s="870"/>
      <c r="H1702" s="870"/>
    </row>
    <row r="1703" spans="2:8" x14ac:dyDescent="0.25">
      <c r="B1703" s="870"/>
      <c r="C1703" s="870"/>
      <c r="D1703" s="870"/>
      <c r="E1703" s="870"/>
      <c r="F1703" s="870"/>
      <c r="G1703" s="870"/>
      <c r="H1703" s="870"/>
    </row>
    <row r="1704" spans="2:8" x14ac:dyDescent="0.25">
      <c r="B1704" s="870"/>
      <c r="C1704" s="870"/>
      <c r="D1704" s="870"/>
      <c r="E1704" s="870"/>
      <c r="F1704" s="870"/>
      <c r="G1704" s="870"/>
      <c r="H1704" s="870"/>
    </row>
    <row r="1705" spans="2:8" x14ac:dyDescent="0.25">
      <c r="B1705" s="870"/>
      <c r="C1705" s="870"/>
      <c r="D1705" s="870"/>
      <c r="E1705" s="870"/>
      <c r="F1705" s="870"/>
      <c r="G1705" s="870"/>
      <c r="H1705" s="870"/>
    </row>
    <row r="1706" spans="2:8" x14ac:dyDescent="0.25">
      <c r="B1706" s="870"/>
      <c r="C1706" s="870"/>
      <c r="D1706" s="870"/>
      <c r="E1706" s="870"/>
      <c r="F1706" s="870"/>
      <c r="G1706" s="870"/>
      <c r="H1706" s="870"/>
    </row>
    <row r="1707" spans="2:8" x14ac:dyDescent="0.25">
      <c r="B1707" s="870"/>
      <c r="C1707" s="870"/>
      <c r="D1707" s="870"/>
      <c r="E1707" s="870"/>
      <c r="F1707" s="870"/>
      <c r="G1707" s="870"/>
      <c r="H1707" s="870"/>
    </row>
    <row r="1708" spans="2:8" x14ac:dyDescent="0.25">
      <c r="B1708" s="870"/>
      <c r="C1708" s="870"/>
      <c r="D1708" s="870"/>
      <c r="E1708" s="870"/>
      <c r="F1708" s="870"/>
      <c r="G1708" s="870"/>
      <c r="H1708" s="870"/>
    </row>
    <row r="1709" spans="2:8" x14ac:dyDescent="0.25">
      <c r="B1709" s="870"/>
      <c r="C1709" s="870"/>
      <c r="D1709" s="870"/>
      <c r="E1709" s="870"/>
      <c r="F1709" s="870"/>
      <c r="G1709" s="870"/>
      <c r="H1709" s="870"/>
    </row>
    <row r="1710" spans="2:8" x14ac:dyDescent="0.25">
      <c r="B1710" s="870"/>
      <c r="C1710" s="870"/>
      <c r="D1710" s="870"/>
      <c r="E1710" s="870"/>
      <c r="F1710" s="870"/>
      <c r="G1710" s="870"/>
      <c r="H1710" s="870"/>
    </row>
    <row r="1711" spans="2:8" x14ac:dyDescent="0.25">
      <c r="B1711" s="870"/>
      <c r="C1711" s="870"/>
      <c r="D1711" s="870"/>
      <c r="E1711" s="870"/>
      <c r="F1711" s="870"/>
      <c r="G1711" s="870"/>
      <c r="H1711" s="870"/>
    </row>
    <row r="1712" spans="2:8" x14ac:dyDescent="0.25">
      <c r="B1712" s="870"/>
      <c r="C1712" s="870"/>
      <c r="D1712" s="870"/>
      <c r="E1712" s="870"/>
      <c r="F1712" s="870"/>
      <c r="G1712" s="870"/>
      <c r="H1712" s="870"/>
    </row>
    <row r="1713" spans="2:8" x14ac:dyDescent="0.25">
      <c r="B1713" s="870"/>
      <c r="C1713" s="870"/>
      <c r="D1713" s="870"/>
      <c r="E1713" s="870"/>
      <c r="F1713" s="870"/>
      <c r="G1713" s="870"/>
      <c r="H1713" s="870"/>
    </row>
    <row r="1714" spans="2:8" x14ac:dyDescent="0.25">
      <c r="B1714" s="870"/>
      <c r="C1714" s="870"/>
      <c r="D1714" s="870"/>
      <c r="E1714" s="870"/>
      <c r="F1714" s="870"/>
      <c r="G1714" s="870"/>
      <c r="H1714" s="870"/>
    </row>
    <row r="1715" spans="2:8" x14ac:dyDescent="0.25">
      <c r="B1715" s="870"/>
      <c r="C1715" s="870"/>
      <c r="D1715" s="870"/>
      <c r="E1715" s="870"/>
      <c r="F1715" s="870"/>
      <c r="G1715" s="870"/>
      <c r="H1715" s="870"/>
    </row>
    <row r="1716" spans="2:8" x14ac:dyDescent="0.25">
      <c r="B1716" s="870"/>
      <c r="C1716" s="870"/>
      <c r="D1716" s="870"/>
      <c r="E1716" s="870"/>
      <c r="F1716" s="870"/>
      <c r="G1716" s="870"/>
      <c r="H1716" s="870"/>
    </row>
    <row r="1717" spans="2:8" x14ac:dyDescent="0.25">
      <c r="B1717" s="870"/>
      <c r="C1717" s="870"/>
      <c r="D1717" s="870"/>
      <c r="E1717" s="870"/>
      <c r="F1717" s="870"/>
      <c r="G1717" s="870"/>
      <c r="H1717" s="870"/>
    </row>
    <row r="1718" spans="2:8" x14ac:dyDescent="0.25">
      <c r="B1718" s="870"/>
      <c r="C1718" s="870"/>
      <c r="D1718" s="870"/>
      <c r="E1718" s="870"/>
      <c r="F1718" s="870"/>
      <c r="G1718" s="870"/>
      <c r="H1718" s="870"/>
    </row>
    <row r="1719" spans="2:8" x14ac:dyDescent="0.25">
      <c r="B1719" s="870"/>
      <c r="C1719" s="870"/>
      <c r="D1719" s="870"/>
      <c r="E1719" s="870"/>
      <c r="F1719" s="870"/>
      <c r="G1719" s="870"/>
      <c r="H1719" s="870"/>
    </row>
    <row r="1720" spans="2:8" x14ac:dyDescent="0.25">
      <c r="B1720" s="870"/>
      <c r="C1720" s="870"/>
      <c r="D1720" s="870"/>
      <c r="E1720" s="870"/>
      <c r="F1720" s="870"/>
      <c r="G1720" s="870"/>
      <c r="H1720" s="870"/>
    </row>
    <row r="1721" spans="2:8" x14ac:dyDescent="0.25">
      <c r="B1721" s="870"/>
      <c r="C1721" s="870"/>
      <c r="D1721" s="870"/>
      <c r="E1721" s="870"/>
      <c r="F1721" s="870"/>
      <c r="G1721" s="870"/>
      <c r="H1721" s="870"/>
    </row>
    <row r="1722" spans="2:8" x14ac:dyDescent="0.25">
      <c r="B1722" s="870"/>
      <c r="C1722" s="870"/>
      <c r="D1722" s="870"/>
      <c r="E1722" s="870"/>
      <c r="F1722" s="870"/>
      <c r="G1722" s="870"/>
      <c r="H1722" s="870"/>
    </row>
    <row r="1723" spans="2:8" x14ac:dyDescent="0.25">
      <c r="B1723" s="870"/>
      <c r="C1723" s="870"/>
      <c r="D1723" s="870"/>
      <c r="E1723" s="870"/>
      <c r="F1723" s="870"/>
      <c r="G1723" s="870"/>
      <c r="H1723" s="870"/>
    </row>
    <row r="1724" spans="2:8" x14ac:dyDescent="0.25">
      <c r="B1724" s="870"/>
      <c r="C1724" s="870"/>
      <c r="D1724" s="870"/>
      <c r="E1724" s="870"/>
      <c r="F1724" s="870"/>
      <c r="G1724" s="870"/>
      <c r="H1724" s="870"/>
    </row>
    <row r="1725" spans="2:8" x14ac:dyDescent="0.25">
      <c r="B1725" s="870"/>
      <c r="C1725" s="870"/>
      <c r="D1725" s="870"/>
      <c r="E1725" s="870"/>
      <c r="F1725" s="870"/>
      <c r="G1725" s="870"/>
      <c r="H1725" s="870"/>
    </row>
    <row r="1726" spans="2:8" x14ac:dyDescent="0.25">
      <c r="B1726" s="870"/>
      <c r="C1726" s="870"/>
      <c r="D1726" s="870"/>
      <c r="E1726" s="870"/>
      <c r="F1726" s="870"/>
      <c r="G1726" s="870"/>
      <c r="H1726" s="870"/>
    </row>
    <row r="1727" spans="2:8" x14ac:dyDescent="0.25">
      <c r="B1727" s="870"/>
      <c r="C1727" s="870"/>
      <c r="D1727" s="870"/>
      <c r="E1727" s="870"/>
      <c r="F1727" s="870"/>
      <c r="G1727" s="870"/>
      <c r="H1727" s="870"/>
    </row>
    <row r="1728" spans="2:8" x14ac:dyDescent="0.25">
      <c r="B1728" s="870"/>
      <c r="C1728" s="870"/>
      <c r="D1728" s="870"/>
      <c r="E1728" s="870"/>
      <c r="F1728" s="870"/>
      <c r="G1728" s="870"/>
      <c r="H1728" s="870"/>
    </row>
    <row r="1729" spans="2:8" x14ac:dyDescent="0.25">
      <c r="B1729" s="870"/>
      <c r="C1729" s="870"/>
      <c r="D1729" s="870"/>
      <c r="E1729" s="870"/>
      <c r="F1729" s="870"/>
      <c r="G1729" s="870"/>
      <c r="H1729" s="870"/>
    </row>
    <row r="1730" spans="2:8" x14ac:dyDescent="0.25">
      <c r="B1730" s="870"/>
      <c r="C1730" s="870"/>
      <c r="D1730" s="870"/>
      <c r="E1730" s="870"/>
      <c r="F1730" s="870"/>
      <c r="G1730" s="870"/>
      <c r="H1730" s="870"/>
    </row>
    <row r="1731" spans="2:8" x14ac:dyDescent="0.25">
      <c r="B1731" s="870"/>
      <c r="C1731" s="870"/>
      <c r="D1731" s="870"/>
      <c r="E1731" s="870"/>
      <c r="F1731" s="870"/>
      <c r="G1731" s="870"/>
      <c r="H1731" s="870"/>
    </row>
    <row r="1732" spans="2:8" x14ac:dyDescent="0.25">
      <c r="B1732" s="870"/>
      <c r="C1732" s="870"/>
      <c r="D1732" s="870"/>
      <c r="E1732" s="870"/>
      <c r="F1732" s="870"/>
      <c r="G1732" s="870"/>
      <c r="H1732" s="870"/>
    </row>
    <row r="1733" spans="2:8" x14ac:dyDescent="0.25">
      <c r="B1733" s="870"/>
      <c r="C1733" s="870"/>
      <c r="D1733" s="870"/>
      <c r="E1733" s="870"/>
      <c r="F1733" s="870"/>
      <c r="G1733" s="870"/>
      <c r="H1733" s="870"/>
    </row>
    <row r="1734" spans="2:8" x14ac:dyDescent="0.25">
      <c r="B1734" s="870"/>
      <c r="C1734" s="870"/>
      <c r="D1734" s="870"/>
      <c r="E1734" s="870"/>
      <c r="F1734" s="870"/>
      <c r="G1734" s="870"/>
      <c r="H1734" s="870"/>
    </row>
    <row r="1735" spans="2:8" x14ac:dyDescent="0.25">
      <c r="B1735" s="870"/>
      <c r="C1735" s="870"/>
      <c r="D1735" s="870"/>
      <c r="E1735" s="870"/>
      <c r="F1735" s="870"/>
      <c r="G1735" s="870"/>
      <c r="H1735" s="870"/>
    </row>
    <row r="1736" spans="2:8" x14ac:dyDescent="0.25">
      <c r="B1736" s="870"/>
      <c r="C1736" s="870"/>
      <c r="D1736" s="870"/>
      <c r="E1736" s="870"/>
      <c r="F1736" s="870"/>
      <c r="G1736" s="870"/>
      <c r="H1736" s="870"/>
    </row>
    <row r="1737" spans="2:8" x14ac:dyDescent="0.25">
      <c r="B1737" s="870"/>
      <c r="C1737" s="870"/>
      <c r="D1737" s="870"/>
      <c r="E1737" s="870"/>
      <c r="F1737" s="870"/>
      <c r="G1737" s="870"/>
      <c r="H1737" s="870"/>
    </row>
    <row r="1738" spans="2:8" x14ac:dyDescent="0.25">
      <c r="B1738" s="870"/>
      <c r="C1738" s="870"/>
      <c r="D1738" s="870"/>
      <c r="E1738" s="870"/>
      <c r="F1738" s="870"/>
      <c r="G1738" s="870"/>
      <c r="H1738" s="870"/>
    </row>
    <row r="1739" spans="2:8" x14ac:dyDescent="0.25">
      <c r="B1739" s="870"/>
      <c r="C1739" s="870"/>
      <c r="D1739" s="870"/>
      <c r="E1739" s="870"/>
      <c r="F1739" s="870"/>
      <c r="G1739" s="870"/>
      <c r="H1739" s="870"/>
    </row>
    <row r="1740" spans="2:8" x14ac:dyDescent="0.25">
      <c r="B1740" s="870"/>
      <c r="C1740" s="870"/>
      <c r="D1740" s="870"/>
      <c r="E1740" s="870"/>
      <c r="F1740" s="870"/>
      <c r="G1740" s="870"/>
      <c r="H1740" s="870"/>
    </row>
    <row r="1741" spans="2:8" x14ac:dyDescent="0.25">
      <c r="B1741" s="870"/>
      <c r="C1741" s="870"/>
      <c r="D1741" s="870"/>
      <c r="E1741" s="870"/>
      <c r="F1741" s="870"/>
      <c r="G1741" s="870"/>
      <c r="H1741" s="870"/>
    </row>
    <row r="1742" spans="2:8" x14ac:dyDescent="0.25">
      <c r="B1742" s="870"/>
      <c r="C1742" s="870"/>
      <c r="D1742" s="870"/>
      <c r="E1742" s="870"/>
      <c r="F1742" s="870"/>
      <c r="G1742" s="870"/>
      <c r="H1742" s="870"/>
    </row>
    <row r="1743" spans="2:8" x14ac:dyDescent="0.25">
      <c r="B1743" s="870"/>
      <c r="C1743" s="870"/>
      <c r="D1743" s="870"/>
      <c r="E1743" s="870"/>
      <c r="F1743" s="870"/>
      <c r="G1743" s="870"/>
      <c r="H1743" s="870"/>
    </row>
    <row r="1744" spans="2:8" x14ac:dyDescent="0.25">
      <c r="B1744" s="870"/>
      <c r="C1744" s="870"/>
      <c r="D1744" s="870"/>
      <c r="E1744" s="870"/>
      <c r="F1744" s="870"/>
      <c r="G1744" s="870"/>
      <c r="H1744" s="870"/>
    </row>
    <row r="1745" spans="2:8" x14ac:dyDescent="0.25">
      <c r="B1745" s="870"/>
      <c r="C1745" s="870"/>
      <c r="D1745" s="870"/>
      <c r="E1745" s="870"/>
      <c r="F1745" s="870"/>
      <c r="G1745" s="870"/>
      <c r="H1745" s="870"/>
    </row>
    <row r="1746" spans="2:8" x14ac:dyDescent="0.25">
      <c r="B1746" s="870"/>
      <c r="C1746" s="870"/>
      <c r="D1746" s="870"/>
      <c r="E1746" s="870"/>
      <c r="F1746" s="870"/>
      <c r="G1746" s="870"/>
      <c r="H1746" s="870"/>
    </row>
    <row r="1747" spans="2:8" x14ac:dyDescent="0.25">
      <c r="B1747" s="870"/>
      <c r="C1747" s="870"/>
      <c r="D1747" s="870"/>
      <c r="E1747" s="870"/>
      <c r="F1747" s="870"/>
      <c r="G1747" s="870"/>
      <c r="H1747" s="870"/>
    </row>
    <row r="1748" spans="2:8" x14ac:dyDescent="0.25">
      <c r="B1748" s="870"/>
      <c r="C1748" s="870"/>
      <c r="D1748" s="870"/>
      <c r="E1748" s="870"/>
      <c r="F1748" s="870"/>
      <c r="G1748" s="870"/>
      <c r="H1748" s="870"/>
    </row>
    <row r="1749" spans="2:8" x14ac:dyDescent="0.25">
      <c r="B1749" s="870"/>
      <c r="C1749" s="870"/>
      <c r="D1749" s="870"/>
      <c r="E1749" s="870"/>
      <c r="F1749" s="870"/>
      <c r="G1749" s="870"/>
      <c r="H1749" s="870"/>
    </row>
    <row r="1750" spans="2:8" x14ac:dyDescent="0.25">
      <c r="B1750" s="870"/>
      <c r="C1750" s="870"/>
      <c r="D1750" s="870"/>
      <c r="E1750" s="870"/>
      <c r="F1750" s="870"/>
      <c r="G1750" s="870"/>
      <c r="H1750" s="870"/>
    </row>
    <row r="1751" spans="2:8" x14ac:dyDescent="0.25">
      <c r="B1751" s="870"/>
      <c r="C1751" s="870"/>
      <c r="D1751" s="870"/>
      <c r="E1751" s="870"/>
      <c r="F1751" s="870"/>
      <c r="G1751" s="870"/>
      <c r="H1751" s="870"/>
    </row>
    <row r="1752" spans="2:8" x14ac:dyDescent="0.25">
      <c r="B1752" s="870"/>
      <c r="C1752" s="870"/>
      <c r="D1752" s="870"/>
      <c r="E1752" s="870"/>
      <c r="F1752" s="870"/>
      <c r="G1752" s="870"/>
      <c r="H1752" s="870"/>
    </row>
    <row r="1753" spans="2:8" x14ac:dyDescent="0.25">
      <c r="B1753" s="870"/>
      <c r="C1753" s="870"/>
      <c r="D1753" s="870"/>
      <c r="E1753" s="870"/>
      <c r="F1753" s="870"/>
      <c r="G1753" s="870"/>
      <c r="H1753" s="870"/>
    </row>
    <row r="1754" spans="2:8" x14ac:dyDescent="0.25">
      <c r="B1754" s="870"/>
      <c r="C1754" s="870"/>
      <c r="D1754" s="870"/>
      <c r="E1754" s="870"/>
      <c r="F1754" s="870"/>
      <c r="G1754" s="870"/>
      <c r="H1754" s="870"/>
    </row>
    <row r="1755" spans="2:8" x14ac:dyDescent="0.25">
      <c r="B1755" s="870"/>
      <c r="C1755" s="870"/>
      <c r="D1755" s="870"/>
      <c r="E1755" s="870"/>
      <c r="F1755" s="870"/>
      <c r="G1755" s="870"/>
      <c r="H1755" s="870"/>
    </row>
    <row r="1756" spans="2:8" x14ac:dyDescent="0.25">
      <c r="B1756" s="870"/>
      <c r="C1756" s="870"/>
      <c r="D1756" s="870"/>
      <c r="E1756" s="870"/>
      <c r="F1756" s="870"/>
      <c r="G1756" s="870"/>
      <c r="H1756" s="870"/>
    </row>
    <row r="1757" spans="2:8" x14ac:dyDescent="0.25">
      <c r="B1757" s="870"/>
      <c r="C1757" s="870"/>
      <c r="D1757" s="870"/>
      <c r="E1757" s="870"/>
      <c r="F1757" s="870"/>
      <c r="G1757" s="870"/>
      <c r="H1757" s="870"/>
    </row>
    <row r="1758" spans="2:8" x14ac:dyDescent="0.25">
      <c r="B1758" s="870"/>
      <c r="C1758" s="870"/>
      <c r="D1758" s="870"/>
      <c r="E1758" s="870"/>
      <c r="F1758" s="870"/>
      <c r="G1758" s="870"/>
      <c r="H1758" s="870"/>
    </row>
    <row r="1759" spans="2:8" x14ac:dyDescent="0.25">
      <c r="B1759" s="870"/>
      <c r="C1759" s="870"/>
      <c r="D1759" s="870"/>
      <c r="E1759" s="870"/>
      <c r="F1759" s="870"/>
      <c r="G1759" s="870"/>
      <c r="H1759" s="870"/>
    </row>
    <row r="1760" spans="2:8" x14ac:dyDescent="0.25">
      <c r="B1760" s="870"/>
      <c r="C1760" s="870"/>
      <c r="D1760" s="870"/>
      <c r="E1760" s="870"/>
      <c r="F1760" s="870"/>
      <c r="G1760" s="870"/>
      <c r="H1760" s="870"/>
    </row>
    <row r="1761" spans="2:8" x14ac:dyDescent="0.25">
      <c r="B1761" s="870"/>
      <c r="C1761" s="870"/>
      <c r="D1761" s="870"/>
      <c r="E1761" s="870"/>
      <c r="F1761" s="870"/>
      <c r="G1761" s="870"/>
      <c r="H1761" s="870"/>
    </row>
    <row r="1762" spans="2:8" x14ac:dyDescent="0.25">
      <c r="B1762" s="870"/>
      <c r="C1762" s="870"/>
      <c r="D1762" s="870"/>
      <c r="E1762" s="870"/>
      <c r="F1762" s="870"/>
      <c r="G1762" s="870"/>
      <c r="H1762" s="870"/>
    </row>
    <row r="1763" spans="2:8" x14ac:dyDescent="0.25">
      <c r="B1763" s="870"/>
      <c r="C1763" s="870"/>
      <c r="D1763" s="870"/>
      <c r="E1763" s="870"/>
      <c r="F1763" s="870"/>
      <c r="G1763" s="870"/>
      <c r="H1763" s="870"/>
    </row>
    <row r="1764" spans="2:8" x14ac:dyDescent="0.25">
      <c r="B1764" s="870"/>
      <c r="C1764" s="870"/>
      <c r="D1764" s="870"/>
      <c r="E1764" s="870"/>
      <c r="F1764" s="870"/>
      <c r="G1764" s="870"/>
      <c r="H1764" s="870"/>
    </row>
    <row r="1765" spans="2:8" x14ac:dyDescent="0.25">
      <c r="B1765" s="870"/>
      <c r="C1765" s="870"/>
      <c r="D1765" s="870"/>
      <c r="E1765" s="870"/>
      <c r="F1765" s="870"/>
      <c r="G1765" s="870"/>
      <c r="H1765" s="870"/>
    </row>
    <row r="1766" spans="2:8" x14ac:dyDescent="0.25">
      <c r="B1766" s="870"/>
      <c r="C1766" s="870"/>
      <c r="D1766" s="870"/>
      <c r="E1766" s="870"/>
      <c r="F1766" s="870"/>
      <c r="G1766" s="870"/>
      <c r="H1766" s="870"/>
    </row>
    <row r="1767" spans="2:8" x14ac:dyDescent="0.25">
      <c r="B1767" s="870"/>
      <c r="C1767" s="870"/>
      <c r="D1767" s="870"/>
      <c r="E1767" s="870"/>
      <c r="F1767" s="870"/>
      <c r="G1767" s="870"/>
      <c r="H1767" s="870"/>
    </row>
    <row r="1768" spans="2:8" x14ac:dyDescent="0.25">
      <c r="B1768" s="870"/>
      <c r="C1768" s="870"/>
      <c r="D1768" s="870"/>
      <c r="E1768" s="870"/>
      <c r="F1768" s="870"/>
      <c r="G1768" s="870"/>
      <c r="H1768" s="870"/>
    </row>
    <row r="1769" spans="2:8" x14ac:dyDescent="0.25">
      <c r="B1769" s="870"/>
      <c r="C1769" s="870"/>
      <c r="D1769" s="870"/>
      <c r="E1769" s="870"/>
      <c r="F1769" s="870"/>
      <c r="G1769" s="870"/>
      <c r="H1769" s="870"/>
    </row>
    <row r="1770" spans="2:8" x14ac:dyDescent="0.25">
      <c r="B1770" s="870"/>
      <c r="C1770" s="870"/>
      <c r="D1770" s="870"/>
      <c r="E1770" s="870"/>
      <c r="F1770" s="870"/>
      <c r="G1770" s="870"/>
      <c r="H1770" s="870"/>
    </row>
    <row r="1771" spans="2:8" x14ac:dyDescent="0.25">
      <c r="B1771" s="870"/>
      <c r="C1771" s="870"/>
      <c r="D1771" s="870"/>
      <c r="E1771" s="870"/>
      <c r="F1771" s="870"/>
      <c r="G1771" s="870"/>
      <c r="H1771" s="870"/>
    </row>
    <row r="1772" spans="2:8" x14ac:dyDescent="0.25">
      <c r="B1772" s="870"/>
      <c r="C1772" s="870"/>
      <c r="D1772" s="870"/>
      <c r="E1772" s="870"/>
      <c r="F1772" s="870"/>
      <c r="G1772" s="870"/>
      <c r="H1772" s="870"/>
    </row>
    <row r="1773" spans="2:8" x14ac:dyDescent="0.25">
      <c r="B1773" s="870"/>
      <c r="C1773" s="870"/>
      <c r="D1773" s="870"/>
      <c r="E1773" s="870"/>
      <c r="F1773" s="870"/>
      <c r="G1773" s="870"/>
      <c r="H1773" s="870"/>
    </row>
    <row r="1774" spans="2:8" x14ac:dyDescent="0.25">
      <c r="B1774" s="870"/>
      <c r="C1774" s="870"/>
      <c r="D1774" s="870"/>
      <c r="E1774" s="870"/>
      <c r="F1774" s="870"/>
      <c r="G1774" s="870"/>
      <c r="H1774" s="870"/>
    </row>
    <row r="1775" spans="2:8" x14ac:dyDescent="0.25">
      <c r="B1775" s="870"/>
      <c r="C1775" s="870"/>
      <c r="D1775" s="870"/>
      <c r="E1775" s="870"/>
      <c r="F1775" s="870"/>
      <c r="G1775" s="870"/>
      <c r="H1775" s="870"/>
    </row>
    <row r="1776" spans="2:8" x14ac:dyDescent="0.25">
      <c r="B1776" s="870"/>
      <c r="C1776" s="870"/>
      <c r="D1776" s="870"/>
      <c r="E1776" s="870"/>
      <c r="F1776" s="870"/>
      <c r="G1776" s="870"/>
      <c r="H1776" s="870"/>
    </row>
    <row r="1777" spans="2:8" x14ac:dyDescent="0.25">
      <c r="B1777" s="870"/>
      <c r="C1777" s="870"/>
      <c r="D1777" s="870"/>
      <c r="E1777" s="870"/>
      <c r="F1777" s="870"/>
      <c r="G1777" s="870"/>
      <c r="H1777" s="870"/>
    </row>
    <row r="1778" spans="2:8" x14ac:dyDescent="0.25">
      <c r="B1778" s="870"/>
      <c r="C1778" s="870"/>
      <c r="D1778" s="870"/>
      <c r="E1778" s="870"/>
      <c r="F1778" s="870"/>
      <c r="G1778" s="870"/>
      <c r="H1778" s="870"/>
    </row>
    <row r="1779" spans="2:8" x14ac:dyDescent="0.25">
      <c r="B1779" s="870"/>
      <c r="C1779" s="870"/>
      <c r="D1779" s="870"/>
      <c r="E1779" s="870"/>
      <c r="F1779" s="870"/>
      <c r="G1779" s="870"/>
      <c r="H1779" s="870"/>
    </row>
    <row r="1780" spans="2:8" x14ac:dyDescent="0.25">
      <c r="B1780" s="870"/>
      <c r="C1780" s="870"/>
      <c r="D1780" s="870"/>
      <c r="E1780" s="870"/>
      <c r="F1780" s="870"/>
      <c r="G1780" s="870"/>
      <c r="H1780" s="870"/>
    </row>
    <row r="1781" spans="2:8" x14ac:dyDescent="0.25">
      <c r="B1781" s="870"/>
      <c r="C1781" s="870"/>
      <c r="D1781" s="870"/>
      <c r="E1781" s="870"/>
      <c r="F1781" s="870"/>
      <c r="G1781" s="870"/>
      <c r="H1781" s="870"/>
    </row>
    <row r="1782" spans="2:8" x14ac:dyDescent="0.25">
      <c r="B1782" s="870"/>
      <c r="C1782" s="870"/>
      <c r="D1782" s="870"/>
      <c r="E1782" s="870"/>
      <c r="F1782" s="870"/>
      <c r="G1782" s="870"/>
      <c r="H1782" s="870"/>
    </row>
    <row r="1783" spans="2:8" x14ac:dyDescent="0.25">
      <c r="B1783" s="870"/>
      <c r="C1783" s="870"/>
      <c r="D1783" s="870"/>
      <c r="E1783" s="870"/>
      <c r="F1783" s="870"/>
      <c r="G1783" s="870"/>
      <c r="H1783" s="870"/>
    </row>
    <row r="1784" spans="2:8" x14ac:dyDescent="0.25">
      <c r="B1784" s="870"/>
      <c r="C1784" s="870"/>
      <c r="D1784" s="870"/>
      <c r="E1784" s="870"/>
      <c r="F1784" s="870"/>
      <c r="G1784" s="870"/>
      <c r="H1784" s="870"/>
    </row>
    <row r="1785" spans="2:8" x14ac:dyDescent="0.25">
      <c r="B1785" s="870"/>
      <c r="C1785" s="870"/>
      <c r="D1785" s="870"/>
      <c r="E1785" s="870"/>
      <c r="F1785" s="870"/>
      <c r="G1785" s="870"/>
      <c r="H1785" s="870"/>
    </row>
    <row r="1786" spans="2:8" x14ac:dyDescent="0.25">
      <c r="B1786" s="870"/>
      <c r="C1786" s="870"/>
      <c r="D1786" s="870"/>
      <c r="E1786" s="870"/>
      <c r="F1786" s="870"/>
      <c r="G1786" s="870"/>
      <c r="H1786" s="870"/>
    </row>
    <row r="1787" spans="2:8" x14ac:dyDescent="0.25">
      <c r="B1787" s="870"/>
      <c r="C1787" s="870"/>
      <c r="D1787" s="870"/>
      <c r="E1787" s="870"/>
      <c r="F1787" s="870"/>
      <c r="G1787" s="870"/>
      <c r="H1787" s="870"/>
    </row>
    <row r="1788" spans="2:8" x14ac:dyDescent="0.25">
      <c r="B1788" s="870"/>
      <c r="C1788" s="870"/>
      <c r="D1788" s="870"/>
      <c r="E1788" s="870"/>
      <c r="F1788" s="870"/>
      <c r="G1788" s="870"/>
      <c r="H1788" s="870"/>
    </row>
    <row r="1789" spans="2:8" x14ac:dyDescent="0.25">
      <c r="B1789" s="870"/>
      <c r="C1789" s="870"/>
      <c r="D1789" s="870"/>
      <c r="E1789" s="870"/>
      <c r="F1789" s="870"/>
      <c r="G1789" s="870"/>
      <c r="H1789" s="870"/>
    </row>
    <row r="1790" spans="2:8" x14ac:dyDescent="0.25">
      <c r="B1790" s="870"/>
      <c r="C1790" s="870"/>
      <c r="D1790" s="870"/>
      <c r="E1790" s="870"/>
      <c r="F1790" s="870"/>
      <c r="G1790" s="870"/>
      <c r="H1790" s="870"/>
    </row>
    <row r="1791" spans="2:8" x14ac:dyDescent="0.25">
      <c r="B1791" s="870"/>
      <c r="C1791" s="870"/>
      <c r="D1791" s="870"/>
      <c r="E1791" s="870"/>
      <c r="F1791" s="870"/>
      <c r="G1791" s="870"/>
      <c r="H1791" s="870"/>
    </row>
    <row r="1792" spans="2:8" x14ac:dyDescent="0.25">
      <c r="B1792" s="870"/>
      <c r="C1792" s="870"/>
      <c r="D1792" s="870"/>
      <c r="E1792" s="870"/>
      <c r="F1792" s="870"/>
      <c r="G1792" s="870"/>
      <c r="H1792" s="870"/>
    </row>
    <row r="1793" spans="2:8" x14ac:dyDescent="0.25">
      <c r="B1793" s="870"/>
      <c r="C1793" s="870"/>
      <c r="D1793" s="870"/>
      <c r="E1793" s="870"/>
      <c r="F1793" s="870"/>
      <c r="G1793" s="870"/>
      <c r="H1793" s="870"/>
    </row>
    <row r="1794" spans="2:8" x14ac:dyDescent="0.25">
      <c r="B1794" s="870"/>
      <c r="C1794" s="870"/>
      <c r="D1794" s="870"/>
      <c r="E1794" s="870"/>
      <c r="F1794" s="870"/>
      <c r="G1794" s="870"/>
      <c r="H1794" s="870"/>
    </row>
    <row r="1795" spans="2:8" x14ac:dyDescent="0.25">
      <c r="B1795" s="870"/>
      <c r="C1795" s="870"/>
      <c r="D1795" s="870"/>
      <c r="E1795" s="870"/>
      <c r="F1795" s="870"/>
      <c r="G1795" s="870"/>
      <c r="H1795" s="870"/>
    </row>
    <row r="1796" spans="2:8" x14ac:dyDescent="0.25">
      <c r="B1796" s="870"/>
      <c r="C1796" s="870"/>
      <c r="D1796" s="870"/>
      <c r="E1796" s="870"/>
      <c r="F1796" s="870"/>
      <c r="G1796" s="870"/>
      <c r="H1796" s="870"/>
    </row>
    <row r="1797" spans="2:8" x14ac:dyDescent="0.25">
      <c r="B1797" s="870"/>
      <c r="C1797" s="870"/>
      <c r="D1797" s="870"/>
      <c r="E1797" s="870"/>
      <c r="F1797" s="870"/>
      <c r="G1797" s="870"/>
      <c r="H1797" s="870"/>
    </row>
    <row r="1798" spans="2:8" x14ac:dyDescent="0.25">
      <c r="B1798" s="870"/>
      <c r="C1798" s="870"/>
      <c r="D1798" s="870"/>
      <c r="E1798" s="870"/>
      <c r="F1798" s="870"/>
      <c r="G1798" s="870"/>
      <c r="H1798" s="870"/>
    </row>
    <row r="1799" spans="2:8" x14ac:dyDescent="0.25">
      <c r="B1799" s="870"/>
      <c r="C1799" s="870"/>
      <c r="D1799" s="870"/>
      <c r="E1799" s="870"/>
      <c r="F1799" s="870"/>
      <c r="G1799" s="870"/>
      <c r="H1799" s="870"/>
    </row>
    <row r="1800" spans="2:8" x14ac:dyDescent="0.25">
      <c r="B1800" s="870"/>
      <c r="C1800" s="870"/>
      <c r="D1800" s="870"/>
      <c r="E1800" s="870"/>
      <c r="F1800" s="870"/>
      <c r="G1800" s="870"/>
      <c r="H1800" s="870"/>
    </row>
    <row r="1801" spans="2:8" x14ac:dyDescent="0.25">
      <c r="B1801" s="870"/>
      <c r="C1801" s="870"/>
      <c r="D1801" s="870"/>
      <c r="E1801" s="870"/>
      <c r="F1801" s="870"/>
      <c r="G1801" s="870"/>
      <c r="H1801" s="870"/>
    </row>
    <row r="1802" spans="2:8" x14ac:dyDescent="0.25">
      <c r="B1802" s="870"/>
      <c r="C1802" s="870"/>
      <c r="D1802" s="870"/>
      <c r="E1802" s="870"/>
      <c r="F1802" s="870"/>
      <c r="G1802" s="870"/>
      <c r="H1802" s="870"/>
    </row>
    <row r="1803" spans="2:8" x14ac:dyDescent="0.25">
      <c r="B1803" s="870"/>
      <c r="C1803" s="870"/>
      <c r="D1803" s="870"/>
      <c r="E1803" s="870"/>
      <c r="F1803" s="870"/>
      <c r="G1803" s="870"/>
      <c r="H1803" s="870"/>
    </row>
    <row r="1804" spans="2:8" x14ac:dyDescent="0.25">
      <c r="B1804" s="870"/>
      <c r="C1804" s="870"/>
      <c r="D1804" s="870"/>
      <c r="E1804" s="870"/>
      <c r="F1804" s="870"/>
      <c r="G1804" s="870"/>
      <c r="H1804" s="870"/>
    </row>
    <row r="1805" spans="2:8" x14ac:dyDescent="0.25">
      <c r="B1805" s="870"/>
      <c r="C1805" s="870"/>
      <c r="D1805" s="870"/>
      <c r="E1805" s="870"/>
      <c r="F1805" s="870"/>
      <c r="G1805" s="870"/>
      <c r="H1805" s="870"/>
    </row>
    <row r="1806" spans="2:8" x14ac:dyDescent="0.25">
      <c r="B1806" s="870"/>
      <c r="C1806" s="870"/>
      <c r="D1806" s="870"/>
      <c r="E1806" s="870"/>
      <c r="F1806" s="870"/>
      <c r="G1806" s="870"/>
      <c r="H1806" s="870"/>
    </row>
    <row r="1807" spans="2:8" x14ac:dyDescent="0.25">
      <c r="B1807" s="870"/>
      <c r="C1807" s="870"/>
      <c r="D1807" s="870"/>
      <c r="E1807" s="870"/>
      <c r="F1807" s="870"/>
      <c r="G1807" s="870"/>
      <c r="H1807" s="870"/>
    </row>
    <row r="1808" spans="2:8" x14ac:dyDescent="0.25">
      <c r="B1808" s="870"/>
      <c r="C1808" s="870"/>
      <c r="D1808" s="870"/>
      <c r="E1808" s="870"/>
      <c r="F1808" s="870"/>
      <c r="G1808" s="870"/>
      <c r="H1808" s="870"/>
    </row>
    <row r="1809" spans="2:8" x14ac:dyDescent="0.25">
      <c r="B1809" s="870"/>
      <c r="C1809" s="870"/>
      <c r="D1809" s="870"/>
      <c r="E1809" s="870"/>
      <c r="F1809" s="870"/>
      <c r="G1809" s="870"/>
      <c r="H1809" s="870"/>
    </row>
    <row r="1810" spans="2:8" x14ac:dyDescent="0.25">
      <c r="B1810" s="870"/>
      <c r="C1810" s="870"/>
      <c r="D1810" s="870"/>
      <c r="E1810" s="870"/>
      <c r="F1810" s="870"/>
      <c r="G1810" s="870"/>
      <c r="H1810" s="870"/>
    </row>
    <row r="1811" spans="2:8" x14ac:dyDescent="0.25">
      <c r="B1811" s="870"/>
      <c r="C1811" s="870"/>
      <c r="D1811" s="870"/>
      <c r="E1811" s="870"/>
      <c r="F1811" s="870"/>
      <c r="G1811" s="870"/>
      <c r="H1811" s="870"/>
    </row>
    <row r="1812" spans="2:8" x14ac:dyDescent="0.25">
      <c r="B1812" s="870"/>
      <c r="C1812" s="870"/>
      <c r="D1812" s="870"/>
      <c r="E1812" s="870"/>
      <c r="F1812" s="870"/>
      <c r="G1812" s="870"/>
      <c r="H1812" s="870"/>
    </row>
    <row r="1813" spans="2:8" x14ac:dyDescent="0.25">
      <c r="B1813" s="870"/>
      <c r="C1813" s="870"/>
      <c r="D1813" s="870"/>
      <c r="E1813" s="870"/>
      <c r="F1813" s="870"/>
      <c r="G1813" s="870"/>
      <c r="H1813" s="870"/>
    </row>
    <row r="1814" spans="2:8" x14ac:dyDescent="0.25">
      <c r="B1814" s="870"/>
      <c r="C1814" s="870"/>
      <c r="D1814" s="870"/>
      <c r="E1814" s="870"/>
      <c r="F1814" s="870"/>
      <c r="G1814" s="870"/>
      <c r="H1814" s="870"/>
    </row>
    <row r="1815" spans="2:8" x14ac:dyDescent="0.25">
      <c r="B1815" s="870"/>
      <c r="C1815" s="870"/>
      <c r="D1815" s="870"/>
      <c r="E1815" s="870"/>
      <c r="F1815" s="870"/>
      <c r="G1815" s="870"/>
      <c r="H1815" s="870"/>
    </row>
    <row r="1816" spans="2:8" x14ac:dyDescent="0.25">
      <c r="B1816" s="870"/>
      <c r="C1816" s="870"/>
      <c r="D1816" s="870"/>
      <c r="E1816" s="870"/>
      <c r="F1816" s="870"/>
      <c r="G1816" s="870"/>
      <c r="H1816" s="870"/>
    </row>
    <row r="1817" spans="2:8" x14ac:dyDescent="0.25">
      <c r="B1817" s="870"/>
      <c r="C1817" s="870"/>
      <c r="D1817" s="870"/>
      <c r="E1817" s="870"/>
      <c r="F1817" s="870"/>
      <c r="G1817" s="870"/>
      <c r="H1817" s="870"/>
    </row>
    <row r="1818" spans="2:8" x14ac:dyDescent="0.25">
      <c r="B1818" s="870"/>
      <c r="C1818" s="870"/>
      <c r="D1818" s="870"/>
      <c r="E1818" s="870"/>
      <c r="F1818" s="870"/>
      <c r="G1818" s="870"/>
      <c r="H1818" s="870"/>
    </row>
    <row r="1819" spans="2:8" x14ac:dyDescent="0.25">
      <c r="B1819" s="870"/>
      <c r="C1819" s="870"/>
      <c r="D1819" s="870"/>
      <c r="E1819" s="870"/>
      <c r="F1819" s="870"/>
      <c r="G1819" s="870"/>
      <c r="H1819" s="870"/>
    </row>
    <row r="1820" spans="2:8" x14ac:dyDescent="0.25">
      <c r="B1820" s="870"/>
      <c r="C1820" s="870"/>
      <c r="D1820" s="870"/>
      <c r="E1820" s="870"/>
      <c r="F1820" s="870"/>
      <c r="G1820" s="870"/>
      <c r="H1820" s="870"/>
    </row>
    <row r="1821" spans="2:8" x14ac:dyDescent="0.25">
      <c r="B1821" s="870"/>
      <c r="C1821" s="870"/>
      <c r="D1821" s="870"/>
      <c r="E1821" s="870"/>
      <c r="F1821" s="870"/>
      <c r="G1821" s="870"/>
      <c r="H1821" s="870"/>
    </row>
    <row r="1822" spans="2:8" x14ac:dyDescent="0.25">
      <c r="B1822" s="870"/>
      <c r="C1822" s="870"/>
      <c r="D1822" s="870"/>
      <c r="E1822" s="870"/>
      <c r="F1822" s="870"/>
      <c r="G1822" s="870"/>
      <c r="H1822" s="870"/>
    </row>
    <row r="1823" spans="2:8" x14ac:dyDescent="0.25">
      <c r="B1823" s="870"/>
      <c r="C1823" s="870"/>
      <c r="D1823" s="870"/>
      <c r="E1823" s="870"/>
      <c r="F1823" s="870"/>
      <c r="G1823" s="870"/>
      <c r="H1823" s="870"/>
    </row>
    <row r="1824" spans="2:8" x14ac:dyDescent="0.25">
      <c r="B1824" s="870"/>
      <c r="C1824" s="870"/>
      <c r="D1824" s="870"/>
      <c r="E1824" s="870"/>
      <c r="F1824" s="870"/>
      <c r="G1824" s="870"/>
      <c r="H1824" s="870"/>
    </row>
    <row r="1825" spans="2:8" x14ac:dyDescent="0.25">
      <c r="B1825" s="870"/>
      <c r="C1825" s="870"/>
      <c r="D1825" s="870"/>
      <c r="E1825" s="870"/>
      <c r="F1825" s="870"/>
      <c r="G1825" s="870"/>
      <c r="H1825" s="870"/>
    </row>
    <row r="1826" spans="2:8" x14ac:dyDescent="0.25">
      <c r="B1826" s="870"/>
      <c r="C1826" s="870"/>
      <c r="D1826" s="870"/>
      <c r="E1826" s="870"/>
      <c r="F1826" s="870"/>
      <c r="G1826" s="870"/>
      <c r="H1826" s="870"/>
    </row>
    <row r="1827" spans="2:8" x14ac:dyDescent="0.25">
      <c r="B1827" s="870"/>
      <c r="C1827" s="870"/>
      <c r="D1827" s="870"/>
      <c r="E1827" s="870"/>
      <c r="F1827" s="870"/>
      <c r="G1827" s="870"/>
      <c r="H1827" s="870"/>
    </row>
    <row r="1828" spans="2:8" x14ac:dyDescent="0.25">
      <c r="B1828" s="870"/>
      <c r="C1828" s="870"/>
      <c r="D1828" s="870"/>
      <c r="E1828" s="870"/>
      <c r="F1828" s="870"/>
      <c r="G1828" s="870"/>
      <c r="H1828" s="870"/>
    </row>
    <row r="1829" spans="2:8" x14ac:dyDescent="0.25">
      <c r="B1829" s="870"/>
      <c r="C1829" s="870"/>
      <c r="D1829" s="870"/>
      <c r="E1829" s="870"/>
      <c r="F1829" s="870"/>
      <c r="G1829" s="870"/>
      <c r="H1829" s="870"/>
    </row>
    <row r="1830" spans="2:8" x14ac:dyDescent="0.25">
      <c r="B1830" s="870"/>
      <c r="C1830" s="870"/>
      <c r="D1830" s="870"/>
      <c r="E1830" s="870"/>
      <c r="F1830" s="870"/>
      <c r="G1830" s="870"/>
      <c r="H1830" s="870"/>
    </row>
    <row r="1831" spans="2:8" x14ac:dyDescent="0.25">
      <c r="B1831" s="870"/>
      <c r="C1831" s="870"/>
      <c r="D1831" s="870"/>
      <c r="E1831" s="870"/>
      <c r="F1831" s="870"/>
      <c r="G1831" s="870"/>
      <c r="H1831" s="870"/>
    </row>
    <row r="1832" spans="2:8" x14ac:dyDescent="0.25">
      <c r="B1832" s="870"/>
      <c r="C1832" s="870"/>
      <c r="D1832" s="870"/>
      <c r="E1832" s="870"/>
      <c r="F1832" s="870"/>
      <c r="G1832" s="870"/>
      <c r="H1832" s="870"/>
    </row>
    <row r="1833" spans="2:8" x14ac:dyDescent="0.25">
      <c r="B1833" s="870"/>
      <c r="C1833" s="870"/>
      <c r="D1833" s="870"/>
      <c r="E1833" s="870"/>
      <c r="F1833" s="870"/>
      <c r="G1833" s="870"/>
      <c r="H1833" s="870"/>
    </row>
    <row r="1834" spans="2:8" x14ac:dyDescent="0.25">
      <c r="B1834" s="870"/>
      <c r="C1834" s="870"/>
      <c r="D1834" s="870"/>
      <c r="E1834" s="870"/>
      <c r="F1834" s="870"/>
      <c r="G1834" s="870"/>
      <c r="H1834" s="870"/>
    </row>
    <row r="1835" spans="2:8" x14ac:dyDescent="0.25">
      <c r="B1835" s="870"/>
      <c r="C1835" s="870"/>
      <c r="D1835" s="870"/>
      <c r="E1835" s="870"/>
      <c r="F1835" s="870"/>
      <c r="G1835" s="870"/>
      <c r="H1835" s="870"/>
    </row>
    <row r="1836" spans="2:8" x14ac:dyDescent="0.25">
      <c r="B1836" s="870"/>
      <c r="C1836" s="870"/>
      <c r="D1836" s="870"/>
      <c r="E1836" s="870"/>
      <c r="F1836" s="870"/>
      <c r="G1836" s="870"/>
      <c r="H1836" s="870"/>
    </row>
    <row r="1837" spans="2:8" x14ac:dyDescent="0.25">
      <c r="B1837" s="870"/>
      <c r="C1837" s="870"/>
      <c r="D1837" s="870"/>
      <c r="E1837" s="870"/>
      <c r="F1837" s="870"/>
      <c r="G1837" s="870"/>
      <c r="H1837" s="870"/>
    </row>
    <row r="1838" spans="2:8" x14ac:dyDescent="0.25">
      <c r="B1838" s="870"/>
      <c r="C1838" s="870"/>
      <c r="D1838" s="870"/>
      <c r="E1838" s="870"/>
      <c r="F1838" s="870"/>
      <c r="G1838" s="870"/>
      <c r="H1838" s="870"/>
    </row>
    <row r="1839" spans="2:8" x14ac:dyDescent="0.25">
      <c r="B1839" s="870"/>
      <c r="C1839" s="870"/>
      <c r="D1839" s="870"/>
      <c r="E1839" s="870"/>
      <c r="F1839" s="870"/>
      <c r="G1839" s="870"/>
      <c r="H1839" s="870"/>
    </row>
    <row r="1840" spans="2:8" x14ac:dyDescent="0.25">
      <c r="B1840" s="870"/>
      <c r="C1840" s="870"/>
      <c r="D1840" s="870"/>
      <c r="E1840" s="870"/>
      <c r="F1840" s="870"/>
      <c r="G1840" s="870"/>
      <c r="H1840" s="870"/>
    </row>
    <row r="1841" spans="2:8" x14ac:dyDescent="0.25">
      <c r="B1841" s="870"/>
      <c r="C1841" s="870"/>
      <c r="D1841" s="870"/>
      <c r="E1841" s="870"/>
      <c r="F1841" s="870"/>
      <c r="G1841" s="870"/>
      <c r="H1841" s="870"/>
    </row>
    <row r="1842" spans="2:8" x14ac:dyDescent="0.25">
      <c r="B1842" s="870"/>
      <c r="C1842" s="870"/>
      <c r="D1842" s="870"/>
      <c r="E1842" s="870"/>
      <c r="F1842" s="870"/>
      <c r="G1842" s="870"/>
      <c r="H1842" s="870"/>
    </row>
    <row r="1843" spans="2:8" x14ac:dyDescent="0.25">
      <c r="B1843" s="870"/>
      <c r="C1843" s="870"/>
      <c r="D1843" s="870"/>
      <c r="E1843" s="870"/>
      <c r="F1843" s="870"/>
      <c r="G1843" s="870"/>
      <c r="H1843" s="870"/>
    </row>
    <row r="1844" spans="2:8" x14ac:dyDescent="0.25">
      <c r="B1844" s="870"/>
      <c r="C1844" s="870"/>
      <c r="D1844" s="870"/>
      <c r="E1844" s="870"/>
      <c r="F1844" s="870"/>
      <c r="G1844" s="870"/>
      <c r="H1844" s="870"/>
    </row>
    <row r="1845" spans="2:8" x14ac:dyDescent="0.25">
      <c r="B1845" s="870"/>
      <c r="C1845" s="870"/>
      <c r="D1845" s="870"/>
      <c r="E1845" s="870"/>
      <c r="F1845" s="870"/>
      <c r="G1845" s="870"/>
      <c r="H1845" s="870"/>
    </row>
    <row r="1846" spans="2:8" x14ac:dyDescent="0.25">
      <c r="B1846" s="870"/>
      <c r="C1846" s="870"/>
      <c r="D1846" s="870"/>
      <c r="E1846" s="870"/>
      <c r="F1846" s="870"/>
      <c r="G1846" s="870"/>
      <c r="H1846" s="870"/>
    </row>
    <row r="1847" spans="2:8" x14ac:dyDescent="0.25">
      <c r="B1847" s="870"/>
      <c r="C1847" s="870"/>
      <c r="D1847" s="870"/>
      <c r="E1847" s="870"/>
      <c r="F1847" s="870"/>
      <c r="G1847" s="870"/>
      <c r="H1847" s="870"/>
    </row>
    <row r="1848" spans="2:8" x14ac:dyDescent="0.25">
      <c r="B1848" s="870"/>
      <c r="C1848" s="870"/>
      <c r="D1848" s="870"/>
      <c r="E1848" s="870"/>
      <c r="F1848" s="870"/>
      <c r="G1848" s="870"/>
      <c r="H1848" s="870"/>
    </row>
    <row r="1849" spans="2:8" x14ac:dyDescent="0.25">
      <c r="B1849" s="870"/>
      <c r="C1849" s="870"/>
      <c r="D1849" s="870"/>
      <c r="E1849" s="870"/>
      <c r="F1849" s="870"/>
      <c r="G1849" s="870"/>
      <c r="H1849" s="870"/>
    </row>
    <row r="1850" spans="2:8" x14ac:dyDescent="0.25">
      <c r="B1850" s="870"/>
      <c r="C1850" s="870"/>
      <c r="D1850" s="870"/>
      <c r="E1850" s="870"/>
      <c r="F1850" s="870"/>
      <c r="G1850" s="870"/>
      <c r="H1850" s="870"/>
    </row>
    <row r="1851" spans="2:8" x14ac:dyDescent="0.25">
      <c r="B1851" s="870"/>
      <c r="C1851" s="870"/>
      <c r="D1851" s="870"/>
      <c r="E1851" s="870"/>
      <c r="F1851" s="870"/>
      <c r="G1851" s="870"/>
      <c r="H1851" s="870"/>
    </row>
    <row r="1852" spans="2:8" x14ac:dyDescent="0.25">
      <c r="B1852" s="870"/>
      <c r="C1852" s="870"/>
      <c r="D1852" s="870"/>
      <c r="E1852" s="870"/>
      <c r="F1852" s="870"/>
      <c r="G1852" s="870"/>
      <c r="H1852" s="870"/>
    </row>
    <row r="1853" spans="2:8" x14ac:dyDescent="0.25">
      <c r="B1853" s="870"/>
      <c r="C1853" s="870"/>
      <c r="D1853" s="870"/>
      <c r="E1853" s="870"/>
      <c r="F1853" s="870"/>
      <c r="G1853" s="870"/>
      <c r="H1853" s="870"/>
    </row>
    <row r="1854" spans="2:8" x14ac:dyDescent="0.25">
      <c r="B1854" s="870"/>
      <c r="C1854" s="870"/>
      <c r="D1854" s="870"/>
      <c r="E1854" s="870"/>
      <c r="F1854" s="870"/>
      <c r="G1854" s="870"/>
      <c r="H1854" s="870"/>
    </row>
    <row r="1855" spans="2:8" x14ac:dyDescent="0.25">
      <c r="B1855" s="870"/>
      <c r="C1855" s="870"/>
      <c r="D1855" s="870"/>
      <c r="E1855" s="870"/>
      <c r="F1855" s="870"/>
      <c r="G1855" s="870"/>
      <c r="H1855" s="870"/>
    </row>
    <row r="1856" spans="2:8" x14ac:dyDescent="0.25">
      <c r="B1856" s="870"/>
      <c r="C1856" s="870"/>
      <c r="D1856" s="870"/>
      <c r="E1856" s="870"/>
      <c r="F1856" s="870"/>
      <c r="G1856" s="870"/>
      <c r="H1856" s="870"/>
    </row>
    <row r="1857" spans="2:8" x14ac:dyDescent="0.25">
      <c r="B1857" s="870"/>
      <c r="C1857" s="870"/>
      <c r="D1857" s="870"/>
      <c r="E1857" s="870"/>
      <c r="F1857" s="870"/>
      <c r="G1857" s="870"/>
      <c r="H1857" s="870"/>
    </row>
    <row r="1858" spans="2:8" x14ac:dyDescent="0.25">
      <c r="B1858" s="870"/>
      <c r="C1858" s="870"/>
      <c r="D1858" s="870"/>
      <c r="E1858" s="870"/>
      <c r="F1858" s="870"/>
      <c r="G1858" s="870"/>
      <c r="H1858" s="870"/>
    </row>
    <row r="1859" spans="2:8" x14ac:dyDescent="0.25">
      <c r="B1859" s="870"/>
      <c r="C1859" s="870"/>
      <c r="D1859" s="870"/>
      <c r="E1859" s="870"/>
      <c r="F1859" s="870"/>
      <c r="G1859" s="870"/>
      <c r="H1859" s="870"/>
    </row>
    <row r="1860" spans="2:8" x14ac:dyDescent="0.25">
      <c r="B1860" s="870"/>
      <c r="C1860" s="870"/>
      <c r="D1860" s="870"/>
      <c r="E1860" s="870"/>
      <c r="F1860" s="870"/>
      <c r="G1860" s="870"/>
      <c r="H1860" s="870"/>
    </row>
    <row r="1861" spans="2:8" x14ac:dyDescent="0.25">
      <c r="B1861" s="870"/>
      <c r="C1861" s="870"/>
      <c r="D1861" s="870"/>
      <c r="E1861" s="870"/>
      <c r="F1861" s="870"/>
      <c r="G1861" s="870"/>
      <c r="H1861" s="870"/>
    </row>
    <row r="1862" spans="2:8" x14ac:dyDescent="0.25">
      <c r="B1862" s="870"/>
      <c r="C1862" s="870"/>
      <c r="D1862" s="870"/>
      <c r="E1862" s="870"/>
      <c r="F1862" s="870"/>
      <c r="G1862" s="870"/>
      <c r="H1862" s="870"/>
    </row>
    <row r="1863" spans="2:8" x14ac:dyDescent="0.25">
      <c r="B1863" s="870"/>
      <c r="C1863" s="870"/>
      <c r="D1863" s="870"/>
      <c r="E1863" s="870"/>
      <c r="F1863" s="870"/>
      <c r="G1863" s="870"/>
      <c r="H1863" s="870"/>
    </row>
    <row r="1864" spans="2:8" x14ac:dyDescent="0.25">
      <c r="B1864" s="870"/>
      <c r="C1864" s="870"/>
      <c r="D1864" s="870"/>
      <c r="E1864" s="870"/>
      <c r="F1864" s="870"/>
      <c r="G1864" s="870"/>
      <c r="H1864" s="870"/>
    </row>
    <row r="1865" spans="2:8" x14ac:dyDescent="0.25">
      <c r="B1865" s="870"/>
      <c r="C1865" s="870"/>
      <c r="D1865" s="870"/>
      <c r="E1865" s="870"/>
      <c r="F1865" s="870"/>
      <c r="G1865" s="870"/>
      <c r="H1865" s="870"/>
    </row>
    <row r="1866" spans="2:8" x14ac:dyDescent="0.25">
      <c r="B1866" s="870"/>
      <c r="C1866" s="870"/>
      <c r="D1866" s="870"/>
      <c r="E1866" s="870"/>
      <c r="F1866" s="870"/>
      <c r="G1866" s="870"/>
      <c r="H1866" s="870"/>
    </row>
    <row r="1867" spans="2:8" x14ac:dyDescent="0.25">
      <c r="B1867" s="870"/>
      <c r="C1867" s="870"/>
      <c r="D1867" s="870"/>
      <c r="E1867" s="870"/>
      <c r="F1867" s="870"/>
      <c r="G1867" s="870"/>
      <c r="H1867" s="870"/>
    </row>
    <row r="1868" spans="2:8" x14ac:dyDescent="0.25">
      <c r="B1868" s="870"/>
      <c r="C1868" s="870"/>
      <c r="D1868" s="870"/>
      <c r="E1868" s="870"/>
      <c r="F1868" s="870"/>
      <c r="G1868" s="870"/>
      <c r="H1868" s="870"/>
    </row>
    <row r="1869" spans="2:8" x14ac:dyDescent="0.25">
      <c r="B1869" s="870"/>
      <c r="C1869" s="870"/>
      <c r="D1869" s="870"/>
      <c r="E1869" s="870"/>
      <c r="F1869" s="870"/>
      <c r="G1869" s="870"/>
      <c r="H1869" s="870"/>
    </row>
    <row r="1870" spans="2:8" x14ac:dyDescent="0.25">
      <c r="B1870" s="870"/>
      <c r="C1870" s="870"/>
      <c r="D1870" s="870"/>
      <c r="E1870" s="870"/>
      <c r="F1870" s="870"/>
      <c r="G1870" s="870"/>
      <c r="H1870" s="870"/>
    </row>
    <row r="1871" spans="2:8" x14ac:dyDescent="0.25">
      <c r="B1871" s="870"/>
      <c r="C1871" s="870"/>
      <c r="D1871" s="870"/>
      <c r="E1871" s="870"/>
      <c r="F1871" s="870"/>
      <c r="G1871" s="870"/>
      <c r="H1871" s="870"/>
    </row>
    <row r="1872" spans="2:8" x14ac:dyDescent="0.25">
      <c r="B1872" s="870"/>
      <c r="C1872" s="870"/>
      <c r="D1872" s="870"/>
      <c r="E1872" s="870"/>
      <c r="F1872" s="870"/>
      <c r="G1872" s="870"/>
      <c r="H1872" s="870"/>
    </row>
    <row r="1873" spans="2:8" x14ac:dyDescent="0.25">
      <c r="B1873" s="870"/>
      <c r="C1873" s="870"/>
      <c r="D1873" s="870"/>
      <c r="E1873" s="870"/>
      <c r="F1873" s="870"/>
      <c r="G1873" s="870"/>
      <c r="H1873" s="870"/>
    </row>
    <row r="1874" spans="2:8" x14ac:dyDescent="0.25">
      <c r="B1874" s="870"/>
      <c r="C1874" s="870"/>
      <c r="D1874" s="870"/>
      <c r="E1874" s="870"/>
      <c r="F1874" s="870"/>
      <c r="G1874" s="870"/>
      <c r="H1874" s="870"/>
    </row>
    <row r="1875" spans="2:8" x14ac:dyDescent="0.25">
      <c r="B1875" s="870"/>
      <c r="C1875" s="870"/>
      <c r="D1875" s="870"/>
      <c r="E1875" s="870"/>
      <c r="F1875" s="870"/>
      <c r="G1875" s="870"/>
      <c r="H1875" s="870"/>
    </row>
    <row r="1876" spans="2:8" x14ac:dyDescent="0.25">
      <c r="B1876" s="870"/>
      <c r="C1876" s="870"/>
      <c r="D1876" s="870"/>
      <c r="E1876" s="870"/>
      <c r="F1876" s="870"/>
      <c r="G1876" s="870"/>
      <c r="H1876" s="870"/>
    </row>
    <row r="1877" spans="2:8" x14ac:dyDescent="0.25">
      <c r="B1877" s="870"/>
      <c r="C1877" s="870"/>
      <c r="D1877" s="870"/>
      <c r="E1877" s="870"/>
      <c r="F1877" s="870"/>
      <c r="G1877" s="870"/>
      <c r="H1877" s="870"/>
    </row>
    <row r="1878" spans="2:8" x14ac:dyDescent="0.25">
      <c r="B1878" s="870"/>
      <c r="C1878" s="870"/>
      <c r="D1878" s="870"/>
      <c r="E1878" s="870"/>
      <c r="F1878" s="870"/>
      <c r="G1878" s="870"/>
      <c r="H1878" s="870"/>
    </row>
    <row r="1879" spans="2:8" x14ac:dyDescent="0.25">
      <c r="B1879" s="870"/>
      <c r="C1879" s="870"/>
      <c r="D1879" s="870"/>
      <c r="E1879" s="870"/>
      <c r="F1879" s="870"/>
      <c r="G1879" s="870"/>
      <c r="H1879" s="870"/>
    </row>
    <row r="1880" spans="2:8" x14ac:dyDescent="0.25">
      <c r="B1880" s="870"/>
      <c r="C1880" s="870"/>
      <c r="D1880" s="870"/>
      <c r="E1880" s="870"/>
      <c r="F1880" s="870"/>
      <c r="G1880" s="870"/>
      <c r="H1880" s="870"/>
    </row>
    <row r="1881" spans="2:8" x14ac:dyDescent="0.25">
      <c r="B1881" s="870"/>
      <c r="C1881" s="870"/>
      <c r="D1881" s="870"/>
      <c r="E1881" s="870"/>
      <c r="F1881" s="870"/>
      <c r="G1881" s="870"/>
      <c r="H1881" s="870"/>
    </row>
    <row r="1882" spans="2:8" x14ac:dyDescent="0.25">
      <c r="B1882" s="870"/>
      <c r="C1882" s="870"/>
      <c r="D1882" s="870"/>
      <c r="E1882" s="870"/>
      <c r="F1882" s="870"/>
      <c r="G1882" s="870"/>
      <c r="H1882" s="870"/>
    </row>
    <row r="1883" spans="2:8" x14ac:dyDescent="0.25">
      <c r="B1883" s="870"/>
      <c r="C1883" s="870"/>
      <c r="D1883" s="870"/>
      <c r="E1883" s="870"/>
      <c r="F1883" s="870"/>
      <c r="G1883" s="870"/>
      <c r="H1883" s="870"/>
    </row>
    <row r="1884" spans="2:8" x14ac:dyDescent="0.25">
      <c r="B1884" s="870"/>
      <c r="C1884" s="870"/>
      <c r="D1884" s="870"/>
      <c r="E1884" s="870"/>
      <c r="F1884" s="870"/>
      <c r="G1884" s="870"/>
      <c r="H1884" s="870"/>
    </row>
    <row r="1885" spans="2:8" x14ac:dyDescent="0.25">
      <c r="B1885" s="870"/>
      <c r="C1885" s="870"/>
      <c r="D1885" s="870"/>
      <c r="E1885" s="870"/>
      <c r="F1885" s="870"/>
      <c r="G1885" s="870"/>
      <c r="H1885" s="870"/>
    </row>
    <row r="1886" spans="2:8" x14ac:dyDescent="0.25">
      <c r="B1886" s="870"/>
      <c r="C1886" s="870"/>
      <c r="D1886" s="870"/>
      <c r="E1886" s="870"/>
      <c r="F1886" s="870"/>
      <c r="G1886" s="870"/>
      <c r="H1886" s="870"/>
    </row>
    <row r="1887" spans="2:8" x14ac:dyDescent="0.25">
      <c r="B1887" s="870"/>
      <c r="C1887" s="870"/>
      <c r="D1887" s="870"/>
      <c r="E1887" s="870"/>
      <c r="F1887" s="870"/>
      <c r="G1887" s="870"/>
      <c r="H1887" s="870"/>
    </row>
    <row r="1888" spans="2:8" x14ac:dyDescent="0.25">
      <c r="B1888" s="870"/>
      <c r="C1888" s="870"/>
      <c r="D1888" s="870"/>
      <c r="E1888" s="870"/>
      <c r="F1888" s="870"/>
      <c r="G1888" s="870"/>
      <c r="H1888" s="870"/>
    </row>
    <row r="1889" spans="2:8" x14ac:dyDescent="0.25">
      <c r="B1889" s="870"/>
      <c r="C1889" s="870"/>
      <c r="D1889" s="870"/>
      <c r="E1889" s="870"/>
      <c r="F1889" s="870"/>
      <c r="G1889" s="870"/>
      <c r="H1889" s="870"/>
    </row>
    <row r="1890" spans="2:8" x14ac:dyDescent="0.25">
      <c r="B1890" s="870"/>
      <c r="C1890" s="870"/>
      <c r="D1890" s="870"/>
      <c r="E1890" s="870"/>
      <c r="F1890" s="870"/>
      <c r="G1890" s="870"/>
      <c r="H1890" s="870"/>
    </row>
    <row r="1891" spans="2:8" x14ac:dyDescent="0.25">
      <c r="B1891" s="870"/>
      <c r="C1891" s="870"/>
      <c r="D1891" s="870"/>
      <c r="E1891" s="870"/>
      <c r="F1891" s="870"/>
      <c r="G1891" s="870"/>
      <c r="H1891" s="870"/>
    </row>
    <row r="1892" spans="2:8" x14ac:dyDescent="0.25">
      <c r="B1892" s="870"/>
      <c r="C1892" s="870"/>
      <c r="D1892" s="870"/>
      <c r="E1892" s="870"/>
      <c r="F1892" s="870"/>
      <c r="G1892" s="870"/>
      <c r="H1892" s="870"/>
    </row>
    <row r="1893" spans="2:8" x14ac:dyDescent="0.25">
      <c r="B1893" s="870"/>
      <c r="C1893" s="870"/>
      <c r="D1893" s="870"/>
      <c r="E1893" s="870"/>
      <c r="F1893" s="870"/>
      <c r="G1893" s="870"/>
      <c r="H1893" s="870"/>
    </row>
    <row r="1894" spans="2:8" x14ac:dyDescent="0.25">
      <c r="B1894" s="870"/>
      <c r="C1894" s="870"/>
      <c r="D1894" s="870"/>
      <c r="E1894" s="870"/>
      <c r="F1894" s="870"/>
      <c r="G1894" s="870"/>
      <c r="H1894" s="870"/>
    </row>
    <row r="1895" spans="2:8" x14ac:dyDescent="0.25">
      <c r="B1895" s="870"/>
      <c r="C1895" s="870"/>
      <c r="D1895" s="870"/>
      <c r="E1895" s="870"/>
      <c r="F1895" s="870"/>
      <c r="G1895" s="870"/>
      <c r="H1895" s="870"/>
    </row>
    <row r="1896" spans="2:8" x14ac:dyDescent="0.25">
      <c r="B1896" s="870"/>
      <c r="C1896" s="870"/>
      <c r="D1896" s="870"/>
      <c r="E1896" s="870"/>
      <c r="F1896" s="870"/>
      <c r="G1896" s="870"/>
      <c r="H1896" s="870"/>
    </row>
    <row r="1897" spans="2:8" x14ac:dyDescent="0.25">
      <c r="B1897" s="870"/>
      <c r="C1897" s="870"/>
      <c r="D1897" s="870"/>
      <c r="E1897" s="870"/>
      <c r="F1897" s="870"/>
      <c r="G1897" s="870"/>
      <c r="H1897" s="870"/>
    </row>
    <row r="1898" spans="2:8" x14ac:dyDescent="0.25">
      <c r="B1898" s="870"/>
      <c r="C1898" s="870"/>
      <c r="D1898" s="870"/>
      <c r="E1898" s="870"/>
      <c r="F1898" s="870"/>
      <c r="G1898" s="870"/>
      <c r="H1898" s="870"/>
    </row>
    <row r="1899" spans="2:8" x14ac:dyDescent="0.25">
      <c r="B1899" s="870"/>
      <c r="C1899" s="870"/>
      <c r="D1899" s="870"/>
      <c r="E1899" s="870"/>
      <c r="F1899" s="870"/>
      <c r="G1899" s="870"/>
      <c r="H1899" s="870"/>
    </row>
    <row r="1900" spans="2:8" x14ac:dyDescent="0.25">
      <c r="B1900" s="870"/>
      <c r="C1900" s="870"/>
      <c r="D1900" s="870"/>
      <c r="E1900" s="870"/>
      <c r="F1900" s="870"/>
      <c r="G1900" s="870"/>
      <c r="H1900" s="870"/>
    </row>
    <row r="1901" spans="2:8" x14ac:dyDescent="0.25">
      <c r="B1901" s="870"/>
      <c r="C1901" s="870"/>
      <c r="D1901" s="870"/>
      <c r="E1901" s="870"/>
      <c r="F1901" s="870"/>
      <c r="G1901" s="870"/>
      <c r="H1901" s="870"/>
    </row>
    <row r="1902" spans="2:8" x14ac:dyDescent="0.25">
      <c r="B1902" s="870"/>
      <c r="C1902" s="870"/>
      <c r="D1902" s="870"/>
      <c r="E1902" s="870"/>
      <c r="F1902" s="870"/>
      <c r="G1902" s="870"/>
      <c r="H1902" s="870"/>
    </row>
    <row r="1903" spans="2:8" x14ac:dyDescent="0.25">
      <c r="B1903" s="870"/>
      <c r="C1903" s="870"/>
      <c r="D1903" s="870"/>
      <c r="E1903" s="870"/>
      <c r="F1903" s="870"/>
      <c r="G1903" s="870"/>
      <c r="H1903" s="870"/>
    </row>
    <row r="1904" spans="2:8" x14ac:dyDescent="0.25">
      <c r="B1904" s="870"/>
      <c r="C1904" s="870"/>
      <c r="D1904" s="870"/>
      <c r="E1904" s="870"/>
      <c r="F1904" s="870"/>
      <c r="G1904" s="870"/>
      <c r="H1904" s="870"/>
    </row>
    <row r="1905" spans="2:8" x14ac:dyDescent="0.25">
      <c r="B1905" s="870"/>
      <c r="C1905" s="870"/>
      <c r="D1905" s="870"/>
      <c r="E1905" s="870"/>
      <c r="F1905" s="870"/>
      <c r="G1905" s="870"/>
      <c r="H1905" s="870"/>
    </row>
    <row r="1906" spans="2:8" x14ac:dyDescent="0.25">
      <c r="B1906" s="870"/>
      <c r="C1906" s="870"/>
      <c r="D1906" s="870"/>
      <c r="E1906" s="870"/>
      <c r="F1906" s="870"/>
      <c r="G1906" s="870"/>
      <c r="H1906" s="870"/>
    </row>
    <row r="1907" spans="2:8" x14ac:dyDescent="0.25">
      <c r="B1907" s="870"/>
      <c r="C1907" s="870"/>
      <c r="D1907" s="870"/>
      <c r="E1907" s="870"/>
      <c r="F1907" s="870"/>
      <c r="G1907" s="870"/>
      <c r="H1907" s="870"/>
    </row>
    <row r="1908" spans="2:8" x14ac:dyDescent="0.25">
      <c r="B1908" s="870"/>
      <c r="C1908" s="870"/>
      <c r="D1908" s="870"/>
      <c r="E1908" s="870"/>
      <c r="F1908" s="870"/>
      <c r="G1908" s="870"/>
      <c r="H1908" s="870"/>
    </row>
    <row r="1909" spans="2:8" x14ac:dyDescent="0.25">
      <c r="B1909" s="870"/>
      <c r="C1909" s="870"/>
      <c r="D1909" s="870"/>
      <c r="E1909" s="870"/>
      <c r="F1909" s="870"/>
      <c r="G1909" s="870"/>
      <c r="H1909" s="870"/>
    </row>
    <row r="1910" spans="2:8" x14ac:dyDescent="0.25">
      <c r="B1910" s="870"/>
      <c r="C1910" s="870"/>
      <c r="D1910" s="870"/>
      <c r="E1910" s="870"/>
      <c r="F1910" s="870"/>
      <c r="G1910" s="870"/>
      <c r="H1910" s="870"/>
    </row>
    <row r="1911" spans="2:8" x14ac:dyDescent="0.25">
      <c r="B1911" s="870"/>
      <c r="C1911" s="870"/>
      <c r="D1911" s="870"/>
      <c r="E1911" s="870"/>
      <c r="F1911" s="870"/>
      <c r="G1911" s="870"/>
      <c r="H1911" s="870"/>
    </row>
    <row r="1912" spans="2:8" x14ac:dyDescent="0.25">
      <c r="B1912" s="870"/>
      <c r="C1912" s="870"/>
      <c r="D1912" s="870"/>
      <c r="E1912" s="870"/>
      <c r="F1912" s="870"/>
      <c r="G1912" s="870"/>
      <c r="H1912" s="870"/>
    </row>
    <row r="1913" spans="2:8" x14ac:dyDescent="0.25">
      <c r="B1913" s="870"/>
      <c r="C1913" s="870"/>
      <c r="D1913" s="870"/>
      <c r="E1913" s="870"/>
      <c r="F1913" s="870"/>
      <c r="G1913" s="870"/>
      <c r="H1913" s="870"/>
    </row>
    <row r="1914" spans="2:8" x14ac:dyDescent="0.25">
      <c r="B1914" s="870"/>
      <c r="C1914" s="870"/>
      <c r="D1914" s="870"/>
      <c r="E1914" s="870"/>
      <c r="F1914" s="870"/>
      <c r="G1914" s="870"/>
      <c r="H1914" s="870"/>
    </row>
    <row r="1915" spans="2:8" x14ac:dyDescent="0.25">
      <c r="B1915" s="870"/>
      <c r="C1915" s="870"/>
      <c r="D1915" s="870"/>
      <c r="E1915" s="870"/>
      <c r="F1915" s="870"/>
      <c r="G1915" s="870"/>
      <c r="H1915" s="870"/>
    </row>
    <row r="1916" spans="2:8" x14ac:dyDescent="0.25">
      <c r="B1916" s="870"/>
      <c r="C1916" s="870"/>
      <c r="D1916" s="870"/>
      <c r="E1916" s="870"/>
      <c r="F1916" s="870"/>
      <c r="G1916" s="870"/>
      <c r="H1916" s="870"/>
    </row>
    <row r="1917" spans="2:8" x14ac:dyDescent="0.25">
      <c r="B1917" s="870"/>
      <c r="C1917" s="870"/>
      <c r="D1917" s="870"/>
      <c r="E1917" s="870"/>
      <c r="F1917" s="870"/>
      <c r="G1917" s="870"/>
      <c r="H1917" s="870"/>
    </row>
    <row r="1918" spans="2:8" x14ac:dyDescent="0.25">
      <c r="B1918" s="870"/>
      <c r="C1918" s="870"/>
      <c r="D1918" s="870"/>
      <c r="E1918" s="870"/>
      <c r="F1918" s="870"/>
      <c r="G1918" s="870"/>
      <c r="H1918" s="870"/>
    </row>
    <row r="1919" spans="2:8" x14ac:dyDescent="0.25">
      <c r="B1919" s="870"/>
      <c r="C1919" s="870"/>
      <c r="D1919" s="870"/>
      <c r="E1919" s="870"/>
      <c r="F1919" s="870"/>
      <c r="G1919" s="870"/>
      <c r="H1919" s="870"/>
    </row>
    <row r="1920" spans="2:8" x14ac:dyDescent="0.25">
      <c r="B1920" s="870"/>
      <c r="C1920" s="870"/>
      <c r="D1920" s="870"/>
      <c r="E1920" s="870"/>
      <c r="F1920" s="870"/>
      <c r="G1920" s="870"/>
      <c r="H1920" s="870"/>
    </row>
    <row r="1921" spans="2:8" x14ac:dyDescent="0.25">
      <c r="B1921" s="870"/>
      <c r="C1921" s="870"/>
      <c r="D1921" s="870"/>
      <c r="E1921" s="870"/>
      <c r="F1921" s="870"/>
      <c r="G1921" s="870"/>
      <c r="H1921" s="870"/>
    </row>
    <row r="1922" spans="2:8" x14ac:dyDescent="0.25">
      <c r="B1922" s="870"/>
      <c r="C1922" s="870"/>
      <c r="D1922" s="870"/>
      <c r="E1922" s="870"/>
      <c r="F1922" s="870"/>
      <c r="G1922" s="870"/>
      <c r="H1922" s="870"/>
    </row>
    <row r="1923" spans="2:8" x14ac:dyDescent="0.25">
      <c r="B1923" s="870"/>
      <c r="C1923" s="870"/>
      <c r="D1923" s="870"/>
      <c r="E1923" s="870"/>
      <c r="F1923" s="870"/>
      <c r="G1923" s="870"/>
      <c r="H1923" s="870"/>
    </row>
    <row r="1924" spans="2:8" x14ac:dyDescent="0.25">
      <c r="B1924" s="870"/>
      <c r="C1924" s="870"/>
      <c r="D1924" s="870"/>
      <c r="E1924" s="870"/>
      <c r="F1924" s="870"/>
      <c r="G1924" s="870"/>
      <c r="H1924" s="870"/>
    </row>
    <row r="1925" spans="2:8" x14ac:dyDescent="0.25">
      <c r="B1925" s="870"/>
      <c r="C1925" s="870"/>
      <c r="D1925" s="870"/>
      <c r="E1925" s="870"/>
      <c r="F1925" s="870"/>
      <c r="G1925" s="870"/>
      <c r="H1925" s="870"/>
    </row>
    <row r="1926" spans="2:8" x14ac:dyDescent="0.25">
      <c r="B1926" s="870"/>
      <c r="C1926" s="870"/>
      <c r="D1926" s="870"/>
      <c r="E1926" s="870"/>
      <c r="F1926" s="870"/>
      <c r="G1926" s="870"/>
      <c r="H1926" s="870"/>
    </row>
    <row r="1927" spans="2:8" x14ac:dyDescent="0.25">
      <c r="B1927" s="870"/>
      <c r="C1927" s="870"/>
      <c r="D1927" s="870"/>
      <c r="E1927" s="870"/>
      <c r="F1927" s="870"/>
      <c r="G1927" s="870"/>
      <c r="H1927" s="870"/>
    </row>
    <row r="1928" spans="2:8" x14ac:dyDescent="0.25">
      <c r="B1928" s="870"/>
      <c r="C1928" s="870"/>
      <c r="D1928" s="870"/>
      <c r="E1928" s="870"/>
      <c r="F1928" s="870"/>
      <c r="G1928" s="870"/>
      <c r="H1928" s="870"/>
    </row>
    <row r="1929" spans="2:8" x14ac:dyDescent="0.25">
      <c r="B1929" s="870"/>
      <c r="C1929" s="870"/>
      <c r="D1929" s="870"/>
      <c r="E1929" s="870"/>
      <c r="F1929" s="870"/>
      <c r="G1929" s="870"/>
      <c r="H1929" s="870"/>
    </row>
    <row r="1930" spans="2:8" x14ac:dyDescent="0.25">
      <c r="B1930" s="870"/>
      <c r="C1930" s="870"/>
      <c r="D1930" s="870"/>
      <c r="E1930" s="870"/>
      <c r="F1930" s="870"/>
      <c r="G1930" s="870"/>
      <c r="H1930" s="870"/>
    </row>
    <row r="1931" spans="2:8" x14ac:dyDescent="0.25">
      <c r="B1931" s="870"/>
      <c r="C1931" s="870"/>
      <c r="D1931" s="870"/>
      <c r="E1931" s="870"/>
      <c r="F1931" s="870"/>
      <c r="G1931" s="870"/>
      <c r="H1931" s="870"/>
    </row>
    <row r="1932" spans="2:8" x14ac:dyDescent="0.25">
      <c r="B1932" s="870"/>
      <c r="C1932" s="870"/>
      <c r="D1932" s="870"/>
      <c r="E1932" s="870"/>
      <c r="F1932" s="870"/>
      <c r="G1932" s="870"/>
      <c r="H1932" s="870"/>
    </row>
    <row r="1933" spans="2:8" x14ac:dyDescent="0.25">
      <c r="B1933" s="870"/>
      <c r="C1933" s="870"/>
      <c r="D1933" s="870"/>
      <c r="E1933" s="870"/>
      <c r="F1933" s="870"/>
      <c r="G1933" s="870"/>
      <c r="H1933" s="870"/>
    </row>
    <row r="1934" spans="2:8" x14ac:dyDescent="0.25">
      <c r="B1934" s="870"/>
      <c r="C1934" s="870"/>
      <c r="D1934" s="870"/>
      <c r="E1934" s="870"/>
      <c r="F1934" s="870"/>
      <c r="G1934" s="870"/>
      <c r="H1934" s="870"/>
    </row>
    <row r="1935" spans="2:8" x14ac:dyDescent="0.25">
      <c r="B1935" s="870"/>
      <c r="C1935" s="870"/>
      <c r="D1935" s="870"/>
      <c r="E1935" s="870"/>
      <c r="F1935" s="870"/>
      <c r="G1935" s="870"/>
      <c r="H1935" s="870"/>
    </row>
    <row r="1936" spans="2:8" x14ac:dyDescent="0.25">
      <c r="B1936" s="870"/>
      <c r="C1936" s="870"/>
      <c r="D1936" s="870"/>
      <c r="E1936" s="870"/>
      <c r="F1936" s="870"/>
      <c r="G1936" s="870"/>
      <c r="H1936" s="870"/>
    </row>
    <row r="1937" spans="2:8" x14ac:dyDescent="0.25">
      <c r="B1937" s="870"/>
      <c r="C1937" s="870"/>
      <c r="D1937" s="870"/>
      <c r="E1937" s="870"/>
      <c r="F1937" s="870"/>
      <c r="G1937" s="870"/>
      <c r="H1937" s="870"/>
    </row>
    <row r="1938" spans="2:8" x14ac:dyDescent="0.25">
      <c r="B1938" s="870"/>
      <c r="C1938" s="870"/>
      <c r="D1938" s="870"/>
      <c r="E1938" s="870"/>
      <c r="F1938" s="870"/>
      <c r="G1938" s="870"/>
      <c r="H1938" s="870"/>
    </row>
    <row r="1939" spans="2:8" x14ac:dyDescent="0.25">
      <c r="B1939" s="870"/>
      <c r="C1939" s="870"/>
      <c r="D1939" s="870"/>
      <c r="E1939" s="870"/>
      <c r="F1939" s="870"/>
      <c r="G1939" s="870"/>
      <c r="H1939" s="870"/>
    </row>
    <row r="1940" spans="2:8" x14ac:dyDescent="0.25">
      <c r="B1940" s="870"/>
      <c r="C1940" s="870"/>
      <c r="D1940" s="870"/>
      <c r="E1940" s="870"/>
      <c r="F1940" s="870"/>
      <c r="G1940" s="870"/>
      <c r="H1940" s="870"/>
    </row>
    <row r="1941" spans="2:8" x14ac:dyDescent="0.25">
      <c r="B1941" s="870"/>
      <c r="C1941" s="870"/>
      <c r="D1941" s="870"/>
      <c r="E1941" s="870"/>
      <c r="F1941" s="870"/>
      <c r="G1941" s="870"/>
      <c r="H1941" s="870"/>
    </row>
    <row r="1942" spans="2:8" x14ac:dyDescent="0.25">
      <c r="B1942" s="870"/>
      <c r="C1942" s="870"/>
      <c r="D1942" s="870"/>
      <c r="E1942" s="870"/>
      <c r="F1942" s="870"/>
      <c r="G1942" s="870"/>
      <c r="H1942" s="870"/>
    </row>
    <row r="1943" spans="2:8" x14ac:dyDescent="0.25">
      <c r="B1943" s="870"/>
      <c r="C1943" s="870"/>
      <c r="D1943" s="870"/>
      <c r="E1943" s="870"/>
      <c r="F1943" s="870"/>
      <c r="G1943" s="870"/>
      <c r="H1943" s="870"/>
    </row>
    <row r="1944" spans="2:8" x14ac:dyDescent="0.25">
      <c r="B1944" s="870"/>
      <c r="C1944" s="870"/>
      <c r="D1944" s="870"/>
      <c r="E1944" s="870"/>
      <c r="F1944" s="870"/>
      <c r="G1944" s="870"/>
      <c r="H1944" s="870"/>
    </row>
    <row r="1945" spans="2:8" x14ac:dyDescent="0.25">
      <c r="B1945" s="870"/>
      <c r="C1945" s="870"/>
      <c r="D1945" s="870"/>
      <c r="E1945" s="870"/>
      <c r="F1945" s="870"/>
      <c r="G1945" s="870"/>
      <c r="H1945" s="870"/>
    </row>
    <row r="1946" spans="2:8" x14ac:dyDescent="0.25">
      <c r="B1946" s="870"/>
      <c r="C1946" s="870"/>
      <c r="D1946" s="870"/>
      <c r="E1946" s="870"/>
      <c r="F1946" s="870"/>
      <c r="G1946" s="870"/>
      <c r="H1946" s="870"/>
    </row>
    <row r="1947" spans="2:8" x14ac:dyDescent="0.25">
      <c r="B1947" s="870"/>
      <c r="C1947" s="870"/>
      <c r="D1947" s="870"/>
      <c r="E1947" s="870"/>
      <c r="F1947" s="870"/>
      <c r="G1947" s="870"/>
      <c r="H1947" s="870"/>
    </row>
    <row r="1948" spans="2:8" x14ac:dyDescent="0.25">
      <c r="B1948" s="870"/>
      <c r="C1948" s="870"/>
      <c r="D1948" s="870"/>
      <c r="E1948" s="870"/>
      <c r="F1948" s="870"/>
      <c r="G1948" s="870"/>
      <c r="H1948" s="870"/>
    </row>
    <row r="1949" spans="2:8" x14ac:dyDescent="0.25">
      <c r="B1949" s="870"/>
      <c r="C1949" s="870"/>
      <c r="D1949" s="870"/>
      <c r="E1949" s="870"/>
      <c r="F1949" s="870"/>
      <c r="G1949" s="870"/>
      <c r="H1949" s="870"/>
    </row>
    <row r="1950" spans="2:8" x14ac:dyDescent="0.25">
      <c r="B1950" s="870"/>
      <c r="C1950" s="870"/>
      <c r="D1950" s="870"/>
      <c r="E1950" s="870"/>
      <c r="F1950" s="870"/>
      <c r="G1950" s="870"/>
      <c r="H1950" s="870"/>
    </row>
    <row r="1951" spans="2:8" x14ac:dyDescent="0.25">
      <c r="B1951" s="870"/>
      <c r="C1951" s="870"/>
      <c r="D1951" s="870"/>
      <c r="E1951" s="870"/>
      <c r="F1951" s="870"/>
      <c r="G1951" s="870"/>
      <c r="H1951" s="870"/>
    </row>
    <row r="1952" spans="2:8" x14ac:dyDescent="0.25">
      <c r="B1952" s="870"/>
      <c r="C1952" s="870"/>
      <c r="D1952" s="870"/>
      <c r="E1952" s="870"/>
      <c r="F1952" s="870"/>
      <c r="G1952" s="870"/>
      <c r="H1952" s="870"/>
    </row>
    <row r="1953" spans="2:8" x14ac:dyDescent="0.25">
      <c r="B1953" s="870"/>
      <c r="C1953" s="870"/>
      <c r="D1953" s="870"/>
      <c r="E1953" s="870"/>
      <c r="F1953" s="870"/>
      <c r="G1953" s="870"/>
      <c r="H1953" s="870"/>
    </row>
    <row r="1954" spans="2:8" x14ac:dyDescent="0.25">
      <c r="B1954" s="870"/>
      <c r="C1954" s="870"/>
      <c r="D1954" s="870"/>
      <c r="E1954" s="870"/>
      <c r="F1954" s="870"/>
      <c r="G1954" s="870"/>
      <c r="H1954" s="870"/>
    </row>
    <row r="1955" spans="2:8" x14ac:dyDescent="0.25">
      <c r="B1955" s="870"/>
      <c r="C1955" s="870"/>
      <c r="D1955" s="870"/>
      <c r="E1955" s="870"/>
      <c r="F1955" s="870"/>
      <c r="G1955" s="870"/>
      <c r="H1955" s="870"/>
    </row>
    <row r="1956" spans="2:8" x14ac:dyDescent="0.25">
      <c r="B1956" s="870"/>
      <c r="C1956" s="870"/>
      <c r="D1956" s="870"/>
      <c r="E1956" s="870"/>
      <c r="F1956" s="870"/>
      <c r="G1956" s="870"/>
      <c r="H1956" s="870"/>
    </row>
    <row r="1957" spans="2:8" x14ac:dyDescent="0.25">
      <c r="B1957" s="870"/>
      <c r="C1957" s="870"/>
      <c r="D1957" s="870"/>
      <c r="E1957" s="870"/>
      <c r="F1957" s="870"/>
      <c r="G1957" s="870"/>
      <c r="H1957" s="870"/>
    </row>
    <row r="1958" spans="2:8" x14ac:dyDescent="0.25">
      <c r="B1958" s="870"/>
      <c r="C1958" s="870"/>
      <c r="D1958" s="870"/>
      <c r="E1958" s="870"/>
      <c r="F1958" s="870"/>
      <c r="G1958" s="870"/>
      <c r="H1958" s="870"/>
    </row>
    <row r="1959" spans="2:8" x14ac:dyDescent="0.25">
      <c r="B1959" s="870"/>
      <c r="C1959" s="870"/>
      <c r="D1959" s="870"/>
      <c r="E1959" s="870"/>
      <c r="F1959" s="870"/>
      <c r="G1959" s="870"/>
      <c r="H1959" s="870"/>
    </row>
    <row r="1960" spans="2:8" x14ac:dyDescent="0.25">
      <c r="B1960" s="870"/>
      <c r="C1960" s="870"/>
      <c r="D1960" s="870"/>
      <c r="E1960" s="870"/>
      <c r="F1960" s="870"/>
      <c r="G1960" s="870"/>
      <c r="H1960" s="870"/>
    </row>
    <row r="1961" spans="2:8" x14ac:dyDescent="0.25">
      <c r="B1961" s="870"/>
      <c r="C1961" s="870"/>
      <c r="D1961" s="870"/>
      <c r="E1961" s="870"/>
      <c r="F1961" s="870"/>
      <c r="G1961" s="870"/>
      <c r="H1961" s="870"/>
    </row>
    <row r="1962" spans="2:8" x14ac:dyDescent="0.25">
      <c r="B1962" s="870"/>
      <c r="C1962" s="870"/>
      <c r="D1962" s="870"/>
      <c r="E1962" s="870"/>
      <c r="F1962" s="870"/>
      <c r="G1962" s="870"/>
      <c r="H1962" s="870"/>
    </row>
    <row r="1963" spans="2:8" x14ac:dyDescent="0.25">
      <c r="B1963" s="870"/>
      <c r="C1963" s="870"/>
      <c r="D1963" s="870"/>
      <c r="E1963" s="870"/>
      <c r="F1963" s="870"/>
      <c r="G1963" s="870"/>
      <c r="H1963" s="870"/>
    </row>
    <row r="1964" spans="2:8" x14ac:dyDescent="0.25">
      <c r="B1964" s="870"/>
      <c r="C1964" s="870"/>
      <c r="D1964" s="870"/>
      <c r="E1964" s="870"/>
      <c r="F1964" s="870"/>
      <c r="G1964" s="870"/>
      <c r="H1964" s="870"/>
    </row>
    <row r="1965" spans="2:8" x14ac:dyDescent="0.25">
      <c r="B1965" s="870"/>
      <c r="C1965" s="870"/>
      <c r="D1965" s="870"/>
      <c r="E1965" s="870"/>
      <c r="F1965" s="870"/>
      <c r="G1965" s="870"/>
      <c r="H1965" s="870"/>
    </row>
    <row r="1966" spans="2:8" x14ac:dyDescent="0.25">
      <c r="B1966" s="870"/>
      <c r="C1966" s="870"/>
      <c r="D1966" s="870"/>
      <c r="E1966" s="870"/>
      <c r="F1966" s="870"/>
      <c r="G1966" s="870"/>
      <c r="H1966" s="870"/>
    </row>
    <row r="1967" spans="2:8" x14ac:dyDescent="0.25">
      <c r="B1967" s="870"/>
      <c r="C1967" s="870"/>
      <c r="D1967" s="870"/>
      <c r="E1967" s="870"/>
      <c r="F1967" s="870"/>
      <c r="G1967" s="870"/>
      <c r="H1967" s="870"/>
    </row>
    <row r="1968" spans="2:8" x14ac:dyDescent="0.25">
      <c r="B1968" s="870"/>
      <c r="C1968" s="870"/>
      <c r="D1968" s="870"/>
      <c r="E1968" s="870"/>
      <c r="F1968" s="870"/>
      <c r="G1968" s="870"/>
      <c r="H1968" s="870"/>
    </row>
    <row r="1969" spans="2:8" x14ac:dyDescent="0.25">
      <c r="B1969" s="870"/>
      <c r="C1969" s="870"/>
      <c r="D1969" s="870"/>
      <c r="E1969" s="870"/>
      <c r="F1969" s="870"/>
      <c r="G1969" s="870"/>
      <c r="H1969" s="870"/>
    </row>
    <row r="1970" spans="2:8" x14ac:dyDescent="0.25">
      <c r="B1970" s="870"/>
      <c r="C1970" s="870"/>
      <c r="D1970" s="870"/>
      <c r="E1970" s="870"/>
      <c r="F1970" s="870"/>
      <c r="G1970" s="870"/>
      <c r="H1970" s="870"/>
    </row>
    <row r="1971" spans="2:8" x14ac:dyDescent="0.25">
      <c r="B1971" s="870"/>
      <c r="C1971" s="870"/>
      <c r="D1971" s="870"/>
      <c r="E1971" s="870"/>
      <c r="F1971" s="870"/>
      <c r="G1971" s="870"/>
      <c r="H1971" s="870"/>
    </row>
    <row r="1972" spans="2:8" x14ac:dyDescent="0.25">
      <c r="B1972" s="870"/>
      <c r="C1972" s="870"/>
      <c r="D1972" s="870"/>
      <c r="E1972" s="870"/>
      <c r="F1972" s="870"/>
      <c r="G1972" s="870"/>
      <c r="H1972" s="870"/>
    </row>
    <row r="1973" spans="2:8" x14ac:dyDescent="0.25">
      <c r="B1973" s="870"/>
      <c r="C1973" s="870"/>
      <c r="D1973" s="870"/>
      <c r="E1973" s="870"/>
      <c r="F1973" s="870"/>
      <c r="G1973" s="870"/>
      <c r="H1973" s="870"/>
    </row>
    <row r="1974" spans="2:8" x14ac:dyDescent="0.25">
      <c r="B1974" s="870"/>
      <c r="C1974" s="870"/>
      <c r="D1974" s="870"/>
      <c r="E1974" s="870"/>
      <c r="F1974" s="870"/>
      <c r="G1974" s="870"/>
      <c r="H1974" s="870"/>
    </row>
    <row r="1975" spans="2:8" x14ac:dyDescent="0.25">
      <c r="B1975" s="870"/>
      <c r="C1975" s="870"/>
      <c r="D1975" s="870"/>
      <c r="E1975" s="870"/>
      <c r="F1975" s="870"/>
      <c r="G1975" s="870"/>
      <c r="H1975" s="870"/>
    </row>
    <row r="1976" spans="2:8" x14ac:dyDescent="0.25">
      <c r="B1976" s="870"/>
      <c r="C1976" s="870"/>
      <c r="D1976" s="870"/>
      <c r="E1976" s="870"/>
      <c r="F1976" s="870"/>
      <c r="G1976" s="870"/>
      <c r="H1976" s="870"/>
    </row>
    <row r="1977" spans="2:8" x14ac:dyDescent="0.25">
      <c r="B1977" s="870"/>
      <c r="C1977" s="870"/>
      <c r="D1977" s="870"/>
      <c r="E1977" s="870"/>
      <c r="F1977" s="870"/>
      <c r="G1977" s="870"/>
      <c r="H1977" s="870"/>
    </row>
    <row r="1978" spans="2:8" x14ac:dyDescent="0.25">
      <c r="B1978" s="870"/>
      <c r="C1978" s="870"/>
      <c r="D1978" s="870"/>
      <c r="E1978" s="870"/>
      <c r="F1978" s="870"/>
      <c r="G1978" s="870"/>
      <c r="H1978" s="870"/>
    </row>
    <row r="1979" spans="2:8" x14ac:dyDescent="0.25">
      <c r="B1979" s="870"/>
      <c r="C1979" s="870"/>
      <c r="D1979" s="870"/>
      <c r="E1979" s="870"/>
      <c r="F1979" s="870"/>
      <c r="G1979" s="870"/>
      <c r="H1979" s="870"/>
    </row>
    <row r="1980" spans="2:8" x14ac:dyDescent="0.25">
      <c r="B1980" s="870"/>
      <c r="C1980" s="870"/>
      <c r="D1980" s="870"/>
      <c r="E1980" s="870"/>
      <c r="F1980" s="870"/>
      <c r="G1980" s="870"/>
      <c r="H1980" s="870"/>
    </row>
    <row r="1981" spans="2:8" x14ac:dyDescent="0.25">
      <c r="B1981" s="870"/>
      <c r="C1981" s="870"/>
      <c r="D1981" s="870"/>
      <c r="E1981" s="870"/>
      <c r="F1981" s="870"/>
      <c r="G1981" s="870"/>
      <c r="H1981" s="870"/>
    </row>
    <row r="1982" spans="2:8" x14ac:dyDescent="0.25">
      <c r="B1982" s="870"/>
      <c r="C1982" s="870"/>
      <c r="D1982" s="870"/>
      <c r="E1982" s="870"/>
      <c r="F1982" s="870"/>
      <c r="G1982" s="870"/>
      <c r="H1982" s="870"/>
    </row>
    <row r="1983" spans="2:8" x14ac:dyDescent="0.25">
      <c r="B1983" s="870"/>
      <c r="C1983" s="870"/>
      <c r="D1983" s="870"/>
      <c r="E1983" s="870"/>
      <c r="F1983" s="870"/>
      <c r="G1983" s="870"/>
      <c r="H1983" s="870"/>
    </row>
    <row r="1984" spans="2:8" x14ac:dyDescent="0.25">
      <c r="B1984" s="870"/>
      <c r="C1984" s="870"/>
      <c r="D1984" s="870"/>
      <c r="E1984" s="870"/>
      <c r="F1984" s="870"/>
      <c r="G1984" s="870"/>
      <c r="H1984" s="870"/>
    </row>
    <row r="1985" spans="2:8" x14ac:dyDescent="0.25">
      <c r="B1985" s="870"/>
      <c r="C1985" s="870"/>
      <c r="D1985" s="870"/>
      <c r="E1985" s="870"/>
      <c r="F1985" s="870"/>
      <c r="G1985" s="870"/>
      <c r="H1985" s="870"/>
    </row>
    <row r="1986" spans="2:8" x14ac:dyDescent="0.25">
      <c r="B1986" s="870"/>
      <c r="C1986" s="870"/>
      <c r="D1986" s="870"/>
      <c r="E1986" s="870"/>
      <c r="F1986" s="870"/>
      <c r="G1986" s="870"/>
      <c r="H1986" s="870"/>
    </row>
    <row r="1987" spans="2:8" x14ac:dyDescent="0.25">
      <c r="B1987" s="870"/>
      <c r="C1987" s="870"/>
      <c r="D1987" s="870"/>
      <c r="E1987" s="870"/>
      <c r="F1987" s="870"/>
      <c r="G1987" s="870"/>
      <c r="H1987" s="870"/>
    </row>
    <row r="1988" spans="2:8" x14ac:dyDescent="0.25">
      <c r="B1988" s="870"/>
      <c r="C1988" s="870"/>
      <c r="D1988" s="870"/>
      <c r="E1988" s="870"/>
      <c r="F1988" s="870"/>
      <c r="G1988" s="870"/>
      <c r="H1988" s="870"/>
    </row>
    <row r="1989" spans="2:8" x14ac:dyDescent="0.25">
      <c r="B1989" s="870"/>
      <c r="C1989" s="870"/>
      <c r="D1989" s="870"/>
      <c r="E1989" s="870"/>
      <c r="F1989" s="870"/>
      <c r="G1989" s="870"/>
      <c r="H1989" s="870"/>
    </row>
    <row r="1990" spans="2:8" x14ac:dyDescent="0.25">
      <c r="B1990" s="870"/>
      <c r="C1990" s="870"/>
      <c r="D1990" s="870"/>
      <c r="E1990" s="870"/>
      <c r="F1990" s="870"/>
      <c r="G1990" s="870"/>
      <c r="H1990" s="870"/>
    </row>
    <row r="1991" spans="2:8" x14ac:dyDescent="0.25">
      <c r="B1991" s="870"/>
      <c r="C1991" s="870"/>
      <c r="D1991" s="870"/>
      <c r="E1991" s="870"/>
      <c r="F1991" s="870"/>
      <c r="G1991" s="870"/>
      <c r="H1991" s="870"/>
    </row>
    <row r="1992" spans="2:8" x14ac:dyDescent="0.25">
      <c r="B1992" s="870"/>
      <c r="C1992" s="870"/>
      <c r="D1992" s="870"/>
      <c r="E1992" s="870"/>
      <c r="F1992" s="870"/>
      <c r="G1992" s="870"/>
      <c r="H1992" s="870"/>
    </row>
    <row r="1993" spans="2:8" x14ac:dyDescent="0.25">
      <c r="B1993" s="870"/>
      <c r="C1993" s="870"/>
      <c r="D1993" s="870"/>
      <c r="E1993" s="870"/>
      <c r="F1993" s="870"/>
      <c r="G1993" s="870"/>
      <c r="H1993" s="870"/>
    </row>
    <row r="1994" spans="2:8" x14ac:dyDescent="0.25">
      <c r="B1994" s="870"/>
      <c r="C1994" s="870"/>
      <c r="D1994" s="870"/>
      <c r="E1994" s="870"/>
      <c r="F1994" s="870"/>
      <c r="G1994" s="870"/>
      <c r="H1994" s="870"/>
    </row>
    <row r="1995" spans="2:8" x14ac:dyDescent="0.25">
      <c r="B1995" s="870"/>
      <c r="C1995" s="870"/>
      <c r="D1995" s="870"/>
      <c r="E1995" s="870"/>
      <c r="F1995" s="870"/>
      <c r="G1995" s="870"/>
      <c r="H1995" s="870"/>
    </row>
    <row r="1996" spans="2:8" x14ac:dyDescent="0.25">
      <c r="B1996" s="870"/>
      <c r="C1996" s="870"/>
      <c r="D1996" s="870"/>
      <c r="E1996" s="870"/>
      <c r="F1996" s="870"/>
      <c r="G1996" s="870"/>
      <c r="H1996" s="870"/>
    </row>
    <row r="1997" spans="2:8" x14ac:dyDescent="0.25">
      <c r="B1997" s="870"/>
      <c r="C1997" s="870"/>
      <c r="D1997" s="870"/>
      <c r="E1997" s="870"/>
      <c r="F1997" s="870"/>
      <c r="G1997" s="870"/>
      <c r="H1997" s="870"/>
    </row>
    <row r="1998" spans="2:8" x14ac:dyDescent="0.25">
      <c r="B1998" s="870"/>
      <c r="C1998" s="870"/>
      <c r="D1998" s="870"/>
      <c r="E1998" s="870"/>
      <c r="F1998" s="870"/>
      <c r="G1998" s="870"/>
      <c r="H1998" s="870"/>
    </row>
    <row r="1999" spans="2:8" x14ac:dyDescent="0.25">
      <c r="B1999" s="870"/>
      <c r="C1999" s="870"/>
      <c r="D1999" s="870"/>
      <c r="E1999" s="870"/>
      <c r="F1999" s="870"/>
      <c r="G1999" s="870"/>
      <c r="H1999" s="870"/>
    </row>
    <row r="2000" spans="2:8" x14ac:dyDescent="0.25">
      <c r="B2000" s="870"/>
      <c r="C2000" s="870"/>
      <c r="D2000" s="870"/>
      <c r="E2000" s="870"/>
      <c r="F2000" s="870"/>
      <c r="G2000" s="870"/>
      <c r="H2000" s="870"/>
    </row>
    <row r="2001" spans="2:8" x14ac:dyDescent="0.25">
      <c r="B2001" s="870"/>
      <c r="C2001" s="870"/>
      <c r="D2001" s="870"/>
      <c r="E2001" s="870"/>
      <c r="F2001" s="870"/>
      <c r="G2001" s="870"/>
      <c r="H2001" s="870"/>
    </row>
    <row r="2002" spans="2:8" x14ac:dyDescent="0.25">
      <c r="B2002" s="870"/>
      <c r="C2002" s="870"/>
      <c r="D2002" s="870"/>
      <c r="E2002" s="870"/>
      <c r="F2002" s="870"/>
      <c r="G2002" s="870"/>
      <c r="H2002" s="870"/>
    </row>
    <row r="2003" spans="2:8" x14ac:dyDescent="0.25">
      <c r="B2003" s="870"/>
      <c r="C2003" s="870"/>
      <c r="D2003" s="870"/>
      <c r="E2003" s="870"/>
      <c r="F2003" s="870"/>
      <c r="G2003" s="870"/>
      <c r="H2003" s="870"/>
    </row>
    <row r="2004" spans="2:8" x14ac:dyDescent="0.25">
      <c r="B2004" s="870"/>
      <c r="C2004" s="870"/>
      <c r="D2004" s="870"/>
      <c r="E2004" s="870"/>
      <c r="F2004" s="870"/>
      <c r="G2004" s="870"/>
      <c r="H2004" s="870"/>
    </row>
    <row r="2005" spans="2:8" x14ac:dyDescent="0.25">
      <c r="B2005" s="870"/>
      <c r="C2005" s="870"/>
      <c r="D2005" s="870"/>
      <c r="E2005" s="870"/>
      <c r="F2005" s="870"/>
      <c r="G2005" s="870"/>
      <c r="H2005" s="870"/>
    </row>
    <row r="2006" spans="2:8" x14ac:dyDescent="0.25">
      <c r="B2006" s="870"/>
      <c r="C2006" s="870"/>
      <c r="D2006" s="870"/>
      <c r="E2006" s="870"/>
      <c r="F2006" s="870"/>
      <c r="G2006" s="870"/>
      <c r="H2006" s="870"/>
    </row>
    <row r="2007" spans="2:8" x14ac:dyDescent="0.25">
      <c r="B2007" s="870"/>
      <c r="C2007" s="870"/>
      <c r="D2007" s="870"/>
      <c r="E2007" s="870"/>
      <c r="F2007" s="870"/>
      <c r="G2007" s="870"/>
      <c r="H2007" s="870"/>
    </row>
    <row r="2008" spans="2:8" x14ac:dyDescent="0.25">
      <c r="B2008" s="870"/>
      <c r="C2008" s="870"/>
      <c r="D2008" s="870"/>
      <c r="E2008" s="870"/>
      <c r="F2008" s="870"/>
      <c r="G2008" s="870"/>
      <c r="H2008" s="870"/>
    </row>
    <row r="2009" spans="2:8" x14ac:dyDescent="0.25">
      <c r="B2009" s="870"/>
      <c r="C2009" s="870"/>
      <c r="D2009" s="870"/>
      <c r="E2009" s="870"/>
      <c r="F2009" s="870"/>
      <c r="G2009" s="870"/>
      <c r="H2009" s="870"/>
    </row>
    <row r="2010" spans="2:8" x14ac:dyDescent="0.25">
      <c r="B2010" s="870"/>
      <c r="C2010" s="870"/>
      <c r="D2010" s="870"/>
      <c r="E2010" s="870"/>
      <c r="F2010" s="870"/>
      <c r="G2010" s="870"/>
      <c r="H2010" s="870"/>
    </row>
    <row r="2011" spans="2:8" x14ac:dyDescent="0.25">
      <c r="B2011" s="870"/>
      <c r="C2011" s="870"/>
      <c r="D2011" s="870"/>
      <c r="E2011" s="870"/>
      <c r="F2011" s="870"/>
      <c r="G2011" s="870"/>
      <c r="H2011" s="870"/>
    </row>
    <row r="2012" spans="2:8" x14ac:dyDescent="0.25">
      <c r="B2012" s="870"/>
      <c r="C2012" s="870"/>
      <c r="D2012" s="870"/>
      <c r="E2012" s="870"/>
      <c r="F2012" s="870"/>
      <c r="G2012" s="870"/>
      <c r="H2012" s="870"/>
    </row>
    <row r="2013" spans="2:8" x14ac:dyDescent="0.25">
      <c r="B2013" s="870"/>
      <c r="C2013" s="870"/>
      <c r="D2013" s="870"/>
      <c r="E2013" s="870"/>
      <c r="F2013" s="870"/>
      <c r="G2013" s="870"/>
      <c r="H2013" s="870"/>
    </row>
    <row r="2014" spans="2:8" x14ac:dyDescent="0.25">
      <c r="B2014" s="870"/>
      <c r="C2014" s="870"/>
      <c r="D2014" s="870"/>
      <c r="E2014" s="870"/>
      <c r="F2014" s="870"/>
      <c r="G2014" s="870"/>
      <c r="H2014" s="870"/>
    </row>
    <row r="2015" spans="2:8" x14ac:dyDescent="0.25">
      <c r="B2015" s="870"/>
      <c r="C2015" s="870"/>
      <c r="D2015" s="870"/>
      <c r="E2015" s="870"/>
      <c r="F2015" s="870"/>
      <c r="G2015" s="870"/>
      <c r="H2015" s="870"/>
    </row>
    <row r="2016" spans="2:8" x14ac:dyDescent="0.25">
      <c r="B2016" s="870"/>
      <c r="C2016" s="870"/>
      <c r="D2016" s="870"/>
      <c r="E2016" s="870"/>
      <c r="F2016" s="870"/>
      <c r="G2016" s="870"/>
      <c r="H2016" s="870"/>
    </row>
    <row r="2017" spans="2:8" x14ac:dyDescent="0.25">
      <c r="B2017" s="870"/>
      <c r="C2017" s="870"/>
      <c r="D2017" s="870"/>
      <c r="E2017" s="870"/>
      <c r="F2017" s="870"/>
      <c r="G2017" s="870"/>
      <c r="H2017" s="870"/>
    </row>
    <row r="2018" spans="2:8" x14ac:dyDescent="0.25">
      <c r="B2018" s="870"/>
      <c r="C2018" s="870"/>
      <c r="D2018" s="870"/>
      <c r="E2018" s="870"/>
      <c r="F2018" s="870"/>
      <c r="G2018" s="870"/>
      <c r="H2018" s="870"/>
    </row>
    <row r="2019" spans="2:8" x14ac:dyDescent="0.25">
      <c r="B2019" s="870"/>
      <c r="C2019" s="870"/>
      <c r="D2019" s="870"/>
      <c r="E2019" s="870"/>
      <c r="F2019" s="870"/>
      <c r="G2019" s="870"/>
      <c r="H2019" s="870"/>
    </row>
    <row r="2020" spans="2:8" x14ac:dyDescent="0.25">
      <c r="B2020" s="870"/>
      <c r="C2020" s="870"/>
      <c r="D2020" s="870"/>
      <c r="E2020" s="870"/>
      <c r="F2020" s="870"/>
      <c r="G2020" s="870"/>
      <c r="H2020" s="870"/>
    </row>
    <row r="2021" spans="2:8" x14ac:dyDescent="0.25">
      <c r="B2021" s="870"/>
      <c r="C2021" s="870"/>
      <c r="D2021" s="870"/>
      <c r="E2021" s="870"/>
      <c r="F2021" s="870"/>
      <c r="G2021" s="870"/>
      <c r="H2021" s="870"/>
    </row>
    <row r="2022" spans="2:8" x14ac:dyDescent="0.25">
      <c r="B2022" s="870"/>
      <c r="C2022" s="870"/>
      <c r="D2022" s="870"/>
      <c r="E2022" s="870"/>
      <c r="F2022" s="870"/>
      <c r="G2022" s="870"/>
      <c r="H2022" s="870"/>
    </row>
    <row r="2023" spans="2:8" x14ac:dyDescent="0.25">
      <c r="B2023" s="870"/>
      <c r="C2023" s="870"/>
      <c r="D2023" s="870"/>
      <c r="E2023" s="870"/>
      <c r="F2023" s="870"/>
      <c r="G2023" s="870"/>
      <c r="H2023" s="870"/>
    </row>
    <row r="2024" spans="2:8" x14ac:dyDescent="0.25">
      <c r="B2024" s="870"/>
      <c r="C2024" s="870"/>
      <c r="D2024" s="870"/>
      <c r="E2024" s="870"/>
      <c r="F2024" s="870"/>
      <c r="G2024" s="870"/>
      <c r="H2024" s="870"/>
    </row>
    <row r="2025" spans="2:8" x14ac:dyDescent="0.25">
      <c r="B2025" s="870"/>
      <c r="C2025" s="870"/>
      <c r="D2025" s="870"/>
      <c r="E2025" s="870"/>
      <c r="F2025" s="870"/>
      <c r="G2025" s="870"/>
      <c r="H2025" s="870"/>
    </row>
    <row r="2026" spans="2:8" x14ac:dyDescent="0.25">
      <c r="B2026" s="870"/>
      <c r="C2026" s="870"/>
      <c r="D2026" s="870"/>
      <c r="E2026" s="870"/>
      <c r="F2026" s="870"/>
      <c r="G2026" s="870"/>
      <c r="H2026" s="870"/>
    </row>
    <row r="2027" spans="2:8" x14ac:dyDescent="0.25">
      <c r="B2027" s="870"/>
      <c r="C2027" s="870"/>
      <c r="D2027" s="870"/>
      <c r="E2027" s="870"/>
      <c r="F2027" s="870"/>
      <c r="G2027" s="870"/>
      <c r="H2027" s="870"/>
    </row>
    <row r="2028" spans="2:8" x14ac:dyDescent="0.25">
      <c r="B2028" s="870"/>
      <c r="C2028" s="870"/>
      <c r="D2028" s="870"/>
      <c r="E2028" s="870"/>
      <c r="F2028" s="870"/>
      <c r="G2028" s="870"/>
      <c r="H2028" s="870"/>
    </row>
    <row r="2029" spans="2:8" x14ac:dyDescent="0.25">
      <c r="B2029" s="870"/>
      <c r="C2029" s="870"/>
      <c r="D2029" s="870"/>
      <c r="E2029" s="870"/>
      <c r="F2029" s="870"/>
      <c r="G2029" s="870"/>
      <c r="H2029" s="870"/>
    </row>
    <row r="2030" spans="2:8" x14ac:dyDescent="0.25">
      <c r="B2030" s="870"/>
      <c r="C2030" s="870"/>
      <c r="D2030" s="870"/>
      <c r="E2030" s="870"/>
      <c r="F2030" s="870"/>
      <c r="G2030" s="870"/>
      <c r="H2030" s="870"/>
    </row>
    <row r="2031" spans="2:8" x14ac:dyDescent="0.25">
      <c r="B2031" s="870"/>
      <c r="C2031" s="870"/>
      <c r="D2031" s="870"/>
      <c r="E2031" s="870"/>
      <c r="F2031" s="870"/>
      <c r="G2031" s="870"/>
      <c r="H2031" s="870"/>
    </row>
    <row r="2032" spans="2:8" x14ac:dyDescent="0.25">
      <c r="B2032" s="870"/>
      <c r="C2032" s="870"/>
      <c r="D2032" s="870"/>
      <c r="E2032" s="870"/>
      <c r="F2032" s="870"/>
      <c r="G2032" s="870"/>
      <c r="H2032" s="870"/>
    </row>
    <row r="2033" spans="2:8" x14ac:dyDescent="0.25">
      <c r="B2033" s="870"/>
      <c r="C2033" s="870"/>
      <c r="D2033" s="870"/>
      <c r="E2033" s="870"/>
      <c r="F2033" s="870"/>
      <c r="G2033" s="870"/>
      <c r="H2033" s="870"/>
    </row>
    <row r="2034" spans="2:8" x14ac:dyDescent="0.25">
      <c r="B2034" s="870"/>
      <c r="C2034" s="870"/>
      <c r="D2034" s="870"/>
      <c r="E2034" s="870"/>
      <c r="F2034" s="870"/>
      <c r="G2034" s="870"/>
      <c r="H2034" s="870"/>
    </row>
    <row r="2035" spans="2:8" x14ac:dyDescent="0.25">
      <c r="B2035" s="870"/>
      <c r="C2035" s="870"/>
      <c r="D2035" s="870"/>
      <c r="E2035" s="870"/>
      <c r="F2035" s="870"/>
      <c r="G2035" s="870"/>
      <c r="H2035" s="870"/>
    </row>
    <row r="2036" spans="2:8" x14ac:dyDescent="0.25">
      <c r="B2036" s="870"/>
      <c r="C2036" s="870"/>
      <c r="D2036" s="870"/>
      <c r="E2036" s="870"/>
      <c r="F2036" s="870"/>
      <c r="G2036" s="870"/>
      <c r="H2036" s="870"/>
    </row>
    <row r="2037" spans="2:8" x14ac:dyDescent="0.25">
      <c r="B2037" s="870"/>
      <c r="C2037" s="870"/>
      <c r="D2037" s="870"/>
      <c r="E2037" s="870"/>
      <c r="F2037" s="870"/>
      <c r="G2037" s="870"/>
      <c r="H2037" s="870"/>
    </row>
    <row r="2038" spans="2:8" x14ac:dyDescent="0.25">
      <c r="B2038" s="870"/>
      <c r="C2038" s="870"/>
      <c r="D2038" s="870"/>
      <c r="E2038" s="870"/>
      <c r="F2038" s="870"/>
      <c r="G2038" s="870"/>
      <c r="H2038" s="870"/>
    </row>
    <row r="2039" spans="2:8" x14ac:dyDescent="0.25">
      <c r="B2039" s="870"/>
      <c r="C2039" s="870"/>
      <c r="D2039" s="870"/>
      <c r="E2039" s="870"/>
      <c r="F2039" s="870"/>
      <c r="G2039" s="870"/>
      <c r="H2039" s="870"/>
    </row>
    <row r="2040" spans="2:8" x14ac:dyDescent="0.25">
      <c r="B2040" s="870"/>
      <c r="C2040" s="870"/>
      <c r="D2040" s="870"/>
      <c r="E2040" s="870"/>
      <c r="F2040" s="870"/>
      <c r="G2040" s="870"/>
      <c r="H2040" s="870"/>
    </row>
    <row r="2041" spans="2:8" x14ac:dyDescent="0.25">
      <c r="B2041" s="870"/>
      <c r="C2041" s="870"/>
      <c r="D2041" s="870"/>
      <c r="E2041" s="870"/>
      <c r="F2041" s="870"/>
      <c r="G2041" s="870"/>
      <c r="H2041" s="870"/>
    </row>
    <row r="2042" spans="2:8" x14ac:dyDescent="0.25">
      <c r="B2042" s="870"/>
      <c r="C2042" s="870"/>
      <c r="D2042" s="870"/>
      <c r="E2042" s="870"/>
      <c r="F2042" s="870"/>
      <c r="G2042" s="870"/>
      <c r="H2042" s="870"/>
    </row>
    <row r="2043" spans="2:8" x14ac:dyDescent="0.25">
      <c r="B2043" s="870"/>
      <c r="C2043" s="870"/>
      <c r="D2043" s="870"/>
      <c r="E2043" s="870"/>
      <c r="F2043" s="870"/>
      <c r="G2043" s="870"/>
      <c r="H2043" s="870"/>
    </row>
    <row r="2044" spans="2:8" x14ac:dyDescent="0.25">
      <c r="B2044" s="870"/>
      <c r="C2044" s="870"/>
      <c r="D2044" s="870"/>
      <c r="E2044" s="870"/>
      <c r="F2044" s="870"/>
      <c r="G2044" s="870"/>
      <c r="H2044" s="870"/>
    </row>
    <row r="2045" spans="2:8" x14ac:dyDescent="0.25">
      <c r="B2045" s="870"/>
      <c r="C2045" s="870"/>
      <c r="D2045" s="870"/>
      <c r="E2045" s="870"/>
      <c r="F2045" s="870"/>
      <c r="G2045" s="870"/>
      <c r="H2045" s="870"/>
    </row>
    <row r="2046" spans="2:8" x14ac:dyDescent="0.25">
      <c r="B2046" s="870"/>
      <c r="C2046" s="870"/>
      <c r="D2046" s="870"/>
      <c r="E2046" s="870"/>
      <c r="F2046" s="870"/>
      <c r="G2046" s="870"/>
      <c r="H2046" s="870"/>
    </row>
    <row r="2047" spans="2:8" x14ac:dyDescent="0.25">
      <c r="B2047" s="870"/>
      <c r="C2047" s="870"/>
      <c r="D2047" s="870"/>
      <c r="E2047" s="870"/>
      <c r="F2047" s="870"/>
      <c r="G2047" s="870"/>
      <c r="H2047" s="870"/>
    </row>
    <row r="2048" spans="2:8" x14ac:dyDescent="0.25">
      <c r="B2048" s="870"/>
      <c r="C2048" s="870"/>
      <c r="D2048" s="870"/>
      <c r="E2048" s="870"/>
      <c r="F2048" s="870"/>
      <c r="G2048" s="870"/>
      <c r="H2048" s="870"/>
    </row>
    <row r="2049" spans="2:8" x14ac:dyDescent="0.25">
      <c r="B2049" s="870"/>
      <c r="C2049" s="870"/>
      <c r="D2049" s="870"/>
      <c r="E2049" s="870"/>
      <c r="F2049" s="870"/>
      <c r="G2049" s="870"/>
      <c r="H2049" s="870"/>
    </row>
    <row r="2050" spans="2:8" x14ac:dyDescent="0.25">
      <c r="B2050" s="870"/>
      <c r="C2050" s="870"/>
      <c r="D2050" s="870"/>
      <c r="E2050" s="870"/>
      <c r="F2050" s="870"/>
      <c r="G2050" s="870"/>
      <c r="H2050" s="870"/>
    </row>
    <row r="2051" spans="2:8" x14ac:dyDescent="0.25">
      <c r="B2051" s="870"/>
      <c r="C2051" s="870"/>
      <c r="D2051" s="870"/>
      <c r="E2051" s="870"/>
      <c r="F2051" s="870"/>
      <c r="G2051" s="870"/>
      <c r="H2051" s="870"/>
    </row>
    <row r="2052" spans="2:8" x14ac:dyDescent="0.25">
      <c r="B2052" s="870"/>
      <c r="C2052" s="870"/>
      <c r="D2052" s="870"/>
      <c r="E2052" s="870"/>
      <c r="F2052" s="870"/>
      <c r="G2052" s="870"/>
      <c r="H2052" s="870"/>
    </row>
    <row r="2053" spans="2:8" x14ac:dyDescent="0.25">
      <c r="B2053" s="870"/>
      <c r="C2053" s="870"/>
      <c r="D2053" s="870"/>
      <c r="E2053" s="870"/>
      <c r="F2053" s="870"/>
      <c r="G2053" s="870"/>
      <c r="H2053" s="870"/>
    </row>
    <row r="2054" spans="2:8" x14ac:dyDescent="0.25">
      <c r="B2054" s="870"/>
      <c r="C2054" s="870"/>
      <c r="D2054" s="870"/>
      <c r="E2054" s="870"/>
      <c r="F2054" s="870"/>
      <c r="G2054" s="870"/>
      <c r="H2054" s="870"/>
    </row>
    <row r="2055" spans="2:8" x14ac:dyDescent="0.25">
      <c r="B2055" s="870"/>
      <c r="C2055" s="870"/>
      <c r="D2055" s="870"/>
      <c r="E2055" s="870"/>
      <c r="F2055" s="870"/>
      <c r="G2055" s="870"/>
      <c r="H2055" s="870"/>
    </row>
    <row r="2056" spans="2:8" x14ac:dyDescent="0.25">
      <c r="B2056" s="870"/>
      <c r="C2056" s="870"/>
      <c r="D2056" s="870"/>
      <c r="E2056" s="870"/>
      <c r="F2056" s="870"/>
      <c r="G2056" s="870"/>
      <c r="H2056" s="870"/>
    </row>
    <row r="2057" spans="2:8" x14ac:dyDescent="0.25">
      <c r="B2057" s="870"/>
      <c r="C2057" s="870"/>
      <c r="D2057" s="870"/>
      <c r="E2057" s="870"/>
      <c r="F2057" s="870"/>
      <c r="G2057" s="870"/>
      <c r="H2057" s="870"/>
    </row>
    <row r="2058" spans="2:8" x14ac:dyDescent="0.25">
      <c r="B2058" s="870"/>
      <c r="C2058" s="870"/>
      <c r="D2058" s="870"/>
      <c r="E2058" s="870"/>
      <c r="F2058" s="870"/>
      <c r="G2058" s="870"/>
      <c r="H2058" s="870"/>
    </row>
    <row r="2059" spans="2:8" x14ac:dyDescent="0.25">
      <c r="B2059" s="870"/>
      <c r="C2059" s="870"/>
      <c r="D2059" s="870"/>
      <c r="E2059" s="870"/>
      <c r="F2059" s="870"/>
      <c r="G2059" s="870"/>
      <c r="H2059" s="870"/>
    </row>
    <row r="2060" spans="2:8" x14ac:dyDescent="0.25">
      <c r="B2060" s="870"/>
      <c r="C2060" s="870"/>
      <c r="D2060" s="870"/>
      <c r="E2060" s="870"/>
      <c r="F2060" s="870"/>
      <c r="G2060" s="870"/>
      <c r="H2060" s="870"/>
    </row>
    <row r="2061" spans="2:8" x14ac:dyDescent="0.25">
      <c r="B2061" s="870"/>
      <c r="C2061" s="870"/>
      <c r="D2061" s="870"/>
      <c r="E2061" s="870"/>
      <c r="F2061" s="870"/>
      <c r="G2061" s="870"/>
      <c r="H2061" s="870"/>
    </row>
    <row r="2062" spans="2:8" x14ac:dyDescent="0.25">
      <c r="B2062" s="870"/>
      <c r="C2062" s="870"/>
      <c r="D2062" s="870"/>
      <c r="E2062" s="870"/>
      <c r="F2062" s="870"/>
      <c r="G2062" s="870"/>
      <c r="H2062" s="870"/>
    </row>
    <row r="2063" spans="2:8" x14ac:dyDescent="0.25">
      <c r="B2063" s="870"/>
      <c r="C2063" s="870"/>
      <c r="D2063" s="870"/>
      <c r="E2063" s="870"/>
      <c r="F2063" s="870"/>
      <c r="G2063" s="870"/>
      <c r="H2063" s="870"/>
    </row>
    <row r="2064" spans="2:8" x14ac:dyDescent="0.25">
      <c r="B2064" s="870"/>
      <c r="C2064" s="870"/>
      <c r="D2064" s="870"/>
      <c r="E2064" s="870"/>
      <c r="F2064" s="870"/>
      <c r="G2064" s="870"/>
      <c r="H2064" s="870"/>
    </row>
    <row r="2065" spans="2:8" x14ac:dyDescent="0.25">
      <c r="B2065" s="870"/>
      <c r="C2065" s="870"/>
      <c r="D2065" s="870"/>
      <c r="E2065" s="870"/>
      <c r="F2065" s="870"/>
      <c r="G2065" s="870"/>
      <c r="H2065" s="870"/>
    </row>
    <row r="2066" spans="2:8" x14ac:dyDescent="0.25">
      <c r="B2066" s="870"/>
      <c r="C2066" s="870"/>
      <c r="D2066" s="870"/>
      <c r="E2066" s="870"/>
      <c r="F2066" s="870"/>
      <c r="G2066" s="870"/>
      <c r="H2066" s="870"/>
    </row>
    <row r="2067" spans="2:8" x14ac:dyDescent="0.25">
      <c r="B2067" s="870"/>
      <c r="C2067" s="870"/>
      <c r="D2067" s="870"/>
      <c r="E2067" s="870"/>
      <c r="F2067" s="870"/>
      <c r="G2067" s="870"/>
      <c r="H2067" s="870"/>
    </row>
    <row r="2068" spans="2:8" x14ac:dyDescent="0.25">
      <c r="B2068" s="870"/>
      <c r="C2068" s="870"/>
      <c r="D2068" s="870"/>
      <c r="E2068" s="870"/>
      <c r="F2068" s="870"/>
      <c r="G2068" s="870"/>
      <c r="H2068" s="870"/>
    </row>
    <row r="2069" spans="2:8" x14ac:dyDescent="0.25">
      <c r="B2069" s="870"/>
      <c r="C2069" s="870"/>
      <c r="D2069" s="870"/>
      <c r="E2069" s="870"/>
      <c r="F2069" s="870"/>
      <c r="G2069" s="870"/>
      <c r="H2069" s="870"/>
    </row>
    <row r="2070" spans="2:8" x14ac:dyDescent="0.25">
      <c r="B2070" s="870"/>
      <c r="C2070" s="870"/>
      <c r="D2070" s="870"/>
      <c r="E2070" s="870"/>
      <c r="F2070" s="870"/>
      <c r="G2070" s="870"/>
      <c r="H2070" s="870"/>
    </row>
    <row r="2071" spans="2:8" x14ac:dyDescent="0.25">
      <c r="B2071" s="870"/>
      <c r="C2071" s="870"/>
      <c r="D2071" s="870"/>
      <c r="E2071" s="870"/>
      <c r="F2071" s="870"/>
      <c r="G2071" s="870"/>
      <c r="H2071" s="870"/>
    </row>
    <row r="2072" spans="2:8" x14ac:dyDescent="0.25">
      <c r="B2072" s="870"/>
      <c r="C2072" s="870"/>
      <c r="D2072" s="870"/>
      <c r="E2072" s="870"/>
      <c r="F2072" s="870"/>
      <c r="G2072" s="870"/>
      <c r="H2072" s="870"/>
    </row>
    <row r="2073" spans="2:8" x14ac:dyDescent="0.25">
      <c r="B2073" s="870"/>
      <c r="C2073" s="870"/>
      <c r="D2073" s="870"/>
      <c r="E2073" s="870"/>
      <c r="F2073" s="870"/>
      <c r="G2073" s="870"/>
      <c r="H2073" s="870"/>
    </row>
    <row r="2074" spans="2:8" x14ac:dyDescent="0.25">
      <c r="B2074" s="870"/>
      <c r="C2074" s="870"/>
      <c r="D2074" s="870"/>
      <c r="E2074" s="870"/>
      <c r="F2074" s="870"/>
      <c r="G2074" s="870"/>
      <c r="H2074" s="870"/>
    </row>
    <row r="2075" spans="2:8" x14ac:dyDescent="0.25">
      <c r="B2075" s="870"/>
      <c r="C2075" s="870"/>
      <c r="D2075" s="870"/>
      <c r="E2075" s="870"/>
      <c r="F2075" s="870"/>
      <c r="G2075" s="870"/>
      <c r="H2075" s="870"/>
    </row>
    <row r="2076" spans="2:8" x14ac:dyDescent="0.25">
      <c r="B2076" s="870"/>
      <c r="C2076" s="870"/>
      <c r="D2076" s="870"/>
      <c r="E2076" s="870"/>
      <c r="F2076" s="870"/>
      <c r="G2076" s="870"/>
      <c r="H2076" s="870"/>
    </row>
    <row r="2077" spans="2:8" x14ac:dyDescent="0.25">
      <c r="B2077" s="870"/>
      <c r="C2077" s="870"/>
      <c r="D2077" s="870"/>
      <c r="E2077" s="870"/>
      <c r="F2077" s="870"/>
      <c r="G2077" s="870"/>
      <c r="H2077" s="870"/>
    </row>
    <row r="2078" spans="2:8" x14ac:dyDescent="0.25">
      <c r="B2078" s="870"/>
      <c r="C2078" s="870"/>
      <c r="D2078" s="870"/>
      <c r="E2078" s="870"/>
      <c r="F2078" s="870"/>
      <c r="G2078" s="870"/>
      <c r="H2078" s="870"/>
    </row>
    <row r="2079" spans="2:8" x14ac:dyDescent="0.25">
      <c r="B2079" s="870"/>
      <c r="C2079" s="870"/>
      <c r="D2079" s="870"/>
      <c r="E2079" s="870"/>
      <c r="F2079" s="870"/>
      <c r="G2079" s="870"/>
      <c r="H2079" s="870"/>
    </row>
    <row r="2080" spans="2:8" x14ac:dyDescent="0.25">
      <c r="B2080" s="870"/>
      <c r="C2080" s="870"/>
      <c r="D2080" s="870"/>
      <c r="E2080" s="870"/>
      <c r="F2080" s="870"/>
      <c r="G2080" s="870"/>
      <c r="H2080" s="870"/>
    </row>
    <row r="2081" spans="2:8" x14ac:dyDescent="0.25">
      <c r="B2081" s="870"/>
      <c r="C2081" s="870"/>
      <c r="D2081" s="870"/>
      <c r="E2081" s="870"/>
      <c r="F2081" s="870"/>
      <c r="G2081" s="870"/>
      <c r="H2081" s="870"/>
    </row>
    <row r="2082" spans="2:8" x14ac:dyDescent="0.25">
      <c r="B2082" s="870"/>
      <c r="C2082" s="870"/>
      <c r="D2082" s="870"/>
      <c r="E2082" s="870"/>
      <c r="F2082" s="870"/>
      <c r="G2082" s="870"/>
      <c r="H2082" s="870"/>
    </row>
    <row r="2083" spans="2:8" x14ac:dyDescent="0.25">
      <c r="B2083" s="870"/>
      <c r="C2083" s="870"/>
      <c r="D2083" s="870"/>
      <c r="E2083" s="870"/>
      <c r="F2083" s="870"/>
      <c r="G2083" s="870"/>
      <c r="H2083" s="870"/>
    </row>
    <row r="2084" spans="2:8" x14ac:dyDescent="0.25">
      <c r="B2084" s="870"/>
      <c r="C2084" s="870"/>
      <c r="D2084" s="870"/>
      <c r="E2084" s="870"/>
      <c r="F2084" s="870"/>
      <c r="G2084" s="870"/>
      <c r="H2084" s="870"/>
    </row>
    <row r="2085" spans="2:8" x14ac:dyDescent="0.25">
      <c r="B2085" s="870"/>
      <c r="C2085" s="870"/>
      <c r="D2085" s="870"/>
      <c r="E2085" s="870"/>
      <c r="F2085" s="870"/>
      <c r="G2085" s="870"/>
      <c r="H2085" s="870"/>
    </row>
    <row r="2086" spans="2:8" x14ac:dyDescent="0.25">
      <c r="B2086" s="870"/>
      <c r="C2086" s="870"/>
      <c r="D2086" s="870"/>
      <c r="E2086" s="870"/>
      <c r="F2086" s="870"/>
      <c r="G2086" s="870"/>
      <c r="H2086" s="870"/>
    </row>
    <row r="2087" spans="2:8" x14ac:dyDescent="0.25">
      <c r="B2087" s="870"/>
      <c r="C2087" s="870"/>
      <c r="D2087" s="870"/>
      <c r="E2087" s="870"/>
      <c r="F2087" s="870"/>
      <c r="G2087" s="870"/>
      <c r="H2087" s="870"/>
    </row>
    <row r="2088" spans="2:8" x14ac:dyDescent="0.25">
      <c r="B2088" s="870"/>
      <c r="C2088" s="870"/>
      <c r="D2088" s="870"/>
      <c r="E2088" s="870"/>
      <c r="F2088" s="870"/>
      <c r="G2088" s="870"/>
      <c r="H2088" s="870"/>
    </row>
    <row r="2089" spans="2:8" x14ac:dyDescent="0.25">
      <c r="B2089" s="870"/>
      <c r="C2089" s="870"/>
      <c r="D2089" s="870"/>
      <c r="E2089" s="870"/>
      <c r="F2089" s="870"/>
      <c r="G2089" s="870"/>
      <c r="H2089" s="870"/>
    </row>
    <row r="2090" spans="2:8" x14ac:dyDescent="0.25">
      <c r="B2090" s="870"/>
      <c r="C2090" s="870"/>
      <c r="D2090" s="870"/>
      <c r="E2090" s="870"/>
      <c r="F2090" s="870"/>
      <c r="G2090" s="870"/>
      <c r="H2090" s="870"/>
    </row>
    <row r="2091" spans="2:8" x14ac:dyDescent="0.25">
      <c r="B2091" s="870"/>
      <c r="C2091" s="870"/>
      <c r="D2091" s="870"/>
      <c r="E2091" s="870"/>
      <c r="F2091" s="870"/>
      <c r="G2091" s="870"/>
      <c r="H2091" s="870"/>
    </row>
    <row r="2092" spans="2:8" x14ac:dyDescent="0.25">
      <c r="B2092" s="870"/>
      <c r="C2092" s="870"/>
      <c r="D2092" s="870"/>
      <c r="E2092" s="870"/>
      <c r="F2092" s="870"/>
      <c r="G2092" s="870"/>
      <c r="H2092" s="870"/>
    </row>
    <row r="2093" spans="2:8" x14ac:dyDescent="0.25">
      <c r="B2093" s="870"/>
      <c r="C2093" s="870"/>
      <c r="D2093" s="870"/>
      <c r="E2093" s="870"/>
      <c r="F2093" s="870"/>
      <c r="G2093" s="870"/>
      <c r="H2093" s="870"/>
    </row>
    <row r="2094" spans="2:8" x14ac:dyDescent="0.25">
      <c r="B2094" s="870"/>
      <c r="C2094" s="870"/>
      <c r="D2094" s="870"/>
      <c r="E2094" s="870"/>
      <c r="F2094" s="870"/>
      <c r="G2094" s="870"/>
      <c r="H2094" s="870"/>
    </row>
    <row r="2095" spans="2:8" x14ac:dyDescent="0.25">
      <c r="B2095" s="870"/>
      <c r="C2095" s="870"/>
      <c r="D2095" s="870"/>
      <c r="E2095" s="870"/>
      <c r="F2095" s="870"/>
      <c r="G2095" s="870"/>
      <c r="H2095" s="870"/>
    </row>
    <row r="2096" spans="2:8" x14ac:dyDescent="0.25">
      <c r="B2096" s="870"/>
      <c r="C2096" s="870"/>
      <c r="D2096" s="870"/>
      <c r="E2096" s="870"/>
      <c r="F2096" s="870"/>
      <c r="G2096" s="870"/>
      <c r="H2096" s="870"/>
    </row>
    <row r="2097" spans="2:8" x14ac:dyDescent="0.25">
      <c r="B2097" s="870"/>
      <c r="C2097" s="870"/>
      <c r="D2097" s="870"/>
      <c r="E2097" s="870"/>
      <c r="F2097" s="870"/>
      <c r="G2097" s="870"/>
      <c r="H2097" s="870"/>
    </row>
    <row r="2098" spans="2:8" x14ac:dyDescent="0.25">
      <c r="B2098" s="870"/>
      <c r="C2098" s="870"/>
      <c r="D2098" s="870"/>
      <c r="E2098" s="870"/>
      <c r="F2098" s="870"/>
      <c r="G2098" s="870"/>
      <c r="H2098" s="870"/>
    </row>
    <row r="2099" spans="2:8" x14ac:dyDescent="0.25">
      <c r="B2099" s="870"/>
      <c r="C2099" s="870"/>
      <c r="D2099" s="870"/>
      <c r="E2099" s="870"/>
      <c r="F2099" s="870"/>
      <c r="G2099" s="870"/>
      <c r="H2099" s="870"/>
    </row>
    <row r="2100" spans="2:8" x14ac:dyDescent="0.25">
      <c r="B2100" s="870"/>
      <c r="C2100" s="870"/>
      <c r="D2100" s="870"/>
      <c r="E2100" s="870"/>
      <c r="F2100" s="870"/>
      <c r="G2100" s="870"/>
      <c r="H2100" s="870"/>
    </row>
    <row r="2101" spans="2:8" x14ac:dyDescent="0.25">
      <c r="B2101" s="870"/>
      <c r="C2101" s="870"/>
      <c r="D2101" s="870"/>
      <c r="E2101" s="870"/>
      <c r="F2101" s="870"/>
      <c r="G2101" s="870"/>
      <c r="H2101" s="870"/>
    </row>
    <row r="2102" spans="2:8" x14ac:dyDescent="0.25">
      <c r="B2102" s="870"/>
      <c r="C2102" s="870"/>
      <c r="D2102" s="870"/>
      <c r="E2102" s="870"/>
      <c r="F2102" s="870"/>
      <c r="G2102" s="870"/>
      <c r="H2102" s="870"/>
    </row>
    <row r="2103" spans="2:8" x14ac:dyDescent="0.25">
      <c r="B2103" s="870"/>
      <c r="C2103" s="870"/>
      <c r="D2103" s="870"/>
      <c r="E2103" s="870"/>
      <c r="F2103" s="870"/>
      <c r="G2103" s="870"/>
      <c r="H2103" s="870"/>
    </row>
    <row r="2104" spans="2:8" x14ac:dyDescent="0.25">
      <c r="B2104" s="870"/>
      <c r="C2104" s="870"/>
      <c r="D2104" s="870"/>
      <c r="E2104" s="870"/>
      <c r="F2104" s="870"/>
      <c r="G2104" s="870"/>
      <c r="H2104" s="870"/>
    </row>
    <row r="2105" spans="2:8" x14ac:dyDescent="0.25">
      <c r="B2105" s="870"/>
      <c r="C2105" s="870"/>
      <c r="D2105" s="870"/>
      <c r="E2105" s="870"/>
      <c r="F2105" s="870"/>
      <c r="G2105" s="870"/>
      <c r="H2105" s="870"/>
    </row>
    <row r="2106" spans="2:8" x14ac:dyDescent="0.25">
      <c r="B2106" s="870"/>
      <c r="C2106" s="870"/>
      <c r="D2106" s="870"/>
      <c r="E2106" s="870"/>
      <c r="F2106" s="870"/>
      <c r="G2106" s="870"/>
      <c r="H2106" s="870"/>
    </row>
    <row r="2107" spans="2:8" x14ac:dyDescent="0.25">
      <c r="B2107" s="870"/>
      <c r="C2107" s="870"/>
      <c r="D2107" s="870"/>
      <c r="E2107" s="870"/>
      <c r="F2107" s="870"/>
      <c r="G2107" s="870"/>
      <c r="H2107" s="870"/>
    </row>
    <row r="2108" spans="2:8" x14ac:dyDescent="0.25">
      <c r="B2108" s="870"/>
      <c r="C2108" s="870"/>
      <c r="D2108" s="870"/>
      <c r="E2108" s="870"/>
      <c r="F2108" s="870"/>
      <c r="G2108" s="870"/>
      <c r="H2108" s="870"/>
    </row>
    <row r="2109" spans="2:8" x14ac:dyDescent="0.25">
      <c r="B2109" s="870"/>
      <c r="C2109" s="870"/>
      <c r="D2109" s="870"/>
      <c r="E2109" s="870"/>
      <c r="F2109" s="870"/>
      <c r="G2109" s="870"/>
      <c r="H2109" s="870"/>
    </row>
    <row r="2110" spans="2:8" x14ac:dyDescent="0.25">
      <c r="B2110" s="870"/>
      <c r="C2110" s="870"/>
      <c r="D2110" s="870"/>
      <c r="E2110" s="870"/>
      <c r="F2110" s="870"/>
      <c r="G2110" s="870"/>
      <c r="H2110" s="870"/>
    </row>
    <row r="2111" spans="2:8" x14ac:dyDescent="0.25">
      <c r="B2111" s="870"/>
      <c r="C2111" s="870"/>
      <c r="D2111" s="870"/>
      <c r="E2111" s="870"/>
      <c r="F2111" s="870"/>
      <c r="G2111" s="870"/>
      <c r="H2111" s="870"/>
    </row>
    <row r="2112" spans="2:8" x14ac:dyDescent="0.25">
      <c r="B2112" s="870"/>
      <c r="C2112" s="870"/>
      <c r="D2112" s="870"/>
      <c r="E2112" s="870"/>
      <c r="F2112" s="870"/>
      <c r="G2112" s="870"/>
      <c r="H2112" s="870"/>
    </row>
    <row r="2113" spans="2:8" x14ac:dyDescent="0.25">
      <c r="B2113" s="870"/>
      <c r="C2113" s="870"/>
      <c r="D2113" s="870"/>
      <c r="E2113" s="870"/>
      <c r="F2113" s="870"/>
      <c r="G2113" s="870"/>
      <c r="H2113" s="870"/>
    </row>
    <row r="2114" spans="2:8" x14ac:dyDescent="0.25">
      <c r="B2114" s="870"/>
      <c r="C2114" s="870"/>
      <c r="D2114" s="870"/>
      <c r="E2114" s="870"/>
      <c r="F2114" s="870"/>
      <c r="G2114" s="870"/>
      <c r="H2114" s="870"/>
    </row>
    <row r="2115" spans="2:8" x14ac:dyDescent="0.25">
      <c r="B2115" s="870"/>
      <c r="C2115" s="870"/>
      <c r="D2115" s="870"/>
      <c r="E2115" s="870"/>
      <c r="F2115" s="870"/>
      <c r="G2115" s="870"/>
      <c r="H2115" s="870"/>
    </row>
    <row r="2116" spans="2:8" x14ac:dyDescent="0.25">
      <c r="B2116" s="870"/>
      <c r="C2116" s="870"/>
      <c r="D2116" s="870"/>
      <c r="E2116" s="870"/>
      <c r="F2116" s="870"/>
      <c r="G2116" s="870"/>
      <c r="H2116" s="870"/>
    </row>
    <row r="2117" spans="2:8" x14ac:dyDescent="0.25">
      <c r="B2117" s="870"/>
      <c r="C2117" s="870"/>
      <c r="D2117" s="870"/>
      <c r="E2117" s="870"/>
      <c r="F2117" s="870"/>
      <c r="G2117" s="870"/>
      <c r="H2117" s="870"/>
    </row>
    <row r="2118" spans="2:8" x14ac:dyDescent="0.25">
      <c r="B2118" s="870"/>
      <c r="C2118" s="870"/>
      <c r="D2118" s="870"/>
      <c r="E2118" s="870"/>
      <c r="F2118" s="870"/>
      <c r="G2118" s="870"/>
      <c r="H2118" s="870"/>
    </row>
    <row r="2119" spans="2:8" x14ac:dyDescent="0.25">
      <c r="B2119" s="870"/>
      <c r="C2119" s="870"/>
      <c r="D2119" s="870"/>
      <c r="E2119" s="870"/>
      <c r="F2119" s="870"/>
      <c r="G2119" s="870"/>
      <c r="H2119" s="870"/>
    </row>
    <row r="2120" spans="2:8" x14ac:dyDescent="0.25">
      <c r="B2120" s="870"/>
      <c r="C2120" s="870"/>
      <c r="D2120" s="870"/>
      <c r="E2120" s="870"/>
      <c r="F2120" s="870"/>
      <c r="G2120" s="870"/>
      <c r="H2120" s="870"/>
    </row>
    <row r="2121" spans="2:8" x14ac:dyDescent="0.25">
      <c r="B2121" s="870"/>
      <c r="C2121" s="870"/>
      <c r="D2121" s="870"/>
      <c r="E2121" s="870"/>
      <c r="F2121" s="870"/>
      <c r="G2121" s="870"/>
      <c r="H2121" s="870"/>
    </row>
    <row r="2122" spans="2:8" x14ac:dyDescent="0.25">
      <c r="B2122" s="870"/>
      <c r="C2122" s="870"/>
      <c r="D2122" s="870"/>
      <c r="E2122" s="870"/>
      <c r="F2122" s="870"/>
      <c r="G2122" s="870"/>
      <c r="H2122" s="870"/>
    </row>
    <row r="2123" spans="2:8" x14ac:dyDescent="0.25">
      <c r="B2123" s="870"/>
      <c r="C2123" s="870"/>
      <c r="D2123" s="870"/>
      <c r="E2123" s="870"/>
      <c r="F2123" s="870"/>
      <c r="G2123" s="870"/>
      <c r="H2123" s="870"/>
    </row>
    <row r="2124" spans="2:8" x14ac:dyDescent="0.25">
      <c r="B2124" s="870"/>
      <c r="C2124" s="870"/>
      <c r="D2124" s="870"/>
      <c r="E2124" s="870"/>
      <c r="F2124" s="870"/>
      <c r="G2124" s="870"/>
      <c r="H2124" s="870"/>
    </row>
    <row r="2125" spans="2:8" x14ac:dyDescent="0.25">
      <c r="B2125" s="870"/>
      <c r="C2125" s="870"/>
      <c r="D2125" s="870"/>
      <c r="E2125" s="870"/>
      <c r="F2125" s="870"/>
      <c r="G2125" s="870"/>
      <c r="H2125" s="870"/>
    </row>
    <row r="2126" spans="2:8" x14ac:dyDescent="0.25">
      <c r="B2126" s="870"/>
      <c r="C2126" s="870"/>
      <c r="D2126" s="870"/>
      <c r="E2126" s="870"/>
      <c r="F2126" s="870"/>
      <c r="G2126" s="870"/>
      <c r="H2126" s="870"/>
    </row>
    <row r="2127" spans="2:8" x14ac:dyDescent="0.25">
      <c r="B2127" s="870"/>
      <c r="C2127" s="870"/>
      <c r="D2127" s="870"/>
      <c r="E2127" s="870"/>
      <c r="F2127" s="870"/>
      <c r="G2127" s="870"/>
      <c r="H2127" s="870"/>
    </row>
    <row r="2128" spans="2:8" x14ac:dyDescent="0.25">
      <c r="B2128" s="870"/>
      <c r="C2128" s="870"/>
      <c r="D2128" s="870"/>
      <c r="E2128" s="870"/>
      <c r="F2128" s="870"/>
      <c r="G2128" s="870"/>
      <c r="H2128" s="870"/>
    </row>
    <row r="2129" spans="2:8" x14ac:dyDescent="0.25">
      <c r="B2129" s="870"/>
      <c r="C2129" s="870"/>
      <c r="D2129" s="870"/>
      <c r="E2129" s="870"/>
      <c r="F2129" s="870"/>
      <c r="G2129" s="870"/>
      <c r="H2129" s="870"/>
    </row>
    <row r="2130" spans="2:8" x14ac:dyDescent="0.25">
      <c r="B2130" s="870"/>
      <c r="C2130" s="870"/>
      <c r="D2130" s="870"/>
      <c r="E2130" s="870"/>
      <c r="F2130" s="870"/>
      <c r="G2130" s="870"/>
      <c r="H2130" s="870"/>
    </row>
    <row r="2131" spans="2:8" x14ac:dyDescent="0.25">
      <c r="B2131" s="870"/>
      <c r="C2131" s="870"/>
      <c r="D2131" s="870"/>
      <c r="E2131" s="870"/>
      <c r="F2131" s="870"/>
      <c r="G2131" s="870"/>
      <c r="H2131" s="870"/>
    </row>
    <row r="2132" spans="2:8" x14ac:dyDescent="0.25">
      <c r="B2132" s="870"/>
      <c r="C2132" s="870"/>
      <c r="D2132" s="870"/>
      <c r="E2132" s="870"/>
      <c r="F2132" s="870"/>
      <c r="G2132" s="870"/>
      <c r="H2132" s="870"/>
    </row>
    <row r="2133" spans="2:8" x14ac:dyDescent="0.25">
      <c r="B2133" s="870"/>
      <c r="C2133" s="870"/>
      <c r="D2133" s="870"/>
      <c r="E2133" s="870"/>
      <c r="F2133" s="870"/>
      <c r="G2133" s="870"/>
      <c r="H2133" s="870"/>
    </row>
    <row r="2134" spans="2:8" x14ac:dyDescent="0.25">
      <c r="B2134" s="870"/>
      <c r="C2134" s="870"/>
      <c r="D2134" s="870"/>
      <c r="E2134" s="870"/>
      <c r="F2134" s="870"/>
      <c r="G2134" s="870"/>
      <c r="H2134" s="870"/>
    </row>
    <row r="2135" spans="2:8" x14ac:dyDescent="0.25">
      <c r="B2135" s="870"/>
      <c r="C2135" s="870"/>
      <c r="D2135" s="870"/>
      <c r="E2135" s="870"/>
      <c r="F2135" s="870"/>
      <c r="G2135" s="870"/>
      <c r="H2135" s="870"/>
    </row>
    <row r="2136" spans="2:8" x14ac:dyDescent="0.25">
      <c r="B2136" s="870"/>
      <c r="C2136" s="870"/>
      <c r="D2136" s="870"/>
      <c r="E2136" s="870"/>
      <c r="F2136" s="870"/>
      <c r="G2136" s="870"/>
      <c r="H2136" s="870"/>
    </row>
    <row r="2137" spans="2:8" x14ac:dyDescent="0.25">
      <c r="B2137" s="870"/>
      <c r="C2137" s="870"/>
      <c r="D2137" s="870"/>
      <c r="E2137" s="870"/>
      <c r="F2137" s="870"/>
      <c r="G2137" s="870"/>
      <c r="H2137" s="870"/>
    </row>
    <row r="2138" spans="2:8" x14ac:dyDescent="0.25">
      <c r="B2138" s="870"/>
      <c r="C2138" s="870"/>
      <c r="D2138" s="870"/>
      <c r="E2138" s="870"/>
      <c r="F2138" s="870"/>
      <c r="G2138" s="870"/>
      <c r="H2138" s="870"/>
    </row>
    <row r="2139" spans="2:8" x14ac:dyDescent="0.25">
      <c r="B2139" s="870"/>
      <c r="C2139" s="870"/>
      <c r="D2139" s="870"/>
      <c r="E2139" s="870"/>
      <c r="F2139" s="870"/>
      <c r="G2139" s="870"/>
      <c r="H2139" s="870"/>
    </row>
    <row r="2140" spans="2:8" x14ac:dyDescent="0.25">
      <c r="B2140" s="870"/>
      <c r="C2140" s="870"/>
      <c r="D2140" s="870"/>
      <c r="E2140" s="870"/>
      <c r="F2140" s="870"/>
      <c r="G2140" s="870"/>
      <c r="H2140" s="870"/>
    </row>
    <row r="2141" spans="2:8" x14ac:dyDescent="0.25">
      <c r="B2141" s="870"/>
      <c r="C2141" s="870"/>
      <c r="D2141" s="870"/>
      <c r="E2141" s="870"/>
      <c r="F2141" s="870"/>
      <c r="G2141" s="870"/>
      <c r="H2141" s="870"/>
    </row>
    <row r="2142" spans="2:8" x14ac:dyDescent="0.25">
      <c r="B2142" s="870"/>
      <c r="C2142" s="870"/>
      <c r="D2142" s="870"/>
      <c r="E2142" s="870"/>
      <c r="F2142" s="870"/>
      <c r="G2142" s="870"/>
      <c r="H2142" s="870"/>
    </row>
    <row r="2143" spans="2:8" x14ac:dyDescent="0.25">
      <c r="B2143" s="870"/>
      <c r="C2143" s="870"/>
      <c r="D2143" s="870"/>
      <c r="E2143" s="870"/>
      <c r="F2143" s="870"/>
      <c r="G2143" s="870"/>
      <c r="H2143" s="870"/>
    </row>
    <row r="2144" spans="2:8" x14ac:dyDescent="0.25">
      <c r="B2144" s="870"/>
      <c r="C2144" s="870"/>
      <c r="D2144" s="870"/>
      <c r="E2144" s="870"/>
      <c r="F2144" s="870"/>
      <c r="G2144" s="870"/>
      <c r="H2144" s="870"/>
    </row>
    <row r="2145" spans="2:8" x14ac:dyDescent="0.25">
      <c r="B2145" s="870"/>
      <c r="C2145" s="870"/>
      <c r="D2145" s="870"/>
      <c r="E2145" s="870"/>
      <c r="F2145" s="870"/>
      <c r="G2145" s="870"/>
      <c r="H2145" s="870"/>
    </row>
    <row r="2146" spans="2:8" x14ac:dyDescent="0.25">
      <c r="B2146" s="870"/>
      <c r="C2146" s="870"/>
      <c r="D2146" s="870"/>
      <c r="E2146" s="870"/>
      <c r="F2146" s="870"/>
      <c r="G2146" s="870"/>
      <c r="H2146" s="870"/>
    </row>
    <row r="2147" spans="2:8" x14ac:dyDescent="0.25">
      <c r="B2147" s="870"/>
      <c r="C2147" s="870"/>
      <c r="D2147" s="870"/>
      <c r="E2147" s="870"/>
      <c r="F2147" s="870"/>
      <c r="G2147" s="870"/>
      <c r="H2147" s="870"/>
    </row>
    <row r="2148" spans="2:8" x14ac:dyDescent="0.25">
      <c r="B2148" s="870"/>
      <c r="C2148" s="870"/>
      <c r="D2148" s="870"/>
      <c r="E2148" s="870"/>
      <c r="F2148" s="870"/>
      <c r="G2148" s="870"/>
      <c r="H2148" s="870"/>
    </row>
    <row r="2149" spans="2:8" x14ac:dyDescent="0.25">
      <c r="B2149" s="870"/>
      <c r="C2149" s="870"/>
      <c r="D2149" s="870"/>
      <c r="E2149" s="870"/>
      <c r="F2149" s="870"/>
      <c r="G2149" s="870"/>
      <c r="H2149" s="870"/>
    </row>
    <row r="2150" spans="2:8" x14ac:dyDescent="0.25">
      <c r="B2150" s="870"/>
      <c r="C2150" s="870"/>
      <c r="D2150" s="870"/>
      <c r="E2150" s="870"/>
      <c r="F2150" s="870"/>
      <c r="G2150" s="870"/>
      <c r="H2150" s="870"/>
    </row>
    <row r="2151" spans="2:8" x14ac:dyDescent="0.25">
      <c r="B2151" s="870"/>
      <c r="C2151" s="870"/>
      <c r="D2151" s="870"/>
      <c r="E2151" s="870"/>
      <c r="F2151" s="870"/>
      <c r="G2151" s="870"/>
      <c r="H2151" s="870"/>
    </row>
    <row r="2152" spans="2:8" x14ac:dyDescent="0.25">
      <c r="B2152" s="870"/>
      <c r="C2152" s="870"/>
      <c r="D2152" s="870"/>
      <c r="E2152" s="870"/>
      <c r="F2152" s="870"/>
      <c r="G2152" s="870"/>
      <c r="H2152" s="870"/>
    </row>
    <row r="2153" spans="2:8" x14ac:dyDescent="0.25">
      <c r="B2153" s="870"/>
      <c r="C2153" s="870"/>
      <c r="D2153" s="870"/>
      <c r="E2153" s="870"/>
      <c r="F2153" s="870"/>
      <c r="G2153" s="870"/>
      <c r="H2153" s="870"/>
    </row>
    <row r="2154" spans="2:8" x14ac:dyDescent="0.25">
      <c r="B2154" s="870"/>
      <c r="C2154" s="870"/>
      <c r="D2154" s="870"/>
      <c r="E2154" s="870"/>
      <c r="F2154" s="870"/>
      <c r="G2154" s="870"/>
      <c r="H2154" s="870"/>
    </row>
    <row r="2155" spans="2:8" x14ac:dyDescent="0.25">
      <c r="B2155" s="870"/>
      <c r="C2155" s="870"/>
      <c r="D2155" s="870"/>
      <c r="E2155" s="870"/>
      <c r="F2155" s="870"/>
      <c r="G2155" s="870"/>
      <c r="H2155" s="870"/>
    </row>
    <row r="2156" spans="2:8" x14ac:dyDescent="0.25">
      <c r="B2156" s="870"/>
      <c r="C2156" s="870"/>
      <c r="D2156" s="870"/>
      <c r="E2156" s="870"/>
      <c r="F2156" s="870"/>
      <c r="G2156" s="870"/>
      <c r="H2156" s="870"/>
    </row>
    <row r="2157" spans="2:8" x14ac:dyDescent="0.25">
      <c r="B2157" s="870"/>
      <c r="C2157" s="870"/>
      <c r="D2157" s="870"/>
      <c r="E2157" s="870"/>
      <c r="F2157" s="870"/>
      <c r="G2157" s="870"/>
      <c r="H2157" s="870"/>
    </row>
    <row r="2158" spans="2:8" x14ac:dyDescent="0.25">
      <c r="B2158" s="870"/>
      <c r="C2158" s="870"/>
      <c r="D2158" s="870"/>
      <c r="E2158" s="870"/>
      <c r="F2158" s="870"/>
      <c r="G2158" s="870"/>
      <c r="H2158" s="870"/>
    </row>
    <row r="2159" spans="2:8" x14ac:dyDescent="0.25">
      <c r="B2159" s="870"/>
      <c r="C2159" s="870"/>
      <c r="D2159" s="870"/>
      <c r="E2159" s="870"/>
      <c r="F2159" s="870"/>
      <c r="G2159" s="870"/>
      <c r="H2159" s="870"/>
    </row>
    <row r="2160" spans="2:8" x14ac:dyDescent="0.25">
      <c r="B2160" s="870"/>
      <c r="C2160" s="870"/>
      <c r="D2160" s="870"/>
      <c r="E2160" s="870"/>
      <c r="F2160" s="870"/>
      <c r="G2160" s="870"/>
      <c r="H2160" s="870"/>
    </row>
    <row r="2161" spans="2:8" x14ac:dyDescent="0.25">
      <c r="B2161" s="870"/>
      <c r="C2161" s="870"/>
      <c r="D2161" s="870"/>
      <c r="E2161" s="870"/>
      <c r="F2161" s="870"/>
      <c r="G2161" s="870"/>
      <c r="H2161" s="870"/>
    </row>
    <row r="2162" spans="2:8" x14ac:dyDescent="0.25">
      <c r="B2162" s="870"/>
      <c r="C2162" s="870"/>
      <c r="D2162" s="870"/>
      <c r="E2162" s="870"/>
      <c r="F2162" s="870"/>
      <c r="G2162" s="870"/>
      <c r="H2162" s="870"/>
    </row>
    <row r="2163" spans="2:8" x14ac:dyDescent="0.25">
      <c r="B2163" s="870"/>
      <c r="C2163" s="870"/>
      <c r="D2163" s="870"/>
      <c r="E2163" s="870"/>
      <c r="F2163" s="870"/>
      <c r="G2163" s="870"/>
      <c r="H2163" s="870"/>
    </row>
    <row r="2164" spans="2:8" x14ac:dyDescent="0.25">
      <c r="B2164" s="870"/>
      <c r="C2164" s="870"/>
      <c r="D2164" s="870"/>
      <c r="E2164" s="870"/>
      <c r="F2164" s="870"/>
      <c r="G2164" s="870"/>
      <c r="H2164" s="870"/>
    </row>
    <row r="2165" spans="2:8" x14ac:dyDescent="0.25">
      <c r="B2165" s="870"/>
      <c r="C2165" s="870"/>
      <c r="D2165" s="870"/>
      <c r="E2165" s="870"/>
      <c r="F2165" s="870"/>
      <c r="G2165" s="870"/>
      <c r="H2165" s="870"/>
    </row>
    <row r="2166" spans="2:8" x14ac:dyDescent="0.25">
      <c r="B2166" s="870"/>
      <c r="C2166" s="870"/>
      <c r="D2166" s="870"/>
      <c r="E2166" s="870"/>
      <c r="F2166" s="870"/>
      <c r="G2166" s="870"/>
      <c r="H2166" s="870"/>
    </row>
    <row r="2167" spans="2:8" x14ac:dyDescent="0.25">
      <c r="B2167" s="870"/>
      <c r="C2167" s="870"/>
      <c r="D2167" s="870"/>
      <c r="E2167" s="870"/>
      <c r="F2167" s="870"/>
      <c r="G2167" s="870"/>
      <c r="H2167" s="870"/>
    </row>
    <row r="2168" spans="2:8" x14ac:dyDescent="0.25">
      <c r="B2168" s="870"/>
      <c r="C2168" s="870"/>
      <c r="D2168" s="870"/>
      <c r="E2168" s="870"/>
      <c r="F2168" s="870"/>
      <c r="G2168" s="870"/>
      <c r="H2168" s="870"/>
    </row>
    <row r="2169" spans="2:8" x14ac:dyDescent="0.25">
      <c r="B2169" s="870"/>
      <c r="C2169" s="870"/>
      <c r="D2169" s="870"/>
      <c r="E2169" s="870"/>
      <c r="F2169" s="870"/>
      <c r="G2169" s="870"/>
      <c r="H2169" s="870"/>
    </row>
    <row r="2170" spans="2:8" x14ac:dyDescent="0.25">
      <c r="B2170" s="870"/>
      <c r="C2170" s="870"/>
      <c r="D2170" s="870"/>
      <c r="E2170" s="870"/>
      <c r="F2170" s="870"/>
      <c r="G2170" s="870"/>
      <c r="H2170" s="870"/>
    </row>
    <row r="2171" spans="2:8" x14ac:dyDescent="0.25">
      <c r="B2171" s="870"/>
      <c r="C2171" s="870"/>
      <c r="D2171" s="870"/>
      <c r="E2171" s="870"/>
      <c r="F2171" s="870"/>
      <c r="G2171" s="870"/>
      <c r="H2171" s="870"/>
    </row>
    <row r="2172" spans="2:8" x14ac:dyDescent="0.25">
      <c r="B2172" s="870"/>
      <c r="C2172" s="870"/>
      <c r="D2172" s="870"/>
      <c r="E2172" s="870"/>
      <c r="F2172" s="870"/>
      <c r="G2172" s="870"/>
      <c r="H2172" s="870"/>
    </row>
    <row r="2173" spans="2:8" x14ac:dyDescent="0.25">
      <c r="B2173" s="870"/>
      <c r="C2173" s="870"/>
      <c r="D2173" s="870"/>
      <c r="E2173" s="870"/>
      <c r="F2173" s="870"/>
      <c r="G2173" s="870"/>
      <c r="H2173" s="870"/>
    </row>
    <row r="2174" spans="2:8" x14ac:dyDescent="0.25">
      <c r="B2174" s="870"/>
      <c r="C2174" s="870"/>
      <c r="D2174" s="870"/>
      <c r="E2174" s="870"/>
      <c r="F2174" s="870"/>
      <c r="G2174" s="870"/>
      <c r="H2174" s="870"/>
    </row>
    <row r="2175" spans="2:8" x14ac:dyDescent="0.25">
      <c r="B2175" s="870"/>
      <c r="C2175" s="870"/>
      <c r="D2175" s="870"/>
      <c r="E2175" s="870"/>
      <c r="F2175" s="870"/>
      <c r="G2175" s="870"/>
      <c r="H2175" s="870"/>
    </row>
    <row r="2176" spans="2:8" x14ac:dyDescent="0.25">
      <c r="B2176" s="870"/>
      <c r="C2176" s="870"/>
      <c r="D2176" s="870"/>
      <c r="E2176" s="870"/>
      <c r="F2176" s="870"/>
      <c r="G2176" s="870"/>
      <c r="H2176" s="870"/>
    </row>
    <row r="2177" spans="2:8" x14ac:dyDescent="0.25">
      <c r="B2177" s="870"/>
      <c r="C2177" s="870"/>
      <c r="D2177" s="870"/>
      <c r="E2177" s="870"/>
      <c r="F2177" s="870"/>
      <c r="G2177" s="870"/>
      <c r="H2177" s="870"/>
    </row>
    <row r="2178" spans="2:8" x14ac:dyDescent="0.25">
      <c r="B2178" s="870"/>
      <c r="C2178" s="870"/>
      <c r="D2178" s="870"/>
      <c r="E2178" s="870"/>
      <c r="F2178" s="870"/>
      <c r="G2178" s="870"/>
      <c r="H2178" s="870"/>
    </row>
    <row r="2179" spans="2:8" x14ac:dyDescent="0.25">
      <c r="B2179" s="870"/>
      <c r="C2179" s="870"/>
      <c r="D2179" s="870"/>
      <c r="E2179" s="870"/>
      <c r="F2179" s="870"/>
      <c r="G2179" s="870"/>
      <c r="H2179" s="870"/>
    </row>
    <row r="2180" spans="2:8" x14ac:dyDescent="0.25">
      <c r="B2180" s="870"/>
      <c r="C2180" s="870"/>
      <c r="D2180" s="870"/>
      <c r="E2180" s="870"/>
      <c r="F2180" s="870"/>
      <c r="G2180" s="870"/>
      <c r="H2180" s="870"/>
    </row>
    <row r="2181" spans="2:8" x14ac:dyDescent="0.25">
      <c r="B2181" s="870"/>
      <c r="C2181" s="870"/>
      <c r="D2181" s="870"/>
      <c r="E2181" s="870"/>
      <c r="F2181" s="870"/>
      <c r="G2181" s="870"/>
      <c r="H2181" s="870"/>
    </row>
    <row r="2182" spans="2:8" x14ac:dyDescent="0.25">
      <c r="B2182" s="870"/>
      <c r="C2182" s="870"/>
      <c r="D2182" s="870"/>
      <c r="E2182" s="870"/>
      <c r="F2182" s="870"/>
      <c r="G2182" s="870"/>
      <c r="H2182" s="870"/>
    </row>
    <row r="2183" spans="2:8" x14ac:dyDescent="0.25">
      <c r="B2183" s="870"/>
      <c r="C2183" s="870"/>
      <c r="D2183" s="870"/>
      <c r="E2183" s="870"/>
      <c r="F2183" s="870"/>
      <c r="G2183" s="870"/>
      <c r="H2183" s="870"/>
    </row>
    <row r="2184" spans="2:8" x14ac:dyDescent="0.25">
      <c r="B2184" s="870"/>
      <c r="C2184" s="870"/>
      <c r="D2184" s="870"/>
      <c r="E2184" s="870"/>
      <c r="F2184" s="870"/>
      <c r="G2184" s="870"/>
      <c r="H2184" s="870"/>
    </row>
    <row r="2185" spans="2:8" x14ac:dyDescent="0.25">
      <c r="B2185" s="870"/>
      <c r="C2185" s="870"/>
      <c r="D2185" s="870"/>
      <c r="E2185" s="870"/>
      <c r="F2185" s="870"/>
      <c r="G2185" s="870"/>
      <c r="H2185" s="870"/>
    </row>
    <row r="2186" spans="2:8" x14ac:dyDescent="0.25">
      <c r="B2186" s="870"/>
      <c r="C2186" s="870"/>
      <c r="D2186" s="870"/>
      <c r="E2186" s="870"/>
      <c r="F2186" s="870"/>
      <c r="G2186" s="870"/>
      <c r="H2186" s="870"/>
    </row>
    <row r="2187" spans="2:8" x14ac:dyDescent="0.25">
      <c r="B2187" s="870"/>
      <c r="C2187" s="870"/>
      <c r="D2187" s="870"/>
      <c r="E2187" s="870"/>
      <c r="F2187" s="870"/>
      <c r="G2187" s="870"/>
      <c r="H2187" s="870"/>
    </row>
    <row r="2188" spans="2:8" x14ac:dyDescent="0.25">
      <c r="B2188" s="870"/>
      <c r="C2188" s="870"/>
      <c r="D2188" s="870"/>
      <c r="E2188" s="870"/>
      <c r="F2188" s="870"/>
      <c r="G2188" s="870"/>
      <c r="H2188" s="870"/>
    </row>
    <row r="2189" spans="2:8" x14ac:dyDescent="0.25">
      <c r="B2189" s="870"/>
      <c r="C2189" s="870"/>
      <c r="D2189" s="870"/>
      <c r="E2189" s="870"/>
      <c r="F2189" s="870"/>
      <c r="G2189" s="870"/>
      <c r="H2189" s="870"/>
    </row>
    <row r="2190" spans="2:8" x14ac:dyDescent="0.25">
      <c r="B2190" s="870"/>
      <c r="C2190" s="870"/>
      <c r="D2190" s="870"/>
      <c r="E2190" s="870"/>
      <c r="F2190" s="870"/>
      <c r="G2190" s="870"/>
      <c r="H2190" s="870"/>
    </row>
    <row r="2191" spans="2:8" x14ac:dyDescent="0.25">
      <c r="B2191" s="870"/>
      <c r="C2191" s="870"/>
      <c r="D2191" s="870"/>
      <c r="E2191" s="870"/>
      <c r="F2191" s="870"/>
      <c r="G2191" s="870"/>
      <c r="H2191" s="870"/>
    </row>
    <row r="2192" spans="2:8" x14ac:dyDescent="0.25">
      <c r="B2192" s="870"/>
      <c r="C2192" s="870"/>
      <c r="D2192" s="870"/>
      <c r="E2192" s="870"/>
      <c r="F2192" s="870"/>
      <c r="G2192" s="870"/>
      <c r="H2192" s="870"/>
    </row>
    <row r="2193" spans="2:8" x14ac:dyDescent="0.25">
      <c r="B2193" s="870"/>
      <c r="C2193" s="870"/>
      <c r="D2193" s="870"/>
      <c r="E2193" s="870"/>
      <c r="F2193" s="870"/>
      <c r="G2193" s="870"/>
      <c r="H2193" s="870"/>
    </row>
    <row r="2194" spans="2:8" x14ac:dyDescent="0.25">
      <c r="B2194" s="870"/>
      <c r="C2194" s="870"/>
      <c r="D2194" s="870"/>
      <c r="E2194" s="870"/>
      <c r="F2194" s="870"/>
      <c r="G2194" s="870"/>
      <c r="H2194" s="870"/>
    </row>
    <row r="2195" spans="2:8" x14ac:dyDescent="0.25">
      <c r="B2195" s="870"/>
      <c r="C2195" s="870"/>
      <c r="D2195" s="870"/>
      <c r="E2195" s="870"/>
      <c r="F2195" s="870"/>
      <c r="G2195" s="870"/>
      <c r="H2195" s="870"/>
    </row>
    <row r="2196" spans="2:8" x14ac:dyDescent="0.25">
      <c r="B2196" s="870"/>
      <c r="C2196" s="870"/>
      <c r="D2196" s="870"/>
      <c r="E2196" s="870"/>
      <c r="F2196" s="870"/>
      <c r="G2196" s="870"/>
      <c r="H2196" s="870"/>
    </row>
    <row r="2197" spans="2:8" x14ac:dyDescent="0.25">
      <c r="B2197" s="870"/>
      <c r="C2197" s="870"/>
      <c r="D2197" s="870"/>
      <c r="E2197" s="870"/>
      <c r="F2197" s="870"/>
      <c r="G2197" s="870"/>
      <c r="H2197" s="870"/>
    </row>
    <row r="2198" spans="2:8" x14ac:dyDescent="0.25">
      <c r="B2198" s="870"/>
      <c r="C2198" s="870"/>
      <c r="D2198" s="870"/>
      <c r="E2198" s="870"/>
      <c r="F2198" s="870"/>
      <c r="G2198" s="870"/>
      <c r="H2198" s="870"/>
    </row>
    <row r="2199" spans="2:8" x14ac:dyDescent="0.25">
      <c r="B2199" s="870"/>
      <c r="C2199" s="870"/>
      <c r="D2199" s="870"/>
      <c r="E2199" s="870"/>
      <c r="F2199" s="870"/>
      <c r="G2199" s="870"/>
      <c r="H2199" s="870"/>
    </row>
    <row r="2200" spans="2:8" x14ac:dyDescent="0.25">
      <c r="B2200" s="870"/>
      <c r="C2200" s="870"/>
      <c r="D2200" s="870"/>
      <c r="E2200" s="870"/>
      <c r="F2200" s="870"/>
      <c r="G2200" s="870"/>
      <c r="H2200" s="870"/>
    </row>
    <row r="2201" spans="2:8" x14ac:dyDescent="0.25">
      <c r="B2201" s="870"/>
      <c r="C2201" s="870"/>
      <c r="D2201" s="870"/>
      <c r="E2201" s="870"/>
      <c r="F2201" s="870"/>
      <c r="G2201" s="870"/>
      <c r="H2201" s="870"/>
    </row>
    <row r="2202" spans="2:8" x14ac:dyDescent="0.25">
      <c r="B2202" s="870"/>
      <c r="C2202" s="870"/>
      <c r="D2202" s="870"/>
      <c r="E2202" s="870"/>
      <c r="F2202" s="870"/>
      <c r="G2202" s="870"/>
      <c r="H2202" s="870"/>
    </row>
    <row r="2203" spans="2:8" x14ac:dyDescent="0.25">
      <c r="B2203" s="870"/>
      <c r="C2203" s="870"/>
      <c r="D2203" s="870"/>
      <c r="E2203" s="870"/>
      <c r="F2203" s="870"/>
      <c r="G2203" s="870"/>
      <c r="H2203" s="870"/>
    </row>
    <row r="2204" spans="2:8" x14ac:dyDescent="0.25">
      <c r="B2204" s="870"/>
      <c r="C2204" s="870"/>
      <c r="D2204" s="870"/>
      <c r="E2204" s="870"/>
      <c r="F2204" s="870"/>
      <c r="G2204" s="870"/>
      <c r="H2204" s="870"/>
    </row>
    <row r="2205" spans="2:8" x14ac:dyDescent="0.25">
      <c r="B2205" s="870"/>
      <c r="C2205" s="870"/>
      <c r="D2205" s="870"/>
      <c r="E2205" s="870"/>
      <c r="F2205" s="870"/>
      <c r="G2205" s="870"/>
      <c r="H2205" s="870"/>
    </row>
    <row r="2206" spans="2:8" x14ac:dyDescent="0.25">
      <c r="B2206" s="870"/>
      <c r="C2206" s="870"/>
      <c r="D2206" s="870"/>
      <c r="E2206" s="870"/>
      <c r="F2206" s="870"/>
      <c r="G2206" s="870"/>
      <c r="H2206" s="870"/>
    </row>
    <row r="2207" spans="2:8" x14ac:dyDescent="0.25">
      <c r="B2207" s="870"/>
      <c r="C2207" s="870"/>
      <c r="D2207" s="870"/>
      <c r="E2207" s="870"/>
      <c r="F2207" s="870"/>
      <c r="G2207" s="870"/>
      <c r="H2207" s="870"/>
    </row>
    <row r="2208" spans="2:8" x14ac:dyDescent="0.25">
      <c r="B2208" s="870"/>
      <c r="C2208" s="870"/>
      <c r="D2208" s="870"/>
      <c r="E2208" s="870"/>
      <c r="F2208" s="870"/>
      <c r="G2208" s="870"/>
      <c r="H2208" s="870"/>
    </row>
    <row r="2209" spans="2:8" x14ac:dyDescent="0.25">
      <c r="B2209" s="870"/>
      <c r="C2209" s="870"/>
      <c r="D2209" s="870"/>
      <c r="E2209" s="870"/>
      <c r="F2209" s="870"/>
      <c r="G2209" s="870"/>
      <c r="H2209" s="870"/>
    </row>
    <row r="2210" spans="2:8" x14ac:dyDescent="0.25">
      <c r="B2210" s="870"/>
      <c r="C2210" s="870"/>
      <c r="D2210" s="870"/>
      <c r="E2210" s="870"/>
      <c r="F2210" s="870"/>
      <c r="G2210" s="870"/>
      <c r="H2210" s="870"/>
    </row>
    <row r="2211" spans="2:8" x14ac:dyDescent="0.25">
      <c r="B2211" s="870"/>
      <c r="C2211" s="870"/>
      <c r="D2211" s="870"/>
      <c r="E2211" s="870"/>
      <c r="F2211" s="870"/>
      <c r="G2211" s="870"/>
      <c r="H2211" s="870"/>
    </row>
    <row r="2212" spans="2:8" x14ac:dyDescent="0.25">
      <c r="B2212" s="870"/>
      <c r="C2212" s="870"/>
      <c r="D2212" s="870"/>
      <c r="E2212" s="870"/>
      <c r="F2212" s="870"/>
      <c r="G2212" s="870"/>
      <c r="H2212" s="870"/>
    </row>
    <row r="2213" spans="2:8" x14ac:dyDescent="0.25">
      <c r="B2213" s="870"/>
      <c r="C2213" s="870"/>
      <c r="D2213" s="870"/>
      <c r="E2213" s="870"/>
      <c r="F2213" s="870"/>
      <c r="G2213" s="870"/>
      <c r="H2213" s="870"/>
    </row>
    <row r="2214" spans="2:8" x14ac:dyDescent="0.25">
      <c r="B2214" s="870"/>
      <c r="C2214" s="870"/>
      <c r="D2214" s="870"/>
      <c r="E2214" s="870"/>
      <c r="F2214" s="870"/>
      <c r="G2214" s="870"/>
      <c r="H2214" s="870"/>
    </row>
    <row r="2215" spans="2:8" x14ac:dyDescent="0.25">
      <c r="B2215" s="870"/>
      <c r="C2215" s="870"/>
      <c r="D2215" s="870"/>
      <c r="E2215" s="870"/>
      <c r="F2215" s="870"/>
      <c r="G2215" s="870"/>
      <c r="H2215" s="870"/>
    </row>
    <row r="2216" spans="2:8" x14ac:dyDescent="0.25">
      <c r="B2216" s="870"/>
      <c r="C2216" s="870"/>
      <c r="D2216" s="870"/>
      <c r="E2216" s="870"/>
      <c r="F2216" s="870"/>
      <c r="G2216" s="870"/>
      <c r="H2216" s="870"/>
    </row>
    <row r="2217" spans="2:8" x14ac:dyDescent="0.25">
      <c r="B2217" s="870"/>
      <c r="C2217" s="870"/>
      <c r="D2217" s="870"/>
      <c r="E2217" s="870"/>
      <c r="F2217" s="870"/>
      <c r="G2217" s="870"/>
      <c r="H2217" s="870"/>
    </row>
    <row r="2218" spans="2:8" x14ac:dyDescent="0.25">
      <c r="B2218" s="870"/>
      <c r="C2218" s="870"/>
      <c r="D2218" s="870"/>
      <c r="E2218" s="870"/>
      <c r="F2218" s="870"/>
      <c r="G2218" s="870"/>
      <c r="H2218" s="870"/>
    </row>
    <row r="2219" spans="2:8" x14ac:dyDescent="0.25">
      <c r="B2219" s="870"/>
      <c r="C2219" s="870"/>
      <c r="D2219" s="870"/>
      <c r="E2219" s="870"/>
      <c r="F2219" s="870"/>
      <c r="G2219" s="870"/>
      <c r="H2219" s="870"/>
    </row>
    <row r="2220" spans="2:8" x14ac:dyDescent="0.25">
      <c r="B2220" s="870"/>
      <c r="C2220" s="870"/>
      <c r="D2220" s="870"/>
      <c r="E2220" s="870"/>
      <c r="F2220" s="870"/>
      <c r="G2220" s="870"/>
      <c r="H2220" s="870"/>
    </row>
    <row r="2221" spans="2:8" x14ac:dyDescent="0.25">
      <c r="B2221" s="870"/>
      <c r="C2221" s="870"/>
      <c r="D2221" s="870"/>
      <c r="E2221" s="870"/>
      <c r="F2221" s="870"/>
      <c r="G2221" s="870"/>
      <c r="H2221" s="870"/>
    </row>
    <row r="2222" spans="2:8" x14ac:dyDescent="0.25">
      <c r="B2222" s="870"/>
      <c r="C2222" s="870"/>
      <c r="D2222" s="870"/>
      <c r="E2222" s="870"/>
      <c r="F2222" s="870"/>
      <c r="G2222" s="870"/>
      <c r="H2222" s="870"/>
    </row>
    <row r="2223" spans="2:8" x14ac:dyDescent="0.25">
      <c r="B2223" s="870"/>
      <c r="C2223" s="870"/>
      <c r="D2223" s="870"/>
      <c r="E2223" s="870"/>
      <c r="F2223" s="870"/>
      <c r="G2223" s="870"/>
      <c r="H2223" s="870"/>
    </row>
    <row r="2224" spans="2:8" x14ac:dyDescent="0.25">
      <c r="B2224" s="870"/>
      <c r="C2224" s="870"/>
      <c r="D2224" s="870"/>
      <c r="E2224" s="870"/>
      <c r="F2224" s="870"/>
      <c r="G2224" s="870"/>
      <c r="H2224" s="870"/>
    </row>
    <row r="2225" spans="2:8" x14ac:dyDescent="0.25">
      <c r="B2225" s="870"/>
      <c r="C2225" s="870"/>
      <c r="D2225" s="870"/>
      <c r="E2225" s="870"/>
      <c r="F2225" s="870"/>
      <c r="G2225" s="870"/>
      <c r="H2225" s="870"/>
    </row>
    <row r="2226" spans="2:8" x14ac:dyDescent="0.25">
      <c r="B2226" s="870"/>
      <c r="C2226" s="870"/>
      <c r="D2226" s="870"/>
      <c r="E2226" s="870"/>
      <c r="F2226" s="870"/>
      <c r="G2226" s="870"/>
      <c r="H2226" s="870"/>
    </row>
    <row r="2227" spans="2:8" x14ac:dyDescent="0.25">
      <c r="B2227" s="870"/>
      <c r="C2227" s="870"/>
      <c r="D2227" s="870"/>
      <c r="E2227" s="870"/>
      <c r="F2227" s="870"/>
      <c r="G2227" s="870"/>
      <c r="H2227" s="870"/>
    </row>
    <row r="2228" spans="2:8" x14ac:dyDescent="0.25">
      <c r="B2228" s="870"/>
      <c r="C2228" s="870"/>
      <c r="D2228" s="870"/>
      <c r="E2228" s="870"/>
      <c r="F2228" s="870"/>
      <c r="G2228" s="870"/>
      <c r="H2228" s="870"/>
    </row>
    <row r="2229" spans="2:8" x14ac:dyDescent="0.25">
      <c r="B2229" s="870"/>
      <c r="C2229" s="870"/>
      <c r="D2229" s="870"/>
      <c r="E2229" s="870"/>
      <c r="F2229" s="870"/>
      <c r="G2229" s="870"/>
      <c r="H2229" s="870"/>
    </row>
    <row r="2230" spans="2:8" x14ac:dyDescent="0.25">
      <c r="B2230" s="870"/>
      <c r="C2230" s="870"/>
      <c r="D2230" s="870"/>
      <c r="E2230" s="870"/>
      <c r="F2230" s="870"/>
      <c r="G2230" s="870"/>
      <c r="H2230" s="870"/>
    </row>
    <row r="2231" spans="2:8" x14ac:dyDescent="0.25">
      <c r="B2231" s="870"/>
      <c r="C2231" s="870"/>
      <c r="D2231" s="870"/>
      <c r="E2231" s="870"/>
      <c r="F2231" s="870"/>
      <c r="G2231" s="870"/>
      <c r="H2231" s="870"/>
    </row>
    <row r="2232" spans="2:8" x14ac:dyDescent="0.25">
      <c r="B2232" s="870"/>
      <c r="C2232" s="870"/>
      <c r="D2232" s="870"/>
      <c r="E2232" s="870"/>
      <c r="F2232" s="870"/>
      <c r="G2232" s="870"/>
      <c r="H2232" s="870"/>
    </row>
    <row r="2233" spans="2:8" x14ac:dyDescent="0.25">
      <c r="B2233" s="870"/>
      <c r="C2233" s="870"/>
      <c r="D2233" s="870"/>
      <c r="E2233" s="870"/>
      <c r="F2233" s="870"/>
      <c r="G2233" s="870"/>
      <c r="H2233" s="870"/>
    </row>
    <row r="2234" spans="2:8" x14ac:dyDescent="0.25">
      <c r="B2234" s="870"/>
      <c r="C2234" s="870"/>
      <c r="D2234" s="870"/>
      <c r="E2234" s="870"/>
      <c r="F2234" s="870"/>
      <c r="G2234" s="870"/>
      <c r="H2234" s="870"/>
    </row>
    <row r="2235" spans="2:8" x14ac:dyDescent="0.25">
      <c r="B2235" s="870"/>
      <c r="C2235" s="870"/>
      <c r="D2235" s="870"/>
      <c r="E2235" s="870"/>
      <c r="F2235" s="870"/>
      <c r="G2235" s="870"/>
      <c r="H2235" s="870"/>
    </row>
    <row r="2236" spans="2:8" x14ac:dyDescent="0.25">
      <c r="B2236" s="870"/>
      <c r="C2236" s="870"/>
      <c r="D2236" s="870"/>
      <c r="E2236" s="870"/>
      <c r="F2236" s="870"/>
      <c r="G2236" s="870"/>
      <c r="H2236" s="870"/>
    </row>
    <row r="2237" spans="2:8" x14ac:dyDescent="0.25">
      <c r="B2237" s="870"/>
      <c r="C2237" s="870"/>
      <c r="D2237" s="870"/>
      <c r="E2237" s="870"/>
      <c r="F2237" s="870"/>
      <c r="G2237" s="870"/>
      <c r="H2237" s="870"/>
    </row>
    <row r="2238" spans="2:8" x14ac:dyDescent="0.25">
      <c r="B2238" s="870"/>
      <c r="C2238" s="870"/>
      <c r="D2238" s="870"/>
      <c r="E2238" s="870"/>
      <c r="F2238" s="870"/>
      <c r="G2238" s="870"/>
      <c r="H2238" s="870"/>
    </row>
    <row r="2239" spans="2:8" x14ac:dyDescent="0.25">
      <c r="B2239" s="870"/>
      <c r="C2239" s="870"/>
      <c r="D2239" s="870"/>
      <c r="E2239" s="870"/>
      <c r="F2239" s="870"/>
      <c r="G2239" s="870"/>
      <c r="H2239" s="870"/>
    </row>
    <row r="2240" spans="2:8" x14ac:dyDescent="0.25">
      <c r="B2240" s="870"/>
      <c r="C2240" s="870"/>
      <c r="D2240" s="870"/>
      <c r="E2240" s="870"/>
      <c r="F2240" s="870"/>
      <c r="G2240" s="870"/>
      <c r="H2240" s="870"/>
    </row>
    <row r="2241" spans="2:8" x14ac:dyDescent="0.25">
      <c r="B2241" s="870"/>
      <c r="C2241" s="870"/>
      <c r="D2241" s="870"/>
      <c r="E2241" s="870"/>
      <c r="F2241" s="870"/>
      <c r="G2241" s="870"/>
      <c r="H2241" s="870"/>
    </row>
    <row r="2242" spans="2:8" x14ac:dyDescent="0.25">
      <c r="B2242" s="870"/>
      <c r="C2242" s="870"/>
      <c r="D2242" s="870"/>
      <c r="E2242" s="870"/>
      <c r="F2242" s="870"/>
      <c r="G2242" s="870"/>
      <c r="H2242" s="870"/>
    </row>
    <row r="2243" spans="2:8" x14ac:dyDescent="0.25">
      <c r="B2243" s="870"/>
      <c r="C2243" s="870"/>
      <c r="D2243" s="870"/>
      <c r="E2243" s="870"/>
      <c r="F2243" s="870"/>
      <c r="G2243" s="870"/>
      <c r="H2243" s="870"/>
    </row>
    <row r="2244" spans="2:8" x14ac:dyDescent="0.25">
      <c r="B2244" s="870"/>
      <c r="C2244" s="870"/>
      <c r="D2244" s="870"/>
      <c r="E2244" s="870"/>
      <c r="F2244" s="870"/>
      <c r="G2244" s="870"/>
      <c r="H2244" s="870"/>
    </row>
    <row r="2245" spans="2:8" x14ac:dyDescent="0.25">
      <c r="B2245" s="870"/>
      <c r="C2245" s="870"/>
      <c r="D2245" s="870"/>
      <c r="E2245" s="870"/>
      <c r="F2245" s="870"/>
      <c r="G2245" s="870"/>
      <c r="H2245" s="870"/>
    </row>
    <row r="2246" spans="2:8" x14ac:dyDescent="0.25">
      <c r="B2246" s="870"/>
      <c r="C2246" s="870"/>
      <c r="D2246" s="870"/>
      <c r="E2246" s="870"/>
      <c r="F2246" s="870"/>
      <c r="G2246" s="870"/>
      <c r="H2246" s="870"/>
    </row>
    <row r="2247" spans="2:8" x14ac:dyDescent="0.25">
      <c r="B2247" s="870"/>
      <c r="C2247" s="870"/>
      <c r="D2247" s="870"/>
      <c r="E2247" s="870"/>
      <c r="F2247" s="870"/>
      <c r="G2247" s="870"/>
      <c r="H2247" s="870"/>
    </row>
    <row r="2248" spans="2:8" x14ac:dyDescent="0.25">
      <c r="B2248" s="870"/>
      <c r="C2248" s="870"/>
      <c r="D2248" s="870"/>
      <c r="E2248" s="870"/>
      <c r="F2248" s="870"/>
      <c r="G2248" s="870"/>
      <c r="H2248" s="870"/>
    </row>
    <row r="2249" spans="2:8" x14ac:dyDescent="0.25">
      <c r="B2249" s="870"/>
      <c r="C2249" s="870"/>
      <c r="D2249" s="870"/>
      <c r="E2249" s="870"/>
      <c r="F2249" s="870"/>
      <c r="G2249" s="870"/>
      <c r="H2249" s="870"/>
    </row>
    <row r="2250" spans="2:8" x14ac:dyDescent="0.25">
      <c r="B2250" s="870"/>
      <c r="C2250" s="870"/>
      <c r="D2250" s="870"/>
      <c r="E2250" s="870"/>
      <c r="F2250" s="870"/>
      <c r="G2250" s="870"/>
      <c r="H2250" s="870"/>
    </row>
    <row r="2251" spans="2:8" x14ac:dyDescent="0.25">
      <c r="B2251" s="870"/>
      <c r="C2251" s="870"/>
      <c r="D2251" s="870"/>
      <c r="E2251" s="870"/>
      <c r="F2251" s="870"/>
      <c r="G2251" s="870"/>
      <c r="H2251" s="870"/>
    </row>
    <row r="2252" spans="2:8" x14ac:dyDescent="0.25">
      <c r="B2252" s="870"/>
      <c r="C2252" s="870"/>
      <c r="D2252" s="870"/>
      <c r="E2252" s="870"/>
      <c r="F2252" s="870"/>
      <c r="G2252" s="870"/>
      <c r="H2252" s="870"/>
    </row>
    <row r="2253" spans="2:8" x14ac:dyDescent="0.25">
      <c r="B2253" s="870"/>
      <c r="C2253" s="870"/>
      <c r="D2253" s="870"/>
      <c r="E2253" s="870"/>
      <c r="F2253" s="870"/>
      <c r="G2253" s="870"/>
      <c r="H2253" s="870"/>
    </row>
    <row r="2254" spans="2:8" x14ac:dyDescent="0.25">
      <c r="B2254" s="870"/>
      <c r="C2254" s="870"/>
      <c r="D2254" s="870"/>
      <c r="E2254" s="870"/>
      <c r="F2254" s="870"/>
      <c r="G2254" s="870"/>
      <c r="H2254" s="870"/>
    </row>
    <row r="2255" spans="2:8" x14ac:dyDescent="0.25">
      <c r="B2255" s="870"/>
      <c r="C2255" s="870"/>
      <c r="D2255" s="870"/>
      <c r="E2255" s="870"/>
      <c r="F2255" s="870"/>
      <c r="G2255" s="870"/>
      <c r="H2255" s="870"/>
    </row>
    <row r="2256" spans="2:8" x14ac:dyDescent="0.25">
      <c r="B2256" s="870"/>
      <c r="C2256" s="870"/>
      <c r="D2256" s="870"/>
      <c r="E2256" s="870"/>
      <c r="F2256" s="870"/>
      <c r="G2256" s="870"/>
      <c r="H2256" s="870"/>
    </row>
    <row r="2257" spans="2:8" x14ac:dyDescent="0.25">
      <c r="B2257" s="870"/>
      <c r="C2257" s="870"/>
      <c r="D2257" s="870"/>
      <c r="E2257" s="870"/>
      <c r="F2257" s="870"/>
      <c r="G2257" s="870"/>
      <c r="H2257" s="870"/>
    </row>
    <row r="2258" spans="2:8" x14ac:dyDescent="0.25">
      <c r="B2258" s="870"/>
      <c r="C2258" s="870"/>
      <c r="D2258" s="870"/>
      <c r="E2258" s="870"/>
      <c r="F2258" s="870"/>
      <c r="G2258" s="870"/>
      <c r="H2258" s="870"/>
    </row>
    <row r="2259" spans="2:8" x14ac:dyDescent="0.25">
      <c r="B2259" s="870"/>
      <c r="C2259" s="870"/>
      <c r="D2259" s="870"/>
      <c r="E2259" s="870"/>
      <c r="F2259" s="870"/>
      <c r="G2259" s="870"/>
      <c r="H2259" s="870"/>
    </row>
    <row r="2260" spans="2:8" x14ac:dyDescent="0.25">
      <c r="B2260" s="870"/>
      <c r="C2260" s="870"/>
      <c r="D2260" s="870"/>
      <c r="E2260" s="870"/>
      <c r="F2260" s="870"/>
      <c r="G2260" s="870"/>
      <c r="H2260" s="870"/>
    </row>
    <row r="2261" spans="2:8" x14ac:dyDescent="0.25">
      <c r="B2261" s="870"/>
      <c r="C2261" s="870"/>
      <c r="D2261" s="870"/>
      <c r="E2261" s="870"/>
      <c r="F2261" s="870"/>
      <c r="G2261" s="870"/>
      <c r="H2261" s="870"/>
    </row>
    <row r="2262" spans="2:8" x14ac:dyDescent="0.25">
      <c r="B2262" s="870"/>
      <c r="C2262" s="870"/>
      <c r="D2262" s="870"/>
      <c r="E2262" s="870"/>
      <c r="F2262" s="870"/>
      <c r="G2262" s="870"/>
      <c r="H2262" s="870"/>
    </row>
    <row r="2263" spans="2:8" x14ac:dyDescent="0.25">
      <c r="B2263" s="870"/>
      <c r="C2263" s="870"/>
      <c r="D2263" s="870"/>
      <c r="E2263" s="870"/>
      <c r="F2263" s="870"/>
      <c r="G2263" s="870"/>
      <c r="H2263" s="870"/>
    </row>
    <row r="2264" spans="2:8" x14ac:dyDescent="0.25">
      <c r="B2264" s="870"/>
      <c r="C2264" s="870"/>
      <c r="D2264" s="870"/>
      <c r="E2264" s="870"/>
      <c r="F2264" s="870"/>
      <c r="G2264" s="870"/>
      <c r="H2264" s="870"/>
    </row>
    <row r="2265" spans="2:8" x14ac:dyDescent="0.25">
      <c r="B2265" s="870"/>
      <c r="C2265" s="870"/>
      <c r="D2265" s="870"/>
      <c r="E2265" s="870"/>
      <c r="F2265" s="870"/>
      <c r="G2265" s="870"/>
      <c r="H2265" s="870"/>
    </row>
    <row r="2266" spans="2:8" x14ac:dyDescent="0.25">
      <c r="B2266" s="870"/>
      <c r="C2266" s="870"/>
      <c r="D2266" s="870"/>
      <c r="E2266" s="870"/>
      <c r="F2266" s="870"/>
      <c r="G2266" s="870"/>
      <c r="H2266" s="870"/>
    </row>
    <row r="2267" spans="2:8" x14ac:dyDescent="0.25">
      <c r="B2267" s="870"/>
      <c r="C2267" s="870"/>
      <c r="D2267" s="870"/>
      <c r="E2267" s="870"/>
      <c r="F2267" s="870"/>
      <c r="G2267" s="870"/>
      <c r="H2267" s="870"/>
    </row>
    <row r="2268" spans="2:8" x14ac:dyDescent="0.25">
      <c r="B2268" s="870"/>
      <c r="C2268" s="870"/>
      <c r="D2268" s="870"/>
      <c r="E2268" s="870"/>
      <c r="F2268" s="870"/>
      <c r="G2268" s="870"/>
      <c r="H2268" s="870"/>
    </row>
    <row r="2269" spans="2:8" x14ac:dyDescent="0.25">
      <c r="B2269" s="870"/>
      <c r="C2269" s="870"/>
      <c r="D2269" s="870"/>
      <c r="E2269" s="870"/>
      <c r="F2269" s="870"/>
      <c r="G2269" s="870"/>
      <c r="H2269" s="870"/>
    </row>
    <row r="2270" spans="2:8" x14ac:dyDescent="0.25">
      <c r="B2270" s="870"/>
      <c r="C2270" s="870"/>
      <c r="D2270" s="870"/>
      <c r="E2270" s="870"/>
      <c r="F2270" s="870"/>
      <c r="G2270" s="870"/>
      <c r="H2270" s="870"/>
    </row>
    <row r="2271" spans="2:8" x14ac:dyDescent="0.25">
      <c r="B2271" s="870"/>
      <c r="C2271" s="870"/>
      <c r="D2271" s="870"/>
      <c r="E2271" s="870"/>
      <c r="F2271" s="870"/>
      <c r="G2271" s="870"/>
      <c r="H2271" s="870"/>
    </row>
    <row r="2272" spans="2:8" x14ac:dyDescent="0.25">
      <c r="B2272" s="870"/>
      <c r="C2272" s="870"/>
      <c r="D2272" s="870"/>
      <c r="E2272" s="870"/>
      <c r="F2272" s="870"/>
      <c r="G2272" s="870"/>
      <c r="H2272" s="870"/>
    </row>
    <row r="2273" spans="2:8" x14ac:dyDescent="0.25">
      <c r="B2273" s="870"/>
      <c r="C2273" s="870"/>
      <c r="D2273" s="870"/>
      <c r="E2273" s="870"/>
      <c r="F2273" s="870"/>
      <c r="G2273" s="870"/>
      <c r="H2273" s="870"/>
    </row>
    <row r="2274" spans="2:8" x14ac:dyDescent="0.25">
      <c r="B2274" s="870"/>
      <c r="C2274" s="870"/>
      <c r="D2274" s="870"/>
      <c r="E2274" s="870"/>
      <c r="F2274" s="870"/>
      <c r="G2274" s="870"/>
      <c r="H2274" s="870"/>
    </row>
    <row r="2275" spans="2:8" x14ac:dyDescent="0.25">
      <c r="B2275" s="870"/>
      <c r="C2275" s="870"/>
      <c r="D2275" s="870"/>
      <c r="E2275" s="870"/>
      <c r="F2275" s="870"/>
      <c r="G2275" s="870"/>
      <c r="H2275" s="870"/>
    </row>
    <row r="2276" spans="2:8" x14ac:dyDescent="0.25">
      <c r="B2276" s="870"/>
      <c r="C2276" s="870"/>
      <c r="D2276" s="870"/>
      <c r="E2276" s="870"/>
      <c r="F2276" s="870"/>
      <c r="G2276" s="870"/>
      <c r="H2276" s="870"/>
    </row>
    <row r="2277" spans="2:8" x14ac:dyDescent="0.25">
      <c r="B2277" s="870"/>
      <c r="C2277" s="870"/>
      <c r="D2277" s="870"/>
      <c r="E2277" s="870"/>
      <c r="F2277" s="870"/>
      <c r="G2277" s="870"/>
      <c r="H2277" s="870"/>
    </row>
    <row r="2278" spans="2:8" x14ac:dyDescent="0.25">
      <c r="B2278" s="870"/>
      <c r="C2278" s="870"/>
      <c r="D2278" s="870"/>
      <c r="E2278" s="870"/>
      <c r="F2278" s="870"/>
      <c r="G2278" s="870"/>
      <c r="H2278" s="870"/>
    </row>
    <row r="2279" spans="2:8" x14ac:dyDescent="0.25">
      <c r="B2279" s="870"/>
      <c r="C2279" s="870"/>
      <c r="D2279" s="870"/>
      <c r="E2279" s="870"/>
      <c r="F2279" s="870"/>
      <c r="G2279" s="870"/>
      <c r="H2279" s="870"/>
    </row>
    <row r="2280" spans="2:8" x14ac:dyDescent="0.25">
      <c r="B2280" s="870"/>
      <c r="C2280" s="870"/>
      <c r="D2280" s="870"/>
      <c r="E2280" s="870"/>
      <c r="F2280" s="870"/>
      <c r="G2280" s="870"/>
      <c r="H2280" s="870"/>
    </row>
    <row r="2281" spans="2:8" x14ac:dyDescent="0.25">
      <c r="B2281" s="870"/>
      <c r="C2281" s="870"/>
      <c r="D2281" s="870"/>
      <c r="E2281" s="870"/>
      <c r="F2281" s="870"/>
      <c r="G2281" s="870"/>
      <c r="H2281" s="870"/>
    </row>
    <row r="2282" spans="2:8" x14ac:dyDescent="0.25">
      <c r="B2282" s="870"/>
      <c r="C2282" s="870"/>
      <c r="D2282" s="870"/>
      <c r="E2282" s="870"/>
      <c r="F2282" s="870"/>
      <c r="G2282" s="870"/>
      <c r="H2282" s="870"/>
    </row>
    <row r="2283" spans="2:8" x14ac:dyDescent="0.25">
      <c r="B2283" s="870"/>
      <c r="C2283" s="870"/>
      <c r="D2283" s="870"/>
      <c r="E2283" s="870"/>
      <c r="F2283" s="870"/>
      <c r="G2283" s="870"/>
      <c r="H2283" s="870"/>
    </row>
    <row r="2284" spans="2:8" x14ac:dyDescent="0.25">
      <c r="B2284" s="870"/>
      <c r="C2284" s="870"/>
      <c r="D2284" s="870"/>
      <c r="E2284" s="870"/>
      <c r="F2284" s="870"/>
      <c r="G2284" s="870"/>
      <c r="H2284" s="870"/>
    </row>
    <row r="2285" spans="2:8" x14ac:dyDescent="0.25">
      <c r="B2285" s="870"/>
      <c r="C2285" s="870"/>
      <c r="D2285" s="870"/>
      <c r="E2285" s="870"/>
      <c r="F2285" s="870"/>
      <c r="G2285" s="870"/>
      <c r="H2285" s="870"/>
    </row>
    <row r="2286" spans="2:8" x14ac:dyDescent="0.25">
      <c r="B2286" s="870"/>
      <c r="C2286" s="870"/>
      <c r="D2286" s="870"/>
      <c r="E2286" s="870"/>
      <c r="F2286" s="870"/>
      <c r="G2286" s="870"/>
      <c r="H2286" s="870"/>
    </row>
    <row r="2287" spans="2:8" x14ac:dyDescent="0.25">
      <c r="B2287" s="870"/>
      <c r="C2287" s="870"/>
      <c r="D2287" s="870"/>
      <c r="E2287" s="870"/>
      <c r="F2287" s="870"/>
      <c r="G2287" s="870"/>
      <c r="H2287" s="870"/>
    </row>
    <row r="2288" spans="2:8" x14ac:dyDescent="0.25">
      <c r="B2288" s="870"/>
      <c r="C2288" s="870"/>
      <c r="D2288" s="870"/>
      <c r="E2288" s="870"/>
      <c r="F2288" s="870"/>
      <c r="G2288" s="870"/>
      <c r="H2288" s="870"/>
    </row>
    <row r="2289" spans="2:8" x14ac:dyDescent="0.25">
      <c r="B2289" s="870"/>
      <c r="C2289" s="870"/>
      <c r="D2289" s="870"/>
      <c r="E2289" s="870"/>
      <c r="F2289" s="870"/>
      <c r="G2289" s="870"/>
      <c r="H2289" s="870"/>
    </row>
    <row r="2290" spans="2:8" x14ac:dyDescent="0.25">
      <c r="B2290" s="870"/>
      <c r="C2290" s="870"/>
      <c r="D2290" s="870"/>
      <c r="E2290" s="870"/>
      <c r="F2290" s="870"/>
      <c r="G2290" s="870"/>
      <c r="H2290" s="870"/>
    </row>
    <row r="2291" spans="2:8" x14ac:dyDescent="0.25">
      <c r="B2291" s="870"/>
      <c r="C2291" s="870"/>
      <c r="D2291" s="870"/>
      <c r="E2291" s="870"/>
      <c r="F2291" s="870"/>
      <c r="G2291" s="870"/>
      <c r="H2291" s="870"/>
    </row>
    <row r="2292" spans="2:8" x14ac:dyDescent="0.25">
      <c r="B2292" s="870"/>
      <c r="C2292" s="870"/>
      <c r="D2292" s="870"/>
      <c r="E2292" s="870"/>
      <c r="F2292" s="870"/>
      <c r="G2292" s="870"/>
      <c r="H2292" s="870"/>
    </row>
    <row r="2293" spans="2:8" x14ac:dyDescent="0.25">
      <c r="B2293" s="870"/>
      <c r="C2293" s="870"/>
      <c r="D2293" s="870"/>
      <c r="E2293" s="870"/>
      <c r="F2293" s="870"/>
      <c r="G2293" s="870"/>
      <c r="H2293" s="870"/>
    </row>
    <row r="2294" spans="2:8" x14ac:dyDescent="0.25">
      <c r="B2294" s="870"/>
      <c r="C2294" s="870"/>
      <c r="D2294" s="870"/>
      <c r="E2294" s="870"/>
      <c r="F2294" s="870"/>
      <c r="G2294" s="870"/>
      <c r="H2294" s="870"/>
    </row>
    <row r="2295" spans="2:8" x14ac:dyDescent="0.25">
      <c r="B2295" s="870"/>
      <c r="C2295" s="870"/>
      <c r="D2295" s="870"/>
      <c r="E2295" s="870"/>
      <c r="F2295" s="870"/>
      <c r="G2295" s="870"/>
      <c r="H2295" s="870"/>
    </row>
    <row r="2296" spans="2:8" x14ac:dyDescent="0.25">
      <c r="B2296" s="870"/>
      <c r="C2296" s="870"/>
      <c r="D2296" s="870"/>
      <c r="E2296" s="870"/>
      <c r="F2296" s="870"/>
      <c r="G2296" s="870"/>
      <c r="H2296" s="870"/>
    </row>
    <row r="2297" spans="2:8" x14ac:dyDescent="0.25">
      <c r="B2297" s="870"/>
      <c r="C2297" s="870"/>
      <c r="D2297" s="870"/>
      <c r="E2297" s="870"/>
      <c r="F2297" s="870"/>
      <c r="G2297" s="870"/>
      <c r="H2297" s="870"/>
    </row>
    <row r="2298" spans="2:8" x14ac:dyDescent="0.25">
      <c r="B2298" s="870"/>
      <c r="C2298" s="870"/>
      <c r="D2298" s="870"/>
      <c r="E2298" s="870"/>
      <c r="F2298" s="870"/>
      <c r="G2298" s="870"/>
      <c r="H2298" s="870"/>
    </row>
    <row r="2299" spans="2:8" x14ac:dyDescent="0.25">
      <c r="B2299" s="870"/>
      <c r="C2299" s="870"/>
      <c r="D2299" s="870"/>
      <c r="E2299" s="870"/>
      <c r="F2299" s="870"/>
      <c r="G2299" s="870"/>
      <c r="H2299" s="870"/>
    </row>
    <row r="2300" spans="2:8" x14ac:dyDescent="0.25">
      <c r="B2300" s="870"/>
      <c r="C2300" s="870"/>
      <c r="D2300" s="870"/>
      <c r="E2300" s="870"/>
      <c r="F2300" s="870"/>
      <c r="G2300" s="870"/>
      <c r="H2300" s="870"/>
    </row>
    <row r="2301" spans="2:8" x14ac:dyDescent="0.25">
      <c r="B2301" s="870"/>
      <c r="C2301" s="870"/>
      <c r="D2301" s="870"/>
      <c r="E2301" s="870"/>
      <c r="F2301" s="870"/>
      <c r="G2301" s="870"/>
      <c r="H2301" s="870"/>
    </row>
    <row r="2302" spans="2:8" x14ac:dyDescent="0.25">
      <c r="B2302" s="870"/>
      <c r="C2302" s="870"/>
      <c r="D2302" s="870"/>
      <c r="E2302" s="870"/>
      <c r="F2302" s="870"/>
      <c r="G2302" s="870"/>
      <c r="H2302" s="870"/>
    </row>
    <row r="2303" spans="2:8" x14ac:dyDescent="0.25">
      <c r="B2303" s="870"/>
      <c r="C2303" s="870"/>
      <c r="D2303" s="870"/>
      <c r="E2303" s="870"/>
      <c r="F2303" s="870"/>
      <c r="G2303" s="870"/>
      <c r="H2303" s="870"/>
    </row>
    <row r="2304" spans="2:8" x14ac:dyDescent="0.25">
      <c r="B2304" s="870"/>
      <c r="C2304" s="870"/>
      <c r="D2304" s="870"/>
      <c r="E2304" s="870"/>
      <c r="F2304" s="870"/>
      <c r="G2304" s="870"/>
      <c r="H2304" s="870"/>
    </row>
    <row r="2305" spans="2:8" x14ac:dyDescent="0.25">
      <c r="B2305" s="870"/>
      <c r="C2305" s="870"/>
      <c r="D2305" s="870"/>
      <c r="E2305" s="870"/>
      <c r="F2305" s="870"/>
      <c r="G2305" s="870"/>
      <c r="H2305" s="870"/>
    </row>
    <row r="2306" spans="2:8" x14ac:dyDescent="0.25">
      <c r="B2306" s="870"/>
      <c r="C2306" s="870"/>
      <c r="D2306" s="870"/>
      <c r="E2306" s="870"/>
      <c r="F2306" s="870"/>
      <c r="G2306" s="870"/>
      <c r="H2306" s="870"/>
    </row>
    <row r="2307" spans="2:8" x14ac:dyDescent="0.25">
      <c r="B2307" s="870"/>
      <c r="C2307" s="870"/>
      <c r="D2307" s="870"/>
      <c r="E2307" s="870"/>
      <c r="F2307" s="870"/>
      <c r="G2307" s="870"/>
      <c r="H2307" s="870"/>
    </row>
    <row r="2308" spans="2:8" x14ac:dyDescent="0.25">
      <c r="B2308" s="870"/>
      <c r="C2308" s="870"/>
      <c r="D2308" s="870"/>
      <c r="E2308" s="870"/>
      <c r="F2308" s="870"/>
      <c r="G2308" s="870"/>
      <c r="H2308" s="870"/>
    </row>
    <row r="2309" spans="2:8" x14ac:dyDescent="0.25">
      <c r="B2309" s="870"/>
      <c r="C2309" s="870"/>
      <c r="D2309" s="870"/>
      <c r="E2309" s="870"/>
      <c r="F2309" s="870"/>
      <c r="G2309" s="870"/>
      <c r="H2309" s="870"/>
    </row>
    <row r="2310" spans="2:8" x14ac:dyDescent="0.25">
      <c r="B2310" s="870"/>
      <c r="C2310" s="870"/>
      <c r="D2310" s="870"/>
      <c r="E2310" s="870"/>
      <c r="F2310" s="870"/>
      <c r="G2310" s="870"/>
      <c r="H2310" s="870"/>
    </row>
    <row r="2311" spans="2:8" x14ac:dyDescent="0.25">
      <c r="B2311" s="870"/>
      <c r="C2311" s="870"/>
      <c r="D2311" s="870"/>
      <c r="E2311" s="870"/>
      <c r="F2311" s="870"/>
      <c r="G2311" s="870"/>
      <c r="H2311" s="870"/>
    </row>
    <row r="2312" spans="2:8" x14ac:dyDescent="0.25">
      <c r="B2312" s="870"/>
      <c r="C2312" s="870"/>
      <c r="D2312" s="870"/>
      <c r="E2312" s="870"/>
      <c r="F2312" s="870"/>
      <c r="G2312" s="870"/>
      <c r="H2312" s="870"/>
    </row>
    <row r="2313" spans="2:8" x14ac:dyDescent="0.25">
      <c r="B2313" s="870"/>
      <c r="C2313" s="870"/>
      <c r="D2313" s="870"/>
      <c r="E2313" s="870"/>
      <c r="F2313" s="870"/>
      <c r="G2313" s="870"/>
      <c r="H2313" s="870"/>
    </row>
    <row r="2314" spans="2:8" x14ac:dyDescent="0.25">
      <c r="B2314" s="870"/>
      <c r="C2314" s="870"/>
      <c r="D2314" s="870"/>
      <c r="E2314" s="870"/>
      <c r="F2314" s="870"/>
      <c r="G2314" s="870"/>
      <c r="H2314" s="870"/>
    </row>
    <row r="2315" spans="2:8" x14ac:dyDescent="0.25">
      <c r="B2315" s="870"/>
      <c r="C2315" s="870"/>
      <c r="D2315" s="870"/>
      <c r="E2315" s="870"/>
      <c r="F2315" s="870"/>
      <c r="G2315" s="870"/>
      <c r="H2315" s="870"/>
    </row>
    <row r="2316" spans="2:8" x14ac:dyDescent="0.25">
      <c r="B2316" s="870"/>
      <c r="C2316" s="870"/>
      <c r="D2316" s="870"/>
      <c r="E2316" s="870"/>
      <c r="F2316" s="870"/>
      <c r="G2316" s="870"/>
      <c r="H2316" s="870"/>
    </row>
    <row r="2317" spans="2:8" x14ac:dyDescent="0.25">
      <c r="B2317" s="870"/>
      <c r="C2317" s="870"/>
      <c r="D2317" s="870"/>
      <c r="E2317" s="870"/>
      <c r="F2317" s="870"/>
      <c r="G2317" s="870"/>
      <c r="H2317" s="870"/>
    </row>
    <row r="2318" spans="2:8" x14ac:dyDescent="0.25">
      <c r="B2318" s="870"/>
      <c r="C2318" s="870"/>
      <c r="D2318" s="870"/>
      <c r="E2318" s="870"/>
      <c r="F2318" s="870"/>
      <c r="G2318" s="870"/>
      <c r="H2318" s="870"/>
    </row>
    <row r="2319" spans="2:8" x14ac:dyDescent="0.25">
      <c r="B2319" s="870"/>
      <c r="C2319" s="870"/>
      <c r="D2319" s="870"/>
      <c r="E2319" s="870"/>
      <c r="F2319" s="870"/>
      <c r="G2319" s="870"/>
      <c r="H2319" s="870"/>
    </row>
    <row r="2320" spans="2:8" x14ac:dyDescent="0.25">
      <c r="B2320" s="870"/>
      <c r="C2320" s="870"/>
      <c r="D2320" s="870"/>
      <c r="E2320" s="870"/>
      <c r="F2320" s="870"/>
      <c r="G2320" s="870"/>
      <c r="H2320" s="870"/>
    </row>
    <row r="2321" spans="2:8" x14ac:dyDescent="0.25">
      <c r="B2321" s="870"/>
      <c r="C2321" s="870"/>
      <c r="D2321" s="870"/>
      <c r="E2321" s="870"/>
      <c r="F2321" s="870"/>
      <c r="G2321" s="870"/>
      <c r="H2321" s="870"/>
    </row>
    <row r="2322" spans="2:8" x14ac:dyDescent="0.25">
      <c r="B2322" s="870"/>
      <c r="C2322" s="870"/>
      <c r="D2322" s="870"/>
      <c r="E2322" s="870"/>
      <c r="F2322" s="870"/>
      <c r="G2322" s="870"/>
      <c r="H2322" s="870"/>
    </row>
    <row r="2323" spans="2:8" x14ac:dyDescent="0.25">
      <c r="B2323" s="870"/>
      <c r="C2323" s="870"/>
      <c r="D2323" s="870"/>
      <c r="E2323" s="870"/>
      <c r="F2323" s="870"/>
      <c r="G2323" s="870"/>
      <c r="H2323" s="870"/>
    </row>
    <row r="2324" spans="2:8" x14ac:dyDescent="0.25">
      <c r="B2324" s="870"/>
      <c r="C2324" s="870"/>
      <c r="D2324" s="870"/>
      <c r="E2324" s="870"/>
      <c r="F2324" s="870"/>
      <c r="G2324" s="870"/>
      <c r="H2324" s="870"/>
    </row>
    <row r="2325" spans="2:8" x14ac:dyDescent="0.25">
      <c r="B2325" s="870"/>
      <c r="C2325" s="870"/>
      <c r="D2325" s="870"/>
      <c r="E2325" s="870"/>
      <c r="F2325" s="870"/>
      <c r="G2325" s="870"/>
      <c r="H2325" s="870"/>
    </row>
    <row r="2326" spans="2:8" x14ac:dyDescent="0.25">
      <c r="B2326" s="870"/>
      <c r="C2326" s="870"/>
      <c r="D2326" s="870"/>
      <c r="E2326" s="870"/>
      <c r="F2326" s="870"/>
      <c r="G2326" s="870"/>
      <c r="H2326" s="870"/>
    </row>
    <row r="2327" spans="2:8" x14ac:dyDescent="0.25">
      <c r="B2327" s="870"/>
      <c r="C2327" s="870"/>
      <c r="D2327" s="870"/>
      <c r="E2327" s="870"/>
      <c r="F2327" s="870"/>
      <c r="G2327" s="870"/>
      <c r="H2327" s="870"/>
    </row>
    <row r="2328" spans="2:8" x14ac:dyDescent="0.25">
      <c r="B2328" s="870"/>
      <c r="C2328" s="870"/>
      <c r="D2328" s="870"/>
      <c r="E2328" s="870"/>
      <c r="F2328" s="870"/>
      <c r="G2328" s="870"/>
      <c r="H2328" s="870"/>
    </row>
    <row r="2329" spans="2:8" x14ac:dyDescent="0.25">
      <c r="B2329" s="870"/>
      <c r="C2329" s="870"/>
      <c r="D2329" s="870"/>
      <c r="E2329" s="870"/>
      <c r="F2329" s="870"/>
      <c r="G2329" s="870"/>
      <c r="H2329" s="870"/>
    </row>
    <row r="2330" spans="2:8" x14ac:dyDescent="0.25">
      <c r="B2330" s="870"/>
      <c r="C2330" s="870"/>
      <c r="D2330" s="870"/>
      <c r="E2330" s="870"/>
      <c r="F2330" s="870"/>
      <c r="G2330" s="870"/>
      <c r="H2330" s="870"/>
    </row>
    <row r="2331" spans="2:8" x14ac:dyDescent="0.25">
      <c r="B2331" s="870"/>
      <c r="C2331" s="870"/>
      <c r="D2331" s="870"/>
      <c r="E2331" s="870"/>
      <c r="F2331" s="870"/>
      <c r="G2331" s="870"/>
      <c r="H2331" s="870"/>
    </row>
    <row r="2332" spans="2:8" x14ac:dyDescent="0.25">
      <c r="B2332" s="870"/>
      <c r="C2332" s="870"/>
      <c r="D2332" s="870"/>
      <c r="E2332" s="870"/>
      <c r="F2332" s="870"/>
      <c r="G2332" s="870"/>
      <c r="H2332" s="870"/>
    </row>
    <row r="2333" spans="2:8" x14ac:dyDescent="0.25">
      <c r="B2333" s="870"/>
      <c r="C2333" s="870"/>
      <c r="D2333" s="870"/>
      <c r="E2333" s="870"/>
      <c r="F2333" s="870"/>
      <c r="G2333" s="870"/>
      <c r="H2333" s="870"/>
    </row>
    <row r="2334" spans="2:8" x14ac:dyDescent="0.25">
      <c r="B2334" s="870"/>
      <c r="C2334" s="870"/>
      <c r="D2334" s="870"/>
      <c r="E2334" s="870"/>
      <c r="F2334" s="870"/>
      <c r="G2334" s="870"/>
      <c r="H2334" s="870"/>
    </row>
    <row r="2335" spans="2:8" x14ac:dyDescent="0.25">
      <c r="B2335" s="870"/>
      <c r="C2335" s="870"/>
      <c r="D2335" s="870"/>
      <c r="E2335" s="870"/>
      <c r="F2335" s="870"/>
      <c r="G2335" s="870"/>
      <c r="H2335" s="870"/>
    </row>
    <row r="2336" spans="2:8" x14ac:dyDescent="0.25">
      <c r="B2336" s="870"/>
      <c r="C2336" s="870"/>
      <c r="D2336" s="870"/>
      <c r="E2336" s="870"/>
      <c r="F2336" s="870"/>
      <c r="G2336" s="870"/>
      <c r="H2336" s="870"/>
    </row>
    <row r="2337" spans="2:8" x14ac:dyDescent="0.25">
      <c r="B2337" s="870"/>
      <c r="C2337" s="870"/>
      <c r="D2337" s="870"/>
      <c r="E2337" s="870"/>
      <c r="F2337" s="870"/>
      <c r="G2337" s="870"/>
      <c r="H2337" s="870"/>
    </row>
    <row r="2338" spans="2:8" x14ac:dyDescent="0.25">
      <c r="B2338" s="870"/>
      <c r="C2338" s="870"/>
      <c r="D2338" s="870"/>
      <c r="E2338" s="870"/>
      <c r="F2338" s="870"/>
      <c r="G2338" s="870"/>
      <c r="H2338" s="870"/>
    </row>
    <row r="2339" spans="2:8" x14ac:dyDescent="0.25">
      <c r="B2339" s="870"/>
      <c r="C2339" s="870"/>
      <c r="D2339" s="870"/>
      <c r="E2339" s="870"/>
      <c r="F2339" s="870"/>
      <c r="G2339" s="870"/>
      <c r="H2339" s="870"/>
    </row>
    <row r="2340" spans="2:8" x14ac:dyDescent="0.25">
      <c r="B2340" s="870"/>
      <c r="C2340" s="870"/>
      <c r="D2340" s="870"/>
      <c r="E2340" s="870"/>
      <c r="F2340" s="870"/>
      <c r="G2340" s="870"/>
      <c r="H2340" s="870"/>
    </row>
    <row r="2341" spans="2:8" x14ac:dyDescent="0.25">
      <c r="B2341" s="870"/>
      <c r="C2341" s="870"/>
      <c r="D2341" s="870"/>
      <c r="E2341" s="870"/>
      <c r="F2341" s="870"/>
      <c r="G2341" s="870"/>
      <c r="H2341" s="870"/>
    </row>
    <row r="2342" spans="2:8" x14ac:dyDescent="0.25">
      <c r="B2342" s="870"/>
      <c r="C2342" s="870"/>
      <c r="D2342" s="870"/>
      <c r="E2342" s="870"/>
      <c r="F2342" s="870"/>
      <c r="G2342" s="870"/>
      <c r="H2342" s="870"/>
    </row>
    <row r="2343" spans="2:8" x14ac:dyDescent="0.25">
      <c r="B2343" s="870"/>
      <c r="C2343" s="870"/>
      <c r="D2343" s="870"/>
      <c r="E2343" s="870"/>
      <c r="F2343" s="870"/>
      <c r="G2343" s="870"/>
      <c r="H2343" s="870"/>
    </row>
    <row r="2344" spans="2:8" x14ac:dyDescent="0.25">
      <c r="B2344" s="870"/>
      <c r="C2344" s="870"/>
      <c r="D2344" s="870"/>
      <c r="E2344" s="870"/>
      <c r="F2344" s="870"/>
      <c r="G2344" s="870"/>
      <c r="H2344" s="870"/>
    </row>
    <row r="2345" spans="2:8" x14ac:dyDescent="0.25">
      <c r="B2345" s="870"/>
      <c r="C2345" s="870"/>
      <c r="D2345" s="870"/>
      <c r="E2345" s="870"/>
      <c r="F2345" s="870"/>
      <c r="G2345" s="870"/>
      <c r="H2345" s="870"/>
    </row>
    <row r="2346" spans="2:8" x14ac:dyDescent="0.25">
      <c r="B2346" s="870"/>
      <c r="C2346" s="870"/>
      <c r="D2346" s="870"/>
      <c r="E2346" s="870"/>
      <c r="F2346" s="870"/>
      <c r="G2346" s="870"/>
      <c r="H2346" s="870"/>
    </row>
    <row r="2347" spans="2:8" x14ac:dyDescent="0.25">
      <c r="B2347" s="870"/>
      <c r="C2347" s="870"/>
      <c r="D2347" s="870"/>
      <c r="E2347" s="870"/>
      <c r="F2347" s="870"/>
      <c r="G2347" s="870"/>
      <c r="H2347" s="870"/>
    </row>
    <row r="2348" spans="2:8" x14ac:dyDescent="0.25">
      <c r="B2348" s="870"/>
      <c r="C2348" s="870"/>
      <c r="D2348" s="870"/>
      <c r="E2348" s="870"/>
      <c r="F2348" s="870"/>
      <c r="G2348" s="870"/>
      <c r="H2348" s="870"/>
    </row>
    <row r="2349" spans="2:8" x14ac:dyDescent="0.25">
      <c r="B2349" s="870"/>
      <c r="C2349" s="870"/>
      <c r="D2349" s="870"/>
      <c r="E2349" s="870"/>
      <c r="F2349" s="870"/>
      <c r="G2349" s="870"/>
      <c r="H2349" s="870"/>
    </row>
    <row r="2350" spans="2:8" x14ac:dyDescent="0.25">
      <c r="B2350" s="870"/>
      <c r="C2350" s="870"/>
      <c r="D2350" s="870"/>
      <c r="E2350" s="870"/>
      <c r="F2350" s="870"/>
      <c r="G2350" s="870"/>
      <c r="H2350" s="870"/>
    </row>
    <row r="2351" spans="2:8" x14ac:dyDescent="0.25">
      <c r="B2351" s="870"/>
      <c r="C2351" s="870"/>
      <c r="D2351" s="870"/>
      <c r="E2351" s="870"/>
      <c r="F2351" s="870"/>
      <c r="G2351" s="870"/>
      <c r="H2351" s="870"/>
    </row>
    <row r="2352" spans="2:8" x14ac:dyDescent="0.25">
      <c r="B2352" s="870"/>
      <c r="C2352" s="870"/>
      <c r="D2352" s="870"/>
      <c r="E2352" s="870"/>
      <c r="F2352" s="870"/>
      <c r="G2352" s="870"/>
      <c r="H2352" s="870"/>
    </row>
    <row r="2353" spans="2:8" x14ac:dyDescent="0.25">
      <c r="B2353" s="870"/>
      <c r="C2353" s="870"/>
      <c r="D2353" s="870"/>
      <c r="E2353" s="870"/>
      <c r="F2353" s="870"/>
      <c r="G2353" s="870"/>
      <c r="H2353" s="870"/>
    </row>
    <row r="2354" spans="2:8" x14ac:dyDescent="0.25">
      <c r="B2354" s="870"/>
      <c r="C2354" s="870"/>
      <c r="D2354" s="870"/>
      <c r="E2354" s="870"/>
      <c r="F2354" s="870"/>
      <c r="G2354" s="870"/>
      <c r="H2354" s="870"/>
    </row>
    <row r="2355" spans="2:8" x14ac:dyDescent="0.25">
      <c r="B2355" s="870"/>
      <c r="C2355" s="870"/>
      <c r="D2355" s="870"/>
      <c r="E2355" s="870"/>
      <c r="F2355" s="870"/>
      <c r="G2355" s="870"/>
      <c r="H2355" s="870"/>
    </row>
    <row r="2356" spans="2:8" x14ac:dyDescent="0.25">
      <c r="B2356" s="870"/>
      <c r="C2356" s="870"/>
      <c r="D2356" s="870"/>
      <c r="E2356" s="870"/>
      <c r="F2356" s="870"/>
      <c r="G2356" s="870"/>
      <c r="H2356" s="870"/>
    </row>
    <row r="2357" spans="2:8" x14ac:dyDescent="0.25">
      <c r="B2357" s="870"/>
      <c r="C2357" s="870"/>
      <c r="D2357" s="870"/>
      <c r="E2357" s="870"/>
      <c r="F2357" s="870"/>
      <c r="G2357" s="870"/>
      <c r="H2357" s="870"/>
    </row>
    <row r="2358" spans="2:8" x14ac:dyDescent="0.25">
      <c r="B2358" s="870"/>
      <c r="C2358" s="870"/>
      <c r="D2358" s="870"/>
      <c r="E2358" s="870"/>
      <c r="F2358" s="870"/>
      <c r="G2358" s="870"/>
      <c r="H2358" s="870"/>
    </row>
    <row r="2359" spans="2:8" x14ac:dyDescent="0.25">
      <c r="B2359" s="870"/>
      <c r="C2359" s="870"/>
      <c r="D2359" s="870"/>
      <c r="E2359" s="870"/>
      <c r="F2359" s="870"/>
      <c r="G2359" s="870"/>
      <c r="H2359" s="870"/>
    </row>
    <row r="2360" spans="2:8" x14ac:dyDescent="0.25">
      <c r="B2360" s="870"/>
      <c r="C2360" s="870"/>
      <c r="D2360" s="870"/>
      <c r="E2360" s="870"/>
      <c r="F2360" s="870"/>
      <c r="G2360" s="870"/>
      <c r="H2360" s="870"/>
    </row>
    <row r="2361" spans="2:8" x14ac:dyDescent="0.25">
      <c r="B2361" s="870"/>
      <c r="C2361" s="870"/>
      <c r="D2361" s="870"/>
      <c r="E2361" s="870"/>
      <c r="F2361" s="870"/>
      <c r="G2361" s="870"/>
      <c r="H2361" s="870"/>
    </row>
    <row r="2362" spans="2:8" x14ac:dyDescent="0.25">
      <c r="B2362" s="870"/>
      <c r="C2362" s="870"/>
      <c r="D2362" s="870"/>
      <c r="E2362" s="870"/>
      <c r="F2362" s="870"/>
      <c r="G2362" s="870"/>
      <c r="H2362" s="870"/>
    </row>
    <row r="2363" spans="2:8" x14ac:dyDescent="0.25">
      <c r="B2363" s="870"/>
      <c r="C2363" s="870"/>
      <c r="D2363" s="870"/>
      <c r="E2363" s="870"/>
      <c r="F2363" s="870"/>
      <c r="G2363" s="870"/>
      <c r="H2363" s="870"/>
    </row>
    <row r="2364" spans="2:8" x14ac:dyDescent="0.25">
      <c r="B2364" s="870"/>
      <c r="C2364" s="870"/>
      <c r="D2364" s="870"/>
      <c r="E2364" s="870"/>
      <c r="F2364" s="870"/>
      <c r="G2364" s="870"/>
      <c r="H2364" s="870"/>
    </row>
    <row r="2365" spans="2:8" x14ac:dyDescent="0.25">
      <c r="B2365" s="870"/>
      <c r="C2365" s="870"/>
      <c r="D2365" s="870"/>
      <c r="E2365" s="870"/>
      <c r="F2365" s="870"/>
      <c r="G2365" s="870"/>
      <c r="H2365" s="870"/>
    </row>
    <row r="2366" spans="2:8" x14ac:dyDescent="0.25">
      <c r="B2366" s="870"/>
      <c r="C2366" s="870"/>
      <c r="D2366" s="870"/>
      <c r="E2366" s="870"/>
      <c r="F2366" s="870"/>
      <c r="G2366" s="870"/>
      <c r="H2366" s="870"/>
    </row>
    <row r="2367" spans="2:8" x14ac:dyDescent="0.25">
      <c r="B2367" s="870"/>
      <c r="C2367" s="870"/>
      <c r="D2367" s="870"/>
      <c r="E2367" s="870"/>
      <c r="F2367" s="870"/>
      <c r="G2367" s="870"/>
      <c r="H2367" s="870"/>
    </row>
    <row r="2368" spans="2:8" x14ac:dyDescent="0.25">
      <c r="B2368" s="870"/>
      <c r="C2368" s="870"/>
      <c r="D2368" s="870"/>
      <c r="E2368" s="870"/>
      <c r="F2368" s="870"/>
      <c r="G2368" s="870"/>
      <c r="H2368" s="870"/>
    </row>
    <row r="2369" spans="2:8" x14ac:dyDescent="0.25">
      <c r="B2369" s="870"/>
      <c r="C2369" s="870"/>
      <c r="D2369" s="870"/>
      <c r="E2369" s="870"/>
      <c r="F2369" s="870"/>
      <c r="G2369" s="870"/>
      <c r="H2369" s="870"/>
    </row>
    <row r="2370" spans="2:8" x14ac:dyDescent="0.25">
      <c r="B2370" s="870"/>
      <c r="C2370" s="870"/>
      <c r="D2370" s="870"/>
      <c r="E2370" s="870"/>
      <c r="F2370" s="870"/>
      <c r="G2370" s="870"/>
      <c r="H2370" s="870"/>
    </row>
    <row r="2371" spans="2:8" x14ac:dyDescent="0.25">
      <c r="B2371" s="870"/>
      <c r="C2371" s="870"/>
      <c r="D2371" s="870"/>
      <c r="E2371" s="870"/>
      <c r="F2371" s="870"/>
      <c r="G2371" s="870"/>
      <c r="H2371" s="870"/>
    </row>
    <row r="2372" spans="2:8" x14ac:dyDescent="0.25">
      <c r="B2372" s="870"/>
      <c r="C2372" s="870"/>
      <c r="D2372" s="870"/>
      <c r="E2372" s="870"/>
      <c r="F2372" s="870"/>
      <c r="G2372" s="870"/>
      <c r="H2372" s="870"/>
    </row>
    <row r="2373" spans="2:8" x14ac:dyDescent="0.25">
      <c r="B2373" s="870"/>
      <c r="C2373" s="870"/>
      <c r="D2373" s="870"/>
      <c r="E2373" s="870"/>
      <c r="F2373" s="870"/>
      <c r="G2373" s="870"/>
      <c r="H2373" s="870"/>
    </row>
    <row r="2374" spans="2:8" x14ac:dyDescent="0.25">
      <c r="B2374" s="870"/>
      <c r="C2374" s="870"/>
      <c r="D2374" s="870"/>
      <c r="E2374" s="870"/>
      <c r="F2374" s="870"/>
      <c r="G2374" s="870"/>
      <c r="H2374" s="870"/>
    </row>
    <row r="2375" spans="2:8" x14ac:dyDescent="0.25">
      <c r="B2375" s="870"/>
      <c r="C2375" s="870"/>
      <c r="D2375" s="870"/>
      <c r="E2375" s="870"/>
      <c r="F2375" s="870"/>
      <c r="G2375" s="870"/>
      <c r="H2375" s="870"/>
    </row>
    <row r="2376" spans="2:8" x14ac:dyDescent="0.25">
      <c r="B2376" s="870"/>
      <c r="C2376" s="870"/>
      <c r="D2376" s="870"/>
      <c r="E2376" s="870"/>
      <c r="F2376" s="870"/>
      <c r="G2376" s="870"/>
      <c r="H2376" s="870"/>
    </row>
    <row r="2377" spans="2:8" x14ac:dyDescent="0.25">
      <c r="B2377" s="870"/>
      <c r="C2377" s="870"/>
      <c r="D2377" s="870"/>
      <c r="E2377" s="870"/>
      <c r="F2377" s="870"/>
      <c r="G2377" s="870"/>
      <c r="H2377" s="870"/>
    </row>
    <row r="2378" spans="2:8" x14ac:dyDescent="0.25">
      <c r="B2378" s="870"/>
      <c r="C2378" s="870"/>
      <c r="D2378" s="870"/>
      <c r="E2378" s="870"/>
      <c r="F2378" s="870"/>
      <c r="G2378" s="870"/>
      <c r="H2378" s="870"/>
    </row>
    <row r="2379" spans="2:8" x14ac:dyDescent="0.25">
      <c r="B2379" s="870"/>
      <c r="C2379" s="870"/>
      <c r="D2379" s="870"/>
      <c r="E2379" s="870"/>
      <c r="F2379" s="870"/>
      <c r="G2379" s="870"/>
      <c r="H2379" s="870"/>
    </row>
    <row r="2380" spans="2:8" x14ac:dyDescent="0.25">
      <c r="B2380" s="870"/>
      <c r="C2380" s="870"/>
      <c r="D2380" s="870"/>
      <c r="E2380" s="870"/>
      <c r="F2380" s="870"/>
      <c r="G2380" s="870"/>
      <c r="H2380" s="870"/>
    </row>
    <row r="2381" spans="2:8" x14ac:dyDescent="0.25">
      <c r="B2381" s="870"/>
      <c r="C2381" s="870"/>
      <c r="D2381" s="870"/>
      <c r="E2381" s="870"/>
      <c r="F2381" s="870"/>
      <c r="G2381" s="870"/>
      <c r="H2381" s="870"/>
    </row>
    <row r="2382" spans="2:8" x14ac:dyDescent="0.25">
      <c r="B2382" s="870"/>
      <c r="C2382" s="870"/>
      <c r="D2382" s="870"/>
      <c r="E2382" s="870"/>
      <c r="F2382" s="870"/>
      <c r="G2382" s="870"/>
      <c r="H2382" s="870"/>
    </row>
    <row r="2383" spans="2:8" x14ac:dyDescent="0.25">
      <c r="B2383" s="870"/>
      <c r="C2383" s="870"/>
      <c r="D2383" s="870"/>
      <c r="E2383" s="870"/>
      <c r="F2383" s="870"/>
      <c r="G2383" s="870"/>
      <c r="H2383" s="870"/>
    </row>
    <row r="2384" spans="2:8" x14ac:dyDescent="0.25">
      <c r="B2384" s="870"/>
      <c r="C2384" s="870"/>
      <c r="D2384" s="870"/>
      <c r="E2384" s="870"/>
      <c r="F2384" s="870"/>
      <c r="G2384" s="870"/>
      <c r="H2384" s="870"/>
    </row>
    <row r="2385" spans="2:8" x14ac:dyDescent="0.25">
      <c r="B2385" s="870"/>
      <c r="C2385" s="870"/>
      <c r="D2385" s="870"/>
      <c r="E2385" s="870"/>
      <c r="F2385" s="870"/>
      <c r="G2385" s="870"/>
      <c r="H2385" s="870"/>
    </row>
    <row r="2386" spans="2:8" x14ac:dyDescent="0.25">
      <c r="B2386" s="870"/>
      <c r="C2386" s="870"/>
      <c r="D2386" s="870"/>
      <c r="E2386" s="870"/>
      <c r="F2386" s="870"/>
      <c r="G2386" s="870"/>
      <c r="H2386" s="870"/>
    </row>
    <row r="2387" spans="2:8" x14ac:dyDescent="0.25">
      <c r="B2387" s="870"/>
      <c r="C2387" s="870"/>
      <c r="D2387" s="870"/>
      <c r="E2387" s="870"/>
      <c r="F2387" s="870"/>
      <c r="G2387" s="870"/>
      <c r="H2387" s="870"/>
    </row>
    <row r="2388" spans="2:8" x14ac:dyDescent="0.25">
      <c r="B2388" s="870"/>
      <c r="C2388" s="870"/>
      <c r="D2388" s="870"/>
      <c r="E2388" s="870"/>
      <c r="F2388" s="870"/>
      <c r="G2388" s="870"/>
      <c r="H2388" s="870"/>
    </row>
    <row r="2389" spans="2:8" x14ac:dyDescent="0.25">
      <c r="B2389" s="870"/>
      <c r="C2389" s="870"/>
      <c r="D2389" s="870"/>
      <c r="E2389" s="870"/>
      <c r="F2389" s="870"/>
      <c r="G2389" s="870"/>
      <c r="H2389" s="870"/>
    </row>
    <row r="2390" spans="2:8" x14ac:dyDescent="0.25">
      <c r="B2390" s="870"/>
      <c r="C2390" s="870"/>
      <c r="D2390" s="870"/>
      <c r="E2390" s="870"/>
      <c r="F2390" s="870"/>
      <c r="G2390" s="870"/>
      <c r="H2390" s="870"/>
    </row>
    <row r="2391" spans="2:8" x14ac:dyDescent="0.25">
      <c r="B2391" s="870"/>
      <c r="C2391" s="870"/>
      <c r="D2391" s="870"/>
      <c r="E2391" s="870"/>
      <c r="F2391" s="870"/>
      <c r="G2391" s="870"/>
      <c r="H2391" s="870"/>
    </row>
    <row r="2392" spans="2:8" x14ac:dyDescent="0.25">
      <c r="B2392" s="870"/>
      <c r="C2392" s="870"/>
      <c r="D2392" s="870"/>
      <c r="E2392" s="870"/>
      <c r="F2392" s="870"/>
      <c r="G2392" s="870"/>
      <c r="H2392" s="870"/>
    </row>
    <row r="2393" spans="2:8" x14ac:dyDescent="0.25">
      <c r="B2393" s="870"/>
      <c r="C2393" s="870"/>
      <c r="D2393" s="870"/>
      <c r="E2393" s="870"/>
      <c r="F2393" s="870"/>
      <c r="G2393" s="870"/>
      <c r="H2393" s="870"/>
    </row>
    <row r="2394" spans="2:8" x14ac:dyDescent="0.25">
      <c r="B2394" s="870"/>
      <c r="C2394" s="870"/>
      <c r="D2394" s="870"/>
      <c r="E2394" s="870"/>
      <c r="F2394" s="870"/>
      <c r="G2394" s="870"/>
      <c r="H2394" s="870"/>
    </row>
    <row r="2395" spans="2:8" x14ac:dyDescent="0.25">
      <c r="B2395" s="870"/>
      <c r="C2395" s="870"/>
      <c r="D2395" s="870"/>
      <c r="E2395" s="870"/>
      <c r="F2395" s="870"/>
      <c r="G2395" s="870"/>
      <c r="H2395" s="870"/>
    </row>
    <row r="2396" spans="2:8" x14ac:dyDescent="0.25">
      <c r="B2396" s="870"/>
      <c r="C2396" s="870"/>
      <c r="D2396" s="870"/>
      <c r="E2396" s="870"/>
      <c r="F2396" s="870"/>
      <c r="G2396" s="870"/>
      <c r="H2396" s="870"/>
    </row>
    <row r="2397" spans="2:8" x14ac:dyDescent="0.25">
      <c r="B2397" s="870"/>
      <c r="C2397" s="870"/>
      <c r="D2397" s="870"/>
      <c r="E2397" s="870"/>
      <c r="F2397" s="870"/>
      <c r="G2397" s="870"/>
      <c r="H2397" s="870"/>
    </row>
    <row r="2398" spans="2:8" x14ac:dyDescent="0.25">
      <c r="B2398" s="870"/>
      <c r="C2398" s="870"/>
      <c r="D2398" s="870"/>
      <c r="E2398" s="870"/>
      <c r="F2398" s="870"/>
      <c r="G2398" s="870"/>
      <c r="H2398" s="870"/>
    </row>
    <row r="2399" spans="2:8" x14ac:dyDescent="0.25">
      <c r="B2399" s="870"/>
      <c r="C2399" s="870"/>
      <c r="D2399" s="870"/>
      <c r="E2399" s="870"/>
      <c r="F2399" s="870"/>
      <c r="G2399" s="870"/>
      <c r="H2399" s="870"/>
    </row>
    <row r="2400" spans="2:8" x14ac:dyDescent="0.25">
      <c r="B2400" s="870"/>
      <c r="C2400" s="870"/>
      <c r="D2400" s="870"/>
      <c r="E2400" s="870"/>
      <c r="F2400" s="870"/>
      <c r="G2400" s="870"/>
      <c r="H2400" s="870"/>
    </row>
    <row r="2401" spans="2:8" x14ac:dyDescent="0.25">
      <c r="B2401" s="870"/>
      <c r="C2401" s="870"/>
      <c r="D2401" s="870"/>
      <c r="E2401" s="870"/>
      <c r="F2401" s="870"/>
      <c r="G2401" s="870"/>
      <c r="H2401" s="870"/>
    </row>
    <row r="2402" spans="2:8" x14ac:dyDescent="0.25">
      <c r="B2402" s="870"/>
      <c r="C2402" s="870"/>
      <c r="D2402" s="870"/>
      <c r="E2402" s="870"/>
      <c r="F2402" s="870"/>
      <c r="G2402" s="870"/>
      <c r="H2402" s="870"/>
    </row>
    <row r="2403" spans="2:8" x14ac:dyDescent="0.25">
      <c r="B2403" s="870"/>
      <c r="C2403" s="870"/>
      <c r="D2403" s="870"/>
      <c r="E2403" s="870"/>
      <c r="F2403" s="870"/>
      <c r="G2403" s="870"/>
      <c r="H2403" s="870"/>
    </row>
    <row r="2404" spans="2:8" x14ac:dyDescent="0.25">
      <c r="B2404" s="870"/>
      <c r="C2404" s="870"/>
      <c r="D2404" s="870"/>
      <c r="E2404" s="870"/>
      <c r="F2404" s="870"/>
      <c r="G2404" s="870"/>
      <c r="H2404" s="870"/>
    </row>
    <row r="2405" spans="2:8" x14ac:dyDescent="0.25">
      <c r="B2405" s="870"/>
      <c r="C2405" s="870"/>
      <c r="D2405" s="870"/>
      <c r="E2405" s="870"/>
      <c r="F2405" s="870"/>
      <c r="G2405" s="870"/>
      <c r="H2405" s="870"/>
    </row>
    <row r="2406" spans="2:8" x14ac:dyDescent="0.25">
      <c r="B2406" s="870"/>
      <c r="C2406" s="870"/>
      <c r="D2406" s="870"/>
      <c r="E2406" s="870"/>
      <c r="F2406" s="870"/>
      <c r="G2406" s="870"/>
      <c r="H2406" s="870"/>
    </row>
    <row r="2407" spans="2:8" x14ac:dyDescent="0.25">
      <c r="B2407" s="870"/>
      <c r="C2407" s="870"/>
      <c r="D2407" s="870"/>
      <c r="E2407" s="870"/>
      <c r="F2407" s="870"/>
      <c r="G2407" s="870"/>
      <c r="H2407" s="870"/>
    </row>
    <row r="2408" spans="2:8" x14ac:dyDescent="0.25">
      <c r="B2408" s="870"/>
      <c r="C2408" s="870"/>
      <c r="D2408" s="870"/>
      <c r="E2408" s="870"/>
      <c r="F2408" s="870"/>
      <c r="G2408" s="870"/>
      <c r="H2408" s="870"/>
    </row>
    <row r="2409" spans="2:8" x14ac:dyDescent="0.25">
      <c r="B2409" s="870"/>
      <c r="C2409" s="870"/>
      <c r="D2409" s="870"/>
      <c r="E2409" s="870"/>
      <c r="F2409" s="870"/>
      <c r="G2409" s="870"/>
      <c r="H2409" s="870"/>
    </row>
    <row r="2410" spans="2:8" x14ac:dyDescent="0.25">
      <c r="B2410" s="870"/>
      <c r="C2410" s="870"/>
      <c r="D2410" s="870"/>
      <c r="E2410" s="870"/>
      <c r="F2410" s="870"/>
      <c r="G2410" s="870"/>
      <c r="H2410" s="870"/>
    </row>
    <row r="2411" spans="2:8" x14ac:dyDescent="0.25">
      <c r="B2411" s="870"/>
      <c r="C2411" s="870"/>
      <c r="D2411" s="870"/>
      <c r="E2411" s="870"/>
      <c r="F2411" s="870"/>
      <c r="G2411" s="870"/>
      <c r="H2411" s="870"/>
    </row>
    <row r="2412" spans="2:8" x14ac:dyDescent="0.25">
      <c r="B2412" s="870"/>
      <c r="C2412" s="870"/>
      <c r="D2412" s="870"/>
      <c r="E2412" s="870"/>
      <c r="F2412" s="870"/>
      <c r="G2412" s="870"/>
      <c r="H2412" s="870"/>
    </row>
    <row r="2413" spans="2:8" x14ac:dyDescent="0.25">
      <c r="B2413" s="870"/>
      <c r="C2413" s="870"/>
      <c r="D2413" s="870"/>
      <c r="E2413" s="870"/>
      <c r="F2413" s="870"/>
      <c r="G2413" s="870"/>
      <c r="H2413" s="870"/>
    </row>
    <row r="2414" spans="2:8" x14ac:dyDescent="0.25">
      <c r="B2414" s="870"/>
      <c r="C2414" s="870"/>
      <c r="D2414" s="870"/>
      <c r="E2414" s="870"/>
      <c r="F2414" s="870"/>
      <c r="G2414" s="870"/>
      <c r="H2414" s="870"/>
    </row>
    <row r="2415" spans="2:8" x14ac:dyDescent="0.25">
      <c r="B2415" s="870"/>
      <c r="C2415" s="870"/>
      <c r="D2415" s="870"/>
      <c r="E2415" s="870"/>
      <c r="F2415" s="870"/>
      <c r="G2415" s="870"/>
      <c r="H2415" s="870"/>
    </row>
    <row r="2416" spans="2:8" x14ac:dyDescent="0.25">
      <c r="B2416" s="870"/>
      <c r="C2416" s="870"/>
      <c r="D2416" s="870"/>
      <c r="E2416" s="870"/>
      <c r="F2416" s="870"/>
      <c r="G2416" s="870"/>
      <c r="H2416" s="870"/>
    </row>
    <row r="2417" spans="2:8" x14ac:dyDescent="0.25">
      <c r="B2417" s="870"/>
      <c r="C2417" s="870"/>
      <c r="D2417" s="870"/>
      <c r="E2417" s="870"/>
      <c r="F2417" s="870"/>
      <c r="G2417" s="870"/>
      <c r="H2417" s="870"/>
    </row>
    <row r="2418" spans="2:8" x14ac:dyDescent="0.25">
      <c r="B2418" s="870"/>
      <c r="C2418" s="870"/>
      <c r="D2418" s="870"/>
      <c r="E2418" s="870"/>
      <c r="F2418" s="870"/>
      <c r="G2418" s="870"/>
      <c r="H2418" s="870"/>
    </row>
    <row r="2419" spans="2:8" x14ac:dyDescent="0.25">
      <c r="B2419" s="870"/>
      <c r="C2419" s="870"/>
      <c r="D2419" s="870"/>
      <c r="E2419" s="870"/>
      <c r="F2419" s="870"/>
      <c r="G2419" s="870"/>
      <c r="H2419" s="870"/>
    </row>
    <row r="2420" spans="2:8" x14ac:dyDescent="0.25">
      <c r="B2420" s="870"/>
      <c r="C2420" s="870"/>
      <c r="D2420" s="870"/>
      <c r="E2420" s="870"/>
      <c r="F2420" s="870"/>
      <c r="G2420" s="870"/>
      <c r="H2420" s="870"/>
    </row>
    <row r="2421" spans="2:8" x14ac:dyDescent="0.25">
      <c r="B2421" s="870"/>
      <c r="C2421" s="870"/>
      <c r="D2421" s="870"/>
      <c r="E2421" s="870"/>
      <c r="F2421" s="870"/>
      <c r="G2421" s="870"/>
      <c r="H2421" s="870"/>
    </row>
    <row r="2422" spans="2:8" x14ac:dyDescent="0.25">
      <c r="B2422" s="870"/>
      <c r="C2422" s="870"/>
      <c r="D2422" s="870"/>
      <c r="E2422" s="870"/>
      <c r="F2422" s="870"/>
      <c r="G2422" s="870"/>
      <c r="H2422" s="870"/>
    </row>
    <row r="2423" spans="2:8" x14ac:dyDescent="0.25">
      <c r="B2423" s="870"/>
      <c r="C2423" s="870"/>
      <c r="D2423" s="870"/>
      <c r="E2423" s="870"/>
      <c r="F2423" s="870"/>
      <c r="G2423" s="870"/>
      <c r="H2423" s="870"/>
    </row>
    <row r="2424" spans="2:8" x14ac:dyDescent="0.25">
      <c r="B2424" s="870"/>
      <c r="C2424" s="870"/>
      <c r="D2424" s="870"/>
      <c r="E2424" s="870"/>
      <c r="F2424" s="870"/>
      <c r="G2424" s="870"/>
      <c r="H2424" s="870"/>
    </row>
    <row r="2425" spans="2:8" x14ac:dyDescent="0.25">
      <c r="B2425" s="870"/>
      <c r="C2425" s="870"/>
      <c r="D2425" s="870"/>
      <c r="E2425" s="870"/>
      <c r="F2425" s="870"/>
      <c r="G2425" s="870"/>
      <c r="H2425" s="870"/>
    </row>
    <row r="2426" spans="2:8" x14ac:dyDescent="0.25">
      <c r="B2426" s="870"/>
      <c r="C2426" s="870"/>
      <c r="D2426" s="870"/>
      <c r="E2426" s="870"/>
      <c r="F2426" s="870"/>
      <c r="G2426" s="870"/>
      <c r="H2426" s="870"/>
    </row>
    <row r="2427" spans="2:8" x14ac:dyDescent="0.25">
      <c r="B2427" s="870"/>
      <c r="C2427" s="870"/>
      <c r="D2427" s="870"/>
      <c r="E2427" s="870"/>
      <c r="F2427" s="870"/>
      <c r="G2427" s="870"/>
      <c r="H2427" s="870"/>
    </row>
    <row r="2428" spans="2:8" x14ac:dyDescent="0.25">
      <c r="B2428" s="870"/>
      <c r="C2428" s="870"/>
      <c r="D2428" s="870"/>
      <c r="E2428" s="870"/>
      <c r="F2428" s="870"/>
      <c r="G2428" s="870"/>
      <c r="H2428" s="870"/>
    </row>
    <row r="2429" spans="2:8" x14ac:dyDescent="0.25">
      <c r="B2429" s="870"/>
      <c r="C2429" s="870"/>
      <c r="D2429" s="870"/>
      <c r="E2429" s="870"/>
      <c r="F2429" s="870"/>
      <c r="G2429" s="870"/>
      <c r="H2429" s="870"/>
    </row>
    <row r="2430" spans="2:8" x14ac:dyDescent="0.25">
      <c r="B2430" s="870"/>
      <c r="C2430" s="870"/>
      <c r="D2430" s="870"/>
      <c r="E2430" s="870"/>
      <c r="F2430" s="870"/>
      <c r="G2430" s="870"/>
      <c r="H2430" s="870"/>
    </row>
    <row r="2431" spans="2:8" x14ac:dyDescent="0.25">
      <c r="B2431" s="870"/>
      <c r="C2431" s="870"/>
      <c r="D2431" s="870"/>
      <c r="E2431" s="870"/>
      <c r="F2431" s="870"/>
      <c r="G2431" s="870"/>
      <c r="H2431" s="870"/>
    </row>
    <row r="2432" spans="2:8" x14ac:dyDescent="0.25">
      <c r="B2432" s="870"/>
      <c r="C2432" s="870"/>
      <c r="D2432" s="870"/>
      <c r="E2432" s="870"/>
      <c r="F2432" s="870"/>
      <c r="G2432" s="870"/>
      <c r="H2432" s="870"/>
    </row>
    <row r="2433" spans="2:8" x14ac:dyDescent="0.25">
      <c r="B2433" s="870"/>
      <c r="C2433" s="870"/>
      <c r="D2433" s="870"/>
      <c r="E2433" s="870"/>
      <c r="F2433" s="870"/>
      <c r="G2433" s="870"/>
      <c r="H2433" s="870"/>
    </row>
    <row r="2434" spans="2:8" x14ac:dyDescent="0.25">
      <c r="B2434" s="870"/>
      <c r="C2434" s="870"/>
      <c r="D2434" s="870"/>
      <c r="E2434" s="870"/>
      <c r="F2434" s="870"/>
      <c r="G2434" s="870"/>
      <c r="H2434" s="870"/>
    </row>
    <row r="2435" spans="2:8" x14ac:dyDescent="0.25">
      <c r="B2435" s="870"/>
      <c r="C2435" s="870"/>
      <c r="D2435" s="870"/>
      <c r="E2435" s="870"/>
      <c r="F2435" s="870"/>
      <c r="G2435" s="870"/>
      <c r="H2435" s="870"/>
    </row>
    <row r="2436" spans="2:8" x14ac:dyDescent="0.25">
      <c r="B2436" s="870"/>
      <c r="C2436" s="870"/>
      <c r="D2436" s="870"/>
      <c r="E2436" s="870"/>
      <c r="F2436" s="870"/>
      <c r="G2436" s="870"/>
      <c r="H2436" s="870"/>
    </row>
    <row r="2437" spans="2:8" x14ac:dyDescent="0.25">
      <c r="B2437" s="870"/>
      <c r="C2437" s="870"/>
      <c r="D2437" s="870"/>
      <c r="E2437" s="870"/>
      <c r="F2437" s="870"/>
      <c r="G2437" s="870"/>
      <c r="H2437" s="870"/>
    </row>
    <row r="2438" spans="2:8" x14ac:dyDescent="0.25">
      <c r="B2438" s="870"/>
      <c r="C2438" s="870"/>
      <c r="D2438" s="870"/>
      <c r="E2438" s="870"/>
      <c r="F2438" s="870"/>
      <c r="G2438" s="870"/>
      <c r="H2438" s="870"/>
    </row>
    <row r="2439" spans="2:8" x14ac:dyDescent="0.25">
      <c r="B2439" s="870"/>
      <c r="C2439" s="870"/>
      <c r="D2439" s="870"/>
      <c r="E2439" s="870"/>
      <c r="F2439" s="870"/>
      <c r="G2439" s="870"/>
      <c r="H2439" s="870"/>
    </row>
    <row r="2440" spans="2:8" x14ac:dyDescent="0.25">
      <c r="B2440" s="870"/>
      <c r="C2440" s="870"/>
      <c r="D2440" s="870"/>
      <c r="E2440" s="870"/>
      <c r="F2440" s="870"/>
      <c r="G2440" s="870"/>
      <c r="H2440" s="870"/>
    </row>
    <row r="2441" spans="2:8" x14ac:dyDescent="0.25">
      <c r="B2441" s="870"/>
      <c r="C2441" s="870"/>
      <c r="D2441" s="870"/>
      <c r="E2441" s="870"/>
      <c r="F2441" s="870"/>
      <c r="G2441" s="870"/>
      <c r="H2441" s="870"/>
    </row>
    <row r="2442" spans="2:8" x14ac:dyDescent="0.25">
      <c r="B2442" s="870"/>
      <c r="C2442" s="870"/>
      <c r="D2442" s="870"/>
      <c r="E2442" s="870"/>
      <c r="F2442" s="870"/>
      <c r="G2442" s="870"/>
      <c r="H2442" s="870"/>
    </row>
    <row r="2443" spans="2:8" x14ac:dyDescent="0.25">
      <c r="B2443" s="870"/>
      <c r="C2443" s="870"/>
      <c r="D2443" s="870"/>
      <c r="E2443" s="870"/>
      <c r="F2443" s="870"/>
      <c r="G2443" s="870"/>
      <c r="H2443" s="870"/>
    </row>
    <row r="2444" spans="2:8" x14ac:dyDescent="0.25">
      <c r="B2444" s="870"/>
      <c r="C2444" s="870"/>
      <c r="D2444" s="870"/>
      <c r="E2444" s="870"/>
      <c r="F2444" s="870"/>
      <c r="G2444" s="870"/>
      <c r="H2444" s="870"/>
    </row>
    <row r="2445" spans="2:8" x14ac:dyDescent="0.25">
      <c r="B2445" s="870"/>
      <c r="C2445" s="870"/>
      <c r="D2445" s="870"/>
      <c r="E2445" s="870"/>
      <c r="F2445" s="870"/>
      <c r="G2445" s="870"/>
      <c r="H2445" s="870"/>
    </row>
    <row r="2446" spans="2:8" x14ac:dyDescent="0.25">
      <c r="B2446" s="870"/>
      <c r="C2446" s="870"/>
      <c r="D2446" s="870"/>
      <c r="E2446" s="870"/>
      <c r="F2446" s="870"/>
      <c r="G2446" s="870"/>
      <c r="H2446" s="870"/>
    </row>
    <row r="2447" spans="2:8" x14ac:dyDescent="0.25">
      <c r="B2447" s="870"/>
      <c r="C2447" s="870"/>
      <c r="D2447" s="870"/>
      <c r="E2447" s="870"/>
      <c r="F2447" s="870"/>
      <c r="G2447" s="870"/>
      <c r="H2447" s="870"/>
    </row>
    <row r="2448" spans="2:8" x14ac:dyDescent="0.25">
      <c r="B2448" s="870"/>
      <c r="C2448" s="870"/>
      <c r="D2448" s="870"/>
      <c r="E2448" s="870"/>
      <c r="F2448" s="870"/>
      <c r="G2448" s="870"/>
      <c r="H2448" s="870"/>
    </row>
    <row r="2449" spans="2:8" x14ac:dyDescent="0.25">
      <c r="B2449" s="870"/>
      <c r="C2449" s="870"/>
      <c r="D2449" s="870"/>
      <c r="E2449" s="870"/>
      <c r="F2449" s="870"/>
      <c r="G2449" s="870"/>
      <c r="H2449" s="870"/>
    </row>
    <row r="2450" spans="2:8" x14ac:dyDescent="0.25">
      <c r="B2450" s="870"/>
      <c r="C2450" s="870"/>
      <c r="D2450" s="870"/>
      <c r="E2450" s="870"/>
      <c r="F2450" s="870"/>
      <c r="G2450" s="870"/>
      <c r="H2450" s="870"/>
    </row>
    <row r="2451" spans="2:8" x14ac:dyDescent="0.25">
      <c r="B2451" s="870"/>
      <c r="C2451" s="870"/>
      <c r="D2451" s="870"/>
      <c r="E2451" s="870"/>
      <c r="F2451" s="870"/>
      <c r="G2451" s="870"/>
      <c r="H2451" s="870"/>
    </row>
    <row r="2452" spans="2:8" x14ac:dyDescent="0.25">
      <c r="B2452" s="870"/>
      <c r="C2452" s="870"/>
      <c r="D2452" s="870"/>
      <c r="E2452" s="870"/>
      <c r="F2452" s="870"/>
      <c r="G2452" s="870"/>
      <c r="H2452" s="870"/>
    </row>
    <row r="2453" spans="2:8" x14ac:dyDescent="0.25">
      <c r="B2453" s="870"/>
      <c r="C2453" s="870"/>
      <c r="D2453" s="870"/>
      <c r="E2453" s="870"/>
      <c r="F2453" s="870"/>
      <c r="G2453" s="870"/>
      <c r="H2453" s="870"/>
    </row>
    <row r="2454" spans="2:8" x14ac:dyDescent="0.25">
      <c r="B2454" s="870"/>
      <c r="C2454" s="870"/>
      <c r="D2454" s="870"/>
      <c r="E2454" s="870"/>
      <c r="F2454" s="870"/>
      <c r="G2454" s="870"/>
      <c r="H2454" s="870"/>
    </row>
    <row r="2455" spans="2:8" x14ac:dyDescent="0.25">
      <c r="B2455" s="870"/>
      <c r="C2455" s="870"/>
      <c r="D2455" s="870"/>
      <c r="E2455" s="870"/>
      <c r="F2455" s="870"/>
      <c r="G2455" s="870"/>
      <c r="H2455" s="870"/>
    </row>
    <row r="2456" spans="2:8" x14ac:dyDescent="0.25">
      <c r="B2456" s="870"/>
      <c r="C2456" s="870"/>
      <c r="D2456" s="870"/>
      <c r="E2456" s="870"/>
      <c r="F2456" s="870"/>
      <c r="G2456" s="870"/>
      <c r="H2456" s="870"/>
    </row>
    <row r="2457" spans="2:8" x14ac:dyDescent="0.25">
      <c r="B2457" s="870"/>
      <c r="C2457" s="870"/>
      <c r="D2457" s="870"/>
      <c r="E2457" s="870"/>
      <c r="F2457" s="870"/>
      <c r="G2457" s="870"/>
      <c r="H2457" s="870"/>
    </row>
    <row r="2458" spans="2:8" x14ac:dyDescent="0.25">
      <c r="B2458" s="870"/>
      <c r="C2458" s="870"/>
      <c r="D2458" s="870"/>
      <c r="E2458" s="870"/>
      <c r="F2458" s="870"/>
      <c r="G2458" s="870"/>
      <c r="H2458" s="870"/>
    </row>
    <row r="2459" spans="2:8" x14ac:dyDescent="0.25">
      <c r="B2459" s="870"/>
      <c r="C2459" s="870"/>
      <c r="D2459" s="870"/>
      <c r="E2459" s="870"/>
      <c r="F2459" s="870"/>
      <c r="G2459" s="870"/>
      <c r="H2459" s="870"/>
    </row>
    <row r="2460" spans="2:8" x14ac:dyDescent="0.25">
      <c r="B2460" s="870"/>
      <c r="C2460" s="870"/>
      <c r="D2460" s="870"/>
      <c r="E2460" s="870"/>
      <c r="F2460" s="870"/>
      <c r="G2460" s="870"/>
      <c r="H2460" s="870"/>
    </row>
    <row r="2461" spans="2:8" x14ac:dyDescent="0.25">
      <c r="B2461" s="870"/>
      <c r="C2461" s="870"/>
      <c r="D2461" s="870"/>
      <c r="E2461" s="870"/>
      <c r="F2461" s="870"/>
      <c r="G2461" s="870"/>
      <c r="H2461" s="870"/>
    </row>
    <row r="2462" spans="2:8" x14ac:dyDescent="0.25">
      <c r="B2462" s="870"/>
      <c r="C2462" s="870"/>
      <c r="D2462" s="870"/>
      <c r="E2462" s="870"/>
      <c r="F2462" s="870"/>
      <c r="G2462" s="870"/>
      <c r="H2462" s="870"/>
    </row>
    <row r="2463" spans="2:8" x14ac:dyDescent="0.25">
      <c r="B2463" s="870"/>
      <c r="C2463" s="870"/>
      <c r="D2463" s="870"/>
      <c r="E2463" s="870"/>
      <c r="F2463" s="870"/>
      <c r="G2463" s="870"/>
      <c r="H2463" s="870"/>
    </row>
    <row r="2464" spans="2:8" x14ac:dyDescent="0.25">
      <c r="B2464" s="870"/>
      <c r="C2464" s="870"/>
      <c r="D2464" s="870"/>
      <c r="E2464" s="870"/>
      <c r="F2464" s="870"/>
      <c r="G2464" s="870"/>
      <c r="H2464" s="870"/>
    </row>
    <row r="2465" spans="2:8" x14ac:dyDescent="0.25">
      <c r="B2465" s="870"/>
      <c r="C2465" s="870"/>
      <c r="D2465" s="870"/>
      <c r="E2465" s="870"/>
      <c r="F2465" s="870"/>
      <c r="G2465" s="870"/>
      <c r="H2465" s="870"/>
    </row>
    <row r="2466" spans="2:8" x14ac:dyDescent="0.25">
      <c r="B2466" s="870"/>
      <c r="C2466" s="870"/>
      <c r="D2466" s="870"/>
      <c r="E2466" s="870"/>
      <c r="F2466" s="870"/>
      <c r="G2466" s="870"/>
      <c r="H2466" s="870"/>
    </row>
    <row r="2467" spans="2:8" x14ac:dyDescent="0.25">
      <c r="B2467" s="870"/>
      <c r="C2467" s="870"/>
      <c r="D2467" s="870"/>
      <c r="E2467" s="870"/>
      <c r="F2467" s="870"/>
      <c r="G2467" s="870"/>
      <c r="H2467" s="870"/>
    </row>
    <row r="2468" spans="2:8" x14ac:dyDescent="0.25">
      <c r="B2468" s="870"/>
      <c r="C2468" s="870"/>
      <c r="D2468" s="870"/>
      <c r="E2468" s="870"/>
      <c r="F2468" s="870"/>
      <c r="G2468" s="870"/>
      <c r="H2468" s="870"/>
    </row>
    <row r="2469" spans="2:8" x14ac:dyDescent="0.25">
      <c r="B2469" s="870"/>
      <c r="C2469" s="870"/>
      <c r="D2469" s="870"/>
      <c r="E2469" s="870"/>
      <c r="F2469" s="870"/>
      <c r="G2469" s="870"/>
      <c r="H2469" s="870"/>
    </row>
    <row r="2470" spans="2:8" x14ac:dyDescent="0.25">
      <c r="B2470" s="870"/>
      <c r="C2470" s="870"/>
      <c r="D2470" s="870"/>
      <c r="E2470" s="870"/>
      <c r="F2470" s="870"/>
      <c r="G2470" s="870"/>
      <c r="H2470" s="870"/>
    </row>
    <row r="2471" spans="2:8" x14ac:dyDescent="0.25">
      <c r="B2471" s="870"/>
      <c r="C2471" s="870"/>
      <c r="D2471" s="870"/>
      <c r="E2471" s="870"/>
      <c r="F2471" s="870"/>
      <c r="G2471" s="870"/>
      <c r="H2471" s="870"/>
    </row>
    <row r="2472" spans="2:8" x14ac:dyDescent="0.25">
      <c r="B2472" s="870"/>
      <c r="C2472" s="870"/>
      <c r="D2472" s="870"/>
      <c r="E2472" s="870"/>
      <c r="F2472" s="870"/>
      <c r="G2472" s="870"/>
      <c r="H2472" s="870"/>
    </row>
    <row r="2473" spans="2:8" x14ac:dyDescent="0.25">
      <c r="B2473" s="870"/>
      <c r="C2473" s="870"/>
      <c r="D2473" s="870"/>
      <c r="E2473" s="870"/>
      <c r="F2473" s="870"/>
      <c r="G2473" s="870"/>
      <c r="H2473" s="870"/>
    </row>
    <row r="2474" spans="2:8" x14ac:dyDescent="0.25">
      <c r="B2474" s="870"/>
      <c r="C2474" s="870"/>
      <c r="D2474" s="870"/>
      <c r="E2474" s="870"/>
      <c r="F2474" s="870"/>
      <c r="G2474" s="870"/>
      <c r="H2474" s="870"/>
    </row>
    <row r="2475" spans="2:8" x14ac:dyDescent="0.25">
      <c r="B2475" s="870"/>
      <c r="C2475" s="870"/>
      <c r="D2475" s="870"/>
      <c r="E2475" s="870"/>
      <c r="F2475" s="870"/>
      <c r="G2475" s="870"/>
      <c r="H2475" s="870"/>
    </row>
    <row r="2476" spans="2:8" x14ac:dyDescent="0.25">
      <c r="B2476" s="870"/>
      <c r="C2476" s="870"/>
      <c r="D2476" s="870"/>
      <c r="E2476" s="870"/>
      <c r="F2476" s="870"/>
      <c r="G2476" s="870"/>
      <c r="H2476" s="870"/>
    </row>
    <row r="2477" spans="2:8" x14ac:dyDescent="0.25">
      <c r="B2477" s="870"/>
      <c r="C2477" s="870"/>
      <c r="D2477" s="870"/>
      <c r="E2477" s="870"/>
      <c r="F2477" s="870"/>
      <c r="G2477" s="870"/>
      <c r="H2477" s="870"/>
    </row>
    <row r="2478" spans="2:8" x14ac:dyDescent="0.25">
      <c r="B2478" s="870"/>
      <c r="C2478" s="870"/>
      <c r="D2478" s="870"/>
      <c r="E2478" s="870"/>
      <c r="F2478" s="870"/>
      <c r="G2478" s="870"/>
      <c r="H2478" s="870"/>
    </row>
    <row r="2479" spans="2:8" x14ac:dyDescent="0.25">
      <c r="B2479" s="870"/>
      <c r="C2479" s="870"/>
      <c r="D2479" s="870"/>
      <c r="E2479" s="870"/>
      <c r="F2479" s="870"/>
      <c r="G2479" s="870"/>
      <c r="H2479" s="870"/>
    </row>
    <row r="2480" spans="2:8" x14ac:dyDescent="0.25">
      <c r="B2480" s="870"/>
      <c r="C2480" s="870"/>
      <c r="D2480" s="870"/>
      <c r="E2480" s="870"/>
      <c r="F2480" s="870"/>
      <c r="G2480" s="870"/>
      <c r="H2480" s="870"/>
    </row>
    <row r="2481" spans="2:8" x14ac:dyDescent="0.25">
      <c r="B2481" s="870"/>
      <c r="C2481" s="870"/>
      <c r="D2481" s="870"/>
      <c r="E2481" s="870"/>
      <c r="F2481" s="870"/>
      <c r="G2481" s="870"/>
      <c r="H2481" s="870"/>
    </row>
    <row r="2482" spans="2:8" x14ac:dyDescent="0.25">
      <c r="B2482" s="870"/>
      <c r="C2482" s="870"/>
      <c r="D2482" s="870"/>
      <c r="E2482" s="870"/>
      <c r="F2482" s="870"/>
      <c r="G2482" s="870"/>
      <c r="H2482" s="870"/>
    </row>
    <row r="2483" spans="2:8" x14ac:dyDescent="0.25">
      <c r="B2483" s="870"/>
      <c r="C2483" s="870"/>
      <c r="D2483" s="870"/>
      <c r="E2483" s="870"/>
      <c r="F2483" s="870"/>
      <c r="G2483" s="870"/>
      <c r="H2483" s="870"/>
    </row>
    <row r="2484" spans="2:8" x14ac:dyDescent="0.25">
      <c r="B2484" s="870"/>
      <c r="C2484" s="870"/>
      <c r="D2484" s="870"/>
      <c r="E2484" s="870"/>
      <c r="F2484" s="870"/>
      <c r="G2484" s="870"/>
      <c r="H2484" s="870"/>
    </row>
    <row r="2485" spans="2:8" x14ac:dyDescent="0.25">
      <c r="B2485" s="870"/>
      <c r="C2485" s="870"/>
      <c r="D2485" s="870"/>
      <c r="E2485" s="870"/>
      <c r="F2485" s="870"/>
      <c r="G2485" s="870"/>
      <c r="H2485" s="870"/>
    </row>
    <row r="2486" spans="2:8" x14ac:dyDescent="0.25">
      <c r="B2486" s="870"/>
      <c r="C2486" s="870"/>
      <c r="D2486" s="870"/>
      <c r="E2486" s="870"/>
      <c r="F2486" s="870"/>
      <c r="G2486" s="870"/>
      <c r="H2486" s="870"/>
    </row>
    <row r="2487" spans="2:8" x14ac:dyDescent="0.25">
      <c r="B2487" s="870"/>
      <c r="C2487" s="870"/>
      <c r="D2487" s="870"/>
      <c r="E2487" s="870"/>
      <c r="F2487" s="870"/>
      <c r="G2487" s="870"/>
      <c r="H2487" s="870"/>
    </row>
    <row r="2488" spans="2:8" x14ac:dyDescent="0.25">
      <c r="B2488" s="870"/>
      <c r="C2488" s="870"/>
      <c r="D2488" s="870"/>
      <c r="E2488" s="870"/>
      <c r="F2488" s="870"/>
      <c r="G2488" s="870"/>
      <c r="H2488" s="870"/>
    </row>
    <row r="2489" spans="2:8" x14ac:dyDescent="0.25">
      <c r="B2489" s="870"/>
      <c r="C2489" s="870"/>
      <c r="D2489" s="870"/>
      <c r="E2489" s="870"/>
      <c r="F2489" s="870"/>
      <c r="G2489" s="870"/>
      <c r="H2489" s="870"/>
    </row>
    <row r="2490" spans="2:8" x14ac:dyDescent="0.25">
      <c r="B2490" s="870"/>
      <c r="C2490" s="870"/>
      <c r="D2490" s="870"/>
      <c r="E2490" s="870"/>
      <c r="F2490" s="870"/>
      <c r="G2490" s="870"/>
      <c r="H2490" s="870"/>
    </row>
    <row r="2491" spans="2:8" x14ac:dyDescent="0.25">
      <c r="B2491" s="870"/>
      <c r="C2491" s="870"/>
      <c r="D2491" s="870"/>
      <c r="E2491" s="870"/>
      <c r="F2491" s="870"/>
      <c r="G2491" s="870"/>
      <c r="H2491" s="870"/>
    </row>
    <row r="2492" spans="2:8" x14ac:dyDescent="0.25">
      <c r="B2492" s="870"/>
      <c r="C2492" s="870"/>
      <c r="D2492" s="870"/>
      <c r="E2492" s="870"/>
      <c r="F2492" s="870"/>
      <c r="G2492" s="870"/>
      <c r="H2492" s="870"/>
    </row>
    <row r="2493" spans="2:8" x14ac:dyDescent="0.25">
      <c r="B2493" s="870"/>
      <c r="C2493" s="870"/>
      <c r="D2493" s="870"/>
      <c r="E2493" s="870"/>
      <c r="F2493" s="870"/>
      <c r="G2493" s="870"/>
      <c r="H2493" s="870"/>
    </row>
    <row r="2494" spans="2:8" x14ac:dyDescent="0.25">
      <c r="B2494" s="870"/>
      <c r="C2494" s="870"/>
      <c r="D2494" s="870"/>
      <c r="E2494" s="870"/>
      <c r="F2494" s="870"/>
      <c r="G2494" s="870"/>
      <c r="H2494" s="870"/>
    </row>
    <row r="2495" spans="2:8" x14ac:dyDescent="0.25">
      <c r="B2495" s="870"/>
      <c r="C2495" s="870"/>
      <c r="D2495" s="870"/>
      <c r="E2495" s="870"/>
      <c r="F2495" s="870"/>
      <c r="G2495" s="870"/>
      <c r="H2495" s="870"/>
    </row>
    <row r="2496" spans="2:8" x14ac:dyDescent="0.25">
      <c r="B2496" s="870"/>
      <c r="C2496" s="870"/>
      <c r="D2496" s="870"/>
      <c r="E2496" s="870"/>
      <c r="F2496" s="870"/>
      <c r="G2496" s="870"/>
      <c r="H2496" s="870"/>
    </row>
    <row r="2497" spans="2:8" x14ac:dyDescent="0.25">
      <c r="B2497" s="870"/>
      <c r="C2497" s="870"/>
      <c r="D2497" s="870"/>
      <c r="E2497" s="870"/>
      <c r="F2497" s="870"/>
      <c r="G2497" s="870"/>
      <c r="H2497" s="870"/>
    </row>
    <row r="2498" spans="2:8" x14ac:dyDescent="0.25">
      <c r="B2498" s="870"/>
      <c r="C2498" s="870"/>
      <c r="D2498" s="870"/>
      <c r="E2498" s="870"/>
      <c r="F2498" s="870"/>
      <c r="G2498" s="870"/>
      <c r="H2498" s="870"/>
    </row>
    <row r="2499" spans="2:8" x14ac:dyDescent="0.25">
      <c r="B2499" s="870"/>
      <c r="C2499" s="870"/>
      <c r="D2499" s="870"/>
      <c r="E2499" s="870"/>
      <c r="F2499" s="870"/>
      <c r="G2499" s="870"/>
      <c r="H2499" s="870"/>
    </row>
    <row r="2500" spans="2:8" x14ac:dyDescent="0.25">
      <c r="B2500" s="870"/>
      <c r="C2500" s="870"/>
      <c r="D2500" s="870"/>
      <c r="E2500" s="870"/>
      <c r="F2500" s="870"/>
      <c r="G2500" s="870"/>
      <c r="H2500" s="870"/>
    </row>
    <row r="2501" spans="2:8" x14ac:dyDescent="0.25">
      <c r="B2501" s="870"/>
      <c r="C2501" s="870"/>
      <c r="D2501" s="870"/>
      <c r="E2501" s="870"/>
      <c r="F2501" s="870"/>
      <c r="G2501" s="870"/>
      <c r="H2501" s="870"/>
    </row>
    <row r="2502" spans="2:8" x14ac:dyDescent="0.25">
      <c r="B2502" s="870"/>
      <c r="C2502" s="870"/>
      <c r="D2502" s="870"/>
      <c r="E2502" s="870"/>
      <c r="F2502" s="870"/>
      <c r="G2502" s="870"/>
      <c r="H2502" s="870"/>
    </row>
    <row r="2503" spans="2:8" x14ac:dyDescent="0.25">
      <c r="B2503" s="870"/>
      <c r="C2503" s="870"/>
      <c r="D2503" s="870"/>
      <c r="E2503" s="870"/>
      <c r="F2503" s="870"/>
      <c r="G2503" s="870"/>
      <c r="H2503" s="870"/>
    </row>
    <row r="2504" spans="2:8" x14ac:dyDescent="0.25">
      <c r="B2504" s="870"/>
      <c r="C2504" s="870"/>
      <c r="D2504" s="870"/>
      <c r="E2504" s="870"/>
      <c r="F2504" s="870"/>
      <c r="G2504" s="870"/>
      <c r="H2504" s="870"/>
    </row>
    <row r="2505" spans="2:8" x14ac:dyDescent="0.25">
      <c r="B2505" s="870"/>
      <c r="C2505" s="870"/>
      <c r="D2505" s="870"/>
      <c r="E2505" s="870"/>
      <c r="F2505" s="870"/>
      <c r="G2505" s="870"/>
      <c r="H2505" s="870"/>
    </row>
    <row r="2506" spans="2:8" x14ac:dyDescent="0.25">
      <c r="B2506" s="870"/>
      <c r="C2506" s="870"/>
      <c r="D2506" s="870"/>
      <c r="E2506" s="870"/>
      <c r="F2506" s="870"/>
      <c r="G2506" s="870"/>
      <c r="H2506" s="870"/>
    </row>
    <row r="2507" spans="2:8" x14ac:dyDescent="0.25">
      <c r="B2507" s="870"/>
      <c r="C2507" s="870"/>
      <c r="D2507" s="870"/>
      <c r="E2507" s="870"/>
      <c r="F2507" s="870"/>
      <c r="G2507" s="870"/>
      <c r="H2507" s="870"/>
    </row>
    <row r="2508" spans="2:8" x14ac:dyDescent="0.25">
      <c r="B2508" s="870"/>
      <c r="C2508" s="870"/>
      <c r="D2508" s="870"/>
      <c r="E2508" s="870"/>
      <c r="F2508" s="870"/>
      <c r="G2508" s="870"/>
      <c r="H2508" s="870"/>
    </row>
    <row r="2509" spans="2:8" x14ac:dyDescent="0.25">
      <c r="B2509" s="870"/>
      <c r="C2509" s="870"/>
      <c r="D2509" s="870"/>
      <c r="E2509" s="870"/>
      <c r="F2509" s="870"/>
      <c r="G2509" s="870"/>
      <c r="H2509" s="870"/>
    </row>
    <row r="2510" spans="2:8" x14ac:dyDescent="0.25">
      <c r="B2510" s="870"/>
      <c r="C2510" s="870"/>
      <c r="D2510" s="870"/>
      <c r="E2510" s="870"/>
      <c r="F2510" s="870"/>
      <c r="G2510" s="870"/>
      <c r="H2510" s="870"/>
    </row>
    <row r="2511" spans="2:8" x14ac:dyDescent="0.25">
      <c r="B2511" s="870"/>
      <c r="C2511" s="870"/>
      <c r="D2511" s="870"/>
      <c r="E2511" s="870"/>
      <c r="F2511" s="870"/>
      <c r="G2511" s="870"/>
      <c r="H2511" s="870"/>
    </row>
    <row r="2512" spans="2:8" x14ac:dyDescent="0.25">
      <c r="B2512" s="870"/>
      <c r="C2512" s="870"/>
      <c r="D2512" s="870"/>
      <c r="E2512" s="870"/>
      <c r="F2512" s="870"/>
      <c r="G2512" s="870"/>
      <c r="H2512" s="870"/>
    </row>
    <row r="2513" spans="2:8" x14ac:dyDescent="0.25">
      <c r="B2513" s="870"/>
      <c r="C2513" s="870"/>
      <c r="D2513" s="870"/>
      <c r="E2513" s="870"/>
      <c r="F2513" s="870"/>
      <c r="G2513" s="870"/>
      <c r="H2513" s="870"/>
    </row>
    <row r="2514" spans="2:8" x14ac:dyDescent="0.25">
      <c r="B2514" s="870"/>
      <c r="C2514" s="870"/>
      <c r="D2514" s="870"/>
      <c r="E2514" s="870"/>
      <c r="F2514" s="870"/>
      <c r="G2514" s="870"/>
      <c r="H2514" s="870"/>
    </row>
    <row r="2515" spans="2:8" x14ac:dyDescent="0.25">
      <c r="B2515" s="870"/>
      <c r="C2515" s="870"/>
      <c r="D2515" s="870"/>
      <c r="E2515" s="870"/>
      <c r="F2515" s="870"/>
      <c r="G2515" s="870"/>
      <c r="H2515" s="870"/>
    </row>
    <row r="2516" spans="2:8" x14ac:dyDescent="0.25">
      <c r="B2516" s="870"/>
      <c r="C2516" s="870"/>
      <c r="D2516" s="870"/>
      <c r="E2516" s="870"/>
      <c r="F2516" s="870"/>
      <c r="G2516" s="870"/>
      <c r="H2516" s="870"/>
    </row>
    <row r="2517" spans="2:8" x14ac:dyDescent="0.25">
      <c r="B2517" s="870"/>
      <c r="C2517" s="870"/>
      <c r="D2517" s="870"/>
      <c r="E2517" s="870"/>
      <c r="F2517" s="870"/>
      <c r="G2517" s="870"/>
      <c r="H2517" s="870"/>
    </row>
    <row r="2518" spans="2:8" x14ac:dyDescent="0.25">
      <c r="B2518" s="870"/>
      <c r="C2518" s="870"/>
      <c r="D2518" s="870"/>
      <c r="E2518" s="870"/>
      <c r="F2518" s="870"/>
      <c r="G2518" s="870"/>
      <c r="H2518" s="870"/>
    </row>
    <row r="2519" spans="2:8" x14ac:dyDescent="0.25">
      <c r="B2519" s="870"/>
      <c r="C2519" s="870"/>
      <c r="D2519" s="870"/>
      <c r="E2519" s="870"/>
      <c r="F2519" s="870"/>
      <c r="G2519" s="870"/>
      <c r="H2519" s="870"/>
    </row>
    <row r="2520" spans="2:8" x14ac:dyDescent="0.25">
      <c r="B2520" s="870"/>
      <c r="C2520" s="870"/>
      <c r="D2520" s="870"/>
      <c r="E2520" s="870"/>
      <c r="F2520" s="870"/>
      <c r="G2520" s="870"/>
      <c r="H2520" s="870"/>
    </row>
    <row r="2521" spans="2:8" x14ac:dyDescent="0.25">
      <c r="B2521" s="870"/>
      <c r="C2521" s="870"/>
      <c r="D2521" s="870"/>
      <c r="E2521" s="870"/>
      <c r="F2521" s="870"/>
      <c r="G2521" s="870"/>
      <c r="H2521" s="870"/>
    </row>
    <row r="2522" spans="2:8" x14ac:dyDescent="0.25">
      <c r="B2522" s="870"/>
      <c r="C2522" s="870"/>
      <c r="D2522" s="870"/>
      <c r="E2522" s="870"/>
      <c r="F2522" s="870"/>
      <c r="G2522" s="870"/>
      <c r="H2522" s="870"/>
    </row>
    <row r="2523" spans="2:8" x14ac:dyDescent="0.25">
      <c r="B2523" s="870"/>
      <c r="C2523" s="870"/>
      <c r="D2523" s="870"/>
      <c r="E2523" s="870"/>
      <c r="F2523" s="870"/>
      <c r="G2523" s="870"/>
      <c r="H2523" s="870"/>
    </row>
    <row r="2524" spans="2:8" x14ac:dyDescent="0.25">
      <c r="B2524" s="870"/>
      <c r="C2524" s="870"/>
      <c r="D2524" s="870"/>
      <c r="E2524" s="870"/>
      <c r="F2524" s="870"/>
      <c r="G2524" s="870"/>
      <c r="H2524" s="870"/>
    </row>
    <row r="2525" spans="2:8" x14ac:dyDescent="0.25">
      <c r="B2525" s="870"/>
      <c r="C2525" s="870"/>
      <c r="D2525" s="870"/>
      <c r="E2525" s="870"/>
      <c r="F2525" s="870"/>
      <c r="G2525" s="870"/>
      <c r="H2525" s="870"/>
    </row>
    <row r="2526" spans="2:8" x14ac:dyDescent="0.25">
      <c r="B2526" s="870"/>
      <c r="C2526" s="870"/>
      <c r="D2526" s="870"/>
      <c r="E2526" s="870"/>
      <c r="F2526" s="870"/>
      <c r="G2526" s="870"/>
      <c r="H2526" s="870"/>
    </row>
    <row r="2527" spans="2:8" x14ac:dyDescent="0.25">
      <c r="B2527" s="870"/>
      <c r="C2527" s="870"/>
      <c r="D2527" s="870"/>
      <c r="E2527" s="870"/>
      <c r="F2527" s="870"/>
      <c r="G2527" s="870"/>
      <c r="H2527" s="870"/>
    </row>
    <row r="2528" spans="2:8" x14ac:dyDescent="0.25">
      <c r="B2528" s="870"/>
      <c r="C2528" s="870"/>
      <c r="D2528" s="870"/>
      <c r="E2528" s="870"/>
      <c r="F2528" s="870"/>
      <c r="G2528" s="870"/>
      <c r="H2528" s="870"/>
    </row>
    <row r="2529" spans="2:8" x14ac:dyDescent="0.25">
      <c r="B2529" s="870"/>
      <c r="C2529" s="870"/>
      <c r="D2529" s="870"/>
      <c r="E2529" s="870"/>
      <c r="F2529" s="870"/>
      <c r="G2529" s="870"/>
      <c r="H2529" s="870"/>
    </row>
    <row r="2530" spans="2:8" x14ac:dyDescent="0.25">
      <c r="B2530" s="870"/>
      <c r="C2530" s="870"/>
      <c r="D2530" s="870"/>
      <c r="E2530" s="870"/>
      <c r="F2530" s="870"/>
      <c r="G2530" s="870"/>
      <c r="H2530" s="870"/>
    </row>
    <row r="2531" spans="2:8" x14ac:dyDescent="0.25">
      <c r="B2531" s="870"/>
      <c r="C2531" s="870"/>
      <c r="D2531" s="870"/>
      <c r="E2531" s="870"/>
      <c r="F2531" s="870"/>
      <c r="G2531" s="870"/>
      <c r="H2531" s="870"/>
    </row>
    <row r="2532" spans="2:8" x14ac:dyDescent="0.25">
      <c r="B2532" s="870"/>
      <c r="C2532" s="870"/>
      <c r="D2532" s="870"/>
      <c r="E2532" s="870"/>
      <c r="F2532" s="870"/>
      <c r="G2532" s="870"/>
      <c r="H2532" s="870"/>
    </row>
    <row r="2533" spans="2:8" x14ac:dyDescent="0.25">
      <c r="B2533" s="870"/>
      <c r="C2533" s="870"/>
      <c r="D2533" s="870"/>
      <c r="E2533" s="870"/>
      <c r="F2533" s="870"/>
      <c r="G2533" s="870"/>
      <c r="H2533" s="870"/>
    </row>
    <row r="2534" spans="2:8" x14ac:dyDescent="0.25">
      <c r="B2534" s="870"/>
      <c r="C2534" s="870"/>
      <c r="D2534" s="870"/>
      <c r="E2534" s="870"/>
      <c r="F2534" s="870"/>
      <c r="G2534" s="870"/>
      <c r="H2534" s="870"/>
    </row>
    <row r="2535" spans="2:8" x14ac:dyDescent="0.25">
      <c r="B2535" s="870"/>
      <c r="C2535" s="870"/>
      <c r="D2535" s="870"/>
      <c r="E2535" s="870"/>
      <c r="F2535" s="870"/>
      <c r="G2535" s="870"/>
      <c r="H2535" s="870"/>
    </row>
    <row r="2536" spans="2:8" x14ac:dyDescent="0.25">
      <c r="B2536" s="870"/>
      <c r="C2536" s="870"/>
      <c r="D2536" s="870"/>
      <c r="E2536" s="870"/>
      <c r="F2536" s="870"/>
      <c r="G2536" s="870"/>
      <c r="H2536" s="870"/>
    </row>
    <row r="2537" spans="2:8" x14ac:dyDescent="0.25">
      <c r="B2537" s="870"/>
      <c r="C2537" s="870"/>
      <c r="D2537" s="870"/>
      <c r="E2537" s="870"/>
      <c r="F2537" s="870"/>
      <c r="G2537" s="870"/>
      <c r="H2537" s="870"/>
    </row>
    <row r="2538" spans="2:8" x14ac:dyDescent="0.25">
      <c r="B2538" s="870"/>
      <c r="C2538" s="870"/>
      <c r="D2538" s="870"/>
      <c r="E2538" s="870"/>
      <c r="F2538" s="870"/>
      <c r="G2538" s="870"/>
      <c r="H2538" s="870"/>
    </row>
    <row r="2539" spans="2:8" x14ac:dyDescent="0.25">
      <c r="B2539" s="870"/>
      <c r="C2539" s="870"/>
      <c r="D2539" s="870"/>
      <c r="E2539" s="870"/>
      <c r="F2539" s="870"/>
      <c r="G2539" s="870"/>
      <c r="H2539" s="870"/>
    </row>
    <row r="2540" spans="2:8" x14ac:dyDescent="0.25">
      <c r="B2540" s="870"/>
      <c r="C2540" s="870"/>
      <c r="D2540" s="870"/>
      <c r="E2540" s="870"/>
      <c r="F2540" s="870"/>
      <c r="G2540" s="870"/>
      <c r="H2540" s="870"/>
    </row>
    <row r="2541" spans="2:8" x14ac:dyDescent="0.25">
      <c r="B2541" s="870"/>
      <c r="C2541" s="870"/>
      <c r="D2541" s="870"/>
      <c r="E2541" s="870"/>
      <c r="F2541" s="870"/>
      <c r="G2541" s="870"/>
      <c r="H2541" s="870"/>
    </row>
    <row r="2542" spans="2:8" x14ac:dyDescent="0.25">
      <c r="B2542" s="870"/>
      <c r="C2542" s="870"/>
      <c r="D2542" s="870"/>
      <c r="E2542" s="870"/>
      <c r="F2542" s="870"/>
      <c r="G2542" s="870"/>
      <c r="H2542" s="870"/>
    </row>
    <row r="2543" spans="2:8" x14ac:dyDescent="0.25">
      <c r="B2543" s="870"/>
      <c r="C2543" s="870"/>
      <c r="D2543" s="870"/>
      <c r="E2543" s="870"/>
      <c r="F2543" s="870"/>
      <c r="G2543" s="870"/>
      <c r="H2543" s="870"/>
    </row>
    <row r="2544" spans="2:8" x14ac:dyDescent="0.25">
      <c r="B2544" s="870"/>
      <c r="C2544" s="870"/>
      <c r="D2544" s="870"/>
      <c r="E2544" s="870"/>
      <c r="F2544" s="870"/>
      <c r="G2544" s="870"/>
      <c r="H2544" s="870"/>
    </row>
    <row r="2545" spans="2:8" x14ac:dyDescent="0.25">
      <c r="B2545" s="870"/>
      <c r="C2545" s="870"/>
      <c r="D2545" s="870"/>
      <c r="E2545" s="870"/>
      <c r="F2545" s="870"/>
      <c r="G2545" s="870"/>
      <c r="H2545" s="870"/>
    </row>
    <row r="2546" spans="2:8" x14ac:dyDescent="0.25">
      <c r="B2546" s="870"/>
      <c r="C2546" s="870"/>
      <c r="D2546" s="870"/>
      <c r="E2546" s="870"/>
      <c r="F2546" s="870"/>
      <c r="G2546" s="870"/>
      <c r="H2546" s="870"/>
    </row>
    <row r="2547" spans="2:8" x14ac:dyDescent="0.25">
      <c r="B2547" s="870"/>
      <c r="C2547" s="870"/>
      <c r="D2547" s="870"/>
      <c r="E2547" s="870"/>
      <c r="F2547" s="870"/>
      <c r="G2547" s="870"/>
      <c r="H2547" s="870"/>
    </row>
    <row r="2548" spans="2:8" x14ac:dyDescent="0.25">
      <c r="B2548" s="870"/>
      <c r="C2548" s="870"/>
      <c r="D2548" s="870"/>
      <c r="E2548" s="870"/>
      <c r="F2548" s="870"/>
      <c r="G2548" s="870"/>
      <c r="H2548" s="870"/>
    </row>
    <row r="2549" spans="2:8" x14ac:dyDescent="0.25">
      <c r="B2549" s="870"/>
      <c r="C2549" s="870"/>
      <c r="D2549" s="870"/>
      <c r="E2549" s="870"/>
      <c r="F2549" s="870"/>
      <c r="G2549" s="870"/>
      <c r="H2549" s="870"/>
    </row>
    <row r="2550" spans="2:8" x14ac:dyDescent="0.25">
      <c r="B2550" s="870"/>
      <c r="C2550" s="870"/>
      <c r="D2550" s="870"/>
      <c r="E2550" s="870"/>
      <c r="F2550" s="870"/>
      <c r="G2550" s="870"/>
      <c r="H2550" s="870"/>
    </row>
    <row r="2551" spans="2:8" x14ac:dyDescent="0.25">
      <c r="B2551" s="870"/>
      <c r="C2551" s="870"/>
      <c r="D2551" s="870"/>
      <c r="E2551" s="870"/>
      <c r="F2551" s="870"/>
      <c r="G2551" s="870"/>
      <c r="H2551" s="870"/>
    </row>
    <row r="2552" spans="2:8" x14ac:dyDescent="0.25">
      <c r="B2552" s="870"/>
      <c r="C2552" s="870"/>
      <c r="D2552" s="870"/>
      <c r="E2552" s="870"/>
      <c r="F2552" s="870"/>
      <c r="G2552" s="870"/>
      <c r="H2552" s="870"/>
    </row>
    <row r="2553" spans="2:8" x14ac:dyDescent="0.25">
      <c r="B2553" s="870"/>
      <c r="C2553" s="870"/>
      <c r="D2553" s="870"/>
      <c r="E2553" s="870"/>
      <c r="F2553" s="870"/>
      <c r="G2553" s="870"/>
      <c r="H2553" s="870"/>
    </row>
    <row r="2554" spans="2:8" x14ac:dyDescent="0.25">
      <c r="B2554" s="870"/>
      <c r="C2554" s="870"/>
      <c r="D2554" s="870"/>
      <c r="E2554" s="870"/>
      <c r="F2554" s="870"/>
      <c r="G2554" s="870"/>
      <c r="H2554" s="870"/>
    </row>
    <row r="2555" spans="2:8" x14ac:dyDescent="0.25">
      <c r="B2555" s="870"/>
      <c r="C2555" s="870"/>
      <c r="D2555" s="870"/>
      <c r="E2555" s="870"/>
      <c r="F2555" s="870"/>
      <c r="G2555" s="870"/>
      <c r="H2555" s="870"/>
    </row>
    <row r="2556" spans="2:8" x14ac:dyDescent="0.25">
      <c r="B2556" s="870"/>
      <c r="C2556" s="870"/>
      <c r="D2556" s="870"/>
      <c r="E2556" s="870"/>
      <c r="F2556" s="870"/>
      <c r="G2556" s="870"/>
      <c r="H2556" s="870"/>
    </row>
    <row r="2557" spans="2:8" x14ac:dyDescent="0.25">
      <c r="B2557" s="870"/>
      <c r="C2557" s="870"/>
      <c r="D2557" s="870"/>
      <c r="E2557" s="870"/>
      <c r="F2557" s="870"/>
      <c r="G2557" s="870"/>
      <c r="H2557" s="870"/>
    </row>
    <row r="2558" spans="2:8" x14ac:dyDescent="0.25">
      <c r="B2558" s="870"/>
      <c r="C2558" s="870"/>
      <c r="D2558" s="870"/>
      <c r="E2558" s="870"/>
      <c r="F2558" s="870"/>
      <c r="G2558" s="870"/>
      <c r="H2558" s="870"/>
    </row>
    <row r="2559" spans="2:8" x14ac:dyDescent="0.25">
      <c r="B2559" s="870"/>
      <c r="C2559" s="870"/>
      <c r="D2559" s="870"/>
      <c r="E2559" s="870"/>
      <c r="F2559" s="870"/>
      <c r="G2559" s="870"/>
      <c r="H2559" s="870"/>
    </row>
    <row r="2560" spans="2:8" x14ac:dyDescent="0.25">
      <c r="B2560" s="870"/>
      <c r="C2560" s="870"/>
      <c r="D2560" s="870"/>
      <c r="E2560" s="870"/>
      <c r="F2560" s="870"/>
      <c r="G2560" s="870"/>
      <c r="H2560" s="870"/>
    </row>
    <row r="2561" spans="2:8" x14ac:dyDescent="0.25">
      <c r="B2561" s="870"/>
      <c r="C2561" s="870"/>
      <c r="D2561" s="870"/>
      <c r="E2561" s="870"/>
      <c r="F2561" s="870"/>
      <c r="G2561" s="870"/>
      <c r="H2561" s="870"/>
    </row>
    <row r="2562" spans="2:8" x14ac:dyDescent="0.25">
      <c r="B2562" s="870"/>
      <c r="C2562" s="870"/>
      <c r="D2562" s="870"/>
      <c r="E2562" s="870"/>
      <c r="F2562" s="870"/>
      <c r="G2562" s="870"/>
      <c r="H2562" s="870"/>
    </row>
    <row r="2563" spans="2:8" x14ac:dyDescent="0.25">
      <c r="B2563" s="870"/>
      <c r="C2563" s="870"/>
      <c r="D2563" s="870"/>
      <c r="E2563" s="870"/>
      <c r="F2563" s="870"/>
      <c r="G2563" s="870"/>
      <c r="H2563" s="870"/>
    </row>
    <row r="2564" spans="2:8" x14ac:dyDescent="0.25">
      <c r="B2564" s="870"/>
      <c r="C2564" s="870"/>
      <c r="D2564" s="870"/>
      <c r="E2564" s="870"/>
      <c r="F2564" s="870"/>
      <c r="G2564" s="870"/>
      <c r="H2564" s="870"/>
    </row>
    <row r="2565" spans="2:8" x14ac:dyDescent="0.25">
      <c r="B2565" s="870"/>
      <c r="C2565" s="870"/>
      <c r="D2565" s="870"/>
      <c r="E2565" s="870"/>
      <c r="F2565" s="870"/>
      <c r="G2565" s="870"/>
      <c r="H2565" s="870"/>
    </row>
    <row r="2566" spans="2:8" x14ac:dyDescent="0.25">
      <c r="B2566" s="870"/>
      <c r="C2566" s="870"/>
      <c r="D2566" s="870"/>
      <c r="E2566" s="870"/>
      <c r="F2566" s="870"/>
      <c r="G2566" s="870"/>
      <c r="H2566" s="870"/>
    </row>
    <row r="2567" spans="2:8" x14ac:dyDescent="0.25">
      <c r="B2567" s="870"/>
      <c r="C2567" s="870"/>
      <c r="D2567" s="870"/>
      <c r="E2567" s="870"/>
      <c r="F2567" s="870"/>
      <c r="G2567" s="870"/>
      <c r="H2567" s="870"/>
    </row>
    <row r="2568" spans="2:8" x14ac:dyDescent="0.25">
      <c r="B2568" s="870"/>
      <c r="C2568" s="870"/>
      <c r="D2568" s="870"/>
      <c r="E2568" s="870"/>
      <c r="F2568" s="870"/>
      <c r="G2568" s="870"/>
      <c r="H2568" s="870"/>
    </row>
    <row r="2569" spans="2:8" x14ac:dyDescent="0.25">
      <c r="B2569" s="870"/>
      <c r="C2569" s="870"/>
      <c r="D2569" s="870"/>
      <c r="E2569" s="870"/>
      <c r="F2569" s="870"/>
      <c r="G2569" s="870"/>
      <c r="H2569" s="870"/>
    </row>
    <row r="2570" spans="2:8" x14ac:dyDescent="0.25">
      <c r="B2570" s="870"/>
      <c r="C2570" s="870"/>
      <c r="D2570" s="870"/>
      <c r="E2570" s="870"/>
      <c r="F2570" s="870"/>
      <c r="G2570" s="870"/>
      <c r="H2570" s="870"/>
    </row>
    <row r="2571" spans="2:8" x14ac:dyDescent="0.25">
      <c r="B2571" s="870"/>
      <c r="C2571" s="870"/>
      <c r="D2571" s="870"/>
      <c r="E2571" s="870"/>
      <c r="F2571" s="870"/>
      <c r="G2571" s="870"/>
      <c r="H2571" s="870"/>
    </row>
    <row r="2572" spans="2:8" x14ac:dyDescent="0.25">
      <c r="B2572" s="870"/>
      <c r="C2572" s="870"/>
      <c r="D2572" s="870"/>
      <c r="E2572" s="870"/>
      <c r="F2572" s="870"/>
      <c r="G2572" s="870"/>
      <c r="H2572" s="870"/>
    </row>
    <row r="2573" spans="2:8" x14ac:dyDescent="0.25">
      <c r="B2573" s="870"/>
      <c r="C2573" s="870"/>
      <c r="D2573" s="870"/>
      <c r="E2573" s="870"/>
      <c r="F2573" s="870"/>
      <c r="G2573" s="870"/>
      <c r="H2573" s="870"/>
    </row>
    <row r="2574" spans="2:8" x14ac:dyDescent="0.25">
      <c r="B2574" s="870"/>
      <c r="C2574" s="870"/>
      <c r="D2574" s="870"/>
      <c r="E2574" s="870"/>
      <c r="F2574" s="870"/>
      <c r="G2574" s="870"/>
      <c r="H2574" s="870"/>
    </row>
    <row r="2575" spans="2:8" x14ac:dyDescent="0.25">
      <c r="B2575" s="870"/>
      <c r="C2575" s="870"/>
      <c r="D2575" s="870"/>
      <c r="E2575" s="870"/>
      <c r="F2575" s="870"/>
      <c r="G2575" s="870"/>
      <c r="H2575" s="870"/>
    </row>
    <row r="2576" spans="2:8" x14ac:dyDescent="0.25">
      <c r="B2576" s="870"/>
      <c r="C2576" s="870"/>
      <c r="D2576" s="870"/>
      <c r="E2576" s="870"/>
      <c r="F2576" s="870"/>
      <c r="G2576" s="870"/>
      <c r="H2576" s="870"/>
    </row>
    <row r="2577" spans="2:8" x14ac:dyDescent="0.25">
      <c r="B2577" s="870"/>
      <c r="C2577" s="870"/>
      <c r="D2577" s="870"/>
      <c r="E2577" s="870"/>
      <c r="F2577" s="870"/>
      <c r="G2577" s="870"/>
      <c r="H2577" s="870"/>
    </row>
    <row r="2578" spans="2:8" x14ac:dyDescent="0.25">
      <c r="B2578" s="870"/>
      <c r="C2578" s="870"/>
      <c r="D2578" s="870"/>
      <c r="E2578" s="870"/>
      <c r="F2578" s="870"/>
      <c r="G2578" s="870"/>
      <c r="H2578" s="870"/>
    </row>
    <row r="2579" spans="2:8" x14ac:dyDescent="0.25">
      <c r="B2579" s="870"/>
      <c r="C2579" s="870"/>
      <c r="D2579" s="870"/>
      <c r="E2579" s="870"/>
      <c r="F2579" s="870"/>
      <c r="G2579" s="870"/>
      <c r="H2579" s="870"/>
    </row>
    <row r="2580" spans="2:8" x14ac:dyDescent="0.25">
      <c r="B2580" s="870"/>
      <c r="C2580" s="870"/>
      <c r="D2580" s="870"/>
      <c r="E2580" s="870"/>
      <c r="F2580" s="870"/>
      <c r="G2580" s="870"/>
      <c r="H2580" s="870"/>
    </row>
    <row r="2581" spans="2:8" x14ac:dyDescent="0.25">
      <c r="B2581" s="870"/>
      <c r="C2581" s="870"/>
      <c r="D2581" s="870"/>
      <c r="E2581" s="870"/>
      <c r="F2581" s="870"/>
      <c r="G2581" s="870"/>
      <c r="H2581" s="870"/>
    </row>
    <row r="2582" spans="2:8" x14ac:dyDescent="0.25">
      <c r="B2582" s="870"/>
      <c r="C2582" s="870"/>
      <c r="D2582" s="870"/>
      <c r="E2582" s="870"/>
      <c r="F2582" s="870"/>
      <c r="G2582" s="870"/>
      <c r="H2582" s="870"/>
    </row>
    <row r="2583" spans="2:8" x14ac:dyDescent="0.25">
      <c r="B2583" s="870"/>
      <c r="C2583" s="870"/>
      <c r="D2583" s="870"/>
      <c r="E2583" s="870"/>
      <c r="F2583" s="870"/>
      <c r="G2583" s="870"/>
      <c r="H2583" s="870"/>
    </row>
    <row r="2584" spans="2:8" x14ac:dyDescent="0.25">
      <c r="B2584" s="870"/>
      <c r="C2584" s="870"/>
      <c r="D2584" s="870"/>
      <c r="E2584" s="870"/>
      <c r="F2584" s="870"/>
      <c r="G2584" s="870"/>
      <c r="H2584" s="870"/>
    </row>
    <row r="2585" spans="2:8" x14ac:dyDescent="0.25">
      <c r="B2585" s="870"/>
      <c r="C2585" s="870"/>
      <c r="D2585" s="870"/>
      <c r="E2585" s="870"/>
      <c r="F2585" s="870"/>
      <c r="G2585" s="870"/>
      <c r="H2585" s="870"/>
    </row>
    <row r="2586" spans="2:8" x14ac:dyDescent="0.25">
      <c r="B2586" s="870"/>
      <c r="C2586" s="870"/>
      <c r="D2586" s="870"/>
      <c r="E2586" s="870"/>
      <c r="F2586" s="870"/>
      <c r="G2586" s="870"/>
      <c r="H2586" s="870"/>
    </row>
    <row r="2587" spans="2:8" x14ac:dyDescent="0.25">
      <c r="B2587" s="870"/>
      <c r="C2587" s="870"/>
      <c r="D2587" s="870"/>
      <c r="E2587" s="870"/>
      <c r="F2587" s="870"/>
      <c r="G2587" s="870"/>
      <c r="H2587" s="870"/>
    </row>
    <row r="2588" spans="2:8" x14ac:dyDescent="0.25">
      <c r="B2588" s="870"/>
      <c r="C2588" s="870"/>
      <c r="D2588" s="870"/>
      <c r="E2588" s="870"/>
      <c r="F2588" s="870"/>
      <c r="G2588" s="870"/>
      <c r="H2588" s="870"/>
    </row>
    <row r="2589" spans="2:8" x14ac:dyDescent="0.25">
      <c r="B2589" s="870"/>
      <c r="C2589" s="870"/>
      <c r="D2589" s="870"/>
      <c r="E2589" s="870"/>
      <c r="F2589" s="870"/>
      <c r="G2589" s="870"/>
      <c r="H2589" s="870"/>
    </row>
    <row r="2590" spans="2:8" x14ac:dyDescent="0.25">
      <c r="B2590" s="870"/>
      <c r="C2590" s="870"/>
      <c r="D2590" s="870"/>
      <c r="E2590" s="870"/>
      <c r="F2590" s="870"/>
      <c r="G2590" s="870"/>
      <c r="H2590" s="870"/>
    </row>
    <row r="2591" spans="2:8" x14ac:dyDescent="0.25">
      <c r="B2591" s="870"/>
      <c r="C2591" s="870"/>
      <c r="D2591" s="870"/>
      <c r="E2591" s="870"/>
      <c r="F2591" s="870"/>
      <c r="G2591" s="870"/>
      <c r="H2591" s="870"/>
    </row>
    <row r="2592" spans="2:8" x14ac:dyDescent="0.25">
      <c r="B2592" s="870"/>
      <c r="C2592" s="870"/>
      <c r="D2592" s="870"/>
      <c r="E2592" s="870"/>
      <c r="F2592" s="870"/>
      <c r="G2592" s="870"/>
      <c r="H2592" s="870"/>
    </row>
    <row r="2593" spans="2:8" x14ac:dyDescent="0.25">
      <c r="B2593" s="870"/>
      <c r="C2593" s="870"/>
      <c r="D2593" s="870"/>
      <c r="E2593" s="870"/>
      <c r="F2593" s="870"/>
      <c r="G2593" s="870"/>
      <c r="H2593" s="870"/>
    </row>
    <row r="2594" spans="2:8" x14ac:dyDescent="0.25">
      <c r="B2594" s="870"/>
      <c r="C2594" s="870"/>
      <c r="D2594" s="870"/>
      <c r="E2594" s="870"/>
      <c r="F2594" s="870"/>
      <c r="G2594" s="870"/>
      <c r="H2594" s="870"/>
    </row>
    <row r="2595" spans="2:8" x14ac:dyDescent="0.25">
      <c r="B2595" s="870"/>
      <c r="C2595" s="870"/>
      <c r="D2595" s="870"/>
      <c r="E2595" s="870"/>
      <c r="F2595" s="870"/>
      <c r="G2595" s="870"/>
      <c r="H2595" s="870"/>
    </row>
    <row r="2596" spans="2:8" x14ac:dyDescent="0.25">
      <c r="B2596" s="870"/>
      <c r="C2596" s="870"/>
      <c r="D2596" s="870"/>
      <c r="E2596" s="870"/>
      <c r="F2596" s="870"/>
      <c r="G2596" s="870"/>
      <c r="H2596" s="870"/>
    </row>
    <row r="2597" spans="2:8" x14ac:dyDescent="0.25">
      <c r="B2597" s="870"/>
      <c r="C2597" s="870"/>
      <c r="D2597" s="870"/>
      <c r="E2597" s="870"/>
      <c r="F2597" s="870"/>
      <c r="G2597" s="870"/>
      <c r="H2597" s="870"/>
    </row>
    <row r="2598" spans="2:8" x14ac:dyDescent="0.25">
      <c r="B2598" s="870"/>
      <c r="C2598" s="870"/>
      <c r="D2598" s="870"/>
      <c r="E2598" s="870"/>
      <c r="F2598" s="870"/>
      <c r="G2598" s="870"/>
      <c r="H2598" s="870"/>
    </row>
    <row r="2599" spans="2:8" x14ac:dyDescent="0.25">
      <c r="B2599" s="870"/>
      <c r="C2599" s="870"/>
      <c r="D2599" s="870"/>
      <c r="E2599" s="870"/>
      <c r="F2599" s="870"/>
      <c r="G2599" s="870"/>
      <c r="H2599" s="870"/>
    </row>
    <row r="2600" spans="2:8" x14ac:dyDescent="0.25">
      <c r="B2600" s="870"/>
      <c r="C2600" s="870"/>
      <c r="D2600" s="870"/>
      <c r="E2600" s="870"/>
      <c r="F2600" s="870"/>
      <c r="G2600" s="870"/>
      <c r="H2600" s="870"/>
    </row>
    <row r="2601" spans="2:8" x14ac:dyDescent="0.25">
      <c r="B2601" s="870"/>
      <c r="C2601" s="870"/>
      <c r="D2601" s="870"/>
      <c r="E2601" s="870"/>
      <c r="F2601" s="870"/>
      <c r="G2601" s="870"/>
      <c r="H2601" s="870"/>
    </row>
    <row r="2602" spans="2:8" x14ac:dyDescent="0.25">
      <c r="B2602" s="870"/>
      <c r="C2602" s="870"/>
      <c r="D2602" s="870"/>
      <c r="E2602" s="870"/>
      <c r="F2602" s="870"/>
      <c r="G2602" s="870"/>
      <c r="H2602" s="870"/>
    </row>
    <row r="2603" spans="2:8" x14ac:dyDescent="0.25">
      <c r="B2603" s="870"/>
      <c r="C2603" s="870"/>
      <c r="D2603" s="870"/>
      <c r="E2603" s="870"/>
      <c r="F2603" s="870"/>
      <c r="G2603" s="870"/>
      <c r="H2603" s="870"/>
    </row>
    <row r="2604" spans="2:8" x14ac:dyDescent="0.25">
      <c r="B2604" s="870"/>
      <c r="C2604" s="870"/>
      <c r="D2604" s="870"/>
      <c r="E2604" s="870"/>
      <c r="F2604" s="870"/>
      <c r="G2604" s="870"/>
      <c r="H2604" s="870"/>
    </row>
    <row r="2605" spans="2:8" x14ac:dyDescent="0.25">
      <c r="B2605" s="870"/>
      <c r="C2605" s="870"/>
      <c r="D2605" s="870"/>
      <c r="E2605" s="870"/>
      <c r="F2605" s="870"/>
      <c r="G2605" s="870"/>
      <c r="H2605" s="870"/>
    </row>
    <row r="2606" spans="2:8" x14ac:dyDescent="0.25">
      <c r="B2606" s="870"/>
      <c r="C2606" s="870"/>
      <c r="D2606" s="870"/>
      <c r="E2606" s="870"/>
      <c r="F2606" s="870"/>
      <c r="G2606" s="870"/>
      <c r="H2606" s="870"/>
    </row>
    <row r="2607" spans="2:8" x14ac:dyDescent="0.25">
      <c r="B2607" s="870"/>
      <c r="C2607" s="870"/>
      <c r="D2607" s="870"/>
      <c r="E2607" s="870"/>
      <c r="F2607" s="870"/>
      <c r="G2607" s="870"/>
      <c r="H2607" s="870"/>
    </row>
    <row r="2608" spans="2:8" x14ac:dyDescent="0.25">
      <c r="B2608" s="870"/>
      <c r="C2608" s="870"/>
      <c r="D2608" s="870"/>
      <c r="E2608" s="870"/>
      <c r="F2608" s="870"/>
      <c r="G2608" s="870"/>
      <c r="H2608" s="870"/>
    </row>
    <row r="2609" spans="2:8" x14ac:dyDescent="0.25">
      <c r="B2609" s="870"/>
      <c r="C2609" s="870"/>
      <c r="D2609" s="870"/>
      <c r="E2609" s="870"/>
      <c r="F2609" s="870"/>
      <c r="G2609" s="870"/>
      <c r="H2609" s="870"/>
    </row>
    <row r="2610" spans="2:8" x14ac:dyDescent="0.25">
      <c r="B2610" s="870"/>
      <c r="C2610" s="870"/>
      <c r="D2610" s="870"/>
      <c r="E2610" s="870"/>
      <c r="F2610" s="870"/>
      <c r="G2610" s="870"/>
      <c r="H2610" s="870"/>
    </row>
    <row r="2611" spans="2:8" x14ac:dyDescent="0.25">
      <c r="B2611" s="870"/>
      <c r="C2611" s="870"/>
      <c r="D2611" s="870"/>
      <c r="E2611" s="870"/>
      <c r="F2611" s="870"/>
      <c r="G2611" s="870"/>
      <c r="H2611" s="870"/>
    </row>
    <row r="2612" spans="2:8" x14ac:dyDescent="0.25">
      <c r="B2612" s="870"/>
      <c r="C2612" s="870"/>
      <c r="D2612" s="870"/>
      <c r="E2612" s="870"/>
      <c r="F2612" s="870"/>
      <c r="G2612" s="870"/>
      <c r="H2612" s="870"/>
    </row>
    <row r="2613" spans="2:8" x14ac:dyDescent="0.25">
      <c r="B2613" s="870"/>
      <c r="C2613" s="870"/>
      <c r="D2613" s="870"/>
      <c r="E2613" s="870"/>
      <c r="F2613" s="870"/>
      <c r="G2613" s="870"/>
      <c r="H2613" s="870"/>
    </row>
    <row r="2614" spans="2:8" x14ac:dyDescent="0.25">
      <c r="B2614" s="870"/>
      <c r="C2614" s="870"/>
      <c r="D2614" s="870"/>
      <c r="E2614" s="870"/>
      <c r="F2614" s="870"/>
      <c r="G2614" s="870"/>
      <c r="H2614" s="870"/>
    </row>
    <row r="2615" spans="2:8" x14ac:dyDescent="0.25">
      <c r="B2615" s="870"/>
      <c r="C2615" s="870"/>
      <c r="D2615" s="870"/>
      <c r="E2615" s="870"/>
      <c r="F2615" s="870"/>
      <c r="G2615" s="870"/>
      <c r="H2615" s="870"/>
    </row>
    <row r="2616" spans="2:8" x14ac:dyDescent="0.25">
      <c r="B2616" s="870"/>
      <c r="C2616" s="870"/>
      <c r="D2616" s="870"/>
      <c r="E2616" s="870"/>
      <c r="F2616" s="870"/>
      <c r="G2616" s="870"/>
      <c r="H2616" s="870"/>
    </row>
    <row r="2617" spans="2:8" x14ac:dyDescent="0.25">
      <c r="B2617" s="870"/>
      <c r="C2617" s="870"/>
      <c r="D2617" s="870"/>
      <c r="E2617" s="870"/>
      <c r="F2617" s="870"/>
      <c r="G2617" s="870"/>
      <c r="H2617" s="870"/>
    </row>
    <row r="2618" spans="2:8" x14ac:dyDescent="0.25">
      <c r="B2618" s="870"/>
      <c r="C2618" s="870"/>
      <c r="D2618" s="870"/>
      <c r="E2618" s="870"/>
      <c r="F2618" s="870"/>
      <c r="G2618" s="870"/>
      <c r="H2618" s="870"/>
    </row>
    <row r="2619" spans="2:8" x14ac:dyDescent="0.25">
      <c r="B2619" s="870"/>
      <c r="C2619" s="870"/>
      <c r="D2619" s="870"/>
      <c r="E2619" s="870"/>
      <c r="F2619" s="870"/>
      <c r="G2619" s="870"/>
      <c r="H2619" s="870"/>
    </row>
    <row r="2620" spans="2:8" x14ac:dyDescent="0.25">
      <c r="B2620" s="870"/>
      <c r="C2620" s="870"/>
      <c r="D2620" s="870"/>
      <c r="E2620" s="870"/>
      <c r="F2620" s="870"/>
      <c r="G2620" s="870"/>
      <c r="H2620" s="870"/>
    </row>
    <row r="2621" spans="2:8" x14ac:dyDescent="0.25">
      <c r="B2621" s="870"/>
      <c r="C2621" s="870"/>
      <c r="D2621" s="870"/>
      <c r="E2621" s="870"/>
      <c r="F2621" s="870"/>
      <c r="G2621" s="870"/>
      <c r="H2621" s="870"/>
    </row>
    <row r="2622" spans="2:8" x14ac:dyDescent="0.25">
      <c r="B2622" s="870"/>
      <c r="C2622" s="870"/>
      <c r="D2622" s="870"/>
      <c r="E2622" s="870"/>
      <c r="F2622" s="870"/>
      <c r="G2622" s="870"/>
      <c r="H2622" s="870"/>
    </row>
    <row r="2623" spans="2:8" x14ac:dyDescent="0.25">
      <c r="B2623" s="870"/>
      <c r="C2623" s="870"/>
      <c r="D2623" s="870"/>
      <c r="E2623" s="870"/>
      <c r="F2623" s="870"/>
      <c r="G2623" s="870"/>
      <c r="H2623" s="870"/>
    </row>
    <row r="2624" spans="2:8" x14ac:dyDescent="0.25">
      <c r="B2624" s="870"/>
      <c r="C2624" s="870"/>
      <c r="D2624" s="870"/>
      <c r="E2624" s="870"/>
      <c r="F2624" s="870"/>
      <c r="G2624" s="870"/>
      <c r="H2624" s="870"/>
    </row>
    <row r="2625" spans="2:8" x14ac:dyDescent="0.25">
      <c r="B2625" s="870"/>
      <c r="C2625" s="870"/>
      <c r="D2625" s="870"/>
      <c r="E2625" s="870"/>
      <c r="F2625" s="870"/>
      <c r="G2625" s="870"/>
      <c r="H2625" s="870"/>
    </row>
    <row r="2626" spans="2:8" x14ac:dyDescent="0.25">
      <c r="B2626" s="870"/>
      <c r="C2626" s="870"/>
      <c r="D2626" s="870"/>
      <c r="E2626" s="870"/>
      <c r="F2626" s="870"/>
      <c r="G2626" s="870"/>
      <c r="H2626" s="870"/>
    </row>
    <row r="2627" spans="2:8" x14ac:dyDescent="0.25">
      <c r="B2627" s="870"/>
      <c r="C2627" s="870"/>
      <c r="D2627" s="870"/>
      <c r="E2627" s="870"/>
      <c r="F2627" s="870"/>
      <c r="G2627" s="870"/>
      <c r="H2627" s="870"/>
    </row>
    <row r="2628" spans="2:8" x14ac:dyDescent="0.25">
      <c r="B2628" s="870"/>
      <c r="C2628" s="870"/>
      <c r="D2628" s="870"/>
      <c r="E2628" s="870"/>
      <c r="F2628" s="870"/>
      <c r="G2628" s="870"/>
      <c r="H2628" s="870"/>
    </row>
    <row r="2629" spans="2:8" x14ac:dyDescent="0.25">
      <c r="B2629" s="870"/>
      <c r="C2629" s="870"/>
      <c r="D2629" s="870"/>
      <c r="E2629" s="870"/>
      <c r="F2629" s="870"/>
      <c r="G2629" s="870"/>
      <c r="H2629" s="870"/>
    </row>
    <row r="2630" spans="2:8" x14ac:dyDescent="0.25">
      <c r="B2630" s="870"/>
      <c r="C2630" s="870"/>
      <c r="D2630" s="870"/>
      <c r="E2630" s="870"/>
      <c r="F2630" s="870"/>
      <c r="G2630" s="870"/>
      <c r="H2630" s="870"/>
    </row>
    <row r="2631" spans="2:8" x14ac:dyDescent="0.25">
      <c r="B2631" s="870"/>
      <c r="C2631" s="870"/>
      <c r="D2631" s="870"/>
      <c r="E2631" s="870"/>
      <c r="F2631" s="870"/>
      <c r="G2631" s="870"/>
      <c r="H2631" s="870"/>
    </row>
    <row r="2632" spans="2:8" x14ac:dyDescent="0.25">
      <c r="B2632" s="870"/>
      <c r="C2632" s="870"/>
      <c r="D2632" s="870"/>
      <c r="E2632" s="870"/>
      <c r="F2632" s="870"/>
      <c r="G2632" s="870"/>
      <c r="H2632" s="870"/>
    </row>
    <row r="2633" spans="2:8" x14ac:dyDescent="0.25">
      <c r="B2633" s="870"/>
      <c r="C2633" s="870"/>
      <c r="D2633" s="870"/>
      <c r="E2633" s="870"/>
      <c r="F2633" s="870"/>
      <c r="G2633" s="870"/>
      <c r="H2633" s="870"/>
    </row>
    <row r="2634" spans="2:8" x14ac:dyDescent="0.25">
      <c r="B2634" s="870"/>
      <c r="C2634" s="870"/>
      <c r="D2634" s="870"/>
      <c r="E2634" s="870"/>
      <c r="F2634" s="870"/>
      <c r="G2634" s="870"/>
      <c r="H2634" s="870"/>
    </row>
    <row r="2635" spans="2:8" x14ac:dyDescent="0.25">
      <c r="B2635" s="870"/>
      <c r="C2635" s="870"/>
      <c r="D2635" s="870"/>
      <c r="E2635" s="870"/>
      <c r="F2635" s="870"/>
      <c r="G2635" s="870"/>
      <c r="H2635" s="870"/>
    </row>
    <row r="2636" spans="2:8" x14ac:dyDescent="0.25">
      <c r="B2636" s="870"/>
      <c r="C2636" s="870"/>
      <c r="D2636" s="870"/>
      <c r="E2636" s="870"/>
      <c r="F2636" s="870"/>
      <c r="G2636" s="870"/>
      <c r="H2636" s="870"/>
    </row>
    <row r="2637" spans="2:8" x14ac:dyDescent="0.25">
      <c r="B2637" s="870"/>
      <c r="C2637" s="870"/>
      <c r="D2637" s="870"/>
      <c r="E2637" s="870"/>
      <c r="F2637" s="870"/>
      <c r="G2637" s="870"/>
      <c r="H2637" s="870"/>
    </row>
    <row r="2638" spans="2:8" x14ac:dyDescent="0.25">
      <c r="B2638" s="870"/>
      <c r="C2638" s="870"/>
      <c r="D2638" s="870"/>
      <c r="E2638" s="870"/>
      <c r="F2638" s="870"/>
      <c r="G2638" s="870"/>
      <c r="H2638" s="870"/>
    </row>
    <row r="2639" spans="2:8" x14ac:dyDescent="0.25">
      <c r="B2639" s="870"/>
      <c r="C2639" s="870"/>
      <c r="D2639" s="870"/>
      <c r="E2639" s="870"/>
      <c r="F2639" s="870"/>
      <c r="G2639" s="870"/>
      <c r="H2639" s="870"/>
    </row>
    <row r="2640" spans="2:8" x14ac:dyDescent="0.25">
      <c r="B2640" s="870"/>
      <c r="C2640" s="870"/>
      <c r="D2640" s="870"/>
      <c r="E2640" s="870"/>
      <c r="F2640" s="870"/>
      <c r="G2640" s="870"/>
      <c r="H2640" s="870"/>
    </row>
    <row r="2641" spans="2:8" x14ac:dyDescent="0.25">
      <c r="B2641" s="870"/>
      <c r="C2641" s="870"/>
      <c r="D2641" s="870"/>
      <c r="E2641" s="870"/>
      <c r="F2641" s="870"/>
      <c r="G2641" s="870"/>
      <c r="H2641" s="870"/>
    </row>
    <row r="2642" spans="2:8" x14ac:dyDescent="0.25">
      <c r="B2642" s="870"/>
      <c r="C2642" s="870"/>
      <c r="D2642" s="870"/>
      <c r="E2642" s="870"/>
      <c r="F2642" s="870"/>
      <c r="G2642" s="870"/>
      <c r="H2642" s="870"/>
    </row>
    <row r="2643" spans="2:8" x14ac:dyDescent="0.25">
      <c r="B2643" s="870"/>
      <c r="C2643" s="870"/>
      <c r="D2643" s="870"/>
      <c r="E2643" s="870"/>
      <c r="F2643" s="870"/>
      <c r="G2643" s="870"/>
      <c r="H2643" s="870"/>
    </row>
    <row r="2644" spans="2:8" x14ac:dyDescent="0.25">
      <c r="B2644" s="870"/>
      <c r="C2644" s="870"/>
      <c r="D2644" s="870"/>
      <c r="E2644" s="870"/>
      <c r="F2644" s="870"/>
      <c r="G2644" s="870"/>
      <c r="H2644" s="870"/>
    </row>
    <row r="2645" spans="2:8" x14ac:dyDescent="0.25">
      <c r="B2645" s="870"/>
      <c r="C2645" s="870"/>
      <c r="D2645" s="870"/>
      <c r="E2645" s="870"/>
      <c r="F2645" s="870"/>
      <c r="G2645" s="870"/>
      <c r="H2645" s="870"/>
    </row>
    <row r="2646" spans="2:8" x14ac:dyDescent="0.25">
      <c r="B2646" s="870"/>
      <c r="C2646" s="870"/>
      <c r="D2646" s="870"/>
      <c r="E2646" s="870"/>
      <c r="F2646" s="870"/>
      <c r="G2646" s="870"/>
      <c r="H2646" s="870"/>
    </row>
    <row r="2647" spans="2:8" x14ac:dyDescent="0.25">
      <c r="B2647" s="870"/>
      <c r="C2647" s="870"/>
      <c r="D2647" s="870"/>
      <c r="E2647" s="870"/>
      <c r="F2647" s="870"/>
      <c r="G2647" s="870"/>
      <c r="H2647" s="870"/>
    </row>
    <row r="2648" spans="2:8" x14ac:dyDescent="0.25">
      <c r="B2648" s="870"/>
      <c r="C2648" s="870"/>
      <c r="D2648" s="870"/>
      <c r="E2648" s="870"/>
      <c r="F2648" s="870"/>
      <c r="G2648" s="870"/>
      <c r="H2648" s="870"/>
    </row>
    <row r="2649" spans="2:8" x14ac:dyDescent="0.25">
      <c r="B2649" s="870"/>
      <c r="C2649" s="870"/>
      <c r="D2649" s="870"/>
      <c r="E2649" s="870"/>
      <c r="F2649" s="870"/>
      <c r="G2649" s="870"/>
      <c r="H2649" s="870"/>
    </row>
    <row r="2650" spans="2:8" x14ac:dyDescent="0.25">
      <c r="B2650" s="870"/>
      <c r="C2650" s="870"/>
      <c r="D2650" s="870"/>
      <c r="E2650" s="870"/>
      <c r="F2650" s="870"/>
      <c r="G2650" s="870"/>
      <c r="H2650" s="870"/>
    </row>
    <row r="2651" spans="2:8" x14ac:dyDescent="0.25">
      <c r="B2651" s="870"/>
      <c r="C2651" s="870"/>
      <c r="D2651" s="870"/>
      <c r="E2651" s="870"/>
      <c r="F2651" s="870"/>
      <c r="G2651" s="870"/>
      <c r="H2651" s="870"/>
    </row>
    <row r="2652" spans="2:8" x14ac:dyDescent="0.25">
      <c r="B2652" s="870"/>
      <c r="C2652" s="870"/>
      <c r="D2652" s="870"/>
      <c r="E2652" s="870"/>
      <c r="F2652" s="870"/>
      <c r="G2652" s="870"/>
      <c r="H2652" s="870"/>
    </row>
    <row r="2653" spans="2:8" x14ac:dyDescent="0.25">
      <c r="B2653" s="870"/>
      <c r="C2653" s="870"/>
      <c r="D2653" s="870"/>
      <c r="E2653" s="870"/>
      <c r="F2653" s="870"/>
      <c r="G2653" s="870"/>
      <c r="H2653" s="870"/>
    </row>
    <row r="2654" spans="2:8" x14ac:dyDescent="0.25">
      <c r="B2654" s="870"/>
      <c r="C2654" s="870"/>
      <c r="D2654" s="870"/>
      <c r="E2654" s="870"/>
      <c r="F2654" s="870"/>
      <c r="G2654" s="870"/>
      <c r="H2654" s="870"/>
    </row>
    <row r="2655" spans="2:8" x14ac:dyDescent="0.25">
      <c r="B2655" s="870"/>
      <c r="C2655" s="870"/>
      <c r="D2655" s="870"/>
      <c r="E2655" s="870"/>
      <c r="F2655" s="870"/>
      <c r="G2655" s="870"/>
      <c r="H2655" s="870"/>
    </row>
    <row r="2656" spans="2:8" x14ac:dyDescent="0.25">
      <c r="B2656" s="870"/>
      <c r="C2656" s="870"/>
      <c r="D2656" s="870"/>
      <c r="E2656" s="870"/>
      <c r="F2656" s="870"/>
      <c r="G2656" s="870"/>
      <c r="H2656" s="870"/>
    </row>
    <row r="2657" spans="2:8" x14ac:dyDescent="0.25">
      <c r="B2657" s="870"/>
      <c r="C2657" s="870"/>
      <c r="D2657" s="870"/>
      <c r="E2657" s="870"/>
      <c r="F2657" s="870"/>
      <c r="G2657" s="870"/>
      <c r="H2657" s="870"/>
    </row>
    <row r="2658" spans="2:8" x14ac:dyDescent="0.25">
      <c r="B2658" s="870"/>
      <c r="C2658" s="870"/>
      <c r="D2658" s="870"/>
      <c r="E2658" s="870"/>
      <c r="F2658" s="870"/>
      <c r="G2658" s="870"/>
      <c r="H2658" s="870"/>
    </row>
    <row r="2659" spans="2:8" x14ac:dyDescent="0.25">
      <c r="B2659" s="870"/>
      <c r="C2659" s="870"/>
      <c r="D2659" s="870"/>
      <c r="E2659" s="870"/>
      <c r="F2659" s="870"/>
      <c r="G2659" s="870"/>
      <c r="H2659" s="870"/>
    </row>
    <row r="2660" spans="2:8" x14ac:dyDescent="0.25">
      <c r="B2660" s="870"/>
      <c r="C2660" s="870"/>
      <c r="D2660" s="870"/>
      <c r="E2660" s="870"/>
      <c r="F2660" s="870"/>
      <c r="G2660" s="870"/>
      <c r="H2660" s="870"/>
    </row>
    <row r="2661" spans="2:8" x14ac:dyDescent="0.25">
      <c r="B2661" s="870"/>
      <c r="C2661" s="870"/>
      <c r="D2661" s="870"/>
      <c r="E2661" s="870"/>
      <c r="F2661" s="870"/>
      <c r="G2661" s="870"/>
      <c r="H2661" s="870"/>
    </row>
    <row r="2662" spans="2:8" x14ac:dyDescent="0.25">
      <c r="B2662" s="870"/>
      <c r="C2662" s="870"/>
      <c r="D2662" s="870"/>
      <c r="E2662" s="870"/>
      <c r="F2662" s="870"/>
      <c r="G2662" s="870"/>
      <c r="H2662" s="870"/>
    </row>
    <row r="2663" spans="2:8" x14ac:dyDescent="0.25">
      <c r="B2663" s="870"/>
      <c r="C2663" s="870"/>
      <c r="D2663" s="870"/>
      <c r="E2663" s="870"/>
      <c r="F2663" s="870"/>
      <c r="G2663" s="870"/>
      <c r="H2663" s="870"/>
    </row>
    <row r="2664" spans="2:8" x14ac:dyDescent="0.25">
      <c r="B2664" s="870"/>
      <c r="C2664" s="870"/>
      <c r="D2664" s="870"/>
      <c r="E2664" s="870"/>
      <c r="F2664" s="870"/>
      <c r="G2664" s="870"/>
      <c r="H2664" s="870"/>
    </row>
    <row r="2665" spans="2:8" x14ac:dyDescent="0.25">
      <c r="B2665" s="870"/>
      <c r="C2665" s="870"/>
      <c r="D2665" s="870"/>
      <c r="E2665" s="870"/>
      <c r="F2665" s="870"/>
      <c r="G2665" s="870"/>
      <c r="H2665" s="870"/>
    </row>
    <row r="2666" spans="2:8" x14ac:dyDescent="0.25">
      <c r="B2666" s="870"/>
      <c r="C2666" s="870"/>
      <c r="D2666" s="870"/>
      <c r="E2666" s="870"/>
      <c r="F2666" s="870"/>
      <c r="G2666" s="870"/>
      <c r="H2666" s="870"/>
    </row>
    <row r="2667" spans="2:8" x14ac:dyDescent="0.25">
      <c r="B2667" s="870"/>
      <c r="C2667" s="870"/>
      <c r="D2667" s="870"/>
      <c r="E2667" s="870"/>
      <c r="F2667" s="870"/>
      <c r="G2667" s="870"/>
      <c r="H2667" s="870"/>
    </row>
    <row r="2668" spans="2:8" x14ac:dyDescent="0.25">
      <c r="B2668" s="870"/>
      <c r="C2668" s="870"/>
      <c r="D2668" s="870"/>
      <c r="E2668" s="870"/>
      <c r="F2668" s="870"/>
      <c r="G2668" s="870"/>
      <c r="H2668" s="870"/>
    </row>
    <row r="2669" spans="2:8" x14ac:dyDescent="0.25">
      <c r="B2669" s="870"/>
      <c r="C2669" s="870"/>
      <c r="D2669" s="870"/>
      <c r="E2669" s="870"/>
      <c r="F2669" s="870"/>
      <c r="G2669" s="870"/>
      <c r="H2669" s="870"/>
    </row>
    <row r="2670" spans="2:8" x14ac:dyDescent="0.25">
      <c r="B2670" s="870"/>
      <c r="C2670" s="870"/>
      <c r="D2670" s="870"/>
      <c r="E2670" s="870"/>
      <c r="F2670" s="870"/>
      <c r="G2670" s="870"/>
      <c r="H2670" s="870"/>
    </row>
    <row r="2671" spans="2:8" x14ac:dyDescent="0.25">
      <c r="B2671" s="870"/>
      <c r="C2671" s="870"/>
      <c r="D2671" s="870"/>
      <c r="E2671" s="870"/>
      <c r="F2671" s="870"/>
      <c r="G2671" s="870"/>
      <c r="H2671" s="870"/>
    </row>
    <row r="2672" spans="2:8" x14ac:dyDescent="0.25">
      <c r="B2672" s="870"/>
      <c r="C2672" s="870"/>
      <c r="D2672" s="870"/>
      <c r="E2672" s="870"/>
      <c r="F2672" s="870"/>
      <c r="G2672" s="870"/>
      <c r="H2672" s="870"/>
    </row>
    <row r="2673" spans="2:8" x14ac:dyDescent="0.25">
      <c r="B2673" s="870"/>
      <c r="C2673" s="870"/>
      <c r="D2673" s="870"/>
      <c r="E2673" s="870"/>
      <c r="F2673" s="870"/>
      <c r="G2673" s="870"/>
      <c r="H2673" s="870"/>
    </row>
    <row r="2674" spans="2:8" x14ac:dyDescent="0.25">
      <c r="B2674" s="870"/>
      <c r="C2674" s="870"/>
      <c r="D2674" s="870"/>
      <c r="E2674" s="870"/>
      <c r="F2674" s="870"/>
      <c r="G2674" s="870"/>
      <c r="H2674" s="870"/>
    </row>
    <row r="2675" spans="2:8" x14ac:dyDescent="0.25">
      <c r="B2675" s="870"/>
      <c r="C2675" s="870"/>
      <c r="D2675" s="870"/>
      <c r="E2675" s="870"/>
      <c r="F2675" s="870"/>
      <c r="G2675" s="870"/>
      <c r="H2675" s="870"/>
    </row>
    <row r="2676" spans="2:8" x14ac:dyDescent="0.25">
      <c r="B2676" s="870"/>
      <c r="C2676" s="870"/>
      <c r="D2676" s="870"/>
      <c r="E2676" s="870"/>
      <c r="F2676" s="870"/>
      <c r="G2676" s="870"/>
      <c r="H2676" s="870"/>
    </row>
    <row r="2677" spans="2:8" x14ac:dyDescent="0.25">
      <c r="B2677" s="870"/>
      <c r="C2677" s="870"/>
      <c r="D2677" s="870"/>
      <c r="E2677" s="870"/>
      <c r="F2677" s="870"/>
      <c r="G2677" s="870"/>
      <c r="H2677" s="870"/>
    </row>
    <row r="2678" spans="2:8" x14ac:dyDescent="0.25">
      <c r="B2678" s="870"/>
      <c r="C2678" s="870"/>
      <c r="D2678" s="870"/>
      <c r="E2678" s="870"/>
      <c r="F2678" s="870"/>
      <c r="G2678" s="870"/>
      <c r="H2678" s="870"/>
    </row>
    <row r="2679" spans="2:8" x14ac:dyDescent="0.25">
      <c r="B2679" s="870"/>
      <c r="C2679" s="870"/>
      <c r="D2679" s="870"/>
      <c r="E2679" s="870"/>
      <c r="F2679" s="870"/>
      <c r="G2679" s="870"/>
      <c r="H2679" s="870"/>
    </row>
    <row r="2680" spans="2:8" x14ac:dyDescent="0.25">
      <c r="B2680" s="870"/>
      <c r="C2680" s="870"/>
      <c r="D2680" s="870"/>
      <c r="E2680" s="870"/>
      <c r="F2680" s="870"/>
      <c r="G2680" s="870"/>
      <c r="H2680" s="870"/>
    </row>
    <row r="2681" spans="2:8" x14ac:dyDescent="0.25">
      <c r="B2681" s="870"/>
      <c r="C2681" s="870"/>
      <c r="D2681" s="870"/>
      <c r="E2681" s="870"/>
      <c r="F2681" s="870"/>
      <c r="G2681" s="870"/>
      <c r="H2681" s="870"/>
    </row>
    <row r="2682" spans="2:8" x14ac:dyDescent="0.25">
      <c r="B2682" s="870"/>
      <c r="C2682" s="870"/>
      <c r="D2682" s="870"/>
      <c r="E2682" s="870"/>
      <c r="F2682" s="870"/>
      <c r="G2682" s="870"/>
      <c r="H2682" s="870"/>
    </row>
    <row r="2683" spans="2:8" x14ac:dyDescent="0.25">
      <c r="B2683" s="870"/>
      <c r="C2683" s="870"/>
      <c r="D2683" s="870"/>
      <c r="E2683" s="870"/>
      <c r="F2683" s="870"/>
      <c r="G2683" s="870"/>
      <c r="H2683" s="870"/>
    </row>
    <row r="2684" spans="2:8" x14ac:dyDescent="0.25">
      <c r="B2684" s="870"/>
      <c r="C2684" s="870"/>
      <c r="D2684" s="870"/>
      <c r="E2684" s="870"/>
      <c r="F2684" s="870"/>
      <c r="G2684" s="870"/>
      <c r="H2684" s="870"/>
    </row>
    <row r="2685" spans="2:8" x14ac:dyDescent="0.25">
      <c r="B2685" s="870"/>
      <c r="C2685" s="870"/>
      <c r="D2685" s="870"/>
      <c r="E2685" s="870"/>
      <c r="F2685" s="870"/>
      <c r="G2685" s="870"/>
      <c r="H2685" s="870"/>
    </row>
    <row r="2686" spans="2:8" x14ac:dyDescent="0.25">
      <c r="B2686" s="870"/>
      <c r="C2686" s="870"/>
      <c r="D2686" s="870"/>
      <c r="E2686" s="870"/>
      <c r="F2686" s="870"/>
      <c r="G2686" s="870"/>
      <c r="H2686" s="870"/>
    </row>
    <row r="2687" spans="2:8" x14ac:dyDescent="0.25">
      <c r="B2687" s="870"/>
      <c r="C2687" s="870"/>
      <c r="D2687" s="870"/>
      <c r="E2687" s="870"/>
      <c r="F2687" s="870"/>
      <c r="G2687" s="870"/>
      <c r="H2687" s="870"/>
    </row>
    <row r="2688" spans="2:8" x14ac:dyDescent="0.25">
      <c r="B2688" s="870"/>
      <c r="C2688" s="870"/>
      <c r="D2688" s="870"/>
      <c r="E2688" s="870"/>
      <c r="F2688" s="870"/>
      <c r="G2688" s="870"/>
      <c r="H2688" s="870"/>
    </row>
    <row r="2689" spans="2:8" x14ac:dyDescent="0.25">
      <c r="B2689" s="870"/>
      <c r="C2689" s="870"/>
      <c r="D2689" s="870"/>
      <c r="E2689" s="870"/>
      <c r="F2689" s="870"/>
      <c r="G2689" s="870"/>
      <c r="H2689" s="870"/>
    </row>
    <row r="2690" spans="2:8" x14ac:dyDescent="0.25">
      <c r="B2690" s="870"/>
      <c r="C2690" s="870"/>
      <c r="D2690" s="870"/>
      <c r="E2690" s="870"/>
      <c r="F2690" s="870"/>
      <c r="G2690" s="870"/>
      <c r="H2690" s="870"/>
    </row>
    <row r="2691" spans="2:8" x14ac:dyDescent="0.25">
      <c r="B2691" s="870"/>
      <c r="C2691" s="870"/>
      <c r="D2691" s="870"/>
      <c r="E2691" s="870"/>
      <c r="F2691" s="870"/>
      <c r="G2691" s="870"/>
      <c r="H2691" s="870"/>
    </row>
    <row r="2692" spans="2:8" x14ac:dyDescent="0.25">
      <c r="B2692" s="870"/>
      <c r="C2692" s="870"/>
      <c r="D2692" s="870"/>
      <c r="E2692" s="870"/>
      <c r="F2692" s="870"/>
      <c r="G2692" s="870"/>
      <c r="H2692" s="870"/>
    </row>
    <row r="2693" spans="2:8" x14ac:dyDescent="0.25">
      <c r="B2693" s="870"/>
      <c r="C2693" s="870"/>
      <c r="D2693" s="870"/>
      <c r="E2693" s="870"/>
      <c r="F2693" s="870"/>
      <c r="G2693" s="870"/>
      <c r="H2693" s="870"/>
    </row>
    <row r="2694" spans="2:8" x14ac:dyDescent="0.25">
      <c r="B2694" s="870"/>
      <c r="C2694" s="870"/>
      <c r="D2694" s="870"/>
      <c r="E2694" s="870"/>
      <c r="F2694" s="870"/>
      <c r="G2694" s="870"/>
      <c r="H2694" s="870"/>
    </row>
    <row r="2695" spans="2:8" x14ac:dyDescent="0.25">
      <c r="B2695" s="870"/>
      <c r="C2695" s="870"/>
      <c r="D2695" s="870"/>
      <c r="E2695" s="870"/>
      <c r="F2695" s="870"/>
      <c r="G2695" s="870"/>
      <c r="H2695" s="870"/>
    </row>
    <row r="2696" spans="2:8" x14ac:dyDescent="0.25">
      <c r="B2696" s="870"/>
      <c r="C2696" s="870"/>
      <c r="D2696" s="870"/>
      <c r="E2696" s="870"/>
      <c r="F2696" s="870"/>
      <c r="G2696" s="870"/>
      <c r="H2696" s="870"/>
    </row>
    <row r="2697" spans="2:8" x14ac:dyDescent="0.25">
      <c r="B2697" s="870"/>
      <c r="C2697" s="870"/>
      <c r="D2697" s="870"/>
      <c r="E2697" s="870"/>
      <c r="F2697" s="870"/>
      <c r="G2697" s="870"/>
      <c r="H2697" s="870"/>
    </row>
    <row r="2698" spans="2:8" x14ac:dyDescent="0.25">
      <c r="B2698" s="870"/>
      <c r="C2698" s="870"/>
      <c r="D2698" s="870"/>
      <c r="E2698" s="870"/>
      <c r="F2698" s="870"/>
      <c r="G2698" s="870"/>
      <c r="H2698" s="870"/>
    </row>
    <row r="2699" spans="2:8" x14ac:dyDescent="0.25">
      <c r="B2699" s="870"/>
      <c r="C2699" s="870"/>
      <c r="D2699" s="870"/>
      <c r="E2699" s="870"/>
      <c r="F2699" s="870"/>
      <c r="G2699" s="870"/>
      <c r="H2699" s="870"/>
    </row>
    <row r="2700" spans="2:8" x14ac:dyDescent="0.25">
      <c r="B2700" s="870"/>
      <c r="C2700" s="870"/>
      <c r="D2700" s="870"/>
      <c r="E2700" s="870"/>
      <c r="F2700" s="870"/>
      <c r="G2700" s="870"/>
      <c r="H2700" s="870"/>
    </row>
    <row r="2701" spans="2:8" x14ac:dyDescent="0.25">
      <c r="B2701" s="870"/>
      <c r="C2701" s="870"/>
      <c r="D2701" s="870"/>
      <c r="E2701" s="870"/>
      <c r="F2701" s="870"/>
      <c r="G2701" s="870"/>
      <c r="H2701" s="870"/>
    </row>
    <row r="2702" spans="2:8" x14ac:dyDescent="0.25">
      <c r="B2702" s="870"/>
      <c r="C2702" s="870"/>
      <c r="D2702" s="870"/>
      <c r="E2702" s="870"/>
      <c r="F2702" s="870"/>
      <c r="G2702" s="870"/>
      <c r="H2702" s="870"/>
    </row>
    <row r="2703" spans="2:8" x14ac:dyDescent="0.25">
      <c r="B2703" s="870"/>
      <c r="C2703" s="870"/>
      <c r="D2703" s="870"/>
      <c r="E2703" s="870"/>
      <c r="F2703" s="870"/>
      <c r="G2703" s="870"/>
      <c r="H2703" s="870"/>
    </row>
    <row r="2704" spans="2:8" x14ac:dyDescent="0.25">
      <c r="B2704" s="870"/>
      <c r="C2704" s="870"/>
      <c r="D2704" s="870"/>
      <c r="E2704" s="870"/>
      <c r="F2704" s="870"/>
      <c r="G2704" s="870"/>
      <c r="H2704" s="870"/>
    </row>
    <row r="2705" spans="2:8" x14ac:dyDescent="0.25">
      <c r="B2705" s="870"/>
      <c r="C2705" s="870"/>
      <c r="D2705" s="870"/>
      <c r="E2705" s="870"/>
      <c r="F2705" s="870"/>
      <c r="G2705" s="870"/>
      <c r="H2705" s="870"/>
    </row>
    <row r="2706" spans="2:8" x14ac:dyDescent="0.25">
      <c r="B2706" s="870"/>
      <c r="C2706" s="870"/>
      <c r="D2706" s="870"/>
      <c r="E2706" s="870"/>
      <c r="F2706" s="870"/>
      <c r="G2706" s="870"/>
      <c r="H2706" s="870"/>
    </row>
    <row r="2707" spans="2:8" x14ac:dyDescent="0.25">
      <c r="B2707" s="870"/>
      <c r="C2707" s="870"/>
      <c r="D2707" s="870"/>
      <c r="E2707" s="870"/>
      <c r="F2707" s="870"/>
      <c r="G2707" s="870"/>
      <c r="H2707" s="870"/>
    </row>
    <row r="2708" spans="2:8" x14ac:dyDescent="0.25">
      <c r="B2708" s="870"/>
      <c r="C2708" s="870"/>
      <c r="D2708" s="870"/>
      <c r="E2708" s="870"/>
      <c r="F2708" s="870"/>
      <c r="G2708" s="870"/>
      <c r="H2708" s="870"/>
    </row>
    <row r="2709" spans="2:8" x14ac:dyDescent="0.25">
      <c r="B2709" s="870"/>
      <c r="C2709" s="870"/>
      <c r="D2709" s="870"/>
      <c r="E2709" s="870"/>
      <c r="F2709" s="870"/>
      <c r="G2709" s="870"/>
      <c r="H2709" s="870"/>
    </row>
    <row r="2710" spans="2:8" x14ac:dyDescent="0.25">
      <c r="B2710" s="870"/>
      <c r="C2710" s="870"/>
      <c r="D2710" s="870"/>
      <c r="E2710" s="870"/>
      <c r="F2710" s="870"/>
      <c r="G2710" s="870"/>
      <c r="H2710" s="870"/>
    </row>
    <row r="2711" spans="2:8" x14ac:dyDescent="0.25">
      <c r="B2711" s="870"/>
      <c r="C2711" s="870"/>
      <c r="D2711" s="870"/>
      <c r="E2711" s="870"/>
      <c r="F2711" s="870"/>
      <c r="G2711" s="870"/>
      <c r="H2711" s="870"/>
    </row>
    <row r="2712" spans="2:8" x14ac:dyDescent="0.25">
      <c r="B2712" s="870"/>
      <c r="C2712" s="870"/>
      <c r="D2712" s="870"/>
      <c r="E2712" s="870"/>
      <c r="F2712" s="870"/>
      <c r="G2712" s="870"/>
      <c r="H2712" s="870"/>
    </row>
    <row r="2713" spans="2:8" x14ac:dyDescent="0.25">
      <c r="B2713" s="870"/>
      <c r="C2713" s="870"/>
      <c r="D2713" s="870"/>
      <c r="E2713" s="870"/>
      <c r="F2713" s="870"/>
      <c r="G2713" s="870"/>
      <c r="H2713" s="870"/>
    </row>
    <row r="2714" spans="2:8" x14ac:dyDescent="0.25">
      <c r="B2714" s="870"/>
      <c r="C2714" s="870"/>
      <c r="D2714" s="870"/>
      <c r="E2714" s="870"/>
      <c r="F2714" s="870"/>
      <c r="G2714" s="870"/>
      <c r="H2714" s="870"/>
    </row>
    <row r="2715" spans="2:8" x14ac:dyDescent="0.25">
      <c r="B2715" s="870"/>
      <c r="C2715" s="870"/>
      <c r="D2715" s="870"/>
      <c r="E2715" s="870"/>
      <c r="F2715" s="870"/>
      <c r="G2715" s="870"/>
      <c r="H2715" s="870"/>
    </row>
    <row r="2716" spans="2:8" x14ac:dyDescent="0.25">
      <c r="B2716" s="870"/>
      <c r="C2716" s="870"/>
      <c r="D2716" s="870"/>
      <c r="E2716" s="870"/>
      <c r="F2716" s="870"/>
      <c r="G2716" s="870"/>
      <c r="H2716" s="870"/>
    </row>
    <row r="2717" spans="2:8" x14ac:dyDescent="0.25">
      <c r="B2717" s="870"/>
      <c r="C2717" s="870"/>
      <c r="D2717" s="870"/>
      <c r="E2717" s="870"/>
      <c r="F2717" s="870"/>
      <c r="G2717" s="870"/>
      <c r="H2717" s="870"/>
    </row>
    <row r="2718" spans="2:8" x14ac:dyDescent="0.25">
      <c r="B2718" s="870"/>
      <c r="C2718" s="870"/>
      <c r="D2718" s="870"/>
      <c r="E2718" s="870"/>
      <c r="F2718" s="870"/>
      <c r="G2718" s="870"/>
      <c r="H2718" s="870"/>
    </row>
    <row r="2719" spans="2:8" x14ac:dyDescent="0.25">
      <c r="B2719" s="870"/>
      <c r="C2719" s="870"/>
      <c r="D2719" s="870"/>
      <c r="E2719" s="870"/>
      <c r="F2719" s="870"/>
      <c r="G2719" s="870"/>
      <c r="H2719" s="870"/>
    </row>
    <row r="2720" spans="2:8" x14ac:dyDescent="0.25">
      <c r="B2720" s="870"/>
      <c r="C2720" s="870"/>
      <c r="D2720" s="870"/>
      <c r="E2720" s="870"/>
      <c r="F2720" s="870"/>
      <c r="G2720" s="870"/>
      <c r="H2720" s="870"/>
    </row>
    <row r="2721" spans="2:8" x14ac:dyDescent="0.25">
      <c r="B2721" s="870"/>
      <c r="C2721" s="870"/>
      <c r="D2721" s="870"/>
      <c r="E2721" s="870"/>
      <c r="F2721" s="870"/>
      <c r="G2721" s="870"/>
      <c r="H2721" s="870"/>
    </row>
    <row r="2722" spans="2:8" x14ac:dyDescent="0.25">
      <c r="B2722" s="870"/>
      <c r="C2722" s="870"/>
      <c r="D2722" s="870"/>
      <c r="E2722" s="870"/>
      <c r="F2722" s="870"/>
      <c r="G2722" s="870"/>
      <c r="H2722" s="870"/>
    </row>
    <row r="2723" spans="2:8" x14ac:dyDescent="0.25">
      <c r="B2723" s="870"/>
      <c r="C2723" s="870"/>
      <c r="D2723" s="870"/>
      <c r="E2723" s="870"/>
      <c r="F2723" s="870"/>
      <c r="G2723" s="870"/>
      <c r="H2723" s="870"/>
    </row>
    <row r="2724" spans="2:8" x14ac:dyDescent="0.25">
      <c r="B2724" s="870"/>
      <c r="C2724" s="870"/>
      <c r="D2724" s="870"/>
      <c r="E2724" s="870"/>
      <c r="F2724" s="870"/>
      <c r="G2724" s="870"/>
      <c r="H2724" s="870"/>
    </row>
    <row r="2725" spans="2:8" x14ac:dyDescent="0.25">
      <c r="B2725" s="870"/>
      <c r="C2725" s="870"/>
      <c r="D2725" s="870"/>
      <c r="E2725" s="870"/>
      <c r="F2725" s="870"/>
      <c r="G2725" s="870"/>
      <c r="H2725" s="870"/>
    </row>
    <row r="2726" spans="2:8" x14ac:dyDescent="0.25">
      <c r="B2726" s="870"/>
      <c r="C2726" s="870"/>
      <c r="D2726" s="870"/>
      <c r="E2726" s="870"/>
      <c r="F2726" s="870"/>
      <c r="G2726" s="870"/>
      <c r="H2726" s="870"/>
    </row>
    <row r="2727" spans="2:8" x14ac:dyDescent="0.25">
      <c r="B2727" s="870"/>
      <c r="C2727" s="870"/>
      <c r="D2727" s="870"/>
      <c r="E2727" s="870"/>
      <c r="F2727" s="870"/>
      <c r="G2727" s="870"/>
      <c r="H2727" s="870"/>
    </row>
    <row r="2728" spans="2:8" x14ac:dyDescent="0.25">
      <c r="B2728" s="870"/>
      <c r="C2728" s="870"/>
      <c r="D2728" s="870"/>
      <c r="E2728" s="870"/>
      <c r="F2728" s="870"/>
      <c r="G2728" s="870"/>
      <c r="H2728" s="870"/>
    </row>
    <row r="2729" spans="2:8" x14ac:dyDescent="0.25">
      <c r="B2729" s="870"/>
      <c r="C2729" s="870"/>
      <c r="D2729" s="870"/>
      <c r="E2729" s="870"/>
      <c r="F2729" s="870"/>
      <c r="G2729" s="870"/>
      <c r="H2729" s="870"/>
    </row>
    <row r="2730" spans="2:8" x14ac:dyDescent="0.25">
      <c r="B2730" s="870"/>
      <c r="C2730" s="870"/>
      <c r="D2730" s="870"/>
      <c r="E2730" s="870"/>
      <c r="F2730" s="870"/>
      <c r="G2730" s="870"/>
      <c r="H2730" s="870"/>
    </row>
    <row r="2731" spans="2:8" x14ac:dyDescent="0.25">
      <c r="B2731" s="870"/>
      <c r="C2731" s="870"/>
      <c r="D2731" s="870"/>
      <c r="E2731" s="870"/>
      <c r="F2731" s="870"/>
      <c r="G2731" s="870"/>
      <c r="H2731" s="870"/>
    </row>
    <row r="2732" spans="2:8" x14ac:dyDescent="0.25">
      <c r="B2732" s="870"/>
      <c r="C2732" s="870"/>
      <c r="D2732" s="870"/>
      <c r="E2732" s="870"/>
      <c r="F2732" s="870"/>
      <c r="G2732" s="870"/>
      <c r="H2732" s="870"/>
    </row>
    <row r="2733" spans="2:8" x14ac:dyDescent="0.25">
      <c r="B2733" s="870"/>
      <c r="C2733" s="870"/>
      <c r="D2733" s="870"/>
      <c r="E2733" s="870"/>
      <c r="F2733" s="870"/>
      <c r="G2733" s="870"/>
      <c r="H2733" s="870"/>
    </row>
    <row r="2734" spans="2:8" x14ac:dyDescent="0.25">
      <c r="B2734" s="870"/>
      <c r="C2734" s="870"/>
      <c r="D2734" s="870"/>
      <c r="E2734" s="870"/>
      <c r="F2734" s="870"/>
      <c r="G2734" s="870"/>
      <c r="H2734" s="870"/>
    </row>
    <row r="2735" spans="2:8" x14ac:dyDescent="0.25">
      <c r="B2735" s="870"/>
      <c r="C2735" s="870"/>
      <c r="D2735" s="870"/>
      <c r="E2735" s="870"/>
      <c r="F2735" s="870"/>
      <c r="G2735" s="870"/>
      <c r="H2735" s="870"/>
    </row>
    <row r="2736" spans="2:8" x14ac:dyDescent="0.25">
      <c r="B2736" s="870"/>
      <c r="C2736" s="870"/>
      <c r="D2736" s="870"/>
      <c r="E2736" s="870"/>
      <c r="F2736" s="870"/>
      <c r="G2736" s="870"/>
      <c r="H2736" s="870"/>
    </row>
    <row r="2737" spans="2:8" x14ac:dyDescent="0.25">
      <c r="B2737" s="870"/>
      <c r="C2737" s="870"/>
      <c r="D2737" s="870"/>
      <c r="E2737" s="870"/>
      <c r="F2737" s="870"/>
      <c r="G2737" s="870"/>
      <c r="H2737" s="870"/>
    </row>
    <row r="2738" spans="2:8" x14ac:dyDescent="0.25">
      <c r="B2738" s="870"/>
      <c r="C2738" s="870"/>
      <c r="D2738" s="870"/>
      <c r="E2738" s="870"/>
      <c r="F2738" s="870"/>
      <c r="G2738" s="870"/>
      <c r="H2738" s="870"/>
    </row>
    <row r="2739" spans="2:8" x14ac:dyDescent="0.25">
      <c r="B2739" s="870"/>
      <c r="C2739" s="870"/>
      <c r="D2739" s="870"/>
      <c r="E2739" s="870"/>
      <c r="F2739" s="870"/>
      <c r="G2739" s="870"/>
      <c r="H2739" s="870"/>
    </row>
    <row r="2740" spans="2:8" x14ac:dyDescent="0.25">
      <c r="B2740" s="870"/>
      <c r="C2740" s="870"/>
      <c r="D2740" s="870"/>
      <c r="E2740" s="870"/>
      <c r="F2740" s="870"/>
      <c r="G2740" s="870"/>
      <c r="H2740" s="870"/>
    </row>
    <row r="2741" spans="2:8" x14ac:dyDescent="0.25">
      <c r="B2741" s="870"/>
      <c r="C2741" s="870"/>
      <c r="D2741" s="870"/>
      <c r="E2741" s="870"/>
      <c r="F2741" s="870"/>
      <c r="G2741" s="870"/>
      <c r="H2741" s="870"/>
    </row>
    <row r="2742" spans="2:8" x14ac:dyDescent="0.25">
      <c r="B2742" s="870"/>
      <c r="C2742" s="870"/>
      <c r="D2742" s="870"/>
      <c r="E2742" s="870"/>
      <c r="F2742" s="870"/>
      <c r="G2742" s="870"/>
      <c r="H2742" s="870"/>
    </row>
    <row r="2743" spans="2:8" x14ac:dyDescent="0.25">
      <c r="B2743" s="870"/>
      <c r="C2743" s="870"/>
      <c r="D2743" s="870"/>
      <c r="E2743" s="870"/>
      <c r="F2743" s="870"/>
      <c r="G2743" s="870"/>
      <c r="H2743" s="870"/>
    </row>
    <row r="2744" spans="2:8" x14ac:dyDescent="0.25">
      <c r="B2744" s="870"/>
      <c r="C2744" s="870"/>
      <c r="D2744" s="870"/>
      <c r="E2744" s="870"/>
      <c r="F2744" s="870"/>
      <c r="G2744" s="870"/>
      <c r="H2744" s="870"/>
    </row>
    <row r="2745" spans="2:8" x14ac:dyDescent="0.25">
      <c r="B2745" s="870"/>
      <c r="C2745" s="870"/>
      <c r="D2745" s="870"/>
      <c r="E2745" s="870"/>
      <c r="F2745" s="870"/>
      <c r="G2745" s="870"/>
      <c r="H2745" s="870"/>
    </row>
    <row r="2746" spans="2:8" x14ac:dyDescent="0.25">
      <c r="B2746" s="870"/>
      <c r="C2746" s="870"/>
      <c r="D2746" s="870"/>
      <c r="E2746" s="870"/>
      <c r="F2746" s="870"/>
      <c r="G2746" s="870"/>
      <c r="H2746" s="870"/>
    </row>
    <row r="2747" spans="2:8" x14ac:dyDescent="0.25">
      <c r="B2747" s="870"/>
      <c r="C2747" s="870"/>
      <c r="D2747" s="870"/>
      <c r="E2747" s="870"/>
      <c r="F2747" s="870"/>
      <c r="G2747" s="870"/>
      <c r="H2747" s="870"/>
    </row>
    <row r="2748" spans="2:8" x14ac:dyDescent="0.25">
      <c r="B2748" s="870"/>
      <c r="C2748" s="870"/>
      <c r="D2748" s="870"/>
      <c r="E2748" s="870"/>
      <c r="F2748" s="870"/>
      <c r="G2748" s="870"/>
      <c r="H2748" s="870"/>
    </row>
    <row r="2749" spans="2:8" x14ac:dyDescent="0.25">
      <c r="B2749" s="870"/>
      <c r="C2749" s="870"/>
      <c r="D2749" s="870"/>
      <c r="E2749" s="870"/>
      <c r="F2749" s="870"/>
      <c r="G2749" s="870"/>
      <c r="H2749" s="870"/>
    </row>
    <row r="2750" spans="2:8" x14ac:dyDescent="0.25">
      <c r="B2750" s="870"/>
      <c r="C2750" s="870"/>
      <c r="D2750" s="870"/>
      <c r="E2750" s="870"/>
      <c r="F2750" s="870"/>
      <c r="G2750" s="870"/>
      <c r="H2750" s="870"/>
    </row>
    <row r="2751" spans="2:8" x14ac:dyDescent="0.25">
      <c r="B2751" s="870"/>
      <c r="C2751" s="870"/>
      <c r="D2751" s="870"/>
      <c r="E2751" s="870"/>
      <c r="F2751" s="870"/>
      <c r="G2751" s="870"/>
      <c r="H2751" s="870"/>
    </row>
    <row r="2752" spans="2:8" x14ac:dyDescent="0.25">
      <c r="B2752" s="870"/>
      <c r="C2752" s="870"/>
      <c r="D2752" s="870"/>
      <c r="E2752" s="870"/>
      <c r="F2752" s="870"/>
      <c r="G2752" s="870"/>
      <c r="H2752" s="870"/>
    </row>
    <row r="2753" spans="2:8" x14ac:dyDescent="0.25">
      <c r="B2753" s="870"/>
      <c r="C2753" s="870"/>
      <c r="D2753" s="870"/>
      <c r="E2753" s="870"/>
      <c r="F2753" s="870"/>
      <c r="G2753" s="870"/>
      <c r="H2753" s="870"/>
    </row>
    <row r="2754" spans="2:8" x14ac:dyDescent="0.25">
      <c r="B2754" s="870"/>
      <c r="C2754" s="870"/>
      <c r="D2754" s="870"/>
      <c r="E2754" s="870"/>
      <c r="F2754" s="870"/>
      <c r="G2754" s="870"/>
      <c r="H2754" s="870"/>
    </row>
    <row r="2755" spans="2:8" x14ac:dyDescent="0.25">
      <c r="B2755" s="870"/>
      <c r="C2755" s="870"/>
      <c r="D2755" s="870"/>
      <c r="E2755" s="870"/>
      <c r="F2755" s="870"/>
      <c r="G2755" s="870"/>
      <c r="H2755" s="870"/>
    </row>
    <row r="2756" spans="2:8" x14ac:dyDescent="0.25">
      <c r="B2756" s="870"/>
      <c r="C2756" s="870"/>
      <c r="D2756" s="870"/>
      <c r="E2756" s="870"/>
      <c r="F2756" s="870"/>
      <c r="G2756" s="870"/>
      <c r="H2756" s="870"/>
    </row>
    <row r="2757" spans="2:8" x14ac:dyDescent="0.25">
      <c r="B2757" s="870"/>
      <c r="C2757" s="870"/>
      <c r="D2757" s="870"/>
      <c r="E2757" s="870"/>
      <c r="F2757" s="870"/>
      <c r="G2757" s="870"/>
      <c r="H2757" s="870"/>
    </row>
    <row r="2758" spans="2:8" x14ac:dyDescent="0.25">
      <c r="B2758" s="870"/>
      <c r="C2758" s="870"/>
      <c r="D2758" s="870"/>
      <c r="E2758" s="870"/>
      <c r="F2758" s="870"/>
      <c r="G2758" s="870"/>
      <c r="H2758" s="870"/>
    </row>
    <row r="2759" spans="2:8" x14ac:dyDescent="0.25">
      <c r="B2759" s="870"/>
      <c r="C2759" s="870"/>
      <c r="D2759" s="870"/>
      <c r="E2759" s="870"/>
      <c r="F2759" s="870"/>
      <c r="G2759" s="870"/>
      <c r="H2759" s="870"/>
    </row>
    <row r="2760" spans="2:8" x14ac:dyDescent="0.25">
      <c r="B2760" s="870"/>
      <c r="C2760" s="870"/>
      <c r="D2760" s="870"/>
      <c r="E2760" s="870"/>
      <c r="F2760" s="870"/>
      <c r="G2760" s="870"/>
      <c r="H2760" s="870"/>
    </row>
    <row r="2761" spans="2:8" x14ac:dyDescent="0.25">
      <c r="B2761" s="870"/>
      <c r="C2761" s="870"/>
      <c r="D2761" s="870"/>
      <c r="E2761" s="870"/>
      <c r="F2761" s="870"/>
      <c r="G2761" s="870"/>
      <c r="H2761" s="870"/>
    </row>
    <row r="2762" spans="2:8" x14ac:dyDescent="0.25">
      <c r="B2762" s="870"/>
      <c r="C2762" s="870"/>
      <c r="D2762" s="870"/>
      <c r="E2762" s="870"/>
      <c r="F2762" s="870"/>
      <c r="G2762" s="870"/>
      <c r="H2762" s="870"/>
    </row>
    <row r="2763" spans="2:8" x14ac:dyDescent="0.25">
      <c r="B2763" s="870"/>
      <c r="C2763" s="870"/>
      <c r="D2763" s="870"/>
      <c r="E2763" s="870"/>
      <c r="F2763" s="870"/>
      <c r="G2763" s="870"/>
      <c r="H2763" s="870"/>
    </row>
    <row r="2764" spans="2:8" x14ac:dyDescent="0.25">
      <c r="B2764" s="870"/>
      <c r="C2764" s="870"/>
      <c r="D2764" s="870"/>
      <c r="E2764" s="870"/>
      <c r="F2764" s="870"/>
      <c r="G2764" s="870"/>
      <c r="H2764" s="870"/>
    </row>
    <row r="2765" spans="2:8" x14ac:dyDescent="0.25">
      <c r="B2765" s="870"/>
      <c r="C2765" s="870"/>
      <c r="D2765" s="870"/>
      <c r="E2765" s="870"/>
      <c r="F2765" s="870"/>
      <c r="G2765" s="870"/>
      <c r="H2765" s="870"/>
    </row>
    <row r="2766" spans="2:8" x14ac:dyDescent="0.25">
      <c r="B2766" s="870"/>
      <c r="C2766" s="870"/>
      <c r="D2766" s="870"/>
      <c r="E2766" s="870"/>
      <c r="F2766" s="870"/>
      <c r="G2766" s="870"/>
      <c r="H2766" s="870"/>
    </row>
    <row r="2767" spans="2:8" x14ac:dyDescent="0.25">
      <c r="B2767" s="870"/>
      <c r="C2767" s="870"/>
      <c r="D2767" s="870"/>
      <c r="E2767" s="870"/>
      <c r="F2767" s="870"/>
      <c r="G2767" s="870"/>
      <c r="H2767" s="870"/>
    </row>
    <row r="2768" spans="2:8" x14ac:dyDescent="0.25">
      <c r="B2768" s="870"/>
      <c r="C2768" s="870"/>
      <c r="D2768" s="870"/>
      <c r="E2768" s="870"/>
      <c r="F2768" s="870"/>
      <c r="G2768" s="870"/>
      <c r="H2768" s="870"/>
    </row>
    <row r="2769" spans="2:8" x14ac:dyDescent="0.25">
      <c r="B2769" s="870"/>
      <c r="C2769" s="870"/>
      <c r="D2769" s="870"/>
      <c r="E2769" s="870"/>
      <c r="F2769" s="870"/>
      <c r="G2769" s="870"/>
      <c r="H2769" s="870"/>
    </row>
    <row r="2770" spans="2:8" x14ac:dyDescent="0.25">
      <c r="B2770" s="870"/>
      <c r="C2770" s="870"/>
      <c r="D2770" s="870"/>
      <c r="E2770" s="870"/>
      <c r="F2770" s="870"/>
      <c r="G2770" s="870"/>
      <c r="H2770" s="870"/>
    </row>
    <row r="2771" spans="2:8" x14ac:dyDescent="0.25">
      <c r="B2771" s="870"/>
      <c r="C2771" s="870"/>
      <c r="D2771" s="870"/>
      <c r="E2771" s="870"/>
      <c r="F2771" s="870"/>
      <c r="G2771" s="870"/>
      <c r="H2771" s="870"/>
    </row>
    <row r="2772" spans="2:8" x14ac:dyDescent="0.25">
      <c r="B2772" s="870"/>
      <c r="C2772" s="870"/>
      <c r="D2772" s="870"/>
      <c r="E2772" s="870"/>
      <c r="F2772" s="870"/>
      <c r="G2772" s="870"/>
      <c r="H2772" s="870"/>
    </row>
    <row r="2773" spans="2:8" x14ac:dyDescent="0.25">
      <c r="B2773" s="870"/>
      <c r="C2773" s="870"/>
      <c r="D2773" s="870"/>
      <c r="E2773" s="870"/>
      <c r="F2773" s="870"/>
      <c r="G2773" s="870"/>
      <c r="H2773" s="870"/>
    </row>
    <row r="2774" spans="2:8" x14ac:dyDescent="0.25">
      <c r="B2774" s="870"/>
      <c r="C2774" s="870"/>
      <c r="D2774" s="870"/>
      <c r="E2774" s="870"/>
      <c r="F2774" s="870"/>
      <c r="G2774" s="870"/>
      <c r="H2774" s="870"/>
    </row>
    <row r="2775" spans="2:8" x14ac:dyDescent="0.25">
      <c r="B2775" s="870"/>
      <c r="C2775" s="870"/>
      <c r="D2775" s="870"/>
      <c r="E2775" s="870"/>
      <c r="F2775" s="870"/>
      <c r="G2775" s="870"/>
      <c r="H2775" s="870"/>
    </row>
    <row r="2776" spans="2:8" x14ac:dyDescent="0.25">
      <c r="B2776" s="870"/>
      <c r="C2776" s="870"/>
      <c r="D2776" s="870"/>
      <c r="E2776" s="870"/>
      <c r="F2776" s="870"/>
      <c r="G2776" s="870"/>
      <c r="H2776" s="870"/>
    </row>
    <row r="2777" spans="2:8" x14ac:dyDescent="0.25">
      <c r="B2777" s="870"/>
      <c r="C2777" s="870"/>
      <c r="D2777" s="870"/>
      <c r="E2777" s="870"/>
      <c r="F2777" s="870"/>
      <c r="G2777" s="870"/>
      <c r="H2777" s="870"/>
    </row>
    <row r="2778" spans="2:8" x14ac:dyDescent="0.25">
      <c r="B2778" s="870"/>
      <c r="C2778" s="870"/>
      <c r="D2778" s="870"/>
      <c r="E2778" s="870"/>
      <c r="F2778" s="870"/>
      <c r="G2778" s="870"/>
      <c r="H2778" s="870"/>
    </row>
    <row r="2779" spans="2:8" x14ac:dyDescent="0.25">
      <c r="B2779" s="870"/>
      <c r="C2779" s="870"/>
      <c r="D2779" s="870"/>
      <c r="E2779" s="870"/>
      <c r="F2779" s="870"/>
      <c r="G2779" s="870"/>
      <c r="H2779" s="870"/>
    </row>
    <row r="2780" spans="2:8" x14ac:dyDescent="0.25">
      <c r="B2780" s="870"/>
      <c r="C2780" s="870"/>
      <c r="D2780" s="870"/>
      <c r="E2780" s="870"/>
      <c r="F2780" s="870"/>
      <c r="G2780" s="870"/>
      <c r="H2780" s="870"/>
    </row>
    <row r="2781" spans="2:8" x14ac:dyDescent="0.25">
      <c r="B2781" s="870"/>
      <c r="C2781" s="870"/>
      <c r="D2781" s="870"/>
      <c r="E2781" s="870"/>
      <c r="F2781" s="870"/>
      <c r="G2781" s="870"/>
      <c r="H2781" s="870"/>
    </row>
    <row r="2782" spans="2:8" x14ac:dyDescent="0.25">
      <c r="B2782" s="870"/>
      <c r="C2782" s="870"/>
      <c r="D2782" s="870"/>
      <c r="E2782" s="870"/>
      <c r="F2782" s="870"/>
      <c r="G2782" s="870"/>
      <c r="H2782" s="870"/>
    </row>
    <row r="2783" spans="2:8" x14ac:dyDescent="0.25">
      <c r="B2783" s="870"/>
      <c r="C2783" s="870"/>
      <c r="D2783" s="870"/>
      <c r="E2783" s="870"/>
      <c r="F2783" s="870"/>
      <c r="G2783" s="870"/>
      <c r="H2783" s="870"/>
    </row>
    <row r="2784" spans="2:8" x14ac:dyDescent="0.25">
      <c r="B2784" s="870"/>
      <c r="C2784" s="870"/>
      <c r="D2784" s="870"/>
      <c r="E2784" s="870"/>
      <c r="F2784" s="870"/>
      <c r="G2784" s="870"/>
      <c r="H2784" s="870"/>
    </row>
    <row r="2785" spans="2:8" x14ac:dyDescent="0.25">
      <c r="B2785" s="870"/>
      <c r="C2785" s="870"/>
      <c r="D2785" s="870"/>
      <c r="E2785" s="870"/>
      <c r="F2785" s="870"/>
      <c r="G2785" s="870"/>
      <c r="H2785" s="870"/>
    </row>
    <row r="2786" spans="2:8" x14ac:dyDescent="0.25">
      <c r="B2786" s="870"/>
      <c r="C2786" s="870"/>
      <c r="D2786" s="870"/>
      <c r="E2786" s="870"/>
      <c r="F2786" s="870"/>
      <c r="G2786" s="870"/>
      <c r="H2786" s="870"/>
    </row>
    <row r="2787" spans="2:8" x14ac:dyDescent="0.25">
      <c r="B2787" s="870"/>
      <c r="C2787" s="870"/>
      <c r="D2787" s="870"/>
      <c r="E2787" s="870"/>
      <c r="F2787" s="870"/>
      <c r="G2787" s="870"/>
      <c r="H2787" s="870"/>
    </row>
    <row r="2788" spans="2:8" x14ac:dyDescent="0.25">
      <c r="B2788" s="870"/>
      <c r="C2788" s="870"/>
      <c r="D2788" s="870"/>
      <c r="E2788" s="870"/>
      <c r="F2788" s="870"/>
      <c r="G2788" s="870"/>
      <c r="H2788" s="870"/>
    </row>
    <row r="2789" spans="2:8" x14ac:dyDescent="0.25">
      <c r="B2789" s="870"/>
      <c r="C2789" s="870"/>
      <c r="D2789" s="870"/>
      <c r="E2789" s="870"/>
      <c r="F2789" s="870"/>
      <c r="G2789" s="870"/>
      <c r="H2789" s="870"/>
    </row>
    <row r="2790" spans="2:8" x14ac:dyDescent="0.25">
      <c r="B2790" s="870"/>
      <c r="C2790" s="870"/>
      <c r="D2790" s="870"/>
      <c r="E2790" s="870"/>
      <c r="F2790" s="870"/>
      <c r="G2790" s="870"/>
      <c r="H2790" s="870"/>
    </row>
    <row r="2791" spans="2:8" x14ac:dyDescent="0.25">
      <c r="B2791" s="870"/>
      <c r="C2791" s="870"/>
      <c r="D2791" s="870"/>
      <c r="E2791" s="870"/>
      <c r="F2791" s="870"/>
      <c r="G2791" s="870"/>
      <c r="H2791" s="870"/>
    </row>
    <row r="2792" spans="2:8" x14ac:dyDescent="0.25">
      <c r="B2792" s="870"/>
      <c r="C2792" s="870"/>
      <c r="D2792" s="870"/>
      <c r="E2792" s="870"/>
      <c r="F2792" s="870"/>
      <c r="G2792" s="870"/>
      <c r="H2792" s="870"/>
    </row>
    <row r="2793" spans="2:8" x14ac:dyDescent="0.25">
      <c r="B2793" s="870"/>
      <c r="C2793" s="870"/>
      <c r="D2793" s="870"/>
      <c r="E2793" s="870"/>
      <c r="F2793" s="870"/>
      <c r="G2793" s="870"/>
      <c r="H2793" s="870"/>
    </row>
    <row r="2794" spans="2:8" x14ac:dyDescent="0.25">
      <c r="B2794" s="870"/>
      <c r="C2794" s="870"/>
      <c r="D2794" s="870"/>
      <c r="E2794" s="870"/>
      <c r="F2794" s="870"/>
      <c r="G2794" s="870"/>
      <c r="H2794" s="870"/>
    </row>
    <row r="2795" spans="2:8" x14ac:dyDescent="0.25">
      <c r="B2795" s="870"/>
      <c r="C2795" s="870"/>
      <c r="D2795" s="870"/>
      <c r="E2795" s="870"/>
      <c r="F2795" s="870"/>
      <c r="G2795" s="870"/>
      <c r="H2795" s="870"/>
    </row>
    <row r="2796" spans="2:8" x14ac:dyDescent="0.25">
      <c r="B2796" s="870"/>
      <c r="C2796" s="870"/>
      <c r="D2796" s="870"/>
      <c r="E2796" s="870"/>
      <c r="F2796" s="870"/>
      <c r="G2796" s="870"/>
      <c r="H2796" s="870"/>
    </row>
    <row r="2797" spans="2:8" x14ac:dyDescent="0.25">
      <c r="B2797" s="870"/>
      <c r="C2797" s="870"/>
      <c r="D2797" s="870"/>
      <c r="E2797" s="870"/>
      <c r="F2797" s="870"/>
      <c r="G2797" s="870"/>
      <c r="H2797" s="870"/>
    </row>
    <row r="2798" spans="2:8" x14ac:dyDescent="0.25">
      <c r="B2798" s="870"/>
      <c r="C2798" s="870"/>
      <c r="D2798" s="870"/>
      <c r="E2798" s="870"/>
      <c r="F2798" s="870"/>
      <c r="G2798" s="870"/>
      <c r="H2798" s="870"/>
    </row>
    <row r="2799" spans="2:8" x14ac:dyDescent="0.25">
      <c r="B2799" s="870"/>
      <c r="C2799" s="870"/>
      <c r="D2799" s="870"/>
      <c r="E2799" s="870"/>
      <c r="F2799" s="870"/>
      <c r="G2799" s="870"/>
      <c r="H2799" s="870"/>
    </row>
    <row r="2800" spans="2:8" x14ac:dyDescent="0.25">
      <c r="B2800" s="870"/>
      <c r="C2800" s="870"/>
      <c r="D2800" s="870"/>
      <c r="E2800" s="870"/>
      <c r="F2800" s="870"/>
      <c r="G2800" s="870"/>
      <c r="H2800" s="870"/>
    </row>
    <row r="2801" spans="2:8" x14ac:dyDescent="0.25">
      <c r="B2801" s="870"/>
      <c r="C2801" s="870"/>
      <c r="D2801" s="870"/>
      <c r="E2801" s="870"/>
      <c r="F2801" s="870"/>
      <c r="G2801" s="870"/>
      <c r="H2801" s="870"/>
    </row>
    <row r="2802" spans="2:8" x14ac:dyDescent="0.25">
      <c r="B2802" s="870"/>
      <c r="C2802" s="870"/>
      <c r="D2802" s="870"/>
      <c r="E2802" s="870"/>
      <c r="F2802" s="870"/>
      <c r="G2802" s="870"/>
      <c r="H2802" s="870"/>
    </row>
    <row r="2803" spans="2:8" x14ac:dyDescent="0.25">
      <c r="B2803" s="870"/>
      <c r="C2803" s="870"/>
      <c r="D2803" s="870"/>
      <c r="E2803" s="870"/>
      <c r="F2803" s="870"/>
      <c r="G2803" s="870"/>
      <c r="H2803" s="870"/>
    </row>
    <row r="2804" spans="2:8" x14ac:dyDescent="0.25">
      <c r="B2804" s="870"/>
      <c r="C2804" s="870"/>
      <c r="D2804" s="870"/>
      <c r="E2804" s="870"/>
      <c r="F2804" s="870"/>
      <c r="G2804" s="870"/>
      <c r="H2804" s="870"/>
    </row>
    <row r="2805" spans="2:8" x14ac:dyDescent="0.25">
      <c r="B2805" s="870"/>
      <c r="C2805" s="870"/>
      <c r="D2805" s="870"/>
      <c r="E2805" s="870"/>
      <c r="F2805" s="870"/>
      <c r="G2805" s="870"/>
      <c r="H2805" s="870"/>
    </row>
    <row r="2806" spans="2:8" x14ac:dyDescent="0.25">
      <c r="B2806" s="870"/>
      <c r="C2806" s="870"/>
      <c r="D2806" s="870"/>
      <c r="E2806" s="870"/>
      <c r="F2806" s="870"/>
      <c r="G2806" s="870"/>
      <c r="H2806" s="870"/>
    </row>
    <row r="2807" spans="2:8" x14ac:dyDescent="0.25">
      <c r="B2807" s="870"/>
      <c r="C2807" s="870"/>
      <c r="D2807" s="870"/>
      <c r="E2807" s="870"/>
      <c r="F2807" s="870"/>
      <c r="G2807" s="870"/>
      <c r="H2807" s="870"/>
    </row>
    <row r="2808" spans="2:8" x14ac:dyDescent="0.25">
      <c r="B2808" s="870"/>
      <c r="C2808" s="870"/>
      <c r="D2808" s="870"/>
      <c r="E2808" s="870"/>
      <c r="F2808" s="870"/>
      <c r="G2808" s="870"/>
      <c r="H2808" s="870"/>
    </row>
    <row r="2809" spans="2:8" x14ac:dyDescent="0.25">
      <c r="B2809" s="870"/>
      <c r="C2809" s="870"/>
      <c r="D2809" s="870"/>
      <c r="E2809" s="870"/>
      <c r="F2809" s="870"/>
      <c r="G2809" s="870"/>
      <c r="H2809" s="870"/>
    </row>
    <row r="2810" spans="2:8" x14ac:dyDescent="0.25">
      <c r="B2810" s="870"/>
      <c r="C2810" s="870"/>
      <c r="D2810" s="870"/>
      <c r="E2810" s="870"/>
      <c r="F2810" s="870"/>
      <c r="G2810" s="870"/>
      <c r="H2810" s="870"/>
    </row>
    <row r="2811" spans="2:8" x14ac:dyDescent="0.25">
      <c r="B2811" s="870"/>
      <c r="C2811" s="870"/>
      <c r="D2811" s="870"/>
      <c r="E2811" s="870"/>
      <c r="F2811" s="870"/>
      <c r="G2811" s="870"/>
      <c r="H2811" s="870"/>
    </row>
    <row r="2812" spans="2:8" x14ac:dyDescent="0.25">
      <c r="B2812" s="870"/>
      <c r="C2812" s="870"/>
      <c r="D2812" s="870"/>
      <c r="E2812" s="870"/>
      <c r="F2812" s="870"/>
      <c r="G2812" s="870"/>
      <c r="H2812" s="870"/>
    </row>
    <row r="2813" spans="2:8" x14ac:dyDescent="0.25">
      <c r="B2813" s="870"/>
      <c r="C2813" s="870"/>
      <c r="D2813" s="870"/>
      <c r="E2813" s="870"/>
      <c r="F2813" s="870"/>
      <c r="G2813" s="870"/>
      <c r="H2813" s="870"/>
    </row>
    <row r="2814" spans="2:8" x14ac:dyDescent="0.25">
      <c r="B2814" s="870"/>
      <c r="C2814" s="870"/>
      <c r="D2814" s="870"/>
      <c r="E2814" s="870"/>
      <c r="F2814" s="870"/>
      <c r="G2814" s="870"/>
      <c r="H2814" s="870"/>
    </row>
    <row r="2815" spans="2:8" x14ac:dyDescent="0.25">
      <c r="B2815" s="870"/>
      <c r="C2815" s="870"/>
      <c r="D2815" s="870"/>
      <c r="E2815" s="870"/>
      <c r="F2815" s="870"/>
      <c r="G2815" s="870"/>
      <c r="H2815" s="870"/>
    </row>
    <row r="2816" spans="2:8" x14ac:dyDescent="0.25">
      <c r="B2816" s="870"/>
      <c r="C2816" s="870"/>
      <c r="D2816" s="870"/>
      <c r="E2816" s="870"/>
      <c r="F2816" s="870"/>
      <c r="G2816" s="870"/>
      <c r="H2816" s="870"/>
    </row>
    <row r="2817" spans="2:8" x14ac:dyDescent="0.25">
      <c r="B2817" s="870"/>
      <c r="C2817" s="870"/>
      <c r="D2817" s="870"/>
      <c r="E2817" s="870"/>
      <c r="F2817" s="870"/>
      <c r="G2817" s="870"/>
      <c r="H2817" s="870"/>
    </row>
    <row r="2818" spans="2:8" x14ac:dyDescent="0.25">
      <c r="B2818" s="870"/>
      <c r="C2818" s="870"/>
      <c r="D2818" s="870"/>
      <c r="E2818" s="870"/>
      <c r="F2818" s="870"/>
      <c r="G2818" s="870"/>
      <c r="H2818" s="870"/>
    </row>
    <row r="2819" spans="2:8" x14ac:dyDescent="0.25">
      <c r="B2819" s="870"/>
      <c r="C2819" s="870"/>
      <c r="D2819" s="870"/>
      <c r="E2819" s="870"/>
      <c r="F2819" s="870"/>
      <c r="G2819" s="870"/>
      <c r="H2819" s="870"/>
    </row>
    <row r="2820" spans="2:8" x14ac:dyDescent="0.25">
      <c r="B2820" s="870"/>
      <c r="C2820" s="870"/>
      <c r="D2820" s="870"/>
      <c r="E2820" s="870"/>
      <c r="F2820" s="870"/>
      <c r="G2820" s="870"/>
      <c r="H2820" s="870"/>
    </row>
    <row r="2821" spans="2:8" x14ac:dyDescent="0.25">
      <c r="B2821" s="870"/>
      <c r="C2821" s="870"/>
      <c r="D2821" s="870"/>
      <c r="E2821" s="870"/>
      <c r="F2821" s="870"/>
      <c r="G2821" s="870"/>
      <c r="H2821" s="870"/>
    </row>
    <row r="2822" spans="2:8" x14ac:dyDescent="0.25">
      <c r="B2822" s="870"/>
      <c r="C2822" s="870"/>
      <c r="D2822" s="870"/>
      <c r="E2822" s="870"/>
      <c r="F2822" s="870"/>
      <c r="G2822" s="870"/>
      <c r="H2822" s="870"/>
    </row>
    <row r="2823" spans="2:8" x14ac:dyDescent="0.25">
      <c r="B2823" s="870"/>
      <c r="C2823" s="870"/>
      <c r="D2823" s="870"/>
      <c r="E2823" s="870"/>
      <c r="F2823" s="870"/>
      <c r="G2823" s="870"/>
      <c r="H2823" s="870"/>
    </row>
    <row r="2824" spans="2:8" x14ac:dyDescent="0.25">
      <c r="B2824" s="870"/>
      <c r="C2824" s="870"/>
      <c r="D2824" s="870"/>
      <c r="E2824" s="870"/>
      <c r="F2824" s="870"/>
      <c r="G2824" s="870"/>
      <c r="H2824" s="870"/>
    </row>
    <row r="2825" spans="2:8" x14ac:dyDescent="0.25">
      <c r="B2825" s="870"/>
      <c r="C2825" s="870"/>
      <c r="D2825" s="870"/>
      <c r="E2825" s="870"/>
      <c r="F2825" s="870"/>
      <c r="G2825" s="870"/>
      <c r="H2825" s="870"/>
    </row>
    <row r="2826" spans="2:8" x14ac:dyDescent="0.25">
      <c r="B2826" s="870"/>
      <c r="C2826" s="870"/>
      <c r="D2826" s="870"/>
      <c r="E2826" s="870"/>
      <c r="F2826" s="870"/>
      <c r="G2826" s="870"/>
      <c r="H2826" s="870"/>
    </row>
    <row r="2827" spans="2:8" x14ac:dyDescent="0.25">
      <c r="B2827" s="870"/>
      <c r="C2827" s="870"/>
      <c r="D2827" s="870"/>
      <c r="E2827" s="870"/>
      <c r="F2827" s="870"/>
      <c r="G2827" s="870"/>
      <c r="H2827" s="870"/>
    </row>
    <row r="2828" spans="2:8" x14ac:dyDescent="0.25">
      <c r="B2828" s="870"/>
      <c r="C2828" s="870"/>
      <c r="D2828" s="870"/>
      <c r="E2828" s="870"/>
      <c r="F2828" s="870"/>
      <c r="G2828" s="870"/>
      <c r="H2828" s="870"/>
    </row>
    <row r="2829" spans="2:8" x14ac:dyDescent="0.25">
      <c r="B2829" s="870"/>
      <c r="C2829" s="870"/>
      <c r="D2829" s="870"/>
      <c r="E2829" s="870"/>
      <c r="F2829" s="870"/>
      <c r="G2829" s="870"/>
      <c r="H2829" s="870"/>
    </row>
    <row r="2830" spans="2:8" x14ac:dyDescent="0.25">
      <c r="B2830" s="870"/>
      <c r="C2830" s="870"/>
      <c r="D2830" s="870"/>
      <c r="E2830" s="870"/>
      <c r="F2830" s="870"/>
      <c r="G2830" s="870"/>
      <c r="H2830" s="870"/>
    </row>
    <row r="2831" spans="2:8" x14ac:dyDescent="0.25">
      <c r="B2831" s="870"/>
      <c r="C2831" s="870"/>
      <c r="D2831" s="870"/>
      <c r="E2831" s="870"/>
      <c r="F2831" s="870"/>
      <c r="G2831" s="870"/>
      <c r="H2831" s="870"/>
    </row>
    <row r="2832" spans="2:8" x14ac:dyDescent="0.25">
      <c r="B2832" s="870"/>
      <c r="C2832" s="870"/>
      <c r="D2832" s="870"/>
      <c r="E2832" s="870"/>
      <c r="F2832" s="870"/>
      <c r="G2832" s="870"/>
      <c r="H2832" s="870"/>
    </row>
    <row r="2833" spans="2:8" x14ac:dyDescent="0.25">
      <c r="B2833" s="870"/>
      <c r="C2833" s="870"/>
      <c r="D2833" s="870"/>
      <c r="E2833" s="870"/>
      <c r="F2833" s="870"/>
      <c r="G2833" s="870"/>
      <c r="H2833" s="870"/>
    </row>
    <row r="2834" spans="2:8" x14ac:dyDescent="0.25">
      <c r="B2834" s="870"/>
      <c r="C2834" s="870"/>
      <c r="D2834" s="870"/>
      <c r="E2834" s="870"/>
      <c r="F2834" s="870"/>
      <c r="G2834" s="870"/>
      <c r="H2834" s="870"/>
    </row>
    <row r="2835" spans="2:8" x14ac:dyDescent="0.25">
      <c r="B2835" s="870"/>
      <c r="C2835" s="870"/>
      <c r="D2835" s="870"/>
      <c r="E2835" s="870"/>
      <c r="F2835" s="870"/>
      <c r="G2835" s="870"/>
      <c r="H2835" s="870"/>
    </row>
    <row r="2836" spans="2:8" x14ac:dyDescent="0.25">
      <c r="B2836" s="870"/>
      <c r="C2836" s="870"/>
      <c r="D2836" s="870"/>
      <c r="E2836" s="870"/>
      <c r="F2836" s="870"/>
      <c r="G2836" s="870"/>
      <c r="H2836" s="870"/>
    </row>
    <row r="2837" spans="2:8" x14ac:dyDescent="0.25">
      <c r="B2837" s="870"/>
      <c r="C2837" s="870"/>
      <c r="D2837" s="870"/>
      <c r="E2837" s="870"/>
      <c r="F2837" s="870"/>
      <c r="G2837" s="870"/>
      <c r="H2837" s="870"/>
    </row>
    <row r="2838" spans="2:8" x14ac:dyDescent="0.25">
      <c r="B2838" s="870"/>
      <c r="C2838" s="870"/>
      <c r="D2838" s="870"/>
      <c r="E2838" s="870"/>
      <c r="F2838" s="870"/>
      <c r="G2838" s="870"/>
      <c r="H2838" s="870"/>
    </row>
    <row r="2839" spans="2:8" x14ac:dyDescent="0.25">
      <c r="B2839" s="870"/>
      <c r="C2839" s="870"/>
      <c r="D2839" s="870"/>
      <c r="E2839" s="870"/>
      <c r="F2839" s="870"/>
      <c r="G2839" s="870"/>
      <c r="H2839" s="870"/>
    </row>
    <row r="2840" spans="2:8" x14ac:dyDescent="0.25">
      <c r="B2840" s="870"/>
      <c r="C2840" s="870"/>
      <c r="D2840" s="870"/>
      <c r="E2840" s="870"/>
      <c r="F2840" s="870"/>
      <c r="G2840" s="870"/>
      <c r="H2840" s="870"/>
    </row>
    <row r="2841" spans="2:8" x14ac:dyDescent="0.25">
      <c r="B2841" s="870"/>
      <c r="C2841" s="870"/>
      <c r="D2841" s="870"/>
      <c r="E2841" s="870"/>
      <c r="F2841" s="870"/>
      <c r="G2841" s="870"/>
      <c r="H2841" s="870"/>
    </row>
    <row r="2842" spans="2:8" x14ac:dyDescent="0.25">
      <c r="B2842" s="870"/>
      <c r="C2842" s="870"/>
      <c r="D2842" s="870"/>
      <c r="E2842" s="870"/>
      <c r="F2842" s="870"/>
      <c r="G2842" s="870"/>
      <c r="H2842" s="870"/>
    </row>
    <row r="2843" spans="2:8" x14ac:dyDescent="0.25">
      <c r="B2843" s="870"/>
      <c r="C2843" s="870"/>
      <c r="D2843" s="870"/>
      <c r="E2843" s="870"/>
      <c r="F2843" s="870"/>
      <c r="G2843" s="870"/>
      <c r="H2843" s="870"/>
    </row>
    <row r="2844" spans="2:8" x14ac:dyDescent="0.25">
      <c r="B2844" s="870"/>
      <c r="C2844" s="870"/>
      <c r="D2844" s="870"/>
      <c r="E2844" s="870"/>
      <c r="F2844" s="870"/>
      <c r="G2844" s="870"/>
      <c r="H2844" s="870"/>
    </row>
    <row r="2845" spans="2:8" x14ac:dyDescent="0.25">
      <c r="B2845" s="870"/>
      <c r="C2845" s="870"/>
      <c r="D2845" s="870"/>
      <c r="E2845" s="870"/>
      <c r="F2845" s="870"/>
      <c r="G2845" s="870"/>
      <c r="H2845" s="870"/>
    </row>
    <row r="2846" spans="2:8" x14ac:dyDescent="0.25">
      <c r="B2846" s="870"/>
      <c r="C2846" s="870"/>
      <c r="D2846" s="870"/>
      <c r="E2846" s="870"/>
      <c r="F2846" s="870"/>
      <c r="G2846" s="870"/>
      <c r="H2846" s="870"/>
    </row>
    <row r="2847" spans="2:8" x14ac:dyDescent="0.25">
      <c r="B2847" s="870"/>
      <c r="C2847" s="870"/>
      <c r="D2847" s="870"/>
      <c r="E2847" s="870"/>
      <c r="F2847" s="870"/>
      <c r="G2847" s="870"/>
      <c r="H2847" s="870"/>
    </row>
    <row r="2848" spans="2:8" x14ac:dyDescent="0.25">
      <c r="B2848" s="870"/>
      <c r="C2848" s="870"/>
      <c r="D2848" s="870"/>
      <c r="E2848" s="870"/>
      <c r="F2848" s="870"/>
      <c r="G2848" s="870"/>
      <c r="H2848" s="870"/>
    </row>
    <row r="2849" spans="2:8" x14ac:dyDescent="0.25">
      <c r="B2849" s="870"/>
      <c r="C2849" s="870"/>
      <c r="D2849" s="870"/>
      <c r="E2849" s="870"/>
      <c r="F2849" s="870"/>
      <c r="G2849" s="870"/>
      <c r="H2849" s="870"/>
    </row>
    <row r="2850" spans="2:8" x14ac:dyDescent="0.25">
      <c r="B2850" s="870"/>
      <c r="C2850" s="870"/>
      <c r="D2850" s="870"/>
      <c r="E2850" s="870"/>
      <c r="F2850" s="870"/>
      <c r="G2850" s="870"/>
      <c r="H2850" s="870"/>
    </row>
    <row r="2851" spans="2:8" x14ac:dyDescent="0.25">
      <c r="B2851" s="870"/>
      <c r="C2851" s="870"/>
      <c r="D2851" s="870"/>
      <c r="E2851" s="870"/>
      <c r="F2851" s="870"/>
      <c r="G2851" s="870"/>
      <c r="H2851" s="870"/>
    </row>
    <row r="2852" spans="2:8" x14ac:dyDescent="0.25">
      <c r="B2852" s="870"/>
      <c r="C2852" s="870"/>
      <c r="D2852" s="870"/>
      <c r="E2852" s="870"/>
      <c r="F2852" s="870"/>
      <c r="G2852" s="870"/>
      <c r="H2852" s="870"/>
    </row>
    <row r="2853" spans="2:8" x14ac:dyDescent="0.25">
      <c r="B2853" s="870"/>
      <c r="C2853" s="870"/>
      <c r="D2853" s="870"/>
      <c r="E2853" s="870"/>
      <c r="F2853" s="870"/>
      <c r="G2853" s="870"/>
      <c r="H2853" s="870"/>
    </row>
    <row r="2854" spans="2:8" x14ac:dyDescent="0.25">
      <c r="B2854" s="870"/>
      <c r="C2854" s="870"/>
      <c r="D2854" s="870"/>
      <c r="E2854" s="870"/>
      <c r="F2854" s="870"/>
      <c r="G2854" s="870"/>
      <c r="H2854" s="870"/>
    </row>
    <row r="2855" spans="2:8" x14ac:dyDescent="0.25">
      <c r="B2855" s="870"/>
      <c r="C2855" s="870"/>
      <c r="D2855" s="870"/>
      <c r="E2855" s="870"/>
      <c r="F2855" s="870"/>
      <c r="G2855" s="870"/>
      <c r="H2855" s="870"/>
    </row>
    <row r="2856" spans="2:8" x14ac:dyDescent="0.25">
      <c r="B2856" s="870"/>
      <c r="C2856" s="870"/>
      <c r="D2856" s="870"/>
      <c r="E2856" s="870"/>
      <c r="F2856" s="870"/>
      <c r="G2856" s="870"/>
      <c r="H2856" s="870"/>
    </row>
    <row r="2857" spans="2:8" x14ac:dyDescent="0.25">
      <c r="B2857" s="870"/>
      <c r="C2857" s="870"/>
      <c r="D2857" s="870"/>
      <c r="E2857" s="870"/>
      <c r="F2857" s="870"/>
      <c r="G2857" s="870"/>
      <c r="H2857" s="870"/>
    </row>
    <row r="2858" spans="2:8" x14ac:dyDescent="0.25">
      <c r="B2858" s="870"/>
      <c r="C2858" s="870"/>
      <c r="D2858" s="870"/>
      <c r="E2858" s="870"/>
      <c r="F2858" s="870"/>
      <c r="G2858" s="870"/>
      <c r="H2858" s="870"/>
    </row>
    <row r="2859" spans="2:8" x14ac:dyDescent="0.25">
      <c r="B2859" s="870"/>
      <c r="C2859" s="870"/>
      <c r="D2859" s="870"/>
      <c r="E2859" s="870"/>
      <c r="F2859" s="870"/>
      <c r="G2859" s="870"/>
      <c r="H2859" s="870"/>
    </row>
    <row r="2860" spans="2:8" x14ac:dyDescent="0.25">
      <c r="B2860" s="870"/>
      <c r="C2860" s="870"/>
      <c r="D2860" s="870"/>
      <c r="E2860" s="870"/>
      <c r="F2860" s="870"/>
      <c r="G2860" s="870"/>
      <c r="H2860" s="870"/>
    </row>
    <row r="2861" spans="2:8" x14ac:dyDescent="0.25">
      <c r="B2861" s="870"/>
      <c r="C2861" s="870"/>
      <c r="D2861" s="870"/>
      <c r="E2861" s="870"/>
      <c r="F2861" s="870"/>
      <c r="G2861" s="870"/>
      <c r="H2861" s="870"/>
    </row>
    <row r="2862" spans="2:8" x14ac:dyDescent="0.25">
      <c r="B2862" s="870"/>
      <c r="C2862" s="870"/>
      <c r="D2862" s="870"/>
      <c r="E2862" s="870"/>
      <c r="F2862" s="870"/>
      <c r="G2862" s="870"/>
      <c r="H2862" s="870"/>
    </row>
    <row r="2863" spans="2:8" x14ac:dyDescent="0.25">
      <c r="B2863" s="870"/>
      <c r="C2863" s="870"/>
      <c r="D2863" s="870"/>
      <c r="E2863" s="870"/>
      <c r="F2863" s="870"/>
      <c r="G2863" s="870"/>
      <c r="H2863" s="870"/>
    </row>
    <row r="2864" spans="2:8" x14ac:dyDescent="0.25">
      <c r="B2864" s="870"/>
      <c r="C2864" s="870"/>
      <c r="D2864" s="870"/>
      <c r="E2864" s="870"/>
      <c r="F2864" s="870"/>
      <c r="G2864" s="870"/>
      <c r="H2864" s="870"/>
    </row>
    <row r="2865" spans="2:8" x14ac:dyDescent="0.25">
      <c r="B2865" s="870"/>
      <c r="C2865" s="870"/>
      <c r="D2865" s="870"/>
      <c r="E2865" s="870"/>
      <c r="F2865" s="870"/>
      <c r="G2865" s="870"/>
      <c r="H2865" s="870"/>
    </row>
    <row r="2866" spans="2:8" x14ac:dyDescent="0.25">
      <c r="B2866" s="870"/>
      <c r="C2866" s="870"/>
      <c r="D2866" s="870"/>
      <c r="E2866" s="870"/>
      <c r="F2866" s="870"/>
      <c r="G2866" s="870"/>
      <c r="H2866" s="870"/>
    </row>
    <row r="2867" spans="2:8" x14ac:dyDescent="0.25">
      <c r="B2867" s="870"/>
      <c r="C2867" s="870"/>
      <c r="D2867" s="870"/>
      <c r="E2867" s="870"/>
      <c r="F2867" s="870"/>
      <c r="G2867" s="870"/>
      <c r="H2867" s="870"/>
    </row>
    <row r="2868" spans="2:8" x14ac:dyDescent="0.25">
      <c r="B2868" s="870"/>
      <c r="C2868" s="870"/>
      <c r="D2868" s="870"/>
      <c r="E2868" s="870"/>
      <c r="F2868" s="870"/>
      <c r="G2868" s="870"/>
      <c r="H2868" s="870"/>
    </row>
    <row r="2869" spans="2:8" x14ac:dyDescent="0.25">
      <c r="B2869" s="870"/>
      <c r="C2869" s="870"/>
      <c r="D2869" s="870"/>
      <c r="E2869" s="870"/>
      <c r="F2869" s="870"/>
      <c r="G2869" s="870"/>
      <c r="H2869" s="870"/>
    </row>
    <row r="2870" spans="2:8" x14ac:dyDescent="0.25">
      <c r="B2870" s="870"/>
      <c r="C2870" s="870"/>
      <c r="D2870" s="870"/>
      <c r="E2870" s="870"/>
      <c r="F2870" s="870"/>
      <c r="G2870" s="870"/>
      <c r="H2870" s="870"/>
    </row>
    <row r="2871" spans="2:8" x14ac:dyDescent="0.25">
      <c r="B2871" s="870"/>
      <c r="C2871" s="870"/>
      <c r="D2871" s="870"/>
      <c r="E2871" s="870"/>
      <c r="F2871" s="870"/>
      <c r="G2871" s="870"/>
      <c r="H2871" s="870"/>
    </row>
    <row r="2872" spans="2:8" x14ac:dyDescent="0.25">
      <c r="B2872" s="870"/>
      <c r="C2872" s="870"/>
      <c r="D2872" s="870"/>
      <c r="E2872" s="870"/>
      <c r="F2872" s="870"/>
      <c r="G2872" s="870"/>
      <c r="H2872" s="870"/>
    </row>
    <row r="2873" spans="2:8" x14ac:dyDescent="0.25">
      <c r="B2873" s="870"/>
      <c r="C2873" s="870"/>
      <c r="D2873" s="870"/>
      <c r="E2873" s="870"/>
      <c r="F2873" s="870"/>
      <c r="G2873" s="870"/>
      <c r="H2873" s="870"/>
    </row>
    <row r="2874" spans="2:8" x14ac:dyDescent="0.25">
      <c r="B2874" s="870"/>
      <c r="C2874" s="870"/>
      <c r="D2874" s="870"/>
      <c r="E2874" s="870"/>
      <c r="F2874" s="870"/>
      <c r="G2874" s="870"/>
      <c r="H2874" s="870"/>
    </row>
    <row r="2875" spans="2:8" x14ac:dyDescent="0.25">
      <c r="B2875" s="870"/>
      <c r="C2875" s="870"/>
      <c r="D2875" s="870"/>
      <c r="E2875" s="870"/>
      <c r="F2875" s="870"/>
      <c r="G2875" s="870"/>
      <c r="H2875" s="870"/>
    </row>
    <row r="2876" spans="2:8" x14ac:dyDescent="0.25">
      <c r="B2876" s="870"/>
      <c r="C2876" s="870"/>
      <c r="D2876" s="870"/>
      <c r="E2876" s="870"/>
      <c r="F2876" s="870"/>
      <c r="G2876" s="870"/>
      <c r="H2876" s="870"/>
    </row>
    <row r="2877" spans="2:8" x14ac:dyDescent="0.25">
      <c r="B2877" s="870"/>
      <c r="C2877" s="870"/>
      <c r="D2877" s="870"/>
      <c r="E2877" s="870"/>
      <c r="F2877" s="870"/>
      <c r="G2877" s="870"/>
      <c r="H2877" s="870"/>
    </row>
    <row r="2878" spans="2:8" x14ac:dyDescent="0.25">
      <c r="B2878" s="870"/>
      <c r="C2878" s="870"/>
      <c r="D2878" s="870"/>
      <c r="E2878" s="870"/>
      <c r="F2878" s="870"/>
      <c r="G2878" s="870"/>
      <c r="H2878" s="870"/>
    </row>
    <row r="2879" spans="2:8" x14ac:dyDescent="0.25">
      <c r="B2879" s="870"/>
      <c r="C2879" s="870"/>
      <c r="D2879" s="870"/>
      <c r="E2879" s="870"/>
      <c r="F2879" s="870"/>
      <c r="G2879" s="870"/>
      <c r="H2879" s="870"/>
    </row>
    <row r="2880" spans="2:8" x14ac:dyDescent="0.25">
      <c r="B2880" s="870"/>
      <c r="C2880" s="870"/>
      <c r="D2880" s="870"/>
      <c r="E2880" s="870"/>
      <c r="F2880" s="870"/>
      <c r="G2880" s="870"/>
      <c r="H2880" s="870"/>
    </row>
    <row r="2881" spans="2:8" x14ac:dyDescent="0.25">
      <c r="B2881" s="870"/>
      <c r="C2881" s="870"/>
      <c r="D2881" s="870"/>
      <c r="E2881" s="870"/>
      <c r="F2881" s="870"/>
      <c r="G2881" s="870"/>
      <c r="H2881" s="870"/>
    </row>
    <row r="2882" spans="2:8" x14ac:dyDescent="0.25">
      <c r="B2882" s="870"/>
      <c r="C2882" s="870"/>
      <c r="D2882" s="870"/>
      <c r="E2882" s="870"/>
      <c r="F2882" s="870"/>
      <c r="G2882" s="870"/>
      <c r="H2882" s="870"/>
    </row>
    <row r="2883" spans="2:8" x14ac:dyDescent="0.25">
      <c r="B2883" s="870"/>
      <c r="C2883" s="870"/>
      <c r="D2883" s="870"/>
      <c r="E2883" s="870"/>
      <c r="F2883" s="870"/>
      <c r="G2883" s="870"/>
      <c r="H2883" s="870"/>
    </row>
    <row r="2884" spans="2:8" x14ac:dyDescent="0.25">
      <c r="B2884" s="870"/>
      <c r="C2884" s="870"/>
      <c r="D2884" s="870"/>
      <c r="E2884" s="870"/>
      <c r="F2884" s="870"/>
      <c r="G2884" s="870"/>
      <c r="H2884" s="870"/>
    </row>
    <row r="2885" spans="2:8" x14ac:dyDescent="0.25">
      <c r="B2885" s="870"/>
      <c r="C2885" s="870"/>
      <c r="D2885" s="870"/>
      <c r="E2885" s="870"/>
      <c r="F2885" s="870"/>
      <c r="G2885" s="870"/>
      <c r="H2885" s="870"/>
    </row>
    <row r="2886" spans="2:8" x14ac:dyDescent="0.25">
      <c r="B2886" s="870"/>
      <c r="C2886" s="870"/>
      <c r="D2886" s="870"/>
      <c r="E2886" s="870"/>
      <c r="F2886" s="870"/>
      <c r="G2886" s="870"/>
      <c r="H2886" s="870"/>
    </row>
    <row r="2887" spans="2:8" x14ac:dyDescent="0.25">
      <c r="B2887" s="870"/>
      <c r="C2887" s="870"/>
      <c r="D2887" s="870"/>
      <c r="E2887" s="870"/>
      <c r="F2887" s="870"/>
      <c r="G2887" s="870"/>
      <c r="H2887" s="870"/>
    </row>
    <row r="2888" spans="2:8" x14ac:dyDescent="0.25">
      <c r="B2888" s="870"/>
      <c r="C2888" s="870"/>
      <c r="D2888" s="870"/>
      <c r="E2888" s="870"/>
      <c r="F2888" s="870"/>
      <c r="G2888" s="870"/>
      <c r="H2888" s="870"/>
    </row>
    <row r="2889" spans="2:8" x14ac:dyDescent="0.25">
      <c r="B2889" s="870"/>
      <c r="C2889" s="870"/>
      <c r="D2889" s="870"/>
      <c r="E2889" s="870"/>
      <c r="F2889" s="870"/>
      <c r="G2889" s="870"/>
      <c r="H2889" s="870"/>
    </row>
    <row r="2890" spans="2:8" x14ac:dyDescent="0.25">
      <c r="B2890" s="870"/>
      <c r="C2890" s="870"/>
      <c r="D2890" s="870"/>
      <c r="E2890" s="870"/>
      <c r="F2890" s="870"/>
      <c r="G2890" s="870"/>
      <c r="H2890" s="870"/>
    </row>
    <row r="2891" spans="2:8" x14ac:dyDescent="0.25">
      <c r="B2891" s="870"/>
      <c r="C2891" s="870"/>
      <c r="D2891" s="870"/>
      <c r="E2891" s="870"/>
      <c r="F2891" s="870"/>
      <c r="G2891" s="870"/>
      <c r="H2891" s="870"/>
    </row>
    <row r="2892" spans="2:8" x14ac:dyDescent="0.25">
      <c r="B2892" s="870"/>
      <c r="C2892" s="870"/>
      <c r="D2892" s="870"/>
      <c r="E2892" s="870"/>
      <c r="F2892" s="870"/>
      <c r="G2892" s="870"/>
      <c r="H2892" s="870"/>
    </row>
    <row r="2893" spans="2:8" x14ac:dyDescent="0.25">
      <c r="B2893" s="870"/>
      <c r="C2893" s="870"/>
      <c r="D2893" s="870"/>
      <c r="E2893" s="870"/>
      <c r="F2893" s="870"/>
      <c r="G2893" s="870"/>
      <c r="H2893" s="870"/>
    </row>
    <row r="2894" spans="2:8" x14ac:dyDescent="0.25">
      <c r="B2894" s="870"/>
      <c r="C2894" s="870"/>
      <c r="D2894" s="870"/>
      <c r="E2894" s="870"/>
      <c r="F2894" s="870"/>
      <c r="G2894" s="870"/>
      <c r="H2894" s="870"/>
    </row>
    <row r="2895" spans="2:8" x14ac:dyDescent="0.25">
      <c r="B2895" s="870"/>
      <c r="C2895" s="870"/>
      <c r="D2895" s="870"/>
      <c r="E2895" s="870"/>
      <c r="F2895" s="870"/>
      <c r="G2895" s="870"/>
      <c r="H2895" s="870"/>
    </row>
    <row r="2896" spans="2:8" x14ac:dyDescent="0.25">
      <c r="B2896" s="870"/>
      <c r="C2896" s="870"/>
      <c r="D2896" s="870"/>
      <c r="E2896" s="870"/>
      <c r="F2896" s="870"/>
      <c r="G2896" s="870"/>
      <c r="H2896" s="870"/>
    </row>
    <row r="2897" spans="2:8" x14ac:dyDescent="0.25">
      <c r="B2897" s="870"/>
      <c r="C2897" s="870"/>
      <c r="D2897" s="870"/>
      <c r="E2897" s="870"/>
      <c r="F2897" s="870"/>
      <c r="G2897" s="870"/>
      <c r="H2897" s="870"/>
    </row>
    <row r="2898" spans="2:8" x14ac:dyDescent="0.25">
      <c r="B2898" s="870"/>
      <c r="C2898" s="870"/>
      <c r="D2898" s="870"/>
      <c r="E2898" s="870"/>
      <c r="F2898" s="870"/>
      <c r="G2898" s="870"/>
      <c r="H2898" s="870"/>
    </row>
    <row r="2899" spans="2:8" x14ac:dyDescent="0.25">
      <c r="B2899" s="870"/>
      <c r="C2899" s="870"/>
      <c r="D2899" s="870"/>
      <c r="E2899" s="870"/>
      <c r="F2899" s="870"/>
      <c r="G2899" s="870"/>
      <c r="H2899" s="870"/>
    </row>
    <row r="2900" spans="2:8" x14ac:dyDescent="0.25">
      <c r="B2900" s="870"/>
      <c r="C2900" s="870"/>
      <c r="D2900" s="870"/>
      <c r="E2900" s="870"/>
      <c r="F2900" s="870"/>
      <c r="G2900" s="870"/>
      <c r="H2900" s="870"/>
    </row>
    <row r="2901" spans="2:8" x14ac:dyDescent="0.25">
      <c r="B2901" s="870"/>
      <c r="C2901" s="870"/>
      <c r="D2901" s="870"/>
      <c r="E2901" s="870"/>
      <c r="F2901" s="870"/>
      <c r="G2901" s="870"/>
      <c r="H2901" s="870"/>
    </row>
    <row r="2902" spans="2:8" x14ac:dyDescent="0.25">
      <c r="B2902" s="870"/>
      <c r="C2902" s="870"/>
      <c r="D2902" s="870"/>
      <c r="E2902" s="870"/>
      <c r="F2902" s="870"/>
      <c r="G2902" s="870"/>
      <c r="H2902" s="870"/>
    </row>
    <row r="2903" spans="2:8" x14ac:dyDescent="0.25">
      <c r="B2903" s="870"/>
      <c r="C2903" s="870"/>
      <c r="D2903" s="870"/>
      <c r="E2903" s="870"/>
      <c r="F2903" s="870"/>
      <c r="G2903" s="870"/>
      <c r="H2903" s="870"/>
    </row>
    <row r="2904" spans="2:8" x14ac:dyDescent="0.25">
      <c r="B2904" s="870"/>
      <c r="C2904" s="870"/>
      <c r="D2904" s="870"/>
      <c r="E2904" s="870"/>
      <c r="F2904" s="870"/>
      <c r="G2904" s="870"/>
      <c r="H2904" s="870"/>
    </row>
    <row r="2905" spans="2:8" x14ac:dyDescent="0.25">
      <c r="B2905" s="870"/>
      <c r="C2905" s="870"/>
      <c r="D2905" s="870"/>
      <c r="E2905" s="870"/>
      <c r="F2905" s="870"/>
      <c r="G2905" s="870"/>
      <c r="H2905" s="870"/>
    </row>
    <row r="2906" spans="2:8" x14ac:dyDescent="0.25">
      <c r="B2906" s="870"/>
      <c r="C2906" s="870"/>
      <c r="D2906" s="870"/>
      <c r="E2906" s="870"/>
      <c r="F2906" s="870"/>
      <c r="G2906" s="870"/>
      <c r="H2906" s="870"/>
    </row>
    <row r="2907" spans="2:8" x14ac:dyDescent="0.25">
      <c r="B2907" s="870"/>
      <c r="C2907" s="870"/>
      <c r="D2907" s="870"/>
      <c r="E2907" s="870"/>
      <c r="F2907" s="870"/>
      <c r="G2907" s="870"/>
      <c r="H2907" s="870"/>
    </row>
    <row r="2908" spans="2:8" x14ac:dyDescent="0.25">
      <c r="B2908" s="870"/>
      <c r="C2908" s="870"/>
      <c r="D2908" s="870"/>
      <c r="E2908" s="870"/>
      <c r="F2908" s="870"/>
      <c r="G2908" s="870"/>
      <c r="H2908" s="870"/>
    </row>
    <row r="2909" spans="2:8" x14ac:dyDescent="0.25">
      <c r="B2909" s="870"/>
      <c r="C2909" s="870"/>
      <c r="D2909" s="870"/>
      <c r="E2909" s="870"/>
      <c r="F2909" s="870"/>
      <c r="G2909" s="870"/>
      <c r="H2909" s="870"/>
    </row>
    <row r="2910" spans="2:8" x14ac:dyDescent="0.25">
      <c r="B2910" s="870"/>
      <c r="C2910" s="870"/>
      <c r="D2910" s="870"/>
      <c r="E2910" s="870"/>
      <c r="F2910" s="870"/>
      <c r="G2910" s="870"/>
      <c r="H2910" s="870"/>
    </row>
    <row r="2911" spans="2:8" x14ac:dyDescent="0.25">
      <c r="B2911" s="870"/>
      <c r="C2911" s="870"/>
      <c r="D2911" s="870"/>
      <c r="E2911" s="870"/>
      <c r="F2911" s="870"/>
      <c r="G2911" s="870"/>
      <c r="H2911" s="870"/>
    </row>
    <row r="2912" spans="2:8" x14ac:dyDescent="0.25">
      <c r="B2912" s="870"/>
      <c r="C2912" s="870"/>
      <c r="D2912" s="870"/>
      <c r="E2912" s="870"/>
      <c r="F2912" s="870"/>
      <c r="G2912" s="870"/>
      <c r="H2912" s="870"/>
    </row>
    <row r="2913" spans="2:8" x14ac:dyDescent="0.25">
      <c r="B2913" s="870"/>
      <c r="C2913" s="870"/>
      <c r="D2913" s="870"/>
      <c r="E2913" s="870"/>
      <c r="F2913" s="870"/>
      <c r="G2913" s="870"/>
      <c r="H2913" s="870"/>
    </row>
    <row r="2914" spans="2:8" x14ac:dyDescent="0.25">
      <c r="B2914" s="870"/>
      <c r="C2914" s="870"/>
      <c r="D2914" s="870"/>
      <c r="E2914" s="870"/>
      <c r="F2914" s="870"/>
      <c r="G2914" s="870"/>
      <c r="H2914" s="870"/>
    </row>
    <row r="2915" spans="2:8" x14ac:dyDescent="0.25">
      <c r="B2915" s="870"/>
      <c r="C2915" s="870"/>
      <c r="D2915" s="870"/>
      <c r="E2915" s="870"/>
      <c r="F2915" s="870"/>
      <c r="G2915" s="870"/>
      <c r="H2915" s="870"/>
    </row>
    <row r="2916" spans="2:8" x14ac:dyDescent="0.25">
      <c r="B2916" s="870"/>
      <c r="C2916" s="870"/>
      <c r="D2916" s="870"/>
      <c r="E2916" s="870"/>
      <c r="F2916" s="870"/>
      <c r="G2916" s="870"/>
      <c r="H2916" s="870"/>
    </row>
    <row r="2917" spans="2:8" x14ac:dyDescent="0.25">
      <c r="B2917" s="870"/>
      <c r="C2917" s="870"/>
      <c r="D2917" s="870"/>
      <c r="E2917" s="870"/>
      <c r="F2917" s="870"/>
      <c r="G2917" s="870"/>
      <c r="H2917" s="870"/>
    </row>
    <row r="2918" spans="2:8" x14ac:dyDescent="0.25">
      <c r="B2918" s="870"/>
      <c r="C2918" s="870"/>
      <c r="D2918" s="870"/>
      <c r="E2918" s="870"/>
      <c r="F2918" s="870"/>
      <c r="G2918" s="870"/>
      <c r="H2918" s="870"/>
    </row>
    <row r="2919" spans="2:8" x14ac:dyDescent="0.25">
      <c r="B2919" s="870"/>
      <c r="C2919" s="870"/>
      <c r="D2919" s="870"/>
      <c r="E2919" s="870"/>
      <c r="F2919" s="870"/>
      <c r="G2919" s="870"/>
      <c r="H2919" s="870"/>
    </row>
    <row r="2920" spans="2:8" x14ac:dyDescent="0.25">
      <c r="B2920" s="870"/>
      <c r="C2920" s="870"/>
      <c r="D2920" s="870"/>
      <c r="E2920" s="870"/>
      <c r="F2920" s="870"/>
      <c r="G2920" s="870"/>
      <c r="H2920" s="870"/>
    </row>
    <row r="2921" spans="2:8" x14ac:dyDescent="0.25">
      <c r="B2921" s="870"/>
      <c r="C2921" s="870"/>
      <c r="D2921" s="870"/>
      <c r="E2921" s="870"/>
      <c r="F2921" s="870"/>
      <c r="G2921" s="870"/>
      <c r="H2921" s="870"/>
    </row>
    <row r="2922" spans="2:8" x14ac:dyDescent="0.25">
      <c r="B2922" s="870"/>
      <c r="C2922" s="870"/>
      <c r="D2922" s="870"/>
      <c r="E2922" s="870"/>
      <c r="F2922" s="870"/>
      <c r="G2922" s="870"/>
      <c r="H2922" s="870"/>
    </row>
    <row r="2923" spans="2:8" x14ac:dyDescent="0.25">
      <c r="B2923" s="870"/>
      <c r="C2923" s="870"/>
      <c r="D2923" s="870"/>
      <c r="E2923" s="870"/>
      <c r="F2923" s="870"/>
      <c r="G2923" s="870"/>
      <c r="H2923" s="870"/>
    </row>
    <row r="2924" spans="2:8" x14ac:dyDescent="0.25">
      <c r="B2924" s="870"/>
      <c r="C2924" s="870"/>
      <c r="D2924" s="870"/>
      <c r="E2924" s="870"/>
      <c r="F2924" s="870"/>
      <c r="G2924" s="870"/>
      <c r="H2924" s="870"/>
    </row>
    <row r="2925" spans="2:8" x14ac:dyDescent="0.25">
      <c r="B2925" s="870"/>
      <c r="C2925" s="870"/>
      <c r="D2925" s="870"/>
      <c r="E2925" s="870"/>
      <c r="F2925" s="870"/>
      <c r="G2925" s="870"/>
      <c r="H2925" s="870"/>
    </row>
    <row r="2926" spans="2:8" x14ac:dyDescent="0.25">
      <c r="B2926" s="870"/>
      <c r="C2926" s="870"/>
      <c r="D2926" s="870"/>
      <c r="E2926" s="870"/>
      <c r="F2926" s="870"/>
      <c r="G2926" s="870"/>
      <c r="H2926" s="870"/>
    </row>
    <row r="2927" spans="2:8" x14ac:dyDescent="0.25">
      <c r="B2927" s="870"/>
      <c r="C2927" s="870"/>
      <c r="D2927" s="870"/>
      <c r="E2927" s="870"/>
      <c r="F2927" s="870"/>
      <c r="G2927" s="870"/>
      <c r="H2927" s="870"/>
    </row>
    <row r="2928" spans="2:8" x14ac:dyDescent="0.25">
      <c r="B2928" s="870"/>
      <c r="C2928" s="870"/>
      <c r="D2928" s="870"/>
      <c r="E2928" s="870"/>
      <c r="F2928" s="870"/>
      <c r="G2928" s="870"/>
      <c r="H2928" s="870"/>
    </row>
    <row r="2929" spans="2:8" x14ac:dyDescent="0.25">
      <c r="B2929" s="870"/>
      <c r="C2929" s="870"/>
      <c r="D2929" s="870"/>
      <c r="E2929" s="870"/>
      <c r="F2929" s="870"/>
      <c r="G2929" s="870"/>
      <c r="H2929" s="870"/>
    </row>
    <row r="2930" spans="2:8" x14ac:dyDescent="0.25">
      <c r="B2930" s="870"/>
      <c r="C2930" s="870"/>
      <c r="D2930" s="870"/>
      <c r="E2930" s="870"/>
      <c r="F2930" s="870"/>
      <c r="G2930" s="870"/>
      <c r="H2930" s="870"/>
    </row>
    <row r="2931" spans="2:8" x14ac:dyDescent="0.25">
      <c r="B2931" s="870"/>
      <c r="C2931" s="870"/>
      <c r="D2931" s="870"/>
      <c r="E2931" s="870"/>
      <c r="F2931" s="870"/>
      <c r="G2931" s="870"/>
      <c r="H2931" s="870"/>
    </row>
    <row r="2932" spans="2:8" x14ac:dyDescent="0.25">
      <c r="B2932" s="870"/>
      <c r="C2932" s="870"/>
      <c r="D2932" s="870"/>
      <c r="E2932" s="870"/>
      <c r="F2932" s="870"/>
      <c r="G2932" s="870"/>
      <c r="H2932" s="870"/>
    </row>
    <row r="2933" spans="2:8" x14ac:dyDescent="0.25">
      <c r="B2933" s="870"/>
      <c r="C2933" s="870"/>
      <c r="D2933" s="870"/>
      <c r="E2933" s="870"/>
      <c r="F2933" s="870"/>
      <c r="G2933" s="870"/>
      <c r="H2933" s="870"/>
    </row>
    <row r="2934" spans="2:8" x14ac:dyDescent="0.25">
      <c r="B2934" s="870"/>
      <c r="C2934" s="870"/>
      <c r="D2934" s="870"/>
      <c r="E2934" s="870"/>
      <c r="F2934" s="870"/>
      <c r="G2934" s="870"/>
      <c r="H2934" s="870"/>
    </row>
    <row r="2935" spans="2:8" x14ac:dyDescent="0.25">
      <c r="B2935" s="870"/>
      <c r="C2935" s="870"/>
      <c r="D2935" s="870"/>
      <c r="E2935" s="870"/>
      <c r="F2935" s="870"/>
      <c r="G2935" s="870"/>
      <c r="H2935" s="870"/>
    </row>
    <row r="2936" spans="2:8" x14ac:dyDescent="0.25">
      <c r="B2936" s="870"/>
      <c r="C2936" s="870"/>
      <c r="D2936" s="870"/>
      <c r="E2936" s="870"/>
      <c r="F2936" s="870"/>
      <c r="G2936" s="870"/>
      <c r="H2936" s="870"/>
    </row>
    <row r="2937" spans="2:8" x14ac:dyDescent="0.25">
      <c r="B2937" s="870"/>
      <c r="C2937" s="870"/>
      <c r="D2937" s="870"/>
      <c r="E2937" s="870"/>
      <c r="F2937" s="870"/>
      <c r="G2937" s="870"/>
      <c r="H2937" s="870"/>
    </row>
    <row r="2938" spans="2:8" x14ac:dyDescent="0.25">
      <c r="B2938" s="870"/>
      <c r="C2938" s="870"/>
      <c r="D2938" s="870"/>
      <c r="E2938" s="870"/>
      <c r="F2938" s="870"/>
      <c r="G2938" s="870"/>
      <c r="H2938" s="870"/>
    </row>
    <row r="2939" spans="2:8" x14ac:dyDescent="0.25">
      <c r="B2939" s="870"/>
      <c r="C2939" s="870"/>
      <c r="D2939" s="870"/>
      <c r="E2939" s="870"/>
      <c r="F2939" s="870"/>
      <c r="G2939" s="870"/>
      <c r="H2939" s="870"/>
    </row>
    <row r="2940" spans="2:8" x14ac:dyDescent="0.25">
      <c r="B2940" s="870"/>
      <c r="C2940" s="870"/>
      <c r="D2940" s="870"/>
      <c r="E2940" s="870"/>
      <c r="F2940" s="870"/>
      <c r="G2940" s="870"/>
      <c r="H2940" s="870"/>
    </row>
    <row r="2941" spans="2:8" x14ac:dyDescent="0.25">
      <c r="B2941" s="870"/>
      <c r="C2941" s="870"/>
      <c r="D2941" s="870"/>
      <c r="E2941" s="870"/>
      <c r="F2941" s="870"/>
      <c r="G2941" s="870"/>
      <c r="H2941" s="870"/>
    </row>
    <row r="2942" spans="2:8" x14ac:dyDescent="0.25">
      <c r="B2942" s="870"/>
      <c r="C2942" s="870"/>
      <c r="D2942" s="870"/>
      <c r="E2942" s="870"/>
      <c r="F2942" s="870"/>
      <c r="G2942" s="870"/>
      <c r="H2942" s="870"/>
    </row>
    <row r="2943" spans="2:8" x14ac:dyDescent="0.25">
      <c r="B2943" s="870"/>
      <c r="C2943" s="870"/>
      <c r="D2943" s="870"/>
      <c r="E2943" s="870"/>
      <c r="F2943" s="870"/>
      <c r="G2943" s="870"/>
      <c r="H2943" s="870"/>
    </row>
    <row r="2944" spans="2:8" x14ac:dyDescent="0.25">
      <c r="B2944" s="870"/>
      <c r="C2944" s="870"/>
      <c r="D2944" s="870"/>
      <c r="E2944" s="870"/>
      <c r="F2944" s="870"/>
      <c r="G2944" s="870"/>
      <c r="H2944" s="870"/>
    </row>
    <row r="2945" spans="2:8" x14ac:dyDescent="0.25">
      <c r="B2945" s="870"/>
      <c r="C2945" s="870"/>
      <c r="D2945" s="870"/>
      <c r="E2945" s="870"/>
      <c r="F2945" s="870"/>
      <c r="G2945" s="870"/>
      <c r="H2945" s="870"/>
    </row>
    <row r="2946" spans="2:8" x14ac:dyDescent="0.25">
      <c r="B2946" s="870"/>
      <c r="C2946" s="870"/>
      <c r="D2946" s="870"/>
      <c r="E2946" s="870"/>
      <c r="F2946" s="870"/>
      <c r="G2946" s="870"/>
      <c r="H2946" s="870"/>
    </row>
    <row r="2947" spans="2:8" x14ac:dyDescent="0.25">
      <c r="B2947" s="870"/>
      <c r="C2947" s="870"/>
      <c r="D2947" s="870"/>
      <c r="E2947" s="870"/>
      <c r="F2947" s="870"/>
      <c r="G2947" s="870"/>
      <c r="H2947" s="870"/>
    </row>
    <row r="2948" spans="2:8" x14ac:dyDescent="0.25">
      <c r="B2948" s="870"/>
      <c r="C2948" s="870"/>
      <c r="D2948" s="870"/>
      <c r="E2948" s="870"/>
      <c r="F2948" s="870"/>
      <c r="G2948" s="870"/>
      <c r="H2948" s="870"/>
    </row>
    <row r="2949" spans="2:8" x14ac:dyDescent="0.25">
      <c r="B2949" s="870"/>
      <c r="C2949" s="870"/>
      <c r="D2949" s="870"/>
      <c r="E2949" s="870"/>
      <c r="F2949" s="870"/>
      <c r="G2949" s="870"/>
      <c r="H2949" s="870"/>
    </row>
    <row r="2950" spans="2:8" x14ac:dyDescent="0.25">
      <c r="B2950" s="870"/>
      <c r="C2950" s="870"/>
      <c r="D2950" s="870"/>
      <c r="E2950" s="870"/>
      <c r="F2950" s="870"/>
      <c r="G2950" s="870"/>
      <c r="H2950" s="870"/>
    </row>
    <row r="2951" spans="2:8" x14ac:dyDescent="0.25">
      <c r="B2951" s="870"/>
      <c r="C2951" s="870"/>
      <c r="D2951" s="870"/>
      <c r="E2951" s="870"/>
      <c r="F2951" s="870"/>
      <c r="G2951" s="870"/>
      <c r="H2951" s="870"/>
    </row>
    <row r="2952" spans="2:8" x14ac:dyDescent="0.25">
      <c r="B2952" s="870"/>
      <c r="C2952" s="870"/>
      <c r="D2952" s="870"/>
      <c r="E2952" s="870"/>
      <c r="F2952" s="870"/>
      <c r="G2952" s="870"/>
      <c r="H2952" s="870"/>
    </row>
    <row r="2953" spans="2:8" x14ac:dyDescent="0.25">
      <c r="B2953" s="870"/>
      <c r="C2953" s="870"/>
      <c r="D2953" s="870"/>
      <c r="E2953" s="870"/>
      <c r="F2953" s="870"/>
      <c r="G2953" s="870"/>
      <c r="H2953" s="870"/>
    </row>
    <row r="2954" spans="2:8" x14ac:dyDescent="0.25">
      <c r="B2954" s="870"/>
      <c r="C2954" s="870"/>
      <c r="D2954" s="870"/>
      <c r="E2954" s="870"/>
      <c r="F2954" s="870"/>
      <c r="G2954" s="870"/>
      <c r="H2954" s="870"/>
    </row>
    <row r="2955" spans="2:8" x14ac:dyDescent="0.25">
      <c r="B2955" s="870"/>
      <c r="C2955" s="870"/>
      <c r="D2955" s="870"/>
      <c r="E2955" s="870"/>
      <c r="F2955" s="870"/>
      <c r="G2955" s="870"/>
      <c r="H2955" s="870"/>
    </row>
    <row r="2956" spans="2:8" x14ac:dyDescent="0.25">
      <c r="B2956" s="870"/>
      <c r="C2956" s="870"/>
      <c r="D2956" s="870"/>
      <c r="E2956" s="870"/>
      <c r="F2956" s="870"/>
      <c r="G2956" s="870"/>
      <c r="H2956" s="870"/>
    </row>
    <row r="2957" spans="2:8" x14ac:dyDescent="0.25">
      <c r="B2957" s="870"/>
      <c r="C2957" s="870"/>
      <c r="D2957" s="870"/>
      <c r="E2957" s="870"/>
      <c r="F2957" s="870"/>
      <c r="G2957" s="870"/>
      <c r="H2957" s="870"/>
    </row>
    <row r="2958" spans="2:8" x14ac:dyDescent="0.25">
      <c r="B2958" s="870"/>
      <c r="C2958" s="870"/>
      <c r="D2958" s="870"/>
      <c r="E2958" s="870"/>
      <c r="F2958" s="870"/>
      <c r="G2958" s="870"/>
      <c r="H2958" s="870"/>
    </row>
    <row r="2959" spans="2:8" x14ac:dyDescent="0.25">
      <c r="B2959" s="870"/>
      <c r="C2959" s="870"/>
      <c r="D2959" s="870"/>
      <c r="E2959" s="870"/>
      <c r="F2959" s="870"/>
      <c r="G2959" s="870"/>
      <c r="H2959" s="870"/>
    </row>
    <row r="2960" spans="2:8" x14ac:dyDescent="0.25">
      <c r="B2960" s="870"/>
      <c r="C2960" s="870"/>
      <c r="D2960" s="870"/>
      <c r="E2960" s="870"/>
      <c r="F2960" s="870"/>
      <c r="G2960" s="870"/>
      <c r="H2960" s="870"/>
    </row>
    <row r="2961" spans="2:8" x14ac:dyDescent="0.25">
      <c r="B2961" s="870"/>
      <c r="C2961" s="870"/>
      <c r="D2961" s="870"/>
      <c r="E2961" s="870"/>
      <c r="F2961" s="870"/>
      <c r="G2961" s="870"/>
      <c r="H2961" s="870"/>
    </row>
    <row r="2962" spans="2:8" x14ac:dyDescent="0.25">
      <c r="B2962" s="870"/>
      <c r="C2962" s="870"/>
      <c r="D2962" s="870"/>
      <c r="E2962" s="870"/>
      <c r="F2962" s="870"/>
      <c r="G2962" s="870"/>
      <c r="H2962" s="870"/>
    </row>
    <row r="2963" spans="2:8" x14ac:dyDescent="0.25">
      <c r="B2963" s="870"/>
      <c r="C2963" s="870"/>
      <c r="D2963" s="870"/>
      <c r="E2963" s="870"/>
      <c r="F2963" s="870"/>
      <c r="G2963" s="870"/>
      <c r="H2963" s="870"/>
    </row>
    <row r="2964" spans="2:8" x14ac:dyDescent="0.25">
      <c r="B2964" s="870"/>
      <c r="C2964" s="870"/>
      <c r="D2964" s="870"/>
      <c r="E2964" s="870"/>
      <c r="F2964" s="870"/>
      <c r="G2964" s="870"/>
      <c r="H2964" s="870"/>
    </row>
    <row r="2965" spans="2:8" x14ac:dyDescent="0.25">
      <c r="B2965" s="870"/>
      <c r="C2965" s="870"/>
      <c r="D2965" s="870"/>
      <c r="E2965" s="870"/>
      <c r="F2965" s="870"/>
      <c r="G2965" s="870"/>
      <c r="H2965" s="870"/>
    </row>
    <row r="2966" spans="2:8" x14ac:dyDescent="0.25">
      <c r="B2966" s="870"/>
      <c r="C2966" s="870"/>
      <c r="D2966" s="870"/>
      <c r="E2966" s="870"/>
      <c r="F2966" s="870"/>
      <c r="G2966" s="870"/>
      <c r="H2966" s="870"/>
    </row>
    <row r="2967" spans="2:8" x14ac:dyDescent="0.25">
      <c r="B2967" s="870"/>
      <c r="C2967" s="870"/>
      <c r="D2967" s="870"/>
      <c r="E2967" s="870"/>
      <c r="F2967" s="870"/>
      <c r="G2967" s="870"/>
      <c r="H2967" s="870"/>
    </row>
    <row r="2968" spans="2:8" x14ac:dyDescent="0.25">
      <c r="B2968" s="870"/>
      <c r="C2968" s="870"/>
      <c r="D2968" s="870"/>
      <c r="E2968" s="870"/>
      <c r="F2968" s="870"/>
      <c r="G2968" s="870"/>
      <c r="H2968" s="870"/>
    </row>
    <row r="2969" spans="2:8" x14ac:dyDescent="0.25">
      <c r="B2969" s="870"/>
      <c r="C2969" s="870"/>
      <c r="D2969" s="870"/>
      <c r="E2969" s="870"/>
      <c r="F2969" s="870"/>
      <c r="G2969" s="870"/>
      <c r="H2969" s="870"/>
    </row>
    <row r="2970" spans="2:8" x14ac:dyDescent="0.25">
      <c r="B2970" s="870"/>
      <c r="C2970" s="870"/>
      <c r="D2970" s="870"/>
      <c r="E2970" s="870"/>
      <c r="F2970" s="870"/>
      <c r="G2970" s="870"/>
      <c r="H2970" s="870"/>
    </row>
    <row r="2971" spans="2:8" x14ac:dyDescent="0.25">
      <c r="B2971" s="870"/>
      <c r="C2971" s="870"/>
      <c r="D2971" s="870"/>
      <c r="E2971" s="870"/>
      <c r="F2971" s="870"/>
      <c r="G2971" s="870"/>
      <c r="H2971" s="870"/>
    </row>
    <row r="2972" spans="2:8" x14ac:dyDescent="0.25">
      <c r="B2972" s="870"/>
      <c r="C2972" s="870"/>
      <c r="D2972" s="870"/>
      <c r="E2972" s="870"/>
      <c r="F2972" s="870"/>
      <c r="G2972" s="870"/>
      <c r="H2972" s="870"/>
    </row>
    <row r="2973" spans="2:8" x14ac:dyDescent="0.25">
      <c r="B2973" s="870"/>
      <c r="C2973" s="870"/>
      <c r="D2973" s="870"/>
      <c r="E2973" s="870"/>
      <c r="F2973" s="870"/>
      <c r="G2973" s="870"/>
      <c r="H2973" s="870"/>
    </row>
    <row r="2974" spans="2:8" x14ac:dyDescent="0.25">
      <c r="B2974" s="870"/>
      <c r="C2974" s="870"/>
      <c r="D2974" s="870"/>
      <c r="E2974" s="870"/>
      <c r="F2974" s="870"/>
      <c r="G2974" s="870"/>
      <c r="H2974" s="870"/>
    </row>
    <row r="2975" spans="2:8" x14ac:dyDescent="0.25">
      <c r="B2975" s="870"/>
      <c r="C2975" s="870"/>
      <c r="D2975" s="870"/>
      <c r="E2975" s="870"/>
      <c r="F2975" s="870"/>
      <c r="G2975" s="870"/>
      <c r="H2975" s="870"/>
    </row>
    <row r="2976" spans="2:8" x14ac:dyDescent="0.25">
      <c r="B2976" s="870"/>
      <c r="C2976" s="870"/>
      <c r="D2976" s="870"/>
      <c r="E2976" s="870"/>
      <c r="F2976" s="870"/>
      <c r="G2976" s="870"/>
      <c r="H2976" s="870"/>
    </row>
    <row r="2977" spans="2:8" x14ac:dyDescent="0.25">
      <c r="B2977" s="870"/>
      <c r="C2977" s="870"/>
      <c r="D2977" s="870"/>
      <c r="E2977" s="870"/>
      <c r="F2977" s="870"/>
      <c r="G2977" s="870"/>
      <c r="H2977" s="870"/>
    </row>
    <row r="2978" spans="2:8" x14ac:dyDescent="0.25">
      <c r="B2978" s="870"/>
      <c r="C2978" s="870"/>
      <c r="D2978" s="870"/>
      <c r="E2978" s="870"/>
      <c r="F2978" s="870"/>
      <c r="G2978" s="870"/>
      <c r="H2978" s="870"/>
    </row>
    <row r="2979" spans="2:8" x14ac:dyDescent="0.25">
      <c r="B2979" s="870"/>
      <c r="C2979" s="870"/>
      <c r="D2979" s="870"/>
      <c r="E2979" s="870"/>
      <c r="F2979" s="870"/>
      <c r="G2979" s="870"/>
      <c r="H2979" s="870"/>
    </row>
    <row r="2980" spans="2:8" x14ac:dyDescent="0.25">
      <c r="B2980" s="870"/>
      <c r="C2980" s="870"/>
      <c r="D2980" s="870"/>
      <c r="E2980" s="870"/>
      <c r="F2980" s="870"/>
      <c r="G2980" s="870"/>
      <c r="H2980" s="870"/>
    </row>
    <row r="2981" spans="2:8" x14ac:dyDescent="0.25">
      <c r="B2981" s="870"/>
      <c r="C2981" s="870"/>
      <c r="D2981" s="870"/>
      <c r="E2981" s="870"/>
      <c r="F2981" s="870"/>
      <c r="G2981" s="870"/>
      <c r="H2981" s="870"/>
    </row>
    <row r="2982" spans="2:8" x14ac:dyDescent="0.25">
      <c r="B2982" s="870"/>
      <c r="C2982" s="870"/>
      <c r="D2982" s="870"/>
      <c r="E2982" s="870"/>
      <c r="F2982" s="870"/>
      <c r="G2982" s="870"/>
      <c r="H2982" s="870"/>
    </row>
    <row r="2983" spans="2:8" x14ac:dyDescent="0.25">
      <c r="B2983" s="870"/>
      <c r="C2983" s="870"/>
      <c r="D2983" s="870"/>
      <c r="E2983" s="870"/>
      <c r="F2983" s="870"/>
      <c r="G2983" s="870"/>
      <c r="H2983" s="870"/>
    </row>
    <row r="2984" spans="2:8" x14ac:dyDescent="0.25">
      <c r="B2984" s="870"/>
      <c r="C2984" s="870"/>
      <c r="D2984" s="870"/>
      <c r="E2984" s="870"/>
      <c r="F2984" s="870"/>
      <c r="G2984" s="870"/>
      <c r="H2984" s="870"/>
    </row>
    <row r="2985" spans="2:8" x14ac:dyDescent="0.25">
      <c r="B2985" s="870"/>
      <c r="C2985" s="870"/>
      <c r="D2985" s="870"/>
      <c r="E2985" s="870"/>
      <c r="F2985" s="870"/>
      <c r="G2985" s="870"/>
      <c r="H2985" s="870"/>
    </row>
    <row r="2986" spans="2:8" x14ac:dyDescent="0.25">
      <c r="B2986" s="870"/>
      <c r="C2986" s="870"/>
      <c r="D2986" s="870"/>
      <c r="E2986" s="870"/>
      <c r="F2986" s="870"/>
      <c r="G2986" s="870"/>
      <c r="H2986" s="870"/>
    </row>
    <row r="2987" spans="2:8" x14ac:dyDescent="0.25">
      <c r="B2987" s="870"/>
      <c r="C2987" s="870"/>
      <c r="D2987" s="870"/>
      <c r="E2987" s="870"/>
      <c r="F2987" s="870"/>
      <c r="G2987" s="870"/>
      <c r="H2987" s="870"/>
    </row>
    <row r="2988" spans="2:8" x14ac:dyDescent="0.25">
      <c r="B2988" s="870"/>
      <c r="C2988" s="870"/>
      <c r="D2988" s="870"/>
      <c r="E2988" s="870"/>
      <c r="F2988" s="870"/>
      <c r="G2988" s="870"/>
      <c r="H2988" s="870"/>
    </row>
    <row r="2989" spans="2:8" x14ac:dyDescent="0.25">
      <c r="B2989" s="870"/>
      <c r="C2989" s="870"/>
      <c r="D2989" s="870"/>
      <c r="E2989" s="870"/>
      <c r="F2989" s="870"/>
      <c r="G2989" s="870"/>
      <c r="H2989" s="870"/>
    </row>
    <row r="2990" spans="2:8" x14ac:dyDescent="0.25">
      <c r="B2990" s="870"/>
      <c r="C2990" s="870"/>
      <c r="D2990" s="870"/>
      <c r="E2990" s="870"/>
      <c r="F2990" s="870"/>
      <c r="G2990" s="870"/>
      <c r="H2990" s="870"/>
    </row>
    <row r="2991" spans="2:8" x14ac:dyDescent="0.25">
      <c r="B2991" s="870"/>
      <c r="C2991" s="870"/>
      <c r="D2991" s="870"/>
      <c r="E2991" s="870"/>
      <c r="F2991" s="870"/>
      <c r="G2991" s="870"/>
      <c r="H2991" s="870"/>
    </row>
    <row r="2992" spans="2:8" x14ac:dyDescent="0.25">
      <c r="B2992" s="870"/>
      <c r="C2992" s="870"/>
      <c r="D2992" s="870"/>
      <c r="E2992" s="870"/>
      <c r="F2992" s="870"/>
      <c r="G2992" s="870"/>
      <c r="H2992" s="870"/>
    </row>
    <row r="2993" spans="2:8" x14ac:dyDescent="0.25">
      <c r="B2993" s="870"/>
      <c r="C2993" s="870"/>
      <c r="D2993" s="870"/>
      <c r="E2993" s="870"/>
      <c r="F2993" s="870"/>
      <c r="G2993" s="870"/>
      <c r="H2993" s="870"/>
    </row>
    <row r="2994" spans="2:8" x14ac:dyDescent="0.25">
      <c r="B2994" s="870"/>
      <c r="C2994" s="870"/>
      <c r="D2994" s="870"/>
      <c r="E2994" s="870"/>
      <c r="F2994" s="870"/>
      <c r="G2994" s="870"/>
      <c r="H2994" s="870"/>
    </row>
    <row r="2995" spans="2:8" x14ac:dyDescent="0.25">
      <c r="B2995" s="870"/>
      <c r="C2995" s="870"/>
      <c r="D2995" s="870"/>
      <c r="E2995" s="870"/>
      <c r="F2995" s="870"/>
      <c r="G2995" s="870"/>
      <c r="H2995" s="870"/>
    </row>
    <row r="2996" spans="2:8" x14ac:dyDescent="0.25">
      <c r="B2996" s="870"/>
      <c r="C2996" s="870"/>
      <c r="D2996" s="870"/>
      <c r="E2996" s="870"/>
      <c r="F2996" s="870"/>
      <c r="G2996" s="870"/>
      <c r="H2996" s="870"/>
    </row>
    <row r="2997" spans="2:8" x14ac:dyDescent="0.25">
      <c r="B2997" s="870"/>
      <c r="C2997" s="870"/>
      <c r="D2997" s="870"/>
      <c r="E2997" s="870"/>
      <c r="F2997" s="870"/>
      <c r="G2997" s="870"/>
      <c r="H2997" s="870"/>
    </row>
    <row r="2998" spans="2:8" x14ac:dyDescent="0.25">
      <c r="B2998" s="870"/>
      <c r="C2998" s="870"/>
      <c r="D2998" s="870"/>
      <c r="E2998" s="870"/>
      <c r="F2998" s="870"/>
      <c r="G2998" s="870"/>
      <c r="H2998" s="870"/>
    </row>
    <row r="2999" spans="2:8" x14ac:dyDescent="0.25">
      <c r="B2999" s="870"/>
      <c r="C2999" s="870"/>
      <c r="D2999" s="870"/>
      <c r="E2999" s="870"/>
      <c r="F2999" s="870"/>
      <c r="G2999" s="870"/>
      <c r="H2999" s="870"/>
    </row>
    <row r="3000" spans="2:8" x14ac:dyDescent="0.25">
      <c r="B3000" s="870"/>
      <c r="C3000" s="870"/>
      <c r="D3000" s="870"/>
      <c r="E3000" s="870"/>
      <c r="F3000" s="870"/>
      <c r="G3000" s="870"/>
      <c r="H3000" s="870"/>
    </row>
    <row r="3001" spans="2:8" x14ac:dyDescent="0.25">
      <c r="B3001" s="870"/>
      <c r="C3001" s="870"/>
      <c r="D3001" s="870"/>
      <c r="E3001" s="870"/>
      <c r="F3001" s="870"/>
      <c r="G3001" s="870"/>
      <c r="H3001" s="870"/>
    </row>
    <row r="3002" spans="2:8" x14ac:dyDescent="0.25">
      <c r="B3002" s="870"/>
      <c r="C3002" s="870"/>
      <c r="D3002" s="870"/>
      <c r="E3002" s="870"/>
      <c r="F3002" s="870"/>
      <c r="G3002" s="870"/>
      <c r="H3002" s="870"/>
    </row>
    <row r="3003" spans="2:8" x14ac:dyDescent="0.25">
      <c r="B3003" s="870"/>
      <c r="C3003" s="870"/>
      <c r="D3003" s="870"/>
      <c r="E3003" s="870"/>
      <c r="F3003" s="870"/>
      <c r="G3003" s="870"/>
      <c r="H3003" s="870"/>
    </row>
    <row r="3004" spans="2:8" x14ac:dyDescent="0.25">
      <c r="B3004" s="870"/>
      <c r="C3004" s="870"/>
      <c r="D3004" s="870"/>
      <c r="E3004" s="870"/>
      <c r="F3004" s="870"/>
      <c r="G3004" s="870"/>
      <c r="H3004" s="870"/>
    </row>
    <row r="3005" spans="2:8" x14ac:dyDescent="0.25">
      <c r="B3005" s="870"/>
      <c r="C3005" s="870"/>
      <c r="D3005" s="870"/>
      <c r="E3005" s="870"/>
      <c r="F3005" s="870"/>
      <c r="G3005" s="870"/>
      <c r="H3005" s="870"/>
    </row>
    <row r="3006" spans="2:8" x14ac:dyDescent="0.25">
      <c r="B3006" s="870"/>
      <c r="C3006" s="870"/>
      <c r="D3006" s="870"/>
      <c r="E3006" s="870"/>
      <c r="F3006" s="870"/>
      <c r="G3006" s="870"/>
      <c r="H3006" s="870"/>
    </row>
    <row r="3007" spans="2:8" x14ac:dyDescent="0.25">
      <c r="B3007" s="870"/>
      <c r="C3007" s="870"/>
      <c r="D3007" s="870"/>
      <c r="E3007" s="870"/>
      <c r="F3007" s="870"/>
      <c r="G3007" s="870"/>
      <c r="H3007" s="870"/>
    </row>
    <row r="3008" spans="2:8" x14ac:dyDescent="0.25">
      <c r="B3008" s="870"/>
      <c r="C3008" s="870"/>
      <c r="D3008" s="870"/>
      <c r="E3008" s="870"/>
      <c r="F3008" s="870"/>
      <c r="G3008" s="870"/>
      <c r="H3008" s="870"/>
    </row>
    <row r="3009" spans="2:8" x14ac:dyDescent="0.25">
      <c r="B3009" s="870"/>
      <c r="C3009" s="870"/>
      <c r="D3009" s="870"/>
      <c r="E3009" s="870"/>
      <c r="F3009" s="870"/>
      <c r="G3009" s="870"/>
      <c r="H3009" s="870"/>
    </row>
    <row r="3010" spans="2:8" x14ac:dyDescent="0.25">
      <c r="B3010" s="870"/>
      <c r="C3010" s="870"/>
      <c r="D3010" s="870"/>
      <c r="E3010" s="870"/>
      <c r="F3010" s="870"/>
      <c r="G3010" s="870"/>
      <c r="H3010" s="870"/>
    </row>
    <row r="3011" spans="2:8" x14ac:dyDescent="0.25">
      <c r="B3011" s="870"/>
      <c r="C3011" s="870"/>
      <c r="D3011" s="870"/>
      <c r="E3011" s="870"/>
      <c r="F3011" s="870"/>
      <c r="G3011" s="870"/>
      <c r="H3011" s="870"/>
    </row>
    <row r="3012" spans="2:8" x14ac:dyDescent="0.25">
      <c r="B3012" s="870"/>
      <c r="C3012" s="870"/>
      <c r="D3012" s="870"/>
      <c r="E3012" s="870"/>
      <c r="F3012" s="870"/>
      <c r="G3012" s="870"/>
      <c r="H3012" s="870"/>
    </row>
    <row r="3013" spans="2:8" x14ac:dyDescent="0.25">
      <c r="B3013" s="870"/>
      <c r="C3013" s="870"/>
      <c r="D3013" s="870"/>
      <c r="E3013" s="870"/>
      <c r="F3013" s="870"/>
      <c r="G3013" s="870"/>
      <c r="H3013" s="870"/>
    </row>
    <row r="3014" spans="2:8" x14ac:dyDescent="0.25">
      <c r="B3014" s="870"/>
      <c r="C3014" s="870"/>
      <c r="D3014" s="870"/>
      <c r="E3014" s="870"/>
      <c r="F3014" s="870"/>
      <c r="G3014" s="870"/>
      <c r="H3014" s="870"/>
    </row>
    <row r="3015" spans="2:8" x14ac:dyDescent="0.25">
      <c r="B3015" s="870"/>
      <c r="C3015" s="870"/>
      <c r="D3015" s="870"/>
      <c r="E3015" s="870"/>
      <c r="F3015" s="870"/>
      <c r="G3015" s="870"/>
      <c r="H3015" s="870"/>
    </row>
    <row r="3016" spans="2:8" x14ac:dyDescent="0.25">
      <c r="B3016" s="870"/>
      <c r="C3016" s="870"/>
      <c r="D3016" s="870"/>
      <c r="E3016" s="870"/>
      <c r="F3016" s="870"/>
      <c r="G3016" s="870"/>
      <c r="H3016" s="870"/>
    </row>
    <row r="3017" spans="2:8" x14ac:dyDescent="0.25">
      <c r="B3017" s="870"/>
      <c r="C3017" s="870"/>
      <c r="D3017" s="870"/>
      <c r="E3017" s="870"/>
      <c r="F3017" s="870"/>
      <c r="G3017" s="870"/>
      <c r="H3017" s="870"/>
    </row>
    <row r="3018" spans="2:8" x14ac:dyDescent="0.25">
      <c r="B3018" s="870"/>
      <c r="C3018" s="870"/>
      <c r="D3018" s="870"/>
      <c r="E3018" s="870"/>
      <c r="F3018" s="870"/>
      <c r="G3018" s="870"/>
      <c r="H3018" s="870"/>
    </row>
    <row r="3019" spans="2:8" x14ac:dyDescent="0.25">
      <c r="B3019" s="870"/>
      <c r="C3019" s="870"/>
      <c r="D3019" s="870"/>
      <c r="E3019" s="870"/>
      <c r="F3019" s="870"/>
      <c r="G3019" s="870"/>
      <c r="H3019" s="870"/>
    </row>
    <row r="3020" spans="2:8" x14ac:dyDescent="0.25">
      <c r="B3020" s="870"/>
      <c r="C3020" s="870"/>
      <c r="D3020" s="870"/>
      <c r="E3020" s="870"/>
      <c r="F3020" s="870"/>
      <c r="G3020" s="870"/>
      <c r="H3020" s="870"/>
    </row>
    <row r="3021" spans="2:8" x14ac:dyDescent="0.25">
      <c r="B3021" s="870"/>
      <c r="C3021" s="870"/>
      <c r="D3021" s="870"/>
      <c r="E3021" s="870"/>
      <c r="F3021" s="870"/>
      <c r="G3021" s="870"/>
      <c r="H3021" s="870"/>
    </row>
    <row r="3022" spans="2:8" x14ac:dyDescent="0.25">
      <c r="B3022" s="870"/>
      <c r="C3022" s="870"/>
      <c r="D3022" s="870"/>
      <c r="E3022" s="870"/>
      <c r="F3022" s="870"/>
      <c r="G3022" s="870"/>
      <c r="H3022" s="870"/>
    </row>
    <row r="3023" spans="2:8" x14ac:dyDescent="0.25">
      <c r="B3023" s="870"/>
      <c r="C3023" s="870"/>
      <c r="D3023" s="870"/>
      <c r="E3023" s="870"/>
      <c r="F3023" s="870"/>
      <c r="G3023" s="870"/>
      <c r="H3023" s="870"/>
    </row>
    <row r="3024" spans="2:8" x14ac:dyDescent="0.25">
      <c r="B3024" s="870"/>
      <c r="C3024" s="870"/>
      <c r="D3024" s="870"/>
      <c r="E3024" s="870"/>
      <c r="F3024" s="870"/>
      <c r="G3024" s="870"/>
      <c r="H3024" s="870"/>
    </row>
    <row r="3025" spans="2:8" x14ac:dyDescent="0.25">
      <c r="B3025" s="870"/>
      <c r="C3025" s="870"/>
      <c r="D3025" s="870"/>
      <c r="E3025" s="870"/>
      <c r="F3025" s="870"/>
      <c r="G3025" s="870"/>
      <c r="H3025" s="870"/>
    </row>
    <row r="3026" spans="2:8" x14ac:dyDescent="0.25">
      <c r="B3026" s="870"/>
      <c r="C3026" s="870"/>
      <c r="D3026" s="870"/>
      <c r="E3026" s="870"/>
      <c r="F3026" s="870"/>
      <c r="G3026" s="870"/>
      <c r="H3026" s="870"/>
    </row>
    <row r="3027" spans="2:8" x14ac:dyDescent="0.25">
      <c r="B3027" s="870"/>
      <c r="C3027" s="870"/>
      <c r="D3027" s="870"/>
      <c r="E3027" s="870"/>
      <c r="F3027" s="870"/>
      <c r="G3027" s="870"/>
      <c r="H3027" s="870"/>
    </row>
    <row r="3028" spans="2:8" x14ac:dyDescent="0.25">
      <c r="B3028" s="870"/>
      <c r="C3028" s="870"/>
      <c r="D3028" s="870"/>
      <c r="E3028" s="870"/>
      <c r="F3028" s="870"/>
      <c r="G3028" s="870"/>
      <c r="H3028" s="870"/>
    </row>
    <row r="3029" spans="2:8" x14ac:dyDescent="0.25">
      <c r="B3029" s="870"/>
      <c r="C3029" s="870"/>
      <c r="D3029" s="870"/>
      <c r="E3029" s="870"/>
      <c r="F3029" s="870"/>
      <c r="G3029" s="870"/>
      <c r="H3029" s="870"/>
    </row>
    <row r="3030" spans="2:8" x14ac:dyDescent="0.25">
      <c r="B3030" s="870"/>
      <c r="C3030" s="870"/>
      <c r="D3030" s="870"/>
      <c r="E3030" s="870"/>
      <c r="F3030" s="870"/>
      <c r="G3030" s="870"/>
      <c r="H3030" s="870"/>
    </row>
    <row r="3031" spans="2:8" x14ac:dyDescent="0.25">
      <c r="B3031" s="870"/>
      <c r="C3031" s="870"/>
      <c r="D3031" s="870"/>
      <c r="E3031" s="870"/>
      <c r="F3031" s="870"/>
      <c r="G3031" s="870"/>
      <c r="H3031" s="870"/>
    </row>
    <row r="3032" spans="2:8" x14ac:dyDescent="0.25">
      <c r="B3032" s="870"/>
      <c r="C3032" s="870"/>
      <c r="D3032" s="870"/>
      <c r="E3032" s="870"/>
      <c r="F3032" s="870"/>
      <c r="G3032" s="870"/>
      <c r="H3032" s="870"/>
    </row>
    <row r="3033" spans="2:8" x14ac:dyDescent="0.25">
      <c r="B3033" s="870"/>
      <c r="C3033" s="870"/>
      <c r="D3033" s="870"/>
      <c r="E3033" s="870"/>
      <c r="F3033" s="870"/>
      <c r="G3033" s="870"/>
      <c r="H3033" s="870"/>
    </row>
    <row r="3034" spans="2:8" x14ac:dyDescent="0.25">
      <c r="B3034" s="870"/>
      <c r="C3034" s="870"/>
      <c r="D3034" s="870"/>
      <c r="E3034" s="870"/>
      <c r="F3034" s="870"/>
      <c r="G3034" s="870"/>
      <c r="H3034" s="870"/>
    </row>
    <row r="3035" spans="2:8" x14ac:dyDescent="0.25">
      <c r="B3035" s="870"/>
      <c r="C3035" s="870"/>
      <c r="D3035" s="870"/>
      <c r="E3035" s="870"/>
      <c r="F3035" s="870"/>
      <c r="G3035" s="870"/>
      <c r="H3035" s="870"/>
    </row>
    <row r="3036" spans="2:8" x14ac:dyDescent="0.25">
      <c r="B3036" s="870"/>
      <c r="C3036" s="870"/>
      <c r="D3036" s="870"/>
      <c r="E3036" s="870"/>
      <c r="F3036" s="870"/>
      <c r="G3036" s="870"/>
      <c r="H3036" s="870"/>
    </row>
    <row r="3037" spans="2:8" x14ac:dyDescent="0.25">
      <c r="B3037" s="870"/>
      <c r="C3037" s="870"/>
      <c r="D3037" s="870"/>
      <c r="E3037" s="870"/>
      <c r="F3037" s="870"/>
      <c r="G3037" s="870"/>
      <c r="H3037" s="870"/>
    </row>
    <row r="3038" spans="2:8" x14ac:dyDescent="0.25">
      <c r="B3038" s="870"/>
      <c r="C3038" s="870"/>
      <c r="D3038" s="870"/>
      <c r="E3038" s="870"/>
      <c r="F3038" s="870"/>
      <c r="G3038" s="870"/>
      <c r="H3038" s="870"/>
    </row>
    <row r="3039" spans="2:8" x14ac:dyDescent="0.25">
      <c r="B3039" s="870"/>
      <c r="C3039" s="870"/>
      <c r="D3039" s="870"/>
      <c r="E3039" s="870"/>
      <c r="F3039" s="870"/>
      <c r="G3039" s="870"/>
      <c r="H3039" s="870"/>
    </row>
    <row r="3040" spans="2:8" x14ac:dyDescent="0.25">
      <c r="B3040" s="870"/>
      <c r="C3040" s="870"/>
      <c r="D3040" s="870"/>
      <c r="E3040" s="870"/>
      <c r="F3040" s="870"/>
      <c r="G3040" s="870"/>
      <c r="H3040" s="870"/>
    </row>
    <row r="3041" spans="2:8" x14ac:dyDescent="0.25">
      <c r="B3041" s="870"/>
      <c r="C3041" s="870"/>
      <c r="D3041" s="870"/>
      <c r="E3041" s="870"/>
      <c r="F3041" s="870"/>
      <c r="G3041" s="870"/>
      <c r="H3041" s="870"/>
    </row>
    <row r="3042" spans="2:8" x14ac:dyDescent="0.25">
      <c r="B3042" s="870"/>
      <c r="C3042" s="870"/>
      <c r="D3042" s="870"/>
      <c r="E3042" s="870"/>
      <c r="F3042" s="870"/>
      <c r="G3042" s="870"/>
      <c r="H3042" s="870"/>
    </row>
    <row r="3043" spans="2:8" x14ac:dyDescent="0.25">
      <c r="B3043" s="870"/>
      <c r="C3043" s="870"/>
      <c r="D3043" s="870"/>
      <c r="E3043" s="870"/>
      <c r="F3043" s="870"/>
      <c r="G3043" s="870"/>
      <c r="H3043" s="870"/>
    </row>
    <row r="3044" spans="2:8" x14ac:dyDescent="0.25">
      <c r="B3044" s="870"/>
      <c r="C3044" s="870"/>
      <c r="D3044" s="870"/>
      <c r="E3044" s="870"/>
      <c r="F3044" s="870"/>
      <c r="G3044" s="870"/>
      <c r="H3044" s="870"/>
    </row>
    <row r="3045" spans="2:8" x14ac:dyDescent="0.25">
      <c r="B3045" s="870"/>
      <c r="C3045" s="870"/>
      <c r="D3045" s="870"/>
      <c r="E3045" s="870"/>
      <c r="F3045" s="870"/>
      <c r="G3045" s="870"/>
      <c r="H3045" s="870"/>
    </row>
    <row r="3046" spans="2:8" x14ac:dyDescent="0.25">
      <c r="B3046" s="870"/>
      <c r="C3046" s="870"/>
      <c r="D3046" s="870"/>
      <c r="E3046" s="870"/>
      <c r="F3046" s="870"/>
      <c r="G3046" s="870"/>
      <c r="H3046" s="870"/>
    </row>
    <row r="3047" spans="2:8" x14ac:dyDescent="0.25">
      <c r="B3047" s="870"/>
      <c r="C3047" s="870"/>
      <c r="D3047" s="870"/>
      <c r="E3047" s="870"/>
      <c r="F3047" s="870"/>
      <c r="G3047" s="870"/>
      <c r="H3047" s="870"/>
    </row>
    <row r="3048" spans="2:8" x14ac:dyDescent="0.25">
      <c r="B3048" s="870"/>
      <c r="C3048" s="870"/>
      <c r="D3048" s="870"/>
      <c r="E3048" s="870"/>
      <c r="F3048" s="870"/>
      <c r="G3048" s="870"/>
      <c r="H3048" s="870"/>
    </row>
    <row r="3049" spans="2:8" x14ac:dyDescent="0.25">
      <c r="B3049" s="870"/>
      <c r="C3049" s="870"/>
      <c r="D3049" s="870"/>
      <c r="E3049" s="870"/>
      <c r="F3049" s="870"/>
      <c r="G3049" s="870"/>
      <c r="H3049" s="870"/>
    </row>
    <row r="3050" spans="2:8" x14ac:dyDescent="0.25">
      <c r="B3050" s="870"/>
      <c r="C3050" s="870"/>
      <c r="D3050" s="870"/>
      <c r="E3050" s="870"/>
      <c r="F3050" s="870"/>
      <c r="G3050" s="870"/>
      <c r="H3050" s="870"/>
    </row>
    <row r="3051" spans="2:8" x14ac:dyDescent="0.25">
      <c r="B3051" s="870"/>
      <c r="C3051" s="870"/>
      <c r="D3051" s="870"/>
      <c r="E3051" s="870"/>
      <c r="F3051" s="870"/>
      <c r="G3051" s="870"/>
      <c r="H3051" s="870"/>
    </row>
    <row r="3052" spans="2:8" x14ac:dyDescent="0.25">
      <c r="B3052" s="870"/>
      <c r="C3052" s="870"/>
      <c r="D3052" s="870"/>
      <c r="E3052" s="870"/>
      <c r="F3052" s="870"/>
      <c r="G3052" s="870"/>
      <c r="H3052" s="870"/>
    </row>
    <row r="3053" spans="2:8" x14ac:dyDescent="0.25">
      <c r="B3053" s="870"/>
      <c r="C3053" s="870"/>
      <c r="D3053" s="870"/>
      <c r="E3053" s="870"/>
      <c r="F3053" s="870"/>
      <c r="G3053" s="870"/>
      <c r="H3053" s="870"/>
    </row>
    <row r="3054" spans="2:8" x14ac:dyDescent="0.25">
      <c r="B3054" s="870"/>
      <c r="C3054" s="870"/>
      <c r="D3054" s="870"/>
      <c r="E3054" s="870"/>
      <c r="F3054" s="870"/>
      <c r="G3054" s="870"/>
      <c r="H3054" s="870"/>
    </row>
    <row r="3055" spans="2:8" x14ac:dyDescent="0.25">
      <c r="B3055" s="870"/>
      <c r="C3055" s="870"/>
      <c r="D3055" s="870"/>
      <c r="E3055" s="870"/>
      <c r="F3055" s="870"/>
      <c r="G3055" s="870"/>
      <c r="H3055" s="870"/>
    </row>
    <row r="3056" spans="2:8" x14ac:dyDescent="0.25">
      <c r="B3056" s="870"/>
      <c r="C3056" s="870"/>
      <c r="D3056" s="870"/>
      <c r="E3056" s="870"/>
      <c r="F3056" s="870"/>
      <c r="G3056" s="870"/>
      <c r="H3056" s="870"/>
    </row>
    <row r="3057" spans="2:8" x14ac:dyDescent="0.25">
      <c r="B3057" s="870"/>
      <c r="C3057" s="870"/>
      <c r="D3057" s="870"/>
      <c r="E3057" s="870"/>
      <c r="F3057" s="870"/>
      <c r="G3057" s="870"/>
      <c r="H3057" s="870"/>
    </row>
    <row r="3058" spans="2:8" x14ac:dyDescent="0.25">
      <c r="B3058" s="870"/>
      <c r="C3058" s="870"/>
      <c r="D3058" s="870"/>
      <c r="E3058" s="870"/>
      <c r="F3058" s="870"/>
      <c r="G3058" s="870"/>
      <c r="H3058" s="870"/>
    </row>
    <row r="3059" spans="2:8" x14ac:dyDescent="0.25">
      <c r="B3059" s="870"/>
      <c r="C3059" s="870"/>
      <c r="D3059" s="870"/>
      <c r="E3059" s="870"/>
      <c r="F3059" s="870"/>
      <c r="G3059" s="870"/>
      <c r="H3059" s="870"/>
    </row>
    <row r="3060" spans="2:8" x14ac:dyDescent="0.25">
      <c r="B3060" s="870"/>
      <c r="C3060" s="870"/>
      <c r="D3060" s="870"/>
      <c r="E3060" s="870"/>
      <c r="F3060" s="870"/>
      <c r="G3060" s="870"/>
      <c r="H3060" s="870"/>
    </row>
    <row r="3061" spans="2:8" x14ac:dyDescent="0.25">
      <c r="B3061" s="870"/>
      <c r="C3061" s="870"/>
      <c r="D3061" s="870"/>
      <c r="E3061" s="870"/>
      <c r="F3061" s="870"/>
      <c r="G3061" s="870"/>
      <c r="H3061" s="870"/>
    </row>
    <row r="3062" spans="2:8" x14ac:dyDescent="0.25">
      <c r="B3062" s="870"/>
      <c r="C3062" s="870"/>
      <c r="D3062" s="870"/>
      <c r="E3062" s="870"/>
      <c r="F3062" s="870"/>
      <c r="G3062" s="870"/>
      <c r="H3062" s="870"/>
    </row>
    <row r="3063" spans="2:8" x14ac:dyDescent="0.25">
      <c r="B3063" s="870"/>
      <c r="C3063" s="870"/>
      <c r="D3063" s="870"/>
      <c r="E3063" s="870"/>
      <c r="F3063" s="870"/>
      <c r="G3063" s="870"/>
      <c r="H3063" s="870"/>
    </row>
    <row r="3064" spans="2:8" x14ac:dyDescent="0.25">
      <c r="B3064" s="870"/>
      <c r="C3064" s="870"/>
      <c r="D3064" s="870"/>
      <c r="E3064" s="870"/>
      <c r="F3064" s="870"/>
      <c r="G3064" s="870"/>
      <c r="H3064" s="870"/>
    </row>
    <row r="3065" spans="2:8" x14ac:dyDescent="0.25">
      <c r="B3065" s="870"/>
      <c r="C3065" s="870"/>
      <c r="D3065" s="870"/>
      <c r="E3065" s="870"/>
      <c r="F3065" s="870"/>
      <c r="G3065" s="870"/>
      <c r="H3065" s="870"/>
    </row>
    <row r="3066" spans="2:8" x14ac:dyDescent="0.25">
      <c r="B3066" s="870"/>
      <c r="C3066" s="870"/>
      <c r="D3066" s="870"/>
      <c r="E3066" s="870"/>
      <c r="F3066" s="870"/>
      <c r="G3066" s="870"/>
      <c r="H3066" s="870"/>
    </row>
    <row r="3067" spans="2:8" x14ac:dyDescent="0.25">
      <c r="B3067" s="870"/>
      <c r="C3067" s="870"/>
      <c r="D3067" s="870"/>
      <c r="E3067" s="870"/>
      <c r="F3067" s="870"/>
      <c r="G3067" s="870"/>
      <c r="H3067" s="870"/>
    </row>
    <row r="3068" spans="2:8" x14ac:dyDescent="0.25">
      <c r="B3068" s="870"/>
      <c r="C3068" s="870"/>
      <c r="D3068" s="870"/>
      <c r="E3068" s="870"/>
      <c r="F3068" s="870"/>
      <c r="G3068" s="870"/>
      <c r="H3068" s="870"/>
    </row>
    <row r="3069" spans="2:8" x14ac:dyDescent="0.25">
      <c r="B3069" s="870"/>
      <c r="C3069" s="870"/>
      <c r="D3069" s="870"/>
      <c r="E3069" s="870"/>
      <c r="F3069" s="870"/>
      <c r="G3069" s="870"/>
      <c r="H3069" s="870"/>
    </row>
    <row r="3070" spans="2:8" x14ac:dyDescent="0.25">
      <c r="B3070" s="870"/>
      <c r="C3070" s="870"/>
      <c r="D3070" s="870"/>
      <c r="E3070" s="870"/>
      <c r="F3070" s="870"/>
      <c r="G3070" s="870"/>
      <c r="H3070" s="870"/>
    </row>
    <row r="3071" spans="2:8" x14ac:dyDescent="0.25">
      <c r="B3071" s="870"/>
      <c r="C3071" s="870"/>
      <c r="D3071" s="870"/>
      <c r="E3071" s="870"/>
      <c r="F3071" s="870"/>
      <c r="G3071" s="870"/>
      <c r="H3071" s="870"/>
    </row>
    <row r="3072" spans="2:8" x14ac:dyDescent="0.25">
      <c r="B3072" s="870"/>
      <c r="C3072" s="870"/>
      <c r="D3072" s="870"/>
      <c r="E3072" s="870"/>
      <c r="F3072" s="870"/>
      <c r="G3072" s="870"/>
      <c r="H3072" s="870"/>
    </row>
    <row r="3073" spans="2:8" x14ac:dyDescent="0.25">
      <c r="B3073" s="870"/>
      <c r="C3073" s="870"/>
      <c r="D3073" s="870"/>
      <c r="E3073" s="870"/>
      <c r="F3073" s="870"/>
      <c r="G3073" s="870"/>
      <c r="H3073" s="870"/>
    </row>
    <row r="3074" spans="2:8" x14ac:dyDescent="0.25">
      <c r="B3074" s="870"/>
      <c r="C3074" s="870"/>
      <c r="D3074" s="870"/>
      <c r="E3074" s="870"/>
      <c r="F3074" s="870"/>
      <c r="G3074" s="870"/>
      <c r="H3074" s="870"/>
    </row>
    <row r="3075" spans="2:8" x14ac:dyDescent="0.25">
      <c r="B3075" s="870"/>
      <c r="C3075" s="870"/>
      <c r="D3075" s="870"/>
      <c r="E3075" s="870"/>
      <c r="F3075" s="870"/>
      <c r="G3075" s="870"/>
      <c r="H3075" s="870"/>
    </row>
    <row r="3076" spans="2:8" x14ac:dyDescent="0.25">
      <c r="B3076" s="870"/>
      <c r="C3076" s="870"/>
      <c r="D3076" s="870"/>
      <c r="E3076" s="870"/>
      <c r="F3076" s="870"/>
      <c r="G3076" s="870"/>
      <c r="H3076" s="870"/>
    </row>
    <row r="3077" spans="2:8" x14ac:dyDescent="0.25">
      <c r="B3077" s="870"/>
      <c r="C3077" s="870"/>
      <c r="D3077" s="870"/>
      <c r="E3077" s="870"/>
      <c r="F3077" s="870"/>
      <c r="G3077" s="870"/>
      <c r="H3077" s="870"/>
    </row>
    <row r="3078" spans="2:8" x14ac:dyDescent="0.25">
      <c r="B3078" s="870"/>
      <c r="C3078" s="870"/>
      <c r="D3078" s="870"/>
      <c r="E3078" s="870"/>
      <c r="F3078" s="870"/>
      <c r="G3078" s="870"/>
      <c r="H3078" s="870"/>
    </row>
    <row r="3079" spans="2:8" x14ac:dyDescent="0.25">
      <c r="B3079" s="870"/>
      <c r="C3079" s="870"/>
      <c r="D3079" s="870"/>
      <c r="E3079" s="870"/>
      <c r="F3079" s="870"/>
      <c r="G3079" s="870"/>
      <c r="H3079" s="870"/>
    </row>
    <row r="3080" spans="2:8" x14ac:dyDescent="0.25">
      <c r="B3080" s="870"/>
      <c r="C3080" s="870"/>
      <c r="D3080" s="870"/>
      <c r="E3080" s="870"/>
      <c r="F3080" s="870"/>
      <c r="G3080" s="870"/>
      <c r="H3080" s="870"/>
    </row>
    <row r="3081" spans="2:8" x14ac:dyDescent="0.25">
      <c r="B3081" s="870"/>
      <c r="C3081" s="870"/>
      <c r="D3081" s="870"/>
      <c r="E3081" s="870"/>
      <c r="F3081" s="870"/>
      <c r="G3081" s="870"/>
      <c r="H3081" s="870"/>
    </row>
    <row r="3082" spans="2:8" x14ac:dyDescent="0.25">
      <c r="B3082" s="870"/>
      <c r="C3082" s="870"/>
      <c r="D3082" s="870"/>
      <c r="E3082" s="870"/>
      <c r="F3082" s="870"/>
      <c r="G3082" s="870"/>
      <c r="H3082" s="870"/>
    </row>
    <row r="3083" spans="2:8" x14ac:dyDescent="0.25">
      <c r="B3083" s="870"/>
      <c r="C3083" s="870"/>
      <c r="D3083" s="870"/>
      <c r="E3083" s="870"/>
      <c r="F3083" s="870"/>
      <c r="G3083" s="870"/>
      <c r="H3083" s="870"/>
    </row>
    <row r="3084" spans="2:8" x14ac:dyDescent="0.25">
      <c r="B3084" s="870"/>
      <c r="C3084" s="870"/>
      <c r="D3084" s="870"/>
      <c r="E3084" s="870"/>
      <c r="F3084" s="870"/>
      <c r="G3084" s="870"/>
      <c r="H3084" s="870"/>
    </row>
    <row r="3085" spans="2:8" x14ac:dyDescent="0.25">
      <c r="B3085" s="870"/>
      <c r="C3085" s="870"/>
      <c r="D3085" s="870"/>
      <c r="E3085" s="870"/>
      <c r="F3085" s="870"/>
      <c r="G3085" s="870"/>
      <c r="H3085" s="870"/>
    </row>
    <row r="3086" spans="2:8" x14ac:dyDescent="0.25">
      <c r="B3086" s="870"/>
      <c r="C3086" s="870"/>
      <c r="D3086" s="870"/>
      <c r="E3086" s="870"/>
      <c r="F3086" s="870"/>
      <c r="G3086" s="870"/>
      <c r="H3086" s="870"/>
    </row>
    <row r="3087" spans="2:8" x14ac:dyDescent="0.25">
      <c r="B3087" s="870"/>
      <c r="C3087" s="870"/>
      <c r="D3087" s="870"/>
      <c r="E3087" s="870"/>
      <c r="F3087" s="870"/>
      <c r="G3087" s="870"/>
      <c r="H3087" s="870"/>
    </row>
    <row r="3088" spans="2:8" x14ac:dyDescent="0.25">
      <c r="B3088" s="870"/>
      <c r="C3088" s="870"/>
      <c r="D3088" s="870"/>
      <c r="E3088" s="870"/>
      <c r="F3088" s="870"/>
      <c r="G3088" s="870"/>
      <c r="H3088" s="870"/>
    </row>
    <row r="3089" spans="2:8" x14ac:dyDescent="0.25">
      <c r="B3089" s="870"/>
      <c r="C3089" s="870"/>
      <c r="D3089" s="870"/>
      <c r="E3089" s="870"/>
      <c r="F3089" s="870"/>
      <c r="G3089" s="870"/>
      <c r="H3089" s="870"/>
    </row>
    <row r="3090" spans="2:8" x14ac:dyDescent="0.25">
      <c r="B3090" s="870"/>
      <c r="C3090" s="870"/>
      <c r="D3090" s="870"/>
      <c r="E3090" s="870"/>
      <c r="F3090" s="870"/>
      <c r="G3090" s="870"/>
      <c r="H3090" s="870"/>
    </row>
    <row r="3091" spans="2:8" x14ac:dyDescent="0.25">
      <c r="B3091" s="870"/>
      <c r="C3091" s="870"/>
      <c r="D3091" s="870"/>
      <c r="E3091" s="870"/>
      <c r="F3091" s="870"/>
      <c r="G3091" s="870"/>
      <c r="H3091" s="870"/>
    </row>
    <row r="3092" spans="2:8" x14ac:dyDescent="0.25">
      <c r="B3092" s="870"/>
      <c r="C3092" s="870"/>
      <c r="D3092" s="870"/>
      <c r="E3092" s="870"/>
      <c r="F3092" s="870"/>
      <c r="G3092" s="870"/>
      <c r="H3092" s="870"/>
    </row>
    <row r="3093" spans="2:8" x14ac:dyDescent="0.25">
      <c r="B3093" s="870"/>
      <c r="C3093" s="870"/>
      <c r="D3093" s="870"/>
      <c r="E3093" s="870"/>
      <c r="F3093" s="870"/>
      <c r="G3093" s="870"/>
      <c r="H3093" s="870"/>
    </row>
    <row r="3094" spans="2:8" x14ac:dyDescent="0.25">
      <c r="B3094" s="870"/>
      <c r="C3094" s="870"/>
      <c r="D3094" s="870"/>
      <c r="E3094" s="870"/>
      <c r="F3094" s="870"/>
      <c r="G3094" s="870"/>
      <c r="H3094" s="870"/>
    </row>
    <row r="3095" spans="2:8" x14ac:dyDescent="0.25">
      <c r="B3095" s="870"/>
      <c r="C3095" s="870"/>
      <c r="D3095" s="870"/>
      <c r="E3095" s="870"/>
      <c r="F3095" s="870"/>
      <c r="G3095" s="870"/>
      <c r="H3095" s="870"/>
    </row>
    <row r="3096" spans="2:8" x14ac:dyDescent="0.25">
      <c r="B3096" s="870"/>
      <c r="C3096" s="870"/>
      <c r="D3096" s="870"/>
      <c r="E3096" s="870"/>
      <c r="F3096" s="870"/>
      <c r="G3096" s="870"/>
      <c r="H3096" s="870"/>
    </row>
    <row r="3097" spans="2:8" x14ac:dyDescent="0.25">
      <c r="B3097" s="870"/>
      <c r="C3097" s="870"/>
      <c r="D3097" s="870"/>
      <c r="E3097" s="870"/>
      <c r="F3097" s="870"/>
      <c r="G3097" s="870"/>
      <c r="H3097" s="870"/>
    </row>
    <row r="3098" spans="2:8" x14ac:dyDescent="0.25">
      <c r="B3098" s="870"/>
      <c r="C3098" s="870"/>
      <c r="D3098" s="870"/>
      <c r="E3098" s="870"/>
      <c r="F3098" s="870"/>
      <c r="G3098" s="870"/>
      <c r="H3098" s="870"/>
    </row>
    <row r="3099" spans="2:8" x14ac:dyDescent="0.25">
      <c r="B3099" s="870"/>
      <c r="C3099" s="870"/>
      <c r="D3099" s="870"/>
      <c r="E3099" s="870"/>
      <c r="F3099" s="870"/>
      <c r="G3099" s="870"/>
      <c r="H3099" s="870"/>
    </row>
    <row r="3100" spans="2:8" x14ac:dyDescent="0.25">
      <c r="B3100" s="870"/>
      <c r="C3100" s="870"/>
      <c r="D3100" s="870"/>
      <c r="E3100" s="870"/>
      <c r="F3100" s="870"/>
      <c r="G3100" s="870"/>
      <c r="H3100" s="870"/>
    </row>
    <row r="3101" spans="2:8" x14ac:dyDescent="0.25">
      <c r="B3101" s="870"/>
      <c r="C3101" s="870"/>
      <c r="D3101" s="870"/>
      <c r="E3101" s="870"/>
      <c r="F3101" s="870"/>
      <c r="G3101" s="870"/>
      <c r="H3101" s="870"/>
    </row>
    <row r="3102" spans="2:8" x14ac:dyDescent="0.25">
      <c r="B3102" s="870"/>
      <c r="C3102" s="870"/>
      <c r="D3102" s="870"/>
      <c r="E3102" s="870"/>
      <c r="F3102" s="870"/>
      <c r="G3102" s="870"/>
      <c r="H3102" s="870"/>
    </row>
    <row r="3103" spans="2:8" x14ac:dyDescent="0.25">
      <c r="B3103" s="870"/>
      <c r="C3103" s="870"/>
      <c r="D3103" s="870"/>
      <c r="E3103" s="870"/>
      <c r="F3103" s="870"/>
      <c r="G3103" s="870"/>
      <c r="H3103" s="870"/>
    </row>
    <row r="3104" spans="2:8" x14ac:dyDescent="0.25">
      <c r="B3104" s="870"/>
      <c r="C3104" s="870"/>
      <c r="D3104" s="870"/>
      <c r="E3104" s="870"/>
      <c r="F3104" s="870"/>
      <c r="G3104" s="870"/>
      <c r="H3104" s="870"/>
    </row>
    <row r="3105" spans="2:8" x14ac:dyDescent="0.25">
      <c r="B3105" s="870"/>
      <c r="C3105" s="870"/>
      <c r="D3105" s="870"/>
      <c r="E3105" s="870"/>
      <c r="F3105" s="870"/>
      <c r="G3105" s="870"/>
      <c r="H3105" s="870"/>
    </row>
    <row r="3106" spans="2:8" x14ac:dyDescent="0.25">
      <c r="B3106" s="870"/>
      <c r="C3106" s="870"/>
      <c r="D3106" s="870"/>
      <c r="E3106" s="870"/>
      <c r="F3106" s="870"/>
      <c r="G3106" s="870"/>
      <c r="H3106" s="870"/>
    </row>
    <row r="3107" spans="2:8" x14ac:dyDescent="0.25">
      <c r="B3107" s="870"/>
      <c r="C3107" s="870"/>
      <c r="D3107" s="870"/>
      <c r="E3107" s="870"/>
      <c r="F3107" s="870"/>
      <c r="G3107" s="870"/>
      <c r="H3107" s="870"/>
    </row>
    <row r="3108" spans="2:8" x14ac:dyDescent="0.25">
      <c r="B3108" s="870"/>
      <c r="C3108" s="870"/>
      <c r="D3108" s="870"/>
      <c r="E3108" s="870"/>
      <c r="F3108" s="870"/>
      <c r="G3108" s="870"/>
      <c r="H3108" s="870"/>
    </row>
    <row r="3109" spans="2:8" x14ac:dyDescent="0.25">
      <c r="B3109" s="870"/>
      <c r="C3109" s="870"/>
      <c r="D3109" s="870"/>
      <c r="E3109" s="870"/>
      <c r="F3109" s="870"/>
      <c r="G3109" s="870"/>
      <c r="H3109" s="870"/>
    </row>
    <row r="3110" spans="2:8" x14ac:dyDescent="0.25">
      <c r="B3110" s="870"/>
      <c r="C3110" s="870"/>
      <c r="D3110" s="870"/>
      <c r="E3110" s="870"/>
      <c r="F3110" s="870"/>
      <c r="G3110" s="870"/>
      <c r="H3110" s="870"/>
    </row>
    <row r="3111" spans="2:8" x14ac:dyDescent="0.25">
      <c r="B3111" s="870"/>
      <c r="C3111" s="870"/>
      <c r="D3111" s="870"/>
      <c r="E3111" s="870"/>
      <c r="F3111" s="870"/>
      <c r="G3111" s="870"/>
      <c r="H3111" s="870"/>
    </row>
    <row r="3112" spans="2:8" x14ac:dyDescent="0.25">
      <c r="B3112" s="870"/>
      <c r="C3112" s="870"/>
      <c r="D3112" s="870"/>
      <c r="E3112" s="870"/>
      <c r="F3112" s="870"/>
      <c r="G3112" s="870"/>
      <c r="H3112" s="870"/>
    </row>
    <row r="3113" spans="2:8" x14ac:dyDescent="0.25">
      <c r="B3113" s="870"/>
      <c r="C3113" s="870"/>
      <c r="D3113" s="870"/>
      <c r="E3113" s="870"/>
      <c r="F3113" s="870"/>
      <c r="G3113" s="870"/>
      <c r="H3113" s="870"/>
    </row>
    <row r="3114" spans="2:8" x14ac:dyDescent="0.25">
      <c r="B3114" s="870"/>
      <c r="C3114" s="870"/>
      <c r="D3114" s="870"/>
      <c r="E3114" s="870"/>
      <c r="F3114" s="870"/>
      <c r="G3114" s="870"/>
      <c r="H3114" s="870"/>
    </row>
    <row r="3115" spans="2:8" x14ac:dyDescent="0.25">
      <c r="B3115" s="870"/>
      <c r="C3115" s="870"/>
      <c r="D3115" s="870"/>
      <c r="E3115" s="870"/>
      <c r="F3115" s="870"/>
      <c r="G3115" s="870"/>
      <c r="H3115" s="870"/>
    </row>
    <row r="3116" spans="2:8" x14ac:dyDescent="0.25">
      <c r="B3116" s="870"/>
      <c r="C3116" s="870"/>
      <c r="D3116" s="870"/>
      <c r="E3116" s="870"/>
      <c r="F3116" s="870"/>
      <c r="G3116" s="870"/>
      <c r="H3116" s="870"/>
    </row>
    <row r="3117" spans="2:8" x14ac:dyDescent="0.25">
      <c r="B3117" s="870"/>
      <c r="C3117" s="870"/>
      <c r="D3117" s="870"/>
      <c r="E3117" s="870"/>
      <c r="F3117" s="870"/>
      <c r="G3117" s="870"/>
      <c r="H3117" s="870"/>
    </row>
    <row r="3118" spans="2:8" x14ac:dyDescent="0.25">
      <c r="B3118" s="870"/>
      <c r="C3118" s="870"/>
      <c r="D3118" s="870"/>
      <c r="E3118" s="870"/>
      <c r="F3118" s="870"/>
      <c r="G3118" s="870"/>
      <c r="H3118" s="870"/>
    </row>
    <row r="3119" spans="2:8" x14ac:dyDescent="0.25">
      <c r="B3119" s="870"/>
      <c r="C3119" s="870"/>
      <c r="D3119" s="870"/>
      <c r="E3119" s="870"/>
      <c r="F3119" s="870"/>
      <c r="G3119" s="870"/>
      <c r="H3119" s="870"/>
    </row>
    <row r="3120" spans="2:8" x14ac:dyDescent="0.25">
      <c r="B3120" s="870"/>
      <c r="C3120" s="870"/>
      <c r="D3120" s="870"/>
      <c r="E3120" s="870"/>
      <c r="F3120" s="870"/>
      <c r="G3120" s="870"/>
      <c r="H3120" s="870"/>
    </row>
    <row r="3121" spans="2:8" x14ac:dyDescent="0.25">
      <c r="B3121" s="870"/>
      <c r="C3121" s="870"/>
      <c r="D3121" s="870"/>
      <c r="E3121" s="870"/>
      <c r="F3121" s="870"/>
      <c r="G3121" s="870"/>
      <c r="H3121" s="870"/>
    </row>
    <row r="3122" spans="2:8" x14ac:dyDescent="0.25">
      <c r="B3122" s="870"/>
      <c r="C3122" s="870"/>
      <c r="D3122" s="870"/>
      <c r="E3122" s="870"/>
      <c r="F3122" s="870"/>
      <c r="G3122" s="870"/>
      <c r="H3122" s="870"/>
    </row>
    <row r="3123" spans="2:8" x14ac:dyDescent="0.25">
      <c r="B3123" s="870"/>
      <c r="C3123" s="870"/>
      <c r="D3123" s="870"/>
      <c r="E3123" s="870"/>
      <c r="F3123" s="870"/>
      <c r="G3123" s="870"/>
      <c r="H3123" s="870"/>
    </row>
    <row r="3124" spans="2:8" x14ac:dyDescent="0.25">
      <c r="B3124" s="870"/>
      <c r="C3124" s="870"/>
      <c r="D3124" s="870"/>
      <c r="E3124" s="870"/>
      <c r="F3124" s="870"/>
      <c r="G3124" s="870"/>
      <c r="H3124" s="870"/>
    </row>
    <row r="3125" spans="2:8" x14ac:dyDescent="0.25">
      <c r="B3125" s="870"/>
      <c r="C3125" s="870"/>
      <c r="D3125" s="870"/>
      <c r="E3125" s="870"/>
      <c r="F3125" s="870"/>
      <c r="G3125" s="870"/>
      <c r="H3125" s="870"/>
    </row>
    <row r="3126" spans="2:8" x14ac:dyDescent="0.25">
      <c r="B3126" s="870"/>
      <c r="C3126" s="870"/>
      <c r="D3126" s="870"/>
      <c r="E3126" s="870"/>
      <c r="F3126" s="870"/>
      <c r="G3126" s="870"/>
      <c r="H3126" s="870"/>
    </row>
    <row r="3127" spans="2:8" x14ac:dyDescent="0.25">
      <c r="B3127" s="870"/>
      <c r="C3127" s="870"/>
      <c r="D3127" s="870"/>
      <c r="E3127" s="870"/>
      <c r="F3127" s="870"/>
      <c r="G3127" s="870"/>
      <c r="H3127" s="870"/>
    </row>
    <row r="3128" spans="2:8" x14ac:dyDescent="0.25">
      <c r="B3128" s="870"/>
      <c r="C3128" s="870"/>
      <c r="D3128" s="870"/>
      <c r="E3128" s="870"/>
      <c r="F3128" s="870"/>
      <c r="G3128" s="870"/>
      <c r="H3128" s="870"/>
    </row>
    <row r="3129" spans="2:8" x14ac:dyDescent="0.25">
      <c r="B3129" s="870"/>
      <c r="C3129" s="870"/>
      <c r="D3129" s="870"/>
      <c r="E3129" s="870"/>
      <c r="F3129" s="870"/>
      <c r="G3129" s="870"/>
      <c r="H3129" s="870"/>
    </row>
    <row r="3130" spans="2:8" x14ac:dyDescent="0.25">
      <c r="B3130" s="870"/>
      <c r="C3130" s="870"/>
      <c r="D3130" s="870"/>
      <c r="E3130" s="870"/>
      <c r="F3130" s="870"/>
      <c r="G3130" s="870"/>
      <c r="H3130" s="870"/>
    </row>
    <row r="3131" spans="2:8" x14ac:dyDescent="0.25">
      <c r="B3131" s="870"/>
      <c r="C3131" s="870"/>
      <c r="D3131" s="870"/>
      <c r="E3131" s="870"/>
      <c r="F3131" s="870"/>
      <c r="G3131" s="870"/>
      <c r="H3131" s="870"/>
    </row>
    <row r="3132" spans="2:8" x14ac:dyDescent="0.25">
      <c r="B3132" s="870"/>
      <c r="C3132" s="870"/>
      <c r="D3132" s="870"/>
      <c r="E3132" s="870"/>
      <c r="F3132" s="870"/>
      <c r="G3132" s="870"/>
      <c r="H3132" s="870"/>
    </row>
    <row r="3133" spans="2:8" x14ac:dyDescent="0.25">
      <c r="B3133" s="870"/>
      <c r="C3133" s="870"/>
      <c r="D3133" s="870"/>
      <c r="E3133" s="870"/>
      <c r="F3133" s="870"/>
      <c r="G3133" s="870"/>
      <c r="H3133" s="870"/>
    </row>
    <row r="3134" spans="2:8" x14ac:dyDescent="0.25">
      <c r="B3134" s="870"/>
      <c r="C3134" s="870"/>
      <c r="D3134" s="870"/>
      <c r="E3134" s="870"/>
      <c r="F3134" s="870"/>
      <c r="G3134" s="870"/>
      <c r="H3134" s="870"/>
    </row>
    <row r="3135" spans="2:8" x14ac:dyDescent="0.25">
      <c r="B3135" s="870"/>
      <c r="C3135" s="870"/>
      <c r="D3135" s="870"/>
      <c r="E3135" s="870"/>
      <c r="F3135" s="870"/>
      <c r="G3135" s="870"/>
      <c r="H3135" s="870"/>
    </row>
    <row r="3136" spans="2:8" x14ac:dyDescent="0.25">
      <c r="B3136" s="870"/>
      <c r="C3136" s="870"/>
      <c r="D3136" s="870"/>
      <c r="E3136" s="870"/>
      <c r="F3136" s="870"/>
      <c r="G3136" s="870"/>
      <c r="H3136" s="870"/>
    </row>
    <row r="3137" spans="2:8" x14ac:dyDescent="0.25">
      <c r="B3137" s="870"/>
      <c r="C3137" s="870"/>
      <c r="D3137" s="870"/>
      <c r="E3137" s="870"/>
      <c r="F3137" s="870"/>
      <c r="G3137" s="870"/>
      <c r="H3137" s="870"/>
    </row>
    <row r="3138" spans="2:8" x14ac:dyDescent="0.25">
      <c r="B3138" s="870"/>
      <c r="C3138" s="870"/>
      <c r="D3138" s="870"/>
      <c r="E3138" s="870"/>
      <c r="F3138" s="870"/>
      <c r="G3138" s="870"/>
      <c r="H3138" s="870"/>
    </row>
    <row r="3139" spans="2:8" x14ac:dyDescent="0.25">
      <c r="B3139" s="870"/>
      <c r="C3139" s="870"/>
      <c r="D3139" s="870"/>
      <c r="E3139" s="870"/>
      <c r="F3139" s="870"/>
      <c r="G3139" s="870"/>
      <c r="H3139" s="870"/>
    </row>
    <row r="3140" spans="2:8" x14ac:dyDescent="0.25">
      <c r="B3140" s="870"/>
      <c r="C3140" s="870"/>
      <c r="D3140" s="870"/>
      <c r="E3140" s="870"/>
      <c r="F3140" s="870"/>
      <c r="G3140" s="870"/>
      <c r="H3140" s="870"/>
    </row>
    <row r="3141" spans="2:8" x14ac:dyDescent="0.25">
      <c r="B3141" s="870"/>
      <c r="C3141" s="870"/>
      <c r="D3141" s="870"/>
      <c r="E3141" s="870"/>
      <c r="F3141" s="870"/>
      <c r="G3141" s="870"/>
      <c r="H3141" s="870"/>
    </row>
    <row r="3142" spans="2:8" x14ac:dyDescent="0.25">
      <c r="B3142" s="870"/>
      <c r="C3142" s="870"/>
      <c r="D3142" s="870"/>
      <c r="E3142" s="870"/>
      <c r="F3142" s="870"/>
      <c r="G3142" s="870"/>
      <c r="H3142" s="870"/>
    </row>
    <row r="3143" spans="2:8" x14ac:dyDescent="0.25">
      <c r="B3143" s="870"/>
      <c r="C3143" s="870"/>
      <c r="D3143" s="870"/>
      <c r="E3143" s="870"/>
      <c r="F3143" s="870"/>
      <c r="G3143" s="870"/>
      <c r="H3143" s="870"/>
    </row>
    <row r="3144" spans="2:8" x14ac:dyDescent="0.25">
      <c r="B3144" s="870"/>
      <c r="C3144" s="870"/>
      <c r="D3144" s="870"/>
      <c r="E3144" s="870"/>
      <c r="F3144" s="870"/>
      <c r="G3144" s="870"/>
      <c r="H3144" s="870"/>
    </row>
    <row r="3145" spans="2:8" x14ac:dyDescent="0.25">
      <c r="B3145" s="870"/>
      <c r="C3145" s="870"/>
      <c r="D3145" s="870"/>
      <c r="E3145" s="870"/>
      <c r="F3145" s="870"/>
      <c r="G3145" s="870"/>
      <c r="H3145" s="870"/>
    </row>
    <row r="3146" spans="2:8" x14ac:dyDescent="0.25">
      <c r="B3146" s="870"/>
      <c r="C3146" s="870"/>
      <c r="D3146" s="870"/>
      <c r="E3146" s="870"/>
      <c r="F3146" s="870"/>
      <c r="G3146" s="870"/>
      <c r="H3146" s="870"/>
    </row>
    <row r="3147" spans="2:8" x14ac:dyDescent="0.25">
      <c r="B3147" s="870"/>
      <c r="C3147" s="870"/>
      <c r="D3147" s="870"/>
      <c r="E3147" s="870"/>
      <c r="F3147" s="870"/>
      <c r="G3147" s="870"/>
      <c r="H3147" s="870"/>
    </row>
    <row r="3148" spans="2:8" x14ac:dyDescent="0.25">
      <c r="B3148" s="870"/>
      <c r="C3148" s="870"/>
      <c r="D3148" s="870"/>
      <c r="E3148" s="870"/>
      <c r="F3148" s="870"/>
      <c r="G3148" s="870"/>
      <c r="H3148" s="870"/>
    </row>
    <row r="3149" spans="2:8" x14ac:dyDescent="0.25">
      <c r="B3149" s="870"/>
      <c r="C3149" s="870"/>
      <c r="D3149" s="870"/>
      <c r="E3149" s="870"/>
      <c r="F3149" s="870"/>
      <c r="G3149" s="870"/>
      <c r="H3149" s="870"/>
    </row>
    <row r="3150" spans="2:8" x14ac:dyDescent="0.25">
      <c r="B3150" s="870"/>
      <c r="C3150" s="870"/>
      <c r="D3150" s="870"/>
      <c r="E3150" s="870"/>
      <c r="F3150" s="870"/>
      <c r="G3150" s="870"/>
      <c r="H3150" s="870"/>
    </row>
    <row r="3151" spans="2:8" x14ac:dyDescent="0.25">
      <c r="B3151" s="870"/>
      <c r="C3151" s="870"/>
      <c r="D3151" s="870"/>
      <c r="E3151" s="870"/>
      <c r="F3151" s="870"/>
      <c r="G3151" s="870"/>
      <c r="H3151" s="870"/>
    </row>
    <row r="3152" spans="2:8" x14ac:dyDescent="0.25">
      <c r="B3152" s="870"/>
      <c r="C3152" s="870"/>
      <c r="D3152" s="870"/>
      <c r="E3152" s="870"/>
      <c r="F3152" s="870"/>
      <c r="G3152" s="870"/>
      <c r="H3152" s="870"/>
    </row>
    <row r="3153" spans="2:8" x14ac:dyDescent="0.25">
      <c r="B3153" s="870"/>
      <c r="C3153" s="870"/>
      <c r="D3153" s="870"/>
      <c r="E3153" s="870"/>
      <c r="F3153" s="870"/>
      <c r="G3153" s="870"/>
      <c r="H3153" s="870"/>
    </row>
    <row r="3154" spans="2:8" x14ac:dyDescent="0.25">
      <c r="B3154" s="870"/>
      <c r="C3154" s="870"/>
      <c r="D3154" s="870"/>
      <c r="E3154" s="870"/>
      <c r="F3154" s="870"/>
      <c r="G3154" s="870"/>
      <c r="H3154" s="870"/>
    </row>
    <row r="3155" spans="2:8" x14ac:dyDescent="0.25">
      <c r="B3155" s="870"/>
      <c r="C3155" s="870"/>
      <c r="D3155" s="870"/>
      <c r="E3155" s="870"/>
      <c r="F3155" s="870"/>
      <c r="G3155" s="870"/>
      <c r="H3155" s="870"/>
    </row>
    <row r="3156" spans="2:8" x14ac:dyDescent="0.25">
      <c r="B3156" s="870"/>
      <c r="C3156" s="870"/>
      <c r="D3156" s="870"/>
      <c r="E3156" s="870"/>
      <c r="F3156" s="870"/>
      <c r="G3156" s="870"/>
      <c r="H3156" s="870"/>
    </row>
    <row r="3157" spans="2:8" x14ac:dyDescent="0.25">
      <c r="B3157" s="870"/>
      <c r="C3157" s="870"/>
      <c r="D3157" s="870"/>
      <c r="E3157" s="870"/>
      <c r="F3157" s="870"/>
      <c r="G3157" s="870"/>
      <c r="H3157" s="870"/>
    </row>
    <row r="3158" spans="2:8" x14ac:dyDescent="0.25">
      <c r="B3158" s="870"/>
      <c r="C3158" s="870"/>
      <c r="D3158" s="870"/>
      <c r="E3158" s="870"/>
      <c r="F3158" s="870"/>
      <c r="G3158" s="870"/>
      <c r="H3158" s="870"/>
    </row>
    <row r="3159" spans="2:8" x14ac:dyDescent="0.25">
      <c r="B3159" s="870"/>
      <c r="C3159" s="870"/>
      <c r="D3159" s="870"/>
      <c r="E3159" s="870"/>
      <c r="F3159" s="870"/>
      <c r="G3159" s="870"/>
      <c r="H3159" s="870"/>
    </row>
    <row r="3160" spans="2:8" x14ac:dyDescent="0.25">
      <c r="B3160" s="870"/>
      <c r="C3160" s="870"/>
      <c r="D3160" s="870"/>
      <c r="E3160" s="870"/>
      <c r="F3160" s="870"/>
      <c r="G3160" s="870"/>
      <c r="H3160" s="870"/>
    </row>
    <row r="3161" spans="2:8" x14ac:dyDescent="0.25">
      <c r="B3161" s="870"/>
      <c r="C3161" s="870"/>
      <c r="D3161" s="870"/>
      <c r="E3161" s="870"/>
      <c r="F3161" s="870"/>
      <c r="G3161" s="870"/>
      <c r="H3161" s="870"/>
    </row>
    <row r="3162" spans="2:8" x14ac:dyDescent="0.25">
      <c r="B3162" s="870"/>
      <c r="C3162" s="870"/>
      <c r="D3162" s="870"/>
      <c r="E3162" s="870"/>
      <c r="F3162" s="870"/>
      <c r="G3162" s="870"/>
      <c r="H3162" s="870"/>
    </row>
    <row r="3163" spans="2:8" x14ac:dyDescent="0.25">
      <c r="B3163" s="870"/>
      <c r="C3163" s="870"/>
      <c r="D3163" s="870"/>
      <c r="E3163" s="870"/>
      <c r="F3163" s="870"/>
      <c r="G3163" s="870"/>
      <c r="H3163" s="870"/>
    </row>
    <row r="3164" spans="2:8" x14ac:dyDescent="0.25">
      <c r="B3164" s="870"/>
      <c r="C3164" s="870"/>
      <c r="D3164" s="870"/>
      <c r="E3164" s="870"/>
      <c r="F3164" s="870"/>
      <c r="G3164" s="870"/>
      <c r="H3164" s="870"/>
    </row>
    <row r="3165" spans="2:8" x14ac:dyDescent="0.25">
      <c r="B3165" s="870"/>
      <c r="C3165" s="870"/>
      <c r="D3165" s="870"/>
      <c r="E3165" s="870"/>
      <c r="F3165" s="870"/>
      <c r="G3165" s="870"/>
      <c r="H3165" s="870"/>
    </row>
    <row r="3166" spans="2:8" x14ac:dyDescent="0.25">
      <c r="B3166" s="870"/>
      <c r="C3166" s="870"/>
      <c r="D3166" s="870"/>
      <c r="E3166" s="870"/>
      <c r="F3166" s="870"/>
      <c r="G3166" s="870"/>
      <c r="H3166" s="870"/>
    </row>
    <row r="3167" spans="2:8" x14ac:dyDescent="0.25">
      <c r="B3167" s="870"/>
      <c r="C3167" s="870"/>
      <c r="D3167" s="870"/>
      <c r="E3167" s="870"/>
      <c r="F3167" s="870"/>
      <c r="G3167" s="870"/>
      <c r="H3167" s="870"/>
    </row>
    <row r="3168" spans="2:8" x14ac:dyDescent="0.25">
      <c r="B3168" s="870"/>
      <c r="C3168" s="870"/>
      <c r="D3168" s="870"/>
      <c r="E3168" s="870"/>
      <c r="F3168" s="870"/>
      <c r="G3168" s="870"/>
      <c r="H3168" s="870"/>
    </row>
    <row r="3169" spans="2:8" x14ac:dyDescent="0.25">
      <c r="B3169" s="870"/>
      <c r="C3169" s="870"/>
      <c r="D3169" s="870"/>
      <c r="E3169" s="870"/>
      <c r="F3169" s="870"/>
      <c r="G3169" s="870"/>
      <c r="H3169" s="870"/>
    </row>
    <row r="3170" spans="2:8" x14ac:dyDescent="0.25">
      <c r="B3170" s="870"/>
      <c r="C3170" s="870"/>
      <c r="D3170" s="870"/>
      <c r="E3170" s="870"/>
      <c r="F3170" s="870"/>
      <c r="G3170" s="870"/>
      <c r="H3170" s="870"/>
    </row>
    <row r="3171" spans="2:8" x14ac:dyDescent="0.25">
      <c r="B3171" s="870"/>
      <c r="C3171" s="870"/>
      <c r="D3171" s="870"/>
      <c r="E3171" s="870"/>
      <c r="F3171" s="870"/>
      <c r="G3171" s="870"/>
      <c r="H3171" s="870"/>
    </row>
    <row r="3172" spans="2:8" x14ac:dyDescent="0.25">
      <c r="B3172" s="870"/>
      <c r="C3172" s="870"/>
      <c r="D3172" s="870"/>
      <c r="E3172" s="870"/>
      <c r="F3172" s="870"/>
      <c r="G3172" s="870"/>
      <c r="H3172" s="870"/>
    </row>
    <row r="3173" spans="2:8" x14ac:dyDescent="0.25">
      <c r="B3173" s="870"/>
      <c r="C3173" s="870"/>
      <c r="D3173" s="870"/>
      <c r="E3173" s="870"/>
      <c r="F3173" s="870"/>
      <c r="G3173" s="870"/>
      <c r="H3173" s="870"/>
    </row>
    <row r="3174" spans="2:8" x14ac:dyDescent="0.25">
      <c r="B3174" s="870"/>
      <c r="C3174" s="870"/>
      <c r="D3174" s="870"/>
      <c r="E3174" s="870"/>
      <c r="F3174" s="870"/>
      <c r="G3174" s="870"/>
      <c r="H3174" s="870"/>
    </row>
    <row r="3175" spans="2:8" x14ac:dyDescent="0.25">
      <c r="B3175" s="870"/>
      <c r="C3175" s="870"/>
      <c r="D3175" s="870"/>
      <c r="E3175" s="870"/>
      <c r="F3175" s="870"/>
      <c r="G3175" s="870"/>
      <c r="H3175" s="870"/>
    </row>
    <row r="3176" spans="2:8" x14ac:dyDescent="0.25">
      <c r="B3176" s="870"/>
      <c r="C3176" s="870"/>
      <c r="D3176" s="870"/>
      <c r="E3176" s="870"/>
      <c r="F3176" s="870"/>
      <c r="G3176" s="870"/>
      <c r="H3176" s="870"/>
    </row>
    <row r="3177" spans="2:8" x14ac:dyDescent="0.25">
      <c r="B3177" s="870"/>
      <c r="C3177" s="870"/>
      <c r="D3177" s="870"/>
      <c r="E3177" s="870"/>
      <c r="F3177" s="870"/>
      <c r="G3177" s="870"/>
      <c r="H3177" s="870"/>
    </row>
    <row r="3178" spans="2:8" x14ac:dyDescent="0.25">
      <c r="B3178" s="870"/>
      <c r="C3178" s="870"/>
      <c r="D3178" s="870"/>
      <c r="E3178" s="870"/>
      <c r="F3178" s="870"/>
      <c r="G3178" s="870"/>
      <c r="H3178" s="870"/>
    </row>
    <row r="3179" spans="2:8" x14ac:dyDescent="0.25">
      <c r="B3179" s="870"/>
      <c r="C3179" s="870"/>
      <c r="D3179" s="870"/>
      <c r="E3179" s="870"/>
      <c r="F3179" s="870"/>
      <c r="G3179" s="870"/>
      <c r="H3179" s="870"/>
    </row>
    <row r="3180" spans="2:8" x14ac:dyDescent="0.25">
      <c r="B3180" s="870"/>
      <c r="C3180" s="870"/>
      <c r="D3180" s="870"/>
      <c r="E3180" s="870"/>
      <c r="F3180" s="870"/>
      <c r="G3180" s="870"/>
      <c r="H3180" s="870"/>
    </row>
    <row r="3181" spans="2:8" x14ac:dyDescent="0.25">
      <c r="B3181" s="870"/>
      <c r="C3181" s="870"/>
      <c r="D3181" s="870"/>
      <c r="E3181" s="870"/>
      <c r="F3181" s="870"/>
      <c r="G3181" s="870"/>
      <c r="H3181" s="870"/>
    </row>
    <row r="3182" spans="2:8" x14ac:dyDescent="0.25">
      <c r="B3182" s="870"/>
      <c r="C3182" s="870"/>
      <c r="D3182" s="870"/>
      <c r="E3182" s="870"/>
      <c r="F3182" s="870"/>
      <c r="G3182" s="870"/>
      <c r="H3182" s="870"/>
    </row>
    <row r="3183" spans="2:8" x14ac:dyDescent="0.25">
      <c r="B3183" s="870"/>
      <c r="C3183" s="870"/>
      <c r="D3183" s="870"/>
      <c r="E3183" s="870"/>
      <c r="F3183" s="870"/>
      <c r="G3183" s="870"/>
      <c r="H3183" s="870"/>
    </row>
    <row r="3184" spans="2:8" x14ac:dyDescent="0.25">
      <c r="B3184" s="870"/>
      <c r="C3184" s="870"/>
      <c r="D3184" s="870"/>
      <c r="E3184" s="870"/>
      <c r="F3184" s="870"/>
      <c r="G3184" s="870"/>
      <c r="H3184" s="870"/>
    </row>
    <row r="3185" spans="2:8" x14ac:dyDescent="0.25">
      <c r="B3185" s="870"/>
      <c r="C3185" s="870"/>
      <c r="D3185" s="870"/>
      <c r="E3185" s="870"/>
      <c r="F3185" s="870"/>
      <c r="G3185" s="870"/>
      <c r="H3185" s="870"/>
    </row>
    <row r="3186" spans="2:8" x14ac:dyDescent="0.25">
      <c r="B3186" s="870"/>
      <c r="C3186" s="870"/>
      <c r="D3186" s="870"/>
      <c r="E3186" s="870"/>
      <c r="F3186" s="870"/>
      <c r="G3186" s="870"/>
      <c r="H3186" s="870"/>
    </row>
    <row r="3187" spans="2:8" x14ac:dyDescent="0.25">
      <c r="B3187" s="870"/>
      <c r="C3187" s="870"/>
      <c r="D3187" s="870"/>
      <c r="E3187" s="870"/>
      <c r="F3187" s="870"/>
      <c r="G3187" s="870"/>
      <c r="H3187" s="870"/>
    </row>
    <row r="3188" spans="2:8" x14ac:dyDescent="0.25">
      <c r="B3188" s="870"/>
      <c r="C3188" s="870"/>
      <c r="D3188" s="870"/>
      <c r="E3188" s="870"/>
      <c r="F3188" s="870"/>
      <c r="G3188" s="870"/>
      <c r="H3188" s="870"/>
    </row>
    <row r="3189" spans="2:8" x14ac:dyDescent="0.25">
      <c r="B3189" s="870"/>
      <c r="C3189" s="870"/>
      <c r="D3189" s="870"/>
      <c r="E3189" s="870"/>
      <c r="F3189" s="870"/>
      <c r="G3189" s="870"/>
      <c r="H3189" s="870"/>
    </row>
    <row r="3190" spans="2:8" x14ac:dyDescent="0.25">
      <c r="B3190" s="870"/>
      <c r="C3190" s="870"/>
      <c r="D3190" s="870"/>
      <c r="E3190" s="870"/>
      <c r="F3190" s="870"/>
      <c r="G3190" s="870"/>
      <c r="H3190" s="870"/>
    </row>
    <row r="3191" spans="2:8" x14ac:dyDescent="0.25">
      <c r="B3191" s="870"/>
      <c r="C3191" s="870"/>
      <c r="D3191" s="870"/>
      <c r="E3191" s="870"/>
      <c r="F3191" s="870"/>
      <c r="G3191" s="870"/>
      <c r="H3191" s="870"/>
    </row>
    <row r="3192" spans="2:8" x14ac:dyDescent="0.25">
      <c r="B3192" s="870"/>
      <c r="C3192" s="870"/>
      <c r="D3192" s="870"/>
      <c r="E3192" s="870"/>
      <c r="F3192" s="870"/>
      <c r="G3192" s="870"/>
      <c r="H3192" s="870"/>
    </row>
    <row r="3193" spans="2:8" x14ac:dyDescent="0.25">
      <c r="B3193" s="870"/>
      <c r="C3193" s="870"/>
      <c r="D3193" s="870"/>
      <c r="E3193" s="870"/>
      <c r="F3193" s="870"/>
      <c r="G3193" s="870"/>
      <c r="H3193" s="870"/>
    </row>
    <row r="3194" spans="2:8" x14ac:dyDescent="0.25">
      <c r="B3194" s="870"/>
      <c r="C3194" s="870"/>
      <c r="D3194" s="870"/>
      <c r="E3194" s="870"/>
      <c r="F3194" s="870"/>
      <c r="G3194" s="870"/>
      <c r="H3194" s="870"/>
    </row>
    <row r="3195" spans="2:8" x14ac:dyDescent="0.25">
      <c r="B3195" s="870"/>
      <c r="C3195" s="870"/>
      <c r="D3195" s="870"/>
      <c r="E3195" s="870"/>
      <c r="F3195" s="870"/>
      <c r="G3195" s="870"/>
      <c r="H3195" s="870"/>
    </row>
    <row r="3196" spans="2:8" x14ac:dyDescent="0.25">
      <c r="B3196" s="870"/>
      <c r="C3196" s="870"/>
      <c r="D3196" s="870"/>
      <c r="E3196" s="870"/>
      <c r="F3196" s="870"/>
      <c r="G3196" s="870"/>
      <c r="H3196" s="870"/>
    </row>
    <row r="3197" spans="2:8" x14ac:dyDescent="0.25">
      <c r="B3197" s="870"/>
      <c r="C3197" s="870"/>
      <c r="D3197" s="870"/>
      <c r="E3197" s="870"/>
      <c r="F3197" s="870"/>
      <c r="G3197" s="870"/>
      <c r="H3197" s="870"/>
    </row>
    <row r="3198" spans="2:8" x14ac:dyDescent="0.25">
      <c r="B3198" s="870"/>
      <c r="C3198" s="870"/>
      <c r="D3198" s="870"/>
      <c r="E3198" s="870"/>
      <c r="F3198" s="870"/>
      <c r="G3198" s="870"/>
      <c r="H3198" s="870"/>
    </row>
    <row r="3199" spans="2:8" x14ac:dyDescent="0.25">
      <c r="B3199" s="870"/>
      <c r="C3199" s="870"/>
      <c r="D3199" s="870"/>
      <c r="E3199" s="870"/>
      <c r="F3199" s="870"/>
      <c r="G3199" s="870"/>
      <c r="H3199" s="870"/>
    </row>
    <row r="3200" spans="2:8" x14ac:dyDescent="0.25">
      <c r="B3200" s="870"/>
      <c r="C3200" s="870"/>
      <c r="D3200" s="870"/>
      <c r="E3200" s="870"/>
      <c r="F3200" s="870"/>
      <c r="G3200" s="870"/>
      <c r="H3200" s="870"/>
    </row>
    <row r="3201" spans="2:8" x14ac:dyDescent="0.25">
      <c r="B3201" s="870"/>
      <c r="C3201" s="870"/>
      <c r="D3201" s="870"/>
      <c r="E3201" s="870"/>
      <c r="F3201" s="870"/>
      <c r="G3201" s="870"/>
      <c r="H3201" s="870"/>
    </row>
    <row r="3202" spans="2:8" x14ac:dyDescent="0.25">
      <c r="B3202" s="870"/>
      <c r="C3202" s="870"/>
      <c r="D3202" s="870"/>
      <c r="E3202" s="870"/>
      <c r="F3202" s="870"/>
      <c r="G3202" s="870"/>
      <c r="H3202" s="870"/>
    </row>
    <row r="3203" spans="2:8" x14ac:dyDescent="0.25">
      <c r="B3203" s="870"/>
      <c r="C3203" s="870"/>
      <c r="D3203" s="870"/>
      <c r="E3203" s="870"/>
      <c r="F3203" s="870"/>
      <c r="G3203" s="870"/>
      <c r="H3203" s="870"/>
    </row>
    <row r="3204" spans="2:8" x14ac:dyDescent="0.25">
      <c r="B3204" s="870"/>
      <c r="C3204" s="870"/>
      <c r="D3204" s="870"/>
      <c r="E3204" s="870"/>
      <c r="F3204" s="870"/>
      <c r="G3204" s="870"/>
      <c r="H3204" s="870"/>
    </row>
    <row r="3205" spans="2:8" x14ac:dyDescent="0.25">
      <c r="B3205" s="870"/>
      <c r="C3205" s="870"/>
      <c r="D3205" s="870"/>
      <c r="E3205" s="870"/>
      <c r="F3205" s="870"/>
      <c r="G3205" s="870"/>
      <c r="H3205" s="870"/>
    </row>
    <row r="3206" spans="2:8" x14ac:dyDescent="0.25">
      <c r="B3206" s="870"/>
      <c r="C3206" s="870"/>
      <c r="D3206" s="870"/>
      <c r="E3206" s="870"/>
      <c r="F3206" s="870"/>
      <c r="G3206" s="870"/>
      <c r="H3206" s="870"/>
    </row>
    <row r="3207" spans="2:8" x14ac:dyDescent="0.25">
      <c r="B3207" s="870"/>
      <c r="C3207" s="870"/>
      <c r="D3207" s="870"/>
      <c r="E3207" s="870"/>
      <c r="F3207" s="870"/>
      <c r="G3207" s="870"/>
      <c r="H3207" s="870"/>
    </row>
    <row r="3208" spans="2:8" x14ac:dyDescent="0.25">
      <c r="B3208" s="870"/>
      <c r="C3208" s="870"/>
      <c r="D3208" s="870"/>
      <c r="E3208" s="870"/>
      <c r="F3208" s="870"/>
      <c r="G3208" s="870"/>
      <c r="H3208" s="870"/>
    </row>
    <row r="3209" spans="2:8" x14ac:dyDescent="0.25">
      <c r="B3209" s="870"/>
      <c r="C3209" s="870"/>
      <c r="D3209" s="870"/>
      <c r="E3209" s="870"/>
      <c r="F3209" s="870"/>
      <c r="G3209" s="870"/>
      <c r="H3209" s="870"/>
    </row>
    <row r="3210" spans="2:8" x14ac:dyDescent="0.25">
      <c r="B3210" s="870"/>
      <c r="C3210" s="870"/>
      <c r="D3210" s="870"/>
      <c r="E3210" s="870"/>
      <c r="F3210" s="870"/>
      <c r="G3210" s="870"/>
      <c r="H3210" s="870"/>
    </row>
    <row r="3211" spans="2:8" x14ac:dyDescent="0.25">
      <c r="B3211" s="870"/>
      <c r="C3211" s="870"/>
      <c r="D3211" s="870"/>
      <c r="E3211" s="870"/>
      <c r="F3211" s="870"/>
      <c r="G3211" s="870"/>
      <c r="H3211" s="870"/>
    </row>
    <row r="3212" spans="2:8" x14ac:dyDescent="0.25">
      <c r="B3212" s="870"/>
      <c r="C3212" s="870"/>
      <c r="D3212" s="870"/>
      <c r="E3212" s="870"/>
      <c r="F3212" s="870"/>
      <c r="G3212" s="870"/>
      <c r="H3212" s="870"/>
    </row>
    <row r="3213" spans="2:8" x14ac:dyDescent="0.25">
      <c r="B3213" s="870"/>
      <c r="C3213" s="870"/>
      <c r="D3213" s="870"/>
      <c r="E3213" s="870"/>
      <c r="F3213" s="870"/>
      <c r="G3213" s="870"/>
      <c r="H3213" s="870"/>
    </row>
    <row r="3214" spans="2:8" x14ac:dyDescent="0.25">
      <c r="B3214" s="870"/>
      <c r="C3214" s="870"/>
      <c r="D3214" s="870"/>
      <c r="E3214" s="870"/>
      <c r="F3214" s="870"/>
      <c r="G3214" s="870"/>
      <c r="H3214" s="870"/>
    </row>
    <row r="3215" spans="2:8" x14ac:dyDescent="0.25">
      <c r="B3215" s="870"/>
      <c r="C3215" s="870"/>
      <c r="D3215" s="870"/>
      <c r="E3215" s="870"/>
      <c r="F3215" s="870"/>
      <c r="G3215" s="870"/>
      <c r="H3215" s="870"/>
    </row>
    <row r="3216" spans="2:8" x14ac:dyDescent="0.25">
      <c r="B3216" s="870"/>
      <c r="C3216" s="870"/>
      <c r="D3216" s="870"/>
      <c r="E3216" s="870"/>
      <c r="F3216" s="870"/>
      <c r="G3216" s="870"/>
      <c r="H3216" s="870"/>
    </row>
    <row r="3217" spans="2:8" x14ac:dyDescent="0.25">
      <c r="B3217" s="870"/>
      <c r="C3217" s="870"/>
      <c r="D3217" s="870"/>
      <c r="E3217" s="870"/>
      <c r="F3217" s="870"/>
      <c r="G3217" s="870"/>
      <c r="H3217" s="870"/>
    </row>
    <row r="3218" spans="2:8" x14ac:dyDescent="0.25">
      <c r="B3218" s="870"/>
      <c r="C3218" s="870"/>
      <c r="D3218" s="870"/>
      <c r="E3218" s="870"/>
      <c r="F3218" s="870"/>
      <c r="G3218" s="870"/>
      <c r="H3218" s="870"/>
    </row>
    <row r="3219" spans="2:8" x14ac:dyDescent="0.25">
      <c r="B3219" s="870"/>
      <c r="C3219" s="870"/>
      <c r="D3219" s="870"/>
      <c r="E3219" s="870"/>
      <c r="F3219" s="870"/>
      <c r="G3219" s="870"/>
      <c r="H3219" s="870"/>
    </row>
    <row r="3220" spans="2:8" x14ac:dyDescent="0.25">
      <c r="B3220" s="870"/>
      <c r="C3220" s="870"/>
      <c r="D3220" s="870"/>
      <c r="E3220" s="870"/>
      <c r="F3220" s="870"/>
      <c r="G3220" s="870"/>
      <c r="H3220" s="870"/>
    </row>
    <row r="3221" spans="2:8" x14ac:dyDescent="0.25">
      <c r="B3221" s="870"/>
      <c r="C3221" s="870"/>
      <c r="D3221" s="870"/>
      <c r="E3221" s="870"/>
      <c r="F3221" s="870"/>
      <c r="G3221" s="870"/>
      <c r="H3221" s="870"/>
    </row>
    <row r="3222" spans="2:8" x14ac:dyDescent="0.25">
      <c r="B3222" s="870"/>
      <c r="C3222" s="870"/>
      <c r="D3222" s="870"/>
      <c r="E3222" s="870"/>
      <c r="F3222" s="870"/>
      <c r="G3222" s="870"/>
      <c r="H3222" s="870"/>
    </row>
    <row r="3223" spans="2:8" x14ac:dyDescent="0.25">
      <c r="B3223" s="870"/>
      <c r="C3223" s="870"/>
      <c r="D3223" s="870"/>
      <c r="E3223" s="870"/>
      <c r="F3223" s="870"/>
      <c r="G3223" s="870"/>
      <c r="H3223" s="870"/>
    </row>
    <row r="3224" spans="2:8" x14ac:dyDescent="0.25">
      <c r="B3224" s="870"/>
      <c r="C3224" s="870"/>
      <c r="D3224" s="870"/>
      <c r="E3224" s="870"/>
      <c r="F3224" s="870"/>
      <c r="G3224" s="870"/>
      <c r="H3224" s="870"/>
    </row>
    <row r="3225" spans="2:8" x14ac:dyDescent="0.25">
      <c r="B3225" s="870"/>
      <c r="C3225" s="870"/>
      <c r="D3225" s="870"/>
      <c r="E3225" s="870"/>
      <c r="F3225" s="870"/>
      <c r="G3225" s="870"/>
      <c r="H3225" s="870"/>
    </row>
    <row r="3226" spans="2:8" x14ac:dyDescent="0.25">
      <c r="B3226" s="870"/>
      <c r="C3226" s="870"/>
      <c r="D3226" s="870"/>
      <c r="E3226" s="870"/>
      <c r="F3226" s="870"/>
      <c r="G3226" s="870"/>
      <c r="H3226" s="870"/>
    </row>
    <row r="3227" spans="2:8" x14ac:dyDescent="0.25">
      <c r="B3227" s="870"/>
      <c r="C3227" s="870"/>
      <c r="D3227" s="870"/>
      <c r="E3227" s="870"/>
      <c r="F3227" s="870"/>
      <c r="G3227" s="870"/>
      <c r="H3227" s="870"/>
    </row>
    <row r="3228" spans="2:8" x14ac:dyDescent="0.25">
      <c r="B3228" s="870"/>
      <c r="C3228" s="870"/>
      <c r="D3228" s="870"/>
      <c r="E3228" s="870"/>
      <c r="F3228" s="870"/>
      <c r="G3228" s="870"/>
      <c r="H3228" s="870"/>
    </row>
    <row r="3229" spans="2:8" x14ac:dyDescent="0.25">
      <c r="B3229" s="870"/>
      <c r="C3229" s="870"/>
      <c r="D3229" s="870"/>
      <c r="E3229" s="870"/>
      <c r="F3229" s="870"/>
      <c r="G3229" s="870"/>
      <c r="H3229" s="870"/>
    </row>
    <row r="3230" spans="2:8" x14ac:dyDescent="0.25">
      <c r="B3230" s="870"/>
      <c r="C3230" s="870"/>
      <c r="D3230" s="870"/>
      <c r="E3230" s="870"/>
      <c r="F3230" s="870"/>
      <c r="G3230" s="870"/>
      <c r="H3230" s="870"/>
    </row>
    <row r="3231" spans="2:8" x14ac:dyDescent="0.25">
      <c r="B3231" s="870"/>
      <c r="C3231" s="870"/>
      <c r="D3231" s="870"/>
      <c r="E3231" s="870"/>
      <c r="F3231" s="870"/>
      <c r="G3231" s="870"/>
      <c r="H3231" s="870"/>
    </row>
    <row r="3232" spans="2:8" x14ac:dyDescent="0.25">
      <c r="B3232" s="870"/>
      <c r="C3232" s="870"/>
      <c r="D3232" s="870"/>
      <c r="E3232" s="870"/>
      <c r="F3232" s="870"/>
      <c r="G3232" s="870"/>
      <c r="H3232" s="870"/>
    </row>
    <row r="3233" spans="2:8" x14ac:dyDescent="0.25">
      <c r="B3233" s="870"/>
      <c r="C3233" s="870"/>
      <c r="D3233" s="870"/>
      <c r="E3233" s="870"/>
      <c r="F3233" s="870"/>
      <c r="G3233" s="870"/>
      <c r="H3233" s="870"/>
    </row>
    <row r="3234" spans="2:8" x14ac:dyDescent="0.25">
      <c r="B3234" s="870"/>
      <c r="C3234" s="870"/>
      <c r="D3234" s="870"/>
      <c r="E3234" s="870"/>
      <c r="F3234" s="870"/>
      <c r="G3234" s="870"/>
      <c r="H3234" s="870"/>
    </row>
    <row r="3235" spans="2:8" x14ac:dyDescent="0.25">
      <c r="B3235" s="870"/>
      <c r="C3235" s="870"/>
      <c r="D3235" s="870"/>
      <c r="E3235" s="870"/>
      <c r="F3235" s="870"/>
      <c r="G3235" s="870"/>
      <c r="H3235" s="870"/>
    </row>
    <row r="3236" spans="2:8" x14ac:dyDescent="0.25">
      <c r="B3236" s="870"/>
      <c r="C3236" s="870"/>
      <c r="D3236" s="870"/>
      <c r="E3236" s="870"/>
      <c r="F3236" s="870"/>
      <c r="G3236" s="870"/>
      <c r="H3236" s="870"/>
    </row>
    <row r="3237" spans="2:8" x14ac:dyDescent="0.25">
      <c r="B3237" s="870"/>
      <c r="C3237" s="870"/>
      <c r="D3237" s="870"/>
      <c r="E3237" s="870"/>
      <c r="F3237" s="870"/>
      <c r="G3237" s="870"/>
      <c r="H3237" s="870"/>
    </row>
    <row r="3238" spans="2:8" x14ac:dyDescent="0.25">
      <c r="B3238" s="870"/>
      <c r="C3238" s="870"/>
      <c r="D3238" s="870"/>
      <c r="E3238" s="870"/>
      <c r="F3238" s="870"/>
      <c r="G3238" s="870"/>
      <c r="H3238" s="870"/>
    </row>
    <row r="3239" spans="2:8" x14ac:dyDescent="0.25">
      <c r="B3239" s="870"/>
      <c r="C3239" s="870"/>
      <c r="D3239" s="870"/>
      <c r="E3239" s="870"/>
      <c r="F3239" s="870"/>
      <c r="G3239" s="870"/>
      <c r="H3239" s="870"/>
    </row>
    <row r="3240" spans="2:8" x14ac:dyDescent="0.25">
      <c r="B3240" s="870"/>
      <c r="C3240" s="870"/>
      <c r="D3240" s="870"/>
      <c r="E3240" s="870"/>
      <c r="F3240" s="870"/>
      <c r="G3240" s="870"/>
      <c r="H3240" s="870"/>
    </row>
    <row r="3241" spans="2:8" x14ac:dyDescent="0.25">
      <c r="B3241" s="870"/>
      <c r="C3241" s="870"/>
      <c r="D3241" s="870"/>
      <c r="E3241" s="870"/>
      <c r="F3241" s="870"/>
      <c r="G3241" s="870"/>
      <c r="H3241" s="870"/>
    </row>
    <row r="3242" spans="2:8" x14ac:dyDescent="0.25">
      <c r="B3242" s="870"/>
      <c r="C3242" s="870"/>
      <c r="D3242" s="870"/>
      <c r="E3242" s="870"/>
      <c r="F3242" s="870"/>
      <c r="G3242" s="870"/>
      <c r="H3242" s="870"/>
    </row>
    <row r="3243" spans="2:8" x14ac:dyDescent="0.25">
      <c r="B3243" s="870"/>
      <c r="C3243" s="870"/>
      <c r="D3243" s="870"/>
      <c r="E3243" s="870"/>
      <c r="F3243" s="870"/>
      <c r="G3243" s="870"/>
      <c r="H3243" s="870"/>
    </row>
    <row r="3244" spans="2:8" x14ac:dyDescent="0.25">
      <c r="B3244" s="870"/>
      <c r="C3244" s="870"/>
      <c r="D3244" s="870"/>
      <c r="E3244" s="870"/>
      <c r="F3244" s="870"/>
      <c r="G3244" s="870"/>
      <c r="H3244" s="870"/>
    </row>
    <row r="3245" spans="2:8" x14ac:dyDescent="0.25">
      <c r="B3245" s="870"/>
      <c r="C3245" s="870"/>
      <c r="D3245" s="870"/>
      <c r="E3245" s="870"/>
      <c r="F3245" s="870"/>
      <c r="G3245" s="870"/>
      <c r="H3245" s="870"/>
    </row>
    <row r="3246" spans="2:8" x14ac:dyDescent="0.25">
      <c r="B3246" s="870"/>
      <c r="C3246" s="870"/>
      <c r="D3246" s="870"/>
      <c r="E3246" s="870"/>
      <c r="F3246" s="870"/>
      <c r="G3246" s="870"/>
      <c r="H3246" s="870"/>
    </row>
    <row r="3247" spans="2:8" x14ac:dyDescent="0.25">
      <c r="B3247" s="870"/>
      <c r="C3247" s="870"/>
      <c r="D3247" s="870"/>
      <c r="E3247" s="870"/>
      <c r="F3247" s="870"/>
      <c r="G3247" s="870"/>
      <c r="H3247" s="870"/>
    </row>
    <row r="3248" spans="2:8" x14ac:dyDescent="0.25">
      <c r="B3248" s="870"/>
      <c r="C3248" s="870"/>
      <c r="D3248" s="870"/>
      <c r="E3248" s="870"/>
      <c r="F3248" s="870"/>
      <c r="G3248" s="870"/>
      <c r="H3248" s="870"/>
    </row>
    <row r="3249" spans="2:8" x14ac:dyDescent="0.25">
      <c r="B3249" s="870"/>
      <c r="C3249" s="870"/>
      <c r="D3249" s="870"/>
      <c r="E3249" s="870"/>
      <c r="F3249" s="870"/>
      <c r="G3249" s="870"/>
      <c r="H3249" s="870"/>
    </row>
    <row r="3250" spans="2:8" x14ac:dyDescent="0.25">
      <c r="B3250" s="870"/>
      <c r="C3250" s="870"/>
      <c r="D3250" s="870"/>
      <c r="E3250" s="870"/>
      <c r="F3250" s="870"/>
      <c r="G3250" s="870"/>
      <c r="H3250" s="870"/>
    </row>
    <row r="3251" spans="2:8" x14ac:dyDescent="0.25">
      <c r="B3251" s="870"/>
      <c r="C3251" s="870"/>
      <c r="D3251" s="870"/>
      <c r="E3251" s="870"/>
      <c r="F3251" s="870"/>
      <c r="G3251" s="870"/>
      <c r="H3251" s="870"/>
    </row>
    <row r="3252" spans="2:8" x14ac:dyDescent="0.25">
      <c r="B3252" s="870"/>
      <c r="C3252" s="870"/>
      <c r="D3252" s="870"/>
      <c r="E3252" s="870"/>
      <c r="F3252" s="870"/>
      <c r="G3252" s="870"/>
      <c r="H3252" s="870"/>
    </row>
    <row r="3253" spans="2:8" x14ac:dyDescent="0.25">
      <c r="B3253" s="870"/>
      <c r="C3253" s="870"/>
      <c r="D3253" s="870"/>
      <c r="E3253" s="870"/>
      <c r="F3253" s="870"/>
      <c r="G3253" s="870"/>
      <c r="H3253" s="870"/>
    </row>
    <row r="3254" spans="2:8" x14ac:dyDescent="0.25">
      <c r="B3254" s="870"/>
      <c r="C3254" s="870"/>
      <c r="D3254" s="870"/>
      <c r="E3254" s="870"/>
      <c r="F3254" s="870"/>
      <c r="G3254" s="870"/>
      <c r="H3254" s="870"/>
    </row>
    <row r="3255" spans="2:8" x14ac:dyDescent="0.25">
      <c r="B3255" s="870"/>
      <c r="C3255" s="870"/>
      <c r="D3255" s="870"/>
      <c r="E3255" s="870"/>
      <c r="F3255" s="870"/>
      <c r="G3255" s="870"/>
      <c r="H3255" s="870"/>
    </row>
    <row r="3256" spans="2:8" x14ac:dyDescent="0.25">
      <c r="B3256" s="870"/>
      <c r="C3256" s="870"/>
      <c r="D3256" s="870"/>
      <c r="E3256" s="870"/>
      <c r="F3256" s="870"/>
      <c r="G3256" s="870"/>
      <c r="H3256" s="870"/>
    </row>
    <row r="3257" spans="2:8" x14ac:dyDescent="0.25">
      <c r="B3257" s="870"/>
      <c r="C3257" s="870"/>
      <c r="D3257" s="870"/>
      <c r="E3257" s="870"/>
      <c r="F3257" s="870"/>
      <c r="G3257" s="870"/>
      <c r="H3257" s="870"/>
    </row>
    <row r="3258" spans="2:8" x14ac:dyDescent="0.25">
      <c r="B3258" s="870"/>
      <c r="C3258" s="870"/>
      <c r="D3258" s="870"/>
      <c r="E3258" s="870"/>
      <c r="F3258" s="870"/>
      <c r="G3258" s="870"/>
      <c r="H3258" s="870"/>
    </row>
    <row r="3259" spans="2:8" x14ac:dyDescent="0.25">
      <c r="B3259" s="870"/>
      <c r="C3259" s="870"/>
      <c r="D3259" s="870"/>
      <c r="E3259" s="870"/>
      <c r="F3259" s="870"/>
      <c r="G3259" s="870"/>
      <c r="H3259" s="870"/>
    </row>
    <row r="3260" spans="2:8" x14ac:dyDescent="0.25">
      <c r="B3260" s="870"/>
      <c r="C3260" s="870"/>
      <c r="D3260" s="870"/>
      <c r="E3260" s="870"/>
      <c r="F3260" s="870"/>
      <c r="G3260" s="870"/>
      <c r="H3260" s="870"/>
    </row>
    <row r="3261" spans="2:8" x14ac:dyDescent="0.25">
      <c r="B3261" s="870"/>
      <c r="C3261" s="870"/>
      <c r="D3261" s="870"/>
      <c r="E3261" s="870"/>
      <c r="F3261" s="870"/>
      <c r="G3261" s="870"/>
      <c r="H3261" s="870"/>
    </row>
    <row r="3262" spans="2:8" x14ac:dyDescent="0.25">
      <c r="B3262" s="870"/>
      <c r="C3262" s="870"/>
      <c r="D3262" s="870"/>
      <c r="E3262" s="870"/>
      <c r="F3262" s="870"/>
      <c r="G3262" s="870"/>
      <c r="H3262" s="870"/>
    </row>
    <row r="3263" spans="2:8" x14ac:dyDescent="0.25">
      <c r="B3263" s="870"/>
      <c r="C3263" s="870"/>
      <c r="D3263" s="870"/>
      <c r="E3263" s="870"/>
      <c r="F3263" s="870"/>
      <c r="G3263" s="870"/>
      <c r="H3263" s="870"/>
    </row>
    <row r="3264" spans="2:8" x14ac:dyDescent="0.25">
      <c r="B3264" s="870"/>
      <c r="C3264" s="870"/>
      <c r="D3264" s="870"/>
      <c r="E3264" s="870"/>
      <c r="F3264" s="870"/>
      <c r="G3264" s="870"/>
      <c r="H3264" s="870"/>
    </row>
    <row r="3265" spans="2:8" x14ac:dyDescent="0.25">
      <c r="B3265" s="870"/>
      <c r="C3265" s="870"/>
      <c r="D3265" s="870"/>
      <c r="E3265" s="870"/>
      <c r="F3265" s="870"/>
      <c r="G3265" s="870"/>
      <c r="H3265" s="870"/>
    </row>
    <row r="3266" spans="2:8" x14ac:dyDescent="0.25">
      <c r="B3266" s="870"/>
      <c r="C3266" s="870"/>
      <c r="D3266" s="870"/>
      <c r="E3266" s="870"/>
      <c r="F3266" s="870"/>
      <c r="G3266" s="870"/>
      <c r="H3266" s="870"/>
    </row>
    <row r="3267" spans="2:8" x14ac:dyDescent="0.25">
      <c r="B3267" s="870"/>
      <c r="C3267" s="870"/>
      <c r="D3267" s="870"/>
      <c r="E3267" s="870"/>
      <c r="F3267" s="870"/>
      <c r="G3267" s="870"/>
      <c r="H3267" s="870"/>
    </row>
    <row r="3268" spans="2:8" x14ac:dyDescent="0.25">
      <c r="B3268" s="870"/>
      <c r="C3268" s="870"/>
      <c r="D3268" s="870"/>
      <c r="E3268" s="870"/>
      <c r="F3268" s="870"/>
      <c r="G3268" s="870"/>
      <c r="H3268" s="870"/>
    </row>
    <row r="3269" spans="2:8" x14ac:dyDescent="0.25">
      <c r="B3269" s="870"/>
      <c r="C3269" s="870"/>
      <c r="D3269" s="870"/>
      <c r="E3269" s="870"/>
      <c r="F3269" s="870"/>
      <c r="G3269" s="870"/>
      <c r="H3269" s="870"/>
    </row>
    <row r="3270" spans="2:8" x14ac:dyDescent="0.25">
      <c r="B3270" s="870"/>
      <c r="C3270" s="870"/>
      <c r="D3270" s="870"/>
      <c r="E3270" s="870"/>
      <c r="F3270" s="870"/>
      <c r="G3270" s="870"/>
      <c r="H3270" s="870"/>
    </row>
    <row r="3271" spans="2:8" x14ac:dyDescent="0.25">
      <c r="B3271" s="870"/>
      <c r="C3271" s="870"/>
      <c r="D3271" s="870"/>
      <c r="E3271" s="870"/>
      <c r="F3271" s="870"/>
      <c r="G3271" s="870"/>
      <c r="H3271" s="870"/>
    </row>
    <row r="3272" spans="2:8" x14ac:dyDescent="0.25">
      <c r="B3272" s="870"/>
      <c r="C3272" s="870"/>
      <c r="D3272" s="870"/>
      <c r="E3272" s="870"/>
      <c r="F3272" s="870"/>
      <c r="G3272" s="870"/>
      <c r="H3272" s="870"/>
    </row>
    <row r="3273" spans="2:8" x14ac:dyDescent="0.25">
      <c r="B3273" s="870"/>
      <c r="C3273" s="870"/>
      <c r="D3273" s="870"/>
      <c r="E3273" s="870"/>
      <c r="F3273" s="870"/>
      <c r="G3273" s="870"/>
      <c r="H3273" s="870"/>
    </row>
    <row r="3274" spans="2:8" x14ac:dyDescent="0.25">
      <c r="B3274" s="870"/>
      <c r="C3274" s="870"/>
      <c r="D3274" s="870"/>
      <c r="E3274" s="870"/>
      <c r="F3274" s="870"/>
      <c r="G3274" s="870"/>
      <c r="H3274" s="870"/>
    </row>
    <row r="3275" spans="2:8" x14ac:dyDescent="0.25">
      <c r="B3275" s="870"/>
      <c r="C3275" s="870"/>
      <c r="D3275" s="870"/>
      <c r="E3275" s="870"/>
      <c r="F3275" s="870"/>
      <c r="G3275" s="870"/>
      <c r="H3275" s="870"/>
    </row>
    <row r="3276" spans="2:8" x14ac:dyDescent="0.25">
      <c r="B3276" s="870"/>
      <c r="C3276" s="870"/>
      <c r="D3276" s="870"/>
      <c r="E3276" s="870"/>
      <c r="F3276" s="870"/>
      <c r="G3276" s="870"/>
      <c r="H3276" s="870"/>
    </row>
    <row r="3277" spans="2:8" x14ac:dyDescent="0.25">
      <c r="B3277" s="870"/>
      <c r="C3277" s="870"/>
      <c r="D3277" s="870"/>
      <c r="E3277" s="870"/>
      <c r="F3277" s="870"/>
      <c r="G3277" s="870"/>
      <c r="H3277" s="870"/>
    </row>
    <row r="3278" spans="2:8" x14ac:dyDescent="0.25">
      <c r="B3278" s="870"/>
      <c r="C3278" s="870"/>
      <c r="D3278" s="870"/>
      <c r="E3278" s="870"/>
      <c r="F3278" s="870"/>
      <c r="G3278" s="870"/>
      <c r="H3278" s="870"/>
    </row>
    <row r="3279" spans="2:8" x14ac:dyDescent="0.25">
      <c r="B3279" s="870"/>
      <c r="C3279" s="870"/>
      <c r="D3279" s="870"/>
      <c r="E3279" s="870"/>
      <c r="F3279" s="870"/>
      <c r="G3279" s="870"/>
      <c r="H3279" s="870"/>
    </row>
    <row r="3280" spans="2:8" x14ac:dyDescent="0.25">
      <c r="B3280" s="870"/>
      <c r="C3280" s="870"/>
      <c r="D3280" s="870"/>
      <c r="E3280" s="870"/>
      <c r="F3280" s="870"/>
      <c r="G3280" s="870"/>
      <c r="H3280" s="870"/>
    </row>
    <row r="3281" spans="2:8" x14ac:dyDescent="0.25">
      <c r="B3281" s="870"/>
      <c r="C3281" s="870"/>
      <c r="D3281" s="870"/>
      <c r="E3281" s="870"/>
      <c r="F3281" s="870"/>
      <c r="G3281" s="870"/>
      <c r="H3281" s="870"/>
    </row>
    <row r="3282" spans="2:8" x14ac:dyDescent="0.25">
      <c r="B3282" s="870"/>
      <c r="C3282" s="870"/>
      <c r="D3282" s="870"/>
      <c r="E3282" s="870"/>
      <c r="F3282" s="870"/>
      <c r="G3282" s="870"/>
      <c r="H3282" s="870"/>
    </row>
    <row r="3283" spans="2:8" x14ac:dyDescent="0.25">
      <c r="B3283" s="870"/>
      <c r="C3283" s="870"/>
      <c r="D3283" s="870"/>
      <c r="E3283" s="870"/>
      <c r="F3283" s="870"/>
      <c r="G3283" s="870"/>
      <c r="H3283" s="870"/>
    </row>
    <row r="3284" spans="2:8" x14ac:dyDescent="0.25">
      <c r="B3284" s="870"/>
      <c r="C3284" s="870"/>
      <c r="D3284" s="870"/>
      <c r="E3284" s="870"/>
      <c r="F3284" s="870"/>
      <c r="G3284" s="870"/>
      <c r="H3284" s="870"/>
    </row>
    <row r="3285" spans="2:8" x14ac:dyDescent="0.25">
      <c r="B3285" s="870"/>
      <c r="C3285" s="870"/>
      <c r="D3285" s="870"/>
      <c r="E3285" s="870"/>
      <c r="F3285" s="870"/>
      <c r="G3285" s="870"/>
      <c r="H3285" s="870"/>
    </row>
    <row r="3286" spans="2:8" x14ac:dyDescent="0.25">
      <c r="B3286" s="870"/>
      <c r="C3286" s="870"/>
      <c r="D3286" s="870"/>
      <c r="E3286" s="870"/>
      <c r="F3286" s="870"/>
      <c r="G3286" s="870"/>
      <c r="H3286" s="870"/>
    </row>
    <row r="3287" spans="2:8" x14ac:dyDescent="0.25">
      <c r="B3287" s="870"/>
      <c r="C3287" s="870"/>
      <c r="D3287" s="870"/>
      <c r="E3287" s="870"/>
      <c r="F3287" s="870"/>
      <c r="G3287" s="870"/>
      <c r="H3287" s="870"/>
    </row>
    <row r="3288" spans="2:8" x14ac:dyDescent="0.25">
      <c r="B3288" s="870"/>
      <c r="C3288" s="870"/>
      <c r="D3288" s="870"/>
      <c r="E3288" s="870"/>
      <c r="F3288" s="870"/>
      <c r="G3288" s="870"/>
      <c r="H3288" s="870"/>
    </row>
    <row r="3289" spans="2:8" x14ac:dyDescent="0.25">
      <c r="B3289" s="870"/>
      <c r="C3289" s="870"/>
      <c r="D3289" s="870"/>
      <c r="E3289" s="870"/>
      <c r="F3289" s="870"/>
      <c r="G3289" s="870"/>
      <c r="H3289" s="870"/>
    </row>
    <row r="3290" spans="2:8" x14ac:dyDescent="0.25">
      <c r="B3290" s="870"/>
      <c r="C3290" s="870"/>
      <c r="D3290" s="870"/>
      <c r="E3290" s="870"/>
      <c r="F3290" s="870"/>
      <c r="G3290" s="870"/>
      <c r="H3290" s="870"/>
    </row>
    <row r="3291" spans="2:8" x14ac:dyDescent="0.25">
      <c r="B3291" s="870"/>
      <c r="C3291" s="870"/>
      <c r="D3291" s="870"/>
      <c r="E3291" s="870"/>
      <c r="F3291" s="870"/>
      <c r="G3291" s="870"/>
      <c r="H3291" s="870"/>
    </row>
    <row r="3292" spans="2:8" x14ac:dyDescent="0.25">
      <c r="B3292" s="870"/>
      <c r="C3292" s="870"/>
      <c r="D3292" s="870"/>
      <c r="E3292" s="870"/>
      <c r="F3292" s="870"/>
      <c r="G3292" s="870"/>
      <c r="H3292" s="870"/>
    </row>
    <row r="3293" spans="2:8" x14ac:dyDescent="0.25">
      <c r="B3293" s="870"/>
      <c r="C3293" s="870"/>
      <c r="D3293" s="870"/>
      <c r="E3293" s="870"/>
      <c r="F3293" s="870"/>
      <c r="G3293" s="870"/>
      <c r="H3293" s="870"/>
    </row>
    <row r="3294" spans="2:8" x14ac:dyDescent="0.25">
      <c r="B3294" s="870"/>
      <c r="C3294" s="870"/>
      <c r="D3294" s="870"/>
      <c r="E3294" s="870"/>
      <c r="F3294" s="870"/>
      <c r="G3294" s="870"/>
      <c r="H3294" s="870"/>
    </row>
    <row r="3295" spans="2:8" x14ac:dyDescent="0.25">
      <c r="B3295" s="870"/>
      <c r="C3295" s="870"/>
      <c r="D3295" s="870"/>
      <c r="E3295" s="870"/>
      <c r="F3295" s="870"/>
      <c r="G3295" s="870"/>
      <c r="H3295" s="870"/>
    </row>
    <row r="3296" spans="2:8" x14ac:dyDescent="0.25">
      <c r="B3296" s="870"/>
      <c r="C3296" s="870"/>
      <c r="D3296" s="870"/>
      <c r="E3296" s="870"/>
      <c r="F3296" s="870"/>
      <c r="G3296" s="870"/>
      <c r="H3296" s="870"/>
    </row>
    <row r="3297" spans="2:8" x14ac:dyDescent="0.25">
      <c r="B3297" s="870"/>
      <c r="C3297" s="870"/>
      <c r="D3297" s="870"/>
      <c r="E3297" s="870"/>
      <c r="F3297" s="870"/>
      <c r="G3297" s="870"/>
      <c r="H3297" s="870"/>
    </row>
    <row r="3298" spans="2:8" x14ac:dyDescent="0.25">
      <c r="B3298" s="870"/>
      <c r="C3298" s="870"/>
      <c r="D3298" s="870"/>
      <c r="E3298" s="870"/>
      <c r="F3298" s="870"/>
      <c r="G3298" s="870"/>
      <c r="H3298" s="870"/>
    </row>
    <row r="3299" spans="2:8" x14ac:dyDescent="0.25">
      <c r="B3299" s="870"/>
      <c r="C3299" s="870"/>
      <c r="D3299" s="870"/>
      <c r="E3299" s="870"/>
      <c r="F3299" s="870"/>
      <c r="G3299" s="870"/>
      <c r="H3299" s="870"/>
    </row>
    <row r="3300" spans="2:8" x14ac:dyDescent="0.25">
      <c r="B3300" s="870"/>
      <c r="C3300" s="870"/>
      <c r="D3300" s="870"/>
      <c r="E3300" s="870"/>
      <c r="F3300" s="870"/>
      <c r="G3300" s="870"/>
      <c r="H3300" s="870"/>
    </row>
    <row r="3301" spans="2:8" x14ac:dyDescent="0.25">
      <c r="B3301" s="870"/>
      <c r="C3301" s="870"/>
      <c r="D3301" s="870"/>
      <c r="E3301" s="870"/>
      <c r="F3301" s="870"/>
      <c r="G3301" s="870"/>
      <c r="H3301" s="870"/>
    </row>
    <row r="3302" spans="2:8" x14ac:dyDescent="0.25">
      <c r="B3302" s="870"/>
      <c r="C3302" s="870"/>
      <c r="D3302" s="870"/>
      <c r="E3302" s="870"/>
      <c r="F3302" s="870"/>
      <c r="G3302" s="870"/>
      <c r="H3302" s="870"/>
    </row>
    <row r="3303" spans="2:8" x14ac:dyDescent="0.25">
      <c r="B3303" s="870"/>
      <c r="C3303" s="870"/>
      <c r="D3303" s="870"/>
      <c r="E3303" s="870"/>
      <c r="F3303" s="870"/>
      <c r="G3303" s="870"/>
      <c r="H3303" s="870"/>
    </row>
    <row r="3304" spans="2:8" x14ac:dyDescent="0.25">
      <c r="B3304" s="870"/>
      <c r="C3304" s="870"/>
      <c r="D3304" s="870"/>
      <c r="E3304" s="870"/>
      <c r="F3304" s="870"/>
      <c r="G3304" s="870"/>
      <c r="H3304" s="870"/>
    </row>
    <row r="3305" spans="2:8" x14ac:dyDescent="0.25">
      <c r="B3305" s="870"/>
      <c r="C3305" s="870"/>
      <c r="D3305" s="870"/>
      <c r="E3305" s="870"/>
      <c r="F3305" s="870"/>
      <c r="G3305" s="870"/>
      <c r="H3305" s="870"/>
    </row>
    <row r="3306" spans="2:8" x14ac:dyDescent="0.25">
      <c r="B3306" s="870"/>
      <c r="C3306" s="870"/>
      <c r="D3306" s="870"/>
      <c r="E3306" s="870"/>
      <c r="F3306" s="870"/>
      <c r="G3306" s="870"/>
      <c r="H3306" s="870"/>
    </row>
    <row r="3307" spans="2:8" x14ac:dyDescent="0.25">
      <c r="B3307" s="870"/>
      <c r="C3307" s="870"/>
      <c r="D3307" s="870"/>
      <c r="E3307" s="870"/>
      <c r="F3307" s="870"/>
      <c r="G3307" s="870"/>
      <c r="H3307" s="870"/>
    </row>
    <row r="3308" spans="2:8" x14ac:dyDescent="0.25">
      <c r="B3308" s="870"/>
      <c r="C3308" s="870"/>
      <c r="D3308" s="870"/>
      <c r="E3308" s="870"/>
      <c r="F3308" s="870"/>
      <c r="G3308" s="870"/>
      <c r="H3308" s="870"/>
    </row>
    <row r="3309" spans="2:8" x14ac:dyDescent="0.25">
      <c r="B3309" s="870"/>
      <c r="C3309" s="870"/>
      <c r="D3309" s="870"/>
      <c r="E3309" s="870"/>
      <c r="F3309" s="870"/>
      <c r="G3309" s="870"/>
      <c r="H3309" s="870"/>
    </row>
    <row r="3310" spans="2:8" x14ac:dyDescent="0.25">
      <c r="B3310" s="870"/>
      <c r="C3310" s="870"/>
      <c r="D3310" s="870"/>
      <c r="E3310" s="870"/>
      <c r="F3310" s="870"/>
      <c r="G3310" s="870"/>
      <c r="H3310" s="870"/>
    </row>
    <row r="3311" spans="2:8" x14ac:dyDescent="0.25">
      <c r="B3311" s="870"/>
      <c r="C3311" s="870"/>
      <c r="D3311" s="870"/>
      <c r="E3311" s="870"/>
      <c r="F3311" s="870"/>
      <c r="G3311" s="870"/>
      <c r="H3311" s="870"/>
    </row>
    <row r="3312" spans="2:8" x14ac:dyDescent="0.25">
      <c r="B3312" s="870"/>
      <c r="C3312" s="870"/>
      <c r="D3312" s="870"/>
      <c r="E3312" s="870"/>
      <c r="F3312" s="870"/>
      <c r="G3312" s="870"/>
      <c r="H3312" s="870"/>
    </row>
    <row r="3313" spans="2:8" x14ac:dyDescent="0.25">
      <c r="B3313" s="870"/>
      <c r="C3313" s="870"/>
      <c r="D3313" s="870"/>
      <c r="E3313" s="870"/>
      <c r="F3313" s="870"/>
      <c r="G3313" s="870"/>
      <c r="H3313" s="870"/>
    </row>
    <row r="3314" spans="2:8" x14ac:dyDescent="0.25">
      <c r="B3314" s="870"/>
      <c r="C3314" s="870"/>
      <c r="D3314" s="870"/>
      <c r="E3314" s="870"/>
      <c r="F3314" s="870"/>
      <c r="G3314" s="870"/>
      <c r="H3314" s="870"/>
    </row>
    <row r="3315" spans="2:8" x14ac:dyDescent="0.25">
      <c r="B3315" s="870"/>
      <c r="C3315" s="870"/>
      <c r="D3315" s="870"/>
      <c r="E3315" s="870"/>
      <c r="F3315" s="870"/>
      <c r="G3315" s="870"/>
      <c r="H3315" s="870"/>
    </row>
    <row r="3316" spans="2:8" x14ac:dyDescent="0.25">
      <c r="B3316" s="870"/>
      <c r="C3316" s="870"/>
      <c r="D3316" s="870"/>
      <c r="E3316" s="870"/>
      <c r="F3316" s="870"/>
      <c r="G3316" s="870"/>
      <c r="H3316" s="870"/>
    </row>
    <row r="3317" spans="2:8" x14ac:dyDescent="0.25">
      <c r="B3317" s="870"/>
      <c r="C3317" s="870"/>
      <c r="D3317" s="870"/>
      <c r="E3317" s="870"/>
      <c r="F3317" s="870"/>
      <c r="G3317" s="870"/>
      <c r="H3317" s="870"/>
    </row>
    <row r="3318" spans="2:8" x14ac:dyDescent="0.25">
      <c r="B3318" s="870"/>
      <c r="C3318" s="870"/>
      <c r="D3318" s="870"/>
      <c r="E3318" s="870"/>
      <c r="F3318" s="870"/>
      <c r="G3318" s="870"/>
      <c r="H3318" s="870"/>
    </row>
    <row r="3319" spans="2:8" x14ac:dyDescent="0.25">
      <c r="B3319" s="870"/>
      <c r="C3319" s="870"/>
      <c r="D3319" s="870"/>
      <c r="E3319" s="870"/>
      <c r="F3319" s="870"/>
      <c r="G3319" s="870"/>
      <c r="H3319" s="870"/>
    </row>
    <row r="3320" spans="2:8" x14ac:dyDescent="0.25">
      <c r="B3320" s="870"/>
      <c r="C3320" s="870"/>
      <c r="D3320" s="870"/>
      <c r="E3320" s="870"/>
      <c r="F3320" s="870"/>
      <c r="G3320" s="870"/>
      <c r="H3320" s="870"/>
    </row>
    <row r="3321" spans="2:8" x14ac:dyDescent="0.25">
      <c r="B3321" s="870"/>
      <c r="C3321" s="870"/>
      <c r="D3321" s="870"/>
      <c r="E3321" s="870"/>
      <c r="F3321" s="870"/>
      <c r="G3321" s="870"/>
      <c r="H3321" s="870"/>
    </row>
    <row r="3322" spans="2:8" x14ac:dyDescent="0.25">
      <c r="B3322" s="870"/>
      <c r="C3322" s="870"/>
      <c r="D3322" s="870"/>
      <c r="E3322" s="870"/>
      <c r="F3322" s="870"/>
      <c r="G3322" s="870"/>
      <c r="H3322" s="870"/>
    </row>
    <row r="3323" spans="2:8" x14ac:dyDescent="0.25">
      <c r="B3323" s="870"/>
      <c r="C3323" s="870"/>
      <c r="D3323" s="870"/>
      <c r="E3323" s="870"/>
      <c r="F3323" s="870"/>
      <c r="G3323" s="870"/>
      <c r="H3323" s="870"/>
    </row>
    <row r="3324" spans="2:8" x14ac:dyDescent="0.25">
      <c r="B3324" s="870"/>
      <c r="C3324" s="870"/>
      <c r="D3324" s="870"/>
      <c r="E3324" s="870"/>
      <c r="F3324" s="870"/>
      <c r="G3324" s="870"/>
      <c r="H3324" s="870"/>
    </row>
    <row r="3325" spans="2:8" x14ac:dyDescent="0.25">
      <c r="B3325" s="870"/>
      <c r="C3325" s="870"/>
      <c r="D3325" s="870"/>
      <c r="E3325" s="870"/>
      <c r="F3325" s="870"/>
      <c r="G3325" s="870"/>
      <c r="H3325" s="870"/>
    </row>
    <row r="3326" spans="2:8" x14ac:dyDescent="0.25">
      <c r="B3326" s="870"/>
      <c r="C3326" s="870"/>
      <c r="D3326" s="870"/>
      <c r="E3326" s="870"/>
      <c r="F3326" s="870"/>
      <c r="G3326" s="870"/>
      <c r="H3326" s="870"/>
    </row>
    <row r="3327" spans="2:8" x14ac:dyDescent="0.25">
      <c r="B3327" s="870"/>
      <c r="C3327" s="870"/>
      <c r="D3327" s="870"/>
      <c r="E3327" s="870"/>
      <c r="F3327" s="870"/>
      <c r="G3327" s="870"/>
      <c r="H3327" s="870"/>
    </row>
    <row r="3328" spans="2:8" x14ac:dyDescent="0.25">
      <c r="B3328" s="870"/>
      <c r="C3328" s="870"/>
      <c r="D3328" s="870"/>
      <c r="E3328" s="870"/>
      <c r="F3328" s="870"/>
      <c r="G3328" s="870"/>
      <c r="H3328" s="870"/>
    </row>
    <row r="3329" spans="2:8" x14ac:dyDescent="0.25">
      <c r="B3329" s="870"/>
      <c r="C3329" s="870"/>
      <c r="D3329" s="870"/>
      <c r="E3329" s="870"/>
      <c r="F3329" s="870"/>
      <c r="G3329" s="870"/>
      <c r="H3329" s="870"/>
    </row>
    <row r="3330" spans="2:8" x14ac:dyDescent="0.25">
      <c r="B3330" s="870"/>
      <c r="C3330" s="870"/>
      <c r="D3330" s="870"/>
      <c r="E3330" s="870"/>
      <c r="F3330" s="870"/>
      <c r="G3330" s="870"/>
      <c r="H3330" s="870"/>
    </row>
    <row r="3331" spans="2:8" x14ac:dyDescent="0.25">
      <c r="B3331" s="870"/>
      <c r="C3331" s="870"/>
      <c r="D3331" s="870"/>
      <c r="E3331" s="870"/>
      <c r="F3331" s="870"/>
      <c r="G3331" s="870"/>
      <c r="H3331" s="870"/>
    </row>
    <row r="3332" spans="2:8" x14ac:dyDescent="0.25">
      <c r="B3332" s="870"/>
      <c r="C3332" s="870"/>
      <c r="D3332" s="870"/>
      <c r="E3332" s="870"/>
      <c r="F3332" s="870"/>
      <c r="G3332" s="870"/>
      <c r="H3332" s="870"/>
    </row>
    <row r="3333" spans="2:8" x14ac:dyDescent="0.25">
      <c r="B3333" s="870"/>
      <c r="C3333" s="870"/>
      <c r="D3333" s="870"/>
      <c r="E3333" s="870"/>
      <c r="F3333" s="870"/>
      <c r="G3333" s="870"/>
      <c r="H3333" s="870"/>
    </row>
    <row r="3334" spans="2:8" x14ac:dyDescent="0.25">
      <c r="B3334" s="870"/>
      <c r="C3334" s="870"/>
      <c r="D3334" s="870"/>
      <c r="E3334" s="870"/>
      <c r="F3334" s="870"/>
      <c r="G3334" s="870"/>
      <c r="H3334" s="870"/>
    </row>
    <row r="3335" spans="2:8" x14ac:dyDescent="0.25">
      <c r="B3335" s="870"/>
      <c r="C3335" s="870"/>
      <c r="D3335" s="870"/>
      <c r="E3335" s="870"/>
      <c r="F3335" s="870"/>
      <c r="G3335" s="870"/>
      <c r="H3335" s="870"/>
    </row>
    <row r="3336" spans="2:8" x14ac:dyDescent="0.25">
      <c r="B3336" s="870"/>
      <c r="C3336" s="870"/>
      <c r="D3336" s="870"/>
      <c r="E3336" s="870"/>
      <c r="F3336" s="870"/>
      <c r="G3336" s="870"/>
      <c r="H3336" s="870"/>
    </row>
    <row r="3337" spans="2:8" x14ac:dyDescent="0.25">
      <c r="B3337" s="870"/>
      <c r="C3337" s="870"/>
      <c r="D3337" s="870"/>
      <c r="E3337" s="870"/>
      <c r="F3337" s="870"/>
      <c r="G3337" s="870"/>
      <c r="H3337" s="870"/>
    </row>
    <row r="3338" spans="2:8" x14ac:dyDescent="0.25">
      <c r="B3338" s="870"/>
      <c r="C3338" s="870"/>
      <c r="D3338" s="870"/>
      <c r="E3338" s="870"/>
      <c r="F3338" s="870"/>
      <c r="G3338" s="870"/>
      <c r="H3338" s="870"/>
    </row>
    <row r="3339" spans="2:8" x14ac:dyDescent="0.25">
      <c r="B3339" s="870"/>
      <c r="C3339" s="870"/>
      <c r="D3339" s="870"/>
      <c r="E3339" s="870"/>
      <c r="F3339" s="870"/>
      <c r="G3339" s="870"/>
      <c r="H3339" s="870"/>
    </row>
    <row r="3340" spans="2:8" x14ac:dyDescent="0.25">
      <c r="B3340" s="870"/>
      <c r="C3340" s="870"/>
      <c r="D3340" s="870"/>
      <c r="E3340" s="870"/>
      <c r="F3340" s="870"/>
      <c r="G3340" s="870"/>
      <c r="H3340" s="870"/>
    </row>
    <row r="3341" spans="2:8" x14ac:dyDescent="0.25">
      <c r="B3341" s="870"/>
      <c r="C3341" s="870"/>
      <c r="D3341" s="870"/>
      <c r="E3341" s="870"/>
      <c r="F3341" s="870"/>
      <c r="G3341" s="870"/>
      <c r="H3341" s="870"/>
    </row>
    <row r="3342" spans="2:8" x14ac:dyDescent="0.25">
      <c r="B3342" s="870"/>
      <c r="C3342" s="870"/>
      <c r="D3342" s="870"/>
      <c r="E3342" s="870"/>
      <c r="F3342" s="870"/>
      <c r="G3342" s="870"/>
      <c r="H3342" s="870"/>
    </row>
    <row r="3343" spans="2:8" x14ac:dyDescent="0.25">
      <c r="B3343" s="870"/>
      <c r="C3343" s="870"/>
      <c r="D3343" s="870"/>
      <c r="E3343" s="870"/>
      <c r="F3343" s="870"/>
      <c r="G3343" s="870"/>
      <c r="H3343" s="870"/>
    </row>
    <row r="3344" spans="2:8" x14ac:dyDescent="0.25">
      <c r="B3344" s="870"/>
      <c r="C3344" s="870"/>
      <c r="D3344" s="870"/>
      <c r="E3344" s="870"/>
      <c r="F3344" s="870"/>
      <c r="G3344" s="870"/>
      <c r="H3344" s="870"/>
    </row>
    <row r="3345" spans="2:8" x14ac:dyDescent="0.25">
      <c r="B3345" s="870"/>
      <c r="C3345" s="870"/>
      <c r="D3345" s="870"/>
      <c r="E3345" s="870"/>
      <c r="F3345" s="870"/>
      <c r="G3345" s="870"/>
      <c r="H3345" s="870"/>
    </row>
    <row r="3346" spans="2:8" x14ac:dyDescent="0.25">
      <c r="B3346" s="870"/>
      <c r="C3346" s="870"/>
      <c r="D3346" s="870"/>
      <c r="E3346" s="870"/>
      <c r="F3346" s="870"/>
      <c r="G3346" s="870"/>
      <c r="H3346" s="870"/>
    </row>
    <row r="3347" spans="2:8" x14ac:dyDescent="0.25">
      <c r="B3347" s="870"/>
      <c r="C3347" s="870"/>
      <c r="D3347" s="870"/>
      <c r="E3347" s="870"/>
      <c r="F3347" s="870"/>
      <c r="G3347" s="870"/>
      <c r="H3347" s="870"/>
    </row>
    <row r="3348" spans="2:8" x14ac:dyDescent="0.25">
      <c r="B3348" s="870"/>
      <c r="C3348" s="870"/>
      <c r="D3348" s="870"/>
      <c r="E3348" s="870"/>
      <c r="F3348" s="870"/>
      <c r="G3348" s="870"/>
      <c r="H3348" s="870"/>
    </row>
    <row r="3349" spans="2:8" x14ac:dyDescent="0.25">
      <c r="B3349" s="870"/>
      <c r="C3349" s="870"/>
      <c r="D3349" s="870"/>
      <c r="E3349" s="870"/>
      <c r="F3349" s="870"/>
      <c r="G3349" s="870"/>
      <c r="H3349" s="870"/>
    </row>
    <row r="3350" spans="2:8" x14ac:dyDescent="0.25">
      <c r="B3350" s="870"/>
      <c r="C3350" s="870"/>
      <c r="D3350" s="870"/>
      <c r="E3350" s="870"/>
      <c r="F3350" s="870"/>
      <c r="G3350" s="870"/>
      <c r="H3350" s="870"/>
    </row>
    <row r="3351" spans="2:8" x14ac:dyDescent="0.25">
      <c r="B3351" s="870"/>
      <c r="C3351" s="870"/>
      <c r="D3351" s="870"/>
      <c r="E3351" s="870"/>
      <c r="F3351" s="870"/>
      <c r="G3351" s="870"/>
      <c r="H3351" s="870"/>
    </row>
    <row r="3352" spans="2:8" x14ac:dyDescent="0.25">
      <c r="B3352" s="870"/>
      <c r="C3352" s="870"/>
      <c r="D3352" s="870"/>
      <c r="E3352" s="870"/>
      <c r="F3352" s="870"/>
      <c r="G3352" s="870"/>
      <c r="H3352" s="870"/>
    </row>
    <row r="3353" spans="2:8" x14ac:dyDescent="0.25">
      <c r="B3353" s="870"/>
      <c r="C3353" s="870"/>
      <c r="D3353" s="870"/>
      <c r="E3353" s="870"/>
      <c r="F3353" s="870"/>
      <c r="G3353" s="870"/>
      <c r="H3353" s="870"/>
    </row>
    <row r="3354" spans="2:8" x14ac:dyDescent="0.25">
      <c r="B3354" s="870"/>
      <c r="C3354" s="870"/>
      <c r="D3354" s="870"/>
      <c r="E3354" s="870"/>
      <c r="F3354" s="870"/>
      <c r="G3354" s="870"/>
      <c r="H3354" s="870"/>
    </row>
    <row r="3355" spans="2:8" x14ac:dyDescent="0.25">
      <c r="B3355" s="870"/>
      <c r="C3355" s="870"/>
      <c r="D3355" s="870"/>
      <c r="E3355" s="870"/>
      <c r="F3355" s="870"/>
      <c r="G3355" s="870"/>
      <c r="H3355" s="870"/>
    </row>
    <row r="3356" spans="2:8" x14ac:dyDescent="0.25">
      <c r="B3356" s="870"/>
      <c r="C3356" s="870"/>
      <c r="D3356" s="870"/>
      <c r="E3356" s="870"/>
      <c r="F3356" s="870"/>
      <c r="G3356" s="870"/>
      <c r="H3356" s="870"/>
    </row>
    <row r="3357" spans="2:8" x14ac:dyDescent="0.25">
      <c r="B3357" s="870"/>
      <c r="C3357" s="870"/>
      <c r="D3357" s="870"/>
      <c r="E3357" s="870"/>
      <c r="F3357" s="870"/>
      <c r="G3357" s="870"/>
      <c r="H3357" s="870"/>
    </row>
    <row r="3358" spans="2:8" x14ac:dyDescent="0.25">
      <c r="B3358" s="870"/>
      <c r="C3358" s="870"/>
      <c r="D3358" s="870"/>
      <c r="E3358" s="870"/>
      <c r="F3358" s="870"/>
      <c r="G3358" s="870"/>
      <c r="H3358" s="870"/>
    </row>
    <row r="3359" spans="2:8" x14ac:dyDescent="0.25">
      <c r="B3359" s="870"/>
      <c r="C3359" s="870"/>
      <c r="D3359" s="870"/>
      <c r="E3359" s="870"/>
      <c r="F3359" s="870"/>
      <c r="G3359" s="870"/>
      <c r="H3359" s="870"/>
    </row>
    <row r="3360" spans="2:8" x14ac:dyDescent="0.25">
      <c r="B3360" s="870"/>
      <c r="C3360" s="870"/>
      <c r="D3360" s="870"/>
      <c r="E3360" s="870"/>
      <c r="F3360" s="870"/>
      <c r="G3360" s="870"/>
      <c r="H3360" s="870"/>
    </row>
    <row r="3361" spans="2:8" x14ac:dyDescent="0.25">
      <c r="B3361" s="870"/>
      <c r="C3361" s="870"/>
      <c r="D3361" s="870"/>
      <c r="E3361" s="870"/>
      <c r="F3361" s="870"/>
      <c r="G3361" s="870"/>
      <c r="H3361" s="870"/>
    </row>
    <row r="3362" spans="2:8" x14ac:dyDescent="0.25">
      <c r="B3362" s="870"/>
      <c r="C3362" s="870"/>
      <c r="D3362" s="870"/>
      <c r="E3362" s="870"/>
      <c r="F3362" s="870"/>
      <c r="G3362" s="870"/>
      <c r="H3362" s="870"/>
    </row>
    <row r="3363" spans="2:8" x14ac:dyDescent="0.25">
      <c r="B3363" s="870"/>
      <c r="C3363" s="870"/>
      <c r="D3363" s="870"/>
      <c r="E3363" s="870"/>
      <c r="F3363" s="870"/>
      <c r="G3363" s="870"/>
      <c r="H3363" s="870"/>
    </row>
    <row r="3364" spans="2:8" x14ac:dyDescent="0.25">
      <c r="B3364" s="870"/>
      <c r="C3364" s="870"/>
      <c r="D3364" s="870"/>
      <c r="E3364" s="870"/>
      <c r="F3364" s="870"/>
      <c r="G3364" s="870"/>
      <c r="H3364" s="870"/>
    </row>
    <row r="3365" spans="2:8" x14ac:dyDescent="0.25">
      <c r="B3365" s="870"/>
      <c r="C3365" s="870"/>
      <c r="D3365" s="870"/>
      <c r="E3365" s="870"/>
      <c r="F3365" s="870"/>
      <c r="G3365" s="870"/>
      <c r="H3365" s="870"/>
    </row>
    <row r="3366" spans="2:8" x14ac:dyDescent="0.25">
      <c r="B3366" s="870"/>
      <c r="C3366" s="870"/>
      <c r="D3366" s="870"/>
      <c r="E3366" s="870"/>
      <c r="F3366" s="870"/>
      <c r="G3366" s="870"/>
      <c r="H3366" s="870"/>
    </row>
    <row r="3367" spans="2:8" x14ac:dyDescent="0.25">
      <c r="B3367" s="870"/>
      <c r="C3367" s="870"/>
      <c r="D3367" s="870"/>
      <c r="E3367" s="870"/>
      <c r="F3367" s="870"/>
      <c r="G3367" s="870"/>
      <c r="H3367" s="870"/>
    </row>
    <row r="3368" spans="2:8" x14ac:dyDescent="0.25">
      <c r="B3368" s="870"/>
      <c r="C3368" s="870"/>
      <c r="D3368" s="870"/>
      <c r="E3368" s="870"/>
      <c r="F3368" s="870"/>
      <c r="G3368" s="870"/>
      <c r="H3368" s="870"/>
    </row>
    <row r="3369" spans="2:8" x14ac:dyDescent="0.25">
      <c r="B3369" s="870"/>
      <c r="C3369" s="870"/>
      <c r="D3369" s="870"/>
      <c r="E3369" s="870"/>
      <c r="F3369" s="870"/>
      <c r="G3369" s="870"/>
      <c r="H3369" s="870"/>
    </row>
    <row r="3370" spans="2:8" x14ac:dyDescent="0.25">
      <c r="B3370" s="870"/>
      <c r="C3370" s="870"/>
      <c r="D3370" s="870"/>
      <c r="E3370" s="870"/>
      <c r="F3370" s="870"/>
      <c r="G3370" s="870"/>
      <c r="H3370" s="870"/>
    </row>
    <row r="3371" spans="2:8" x14ac:dyDescent="0.25">
      <c r="B3371" s="870"/>
      <c r="C3371" s="870"/>
      <c r="D3371" s="870"/>
      <c r="E3371" s="870"/>
      <c r="F3371" s="870"/>
      <c r="G3371" s="870"/>
      <c r="H3371" s="870"/>
    </row>
    <row r="3372" spans="2:8" x14ac:dyDescent="0.25">
      <c r="B3372" s="870"/>
      <c r="C3372" s="870"/>
      <c r="D3372" s="870"/>
      <c r="E3372" s="870"/>
      <c r="F3372" s="870"/>
      <c r="G3372" s="870"/>
      <c r="H3372" s="870"/>
    </row>
    <row r="3373" spans="2:8" x14ac:dyDescent="0.25">
      <c r="B3373" s="870"/>
      <c r="C3373" s="870"/>
      <c r="D3373" s="870"/>
      <c r="E3373" s="870"/>
      <c r="F3373" s="870"/>
      <c r="G3373" s="870"/>
      <c r="H3373" s="870"/>
    </row>
    <row r="3374" spans="2:8" x14ac:dyDescent="0.25">
      <c r="B3374" s="870"/>
      <c r="C3374" s="870"/>
      <c r="D3374" s="870"/>
      <c r="E3374" s="870"/>
      <c r="F3374" s="870"/>
      <c r="G3374" s="870"/>
      <c r="H3374" s="870"/>
    </row>
    <row r="3375" spans="2:8" x14ac:dyDescent="0.25">
      <c r="B3375" s="870"/>
      <c r="C3375" s="870"/>
      <c r="D3375" s="870"/>
      <c r="E3375" s="870"/>
      <c r="F3375" s="870"/>
      <c r="G3375" s="870"/>
      <c r="H3375" s="870"/>
    </row>
    <row r="3376" spans="2:8" x14ac:dyDescent="0.25">
      <c r="B3376" s="870"/>
      <c r="C3376" s="870"/>
      <c r="D3376" s="870"/>
      <c r="E3376" s="870"/>
      <c r="F3376" s="870"/>
      <c r="G3376" s="870"/>
      <c r="H3376" s="870"/>
    </row>
    <row r="3377" spans="2:8" x14ac:dyDescent="0.25">
      <c r="B3377" s="870"/>
      <c r="C3377" s="870"/>
      <c r="D3377" s="870"/>
      <c r="E3377" s="870"/>
      <c r="F3377" s="870"/>
      <c r="G3377" s="870"/>
      <c r="H3377" s="870"/>
    </row>
    <row r="3378" spans="2:8" x14ac:dyDescent="0.25">
      <c r="B3378" s="870"/>
      <c r="C3378" s="870"/>
      <c r="D3378" s="870"/>
      <c r="E3378" s="870"/>
      <c r="F3378" s="870"/>
      <c r="G3378" s="870"/>
      <c r="H3378" s="870"/>
    </row>
    <row r="3379" spans="2:8" x14ac:dyDescent="0.25">
      <c r="B3379" s="870"/>
      <c r="C3379" s="870"/>
      <c r="D3379" s="870"/>
      <c r="E3379" s="870"/>
      <c r="F3379" s="870"/>
      <c r="G3379" s="870"/>
      <c r="H3379" s="870"/>
    </row>
    <row r="3380" spans="2:8" x14ac:dyDescent="0.25">
      <c r="B3380" s="870"/>
      <c r="C3380" s="870"/>
      <c r="D3380" s="870"/>
      <c r="E3380" s="870"/>
      <c r="F3380" s="870"/>
      <c r="G3380" s="870"/>
      <c r="H3380" s="870"/>
    </row>
  </sheetData>
  <mergeCells count="2">
    <mergeCell ref="F3:H3"/>
    <mergeCell ref="T4:V4"/>
  </mergeCells>
  <printOptions horizontalCentered="1" gridLines="1"/>
  <pageMargins left="0.23622047244094491" right="0.19685039370078741" top="1.1811023622047245" bottom="0.51181102362204722" header="0.74803149606299213" footer="0.15748031496062992"/>
  <pageSetup paperSize="9" scale="73" fitToWidth="2" orientation="landscape" r:id="rId1"/>
  <headerFooter alignWithMargins="0">
    <oddHeader xml:space="preserve">&amp;C&amp;"Times New Roman,Tučné"&amp;14Tabuľka č. 6b - Výkon verejných vysokých škôl pre rozpis dotácií na rok 2020 a jeho porovnanie s rokom 2019 </oddHeader>
    <oddFooter>&amp;L&amp;D
&amp;F   &amp;A&amp;R&amp;P</oddFooter>
  </headerFooter>
  <colBreaks count="1" manualBreakCount="1">
    <brk id="14" min="2" max="32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H15"/>
  <sheetViews>
    <sheetView zoomScaleNormal="100" workbookViewId="0">
      <selection activeCell="H13" sqref="H13"/>
    </sheetView>
  </sheetViews>
  <sheetFormatPr defaultColWidth="9.140625" defaultRowHeight="15" x14ac:dyDescent="0.25"/>
  <cols>
    <col min="1" max="1" width="5.140625" style="814" customWidth="1"/>
    <col min="2" max="2" width="14" style="814" customWidth="1"/>
    <col min="3" max="3" width="10.85546875" style="814" customWidth="1"/>
    <col min="4" max="4" width="10.42578125" style="814" customWidth="1"/>
    <col min="5" max="5" width="10.7109375" style="814" customWidth="1"/>
    <col min="6" max="6" width="10.85546875" style="814" customWidth="1"/>
    <col min="7" max="7" width="14.140625" style="814" customWidth="1"/>
    <col min="8" max="8" width="14.140625" style="817" customWidth="1"/>
    <col min="9" max="16384" width="9.140625" style="814"/>
  </cols>
  <sheetData>
    <row r="1" spans="1:8" ht="14.45" thickBot="1" x14ac:dyDescent="0.3">
      <c r="A1" s="814" t="s">
        <v>699</v>
      </c>
      <c r="B1" s="815"/>
      <c r="C1" s="816"/>
    </row>
    <row r="2" spans="1:8" ht="20.25" customHeight="1" thickBot="1" x14ac:dyDescent="0.3">
      <c r="A2" s="2000"/>
      <c r="B2" s="2002" t="s">
        <v>216</v>
      </c>
      <c r="C2" s="2004"/>
      <c r="D2" s="2005"/>
      <c r="E2" s="2005"/>
      <c r="F2" s="2005"/>
      <c r="G2" s="2005"/>
      <c r="H2" s="2006"/>
    </row>
    <row r="3" spans="1:8" s="823" customFormat="1" ht="134.25" customHeight="1" thickBot="1" x14ac:dyDescent="0.3">
      <c r="A3" s="2001"/>
      <c r="B3" s="2003"/>
      <c r="C3" s="818" t="s">
        <v>700</v>
      </c>
      <c r="D3" s="819" t="s">
        <v>701</v>
      </c>
      <c r="E3" s="819" t="s">
        <v>702</v>
      </c>
      <c r="F3" s="820" t="s">
        <v>703</v>
      </c>
      <c r="G3" s="821" t="s">
        <v>704</v>
      </c>
      <c r="H3" s="822" t="s">
        <v>705</v>
      </c>
    </row>
    <row r="4" spans="1:8" s="827" customFormat="1" ht="16.5" customHeight="1" thickBot="1" x14ac:dyDescent="0.3">
      <c r="A4" s="2000" t="s">
        <v>215</v>
      </c>
      <c r="B4" s="2007" t="s">
        <v>706</v>
      </c>
      <c r="C4" s="824" t="s">
        <v>707</v>
      </c>
      <c r="D4" s="825" t="s">
        <v>683</v>
      </c>
      <c r="E4" s="825" t="s">
        <v>708</v>
      </c>
      <c r="F4" s="826" t="s">
        <v>684</v>
      </c>
      <c r="G4" s="2009" t="s">
        <v>709</v>
      </c>
      <c r="H4" s="2011" t="s">
        <v>710</v>
      </c>
    </row>
    <row r="5" spans="1:8" s="827" customFormat="1" ht="60.75" customHeight="1" thickBot="1" x14ac:dyDescent="0.3">
      <c r="A5" s="2001"/>
      <c r="B5" s="2008"/>
      <c r="C5" s="828">
        <v>2</v>
      </c>
      <c r="D5" s="829">
        <v>1.66</v>
      </c>
      <c r="E5" s="829">
        <v>1.33</v>
      </c>
      <c r="F5" s="830">
        <v>1</v>
      </c>
      <c r="G5" s="2010"/>
      <c r="H5" s="2012"/>
    </row>
    <row r="6" spans="1:8" ht="13.9" x14ac:dyDescent="0.25">
      <c r="A6" s="831" t="s">
        <v>257</v>
      </c>
      <c r="B6" s="832" t="s">
        <v>3</v>
      </c>
      <c r="C6" s="833">
        <v>40.659999999999997</v>
      </c>
      <c r="D6" s="834">
        <v>55.46</v>
      </c>
      <c r="E6" s="834">
        <v>101.32</v>
      </c>
      <c r="F6" s="835">
        <v>15.7</v>
      </c>
      <c r="G6" s="836">
        <f>SUM(C6:F6)</f>
        <v>213.14</v>
      </c>
      <c r="H6" s="837">
        <v>1.5193731819461385</v>
      </c>
    </row>
    <row r="7" spans="1:8" ht="13.9" x14ac:dyDescent="0.25">
      <c r="A7" s="838" t="s">
        <v>259</v>
      </c>
      <c r="B7" s="839" t="s">
        <v>4</v>
      </c>
      <c r="C7" s="833">
        <v>17.329999999999998</v>
      </c>
      <c r="D7" s="834">
        <v>27.28</v>
      </c>
      <c r="E7" s="834">
        <v>48.09</v>
      </c>
      <c r="F7" s="835">
        <v>5.6</v>
      </c>
      <c r="G7" s="840">
        <f t="shared" ref="G7:G14" si="0">SUM(C7:F7)</f>
        <v>98.3</v>
      </c>
      <c r="H7" s="841">
        <v>1.5209003051881993</v>
      </c>
    </row>
    <row r="8" spans="1:8" ht="13.9" x14ac:dyDescent="0.25">
      <c r="A8" s="838" t="s">
        <v>261</v>
      </c>
      <c r="B8" s="839" t="s">
        <v>5</v>
      </c>
      <c r="C8" s="833">
        <v>34.200000000000003</v>
      </c>
      <c r="D8" s="834">
        <v>42.27</v>
      </c>
      <c r="E8" s="834">
        <v>72.28</v>
      </c>
      <c r="F8" s="835">
        <v>17.399999999999999</v>
      </c>
      <c r="G8" s="840">
        <f t="shared" si="0"/>
        <v>166.15</v>
      </c>
      <c r="H8" s="841">
        <v>1.5173072524826965</v>
      </c>
    </row>
    <row r="9" spans="1:8" ht="13.9" x14ac:dyDescent="0.25">
      <c r="A9" s="838" t="s">
        <v>263</v>
      </c>
      <c r="B9" s="839" t="s">
        <v>6</v>
      </c>
      <c r="C9" s="833">
        <v>39.450000000000003</v>
      </c>
      <c r="D9" s="834">
        <v>70.900000000000006</v>
      </c>
      <c r="E9" s="834">
        <v>76.36</v>
      </c>
      <c r="F9" s="835">
        <v>8.5</v>
      </c>
      <c r="G9" s="840">
        <f t="shared" si="0"/>
        <v>195.21</v>
      </c>
      <c r="H9" s="841">
        <v>1.5708867373597664</v>
      </c>
    </row>
    <row r="10" spans="1:8" ht="13.9" x14ac:dyDescent="0.25">
      <c r="A10" s="838" t="s">
        <v>265</v>
      </c>
      <c r="B10" s="839" t="s">
        <v>7</v>
      </c>
      <c r="C10" s="833">
        <v>10.050000000000001</v>
      </c>
      <c r="D10" s="834">
        <v>30.53</v>
      </c>
      <c r="E10" s="834">
        <v>39.93</v>
      </c>
      <c r="F10" s="835">
        <v>4.88</v>
      </c>
      <c r="G10" s="840">
        <f t="shared" si="0"/>
        <v>85.389999999999986</v>
      </c>
      <c r="H10" s="841">
        <v>1.5079833704180818</v>
      </c>
    </row>
    <row r="11" spans="1:8" ht="13.9" x14ac:dyDescent="0.25">
      <c r="A11" s="838" t="s">
        <v>267</v>
      </c>
      <c r="B11" s="839" t="s">
        <v>8</v>
      </c>
      <c r="C11" s="833">
        <v>23.67</v>
      </c>
      <c r="D11" s="834">
        <v>42.73</v>
      </c>
      <c r="E11" s="834">
        <v>85.33</v>
      </c>
      <c r="F11" s="835">
        <v>5.85</v>
      </c>
      <c r="G11" s="840">
        <f t="shared" si="0"/>
        <v>157.58000000000001</v>
      </c>
      <c r="H11" s="841">
        <v>1.507873461099124</v>
      </c>
    </row>
    <row r="12" spans="1:8" ht="13.9" x14ac:dyDescent="0.25">
      <c r="A12" s="838" t="s">
        <v>269</v>
      </c>
      <c r="B12" s="839" t="s">
        <v>9</v>
      </c>
      <c r="C12" s="833">
        <v>3.8</v>
      </c>
      <c r="D12" s="834">
        <v>11.35</v>
      </c>
      <c r="E12" s="834">
        <v>22.29</v>
      </c>
      <c r="F12" s="835">
        <v>3.85</v>
      </c>
      <c r="G12" s="840">
        <f t="shared" si="0"/>
        <v>41.29</v>
      </c>
      <c r="H12" s="841">
        <v>1.4516032937757326</v>
      </c>
    </row>
    <row r="13" spans="1:8" x14ac:dyDescent="0.25">
      <c r="A13" s="838" t="s">
        <v>271</v>
      </c>
      <c r="B13" s="839" t="s">
        <v>711</v>
      </c>
      <c r="C13" s="833">
        <v>4.2</v>
      </c>
      <c r="D13" s="834">
        <v>10.65</v>
      </c>
      <c r="E13" s="834">
        <v>15.41</v>
      </c>
      <c r="F13" s="835">
        <v>1.51</v>
      </c>
      <c r="G13" s="840">
        <f t="shared" si="0"/>
        <v>31.770000000000003</v>
      </c>
      <c r="H13" s="841">
        <v>1.5135127478753538</v>
      </c>
    </row>
    <row r="14" spans="1:8" ht="14.45" x14ac:dyDescent="0.3">
      <c r="A14" s="838"/>
      <c r="B14" s="839" t="s">
        <v>48</v>
      </c>
      <c r="C14" s="842">
        <f>SUM(C6:C13)</f>
        <v>173.36</v>
      </c>
      <c r="D14" s="842">
        <f t="shared" ref="D14:F14" si="1">SUM(D6:D13)</f>
        <v>291.17</v>
      </c>
      <c r="E14" s="842">
        <f t="shared" si="1"/>
        <v>461.01000000000005</v>
      </c>
      <c r="F14" s="842">
        <f t="shared" si="1"/>
        <v>63.29</v>
      </c>
      <c r="G14" s="840">
        <f t="shared" si="0"/>
        <v>988.83</v>
      </c>
      <c r="H14" s="841">
        <v>1.523513141793837</v>
      </c>
    </row>
    <row r="15" spans="1:8" x14ac:dyDescent="0.25">
      <c r="A15" s="838" t="s">
        <v>273</v>
      </c>
      <c r="B15" s="843" t="s">
        <v>712</v>
      </c>
      <c r="C15" s="844">
        <v>173.36</v>
      </c>
      <c r="D15" s="844">
        <v>291.17</v>
      </c>
      <c r="E15" s="844">
        <v>461.01</v>
      </c>
      <c r="F15" s="844">
        <v>63.29</v>
      </c>
      <c r="G15" s="845">
        <v>988.83</v>
      </c>
      <c r="H15" s="841">
        <v>1.523513141793837</v>
      </c>
    </row>
  </sheetData>
  <mergeCells count="7">
    <mergeCell ref="A2:A3"/>
    <mergeCell ref="B2:B3"/>
    <mergeCell ref="C2:H2"/>
    <mergeCell ref="A4:A5"/>
    <mergeCell ref="B4:B5"/>
    <mergeCell ref="G4:G5"/>
    <mergeCell ref="H4:H5"/>
  </mergeCells>
  <printOptions gridLines="1"/>
  <pageMargins left="0.23622047244094491" right="0.15748031496062992" top="1.4173228346456694" bottom="0.59055118110236227" header="0.82677165354330717" footer="0.19685039370078741"/>
  <pageSetup paperSize="9" orientation="landscape" r:id="rId1"/>
  <headerFooter alignWithMargins="0">
    <oddHeader>&amp;C&amp;"Times New Roman,Tučné"&amp;16Tabuľka č. 16 - Výpočet koeficientu kvalifikačnej štruktúry na rok  2020</oddHeader>
    <oddFooter>&amp;L&amp;F   &amp;A  &amp;D&amp;R&amp;P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C44"/>
  <sheetViews>
    <sheetView topLeftCell="A7" workbookViewId="0">
      <selection activeCell="M10" sqref="M10"/>
    </sheetView>
  </sheetViews>
  <sheetFormatPr defaultRowHeight="12.75" x14ac:dyDescent="0.2"/>
  <cols>
    <col min="1" max="1" width="15.5703125" style="1" customWidth="1"/>
    <col min="2" max="2" width="12" style="1" customWidth="1"/>
    <col min="3" max="3" width="8.7109375" style="1" customWidth="1"/>
    <col min="4" max="4" width="13.7109375" style="1" hidden="1" customWidth="1"/>
    <col min="5" max="5" width="12.5703125" style="1" customWidth="1"/>
    <col min="6" max="6" width="13.85546875" style="1" customWidth="1"/>
    <col min="7" max="7" width="2.42578125" style="1" customWidth="1"/>
    <col min="8" max="8" width="10.7109375" style="1" customWidth="1"/>
    <col min="9" max="9" width="10.28515625" style="1" customWidth="1"/>
    <col min="10" max="10" width="17.28515625" style="1" customWidth="1"/>
    <col min="11" max="11" width="13.42578125" style="1" customWidth="1"/>
    <col min="12" max="12" width="8.7109375" style="1" hidden="1" customWidth="1"/>
    <col min="13" max="13" width="12.140625" style="1" customWidth="1"/>
    <col min="14" max="14" width="12.7109375" style="1" customWidth="1"/>
    <col min="15" max="15" width="15" style="1" customWidth="1"/>
    <col min="16" max="16" width="10.28515625" style="1" hidden="1" customWidth="1"/>
    <col min="17" max="17" width="9.7109375" style="1" hidden="1" customWidth="1"/>
    <col min="18" max="18" width="11.28515625" style="1" hidden="1" customWidth="1"/>
    <col min="19" max="19" width="4.5703125" style="77" hidden="1" customWidth="1"/>
    <col min="20" max="21" width="9.7109375" style="1" hidden="1" customWidth="1"/>
    <col min="22" max="22" width="14.28515625" style="1" hidden="1" customWidth="1"/>
    <col min="23" max="24" width="8.85546875" style="1" hidden="1" customWidth="1"/>
    <col min="25" max="26" width="14" style="1" customWidth="1"/>
    <col min="27" max="27" width="9.85546875" style="1" customWidth="1"/>
    <col min="28" max="28" width="10.42578125" style="1" customWidth="1"/>
    <col min="29" max="257" width="9.140625" style="1"/>
    <col min="258" max="258" width="10.7109375" style="1" customWidth="1"/>
    <col min="259" max="259" width="9.5703125" style="1" customWidth="1"/>
    <col min="260" max="260" width="7.5703125" style="1" customWidth="1"/>
    <col min="261" max="261" width="1.28515625" style="1" customWidth="1"/>
    <col min="262" max="262" width="10.7109375" style="1" customWidth="1"/>
    <col min="263" max="263" width="10.42578125" style="1" customWidth="1"/>
    <col min="264" max="264" width="2.42578125" style="1" customWidth="1"/>
    <col min="265" max="265" width="10.7109375" style="1" customWidth="1"/>
    <col min="266" max="266" width="10.28515625" style="1" customWidth="1"/>
    <col min="267" max="267" width="11.28515625" style="1" customWidth="1"/>
    <col min="268" max="268" width="13.42578125" style="1" customWidth="1"/>
    <col min="269" max="269" width="3.7109375" style="1" customWidth="1"/>
    <col min="270" max="270" width="12.140625" style="1" customWidth="1"/>
    <col min="271" max="271" width="7.7109375" style="1" customWidth="1"/>
    <col min="272" max="272" width="3" style="1" customWidth="1"/>
    <col min="273" max="273" width="10.28515625" style="1" bestFit="1" customWidth="1"/>
    <col min="274" max="275" width="9.7109375" style="1" bestFit="1" customWidth="1"/>
    <col min="276" max="276" width="4.5703125" style="1" customWidth="1"/>
    <col min="277" max="278" width="9.7109375" style="1" customWidth="1"/>
    <col min="279" max="279" width="14.28515625" style="1" customWidth="1"/>
    <col min="280" max="281" width="9.140625" style="1"/>
    <col min="282" max="283" width="9" style="1" bestFit="1" customWidth="1"/>
    <col min="284" max="513" width="9.140625" style="1"/>
    <col min="514" max="514" width="10.7109375" style="1" customWidth="1"/>
    <col min="515" max="515" width="9.5703125" style="1" customWidth="1"/>
    <col min="516" max="516" width="7.5703125" style="1" customWidth="1"/>
    <col min="517" max="517" width="1.28515625" style="1" customWidth="1"/>
    <col min="518" max="518" width="10.7109375" style="1" customWidth="1"/>
    <col min="519" max="519" width="10.42578125" style="1" customWidth="1"/>
    <col min="520" max="520" width="2.42578125" style="1" customWidth="1"/>
    <col min="521" max="521" width="10.7109375" style="1" customWidth="1"/>
    <col min="522" max="522" width="10.28515625" style="1" customWidth="1"/>
    <col min="523" max="523" width="11.28515625" style="1" customWidth="1"/>
    <col min="524" max="524" width="13.42578125" style="1" customWidth="1"/>
    <col min="525" max="525" width="3.7109375" style="1" customWidth="1"/>
    <col min="526" max="526" width="12.140625" style="1" customWidth="1"/>
    <col min="527" max="527" width="7.7109375" style="1" customWidth="1"/>
    <col min="528" max="528" width="3" style="1" customWidth="1"/>
    <col min="529" max="529" width="10.28515625" style="1" bestFit="1" customWidth="1"/>
    <col min="530" max="531" width="9.7109375" style="1" bestFit="1" customWidth="1"/>
    <col min="532" max="532" width="4.5703125" style="1" customWidth="1"/>
    <col min="533" max="534" width="9.7109375" style="1" customWidth="1"/>
    <col min="535" max="535" width="14.28515625" style="1" customWidth="1"/>
    <col min="536" max="537" width="9.140625" style="1"/>
    <col min="538" max="539" width="9" style="1" bestFit="1" customWidth="1"/>
    <col min="540" max="769" width="9.140625" style="1"/>
    <col min="770" max="770" width="10.7109375" style="1" customWidth="1"/>
    <col min="771" max="771" width="9.5703125" style="1" customWidth="1"/>
    <col min="772" max="772" width="7.5703125" style="1" customWidth="1"/>
    <col min="773" max="773" width="1.28515625" style="1" customWidth="1"/>
    <col min="774" max="774" width="10.7109375" style="1" customWidth="1"/>
    <col min="775" max="775" width="10.42578125" style="1" customWidth="1"/>
    <col min="776" max="776" width="2.42578125" style="1" customWidth="1"/>
    <col min="777" max="777" width="10.7109375" style="1" customWidth="1"/>
    <col min="778" max="778" width="10.28515625" style="1" customWidth="1"/>
    <col min="779" max="779" width="11.28515625" style="1" customWidth="1"/>
    <col min="780" max="780" width="13.42578125" style="1" customWidth="1"/>
    <col min="781" max="781" width="3.7109375" style="1" customWidth="1"/>
    <col min="782" max="782" width="12.140625" style="1" customWidth="1"/>
    <col min="783" max="783" width="7.7109375" style="1" customWidth="1"/>
    <col min="784" max="784" width="3" style="1" customWidth="1"/>
    <col min="785" max="785" width="10.28515625" style="1" bestFit="1" customWidth="1"/>
    <col min="786" max="787" width="9.7109375" style="1" bestFit="1" customWidth="1"/>
    <col min="788" max="788" width="4.5703125" style="1" customWidth="1"/>
    <col min="789" max="790" width="9.7109375" style="1" customWidth="1"/>
    <col min="791" max="791" width="14.28515625" style="1" customWidth="1"/>
    <col min="792" max="793" width="9.140625" style="1"/>
    <col min="794" max="795" width="9" style="1" bestFit="1" customWidth="1"/>
    <col min="796" max="1025" width="9.140625" style="1"/>
    <col min="1026" max="1026" width="10.7109375" style="1" customWidth="1"/>
    <col min="1027" max="1027" width="9.5703125" style="1" customWidth="1"/>
    <col min="1028" max="1028" width="7.5703125" style="1" customWidth="1"/>
    <col min="1029" max="1029" width="1.28515625" style="1" customWidth="1"/>
    <col min="1030" max="1030" width="10.7109375" style="1" customWidth="1"/>
    <col min="1031" max="1031" width="10.42578125" style="1" customWidth="1"/>
    <col min="1032" max="1032" width="2.42578125" style="1" customWidth="1"/>
    <col min="1033" max="1033" width="10.7109375" style="1" customWidth="1"/>
    <col min="1034" max="1034" width="10.28515625" style="1" customWidth="1"/>
    <col min="1035" max="1035" width="11.28515625" style="1" customWidth="1"/>
    <col min="1036" max="1036" width="13.42578125" style="1" customWidth="1"/>
    <col min="1037" max="1037" width="3.7109375" style="1" customWidth="1"/>
    <col min="1038" max="1038" width="12.140625" style="1" customWidth="1"/>
    <col min="1039" max="1039" width="7.7109375" style="1" customWidth="1"/>
    <col min="1040" max="1040" width="3" style="1" customWidth="1"/>
    <col min="1041" max="1041" width="10.28515625" style="1" bestFit="1" customWidth="1"/>
    <col min="1042" max="1043" width="9.7109375" style="1" bestFit="1" customWidth="1"/>
    <col min="1044" max="1044" width="4.5703125" style="1" customWidth="1"/>
    <col min="1045" max="1046" width="9.7109375" style="1" customWidth="1"/>
    <col min="1047" max="1047" width="14.28515625" style="1" customWidth="1"/>
    <col min="1048" max="1049" width="9.140625" style="1"/>
    <col min="1050" max="1051" width="9" style="1" bestFit="1" customWidth="1"/>
    <col min="1052" max="1281" width="9.140625" style="1"/>
    <col min="1282" max="1282" width="10.7109375" style="1" customWidth="1"/>
    <col min="1283" max="1283" width="9.5703125" style="1" customWidth="1"/>
    <col min="1284" max="1284" width="7.5703125" style="1" customWidth="1"/>
    <col min="1285" max="1285" width="1.28515625" style="1" customWidth="1"/>
    <col min="1286" max="1286" width="10.7109375" style="1" customWidth="1"/>
    <col min="1287" max="1287" width="10.42578125" style="1" customWidth="1"/>
    <col min="1288" max="1288" width="2.42578125" style="1" customWidth="1"/>
    <col min="1289" max="1289" width="10.7109375" style="1" customWidth="1"/>
    <col min="1290" max="1290" width="10.28515625" style="1" customWidth="1"/>
    <col min="1291" max="1291" width="11.28515625" style="1" customWidth="1"/>
    <col min="1292" max="1292" width="13.42578125" style="1" customWidth="1"/>
    <col min="1293" max="1293" width="3.7109375" style="1" customWidth="1"/>
    <col min="1294" max="1294" width="12.140625" style="1" customWidth="1"/>
    <col min="1295" max="1295" width="7.7109375" style="1" customWidth="1"/>
    <col min="1296" max="1296" width="3" style="1" customWidth="1"/>
    <col min="1297" max="1297" width="10.28515625" style="1" bestFit="1" customWidth="1"/>
    <col min="1298" max="1299" width="9.7109375" style="1" bestFit="1" customWidth="1"/>
    <col min="1300" max="1300" width="4.5703125" style="1" customWidth="1"/>
    <col min="1301" max="1302" width="9.7109375" style="1" customWidth="1"/>
    <col min="1303" max="1303" width="14.28515625" style="1" customWidth="1"/>
    <col min="1304" max="1305" width="9.140625" style="1"/>
    <col min="1306" max="1307" width="9" style="1" bestFit="1" customWidth="1"/>
    <col min="1308" max="1537" width="9.140625" style="1"/>
    <col min="1538" max="1538" width="10.7109375" style="1" customWidth="1"/>
    <col min="1539" max="1539" width="9.5703125" style="1" customWidth="1"/>
    <col min="1540" max="1540" width="7.5703125" style="1" customWidth="1"/>
    <col min="1541" max="1541" width="1.28515625" style="1" customWidth="1"/>
    <col min="1542" max="1542" width="10.7109375" style="1" customWidth="1"/>
    <col min="1543" max="1543" width="10.42578125" style="1" customWidth="1"/>
    <col min="1544" max="1544" width="2.42578125" style="1" customWidth="1"/>
    <col min="1545" max="1545" width="10.7109375" style="1" customWidth="1"/>
    <col min="1546" max="1546" width="10.28515625" style="1" customWidth="1"/>
    <col min="1547" max="1547" width="11.28515625" style="1" customWidth="1"/>
    <col min="1548" max="1548" width="13.42578125" style="1" customWidth="1"/>
    <col min="1549" max="1549" width="3.7109375" style="1" customWidth="1"/>
    <col min="1550" max="1550" width="12.140625" style="1" customWidth="1"/>
    <col min="1551" max="1551" width="7.7109375" style="1" customWidth="1"/>
    <col min="1552" max="1552" width="3" style="1" customWidth="1"/>
    <col min="1553" max="1553" width="10.28515625" style="1" bestFit="1" customWidth="1"/>
    <col min="1554" max="1555" width="9.7109375" style="1" bestFit="1" customWidth="1"/>
    <col min="1556" max="1556" width="4.5703125" style="1" customWidth="1"/>
    <col min="1557" max="1558" width="9.7109375" style="1" customWidth="1"/>
    <col min="1559" max="1559" width="14.28515625" style="1" customWidth="1"/>
    <col min="1560" max="1561" width="9.140625" style="1"/>
    <col min="1562" max="1563" width="9" style="1" bestFit="1" customWidth="1"/>
    <col min="1564" max="1793" width="9.140625" style="1"/>
    <col min="1794" max="1794" width="10.7109375" style="1" customWidth="1"/>
    <col min="1795" max="1795" width="9.5703125" style="1" customWidth="1"/>
    <col min="1796" max="1796" width="7.5703125" style="1" customWidth="1"/>
    <col min="1797" max="1797" width="1.28515625" style="1" customWidth="1"/>
    <col min="1798" max="1798" width="10.7109375" style="1" customWidth="1"/>
    <col min="1799" max="1799" width="10.42578125" style="1" customWidth="1"/>
    <col min="1800" max="1800" width="2.42578125" style="1" customWidth="1"/>
    <col min="1801" max="1801" width="10.7109375" style="1" customWidth="1"/>
    <col min="1802" max="1802" width="10.28515625" style="1" customWidth="1"/>
    <col min="1803" max="1803" width="11.28515625" style="1" customWidth="1"/>
    <col min="1804" max="1804" width="13.42578125" style="1" customWidth="1"/>
    <col min="1805" max="1805" width="3.7109375" style="1" customWidth="1"/>
    <col min="1806" max="1806" width="12.140625" style="1" customWidth="1"/>
    <col min="1807" max="1807" width="7.7109375" style="1" customWidth="1"/>
    <col min="1808" max="1808" width="3" style="1" customWidth="1"/>
    <col min="1809" max="1809" width="10.28515625" style="1" bestFit="1" customWidth="1"/>
    <col min="1810" max="1811" width="9.7109375" style="1" bestFit="1" customWidth="1"/>
    <col min="1812" max="1812" width="4.5703125" style="1" customWidth="1"/>
    <col min="1813" max="1814" width="9.7109375" style="1" customWidth="1"/>
    <col min="1815" max="1815" width="14.28515625" style="1" customWidth="1"/>
    <col min="1816" max="1817" width="9.140625" style="1"/>
    <col min="1818" max="1819" width="9" style="1" bestFit="1" customWidth="1"/>
    <col min="1820" max="2049" width="9.140625" style="1"/>
    <col min="2050" max="2050" width="10.7109375" style="1" customWidth="1"/>
    <col min="2051" max="2051" width="9.5703125" style="1" customWidth="1"/>
    <col min="2052" max="2052" width="7.5703125" style="1" customWidth="1"/>
    <col min="2053" max="2053" width="1.28515625" style="1" customWidth="1"/>
    <col min="2054" max="2054" width="10.7109375" style="1" customWidth="1"/>
    <col min="2055" max="2055" width="10.42578125" style="1" customWidth="1"/>
    <col min="2056" max="2056" width="2.42578125" style="1" customWidth="1"/>
    <col min="2057" max="2057" width="10.7109375" style="1" customWidth="1"/>
    <col min="2058" max="2058" width="10.28515625" style="1" customWidth="1"/>
    <col min="2059" max="2059" width="11.28515625" style="1" customWidth="1"/>
    <col min="2060" max="2060" width="13.42578125" style="1" customWidth="1"/>
    <col min="2061" max="2061" width="3.7109375" style="1" customWidth="1"/>
    <col min="2062" max="2062" width="12.140625" style="1" customWidth="1"/>
    <col min="2063" max="2063" width="7.7109375" style="1" customWidth="1"/>
    <col min="2064" max="2064" width="3" style="1" customWidth="1"/>
    <col min="2065" max="2065" width="10.28515625" style="1" bestFit="1" customWidth="1"/>
    <col min="2066" max="2067" width="9.7109375" style="1" bestFit="1" customWidth="1"/>
    <col min="2068" max="2068" width="4.5703125" style="1" customWidth="1"/>
    <col min="2069" max="2070" width="9.7109375" style="1" customWidth="1"/>
    <col min="2071" max="2071" width="14.28515625" style="1" customWidth="1"/>
    <col min="2072" max="2073" width="9.140625" style="1"/>
    <col min="2074" max="2075" width="9" style="1" bestFit="1" customWidth="1"/>
    <col min="2076" max="2305" width="9.140625" style="1"/>
    <col min="2306" max="2306" width="10.7109375" style="1" customWidth="1"/>
    <col min="2307" max="2307" width="9.5703125" style="1" customWidth="1"/>
    <col min="2308" max="2308" width="7.5703125" style="1" customWidth="1"/>
    <col min="2309" max="2309" width="1.28515625" style="1" customWidth="1"/>
    <col min="2310" max="2310" width="10.7109375" style="1" customWidth="1"/>
    <col min="2311" max="2311" width="10.42578125" style="1" customWidth="1"/>
    <col min="2312" max="2312" width="2.42578125" style="1" customWidth="1"/>
    <col min="2313" max="2313" width="10.7109375" style="1" customWidth="1"/>
    <col min="2314" max="2314" width="10.28515625" style="1" customWidth="1"/>
    <col min="2315" max="2315" width="11.28515625" style="1" customWidth="1"/>
    <col min="2316" max="2316" width="13.42578125" style="1" customWidth="1"/>
    <col min="2317" max="2317" width="3.7109375" style="1" customWidth="1"/>
    <col min="2318" max="2318" width="12.140625" style="1" customWidth="1"/>
    <col min="2319" max="2319" width="7.7109375" style="1" customWidth="1"/>
    <col min="2320" max="2320" width="3" style="1" customWidth="1"/>
    <col min="2321" max="2321" width="10.28515625" style="1" bestFit="1" customWidth="1"/>
    <col min="2322" max="2323" width="9.7109375" style="1" bestFit="1" customWidth="1"/>
    <col min="2324" max="2324" width="4.5703125" style="1" customWidth="1"/>
    <col min="2325" max="2326" width="9.7109375" style="1" customWidth="1"/>
    <col min="2327" max="2327" width="14.28515625" style="1" customWidth="1"/>
    <col min="2328" max="2329" width="9.140625" style="1"/>
    <col min="2330" max="2331" width="9" style="1" bestFit="1" customWidth="1"/>
    <col min="2332" max="2561" width="9.140625" style="1"/>
    <col min="2562" max="2562" width="10.7109375" style="1" customWidth="1"/>
    <col min="2563" max="2563" width="9.5703125" style="1" customWidth="1"/>
    <col min="2564" max="2564" width="7.5703125" style="1" customWidth="1"/>
    <col min="2565" max="2565" width="1.28515625" style="1" customWidth="1"/>
    <col min="2566" max="2566" width="10.7109375" style="1" customWidth="1"/>
    <col min="2567" max="2567" width="10.42578125" style="1" customWidth="1"/>
    <col min="2568" max="2568" width="2.42578125" style="1" customWidth="1"/>
    <col min="2569" max="2569" width="10.7109375" style="1" customWidth="1"/>
    <col min="2570" max="2570" width="10.28515625" style="1" customWidth="1"/>
    <col min="2571" max="2571" width="11.28515625" style="1" customWidth="1"/>
    <col min="2572" max="2572" width="13.42578125" style="1" customWidth="1"/>
    <col min="2573" max="2573" width="3.7109375" style="1" customWidth="1"/>
    <col min="2574" max="2574" width="12.140625" style="1" customWidth="1"/>
    <col min="2575" max="2575" width="7.7109375" style="1" customWidth="1"/>
    <col min="2576" max="2576" width="3" style="1" customWidth="1"/>
    <col min="2577" max="2577" width="10.28515625" style="1" bestFit="1" customWidth="1"/>
    <col min="2578" max="2579" width="9.7109375" style="1" bestFit="1" customWidth="1"/>
    <col min="2580" max="2580" width="4.5703125" style="1" customWidth="1"/>
    <col min="2581" max="2582" width="9.7109375" style="1" customWidth="1"/>
    <col min="2583" max="2583" width="14.28515625" style="1" customWidth="1"/>
    <col min="2584" max="2585" width="9.140625" style="1"/>
    <col min="2586" max="2587" width="9" style="1" bestFit="1" customWidth="1"/>
    <col min="2588" max="2817" width="9.140625" style="1"/>
    <col min="2818" max="2818" width="10.7109375" style="1" customWidth="1"/>
    <col min="2819" max="2819" width="9.5703125" style="1" customWidth="1"/>
    <col min="2820" max="2820" width="7.5703125" style="1" customWidth="1"/>
    <col min="2821" max="2821" width="1.28515625" style="1" customWidth="1"/>
    <col min="2822" max="2822" width="10.7109375" style="1" customWidth="1"/>
    <col min="2823" max="2823" width="10.42578125" style="1" customWidth="1"/>
    <col min="2824" max="2824" width="2.42578125" style="1" customWidth="1"/>
    <col min="2825" max="2825" width="10.7109375" style="1" customWidth="1"/>
    <col min="2826" max="2826" width="10.28515625" style="1" customWidth="1"/>
    <col min="2827" max="2827" width="11.28515625" style="1" customWidth="1"/>
    <col min="2828" max="2828" width="13.42578125" style="1" customWidth="1"/>
    <col min="2829" max="2829" width="3.7109375" style="1" customWidth="1"/>
    <col min="2830" max="2830" width="12.140625" style="1" customWidth="1"/>
    <col min="2831" max="2831" width="7.7109375" style="1" customWidth="1"/>
    <col min="2832" max="2832" width="3" style="1" customWidth="1"/>
    <col min="2833" max="2833" width="10.28515625" style="1" bestFit="1" customWidth="1"/>
    <col min="2834" max="2835" width="9.7109375" style="1" bestFit="1" customWidth="1"/>
    <col min="2836" max="2836" width="4.5703125" style="1" customWidth="1"/>
    <col min="2837" max="2838" width="9.7109375" style="1" customWidth="1"/>
    <col min="2839" max="2839" width="14.28515625" style="1" customWidth="1"/>
    <col min="2840" max="2841" width="9.140625" style="1"/>
    <col min="2842" max="2843" width="9" style="1" bestFit="1" customWidth="1"/>
    <col min="2844" max="3073" width="9.140625" style="1"/>
    <col min="3074" max="3074" width="10.7109375" style="1" customWidth="1"/>
    <col min="3075" max="3075" width="9.5703125" style="1" customWidth="1"/>
    <col min="3076" max="3076" width="7.5703125" style="1" customWidth="1"/>
    <col min="3077" max="3077" width="1.28515625" style="1" customWidth="1"/>
    <col min="3078" max="3078" width="10.7109375" style="1" customWidth="1"/>
    <col min="3079" max="3079" width="10.42578125" style="1" customWidth="1"/>
    <col min="3080" max="3080" width="2.42578125" style="1" customWidth="1"/>
    <col min="3081" max="3081" width="10.7109375" style="1" customWidth="1"/>
    <col min="3082" max="3082" width="10.28515625" style="1" customWidth="1"/>
    <col min="3083" max="3083" width="11.28515625" style="1" customWidth="1"/>
    <col min="3084" max="3084" width="13.42578125" style="1" customWidth="1"/>
    <col min="3085" max="3085" width="3.7109375" style="1" customWidth="1"/>
    <col min="3086" max="3086" width="12.140625" style="1" customWidth="1"/>
    <col min="3087" max="3087" width="7.7109375" style="1" customWidth="1"/>
    <col min="3088" max="3088" width="3" style="1" customWidth="1"/>
    <col min="3089" max="3089" width="10.28515625" style="1" bestFit="1" customWidth="1"/>
    <col min="3090" max="3091" width="9.7109375" style="1" bestFit="1" customWidth="1"/>
    <col min="3092" max="3092" width="4.5703125" style="1" customWidth="1"/>
    <col min="3093" max="3094" width="9.7109375" style="1" customWidth="1"/>
    <col min="3095" max="3095" width="14.28515625" style="1" customWidth="1"/>
    <col min="3096" max="3097" width="9.140625" style="1"/>
    <col min="3098" max="3099" width="9" style="1" bestFit="1" customWidth="1"/>
    <col min="3100" max="3329" width="9.140625" style="1"/>
    <col min="3330" max="3330" width="10.7109375" style="1" customWidth="1"/>
    <col min="3331" max="3331" width="9.5703125" style="1" customWidth="1"/>
    <col min="3332" max="3332" width="7.5703125" style="1" customWidth="1"/>
    <col min="3333" max="3333" width="1.28515625" style="1" customWidth="1"/>
    <col min="3334" max="3334" width="10.7109375" style="1" customWidth="1"/>
    <col min="3335" max="3335" width="10.42578125" style="1" customWidth="1"/>
    <col min="3336" max="3336" width="2.42578125" style="1" customWidth="1"/>
    <col min="3337" max="3337" width="10.7109375" style="1" customWidth="1"/>
    <col min="3338" max="3338" width="10.28515625" style="1" customWidth="1"/>
    <col min="3339" max="3339" width="11.28515625" style="1" customWidth="1"/>
    <col min="3340" max="3340" width="13.42578125" style="1" customWidth="1"/>
    <col min="3341" max="3341" width="3.7109375" style="1" customWidth="1"/>
    <col min="3342" max="3342" width="12.140625" style="1" customWidth="1"/>
    <col min="3343" max="3343" width="7.7109375" style="1" customWidth="1"/>
    <col min="3344" max="3344" width="3" style="1" customWidth="1"/>
    <col min="3345" max="3345" width="10.28515625" style="1" bestFit="1" customWidth="1"/>
    <col min="3346" max="3347" width="9.7109375" style="1" bestFit="1" customWidth="1"/>
    <col min="3348" max="3348" width="4.5703125" style="1" customWidth="1"/>
    <col min="3349" max="3350" width="9.7109375" style="1" customWidth="1"/>
    <col min="3351" max="3351" width="14.28515625" style="1" customWidth="1"/>
    <col min="3352" max="3353" width="9.140625" style="1"/>
    <col min="3354" max="3355" width="9" style="1" bestFit="1" customWidth="1"/>
    <col min="3356" max="3585" width="9.140625" style="1"/>
    <col min="3586" max="3586" width="10.7109375" style="1" customWidth="1"/>
    <col min="3587" max="3587" width="9.5703125" style="1" customWidth="1"/>
    <col min="3588" max="3588" width="7.5703125" style="1" customWidth="1"/>
    <col min="3589" max="3589" width="1.28515625" style="1" customWidth="1"/>
    <col min="3590" max="3590" width="10.7109375" style="1" customWidth="1"/>
    <col min="3591" max="3591" width="10.42578125" style="1" customWidth="1"/>
    <col min="3592" max="3592" width="2.42578125" style="1" customWidth="1"/>
    <col min="3593" max="3593" width="10.7109375" style="1" customWidth="1"/>
    <col min="3594" max="3594" width="10.28515625" style="1" customWidth="1"/>
    <col min="3595" max="3595" width="11.28515625" style="1" customWidth="1"/>
    <col min="3596" max="3596" width="13.42578125" style="1" customWidth="1"/>
    <col min="3597" max="3597" width="3.7109375" style="1" customWidth="1"/>
    <col min="3598" max="3598" width="12.140625" style="1" customWidth="1"/>
    <col min="3599" max="3599" width="7.7109375" style="1" customWidth="1"/>
    <col min="3600" max="3600" width="3" style="1" customWidth="1"/>
    <col min="3601" max="3601" width="10.28515625" style="1" bestFit="1" customWidth="1"/>
    <col min="3602" max="3603" width="9.7109375" style="1" bestFit="1" customWidth="1"/>
    <col min="3604" max="3604" width="4.5703125" style="1" customWidth="1"/>
    <col min="3605" max="3606" width="9.7109375" style="1" customWidth="1"/>
    <col min="3607" max="3607" width="14.28515625" style="1" customWidth="1"/>
    <col min="3608" max="3609" width="9.140625" style="1"/>
    <col min="3610" max="3611" width="9" style="1" bestFit="1" customWidth="1"/>
    <col min="3612" max="3841" width="9.140625" style="1"/>
    <col min="3842" max="3842" width="10.7109375" style="1" customWidth="1"/>
    <col min="3843" max="3843" width="9.5703125" style="1" customWidth="1"/>
    <col min="3844" max="3844" width="7.5703125" style="1" customWidth="1"/>
    <col min="3845" max="3845" width="1.28515625" style="1" customWidth="1"/>
    <col min="3846" max="3846" width="10.7109375" style="1" customWidth="1"/>
    <col min="3847" max="3847" width="10.42578125" style="1" customWidth="1"/>
    <col min="3848" max="3848" width="2.42578125" style="1" customWidth="1"/>
    <col min="3849" max="3849" width="10.7109375" style="1" customWidth="1"/>
    <col min="3850" max="3850" width="10.28515625" style="1" customWidth="1"/>
    <col min="3851" max="3851" width="11.28515625" style="1" customWidth="1"/>
    <col min="3852" max="3852" width="13.42578125" style="1" customWidth="1"/>
    <col min="3853" max="3853" width="3.7109375" style="1" customWidth="1"/>
    <col min="3854" max="3854" width="12.140625" style="1" customWidth="1"/>
    <col min="3855" max="3855" width="7.7109375" style="1" customWidth="1"/>
    <col min="3856" max="3856" width="3" style="1" customWidth="1"/>
    <col min="3857" max="3857" width="10.28515625" style="1" bestFit="1" customWidth="1"/>
    <col min="3858" max="3859" width="9.7109375" style="1" bestFit="1" customWidth="1"/>
    <col min="3860" max="3860" width="4.5703125" style="1" customWidth="1"/>
    <col min="3861" max="3862" width="9.7109375" style="1" customWidth="1"/>
    <col min="3863" max="3863" width="14.28515625" style="1" customWidth="1"/>
    <col min="3864" max="3865" width="9.140625" style="1"/>
    <col min="3866" max="3867" width="9" style="1" bestFit="1" customWidth="1"/>
    <col min="3868" max="4097" width="9.140625" style="1"/>
    <col min="4098" max="4098" width="10.7109375" style="1" customWidth="1"/>
    <col min="4099" max="4099" width="9.5703125" style="1" customWidth="1"/>
    <col min="4100" max="4100" width="7.5703125" style="1" customWidth="1"/>
    <col min="4101" max="4101" width="1.28515625" style="1" customWidth="1"/>
    <col min="4102" max="4102" width="10.7109375" style="1" customWidth="1"/>
    <col min="4103" max="4103" width="10.42578125" style="1" customWidth="1"/>
    <col min="4104" max="4104" width="2.42578125" style="1" customWidth="1"/>
    <col min="4105" max="4105" width="10.7109375" style="1" customWidth="1"/>
    <col min="4106" max="4106" width="10.28515625" style="1" customWidth="1"/>
    <col min="4107" max="4107" width="11.28515625" style="1" customWidth="1"/>
    <col min="4108" max="4108" width="13.42578125" style="1" customWidth="1"/>
    <col min="4109" max="4109" width="3.7109375" style="1" customWidth="1"/>
    <col min="4110" max="4110" width="12.140625" style="1" customWidth="1"/>
    <col min="4111" max="4111" width="7.7109375" style="1" customWidth="1"/>
    <col min="4112" max="4112" width="3" style="1" customWidth="1"/>
    <col min="4113" max="4113" width="10.28515625" style="1" bestFit="1" customWidth="1"/>
    <col min="4114" max="4115" width="9.7109375" style="1" bestFit="1" customWidth="1"/>
    <col min="4116" max="4116" width="4.5703125" style="1" customWidth="1"/>
    <col min="4117" max="4118" width="9.7109375" style="1" customWidth="1"/>
    <col min="4119" max="4119" width="14.28515625" style="1" customWidth="1"/>
    <col min="4120" max="4121" width="9.140625" style="1"/>
    <col min="4122" max="4123" width="9" style="1" bestFit="1" customWidth="1"/>
    <col min="4124" max="4353" width="9.140625" style="1"/>
    <col min="4354" max="4354" width="10.7109375" style="1" customWidth="1"/>
    <col min="4355" max="4355" width="9.5703125" style="1" customWidth="1"/>
    <col min="4356" max="4356" width="7.5703125" style="1" customWidth="1"/>
    <col min="4357" max="4357" width="1.28515625" style="1" customWidth="1"/>
    <col min="4358" max="4358" width="10.7109375" style="1" customWidth="1"/>
    <col min="4359" max="4359" width="10.42578125" style="1" customWidth="1"/>
    <col min="4360" max="4360" width="2.42578125" style="1" customWidth="1"/>
    <col min="4361" max="4361" width="10.7109375" style="1" customWidth="1"/>
    <col min="4362" max="4362" width="10.28515625" style="1" customWidth="1"/>
    <col min="4363" max="4363" width="11.28515625" style="1" customWidth="1"/>
    <col min="4364" max="4364" width="13.42578125" style="1" customWidth="1"/>
    <col min="4365" max="4365" width="3.7109375" style="1" customWidth="1"/>
    <col min="4366" max="4366" width="12.140625" style="1" customWidth="1"/>
    <col min="4367" max="4367" width="7.7109375" style="1" customWidth="1"/>
    <col min="4368" max="4368" width="3" style="1" customWidth="1"/>
    <col min="4369" max="4369" width="10.28515625" style="1" bestFit="1" customWidth="1"/>
    <col min="4370" max="4371" width="9.7109375" style="1" bestFit="1" customWidth="1"/>
    <col min="4372" max="4372" width="4.5703125" style="1" customWidth="1"/>
    <col min="4373" max="4374" width="9.7109375" style="1" customWidth="1"/>
    <col min="4375" max="4375" width="14.28515625" style="1" customWidth="1"/>
    <col min="4376" max="4377" width="9.140625" style="1"/>
    <col min="4378" max="4379" width="9" style="1" bestFit="1" customWidth="1"/>
    <col min="4380" max="4609" width="9.140625" style="1"/>
    <col min="4610" max="4610" width="10.7109375" style="1" customWidth="1"/>
    <col min="4611" max="4611" width="9.5703125" style="1" customWidth="1"/>
    <col min="4612" max="4612" width="7.5703125" style="1" customWidth="1"/>
    <col min="4613" max="4613" width="1.28515625" style="1" customWidth="1"/>
    <col min="4614" max="4614" width="10.7109375" style="1" customWidth="1"/>
    <col min="4615" max="4615" width="10.42578125" style="1" customWidth="1"/>
    <col min="4616" max="4616" width="2.42578125" style="1" customWidth="1"/>
    <col min="4617" max="4617" width="10.7109375" style="1" customWidth="1"/>
    <col min="4618" max="4618" width="10.28515625" style="1" customWidth="1"/>
    <col min="4619" max="4619" width="11.28515625" style="1" customWidth="1"/>
    <col min="4620" max="4620" width="13.42578125" style="1" customWidth="1"/>
    <col min="4621" max="4621" width="3.7109375" style="1" customWidth="1"/>
    <col min="4622" max="4622" width="12.140625" style="1" customWidth="1"/>
    <col min="4623" max="4623" width="7.7109375" style="1" customWidth="1"/>
    <col min="4624" max="4624" width="3" style="1" customWidth="1"/>
    <col min="4625" max="4625" width="10.28515625" style="1" bestFit="1" customWidth="1"/>
    <col min="4626" max="4627" width="9.7109375" style="1" bestFit="1" customWidth="1"/>
    <col min="4628" max="4628" width="4.5703125" style="1" customWidth="1"/>
    <col min="4629" max="4630" width="9.7109375" style="1" customWidth="1"/>
    <col min="4631" max="4631" width="14.28515625" style="1" customWidth="1"/>
    <col min="4632" max="4633" width="9.140625" style="1"/>
    <col min="4634" max="4635" width="9" style="1" bestFit="1" customWidth="1"/>
    <col min="4636" max="4865" width="9.140625" style="1"/>
    <col min="4866" max="4866" width="10.7109375" style="1" customWidth="1"/>
    <col min="4867" max="4867" width="9.5703125" style="1" customWidth="1"/>
    <col min="4868" max="4868" width="7.5703125" style="1" customWidth="1"/>
    <col min="4869" max="4869" width="1.28515625" style="1" customWidth="1"/>
    <col min="4870" max="4870" width="10.7109375" style="1" customWidth="1"/>
    <col min="4871" max="4871" width="10.42578125" style="1" customWidth="1"/>
    <col min="4872" max="4872" width="2.42578125" style="1" customWidth="1"/>
    <col min="4873" max="4873" width="10.7109375" style="1" customWidth="1"/>
    <col min="4874" max="4874" width="10.28515625" style="1" customWidth="1"/>
    <col min="4875" max="4875" width="11.28515625" style="1" customWidth="1"/>
    <col min="4876" max="4876" width="13.42578125" style="1" customWidth="1"/>
    <col min="4877" max="4877" width="3.7109375" style="1" customWidth="1"/>
    <col min="4878" max="4878" width="12.140625" style="1" customWidth="1"/>
    <col min="4879" max="4879" width="7.7109375" style="1" customWidth="1"/>
    <col min="4880" max="4880" width="3" style="1" customWidth="1"/>
    <col min="4881" max="4881" width="10.28515625" style="1" bestFit="1" customWidth="1"/>
    <col min="4882" max="4883" width="9.7109375" style="1" bestFit="1" customWidth="1"/>
    <col min="4884" max="4884" width="4.5703125" style="1" customWidth="1"/>
    <col min="4885" max="4886" width="9.7109375" style="1" customWidth="1"/>
    <col min="4887" max="4887" width="14.28515625" style="1" customWidth="1"/>
    <col min="4888" max="4889" width="9.140625" style="1"/>
    <col min="4890" max="4891" width="9" style="1" bestFit="1" customWidth="1"/>
    <col min="4892" max="5121" width="9.140625" style="1"/>
    <col min="5122" max="5122" width="10.7109375" style="1" customWidth="1"/>
    <col min="5123" max="5123" width="9.5703125" style="1" customWidth="1"/>
    <col min="5124" max="5124" width="7.5703125" style="1" customWidth="1"/>
    <col min="5125" max="5125" width="1.28515625" style="1" customWidth="1"/>
    <col min="5126" max="5126" width="10.7109375" style="1" customWidth="1"/>
    <col min="5127" max="5127" width="10.42578125" style="1" customWidth="1"/>
    <col min="5128" max="5128" width="2.42578125" style="1" customWidth="1"/>
    <col min="5129" max="5129" width="10.7109375" style="1" customWidth="1"/>
    <col min="5130" max="5130" width="10.28515625" style="1" customWidth="1"/>
    <col min="5131" max="5131" width="11.28515625" style="1" customWidth="1"/>
    <col min="5132" max="5132" width="13.42578125" style="1" customWidth="1"/>
    <col min="5133" max="5133" width="3.7109375" style="1" customWidth="1"/>
    <col min="5134" max="5134" width="12.140625" style="1" customWidth="1"/>
    <col min="5135" max="5135" width="7.7109375" style="1" customWidth="1"/>
    <col min="5136" max="5136" width="3" style="1" customWidth="1"/>
    <col min="5137" max="5137" width="10.28515625" style="1" bestFit="1" customWidth="1"/>
    <col min="5138" max="5139" width="9.7109375" style="1" bestFit="1" customWidth="1"/>
    <col min="5140" max="5140" width="4.5703125" style="1" customWidth="1"/>
    <col min="5141" max="5142" width="9.7109375" style="1" customWidth="1"/>
    <col min="5143" max="5143" width="14.28515625" style="1" customWidth="1"/>
    <col min="5144" max="5145" width="9.140625" style="1"/>
    <col min="5146" max="5147" width="9" style="1" bestFit="1" customWidth="1"/>
    <col min="5148" max="5377" width="9.140625" style="1"/>
    <col min="5378" max="5378" width="10.7109375" style="1" customWidth="1"/>
    <col min="5379" max="5379" width="9.5703125" style="1" customWidth="1"/>
    <col min="5380" max="5380" width="7.5703125" style="1" customWidth="1"/>
    <col min="5381" max="5381" width="1.28515625" style="1" customWidth="1"/>
    <col min="5382" max="5382" width="10.7109375" style="1" customWidth="1"/>
    <col min="5383" max="5383" width="10.42578125" style="1" customWidth="1"/>
    <col min="5384" max="5384" width="2.42578125" style="1" customWidth="1"/>
    <col min="5385" max="5385" width="10.7109375" style="1" customWidth="1"/>
    <col min="5386" max="5386" width="10.28515625" style="1" customWidth="1"/>
    <col min="5387" max="5387" width="11.28515625" style="1" customWidth="1"/>
    <col min="5388" max="5388" width="13.42578125" style="1" customWidth="1"/>
    <col min="5389" max="5389" width="3.7109375" style="1" customWidth="1"/>
    <col min="5390" max="5390" width="12.140625" style="1" customWidth="1"/>
    <col min="5391" max="5391" width="7.7109375" style="1" customWidth="1"/>
    <col min="5392" max="5392" width="3" style="1" customWidth="1"/>
    <col min="5393" max="5393" width="10.28515625" style="1" bestFit="1" customWidth="1"/>
    <col min="5394" max="5395" width="9.7109375" style="1" bestFit="1" customWidth="1"/>
    <col min="5396" max="5396" width="4.5703125" style="1" customWidth="1"/>
    <col min="5397" max="5398" width="9.7109375" style="1" customWidth="1"/>
    <col min="5399" max="5399" width="14.28515625" style="1" customWidth="1"/>
    <col min="5400" max="5401" width="9.140625" style="1"/>
    <col min="5402" max="5403" width="9" style="1" bestFit="1" customWidth="1"/>
    <col min="5404" max="5633" width="9.140625" style="1"/>
    <col min="5634" max="5634" width="10.7109375" style="1" customWidth="1"/>
    <col min="5635" max="5635" width="9.5703125" style="1" customWidth="1"/>
    <col min="5636" max="5636" width="7.5703125" style="1" customWidth="1"/>
    <col min="5637" max="5637" width="1.28515625" style="1" customWidth="1"/>
    <col min="5638" max="5638" width="10.7109375" style="1" customWidth="1"/>
    <col min="5639" max="5639" width="10.42578125" style="1" customWidth="1"/>
    <col min="5640" max="5640" width="2.42578125" style="1" customWidth="1"/>
    <col min="5641" max="5641" width="10.7109375" style="1" customWidth="1"/>
    <col min="5642" max="5642" width="10.28515625" style="1" customWidth="1"/>
    <col min="5643" max="5643" width="11.28515625" style="1" customWidth="1"/>
    <col min="5644" max="5644" width="13.42578125" style="1" customWidth="1"/>
    <col min="5645" max="5645" width="3.7109375" style="1" customWidth="1"/>
    <col min="5646" max="5646" width="12.140625" style="1" customWidth="1"/>
    <col min="5647" max="5647" width="7.7109375" style="1" customWidth="1"/>
    <col min="5648" max="5648" width="3" style="1" customWidth="1"/>
    <col min="5649" max="5649" width="10.28515625" style="1" bestFit="1" customWidth="1"/>
    <col min="5650" max="5651" width="9.7109375" style="1" bestFit="1" customWidth="1"/>
    <col min="5652" max="5652" width="4.5703125" style="1" customWidth="1"/>
    <col min="5653" max="5654" width="9.7109375" style="1" customWidth="1"/>
    <col min="5655" max="5655" width="14.28515625" style="1" customWidth="1"/>
    <col min="5656" max="5657" width="9.140625" style="1"/>
    <col min="5658" max="5659" width="9" style="1" bestFit="1" customWidth="1"/>
    <col min="5660" max="5889" width="9.140625" style="1"/>
    <col min="5890" max="5890" width="10.7109375" style="1" customWidth="1"/>
    <col min="5891" max="5891" width="9.5703125" style="1" customWidth="1"/>
    <col min="5892" max="5892" width="7.5703125" style="1" customWidth="1"/>
    <col min="5893" max="5893" width="1.28515625" style="1" customWidth="1"/>
    <col min="5894" max="5894" width="10.7109375" style="1" customWidth="1"/>
    <col min="5895" max="5895" width="10.42578125" style="1" customWidth="1"/>
    <col min="5896" max="5896" width="2.42578125" style="1" customWidth="1"/>
    <col min="5897" max="5897" width="10.7109375" style="1" customWidth="1"/>
    <col min="5898" max="5898" width="10.28515625" style="1" customWidth="1"/>
    <col min="5899" max="5899" width="11.28515625" style="1" customWidth="1"/>
    <col min="5900" max="5900" width="13.42578125" style="1" customWidth="1"/>
    <col min="5901" max="5901" width="3.7109375" style="1" customWidth="1"/>
    <col min="5902" max="5902" width="12.140625" style="1" customWidth="1"/>
    <col min="5903" max="5903" width="7.7109375" style="1" customWidth="1"/>
    <col min="5904" max="5904" width="3" style="1" customWidth="1"/>
    <col min="5905" max="5905" width="10.28515625" style="1" bestFit="1" customWidth="1"/>
    <col min="5906" max="5907" width="9.7109375" style="1" bestFit="1" customWidth="1"/>
    <col min="5908" max="5908" width="4.5703125" style="1" customWidth="1"/>
    <col min="5909" max="5910" width="9.7109375" style="1" customWidth="1"/>
    <col min="5911" max="5911" width="14.28515625" style="1" customWidth="1"/>
    <col min="5912" max="5913" width="9.140625" style="1"/>
    <col min="5914" max="5915" width="9" style="1" bestFit="1" customWidth="1"/>
    <col min="5916" max="6145" width="9.140625" style="1"/>
    <col min="6146" max="6146" width="10.7109375" style="1" customWidth="1"/>
    <col min="6147" max="6147" width="9.5703125" style="1" customWidth="1"/>
    <col min="6148" max="6148" width="7.5703125" style="1" customWidth="1"/>
    <col min="6149" max="6149" width="1.28515625" style="1" customWidth="1"/>
    <col min="6150" max="6150" width="10.7109375" style="1" customWidth="1"/>
    <col min="6151" max="6151" width="10.42578125" style="1" customWidth="1"/>
    <col min="6152" max="6152" width="2.42578125" style="1" customWidth="1"/>
    <col min="6153" max="6153" width="10.7109375" style="1" customWidth="1"/>
    <col min="6154" max="6154" width="10.28515625" style="1" customWidth="1"/>
    <col min="6155" max="6155" width="11.28515625" style="1" customWidth="1"/>
    <col min="6156" max="6156" width="13.42578125" style="1" customWidth="1"/>
    <col min="6157" max="6157" width="3.7109375" style="1" customWidth="1"/>
    <col min="6158" max="6158" width="12.140625" style="1" customWidth="1"/>
    <col min="6159" max="6159" width="7.7109375" style="1" customWidth="1"/>
    <col min="6160" max="6160" width="3" style="1" customWidth="1"/>
    <col min="6161" max="6161" width="10.28515625" style="1" bestFit="1" customWidth="1"/>
    <col min="6162" max="6163" width="9.7109375" style="1" bestFit="1" customWidth="1"/>
    <col min="6164" max="6164" width="4.5703125" style="1" customWidth="1"/>
    <col min="6165" max="6166" width="9.7109375" style="1" customWidth="1"/>
    <col min="6167" max="6167" width="14.28515625" style="1" customWidth="1"/>
    <col min="6168" max="6169" width="9.140625" style="1"/>
    <col min="6170" max="6171" width="9" style="1" bestFit="1" customWidth="1"/>
    <col min="6172" max="6401" width="9.140625" style="1"/>
    <col min="6402" max="6402" width="10.7109375" style="1" customWidth="1"/>
    <col min="6403" max="6403" width="9.5703125" style="1" customWidth="1"/>
    <col min="6404" max="6404" width="7.5703125" style="1" customWidth="1"/>
    <col min="6405" max="6405" width="1.28515625" style="1" customWidth="1"/>
    <col min="6406" max="6406" width="10.7109375" style="1" customWidth="1"/>
    <col min="6407" max="6407" width="10.42578125" style="1" customWidth="1"/>
    <col min="6408" max="6408" width="2.42578125" style="1" customWidth="1"/>
    <col min="6409" max="6409" width="10.7109375" style="1" customWidth="1"/>
    <col min="6410" max="6410" width="10.28515625" style="1" customWidth="1"/>
    <col min="6411" max="6411" width="11.28515625" style="1" customWidth="1"/>
    <col min="6412" max="6412" width="13.42578125" style="1" customWidth="1"/>
    <col min="6413" max="6413" width="3.7109375" style="1" customWidth="1"/>
    <col min="6414" max="6414" width="12.140625" style="1" customWidth="1"/>
    <col min="6415" max="6415" width="7.7109375" style="1" customWidth="1"/>
    <col min="6416" max="6416" width="3" style="1" customWidth="1"/>
    <col min="6417" max="6417" width="10.28515625" style="1" bestFit="1" customWidth="1"/>
    <col min="6418" max="6419" width="9.7109375" style="1" bestFit="1" customWidth="1"/>
    <col min="6420" max="6420" width="4.5703125" style="1" customWidth="1"/>
    <col min="6421" max="6422" width="9.7109375" style="1" customWidth="1"/>
    <col min="6423" max="6423" width="14.28515625" style="1" customWidth="1"/>
    <col min="6424" max="6425" width="9.140625" style="1"/>
    <col min="6426" max="6427" width="9" style="1" bestFit="1" customWidth="1"/>
    <col min="6428" max="6657" width="9.140625" style="1"/>
    <col min="6658" max="6658" width="10.7109375" style="1" customWidth="1"/>
    <col min="6659" max="6659" width="9.5703125" style="1" customWidth="1"/>
    <col min="6660" max="6660" width="7.5703125" style="1" customWidth="1"/>
    <col min="6661" max="6661" width="1.28515625" style="1" customWidth="1"/>
    <col min="6662" max="6662" width="10.7109375" style="1" customWidth="1"/>
    <col min="6663" max="6663" width="10.42578125" style="1" customWidth="1"/>
    <col min="6664" max="6664" width="2.42578125" style="1" customWidth="1"/>
    <col min="6665" max="6665" width="10.7109375" style="1" customWidth="1"/>
    <col min="6666" max="6666" width="10.28515625" style="1" customWidth="1"/>
    <col min="6667" max="6667" width="11.28515625" style="1" customWidth="1"/>
    <col min="6668" max="6668" width="13.42578125" style="1" customWidth="1"/>
    <col min="6669" max="6669" width="3.7109375" style="1" customWidth="1"/>
    <col min="6670" max="6670" width="12.140625" style="1" customWidth="1"/>
    <col min="6671" max="6671" width="7.7109375" style="1" customWidth="1"/>
    <col min="6672" max="6672" width="3" style="1" customWidth="1"/>
    <col min="6673" max="6673" width="10.28515625" style="1" bestFit="1" customWidth="1"/>
    <col min="6674" max="6675" width="9.7109375" style="1" bestFit="1" customWidth="1"/>
    <col min="6676" max="6676" width="4.5703125" style="1" customWidth="1"/>
    <col min="6677" max="6678" width="9.7109375" style="1" customWidth="1"/>
    <col min="6679" max="6679" width="14.28515625" style="1" customWidth="1"/>
    <col min="6680" max="6681" width="9.140625" style="1"/>
    <col min="6682" max="6683" width="9" style="1" bestFit="1" customWidth="1"/>
    <col min="6684" max="6913" width="9.140625" style="1"/>
    <col min="6914" max="6914" width="10.7109375" style="1" customWidth="1"/>
    <col min="6915" max="6915" width="9.5703125" style="1" customWidth="1"/>
    <col min="6916" max="6916" width="7.5703125" style="1" customWidth="1"/>
    <col min="6917" max="6917" width="1.28515625" style="1" customWidth="1"/>
    <col min="6918" max="6918" width="10.7109375" style="1" customWidth="1"/>
    <col min="6919" max="6919" width="10.42578125" style="1" customWidth="1"/>
    <col min="6920" max="6920" width="2.42578125" style="1" customWidth="1"/>
    <col min="6921" max="6921" width="10.7109375" style="1" customWidth="1"/>
    <col min="6922" max="6922" width="10.28515625" style="1" customWidth="1"/>
    <col min="6923" max="6923" width="11.28515625" style="1" customWidth="1"/>
    <col min="6924" max="6924" width="13.42578125" style="1" customWidth="1"/>
    <col min="6925" max="6925" width="3.7109375" style="1" customWidth="1"/>
    <col min="6926" max="6926" width="12.140625" style="1" customWidth="1"/>
    <col min="6927" max="6927" width="7.7109375" style="1" customWidth="1"/>
    <col min="6928" max="6928" width="3" style="1" customWidth="1"/>
    <col min="6929" max="6929" width="10.28515625" style="1" bestFit="1" customWidth="1"/>
    <col min="6930" max="6931" width="9.7109375" style="1" bestFit="1" customWidth="1"/>
    <col min="6932" max="6932" width="4.5703125" style="1" customWidth="1"/>
    <col min="6933" max="6934" width="9.7109375" style="1" customWidth="1"/>
    <col min="6935" max="6935" width="14.28515625" style="1" customWidth="1"/>
    <col min="6936" max="6937" width="9.140625" style="1"/>
    <col min="6938" max="6939" width="9" style="1" bestFit="1" customWidth="1"/>
    <col min="6940" max="7169" width="9.140625" style="1"/>
    <col min="7170" max="7170" width="10.7109375" style="1" customWidth="1"/>
    <col min="7171" max="7171" width="9.5703125" style="1" customWidth="1"/>
    <col min="7172" max="7172" width="7.5703125" style="1" customWidth="1"/>
    <col min="7173" max="7173" width="1.28515625" style="1" customWidth="1"/>
    <col min="7174" max="7174" width="10.7109375" style="1" customWidth="1"/>
    <col min="7175" max="7175" width="10.42578125" style="1" customWidth="1"/>
    <col min="7176" max="7176" width="2.42578125" style="1" customWidth="1"/>
    <col min="7177" max="7177" width="10.7109375" style="1" customWidth="1"/>
    <col min="7178" max="7178" width="10.28515625" style="1" customWidth="1"/>
    <col min="7179" max="7179" width="11.28515625" style="1" customWidth="1"/>
    <col min="7180" max="7180" width="13.42578125" style="1" customWidth="1"/>
    <col min="7181" max="7181" width="3.7109375" style="1" customWidth="1"/>
    <col min="7182" max="7182" width="12.140625" style="1" customWidth="1"/>
    <col min="7183" max="7183" width="7.7109375" style="1" customWidth="1"/>
    <col min="7184" max="7184" width="3" style="1" customWidth="1"/>
    <col min="7185" max="7185" width="10.28515625" style="1" bestFit="1" customWidth="1"/>
    <col min="7186" max="7187" width="9.7109375" style="1" bestFit="1" customWidth="1"/>
    <col min="7188" max="7188" width="4.5703125" style="1" customWidth="1"/>
    <col min="7189" max="7190" width="9.7109375" style="1" customWidth="1"/>
    <col min="7191" max="7191" width="14.28515625" style="1" customWidth="1"/>
    <col min="7192" max="7193" width="9.140625" style="1"/>
    <col min="7194" max="7195" width="9" style="1" bestFit="1" customWidth="1"/>
    <col min="7196" max="7425" width="9.140625" style="1"/>
    <col min="7426" max="7426" width="10.7109375" style="1" customWidth="1"/>
    <col min="7427" max="7427" width="9.5703125" style="1" customWidth="1"/>
    <col min="7428" max="7428" width="7.5703125" style="1" customWidth="1"/>
    <col min="7429" max="7429" width="1.28515625" style="1" customWidth="1"/>
    <col min="7430" max="7430" width="10.7109375" style="1" customWidth="1"/>
    <col min="7431" max="7431" width="10.42578125" style="1" customWidth="1"/>
    <col min="7432" max="7432" width="2.42578125" style="1" customWidth="1"/>
    <col min="7433" max="7433" width="10.7109375" style="1" customWidth="1"/>
    <col min="7434" max="7434" width="10.28515625" style="1" customWidth="1"/>
    <col min="7435" max="7435" width="11.28515625" style="1" customWidth="1"/>
    <col min="7436" max="7436" width="13.42578125" style="1" customWidth="1"/>
    <col min="7437" max="7437" width="3.7109375" style="1" customWidth="1"/>
    <col min="7438" max="7438" width="12.140625" style="1" customWidth="1"/>
    <col min="7439" max="7439" width="7.7109375" style="1" customWidth="1"/>
    <col min="7440" max="7440" width="3" style="1" customWidth="1"/>
    <col min="7441" max="7441" width="10.28515625" style="1" bestFit="1" customWidth="1"/>
    <col min="7442" max="7443" width="9.7109375" style="1" bestFit="1" customWidth="1"/>
    <col min="7444" max="7444" width="4.5703125" style="1" customWidth="1"/>
    <col min="7445" max="7446" width="9.7109375" style="1" customWidth="1"/>
    <col min="7447" max="7447" width="14.28515625" style="1" customWidth="1"/>
    <col min="7448" max="7449" width="9.140625" style="1"/>
    <col min="7450" max="7451" width="9" style="1" bestFit="1" customWidth="1"/>
    <col min="7452" max="7681" width="9.140625" style="1"/>
    <col min="7682" max="7682" width="10.7109375" style="1" customWidth="1"/>
    <col min="7683" max="7683" width="9.5703125" style="1" customWidth="1"/>
    <col min="7684" max="7684" width="7.5703125" style="1" customWidth="1"/>
    <col min="7685" max="7685" width="1.28515625" style="1" customWidth="1"/>
    <col min="7686" max="7686" width="10.7109375" style="1" customWidth="1"/>
    <col min="7687" max="7687" width="10.42578125" style="1" customWidth="1"/>
    <col min="7688" max="7688" width="2.42578125" style="1" customWidth="1"/>
    <col min="7689" max="7689" width="10.7109375" style="1" customWidth="1"/>
    <col min="7690" max="7690" width="10.28515625" style="1" customWidth="1"/>
    <col min="7691" max="7691" width="11.28515625" style="1" customWidth="1"/>
    <col min="7692" max="7692" width="13.42578125" style="1" customWidth="1"/>
    <col min="7693" max="7693" width="3.7109375" style="1" customWidth="1"/>
    <col min="7694" max="7694" width="12.140625" style="1" customWidth="1"/>
    <col min="7695" max="7695" width="7.7109375" style="1" customWidth="1"/>
    <col min="7696" max="7696" width="3" style="1" customWidth="1"/>
    <col min="7697" max="7697" width="10.28515625" style="1" bestFit="1" customWidth="1"/>
    <col min="7698" max="7699" width="9.7109375" style="1" bestFit="1" customWidth="1"/>
    <col min="7700" max="7700" width="4.5703125" style="1" customWidth="1"/>
    <col min="7701" max="7702" width="9.7109375" style="1" customWidth="1"/>
    <col min="7703" max="7703" width="14.28515625" style="1" customWidth="1"/>
    <col min="7704" max="7705" width="9.140625" style="1"/>
    <col min="7706" max="7707" width="9" style="1" bestFit="1" customWidth="1"/>
    <col min="7708" max="7937" width="9.140625" style="1"/>
    <col min="7938" max="7938" width="10.7109375" style="1" customWidth="1"/>
    <col min="7939" max="7939" width="9.5703125" style="1" customWidth="1"/>
    <col min="7940" max="7940" width="7.5703125" style="1" customWidth="1"/>
    <col min="7941" max="7941" width="1.28515625" style="1" customWidth="1"/>
    <col min="7942" max="7942" width="10.7109375" style="1" customWidth="1"/>
    <col min="7943" max="7943" width="10.42578125" style="1" customWidth="1"/>
    <col min="7944" max="7944" width="2.42578125" style="1" customWidth="1"/>
    <col min="7945" max="7945" width="10.7109375" style="1" customWidth="1"/>
    <col min="7946" max="7946" width="10.28515625" style="1" customWidth="1"/>
    <col min="7947" max="7947" width="11.28515625" style="1" customWidth="1"/>
    <col min="7948" max="7948" width="13.42578125" style="1" customWidth="1"/>
    <col min="7949" max="7949" width="3.7109375" style="1" customWidth="1"/>
    <col min="7950" max="7950" width="12.140625" style="1" customWidth="1"/>
    <col min="7951" max="7951" width="7.7109375" style="1" customWidth="1"/>
    <col min="7952" max="7952" width="3" style="1" customWidth="1"/>
    <col min="7953" max="7953" width="10.28515625" style="1" bestFit="1" customWidth="1"/>
    <col min="7954" max="7955" width="9.7109375" style="1" bestFit="1" customWidth="1"/>
    <col min="7956" max="7956" width="4.5703125" style="1" customWidth="1"/>
    <col min="7957" max="7958" width="9.7109375" style="1" customWidth="1"/>
    <col min="7959" max="7959" width="14.28515625" style="1" customWidth="1"/>
    <col min="7960" max="7961" width="9.140625" style="1"/>
    <col min="7962" max="7963" width="9" style="1" bestFit="1" customWidth="1"/>
    <col min="7964" max="8193" width="9.140625" style="1"/>
    <col min="8194" max="8194" width="10.7109375" style="1" customWidth="1"/>
    <col min="8195" max="8195" width="9.5703125" style="1" customWidth="1"/>
    <col min="8196" max="8196" width="7.5703125" style="1" customWidth="1"/>
    <col min="8197" max="8197" width="1.28515625" style="1" customWidth="1"/>
    <col min="8198" max="8198" width="10.7109375" style="1" customWidth="1"/>
    <col min="8199" max="8199" width="10.42578125" style="1" customWidth="1"/>
    <col min="8200" max="8200" width="2.42578125" style="1" customWidth="1"/>
    <col min="8201" max="8201" width="10.7109375" style="1" customWidth="1"/>
    <col min="8202" max="8202" width="10.28515625" style="1" customWidth="1"/>
    <col min="8203" max="8203" width="11.28515625" style="1" customWidth="1"/>
    <col min="8204" max="8204" width="13.42578125" style="1" customWidth="1"/>
    <col min="8205" max="8205" width="3.7109375" style="1" customWidth="1"/>
    <col min="8206" max="8206" width="12.140625" style="1" customWidth="1"/>
    <col min="8207" max="8207" width="7.7109375" style="1" customWidth="1"/>
    <col min="8208" max="8208" width="3" style="1" customWidth="1"/>
    <col min="8209" max="8209" width="10.28515625" style="1" bestFit="1" customWidth="1"/>
    <col min="8210" max="8211" width="9.7109375" style="1" bestFit="1" customWidth="1"/>
    <col min="8212" max="8212" width="4.5703125" style="1" customWidth="1"/>
    <col min="8213" max="8214" width="9.7109375" style="1" customWidth="1"/>
    <col min="8215" max="8215" width="14.28515625" style="1" customWidth="1"/>
    <col min="8216" max="8217" width="9.140625" style="1"/>
    <col min="8218" max="8219" width="9" style="1" bestFit="1" customWidth="1"/>
    <col min="8220" max="8449" width="9.140625" style="1"/>
    <col min="8450" max="8450" width="10.7109375" style="1" customWidth="1"/>
    <col min="8451" max="8451" width="9.5703125" style="1" customWidth="1"/>
    <col min="8452" max="8452" width="7.5703125" style="1" customWidth="1"/>
    <col min="8453" max="8453" width="1.28515625" style="1" customWidth="1"/>
    <col min="8454" max="8454" width="10.7109375" style="1" customWidth="1"/>
    <col min="8455" max="8455" width="10.42578125" style="1" customWidth="1"/>
    <col min="8456" max="8456" width="2.42578125" style="1" customWidth="1"/>
    <col min="8457" max="8457" width="10.7109375" style="1" customWidth="1"/>
    <col min="8458" max="8458" width="10.28515625" style="1" customWidth="1"/>
    <col min="8459" max="8459" width="11.28515625" style="1" customWidth="1"/>
    <col min="8460" max="8460" width="13.42578125" style="1" customWidth="1"/>
    <col min="8461" max="8461" width="3.7109375" style="1" customWidth="1"/>
    <col min="8462" max="8462" width="12.140625" style="1" customWidth="1"/>
    <col min="8463" max="8463" width="7.7109375" style="1" customWidth="1"/>
    <col min="8464" max="8464" width="3" style="1" customWidth="1"/>
    <col min="8465" max="8465" width="10.28515625" style="1" bestFit="1" customWidth="1"/>
    <col min="8466" max="8467" width="9.7109375" style="1" bestFit="1" customWidth="1"/>
    <col min="8468" max="8468" width="4.5703125" style="1" customWidth="1"/>
    <col min="8469" max="8470" width="9.7109375" style="1" customWidth="1"/>
    <col min="8471" max="8471" width="14.28515625" style="1" customWidth="1"/>
    <col min="8472" max="8473" width="9.140625" style="1"/>
    <col min="8474" max="8475" width="9" style="1" bestFit="1" customWidth="1"/>
    <col min="8476" max="8705" width="9.140625" style="1"/>
    <col min="8706" max="8706" width="10.7109375" style="1" customWidth="1"/>
    <col min="8707" max="8707" width="9.5703125" style="1" customWidth="1"/>
    <col min="8708" max="8708" width="7.5703125" style="1" customWidth="1"/>
    <col min="8709" max="8709" width="1.28515625" style="1" customWidth="1"/>
    <col min="8710" max="8710" width="10.7109375" style="1" customWidth="1"/>
    <col min="8711" max="8711" width="10.42578125" style="1" customWidth="1"/>
    <col min="8712" max="8712" width="2.42578125" style="1" customWidth="1"/>
    <col min="8713" max="8713" width="10.7109375" style="1" customWidth="1"/>
    <col min="8714" max="8714" width="10.28515625" style="1" customWidth="1"/>
    <col min="8715" max="8715" width="11.28515625" style="1" customWidth="1"/>
    <col min="8716" max="8716" width="13.42578125" style="1" customWidth="1"/>
    <col min="8717" max="8717" width="3.7109375" style="1" customWidth="1"/>
    <col min="8718" max="8718" width="12.140625" style="1" customWidth="1"/>
    <col min="8719" max="8719" width="7.7109375" style="1" customWidth="1"/>
    <col min="8720" max="8720" width="3" style="1" customWidth="1"/>
    <col min="8721" max="8721" width="10.28515625" style="1" bestFit="1" customWidth="1"/>
    <col min="8722" max="8723" width="9.7109375" style="1" bestFit="1" customWidth="1"/>
    <col min="8724" max="8724" width="4.5703125" style="1" customWidth="1"/>
    <col min="8725" max="8726" width="9.7109375" style="1" customWidth="1"/>
    <col min="8727" max="8727" width="14.28515625" style="1" customWidth="1"/>
    <col min="8728" max="8729" width="9.140625" style="1"/>
    <col min="8730" max="8731" width="9" style="1" bestFit="1" customWidth="1"/>
    <col min="8732" max="8961" width="9.140625" style="1"/>
    <col min="8962" max="8962" width="10.7109375" style="1" customWidth="1"/>
    <col min="8963" max="8963" width="9.5703125" style="1" customWidth="1"/>
    <col min="8964" max="8964" width="7.5703125" style="1" customWidth="1"/>
    <col min="8965" max="8965" width="1.28515625" style="1" customWidth="1"/>
    <col min="8966" max="8966" width="10.7109375" style="1" customWidth="1"/>
    <col min="8967" max="8967" width="10.42578125" style="1" customWidth="1"/>
    <col min="8968" max="8968" width="2.42578125" style="1" customWidth="1"/>
    <col min="8969" max="8969" width="10.7109375" style="1" customWidth="1"/>
    <col min="8970" max="8970" width="10.28515625" style="1" customWidth="1"/>
    <col min="8971" max="8971" width="11.28515625" style="1" customWidth="1"/>
    <col min="8972" max="8972" width="13.42578125" style="1" customWidth="1"/>
    <col min="8973" max="8973" width="3.7109375" style="1" customWidth="1"/>
    <col min="8974" max="8974" width="12.140625" style="1" customWidth="1"/>
    <col min="8975" max="8975" width="7.7109375" style="1" customWidth="1"/>
    <col min="8976" max="8976" width="3" style="1" customWidth="1"/>
    <col min="8977" max="8977" width="10.28515625" style="1" bestFit="1" customWidth="1"/>
    <col min="8978" max="8979" width="9.7109375" style="1" bestFit="1" customWidth="1"/>
    <col min="8980" max="8980" width="4.5703125" style="1" customWidth="1"/>
    <col min="8981" max="8982" width="9.7109375" style="1" customWidth="1"/>
    <col min="8983" max="8983" width="14.28515625" style="1" customWidth="1"/>
    <col min="8984" max="8985" width="9.140625" style="1"/>
    <col min="8986" max="8987" width="9" style="1" bestFit="1" customWidth="1"/>
    <col min="8988" max="9217" width="9.140625" style="1"/>
    <col min="9218" max="9218" width="10.7109375" style="1" customWidth="1"/>
    <col min="9219" max="9219" width="9.5703125" style="1" customWidth="1"/>
    <col min="9220" max="9220" width="7.5703125" style="1" customWidth="1"/>
    <col min="9221" max="9221" width="1.28515625" style="1" customWidth="1"/>
    <col min="9222" max="9222" width="10.7109375" style="1" customWidth="1"/>
    <col min="9223" max="9223" width="10.42578125" style="1" customWidth="1"/>
    <col min="9224" max="9224" width="2.42578125" style="1" customWidth="1"/>
    <col min="9225" max="9225" width="10.7109375" style="1" customWidth="1"/>
    <col min="9226" max="9226" width="10.28515625" style="1" customWidth="1"/>
    <col min="9227" max="9227" width="11.28515625" style="1" customWidth="1"/>
    <col min="9228" max="9228" width="13.42578125" style="1" customWidth="1"/>
    <col min="9229" max="9229" width="3.7109375" style="1" customWidth="1"/>
    <col min="9230" max="9230" width="12.140625" style="1" customWidth="1"/>
    <col min="9231" max="9231" width="7.7109375" style="1" customWidth="1"/>
    <col min="9232" max="9232" width="3" style="1" customWidth="1"/>
    <col min="9233" max="9233" width="10.28515625" style="1" bestFit="1" customWidth="1"/>
    <col min="9234" max="9235" width="9.7109375" style="1" bestFit="1" customWidth="1"/>
    <col min="9236" max="9236" width="4.5703125" style="1" customWidth="1"/>
    <col min="9237" max="9238" width="9.7109375" style="1" customWidth="1"/>
    <col min="9239" max="9239" width="14.28515625" style="1" customWidth="1"/>
    <col min="9240" max="9241" width="9.140625" style="1"/>
    <col min="9242" max="9243" width="9" style="1" bestFit="1" customWidth="1"/>
    <col min="9244" max="9473" width="9.140625" style="1"/>
    <col min="9474" max="9474" width="10.7109375" style="1" customWidth="1"/>
    <col min="9475" max="9475" width="9.5703125" style="1" customWidth="1"/>
    <col min="9476" max="9476" width="7.5703125" style="1" customWidth="1"/>
    <col min="9477" max="9477" width="1.28515625" style="1" customWidth="1"/>
    <col min="9478" max="9478" width="10.7109375" style="1" customWidth="1"/>
    <col min="9479" max="9479" width="10.42578125" style="1" customWidth="1"/>
    <col min="9480" max="9480" width="2.42578125" style="1" customWidth="1"/>
    <col min="9481" max="9481" width="10.7109375" style="1" customWidth="1"/>
    <col min="9482" max="9482" width="10.28515625" style="1" customWidth="1"/>
    <col min="9483" max="9483" width="11.28515625" style="1" customWidth="1"/>
    <col min="9484" max="9484" width="13.42578125" style="1" customWidth="1"/>
    <col min="9485" max="9485" width="3.7109375" style="1" customWidth="1"/>
    <col min="9486" max="9486" width="12.140625" style="1" customWidth="1"/>
    <col min="9487" max="9487" width="7.7109375" style="1" customWidth="1"/>
    <col min="9488" max="9488" width="3" style="1" customWidth="1"/>
    <col min="9489" max="9489" width="10.28515625" style="1" bestFit="1" customWidth="1"/>
    <col min="9490" max="9491" width="9.7109375" style="1" bestFit="1" customWidth="1"/>
    <col min="9492" max="9492" width="4.5703125" style="1" customWidth="1"/>
    <col min="9493" max="9494" width="9.7109375" style="1" customWidth="1"/>
    <col min="9495" max="9495" width="14.28515625" style="1" customWidth="1"/>
    <col min="9496" max="9497" width="9.140625" style="1"/>
    <col min="9498" max="9499" width="9" style="1" bestFit="1" customWidth="1"/>
    <col min="9500" max="9729" width="9.140625" style="1"/>
    <col min="9730" max="9730" width="10.7109375" style="1" customWidth="1"/>
    <col min="9731" max="9731" width="9.5703125" style="1" customWidth="1"/>
    <col min="9732" max="9732" width="7.5703125" style="1" customWidth="1"/>
    <col min="9733" max="9733" width="1.28515625" style="1" customWidth="1"/>
    <col min="9734" max="9734" width="10.7109375" style="1" customWidth="1"/>
    <col min="9735" max="9735" width="10.42578125" style="1" customWidth="1"/>
    <col min="9736" max="9736" width="2.42578125" style="1" customWidth="1"/>
    <col min="9737" max="9737" width="10.7109375" style="1" customWidth="1"/>
    <col min="9738" max="9738" width="10.28515625" style="1" customWidth="1"/>
    <col min="9739" max="9739" width="11.28515625" style="1" customWidth="1"/>
    <col min="9740" max="9740" width="13.42578125" style="1" customWidth="1"/>
    <col min="9741" max="9741" width="3.7109375" style="1" customWidth="1"/>
    <col min="9742" max="9742" width="12.140625" style="1" customWidth="1"/>
    <col min="9743" max="9743" width="7.7109375" style="1" customWidth="1"/>
    <col min="9744" max="9744" width="3" style="1" customWidth="1"/>
    <col min="9745" max="9745" width="10.28515625" style="1" bestFit="1" customWidth="1"/>
    <col min="9746" max="9747" width="9.7109375" style="1" bestFit="1" customWidth="1"/>
    <col min="9748" max="9748" width="4.5703125" style="1" customWidth="1"/>
    <col min="9749" max="9750" width="9.7109375" style="1" customWidth="1"/>
    <col min="9751" max="9751" width="14.28515625" style="1" customWidth="1"/>
    <col min="9752" max="9753" width="9.140625" style="1"/>
    <col min="9754" max="9755" width="9" style="1" bestFit="1" customWidth="1"/>
    <col min="9756" max="9985" width="9.140625" style="1"/>
    <col min="9986" max="9986" width="10.7109375" style="1" customWidth="1"/>
    <col min="9987" max="9987" width="9.5703125" style="1" customWidth="1"/>
    <col min="9988" max="9988" width="7.5703125" style="1" customWidth="1"/>
    <col min="9989" max="9989" width="1.28515625" style="1" customWidth="1"/>
    <col min="9990" max="9990" width="10.7109375" style="1" customWidth="1"/>
    <col min="9991" max="9991" width="10.42578125" style="1" customWidth="1"/>
    <col min="9992" max="9992" width="2.42578125" style="1" customWidth="1"/>
    <col min="9993" max="9993" width="10.7109375" style="1" customWidth="1"/>
    <col min="9994" max="9994" width="10.28515625" style="1" customWidth="1"/>
    <col min="9995" max="9995" width="11.28515625" style="1" customWidth="1"/>
    <col min="9996" max="9996" width="13.42578125" style="1" customWidth="1"/>
    <col min="9997" max="9997" width="3.7109375" style="1" customWidth="1"/>
    <col min="9998" max="9998" width="12.140625" style="1" customWidth="1"/>
    <col min="9999" max="9999" width="7.7109375" style="1" customWidth="1"/>
    <col min="10000" max="10000" width="3" style="1" customWidth="1"/>
    <col min="10001" max="10001" width="10.28515625" style="1" bestFit="1" customWidth="1"/>
    <col min="10002" max="10003" width="9.7109375" style="1" bestFit="1" customWidth="1"/>
    <col min="10004" max="10004" width="4.5703125" style="1" customWidth="1"/>
    <col min="10005" max="10006" width="9.7109375" style="1" customWidth="1"/>
    <col min="10007" max="10007" width="14.28515625" style="1" customWidth="1"/>
    <col min="10008" max="10009" width="9.140625" style="1"/>
    <col min="10010" max="10011" width="9" style="1" bestFit="1" customWidth="1"/>
    <col min="10012" max="10241" width="9.140625" style="1"/>
    <col min="10242" max="10242" width="10.7109375" style="1" customWidth="1"/>
    <col min="10243" max="10243" width="9.5703125" style="1" customWidth="1"/>
    <col min="10244" max="10244" width="7.5703125" style="1" customWidth="1"/>
    <col min="10245" max="10245" width="1.28515625" style="1" customWidth="1"/>
    <col min="10246" max="10246" width="10.7109375" style="1" customWidth="1"/>
    <col min="10247" max="10247" width="10.42578125" style="1" customWidth="1"/>
    <col min="10248" max="10248" width="2.42578125" style="1" customWidth="1"/>
    <col min="10249" max="10249" width="10.7109375" style="1" customWidth="1"/>
    <col min="10250" max="10250" width="10.28515625" style="1" customWidth="1"/>
    <col min="10251" max="10251" width="11.28515625" style="1" customWidth="1"/>
    <col min="10252" max="10252" width="13.42578125" style="1" customWidth="1"/>
    <col min="10253" max="10253" width="3.7109375" style="1" customWidth="1"/>
    <col min="10254" max="10254" width="12.140625" style="1" customWidth="1"/>
    <col min="10255" max="10255" width="7.7109375" style="1" customWidth="1"/>
    <col min="10256" max="10256" width="3" style="1" customWidth="1"/>
    <col min="10257" max="10257" width="10.28515625" style="1" bestFit="1" customWidth="1"/>
    <col min="10258" max="10259" width="9.7109375" style="1" bestFit="1" customWidth="1"/>
    <col min="10260" max="10260" width="4.5703125" style="1" customWidth="1"/>
    <col min="10261" max="10262" width="9.7109375" style="1" customWidth="1"/>
    <col min="10263" max="10263" width="14.28515625" style="1" customWidth="1"/>
    <col min="10264" max="10265" width="9.140625" style="1"/>
    <col min="10266" max="10267" width="9" style="1" bestFit="1" customWidth="1"/>
    <col min="10268" max="10497" width="9.140625" style="1"/>
    <col min="10498" max="10498" width="10.7109375" style="1" customWidth="1"/>
    <col min="10499" max="10499" width="9.5703125" style="1" customWidth="1"/>
    <col min="10500" max="10500" width="7.5703125" style="1" customWidth="1"/>
    <col min="10501" max="10501" width="1.28515625" style="1" customWidth="1"/>
    <col min="10502" max="10502" width="10.7109375" style="1" customWidth="1"/>
    <col min="10503" max="10503" width="10.42578125" style="1" customWidth="1"/>
    <col min="10504" max="10504" width="2.42578125" style="1" customWidth="1"/>
    <col min="10505" max="10505" width="10.7109375" style="1" customWidth="1"/>
    <col min="10506" max="10506" width="10.28515625" style="1" customWidth="1"/>
    <col min="10507" max="10507" width="11.28515625" style="1" customWidth="1"/>
    <col min="10508" max="10508" width="13.42578125" style="1" customWidth="1"/>
    <col min="10509" max="10509" width="3.7109375" style="1" customWidth="1"/>
    <col min="10510" max="10510" width="12.140625" style="1" customWidth="1"/>
    <col min="10511" max="10511" width="7.7109375" style="1" customWidth="1"/>
    <col min="10512" max="10512" width="3" style="1" customWidth="1"/>
    <col min="10513" max="10513" width="10.28515625" style="1" bestFit="1" customWidth="1"/>
    <col min="10514" max="10515" width="9.7109375" style="1" bestFit="1" customWidth="1"/>
    <col min="10516" max="10516" width="4.5703125" style="1" customWidth="1"/>
    <col min="10517" max="10518" width="9.7109375" style="1" customWidth="1"/>
    <col min="10519" max="10519" width="14.28515625" style="1" customWidth="1"/>
    <col min="10520" max="10521" width="9.140625" style="1"/>
    <col min="10522" max="10523" width="9" style="1" bestFit="1" customWidth="1"/>
    <col min="10524" max="10753" width="9.140625" style="1"/>
    <col min="10754" max="10754" width="10.7109375" style="1" customWidth="1"/>
    <col min="10755" max="10755" width="9.5703125" style="1" customWidth="1"/>
    <col min="10756" max="10756" width="7.5703125" style="1" customWidth="1"/>
    <col min="10757" max="10757" width="1.28515625" style="1" customWidth="1"/>
    <col min="10758" max="10758" width="10.7109375" style="1" customWidth="1"/>
    <col min="10759" max="10759" width="10.42578125" style="1" customWidth="1"/>
    <col min="10760" max="10760" width="2.42578125" style="1" customWidth="1"/>
    <col min="10761" max="10761" width="10.7109375" style="1" customWidth="1"/>
    <col min="10762" max="10762" width="10.28515625" style="1" customWidth="1"/>
    <col min="10763" max="10763" width="11.28515625" style="1" customWidth="1"/>
    <col min="10764" max="10764" width="13.42578125" style="1" customWidth="1"/>
    <col min="10765" max="10765" width="3.7109375" style="1" customWidth="1"/>
    <col min="10766" max="10766" width="12.140625" style="1" customWidth="1"/>
    <col min="10767" max="10767" width="7.7109375" style="1" customWidth="1"/>
    <col min="10768" max="10768" width="3" style="1" customWidth="1"/>
    <col min="10769" max="10769" width="10.28515625" style="1" bestFit="1" customWidth="1"/>
    <col min="10770" max="10771" width="9.7109375" style="1" bestFit="1" customWidth="1"/>
    <col min="10772" max="10772" width="4.5703125" style="1" customWidth="1"/>
    <col min="10773" max="10774" width="9.7109375" style="1" customWidth="1"/>
    <col min="10775" max="10775" width="14.28515625" style="1" customWidth="1"/>
    <col min="10776" max="10777" width="9.140625" style="1"/>
    <col min="10778" max="10779" width="9" style="1" bestFit="1" customWidth="1"/>
    <col min="10780" max="11009" width="9.140625" style="1"/>
    <col min="11010" max="11010" width="10.7109375" style="1" customWidth="1"/>
    <col min="11011" max="11011" width="9.5703125" style="1" customWidth="1"/>
    <col min="11012" max="11012" width="7.5703125" style="1" customWidth="1"/>
    <col min="11013" max="11013" width="1.28515625" style="1" customWidth="1"/>
    <col min="11014" max="11014" width="10.7109375" style="1" customWidth="1"/>
    <col min="11015" max="11015" width="10.42578125" style="1" customWidth="1"/>
    <col min="11016" max="11016" width="2.42578125" style="1" customWidth="1"/>
    <col min="11017" max="11017" width="10.7109375" style="1" customWidth="1"/>
    <col min="11018" max="11018" width="10.28515625" style="1" customWidth="1"/>
    <col min="11019" max="11019" width="11.28515625" style="1" customWidth="1"/>
    <col min="11020" max="11020" width="13.42578125" style="1" customWidth="1"/>
    <col min="11021" max="11021" width="3.7109375" style="1" customWidth="1"/>
    <col min="11022" max="11022" width="12.140625" style="1" customWidth="1"/>
    <col min="11023" max="11023" width="7.7109375" style="1" customWidth="1"/>
    <col min="11024" max="11024" width="3" style="1" customWidth="1"/>
    <col min="11025" max="11025" width="10.28515625" style="1" bestFit="1" customWidth="1"/>
    <col min="11026" max="11027" width="9.7109375" style="1" bestFit="1" customWidth="1"/>
    <col min="11028" max="11028" width="4.5703125" style="1" customWidth="1"/>
    <col min="11029" max="11030" width="9.7109375" style="1" customWidth="1"/>
    <col min="11031" max="11031" width="14.28515625" style="1" customWidth="1"/>
    <col min="11032" max="11033" width="9.140625" style="1"/>
    <col min="11034" max="11035" width="9" style="1" bestFit="1" customWidth="1"/>
    <col min="11036" max="11265" width="9.140625" style="1"/>
    <col min="11266" max="11266" width="10.7109375" style="1" customWidth="1"/>
    <col min="11267" max="11267" width="9.5703125" style="1" customWidth="1"/>
    <col min="11268" max="11268" width="7.5703125" style="1" customWidth="1"/>
    <col min="11269" max="11269" width="1.28515625" style="1" customWidth="1"/>
    <col min="11270" max="11270" width="10.7109375" style="1" customWidth="1"/>
    <col min="11271" max="11271" width="10.42578125" style="1" customWidth="1"/>
    <col min="11272" max="11272" width="2.42578125" style="1" customWidth="1"/>
    <col min="11273" max="11273" width="10.7109375" style="1" customWidth="1"/>
    <col min="11274" max="11274" width="10.28515625" style="1" customWidth="1"/>
    <col min="11275" max="11275" width="11.28515625" style="1" customWidth="1"/>
    <col min="11276" max="11276" width="13.42578125" style="1" customWidth="1"/>
    <col min="11277" max="11277" width="3.7109375" style="1" customWidth="1"/>
    <col min="11278" max="11278" width="12.140625" style="1" customWidth="1"/>
    <col min="11279" max="11279" width="7.7109375" style="1" customWidth="1"/>
    <col min="11280" max="11280" width="3" style="1" customWidth="1"/>
    <col min="11281" max="11281" width="10.28515625" style="1" bestFit="1" customWidth="1"/>
    <col min="11282" max="11283" width="9.7109375" style="1" bestFit="1" customWidth="1"/>
    <col min="11284" max="11284" width="4.5703125" style="1" customWidth="1"/>
    <col min="11285" max="11286" width="9.7109375" style="1" customWidth="1"/>
    <col min="11287" max="11287" width="14.28515625" style="1" customWidth="1"/>
    <col min="11288" max="11289" width="9.140625" style="1"/>
    <col min="11290" max="11291" width="9" style="1" bestFit="1" customWidth="1"/>
    <col min="11292" max="11521" width="9.140625" style="1"/>
    <col min="11522" max="11522" width="10.7109375" style="1" customWidth="1"/>
    <col min="11523" max="11523" width="9.5703125" style="1" customWidth="1"/>
    <col min="11524" max="11524" width="7.5703125" style="1" customWidth="1"/>
    <col min="11525" max="11525" width="1.28515625" style="1" customWidth="1"/>
    <col min="11526" max="11526" width="10.7109375" style="1" customWidth="1"/>
    <col min="11527" max="11527" width="10.42578125" style="1" customWidth="1"/>
    <col min="11528" max="11528" width="2.42578125" style="1" customWidth="1"/>
    <col min="11529" max="11529" width="10.7109375" style="1" customWidth="1"/>
    <col min="11530" max="11530" width="10.28515625" style="1" customWidth="1"/>
    <col min="11531" max="11531" width="11.28515625" style="1" customWidth="1"/>
    <col min="11532" max="11532" width="13.42578125" style="1" customWidth="1"/>
    <col min="11533" max="11533" width="3.7109375" style="1" customWidth="1"/>
    <col min="11534" max="11534" width="12.140625" style="1" customWidth="1"/>
    <col min="11535" max="11535" width="7.7109375" style="1" customWidth="1"/>
    <col min="11536" max="11536" width="3" style="1" customWidth="1"/>
    <col min="11537" max="11537" width="10.28515625" style="1" bestFit="1" customWidth="1"/>
    <col min="11538" max="11539" width="9.7109375" style="1" bestFit="1" customWidth="1"/>
    <col min="11540" max="11540" width="4.5703125" style="1" customWidth="1"/>
    <col min="11541" max="11542" width="9.7109375" style="1" customWidth="1"/>
    <col min="11543" max="11543" width="14.28515625" style="1" customWidth="1"/>
    <col min="11544" max="11545" width="9.140625" style="1"/>
    <col min="11546" max="11547" width="9" style="1" bestFit="1" customWidth="1"/>
    <col min="11548" max="11777" width="9.140625" style="1"/>
    <col min="11778" max="11778" width="10.7109375" style="1" customWidth="1"/>
    <col min="11779" max="11779" width="9.5703125" style="1" customWidth="1"/>
    <col min="11780" max="11780" width="7.5703125" style="1" customWidth="1"/>
    <col min="11781" max="11781" width="1.28515625" style="1" customWidth="1"/>
    <col min="11782" max="11782" width="10.7109375" style="1" customWidth="1"/>
    <col min="11783" max="11783" width="10.42578125" style="1" customWidth="1"/>
    <col min="11784" max="11784" width="2.42578125" style="1" customWidth="1"/>
    <col min="11785" max="11785" width="10.7109375" style="1" customWidth="1"/>
    <col min="11786" max="11786" width="10.28515625" style="1" customWidth="1"/>
    <col min="11787" max="11787" width="11.28515625" style="1" customWidth="1"/>
    <col min="11788" max="11788" width="13.42578125" style="1" customWidth="1"/>
    <col min="11789" max="11789" width="3.7109375" style="1" customWidth="1"/>
    <col min="11790" max="11790" width="12.140625" style="1" customWidth="1"/>
    <col min="11791" max="11791" width="7.7109375" style="1" customWidth="1"/>
    <col min="11792" max="11792" width="3" style="1" customWidth="1"/>
    <col min="11793" max="11793" width="10.28515625" style="1" bestFit="1" customWidth="1"/>
    <col min="11794" max="11795" width="9.7109375" style="1" bestFit="1" customWidth="1"/>
    <col min="11796" max="11796" width="4.5703125" style="1" customWidth="1"/>
    <col min="11797" max="11798" width="9.7109375" style="1" customWidth="1"/>
    <col min="11799" max="11799" width="14.28515625" style="1" customWidth="1"/>
    <col min="11800" max="11801" width="9.140625" style="1"/>
    <col min="11802" max="11803" width="9" style="1" bestFit="1" customWidth="1"/>
    <col min="11804" max="12033" width="9.140625" style="1"/>
    <col min="12034" max="12034" width="10.7109375" style="1" customWidth="1"/>
    <col min="12035" max="12035" width="9.5703125" style="1" customWidth="1"/>
    <col min="12036" max="12036" width="7.5703125" style="1" customWidth="1"/>
    <col min="12037" max="12037" width="1.28515625" style="1" customWidth="1"/>
    <col min="12038" max="12038" width="10.7109375" style="1" customWidth="1"/>
    <col min="12039" max="12039" width="10.42578125" style="1" customWidth="1"/>
    <col min="12040" max="12040" width="2.42578125" style="1" customWidth="1"/>
    <col min="12041" max="12041" width="10.7109375" style="1" customWidth="1"/>
    <col min="12042" max="12042" width="10.28515625" style="1" customWidth="1"/>
    <col min="12043" max="12043" width="11.28515625" style="1" customWidth="1"/>
    <col min="12044" max="12044" width="13.42578125" style="1" customWidth="1"/>
    <col min="12045" max="12045" width="3.7109375" style="1" customWidth="1"/>
    <col min="12046" max="12046" width="12.140625" style="1" customWidth="1"/>
    <col min="12047" max="12047" width="7.7109375" style="1" customWidth="1"/>
    <col min="12048" max="12048" width="3" style="1" customWidth="1"/>
    <col min="12049" max="12049" width="10.28515625" style="1" bestFit="1" customWidth="1"/>
    <col min="12050" max="12051" width="9.7109375" style="1" bestFit="1" customWidth="1"/>
    <col min="12052" max="12052" width="4.5703125" style="1" customWidth="1"/>
    <col min="12053" max="12054" width="9.7109375" style="1" customWidth="1"/>
    <col min="12055" max="12055" width="14.28515625" style="1" customWidth="1"/>
    <col min="12056" max="12057" width="9.140625" style="1"/>
    <col min="12058" max="12059" width="9" style="1" bestFit="1" customWidth="1"/>
    <col min="12060" max="12289" width="9.140625" style="1"/>
    <col min="12290" max="12290" width="10.7109375" style="1" customWidth="1"/>
    <col min="12291" max="12291" width="9.5703125" style="1" customWidth="1"/>
    <col min="12292" max="12292" width="7.5703125" style="1" customWidth="1"/>
    <col min="12293" max="12293" width="1.28515625" style="1" customWidth="1"/>
    <col min="12294" max="12294" width="10.7109375" style="1" customWidth="1"/>
    <col min="12295" max="12295" width="10.42578125" style="1" customWidth="1"/>
    <col min="12296" max="12296" width="2.42578125" style="1" customWidth="1"/>
    <col min="12297" max="12297" width="10.7109375" style="1" customWidth="1"/>
    <col min="12298" max="12298" width="10.28515625" style="1" customWidth="1"/>
    <col min="12299" max="12299" width="11.28515625" style="1" customWidth="1"/>
    <col min="12300" max="12300" width="13.42578125" style="1" customWidth="1"/>
    <col min="12301" max="12301" width="3.7109375" style="1" customWidth="1"/>
    <col min="12302" max="12302" width="12.140625" style="1" customWidth="1"/>
    <col min="12303" max="12303" width="7.7109375" style="1" customWidth="1"/>
    <col min="12304" max="12304" width="3" style="1" customWidth="1"/>
    <col min="12305" max="12305" width="10.28515625" style="1" bestFit="1" customWidth="1"/>
    <col min="12306" max="12307" width="9.7109375" style="1" bestFit="1" customWidth="1"/>
    <col min="12308" max="12308" width="4.5703125" style="1" customWidth="1"/>
    <col min="12309" max="12310" width="9.7109375" style="1" customWidth="1"/>
    <col min="12311" max="12311" width="14.28515625" style="1" customWidth="1"/>
    <col min="12312" max="12313" width="9.140625" style="1"/>
    <col min="12314" max="12315" width="9" style="1" bestFit="1" customWidth="1"/>
    <col min="12316" max="12545" width="9.140625" style="1"/>
    <col min="12546" max="12546" width="10.7109375" style="1" customWidth="1"/>
    <col min="12547" max="12547" width="9.5703125" style="1" customWidth="1"/>
    <col min="12548" max="12548" width="7.5703125" style="1" customWidth="1"/>
    <col min="12549" max="12549" width="1.28515625" style="1" customWidth="1"/>
    <col min="12550" max="12550" width="10.7109375" style="1" customWidth="1"/>
    <col min="12551" max="12551" width="10.42578125" style="1" customWidth="1"/>
    <col min="12552" max="12552" width="2.42578125" style="1" customWidth="1"/>
    <col min="12553" max="12553" width="10.7109375" style="1" customWidth="1"/>
    <col min="12554" max="12554" width="10.28515625" style="1" customWidth="1"/>
    <col min="12555" max="12555" width="11.28515625" style="1" customWidth="1"/>
    <col min="12556" max="12556" width="13.42578125" style="1" customWidth="1"/>
    <col min="12557" max="12557" width="3.7109375" style="1" customWidth="1"/>
    <col min="12558" max="12558" width="12.140625" style="1" customWidth="1"/>
    <col min="12559" max="12559" width="7.7109375" style="1" customWidth="1"/>
    <col min="12560" max="12560" width="3" style="1" customWidth="1"/>
    <col min="12561" max="12561" width="10.28515625" style="1" bestFit="1" customWidth="1"/>
    <col min="12562" max="12563" width="9.7109375" style="1" bestFit="1" customWidth="1"/>
    <col min="12564" max="12564" width="4.5703125" style="1" customWidth="1"/>
    <col min="12565" max="12566" width="9.7109375" style="1" customWidth="1"/>
    <col min="12567" max="12567" width="14.28515625" style="1" customWidth="1"/>
    <col min="12568" max="12569" width="9.140625" style="1"/>
    <col min="12570" max="12571" width="9" style="1" bestFit="1" customWidth="1"/>
    <col min="12572" max="12801" width="9.140625" style="1"/>
    <col min="12802" max="12802" width="10.7109375" style="1" customWidth="1"/>
    <col min="12803" max="12803" width="9.5703125" style="1" customWidth="1"/>
    <col min="12804" max="12804" width="7.5703125" style="1" customWidth="1"/>
    <col min="12805" max="12805" width="1.28515625" style="1" customWidth="1"/>
    <col min="12806" max="12806" width="10.7109375" style="1" customWidth="1"/>
    <col min="12807" max="12807" width="10.42578125" style="1" customWidth="1"/>
    <col min="12808" max="12808" width="2.42578125" style="1" customWidth="1"/>
    <col min="12809" max="12809" width="10.7109375" style="1" customWidth="1"/>
    <col min="12810" max="12810" width="10.28515625" style="1" customWidth="1"/>
    <col min="12811" max="12811" width="11.28515625" style="1" customWidth="1"/>
    <col min="12812" max="12812" width="13.42578125" style="1" customWidth="1"/>
    <col min="12813" max="12813" width="3.7109375" style="1" customWidth="1"/>
    <col min="12814" max="12814" width="12.140625" style="1" customWidth="1"/>
    <col min="12815" max="12815" width="7.7109375" style="1" customWidth="1"/>
    <col min="12816" max="12816" width="3" style="1" customWidth="1"/>
    <col min="12817" max="12817" width="10.28515625" style="1" bestFit="1" customWidth="1"/>
    <col min="12818" max="12819" width="9.7109375" style="1" bestFit="1" customWidth="1"/>
    <col min="12820" max="12820" width="4.5703125" style="1" customWidth="1"/>
    <col min="12821" max="12822" width="9.7109375" style="1" customWidth="1"/>
    <col min="12823" max="12823" width="14.28515625" style="1" customWidth="1"/>
    <col min="12824" max="12825" width="9.140625" style="1"/>
    <col min="12826" max="12827" width="9" style="1" bestFit="1" customWidth="1"/>
    <col min="12828" max="13057" width="9.140625" style="1"/>
    <col min="13058" max="13058" width="10.7109375" style="1" customWidth="1"/>
    <col min="13059" max="13059" width="9.5703125" style="1" customWidth="1"/>
    <col min="13060" max="13060" width="7.5703125" style="1" customWidth="1"/>
    <col min="13061" max="13061" width="1.28515625" style="1" customWidth="1"/>
    <col min="13062" max="13062" width="10.7109375" style="1" customWidth="1"/>
    <col min="13063" max="13063" width="10.42578125" style="1" customWidth="1"/>
    <col min="13064" max="13064" width="2.42578125" style="1" customWidth="1"/>
    <col min="13065" max="13065" width="10.7109375" style="1" customWidth="1"/>
    <col min="13066" max="13066" width="10.28515625" style="1" customWidth="1"/>
    <col min="13067" max="13067" width="11.28515625" style="1" customWidth="1"/>
    <col min="13068" max="13068" width="13.42578125" style="1" customWidth="1"/>
    <col min="13069" max="13069" width="3.7109375" style="1" customWidth="1"/>
    <col min="13070" max="13070" width="12.140625" style="1" customWidth="1"/>
    <col min="13071" max="13071" width="7.7109375" style="1" customWidth="1"/>
    <col min="13072" max="13072" width="3" style="1" customWidth="1"/>
    <col min="13073" max="13073" width="10.28515625" style="1" bestFit="1" customWidth="1"/>
    <col min="13074" max="13075" width="9.7109375" style="1" bestFit="1" customWidth="1"/>
    <col min="13076" max="13076" width="4.5703125" style="1" customWidth="1"/>
    <col min="13077" max="13078" width="9.7109375" style="1" customWidth="1"/>
    <col min="13079" max="13079" width="14.28515625" style="1" customWidth="1"/>
    <col min="13080" max="13081" width="9.140625" style="1"/>
    <col min="13082" max="13083" width="9" style="1" bestFit="1" customWidth="1"/>
    <col min="13084" max="13313" width="9.140625" style="1"/>
    <col min="13314" max="13314" width="10.7109375" style="1" customWidth="1"/>
    <col min="13315" max="13315" width="9.5703125" style="1" customWidth="1"/>
    <col min="13316" max="13316" width="7.5703125" style="1" customWidth="1"/>
    <col min="13317" max="13317" width="1.28515625" style="1" customWidth="1"/>
    <col min="13318" max="13318" width="10.7109375" style="1" customWidth="1"/>
    <col min="13319" max="13319" width="10.42578125" style="1" customWidth="1"/>
    <col min="13320" max="13320" width="2.42578125" style="1" customWidth="1"/>
    <col min="13321" max="13321" width="10.7109375" style="1" customWidth="1"/>
    <col min="13322" max="13322" width="10.28515625" style="1" customWidth="1"/>
    <col min="13323" max="13323" width="11.28515625" style="1" customWidth="1"/>
    <col min="13324" max="13324" width="13.42578125" style="1" customWidth="1"/>
    <col min="13325" max="13325" width="3.7109375" style="1" customWidth="1"/>
    <col min="13326" max="13326" width="12.140625" style="1" customWidth="1"/>
    <col min="13327" max="13327" width="7.7109375" style="1" customWidth="1"/>
    <col min="13328" max="13328" width="3" style="1" customWidth="1"/>
    <col min="13329" max="13329" width="10.28515625" style="1" bestFit="1" customWidth="1"/>
    <col min="13330" max="13331" width="9.7109375" style="1" bestFit="1" customWidth="1"/>
    <col min="13332" max="13332" width="4.5703125" style="1" customWidth="1"/>
    <col min="13333" max="13334" width="9.7109375" style="1" customWidth="1"/>
    <col min="13335" max="13335" width="14.28515625" style="1" customWidth="1"/>
    <col min="13336" max="13337" width="9.140625" style="1"/>
    <col min="13338" max="13339" width="9" style="1" bestFit="1" customWidth="1"/>
    <col min="13340" max="13569" width="9.140625" style="1"/>
    <col min="13570" max="13570" width="10.7109375" style="1" customWidth="1"/>
    <col min="13571" max="13571" width="9.5703125" style="1" customWidth="1"/>
    <col min="13572" max="13572" width="7.5703125" style="1" customWidth="1"/>
    <col min="13573" max="13573" width="1.28515625" style="1" customWidth="1"/>
    <col min="13574" max="13574" width="10.7109375" style="1" customWidth="1"/>
    <col min="13575" max="13575" width="10.42578125" style="1" customWidth="1"/>
    <col min="13576" max="13576" width="2.42578125" style="1" customWidth="1"/>
    <col min="13577" max="13577" width="10.7109375" style="1" customWidth="1"/>
    <col min="13578" max="13578" width="10.28515625" style="1" customWidth="1"/>
    <col min="13579" max="13579" width="11.28515625" style="1" customWidth="1"/>
    <col min="13580" max="13580" width="13.42578125" style="1" customWidth="1"/>
    <col min="13581" max="13581" width="3.7109375" style="1" customWidth="1"/>
    <col min="13582" max="13582" width="12.140625" style="1" customWidth="1"/>
    <col min="13583" max="13583" width="7.7109375" style="1" customWidth="1"/>
    <col min="13584" max="13584" width="3" style="1" customWidth="1"/>
    <col min="13585" max="13585" width="10.28515625" style="1" bestFit="1" customWidth="1"/>
    <col min="13586" max="13587" width="9.7109375" style="1" bestFit="1" customWidth="1"/>
    <col min="13588" max="13588" width="4.5703125" style="1" customWidth="1"/>
    <col min="13589" max="13590" width="9.7109375" style="1" customWidth="1"/>
    <col min="13591" max="13591" width="14.28515625" style="1" customWidth="1"/>
    <col min="13592" max="13593" width="9.140625" style="1"/>
    <col min="13594" max="13595" width="9" style="1" bestFit="1" customWidth="1"/>
    <col min="13596" max="13825" width="9.140625" style="1"/>
    <col min="13826" max="13826" width="10.7109375" style="1" customWidth="1"/>
    <col min="13827" max="13827" width="9.5703125" style="1" customWidth="1"/>
    <col min="13828" max="13828" width="7.5703125" style="1" customWidth="1"/>
    <col min="13829" max="13829" width="1.28515625" style="1" customWidth="1"/>
    <col min="13830" max="13830" width="10.7109375" style="1" customWidth="1"/>
    <col min="13831" max="13831" width="10.42578125" style="1" customWidth="1"/>
    <col min="13832" max="13832" width="2.42578125" style="1" customWidth="1"/>
    <col min="13833" max="13833" width="10.7109375" style="1" customWidth="1"/>
    <col min="13834" max="13834" width="10.28515625" style="1" customWidth="1"/>
    <col min="13835" max="13835" width="11.28515625" style="1" customWidth="1"/>
    <col min="13836" max="13836" width="13.42578125" style="1" customWidth="1"/>
    <col min="13837" max="13837" width="3.7109375" style="1" customWidth="1"/>
    <col min="13838" max="13838" width="12.140625" style="1" customWidth="1"/>
    <col min="13839" max="13839" width="7.7109375" style="1" customWidth="1"/>
    <col min="13840" max="13840" width="3" style="1" customWidth="1"/>
    <col min="13841" max="13841" width="10.28515625" style="1" bestFit="1" customWidth="1"/>
    <col min="13842" max="13843" width="9.7109375" style="1" bestFit="1" customWidth="1"/>
    <col min="13844" max="13844" width="4.5703125" style="1" customWidth="1"/>
    <col min="13845" max="13846" width="9.7109375" style="1" customWidth="1"/>
    <col min="13847" max="13847" width="14.28515625" style="1" customWidth="1"/>
    <col min="13848" max="13849" width="9.140625" style="1"/>
    <col min="13850" max="13851" width="9" style="1" bestFit="1" customWidth="1"/>
    <col min="13852" max="14081" width="9.140625" style="1"/>
    <col min="14082" max="14082" width="10.7109375" style="1" customWidth="1"/>
    <col min="14083" max="14083" width="9.5703125" style="1" customWidth="1"/>
    <col min="14084" max="14084" width="7.5703125" style="1" customWidth="1"/>
    <col min="14085" max="14085" width="1.28515625" style="1" customWidth="1"/>
    <col min="14086" max="14086" width="10.7109375" style="1" customWidth="1"/>
    <col min="14087" max="14087" width="10.42578125" style="1" customWidth="1"/>
    <col min="14088" max="14088" width="2.42578125" style="1" customWidth="1"/>
    <col min="14089" max="14089" width="10.7109375" style="1" customWidth="1"/>
    <col min="14090" max="14090" width="10.28515625" style="1" customWidth="1"/>
    <col min="14091" max="14091" width="11.28515625" style="1" customWidth="1"/>
    <col min="14092" max="14092" width="13.42578125" style="1" customWidth="1"/>
    <col min="14093" max="14093" width="3.7109375" style="1" customWidth="1"/>
    <col min="14094" max="14094" width="12.140625" style="1" customWidth="1"/>
    <col min="14095" max="14095" width="7.7109375" style="1" customWidth="1"/>
    <col min="14096" max="14096" width="3" style="1" customWidth="1"/>
    <col min="14097" max="14097" width="10.28515625" style="1" bestFit="1" customWidth="1"/>
    <col min="14098" max="14099" width="9.7109375" style="1" bestFit="1" customWidth="1"/>
    <col min="14100" max="14100" width="4.5703125" style="1" customWidth="1"/>
    <col min="14101" max="14102" width="9.7109375" style="1" customWidth="1"/>
    <col min="14103" max="14103" width="14.28515625" style="1" customWidth="1"/>
    <col min="14104" max="14105" width="9.140625" style="1"/>
    <col min="14106" max="14107" width="9" style="1" bestFit="1" customWidth="1"/>
    <col min="14108" max="14337" width="9.140625" style="1"/>
    <col min="14338" max="14338" width="10.7109375" style="1" customWidth="1"/>
    <col min="14339" max="14339" width="9.5703125" style="1" customWidth="1"/>
    <col min="14340" max="14340" width="7.5703125" style="1" customWidth="1"/>
    <col min="14341" max="14341" width="1.28515625" style="1" customWidth="1"/>
    <col min="14342" max="14342" width="10.7109375" style="1" customWidth="1"/>
    <col min="14343" max="14343" width="10.42578125" style="1" customWidth="1"/>
    <col min="14344" max="14344" width="2.42578125" style="1" customWidth="1"/>
    <col min="14345" max="14345" width="10.7109375" style="1" customWidth="1"/>
    <col min="14346" max="14346" width="10.28515625" style="1" customWidth="1"/>
    <col min="14347" max="14347" width="11.28515625" style="1" customWidth="1"/>
    <col min="14348" max="14348" width="13.42578125" style="1" customWidth="1"/>
    <col min="14349" max="14349" width="3.7109375" style="1" customWidth="1"/>
    <col min="14350" max="14350" width="12.140625" style="1" customWidth="1"/>
    <col min="14351" max="14351" width="7.7109375" style="1" customWidth="1"/>
    <col min="14352" max="14352" width="3" style="1" customWidth="1"/>
    <col min="14353" max="14353" width="10.28515625" style="1" bestFit="1" customWidth="1"/>
    <col min="14354" max="14355" width="9.7109375" style="1" bestFit="1" customWidth="1"/>
    <col min="14356" max="14356" width="4.5703125" style="1" customWidth="1"/>
    <col min="14357" max="14358" width="9.7109375" style="1" customWidth="1"/>
    <col min="14359" max="14359" width="14.28515625" style="1" customWidth="1"/>
    <col min="14360" max="14361" width="9.140625" style="1"/>
    <col min="14362" max="14363" width="9" style="1" bestFit="1" customWidth="1"/>
    <col min="14364" max="14593" width="9.140625" style="1"/>
    <col min="14594" max="14594" width="10.7109375" style="1" customWidth="1"/>
    <col min="14595" max="14595" width="9.5703125" style="1" customWidth="1"/>
    <col min="14596" max="14596" width="7.5703125" style="1" customWidth="1"/>
    <col min="14597" max="14597" width="1.28515625" style="1" customWidth="1"/>
    <col min="14598" max="14598" width="10.7109375" style="1" customWidth="1"/>
    <col min="14599" max="14599" width="10.42578125" style="1" customWidth="1"/>
    <col min="14600" max="14600" width="2.42578125" style="1" customWidth="1"/>
    <col min="14601" max="14601" width="10.7109375" style="1" customWidth="1"/>
    <col min="14602" max="14602" width="10.28515625" style="1" customWidth="1"/>
    <col min="14603" max="14603" width="11.28515625" style="1" customWidth="1"/>
    <col min="14604" max="14604" width="13.42578125" style="1" customWidth="1"/>
    <col min="14605" max="14605" width="3.7109375" style="1" customWidth="1"/>
    <col min="14606" max="14606" width="12.140625" style="1" customWidth="1"/>
    <col min="14607" max="14607" width="7.7109375" style="1" customWidth="1"/>
    <col min="14608" max="14608" width="3" style="1" customWidth="1"/>
    <col min="14609" max="14609" width="10.28515625" style="1" bestFit="1" customWidth="1"/>
    <col min="14610" max="14611" width="9.7109375" style="1" bestFit="1" customWidth="1"/>
    <col min="14612" max="14612" width="4.5703125" style="1" customWidth="1"/>
    <col min="14613" max="14614" width="9.7109375" style="1" customWidth="1"/>
    <col min="14615" max="14615" width="14.28515625" style="1" customWidth="1"/>
    <col min="14616" max="14617" width="9.140625" style="1"/>
    <col min="14618" max="14619" width="9" style="1" bestFit="1" customWidth="1"/>
    <col min="14620" max="14849" width="9.140625" style="1"/>
    <col min="14850" max="14850" width="10.7109375" style="1" customWidth="1"/>
    <col min="14851" max="14851" width="9.5703125" style="1" customWidth="1"/>
    <col min="14852" max="14852" width="7.5703125" style="1" customWidth="1"/>
    <col min="14853" max="14853" width="1.28515625" style="1" customWidth="1"/>
    <col min="14854" max="14854" width="10.7109375" style="1" customWidth="1"/>
    <col min="14855" max="14855" width="10.42578125" style="1" customWidth="1"/>
    <col min="14856" max="14856" width="2.42578125" style="1" customWidth="1"/>
    <col min="14857" max="14857" width="10.7109375" style="1" customWidth="1"/>
    <col min="14858" max="14858" width="10.28515625" style="1" customWidth="1"/>
    <col min="14859" max="14859" width="11.28515625" style="1" customWidth="1"/>
    <col min="14860" max="14860" width="13.42578125" style="1" customWidth="1"/>
    <col min="14861" max="14861" width="3.7109375" style="1" customWidth="1"/>
    <col min="14862" max="14862" width="12.140625" style="1" customWidth="1"/>
    <col min="14863" max="14863" width="7.7109375" style="1" customWidth="1"/>
    <col min="14864" max="14864" width="3" style="1" customWidth="1"/>
    <col min="14865" max="14865" width="10.28515625" style="1" bestFit="1" customWidth="1"/>
    <col min="14866" max="14867" width="9.7109375" style="1" bestFit="1" customWidth="1"/>
    <col min="14868" max="14868" width="4.5703125" style="1" customWidth="1"/>
    <col min="14869" max="14870" width="9.7109375" style="1" customWidth="1"/>
    <col min="14871" max="14871" width="14.28515625" style="1" customWidth="1"/>
    <col min="14872" max="14873" width="9.140625" style="1"/>
    <col min="14874" max="14875" width="9" style="1" bestFit="1" customWidth="1"/>
    <col min="14876" max="15105" width="9.140625" style="1"/>
    <col min="15106" max="15106" width="10.7109375" style="1" customWidth="1"/>
    <col min="15107" max="15107" width="9.5703125" style="1" customWidth="1"/>
    <col min="15108" max="15108" width="7.5703125" style="1" customWidth="1"/>
    <col min="15109" max="15109" width="1.28515625" style="1" customWidth="1"/>
    <col min="15110" max="15110" width="10.7109375" style="1" customWidth="1"/>
    <col min="15111" max="15111" width="10.42578125" style="1" customWidth="1"/>
    <col min="15112" max="15112" width="2.42578125" style="1" customWidth="1"/>
    <col min="15113" max="15113" width="10.7109375" style="1" customWidth="1"/>
    <col min="15114" max="15114" width="10.28515625" style="1" customWidth="1"/>
    <col min="15115" max="15115" width="11.28515625" style="1" customWidth="1"/>
    <col min="15116" max="15116" width="13.42578125" style="1" customWidth="1"/>
    <col min="15117" max="15117" width="3.7109375" style="1" customWidth="1"/>
    <col min="15118" max="15118" width="12.140625" style="1" customWidth="1"/>
    <col min="15119" max="15119" width="7.7109375" style="1" customWidth="1"/>
    <col min="15120" max="15120" width="3" style="1" customWidth="1"/>
    <col min="15121" max="15121" width="10.28515625" style="1" bestFit="1" customWidth="1"/>
    <col min="15122" max="15123" width="9.7109375" style="1" bestFit="1" customWidth="1"/>
    <col min="15124" max="15124" width="4.5703125" style="1" customWidth="1"/>
    <col min="15125" max="15126" width="9.7109375" style="1" customWidth="1"/>
    <col min="15127" max="15127" width="14.28515625" style="1" customWidth="1"/>
    <col min="15128" max="15129" width="9.140625" style="1"/>
    <col min="15130" max="15131" width="9" style="1" bestFit="1" customWidth="1"/>
    <col min="15132" max="15361" width="9.140625" style="1"/>
    <col min="15362" max="15362" width="10.7109375" style="1" customWidth="1"/>
    <col min="15363" max="15363" width="9.5703125" style="1" customWidth="1"/>
    <col min="15364" max="15364" width="7.5703125" style="1" customWidth="1"/>
    <col min="15365" max="15365" width="1.28515625" style="1" customWidth="1"/>
    <col min="15366" max="15366" width="10.7109375" style="1" customWidth="1"/>
    <col min="15367" max="15367" width="10.42578125" style="1" customWidth="1"/>
    <col min="15368" max="15368" width="2.42578125" style="1" customWidth="1"/>
    <col min="15369" max="15369" width="10.7109375" style="1" customWidth="1"/>
    <col min="15370" max="15370" width="10.28515625" style="1" customWidth="1"/>
    <col min="15371" max="15371" width="11.28515625" style="1" customWidth="1"/>
    <col min="15372" max="15372" width="13.42578125" style="1" customWidth="1"/>
    <col min="15373" max="15373" width="3.7109375" style="1" customWidth="1"/>
    <col min="15374" max="15374" width="12.140625" style="1" customWidth="1"/>
    <col min="15375" max="15375" width="7.7109375" style="1" customWidth="1"/>
    <col min="15376" max="15376" width="3" style="1" customWidth="1"/>
    <col min="15377" max="15377" width="10.28515625" style="1" bestFit="1" customWidth="1"/>
    <col min="15378" max="15379" width="9.7109375" style="1" bestFit="1" customWidth="1"/>
    <col min="15380" max="15380" width="4.5703125" style="1" customWidth="1"/>
    <col min="15381" max="15382" width="9.7109375" style="1" customWidth="1"/>
    <col min="15383" max="15383" width="14.28515625" style="1" customWidth="1"/>
    <col min="15384" max="15385" width="9.140625" style="1"/>
    <col min="15386" max="15387" width="9" style="1" bestFit="1" customWidth="1"/>
    <col min="15388" max="15617" width="9.140625" style="1"/>
    <col min="15618" max="15618" width="10.7109375" style="1" customWidth="1"/>
    <col min="15619" max="15619" width="9.5703125" style="1" customWidth="1"/>
    <col min="15620" max="15620" width="7.5703125" style="1" customWidth="1"/>
    <col min="15621" max="15621" width="1.28515625" style="1" customWidth="1"/>
    <col min="15622" max="15622" width="10.7109375" style="1" customWidth="1"/>
    <col min="15623" max="15623" width="10.42578125" style="1" customWidth="1"/>
    <col min="15624" max="15624" width="2.42578125" style="1" customWidth="1"/>
    <col min="15625" max="15625" width="10.7109375" style="1" customWidth="1"/>
    <col min="15626" max="15626" width="10.28515625" style="1" customWidth="1"/>
    <col min="15627" max="15627" width="11.28515625" style="1" customWidth="1"/>
    <col min="15628" max="15628" width="13.42578125" style="1" customWidth="1"/>
    <col min="15629" max="15629" width="3.7109375" style="1" customWidth="1"/>
    <col min="15630" max="15630" width="12.140625" style="1" customWidth="1"/>
    <col min="15631" max="15631" width="7.7109375" style="1" customWidth="1"/>
    <col min="15632" max="15632" width="3" style="1" customWidth="1"/>
    <col min="15633" max="15633" width="10.28515625" style="1" bestFit="1" customWidth="1"/>
    <col min="15634" max="15635" width="9.7109375" style="1" bestFit="1" customWidth="1"/>
    <col min="15636" max="15636" width="4.5703125" style="1" customWidth="1"/>
    <col min="15637" max="15638" width="9.7109375" style="1" customWidth="1"/>
    <col min="15639" max="15639" width="14.28515625" style="1" customWidth="1"/>
    <col min="15640" max="15641" width="9.140625" style="1"/>
    <col min="15642" max="15643" width="9" style="1" bestFit="1" customWidth="1"/>
    <col min="15644" max="15873" width="9.140625" style="1"/>
    <col min="15874" max="15874" width="10.7109375" style="1" customWidth="1"/>
    <col min="15875" max="15875" width="9.5703125" style="1" customWidth="1"/>
    <col min="15876" max="15876" width="7.5703125" style="1" customWidth="1"/>
    <col min="15877" max="15877" width="1.28515625" style="1" customWidth="1"/>
    <col min="15878" max="15878" width="10.7109375" style="1" customWidth="1"/>
    <col min="15879" max="15879" width="10.42578125" style="1" customWidth="1"/>
    <col min="15880" max="15880" width="2.42578125" style="1" customWidth="1"/>
    <col min="15881" max="15881" width="10.7109375" style="1" customWidth="1"/>
    <col min="15882" max="15882" width="10.28515625" style="1" customWidth="1"/>
    <col min="15883" max="15883" width="11.28515625" style="1" customWidth="1"/>
    <col min="15884" max="15884" width="13.42578125" style="1" customWidth="1"/>
    <col min="15885" max="15885" width="3.7109375" style="1" customWidth="1"/>
    <col min="15886" max="15886" width="12.140625" style="1" customWidth="1"/>
    <col min="15887" max="15887" width="7.7109375" style="1" customWidth="1"/>
    <col min="15888" max="15888" width="3" style="1" customWidth="1"/>
    <col min="15889" max="15889" width="10.28515625" style="1" bestFit="1" customWidth="1"/>
    <col min="15890" max="15891" width="9.7109375" style="1" bestFit="1" customWidth="1"/>
    <col min="15892" max="15892" width="4.5703125" style="1" customWidth="1"/>
    <col min="15893" max="15894" width="9.7109375" style="1" customWidth="1"/>
    <col min="15895" max="15895" width="14.28515625" style="1" customWidth="1"/>
    <col min="15896" max="15897" width="9.140625" style="1"/>
    <col min="15898" max="15899" width="9" style="1" bestFit="1" customWidth="1"/>
    <col min="15900" max="16129" width="9.140625" style="1"/>
    <col min="16130" max="16130" width="10.7109375" style="1" customWidth="1"/>
    <col min="16131" max="16131" width="9.5703125" style="1" customWidth="1"/>
    <col min="16132" max="16132" width="7.5703125" style="1" customWidth="1"/>
    <col min="16133" max="16133" width="1.28515625" style="1" customWidth="1"/>
    <col min="16134" max="16134" width="10.7109375" style="1" customWidth="1"/>
    <col min="16135" max="16135" width="10.42578125" style="1" customWidth="1"/>
    <col min="16136" max="16136" width="2.42578125" style="1" customWidth="1"/>
    <col min="16137" max="16137" width="10.7109375" style="1" customWidth="1"/>
    <col min="16138" max="16138" width="10.28515625" style="1" customWidth="1"/>
    <col min="16139" max="16139" width="11.28515625" style="1" customWidth="1"/>
    <col min="16140" max="16140" width="13.42578125" style="1" customWidth="1"/>
    <col min="16141" max="16141" width="3.7109375" style="1" customWidth="1"/>
    <col min="16142" max="16142" width="12.140625" style="1" customWidth="1"/>
    <col min="16143" max="16143" width="7.7109375" style="1" customWidth="1"/>
    <col min="16144" max="16144" width="3" style="1" customWidth="1"/>
    <col min="16145" max="16145" width="10.28515625" style="1" bestFit="1" customWidth="1"/>
    <col min="16146" max="16147" width="9.7109375" style="1" bestFit="1" customWidth="1"/>
    <col min="16148" max="16148" width="4.5703125" style="1" customWidth="1"/>
    <col min="16149" max="16150" width="9.7109375" style="1" customWidth="1"/>
    <col min="16151" max="16151" width="14.28515625" style="1" customWidth="1"/>
    <col min="16152" max="16153" width="9.140625" style="1"/>
    <col min="16154" max="16155" width="9" style="1" bestFit="1" customWidth="1"/>
    <col min="16156" max="16384" width="9.140625" style="1"/>
  </cols>
  <sheetData>
    <row r="1" spans="1:29" x14ac:dyDescent="0.2">
      <c r="A1" s="225" t="s">
        <v>166</v>
      </c>
      <c r="B1" s="1" t="s">
        <v>167</v>
      </c>
      <c r="E1" s="36" t="s">
        <v>153</v>
      </c>
      <c r="F1" s="68">
        <f>TaS_2020_ZVD!Q8</f>
        <v>93566</v>
      </c>
      <c r="H1" s="35">
        <v>15000</v>
      </c>
      <c r="I1" s="1" t="s">
        <v>168</v>
      </c>
      <c r="J1" s="1382"/>
      <c r="K1" s="1383"/>
      <c r="M1" s="35"/>
    </row>
    <row r="2" spans="1:29" ht="13.15" x14ac:dyDescent="0.25">
      <c r="E2" s="36" t="s">
        <v>169</v>
      </c>
      <c r="F2" s="317">
        <v>0</v>
      </c>
      <c r="H2" s="35">
        <v>44000</v>
      </c>
      <c r="I2" s="68" t="s">
        <v>170</v>
      </c>
      <c r="AA2" s="1" t="s">
        <v>144</v>
      </c>
    </row>
    <row r="3" spans="1:29" x14ac:dyDescent="0.2">
      <c r="A3" s="78">
        <v>6084737</v>
      </c>
      <c r="E3" s="36" t="s">
        <v>171</v>
      </c>
      <c r="F3" s="318">
        <f>AA3</f>
        <v>705877</v>
      </c>
      <c r="H3" s="35"/>
      <c r="J3" s="319">
        <f>TaS_2020_ZVD!U3</f>
        <v>25000</v>
      </c>
      <c r="K3" s="319">
        <f>TaS_2020_ZVD!U4</f>
        <v>5000</v>
      </c>
      <c r="L3" s="320"/>
      <c r="M3" s="319">
        <f>TaS_2020_ZVD!U5</f>
        <v>110000</v>
      </c>
      <c r="N3" s="319">
        <f>TaS_2020_ZVD!U7</f>
        <v>35000</v>
      </c>
      <c r="O3" s="321">
        <f>TaS_2020_ZVD!U8</f>
        <v>509684</v>
      </c>
      <c r="P3" s="319">
        <v>0</v>
      </c>
      <c r="Q3" s="322">
        <v>0</v>
      </c>
      <c r="R3" s="121">
        <f>J3+K3+M3+N3+O3+P3+Q3</f>
        <v>684684</v>
      </c>
      <c r="S3" s="68"/>
      <c r="Y3" s="320">
        <f>TaS_2020_ZVD!U6</f>
        <v>20000</v>
      </c>
      <c r="Z3" s="320">
        <v>1193</v>
      </c>
      <c r="AA3" s="320">
        <f>J3+K3+M3+N3+O3+Y3+Z3</f>
        <v>705877</v>
      </c>
      <c r="AB3" s="35"/>
      <c r="AC3" s="35"/>
    </row>
    <row r="4" spans="1:29" ht="25.5" x14ac:dyDescent="0.2">
      <c r="A4" s="323">
        <f>A3-F5</f>
        <v>4753523.2034999998</v>
      </c>
      <c r="B4" s="1" t="s">
        <v>172</v>
      </c>
      <c r="E4" s="324" t="s">
        <v>173</v>
      </c>
      <c r="F4" s="68">
        <f>TaS_2020_ZVD!U43</f>
        <v>531770.79650000005</v>
      </c>
      <c r="H4" s="35">
        <f>TaS_2020_ZVD!Q7</f>
        <v>34566</v>
      </c>
      <c r="I4" s="325" t="s">
        <v>174</v>
      </c>
      <c r="J4" s="71" t="s">
        <v>71</v>
      </c>
      <c r="K4" s="71" t="s">
        <v>75</v>
      </c>
      <c r="L4" s="71"/>
      <c r="M4" s="326" t="s">
        <v>141</v>
      </c>
      <c r="N4" s="71" t="s">
        <v>142</v>
      </c>
      <c r="O4" s="71" t="s">
        <v>175</v>
      </c>
      <c r="P4" s="71"/>
      <c r="Q4" s="71"/>
      <c r="R4" s="71"/>
      <c r="S4" s="71"/>
      <c r="T4" s="71"/>
      <c r="U4" s="71"/>
      <c r="V4" s="71"/>
      <c r="W4" s="71"/>
      <c r="X4" s="71"/>
      <c r="Y4" s="71" t="s">
        <v>81</v>
      </c>
      <c r="Z4" s="71" t="s">
        <v>1005</v>
      </c>
      <c r="AA4" s="39"/>
      <c r="AB4" s="325"/>
    </row>
    <row r="5" spans="1:29" x14ac:dyDescent="0.2">
      <c r="A5" s="119"/>
      <c r="D5" s="123"/>
      <c r="E5" s="1384" t="s">
        <v>855</v>
      </c>
      <c r="F5" s="1385">
        <f>SUM(F1:F4)</f>
        <v>1331213.7965000002</v>
      </c>
      <c r="H5" s="35"/>
      <c r="L5" s="46"/>
      <c r="M5" s="46"/>
    </row>
    <row r="6" spans="1:29" ht="13.15" x14ac:dyDescent="0.25">
      <c r="A6" s="327"/>
      <c r="D6" s="123"/>
      <c r="F6" s="35"/>
      <c r="H6" s="35">
        <f>SUM(H1:H5)</f>
        <v>93566</v>
      </c>
    </row>
    <row r="7" spans="1:29" ht="13.5" thickBot="1" x14ac:dyDescent="0.25">
      <c r="K7" s="1" t="s">
        <v>176</v>
      </c>
    </row>
    <row r="8" spans="1:29" ht="13.5" thickBot="1" x14ac:dyDescent="0.25">
      <c r="B8" s="35"/>
      <c r="D8" s="123"/>
      <c r="H8" s="328">
        <v>0.2</v>
      </c>
      <c r="I8" s="329">
        <v>0.3</v>
      </c>
      <c r="J8" s="330">
        <v>0.5</v>
      </c>
      <c r="K8" s="236" t="s">
        <v>1006</v>
      </c>
      <c r="Q8" s="1" t="s">
        <v>177</v>
      </c>
    </row>
    <row r="9" spans="1:29" ht="13.9" thickBot="1" x14ac:dyDescent="0.3">
      <c r="B9" s="1">
        <v>2018</v>
      </c>
      <c r="C9" s="225" t="s">
        <v>178</v>
      </c>
      <c r="D9" s="123"/>
      <c r="E9" s="1">
        <v>2019</v>
      </c>
      <c r="F9" s="225" t="s">
        <v>179</v>
      </c>
      <c r="H9" s="331">
        <f>A4*H8</f>
        <v>950704.64069999999</v>
      </c>
      <c r="I9" s="331">
        <f>A4*I8</f>
        <v>1426056.9610499998</v>
      </c>
      <c r="J9" s="332">
        <f>A4*J8</f>
        <v>2376761.6017499999</v>
      </c>
      <c r="K9" s="333">
        <f>H9+I9+J9</f>
        <v>4753523.2034999998</v>
      </c>
      <c r="M9" s="1728">
        <f>K9+1193</f>
        <v>4754716.2034999998</v>
      </c>
      <c r="N9" s="334"/>
      <c r="O9" s="35">
        <f>TaS_2020_ZVD!J63-TaS_2020_20_30_50!M9</f>
        <v>0</v>
      </c>
      <c r="Q9" s="1" t="s">
        <v>180</v>
      </c>
    </row>
    <row r="10" spans="1:29" ht="38.25" x14ac:dyDescent="0.2">
      <c r="B10" s="335" t="s">
        <v>181</v>
      </c>
      <c r="C10" s="336" t="s">
        <v>182</v>
      </c>
      <c r="E10" s="1487" t="s">
        <v>203</v>
      </c>
      <c r="F10" s="1482" t="s">
        <v>183</v>
      </c>
      <c r="H10" s="335" t="s">
        <v>204</v>
      </c>
      <c r="I10" s="337" t="s">
        <v>205</v>
      </c>
      <c r="J10" s="1491" t="s">
        <v>206</v>
      </c>
      <c r="K10" s="338" t="s">
        <v>207</v>
      </c>
      <c r="M10" s="339" t="s">
        <v>208</v>
      </c>
      <c r="N10" s="340" t="s">
        <v>209</v>
      </c>
      <c r="P10" s="337"/>
      <c r="Q10" s="71"/>
      <c r="R10" s="341"/>
      <c r="S10" s="342"/>
      <c r="T10" s="335"/>
      <c r="U10" s="343"/>
      <c r="V10" s="344"/>
      <c r="W10" s="345"/>
      <c r="X10" s="346"/>
    </row>
    <row r="11" spans="1:29" ht="13.15" x14ac:dyDescent="0.25">
      <c r="A11" s="282" t="s">
        <v>168</v>
      </c>
      <c r="B11" s="347">
        <v>702947</v>
      </c>
      <c r="C11" s="348">
        <f>B11/B22</f>
        <v>0.20506774309579953</v>
      </c>
      <c r="E11" s="1488">
        <v>884757</v>
      </c>
      <c r="F11" s="1483">
        <f>E11/E22</f>
        <v>0.20601093112478633</v>
      </c>
      <c r="H11" s="404">
        <f t="shared" ref="H11:H20" si="0">C11*$H$9</f>
        <v>194958.85501905199</v>
      </c>
      <c r="I11" s="39">
        <f>F11*I9</f>
        <v>293783.32238289359</v>
      </c>
      <c r="J11" s="273">
        <f>N11*J9</f>
        <v>459497.14438536024</v>
      </c>
      <c r="K11" s="274">
        <f t="shared" ref="K11:K20" si="1">H11+I11+J11</f>
        <v>948239.32178730587</v>
      </c>
      <c r="M11" s="347">
        <f>TaS_2020_ZVD!J51</f>
        <v>918994.31312793132</v>
      </c>
      <c r="N11" s="350">
        <f>M11/M22</f>
        <v>0.19332908443448193</v>
      </c>
      <c r="O11" s="275"/>
      <c r="P11" s="351"/>
      <c r="Q11" s="352"/>
      <c r="R11" s="353"/>
      <c r="S11" s="354"/>
      <c r="T11" s="355"/>
      <c r="U11" s="356"/>
      <c r="V11" s="357"/>
      <c r="W11" s="358"/>
      <c r="X11" s="359"/>
      <c r="Y11" s="35"/>
      <c r="Z11" s="35"/>
    </row>
    <row r="12" spans="1:29" ht="13.15" x14ac:dyDescent="0.25">
      <c r="A12" s="282" t="s">
        <v>170</v>
      </c>
      <c r="B12" s="347">
        <v>282808</v>
      </c>
      <c r="C12" s="348">
        <f>B12/B22</f>
        <v>8.2502376835574903E-2</v>
      </c>
      <c r="E12" s="1488">
        <v>356952</v>
      </c>
      <c r="F12" s="1483">
        <f>E12/E22</f>
        <v>8.3114362346785306E-2</v>
      </c>
      <c r="H12" s="404">
        <f t="shared" si="0"/>
        <v>78435.392526361247</v>
      </c>
      <c r="I12" s="39">
        <f>F12*I9</f>
        <v>118525.81498786519</v>
      </c>
      <c r="J12" s="273">
        <f t="shared" ref="J12:J20" si="2">N12*$J$9</f>
        <v>188844.84714575432</v>
      </c>
      <c r="K12" s="274">
        <f t="shared" si="1"/>
        <v>385806.05465998076</v>
      </c>
      <c r="M12" s="347">
        <f>TaS_2020_ZVD!J52</f>
        <v>377689.70430187281</v>
      </c>
      <c r="N12" s="350">
        <f>M12/M22</f>
        <v>7.9454686160660218E-2</v>
      </c>
      <c r="O12" s="275"/>
      <c r="P12" s="351"/>
      <c r="Q12" s="352"/>
      <c r="R12" s="353"/>
      <c r="S12" s="354"/>
      <c r="T12" s="355"/>
      <c r="U12" s="356"/>
      <c r="V12" s="357"/>
      <c r="W12" s="358"/>
      <c r="X12" s="359"/>
      <c r="Y12" s="35"/>
      <c r="Z12" s="35"/>
    </row>
    <row r="13" spans="1:29" ht="13.15" x14ac:dyDescent="0.25">
      <c r="A13" s="282" t="s">
        <v>184</v>
      </c>
      <c r="B13" s="347">
        <v>506559</v>
      </c>
      <c r="C13" s="348">
        <f>B13/B22</f>
        <v>0.14777630585928259</v>
      </c>
      <c r="E13" s="1488">
        <v>695696</v>
      </c>
      <c r="F13" s="1483">
        <f>E13/E22</f>
        <v>0.16198908936554257</v>
      </c>
      <c r="H13" s="404">
        <f t="shared" si="0"/>
        <v>140491.61976592254</v>
      </c>
      <c r="I13" s="39">
        <f>F13*I9</f>
        <v>231005.66850388248</v>
      </c>
      <c r="J13" s="273">
        <f t="shared" si="2"/>
        <v>447649.37227338232</v>
      </c>
      <c r="K13" s="274">
        <f t="shared" si="1"/>
        <v>819146.66054318729</v>
      </c>
      <c r="M13" s="347">
        <f>TaS_2020_ZVD!J53</f>
        <v>895298.76827594393</v>
      </c>
      <c r="N13" s="350">
        <f>M13/M22</f>
        <v>0.18834424619775914</v>
      </c>
      <c r="O13" s="275"/>
      <c r="P13" s="351"/>
      <c r="Q13" s="352"/>
      <c r="R13" s="353"/>
      <c r="S13" s="354"/>
      <c r="T13" s="296"/>
      <c r="U13" s="52"/>
      <c r="V13" s="357"/>
      <c r="W13" s="358"/>
      <c r="X13" s="359"/>
      <c r="Y13" s="35"/>
      <c r="Z13" s="35"/>
    </row>
    <row r="14" spans="1:29" ht="13.15" x14ac:dyDescent="0.25">
      <c r="A14" s="282" t="s">
        <v>185</v>
      </c>
      <c r="B14" s="347">
        <v>515441</v>
      </c>
      <c r="C14" s="348">
        <f>B14/B22</f>
        <v>0.15036741399997725</v>
      </c>
      <c r="E14" s="1488">
        <v>659712</v>
      </c>
      <c r="F14" s="1483">
        <f>E14/E22</f>
        <v>0.15361040759688258</v>
      </c>
      <c r="H14" s="404">
        <f t="shared" si="0"/>
        <v>142954.9982998365</v>
      </c>
      <c r="I14" s="39">
        <f>F14*I9</f>
        <v>219057.19104326217</v>
      </c>
      <c r="J14" s="273">
        <f t="shared" si="2"/>
        <v>350018.90494210535</v>
      </c>
      <c r="K14" s="274">
        <f t="shared" si="1"/>
        <v>712031.09428520408</v>
      </c>
      <c r="M14" s="347">
        <f>TaS_2020_ZVD!J54</f>
        <v>700037.82843815454</v>
      </c>
      <c r="N14" s="350">
        <f>M14/M22</f>
        <v>0.14726714899987775</v>
      </c>
      <c r="O14" s="275"/>
      <c r="P14" s="351"/>
      <c r="Q14" s="352"/>
      <c r="R14" s="353"/>
      <c r="S14" s="354"/>
      <c r="T14" s="355"/>
      <c r="U14" s="356"/>
      <c r="V14" s="357"/>
      <c r="W14" s="358"/>
      <c r="X14" s="359"/>
      <c r="Y14" s="35"/>
      <c r="Z14" s="35"/>
      <c r="AA14" s="198"/>
    </row>
    <row r="15" spans="1:29" ht="13.15" x14ac:dyDescent="0.25">
      <c r="A15" s="282" t="s">
        <v>186</v>
      </c>
      <c r="B15" s="347">
        <v>284665</v>
      </c>
      <c r="C15" s="348">
        <f>B15/B22</f>
        <v>8.3044111559428771E-2</v>
      </c>
      <c r="E15" s="1488">
        <v>368480</v>
      </c>
      <c r="F15" s="1483">
        <f>E15/E22</f>
        <v>8.5798595434521868E-2</v>
      </c>
      <c r="H15" s="404">
        <f t="shared" si="0"/>
        <v>78950.422242357439</v>
      </c>
      <c r="I15" s="39">
        <f>F15*I9</f>
        <v>122353.68426771264</v>
      </c>
      <c r="J15" s="273">
        <f t="shared" si="2"/>
        <v>213035.03518728621</v>
      </c>
      <c r="K15" s="274">
        <f t="shared" si="1"/>
        <v>414339.1416973563</v>
      </c>
      <c r="M15" s="347">
        <f>TaS_2020_ZVD!J55</f>
        <v>426070.08166721987</v>
      </c>
      <c r="N15" s="350">
        <f>M15/M22</f>
        <v>8.9632479349392627E-2</v>
      </c>
      <c r="O15" s="275"/>
      <c r="P15" s="351"/>
      <c r="Q15" s="352"/>
      <c r="R15" s="353"/>
      <c r="S15" s="354"/>
      <c r="T15" s="296"/>
      <c r="U15" s="52"/>
      <c r="V15" s="357"/>
      <c r="W15" s="358"/>
      <c r="X15" s="359"/>
      <c r="Y15" s="35"/>
      <c r="Z15" s="35"/>
    </row>
    <row r="16" spans="1:29" ht="13.15" x14ac:dyDescent="0.25">
      <c r="A16" s="282" t="s">
        <v>187</v>
      </c>
      <c r="B16" s="347">
        <v>606962</v>
      </c>
      <c r="C16" s="348">
        <f>B16/B22</f>
        <v>0.17706644666655191</v>
      </c>
      <c r="E16" s="1488">
        <v>749663</v>
      </c>
      <c r="F16" s="1483">
        <f>E16/E22</f>
        <v>0.17455501641671181</v>
      </c>
      <c r="H16" s="404">
        <f t="shared" si="0"/>
        <v>168337.89255814994</v>
      </c>
      <c r="I16" s="39">
        <f>F16*I9</f>
        <v>248925.39624724886</v>
      </c>
      <c r="J16" s="273">
        <f t="shared" si="2"/>
        <v>371536.96610921528</v>
      </c>
      <c r="K16" s="274">
        <f t="shared" si="1"/>
        <v>788800.25491461414</v>
      </c>
      <c r="M16" s="347">
        <f>TaS_2020_ZVD!J56</f>
        <v>743073.95191301266</v>
      </c>
      <c r="N16" s="350">
        <f>M16/M22</f>
        <v>0.15632067003928965</v>
      </c>
      <c r="O16" s="275"/>
      <c r="P16" s="351"/>
      <c r="Q16" s="352"/>
      <c r="R16" s="353"/>
      <c r="S16" s="354"/>
      <c r="T16" s="355"/>
      <c r="U16" s="356"/>
      <c r="V16" s="357"/>
      <c r="W16" s="358"/>
      <c r="X16" s="359"/>
      <c r="Y16" s="35"/>
      <c r="Z16" s="35"/>
    </row>
    <row r="17" spans="1:26" ht="13.15" x14ac:dyDescent="0.25">
      <c r="A17" s="282" t="s">
        <v>188</v>
      </c>
      <c r="B17" s="347">
        <v>292904</v>
      </c>
      <c r="C17" s="348">
        <f>B17/B22</f>
        <v>8.5447640040759928E-2</v>
      </c>
      <c r="E17" s="1488">
        <v>401346</v>
      </c>
      <c r="F17" s="1483">
        <f>E17/E22</f>
        <v>9.3451267594614681E-2</v>
      </c>
      <c r="H17" s="404">
        <f t="shared" si="0"/>
        <v>81235.4679236136</v>
      </c>
      <c r="I17" s="39">
        <f>F17*I9</f>
        <v>133266.83067224655</v>
      </c>
      <c r="J17" s="273">
        <f t="shared" si="2"/>
        <v>276252.58102006192</v>
      </c>
      <c r="K17" s="274">
        <f t="shared" si="1"/>
        <v>490754.87961592205</v>
      </c>
      <c r="M17" s="347">
        <f>TaS_2020_ZVD!J57</f>
        <v>552505.17668383254</v>
      </c>
      <c r="N17" s="350">
        <f>M17/M22</f>
        <v>0.11623066479055293</v>
      </c>
      <c r="O17" s="275"/>
      <c r="P17" s="351"/>
      <c r="Q17" s="360"/>
      <c r="R17" s="353"/>
      <c r="S17" s="354"/>
      <c r="T17" s="355"/>
      <c r="U17" s="356"/>
      <c r="V17" s="357"/>
      <c r="W17" s="358"/>
      <c r="X17" s="359"/>
      <c r="Y17" s="35"/>
      <c r="Z17" s="35"/>
    </row>
    <row r="18" spans="1:26" ht="13.15" x14ac:dyDescent="0.25">
      <c r="A18" s="282" t="s">
        <v>10</v>
      </c>
      <c r="B18" s="347">
        <v>55588</v>
      </c>
      <c r="C18" s="348">
        <f>B18/B22</f>
        <v>1.621645117371481E-2</v>
      </c>
      <c r="E18" s="1488">
        <v>74945</v>
      </c>
      <c r="F18" s="1483">
        <f>E18/E22</f>
        <v>1.7450542050695402E-2</v>
      </c>
      <c r="H18" s="404">
        <f t="shared" si="0"/>
        <v>15417.055386535631</v>
      </c>
      <c r="I18" s="39">
        <f>F18*I9</f>
        <v>24885.466965489915</v>
      </c>
      <c r="J18" s="273">
        <f t="shared" si="2"/>
        <v>33513.093715381641</v>
      </c>
      <c r="K18" s="274">
        <f>H18+I18+J18</f>
        <v>73815.616067407187</v>
      </c>
      <c r="M18" s="347">
        <f>TaS_2020_ZVD!J58</f>
        <v>67026.189207238931</v>
      </c>
      <c r="N18" s="350">
        <f>M18/M22</f>
        <v>1.4100317714114064E-2</v>
      </c>
      <c r="O18" s="275"/>
      <c r="P18" s="351"/>
      <c r="Q18" s="88"/>
      <c r="R18" s="353"/>
      <c r="S18" s="354"/>
      <c r="T18" s="355"/>
      <c r="U18" s="356"/>
      <c r="V18" s="357"/>
      <c r="W18" s="358"/>
      <c r="X18" s="359"/>
      <c r="Y18" s="35"/>
      <c r="Z18" s="35"/>
    </row>
    <row r="19" spans="1:26" ht="15" x14ac:dyDescent="0.25">
      <c r="A19" s="282" t="s">
        <v>135</v>
      </c>
      <c r="B19" s="347">
        <v>0</v>
      </c>
      <c r="C19" s="348">
        <v>0</v>
      </c>
      <c r="E19" s="1488">
        <v>0</v>
      </c>
      <c r="F19" s="1483">
        <f>E19/E22</f>
        <v>0</v>
      </c>
      <c r="H19" s="404">
        <v>0</v>
      </c>
      <c r="I19" s="39">
        <f>F19*I9</f>
        <v>0</v>
      </c>
      <c r="J19" s="273">
        <v>0</v>
      </c>
      <c r="K19" s="274">
        <v>1193</v>
      </c>
      <c r="M19" s="347">
        <v>0</v>
      </c>
      <c r="N19" s="350">
        <f>M19/M22</f>
        <v>0</v>
      </c>
      <c r="O19" s="1700" t="s">
        <v>979</v>
      </c>
      <c r="P19" s="751"/>
      <c r="Q19"/>
      <c r="R19" s="353"/>
      <c r="S19" s="354"/>
      <c r="T19" s="355"/>
      <c r="U19" s="354"/>
      <c r="V19" s="357"/>
      <c r="W19" s="358"/>
      <c r="X19" s="359"/>
      <c r="Y19" s="35"/>
      <c r="Z19" s="35"/>
    </row>
    <row r="20" spans="1:26" ht="13.15" x14ac:dyDescent="0.25">
      <c r="A20" s="282" t="s">
        <v>189</v>
      </c>
      <c r="B20" s="347">
        <f>422630-242627</f>
        <v>180003</v>
      </c>
      <c r="C20" s="348">
        <f>B20/B22</f>
        <v>5.2511510768910322E-2</v>
      </c>
      <c r="E20" s="1488">
        <v>103158</v>
      </c>
      <c r="F20" s="1483">
        <f>E20/E22</f>
        <v>2.4019788069459421E-2</v>
      </c>
      <c r="H20" s="404">
        <f t="shared" si="0"/>
        <v>49922.93697817107</v>
      </c>
      <c r="I20" s="39">
        <f>F20*I9</f>
        <v>34253.585979398347</v>
      </c>
      <c r="J20" s="273">
        <f t="shared" si="2"/>
        <v>36413.656971452278</v>
      </c>
      <c r="K20" s="274">
        <f t="shared" si="1"/>
        <v>120590.1799290217</v>
      </c>
      <c r="M20" s="347">
        <f>TaS_2020_ZVD!J60</f>
        <v>72827.31587313443</v>
      </c>
      <c r="N20" s="350">
        <f>M20/M22</f>
        <v>1.5320702313871551E-2</v>
      </c>
      <c r="O20" s="275"/>
      <c r="P20" s="351"/>
      <c r="Q20" s="361"/>
      <c r="R20" s="353"/>
      <c r="S20" s="354"/>
      <c r="T20" s="355"/>
      <c r="V20" s="357"/>
      <c r="W20" s="358"/>
      <c r="X20" s="359"/>
      <c r="Y20" s="35"/>
      <c r="Z20" s="35"/>
    </row>
    <row r="21" spans="1:26" ht="13.15" x14ac:dyDescent="0.25">
      <c r="A21" s="282"/>
      <c r="B21" s="362">
        <v>0</v>
      </c>
      <c r="C21" s="363"/>
      <c r="E21" s="1488">
        <v>0</v>
      </c>
      <c r="F21" s="1484"/>
      <c r="H21" s="349"/>
      <c r="I21" s="39"/>
      <c r="J21" s="273"/>
      <c r="K21" s="274">
        <v>0</v>
      </c>
      <c r="M21" s="362">
        <v>0</v>
      </c>
      <c r="N21" s="364"/>
      <c r="O21" s="275"/>
      <c r="P21" s="351"/>
      <c r="Q21" s="365"/>
      <c r="R21" s="353"/>
      <c r="S21" s="354"/>
      <c r="T21" s="296"/>
      <c r="V21" s="357"/>
      <c r="W21" s="358"/>
      <c r="X21" s="359"/>
    </row>
    <row r="22" spans="1:26" ht="13.9" thickBot="1" x14ac:dyDescent="0.3">
      <c r="A22" s="366" t="s">
        <v>190</v>
      </c>
      <c r="B22" s="362">
        <f>SUM(B11:B21)</f>
        <v>3427877</v>
      </c>
      <c r="C22" s="363">
        <f>SUM(C11:C20)</f>
        <v>1</v>
      </c>
      <c r="D22" s="305"/>
      <c r="E22" s="1492">
        <f>SUM(E11:E21)</f>
        <v>4294709</v>
      </c>
      <c r="F22" s="1493">
        <f>SUM(F11:F20)</f>
        <v>0.99999999999999978</v>
      </c>
      <c r="H22" s="404">
        <f>SUM(H11:H20)</f>
        <v>950704.64069999999</v>
      </c>
      <c r="I22" s="39">
        <f>SUM(I11:I20)</f>
        <v>1426056.9610499998</v>
      </c>
      <c r="J22" s="273">
        <f>SUM(J11:J20)</f>
        <v>2376761.6017499994</v>
      </c>
      <c r="K22" s="274">
        <f>SUM(K11:K21)</f>
        <v>4754716.2035000008</v>
      </c>
      <c r="M22" s="362">
        <f>SUM(M11:M21)</f>
        <v>4753523.3294883417</v>
      </c>
      <c r="N22" s="405">
        <f>N11+N12+N13+N14+N15+N16+N17+N18+N20</f>
        <v>0.99999999999999978</v>
      </c>
      <c r="O22" s="275"/>
      <c r="P22" s="351"/>
      <c r="Q22" s="365"/>
      <c r="R22" s="353"/>
      <c r="S22" s="354"/>
      <c r="T22" s="367"/>
      <c r="V22" s="357"/>
      <c r="W22" s="358"/>
      <c r="X22" s="359"/>
    </row>
    <row r="23" spans="1:26" ht="13.15" x14ac:dyDescent="0.25">
      <c r="A23" s="368"/>
      <c r="B23" s="349"/>
      <c r="C23" s="363"/>
      <c r="E23" s="1489"/>
      <c r="F23" s="1484"/>
      <c r="H23" s="369"/>
      <c r="I23" s="71"/>
      <c r="J23" s="273"/>
      <c r="K23" s="274"/>
      <c r="M23" s="370"/>
      <c r="N23" s="371"/>
      <c r="P23" s="372"/>
      <c r="Q23" s="373"/>
      <c r="R23" s="353"/>
      <c r="S23" s="354"/>
      <c r="T23" s="354"/>
      <c r="U23" s="354"/>
      <c r="V23" s="357"/>
      <c r="W23" s="358"/>
      <c r="X23" s="359"/>
    </row>
    <row r="24" spans="1:26" ht="13.15" x14ac:dyDescent="0.25">
      <c r="A24" s="282" t="s">
        <v>191</v>
      </c>
      <c r="B24" s="39"/>
      <c r="C24" s="363"/>
      <c r="E24" s="1489"/>
      <c r="F24" s="1484"/>
      <c r="H24" s="369">
        <f>C24*$H$9</f>
        <v>0</v>
      </c>
      <c r="I24" s="71">
        <f>F24*$I$9</f>
        <v>0</v>
      </c>
      <c r="J24" s="273">
        <f>F3-Z3</f>
        <v>704684</v>
      </c>
      <c r="K24" s="274">
        <f>J24</f>
        <v>704684</v>
      </c>
      <c r="M24" s="370"/>
      <c r="N24" s="371"/>
      <c r="O24" s="35"/>
      <c r="P24" s="351">
        <f>B24</f>
        <v>0</v>
      </c>
      <c r="Q24" s="373" t="e">
        <f>K24/P24</f>
        <v>#DIV/0!</v>
      </c>
      <c r="R24" s="353">
        <f>K24-P24</f>
        <v>704684</v>
      </c>
      <c r="S24" s="354"/>
      <c r="T24" s="354"/>
      <c r="U24" s="356">
        <f>K24</f>
        <v>704684</v>
      </c>
      <c r="V24" s="357">
        <f>U24</f>
        <v>704684</v>
      </c>
      <c r="W24" s="358"/>
      <c r="X24" s="359"/>
    </row>
    <row r="25" spans="1:26" ht="13.5" thickBot="1" x14ac:dyDescent="0.25">
      <c r="A25" s="368" t="s">
        <v>192</v>
      </c>
      <c r="B25" s="39"/>
      <c r="C25" s="363"/>
      <c r="E25" s="1489"/>
      <c r="F25" s="1484"/>
      <c r="H25" s="369">
        <f>C25*$H$9</f>
        <v>0</v>
      </c>
      <c r="I25" s="71">
        <f>F25*$I$9</f>
        <v>0</v>
      </c>
      <c r="J25" s="273">
        <f>F1</f>
        <v>93566</v>
      </c>
      <c r="K25" s="274">
        <f>F1</f>
        <v>93566</v>
      </c>
      <c r="M25" s="370"/>
      <c r="N25" s="371"/>
      <c r="P25" s="351">
        <f>B25</f>
        <v>0</v>
      </c>
      <c r="Q25" s="373" t="e">
        <f>K25/P25</f>
        <v>#DIV/0!</v>
      </c>
      <c r="R25" s="353">
        <f>K25-P25</f>
        <v>93566</v>
      </c>
      <c r="S25" s="354"/>
      <c r="T25" s="354"/>
      <c r="U25" s="354"/>
      <c r="V25" s="374">
        <f>SUM(V22:V24)</f>
        <v>704684</v>
      </c>
      <c r="W25" s="358"/>
      <c r="X25" s="359"/>
      <c r="Y25" s="275"/>
    </row>
    <row r="26" spans="1:26" ht="13.15" x14ac:dyDescent="0.25">
      <c r="A26" s="368" t="s">
        <v>26</v>
      </c>
      <c r="B26" s="39"/>
      <c r="C26" s="363"/>
      <c r="E26" s="1489"/>
      <c r="F26" s="1484"/>
      <c r="H26" s="369"/>
      <c r="I26" s="71"/>
      <c r="J26" s="273">
        <f>TaS_2020_ZVD!W8</f>
        <v>0</v>
      </c>
      <c r="K26" s="274">
        <f>J26</f>
        <v>0</v>
      </c>
      <c r="M26" s="370"/>
      <c r="N26" s="371"/>
      <c r="P26" s="351"/>
      <c r="Q26" s="373"/>
      <c r="R26" s="353"/>
      <c r="S26" s="354"/>
      <c r="T26" s="354"/>
      <c r="U26" s="354"/>
      <c r="W26" s="358"/>
      <c r="X26" s="359"/>
    </row>
    <row r="27" spans="1:26" x14ac:dyDescent="0.2">
      <c r="A27" s="282" t="s">
        <v>193</v>
      </c>
      <c r="B27" s="71"/>
      <c r="C27" s="375"/>
      <c r="E27" s="1489"/>
      <c r="F27" s="1484"/>
      <c r="H27" s="369">
        <f>C27*$H$9</f>
        <v>0</v>
      </c>
      <c r="I27" s="71">
        <f>F27*$I$9</f>
        <v>0</v>
      </c>
      <c r="J27" s="273">
        <f>TaS_2020_ZVD!W3</f>
        <v>220000</v>
      </c>
      <c r="K27" s="274">
        <f>J27</f>
        <v>220000</v>
      </c>
      <c r="M27" s="370"/>
      <c r="N27" s="371"/>
      <c r="P27" s="351"/>
      <c r="Q27" s="373"/>
      <c r="R27" s="353">
        <f>K27-P27</f>
        <v>220000</v>
      </c>
      <c r="S27" s="354"/>
      <c r="T27" s="354"/>
      <c r="U27" s="354"/>
      <c r="W27" s="358"/>
      <c r="X27" s="359"/>
    </row>
    <row r="28" spans="1:26" ht="13.15" x14ac:dyDescent="0.25">
      <c r="A28" s="77" t="s">
        <v>32</v>
      </c>
      <c r="B28" s="376"/>
      <c r="C28" s="377"/>
      <c r="E28" s="1489"/>
      <c r="F28" s="1485"/>
      <c r="H28" s="378"/>
      <c r="I28" s="379"/>
      <c r="J28" s="380">
        <f>TaS_2020_ZVD!W5</f>
        <v>2000</v>
      </c>
      <c r="K28" s="381">
        <v>2000</v>
      </c>
      <c r="M28" s="382"/>
      <c r="N28" s="383"/>
      <c r="P28" s="351"/>
      <c r="Q28" s="373"/>
      <c r="R28" s="353"/>
      <c r="S28" s="354"/>
      <c r="T28" s="354"/>
      <c r="U28" s="354"/>
      <c r="W28" s="358"/>
      <c r="X28" s="359"/>
    </row>
    <row r="29" spans="1:26" ht="13.15" x14ac:dyDescent="0.25">
      <c r="A29" s="77" t="s">
        <v>164</v>
      </c>
      <c r="B29" s="376"/>
      <c r="C29" s="377"/>
      <c r="E29" s="1489"/>
      <c r="F29" s="1485"/>
      <c r="H29" s="378"/>
      <c r="I29" s="379"/>
      <c r="J29" s="380">
        <f>TaS_2020_ZVD!W6</f>
        <v>10000</v>
      </c>
      <c r="K29" s="381">
        <v>10000</v>
      </c>
      <c r="M29" s="382"/>
      <c r="N29" s="383"/>
      <c r="P29" s="351"/>
      <c r="Q29" s="373"/>
      <c r="R29" s="353"/>
      <c r="S29" s="354"/>
      <c r="T29" s="354"/>
      <c r="U29" s="354"/>
      <c r="W29" s="358"/>
      <c r="X29" s="359"/>
    </row>
    <row r="30" spans="1:26" x14ac:dyDescent="0.2">
      <c r="A30" s="77" t="s">
        <v>76</v>
      </c>
      <c r="B30" s="376"/>
      <c r="C30" s="377"/>
      <c r="E30" s="1489"/>
      <c r="F30" s="1485"/>
      <c r="H30" s="378"/>
      <c r="I30" s="379"/>
      <c r="J30" s="380">
        <v>0</v>
      </c>
      <c r="K30" s="381"/>
      <c r="M30" s="382"/>
      <c r="N30" s="383"/>
      <c r="O30" s="275"/>
      <c r="P30" s="351"/>
      <c r="Q30" s="373"/>
      <c r="R30" s="353"/>
      <c r="S30" s="354"/>
      <c r="T30" s="354"/>
      <c r="U30" s="354"/>
      <c r="W30" s="358"/>
      <c r="X30" s="359"/>
    </row>
    <row r="31" spans="1:26" x14ac:dyDescent="0.2">
      <c r="A31" s="77" t="s">
        <v>121</v>
      </c>
      <c r="B31" s="376"/>
      <c r="C31" s="377"/>
      <c r="E31" s="1489"/>
      <c r="F31" s="1485"/>
      <c r="H31" s="378"/>
      <c r="I31" s="379"/>
      <c r="J31" s="380">
        <f>TaS_2020_ZVD!B12</f>
        <v>270770.79650000005</v>
      </c>
      <c r="K31" s="381">
        <f>J31</f>
        <v>270770.79650000005</v>
      </c>
      <c r="M31" s="382"/>
      <c r="N31" s="383"/>
      <c r="O31" s="275"/>
      <c r="P31" s="351"/>
      <c r="Q31" s="373"/>
      <c r="R31" s="353"/>
      <c r="S31" s="354"/>
      <c r="T31" s="354"/>
      <c r="U31" s="354"/>
      <c r="W31" s="358"/>
      <c r="X31" s="359"/>
    </row>
    <row r="32" spans="1:26" ht="13.15" x14ac:dyDescent="0.25">
      <c r="A32" s="77" t="s">
        <v>33</v>
      </c>
      <c r="B32" s="376"/>
      <c r="C32" s="377"/>
      <c r="E32" s="1489"/>
      <c r="F32" s="1485"/>
      <c r="H32" s="378"/>
      <c r="I32" s="379"/>
      <c r="J32" s="380"/>
      <c r="K32" s="381"/>
      <c r="M32" s="382"/>
      <c r="N32" s="383"/>
      <c r="O32" s="275"/>
      <c r="P32" s="351"/>
      <c r="Q32" s="373"/>
      <c r="R32" s="353"/>
      <c r="S32" s="354"/>
      <c r="T32" s="354"/>
      <c r="U32" s="354"/>
      <c r="W32" s="358"/>
      <c r="X32" s="359"/>
    </row>
    <row r="33" spans="1:24" ht="13.15" x14ac:dyDescent="0.25">
      <c r="A33" s="77" t="s">
        <v>163</v>
      </c>
      <c r="B33" s="376"/>
      <c r="C33" s="377"/>
      <c r="E33" s="1489"/>
      <c r="F33" s="1485"/>
      <c r="H33" s="378"/>
      <c r="I33" s="379"/>
      <c r="J33" s="380">
        <f>TaS_2020_ZVD!W9</f>
        <v>29000</v>
      </c>
      <c r="K33" s="381">
        <v>29000</v>
      </c>
      <c r="M33" s="382"/>
      <c r="N33" s="383"/>
      <c r="O33" s="275"/>
      <c r="P33" s="351"/>
      <c r="Q33" s="373"/>
      <c r="R33" s="353"/>
      <c r="S33" s="354"/>
      <c r="T33" s="354"/>
      <c r="U33" s="354"/>
      <c r="W33" s="358"/>
      <c r="X33" s="359"/>
    </row>
    <row r="34" spans="1:24" ht="13.15" x14ac:dyDescent="0.25">
      <c r="A34" s="77" t="s">
        <v>68</v>
      </c>
      <c r="B34" s="376"/>
      <c r="C34" s="377"/>
      <c r="E34" s="1489"/>
      <c r="F34" s="1485"/>
      <c r="H34" s="378"/>
      <c r="I34" s="379"/>
      <c r="J34" s="380">
        <f>TaS_2020_ZVD!W2</f>
        <v>0</v>
      </c>
      <c r="K34" s="381">
        <f>J34</f>
        <v>0</v>
      </c>
      <c r="M34" s="382"/>
      <c r="N34" s="383"/>
      <c r="O34" s="275"/>
      <c r="P34" s="351"/>
      <c r="Q34" s="373"/>
      <c r="R34" s="353"/>
      <c r="S34" s="354"/>
      <c r="T34" s="354"/>
      <c r="U34" s="354"/>
      <c r="W34" s="358"/>
      <c r="X34" s="359"/>
    </row>
    <row r="35" spans="1:24" ht="13.9" thickBot="1" x14ac:dyDescent="0.3">
      <c r="B35" s="384"/>
      <c r="C35" s="385">
        <f>SUM(C22:C27)</f>
        <v>1</v>
      </c>
      <c r="E35" s="1490"/>
      <c r="F35" s="1486">
        <f>SUM(F22:F27)</f>
        <v>0.99999999999999978</v>
      </c>
      <c r="G35" s="35">
        <f>SUM(G22:G27)</f>
        <v>0</v>
      </c>
      <c r="H35" s="386"/>
      <c r="I35" s="387"/>
      <c r="J35" s="388">
        <f>J22+J24+J25+J26+J27+J28+J29+J30+J31</f>
        <v>3677782.3982499996</v>
      </c>
      <c r="K35" s="302">
        <f>K22+K24+K25+K26+K27+K28+K29+K30+K31+K32+K33+K34</f>
        <v>6084737.0000000009</v>
      </c>
      <c r="M35" s="389"/>
      <c r="N35" s="390"/>
      <c r="O35" s="37"/>
      <c r="P35" s="351">
        <f>SUM(P22:P27)</f>
        <v>0</v>
      </c>
      <c r="Q35" s="373" t="e">
        <f>K35/P35</f>
        <v>#DIV/0!</v>
      </c>
      <c r="R35" s="353">
        <f>K35-P35</f>
        <v>6084737.0000000009</v>
      </c>
      <c r="S35" s="354"/>
      <c r="T35" s="354"/>
      <c r="U35" s="354"/>
      <c r="W35" s="391"/>
      <c r="X35" s="392"/>
    </row>
    <row r="36" spans="1:24" x14ac:dyDescent="0.2">
      <c r="K36" s="35"/>
      <c r="M36" s="35"/>
      <c r="P36" s="35"/>
    </row>
    <row r="37" spans="1:24" x14ac:dyDescent="0.2">
      <c r="E37" s="35"/>
      <c r="K37" s="35"/>
      <c r="P37" s="1">
        <v>184906</v>
      </c>
    </row>
    <row r="38" spans="1:24" x14ac:dyDescent="0.2">
      <c r="E38" s="1733"/>
      <c r="K38" s="35">
        <f>A3-K35</f>
        <v>0</v>
      </c>
    </row>
    <row r="39" spans="1:24" x14ac:dyDescent="0.2">
      <c r="I39" s="58"/>
      <c r="J39" s="58"/>
      <c r="K39" s="37"/>
    </row>
    <row r="40" spans="1:24" x14ac:dyDescent="0.2">
      <c r="K40" s="35"/>
    </row>
    <row r="41" spans="1:24" x14ac:dyDescent="0.2">
      <c r="C41" s="225"/>
      <c r="D41" s="123"/>
      <c r="F41" s="225"/>
      <c r="K41" s="393"/>
    </row>
    <row r="44" spans="1:24" x14ac:dyDescent="0.2">
      <c r="K44" s="37"/>
    </row>
  </sheetData>
  <pageMargins left="0.7" right="0.7" top="0.75" bottom="0.75" header="0.3" footer="0.3"/>
  <pageSetup paperSize="9" scale="6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Pracovné hárky</vt:lpstr>
      </vt:variant>
      <vt:variant>
        <vt:i4>22</vt:i4>
      </vt:variant>
      <vt:variant>
        <vt:lpstr>Pomenované rozsahy</vt:lpstr>
      </vt:variant>
      <vt:variant>
        <vt:i4>6</vt:i4>
      </vt:variant>
    </vt:vector>
  </HeadingPairs>
  <TitlesOfParts>
    <vt:vector size="28" baseType="lpstr">
      <vt:lpstr>SD_2020</vt:lpstr>
      <vt:lpstr>Graf 2020,2019</vt:lpstr>
      <vt:lpstr>Graf 2020,2019_bez val. aktual.</vt:lpstr>
      <vt:lpstr>Porov_V1, V6_bez val.</vt:lpstr>
      <vt:lpstr>Mzdy_2020_50,30,20</vt:lpstr>
      <vt:lpstr>Mzdy_2020_ZVD</vt:lpstr>
      <vt:lpstr>T6b-výkon</vt:lpstr>
      <vt:lpstr>T16-KKŠ</vt:lpstr>
      <vt:lpstr>TaS_2020_20_30_50</vt:lpstr>
      <vt:lpstr>TaS_2020_ZVD</vt:lpstr>
      <vt:lpstr>T14_DG_ZG</vt:lpstr>
      <vt:lpstr>T14 VaV</vt:lpstr>
      <vt:lpstr>07712 rozpis</vt:lpstr>
      <vt:lpstr>Špičkové výkony</vt:lpstr>
      <vt:lpstr>UVP</vt:lpstr>
      <vt:lpstr>Valorizácia</vt:lpstr>
      <vt:lpstr>Špičkové tímy_MŠ</vt:lpstr>
      <vt:lpstr>Špecifiká</vt:lpstr>
      <vt:lpstr>Patenty</vt:lpstr>
      <vt:lpstr>Pub_077 12</vt:lpstr>
      <vt:lpstr>Pub_077 11</vt:lpstr>
      <vt:lpstr> Štipendiá</vt:lpstr>
      <vt:lpstr>'07712 rozpis'!Oblasť_tlače</vt:lpstr>
      <vt:lpstr>'Mzdy_2020_50,30,20'!Oblasť_tlače</vt:lpstr>
      <vt:lpstr>Mzdy_2020_ZVD!Oblasť_tlače</vt:lpstr>
      <vt:lpstr>'T16-KKŠ'!Oblasť_tlače</vt:lpstr>
      <vt:lpstr>'T6b-výkon'!Oblasť_tlače</vt:lpstr>
      <vt:lpstr>TaS_2020_ZVD!Oblasť_tlače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Gogorova</cp:lastModifiedBy>
  <cp:lastPrinted>2020-05-13T11:43:42Z</cp:lastPrinted>
  <dcterms:created xsi:type="dcterms:W3CDTF">2013-01-21T16:02:42Z</dcterms:created>
  <dcterms:modified xsi:type="dcterms:W3CDTF">2020-05-13T12:52:07Z</dcterms:modified>
</cp:coreProperties>
</file>